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drawings/drawing6.xml" ContentType="application/vnd.openxmlformats-officedocument.drawing+xml"/>
  <Override PartName="/xl/ctrlProps/ctrlProp5.xml" ContentType="application/vnd.ms-excel.controlproperties+xml"/>
  <Override PartName="/xl/drawings/drawing7.xml" ContentType="application/vnd.openxmlformats-officedocument.drawing+xml"/>
  <Override PartName="/xl/ctrlProps/ctrlProp6.xml" ContentType="application/vnd.ms-excel.controlproperties+xml"/>
  <Override PartName="/xl/drawings/drawing8.xml" ContentType="application/vnd.openxmlformats-officedocument.drawing+xml"/>
  <Override PartName="/xl/ctrlProps/ctrlProp7.xml" ContentType="application/vnd.ms-excel.controlproperties+xml"/>
  <Override PartName="/xl/drawings/drawing9.xml" ContentType="application/vnd.openxmlformats-officedocument.drawing+xml"/>
  <Override PartName="/xl/ctrlProps/ctrlProp8.xml" ContentType="application/vnd.ms-excel.controlproperties+xml"/>
  <Override PartName="/xl/drawings/drawing10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ctrlProps/ctrlProp9.xml" ContentType="application/vnd.ms-excel.controlproperties+xml"/>
  <Override PartName="/xl/drawings/drawing11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ctrlProps/ctrlProp10.xml" ContentType="application/vnd.ms-excel.controlproperties+xml"/>
  <Override PartName="/xl/drawings/drawing12.xml" ContentType="application/vnd.openxmlformats-officedocument.drawing+xml"/>
  <Override PartName="/xl/ctrlProps/ctrlProp11.xml" ContentType="application/vnd.ms-excel.controlproperties+xml"/>
  <Override PartName="/xl/drawings/drawing13.xml" ContentType="application/vnd.openxmlformats-officedocument.drawing+xml"/>
  <Override PartName="/xl/ctrlProps/ctrlProp12.xml" ContentType="application/vnd.ms-excel.controlproperties+xml"/>
  <Override PartName="/xl/drawings/drawing14.xml" ContentType="application/vnd.openxmlformats-officedocument.drawing+xml"/>
  <Override PartName="/xl/ctrlProps/ctrlProp13.xml" ContentType="application/vnd.ms-excel.controlproperties+xml"/>
  <Override PartName="/xl/drawings/drawing15.xml" ContentType="application/vnd.openxmlformats-officedocument.drawing+xml"/>
  <Override PartName="/xl/ctrlProps/ctrlProp14.xml" ContentType="application/vnd.ms-excel.controlproperties+xml"/>
  <Override PartName="/xl/drawings/drawing16.xml" ContentType="application/vnd.openxmlformats-officedocument.drawing+xml"/>
  <Override PartName="/xl/ctrlProps/ctrlProp15.xml" ContentType="application/vnd.ms-excel.controlproperties+xml"/>
  <Override PartName="/xl/drawings/drawing17.xml" ContentType="application/vnd.openxmlformats-officedocument.drawing+xml"/>
  <Override PartName="/xl/ctrlProps/ctrlProp16.xml" ContentType="application/vnd.ms-excel.controlproperties+xml"/>
  <Override PartName="/xl/drawings/drawing18.xml" ContentType="application/vnd.openxmlformats-officedocument.drawing+xml"/>
  <Override PartName="/xl/ctrlProps/ctrlProp17.xml" ContentType="application/vnd.ms-excel.controlproperties+xml"/>
  <Override PartName="/xl/drawings/drawing19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180.Direction_Marketing_et_Communication\19.Plan_d'Action_Commerciale\00 - Xavier\PROJET\CODE PROMO\"/>
    </mc:Choice>
  </mc:AlternateContent>
  <xr:revisionPtr revIDLastSave="0" documentId="13_ncr:1_{0FE26ECC-7815-42DC-968E-D1E374AC2C1C}" xr6:coauthVersionLast="46" xr6:coauthVersionMax="47" xr10:uidLastSave="{00000000-0000-0000-0000-000000000000}"/>
  <bookViews>
    <workbookView xWindow="-28920" yWindow="-105" windowWidth="29040" windowHeight="15840" tabRatio="836" xr2:uid="{00000000-000D-0000-FFFF-FFFF00000000}"/>
  </bookViews>
  <sheets>
    <sheet name="ACCUEIL" sheetId="2" r:id="rId1"/>
    <sheet name="LISTES" sheetId="122" state="hidden" r:id="rId2"/>
    <sheet name="COLLECTIONS VINS" sheetId="1" state="hidden" r:id="rId3"/>
    <sheet name="MEILLEURS COURS" sheetId="8" state="hidden" r:id="rId4"/>
    <sheet name="AUTRES OPERATIONS F" sheetId="6" state="hidden" r:id="rId5"/>
    <sheet name="OFFRE DU MOMENT" sheetId="10" state="hidden" r:id="rId6"/>
    <sheet name="FESTIVALS" sheetId="16" state="hidden" r:id="rId7"/>
    <sheet name="MAILING BOUCHERIE" sheetId="7" state="hidden" r:id="rId8"/>
    <sheet name="OFFRE DU JOUR" sheetId="9" state="hidden" r:id="rId9"/>
    <sheet name="FLYERS" sheetId="11" state="hidden" r:id="rId10"/>
    <sheet name="AUTRES OPERATIONS NF" sheetId="12" state="hidden" r:id="rId11"/>
    <sheet name="PROMO WEB" sheetId="15" state="hidden" r:id="rId12"/>
    <sheet name="METRO FR" sheetId="51" state="hidden" r:id="rId13"/>
    <sheet name="TEMPS FORTS DIGITAUX" sheetId="66" state="hidden" r:id="rId14"/>
    <sheet name="SOLDES" sheetId="14" state="hidden" r:id="rId15"/>
    <sheet name="SELECTION QUINZAINE" sheetId="3" state="hidden" r:id="rId16"/>
    <sheet name="SELECTION MENSUELLE" sheetId="61" state="hidden" r:id="rId17"/>
    <sheet name="CALENDRIER ENGAGEMENTS" sheetId="20" state="hidden" r:id="rId18"/>
    <sheet name="AUTRES ENGAGEMENTS" sheetId="108" state="hidden" r:id="rId19"/>
    <sheet name="TRANSFERT AUTRES ENGAGEMENTS" sheetId="109" state="hidden" r:id="rId20"/>
    <sheet name="ENGAGEMENT TEMPS FORTS" sheetId="115" state="hidden" r:id="rId21"/>
    <sheet name="TRANSFERT TEMPS FORTS" sheetId="116" state="hidden" r:id="rId22"/>
    <sheet name="SELECTION_B" sheetId="123" state="hidden" r:id="rId23"/>
    <sheet name="SELECTION_B_C" sheetId="124" state="hidden" r:id="rId24"/>
    <sheet name="JOURS FERIES" sheetId="21" state="hidden" r:id="rId25"/>
    <sheet name="INPUT DATA" sheetId="54" state="hidden" r:id="rId26"/>
    <sheet name="PAC" sheetId="104" state="hidden" r:id="rId27"/>
  </sheets>
  <definedNames>
    <definedName name="_xlnm._FilterDatabase" localSheetId="18" hidden="1">'AUTRES ENGAGEMENTS'!$A$3:$I$71</definedName>
    <definedName name="_xlnm._FilterDatabase" localSheetId="20" hidden="1">'ENGAGEMENT TEMPS FORTS'!$B$3:$G$4</definedName>
    <definedName name="_xlnm._FilterDatabase" localSheetId="3" hidden="1">'MEILLEURS COURS'!$A$3:$G$57</definedName>
    <definedName name="_xlnm.Print_Area" localSheetId="22">SELECTION_B!$A$1:$K$17</definedName>
    <definedName name="_xlnm.Print_Area" localSheetId="23">SELECTION_B_C!$A$1:$K$17</definedName>
    <definedName name="_xlnm.Print_Area" localSheetId="14">SOLDES!$A$3:$E$10</definedName>
    <definedName name="_xlnm.Print_Area" localSheetId="19">'TRANSFERT AUTRES ENGAGEMENTS'!$A$1:$F$6</definedName>
    <definedName name="_xlnm.Print_Area" localSheetId="21">'TRANSFERT TEMPS FORTS'!$A$1:$F$6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61" l="1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A2" i="124"/>
  <c r="A2" i="123"/>
  <c r="E13" i="124"/>
  <c r="E14" i="124" s="1"/>
  <c r="E15" i="124" s="1"/>
  <c r="E16" i="124" s="1"/>
  <c r="B7" i="124"/>
  <c r="C7" i="124" s="1"/>
  <c r="J7" i="124"/>
  <c r="K7" i="124" s="1"/>
  <c r="G7" i="124"/>
  <c r="H7" i="124" s="1"/>
  <c r="I13" i="66"/>
  <c r="I12" i="66"/>
  <c r="E13" i="123"/>
  <c r="E14" i="123" s="1"/>
  <c r="E15" i="123" s="1"/>
  <c r="E16" i="123" s="1"/>
  <c r="E12" i="123"/>
  <c r="E11" i="123"/>
  <c r="J7" i="123"/>
  <c r="K7" i="123" s="1"/>
  <c r="H7" i="123"/>
  <c r="G7" i="123"/>
  <c r="B7" i="123"/>
  <c r="C7" i="123" s="1"/>
  <c r="I16" i="3"/>
  <c r="G29" i="3"/>
  <c r="I8" i="3"/>
  <c r="G5" i="3"/>
  <c r="G15" i="3"/>
  <c r="G13" i="61"/>
  <c r="F14" i="3"/>
  <c r="I25" i="3"/>
  <c r="I17" i="61"/>
  <c r="G18" i="61"/>
  <c r="I8" i="61"/>
  <c r="I20" i="3"/>
  <c r="F17" i="61"/>
  <c r="G16" i="61"/>
  <c r="G17" i="61"/>
  <c r="I15" i="3"/>
  <c r="F12" i="3"/>
  <c r="G30" i="3"/>
  <c r="F16" i="3"/>
  <c r="I26" i="3"/>
  <c r="F9" i="3"/>
  <c r="I15" i="61"/>
  <c r="F18" i="3"/>
  <c r="F8" i="61"/>
  <c r="G20" i="3"/>
  <c r="F10" i="3"/>
  <c r="I6" i="61"/>
  <c r="G14" i="3"/>
  <c r="G17" i="3"/>
  <c r="F23" i="3"/>
  <c r="G24" i="3"/>
  <c r="F19" i="3"/>
  <c r="G18" i="3"/>
  <c r="G25" i="3"/>
  <c r="I10" i="3"/>
  <c r="I19" i="61"/>
  <c r="G23" i="3"/>
  <c r="F17" i="3"/>
  <c r="G28" i="3"/>
  <c r="I17" i="3"/>
  <c r="G7" i="61"/>
  <c r="I5" i="61"/>
  <c r="F11" i="61"/>
  <c r="F14" i="61"/>
  <c r="G11" i="3"/>
  <c r="F12" i="61"/>
  <c r="I9" i="61"/>
  <c r="F13" i="3"/>
  <c r="G26" i="3"/>
  <c r="G7" i="3"/>
  <c r="I10" i="61"/>
  <c r="G8" i="3"/>
  <c r="G6" i="3"/>
  <c r="F9" i="61"/>
  <c r="G14" i="61"/>
  <c r="F18" i="61"/>
  <c r="I6" i="3"/>
  <c r="F25" i="3"/>
  <c r="I21" i="3"/>
  <c r="I7" i="3"/>
  <c r="F19" i="61"/>
  <c r="I18" i="61"/>
  <c r="F15" i="61"/>
  <c r="G10" i="3"/>
  <c r="G10" i="61"/>
  <c r="I13" i="3"/>
  <c r="F6" i="3"/>
  <c r="F22" i="3"/>
  <c r="G9" i="3"/>
  <c r="G21" i="3"/>
  <c r="I18" i="3"/>
  <c r="G15" i="61"/>
  <c r="G27" i="3"/>
  <c r="G13" i="3"/>
  <c r="G12" i="61"/>
  <c r="I22" i="3"/>
  <c r="G9" i="61"/>
  <c r="G11" i="61"/>
  <c r="I29" i="3"/>
  <c r="G16" i="3"/>
  <c r="F27" i="3"/>
  <c r="I23" i="3"/>
  <c r="I13" i="61"/>
  <c r="F5" i="3"/>
  <c r="F10" i="61"/>
  <c r="F29" i="3"/>
  <c r="I12" i="61"/>
  <c r="I11" i="61"/>
  <c r="I14" i="61"/>
  <c r="F5" i="61"/>
  <c r="I12" i="3"/>
  <c r="F7" i="61"/>
  <c r="F28" i="3"/>
  <c r="I28" i="3"/>
  <c r="F16" i="61"/>
  <c r="G19" i="3"/>
  <c r="F24" i="3"/>
  <c r="I9" i="3"/>
  <c r="F30" i="3"/>
  <c r="I5" i="3"/>
  <c r="F8" i="3"/>
  <c r="F11" i="3"/>
  <c r="F6" i="61"/>
  <c r="F15" i="3"/>
  <c r="I27" i="3"/>
  <c r="G22" i="3"/>
  <c r="I24" i="3"/>
  <c r="I19" i="3"/>
  <c r="I7" i="61"/>
  <c r="F26" i="3"/>
  <c r="G19" i="61"/>
  <c r="I14" i="3"/>
  <c r="I16" i="61"/>
  <c r="G12" i="3"/>
  <c r="F20" i="3"/>
  <c r="I30" i="3"/>
  <c r="G5" i="61"/>
  <c r="G8" i="61"/>
  <c r="G6" i="61"/>
  <c r="F13" i="61"/>
  <c r="F7" i="3"/>
  <c r="I11" i="3"/>
  <c r="F21" i="3"/>
  <c r="E11" i="124" l="1"/>
  <c r="E12" i="124" s="1"/>
  <c r="N30" i="20"/>
  <c r="N31" i="20"/>
  <c r="N28" i="20"/>
  <c r="N26" i="20"/>
  <c r="N24" i="20"/>
  <c r="N22" i="20"/>
  <c r="N20" i="20"/>
  <c r="N18" i="20"/>
  <c r="N16" i="20"/>
  <c r="N14" i="20"/>
  <c r="N12" i="20"/>
  <c r="N10" i="20"/>
  <c r="N8" i="20"/>
  <c r="N6" i="20"/>
  <c r="C21" i="115"/>
  <c r="L6" i="20" l="1"/>
  <c r="M6" i="20" s="1"/>
  <c r="F6" i="20" l="1"/>
  <c r="C49" i="6" l="1"/>
  <c r="G41" i="6" l="1"/>
  <c r="G36" i="6"/>
  <c r="G35" i="6"/>
  <c r="F15" i="109" l="1" a="1"/>
  <c r="F15" i="109" s="1"/>
  <c r="E15" i="109" a="1"/>
  <c r="E15" i="109" s="1"/>
  <c r="D15" i="109" a="1"/>
  <c r="D15" i="109" s="1"/>
  <c r="C15" i="109" a="1"/>
  <c r="C15" i="109" s="1"/>
  <c r="B15" i="109" a="1"/>
  <c r="B15" i="109" s="1"/>
  <c r="A15" i="109" a="1"/>
  <c r="A15" i="109" s="1"/>
  <c r="D14" i="109" a="1"/>
  <c r="C14" i="109" a="1"/>
  <c r="B14" i="109" a="1"/>
  <c r="A14" i="109" a="1"/>
  <c r="E14" i="109" a="1"/>
  <c r="F14" i="109" a="1"/>
  <c r="D13" i="109" a="1"/>
  <c r="D12" i="109" a="1"/>
  <c r="C12" i="109" a="1"/>
  <c r="B13" i="109" a="1"/>
  <c r="A13" i="109" a="1"/>
  <c r="A12" i="109" a="1"/>
  <c r="F12" i="109" a="1"/>
  <c r="E13" i="109" a="1"/>
  <c r="E12" i="109" a="1"/>
  <c r="B12" i="109" a="1"/>
  <c r="F13" i="109" a="1"/>
  <c r="C13" i="109" a="1"/>
  <c r="F10" i="109" a="1"/>
  <c r="F8" i="109" a="1"/>
  <c r="A9" i="109" a="1"/>
  <c r="E10" i="109" a="1"/>
  <c r="B8" i="109" a="1"/>
  <c r="C10" i="109" a="1"/>
  <c r="D8" i="109" a="1"/>
  <c r="C11" i="109" a="1"/>
  <c r="F9" i="109" a="1"/>
  <c r="D11" i="109" a="1"/>
  <c r="E8" i="109" a="1"/>
  <c r="B10" i="109" a="1"/>
  <c r="E11" i="109" a="1"/>
  <c r="F11" i="109" a="1"/>
  <c r="B11" i="109" a="1"/>
  <c r="D10" i="109" a="1"/>
  <c r="E9" i="109" a="1"/>
  <c r="A8" i="109" a="1"/>
  <c r="A11" i="109" a="1"/>
  <c r="B9" i="109" a="1"/>
  <c r="D9" i="109" a="1"/>
  <c r="C9" i="109" a="1"/>
  <c r="A10" i="109" a="1"/>
  <c r="C8" i="109" a="1"/>
  <c r="F20" i="115"/>
  <c r="G19" i="115"/>
  <c r="D20" i="115"/>
  <c r="E20" i="115"/>
  <c r="F21" i="115"/>
  <c r="C20" i="115"/>
  <c r="G21" i="115"/>
  <c r="E21" i="115"/>
  <c r="F19" i="115"/>
  <c r="C19" i="115"/>
  <c r="G20" i="115"/>
  <c r="D21" i="115"/>
  <c r="E19" i="115"/>
  <c r="D19" i="115"/>
  <c r="F14" i="109" l="1"/>
  <c r="E14" i="109"/>
  <c r="A14" i="109"/>
  <c r="B14" i="109"/>
  <c r="C14" i="109"/>
  <c r="D14" i="109"/>
  <c r="D13" i="109"/>
  <c r="E13" i="109"/>
  <c r="F13" i="109"/>
  <c r="C13" i="109"/>
  <c r="A13" i="109"/>
  <c r="B13" i="109"/>
  <c r="B12" i="109"/>
  <c r="C12" i="109"/>
  <c r="D12" i="109"/>
  <c r="E12" i="109"/>
  <c r="F12" i="109"/>
  <c r="A12" i="109"/>
  <c r="F11" i="109"/>
  <c r="E11" i="109"/>
  <c r="A11" i="109"/>
  <c r="B11" i="109"/>
  <c r="C11" i="109"/>
  <c r="D11" i="109"/>
  <c r="F10" i="109"/>
  <c r="E10" i="109"/>
  <c r="A10" i="109"/>
  <c r="B10" i="109"/>
  <c r="C10" i="109"/>
  <c r="D10" i="109"/>
  <c r="C9" i="109"/>
  <c r="D9" i="109"/>
  <c r="C8" i="109"/>
  <c r="E9" i="109"/>
  <c r="D8" i="109"/>
  <c r="F9" i="109"/>
  <c r="A8" i="109"/>
  <c r="E8" i="109"/>
  <c r="F8" i="109"/>
  <c r="A9" i="109"/>
  <c r="B8" i="109"/>
  <c r="B9" i="109"/>
  <c r="B3" i="61"/>
  <c r="B6" i="3"/>
  <c r="B7" i="3"/>
  <c r="B8" i="3"/>
  <c r="B9" i="3"/>
  <c r="B3" i="3" s="1"/>
  <c r="B10" i="3"/>
  <c r="B11" i="3"/>
  <c r="B12" i="3"/>
  <c r="B13" i="3"/>
  <c r="B14" i="3"/>
  <c r="B15" i="3"/>
  <c r="B16" i="3"/>
  <c r="B17" i="3"/>
  <c r="B18" i="3"/>
  <c r="B19" i="3"/>
  <c r="B20" i="3"/>
  <c r="B22" i="3"/>
  <c r="B23" i="3"/>
  <c r="B24" i="3"/>
  <c r="B25" i="3"/>
  <c r="B26" i="3"/>
  <c r="B27" i="3"/>
  <c r="B28" i="3"/>
  <c r="B29" i="3"/>
  <c r="B30" i="3"/>
  <c r="G13" i="12" l="1"/>
  <c r="A16" i="109" l="1" a="1"/>
  <c r="A16" i="109" s="1"/>
  <c r="B16" i="109" a="1"/>
  <c r="B16" i="109" s="1"/>
  <c r="C16" i="109" a="1"/>
  <c r="C16" i="109" s="1"/>
  <c r="D16" i="109" a="1"/>
  <c r="D16" i="109" s="1"/>
  <c r="E16" i="109" a="1"/>
  <c r="E16" i="109" s="1"/>
  <c r="F16" i="109" a="1"/>
  <c r="F16" i="109" s="1"/>
  <c r="A17" i="109" a="1"/>
  <c r="A17" i="109" s="1"/>
  <c r="B17" i="109" a="1"/>
  <c r="B17" i="109" s="1"/>
  <c r="C17" i="109" a="1"/>
  <c r="C17" i="109" s="1"/>
  <c r="D17" i="109" a="1"/>
  <c r="D17" i="109" s="1"/>
  <c r="E17" i="109" a="1"/>
  <c r="E17" i="109" s="1"/>
  <c r="F17" i="109" a="1"/>
  <c r="F17" i="109" s="1"/>
  <c r="A18" i="109" a="1"/>
  <c r="A18" i="109" s="1"/>
  <c r="B18" i="109" a="1"/>
  <c r="B18" i="109" s="1"/>
  <c r="C18" i="109" a="1"/>
  <c r="C18" i="109" s="1"/>
  <c r="D18" i="109" a="1"/>
  <c r="D18" i="109" s="1"/>
  <c r="E18" i="109" a="1"/>
  <c r="E18" i="109" s="1"/>
  <c r="F18" i="109" a="1"/>
  <c r="F18" i="109" s="1"/>
  <c r="A19" i="109" a="1"/>
  <c r="A19" i="109" s="1"/>
  <c r="B19" i="109" a="1"/>
  <c r="B19" i="109" s="1"/>
  <c r="C19" i="109" a="1"/>
  <c r="C19" i="109" s="1"/>
  <c r="D19" i="109" a="1"/>
  <c r="D19" i="109" s="1"/>
  <c r="E19" i="109" a="1"/>
  <c r="E19" i="109" s="1"/>
  <c r="F19" i="109" a="1"/>
  <c r="F19" i="109" s="1"/>
  <c r="A20" i="109" a="1"/>
  <c r="A20" i="109" s="1"/>
  <c r="B20" i="109" a="1"/>
  <c r="B20" i="109" s="1"/>
  <c r="C20" i="109" a="1"/>
  <c r="C20" i="109" s="1"/>
  <c r="D20" i="109" a="1"/>
  <c r="D20" i="109" s="1"/>
  <c r="E20" i="109" a="1"/>
  <c r="E20" i="109" s="1"/>
  <c r="F20" i="109" a="1"/>
  <c r="F20" i="109" s="1"/>
  <c r="A21" i="109" a="1"/>
  <c r="A21" i="109" s="1"/>
  <c r="B21" i="109" a="1"/>
  <c r="B21" i="109" s="1"/>
  <c r="C21" i="109" a="1"/>
  <c r="C21" i="109" s="1"/>
  <c r="D21" i="109" a="1"/>
  <c r="D21" i="109" s="1"/>
  <c r="E21" i="109" a="1"/>
  <c r="E21" i="109" s="1"/>
  <c r="F21" i="109" a="1"/>
  <c r="F21" i="109" s="1"/>
  <c r="A22" i="109" a="1"/>
  <c r="A22" i="109" s="1"/>
  <c r="B22" i="109" a="1"/>
  <c r="B22" i="109" s="1"/>
  <c r="C22" i="109" a="1"/>
  <c r="C22" i="109" s="1"/>
  <c r="D22" i="109" a="1"/>
  <c r="D22" i="109" s="1"/>
  <c r="E22" i="109" a="1"/>
  <c r="E22" i="109" s="1"/>
  <c r="F22" i="109" a="1"/>
  <c r="F22" i="109" s="1"/>
  <c r="A23" i="109" a="1"/>
  <c r="A23" i="109" s="1"/>
  <c r="B23" i="109" a="1"/>
  <c r="B23" i="109" s="1"/>
  <c r="C23" i="109" a="1"/>
  <c r="C23" i="109" s="1"/>
  <c r="D23" i="109" a="1"/>
  <c r="D23" i="109" s="1"/>
  <c r="E23" i="109" a="1"/>
  <c r="E23" i="109" s="1"/>
  <c r="F23" i="109" a="1"/>
  <c r="F23" i="109" s="1"/>
  <c r="A24" i="109" a="1"/>
  <c r="A24" i="109" s="1"/>
  <c r="B24" i="109" a="1"/>
  <c r="B24" i="109" s="1"/>
  <c r="C24" i="109" a="1"/>
  <c r="C24" i="109" s="1"/>
  <c r="D24" i="109" a="1"/>
  <c r="D24" i="109" s="1"/>
  <c r="E24" i="109" a="1"/>
  <c r="E24" i="109" s="1"/>
  <c r="F24" i="109" a="1"/>
  <c r="F24" i="109" s="1"/>
  <c r="A25" i="109" a="1"/>
  <c r="A25" i="109" s="1"/>
  <c r="B25" i="109" a="1"/>
  <c r="B25" i="109" s="1"/>
  <c r="C25" i="109" a="1"/>
  <c r="C25" i="109" s="1"/>
  <c r="D25" i="109" a="1"/>
  <c r="D25" i="109" s="1"/>
  <c r="E25" i="109" a="1"/>
  <c r="E25" i="109" s="1"/>
  <c r="F25" i="109" a="1"/>
  <c r="F25" i="109" s="1"/>
  <c r="A26" i="109" a="1"/>
  <c r="A26" i="109" s="1"/>
  <c r="B26" i="109" a="1"/>
  <c r="B26" i="109" s="1"/>
  <c r="C26" i="109" a="1"/>
  <c r="C26" i="109" s="1"/>
  <c r="D26" i="109" a="1"/>
  <c r="D26" i="109" s="1"/>
  <c r="E26" i="109" a="1"/>
  <c r="E26" i="109" s="1"/>
  <c r="F26" i="109" a="1"/>
  <c r="F26" i="109" s="1"/>
  <c r="A27" i="109" a="1"/>
  <c r="A27" i="109" s="1"/>
  <c r="B27" i="109" a="1"/>
  <c r="B27" i="109" s="1"/>
  <c r="C27" i="109" a="1"/>
  <c r="C27" i="109" s="1"/>
  <c r="D27" i="109" a="1"/>
  <c r="D27" i="109" s="1"/>
  <c r="E27" i="109" a="1"/>
  <c r="E27" i="109" s="1"/>
  <c r="F27" i="109" a="1"/>
  <c r="F27" i="109" s="1"/>
  <c r="A28" i="109" a="1"/>
  <c r="A28" i="109" s="1"/>
  <c r="B28" i="109" a="1"/>
  <c r="B28" i="109" s="1"/>
  <c r="C28" i="109" a="1"/>
  <c r="C28" i="109" s="1"/>
  <c r="D28" i="109" a="1"/>
  <c r="D28" i="109" s="1"/>
  <c r="E28" i="109" a="1"/>
  <c r="E28" i="109" s="1"/>
  <c r="F28" i="109" a="1"/>
  <c r="F28" i="109" s="1"/>
  <c r="A29" i="109" a="1"/>
  <c r="A29" i="109" s="1"/>
  <c r="B29" i="109" a="1"/>
  <c r="B29" i="109" s="1"/>
  <c r="C29" i="109" a="1"/>
  <c r="C29" i="109" s="1"/>
  <c r="D29" i="109" a="1"/>
  <c r="D29" i="109" s="1"/>
  <c r="E29" i="109" a="1"/>
  <c r="E29" i="109" s="1"/>
  <c r="F29" i="109" a="1"/>
  <c r="F29" i="109" s="1"/>
  <c r="A30" i="109" a="1"/>
  <c r="A30" i="109" s="1"/>
  <c r="B30" i="109" a="1"/>
  <c r="B30" i="109" s="1"/>
  <c r="C30" i="109" a="1"/>
  <c r="C30" i="109" s="1"/>
  <c r="D30" i="109" a="1"/>
  <c r="D30" i="109" s="1"/>
  <c r="E30" i="109" a="1"/>
  <c r="E30" i="109" s="1"/>
  <c r="F30" i="109" a="1"/>
  <c r="F30" i="109" s="1"/>
  <c r="A31" i="109" a="1"/>
  <c r="A31" i="109" s="1"/>
  <c r="B31" i="109" a="1"/>
  <c r="B31" i="109" s="1"/>
  <c r="C31" i="109" a="1"/>
  <c r="C31" i="109" s="1"/>
  <c r="D31" i="109" a="1"/>
  <c r="D31" i="109" s="1"/>
  <c r="E31" i="109" a="1"/>
  <c r="E31" i="109" s="1"/>
  <c r="F31" i="109" a="1"/>
  <c r="F31" i="109" s="1"/>
  <c r="A32" i="109" a="1"/>
  <c r="A32" i="109" s="1"/>
  <c r="B32" i="109" a="1"/>
  <c r="B32" i="109" s="1"/>
  <c r="C32" i="109" a="1"/>
  <c r="C32" i="109" s="1"/>
  <c r="D32" i="109" a="1"/>
  <c r="D32" i="109" s="1"/>
  <c r="E32" i="109" a="1"/>
  <c r="E32" i="109" s="1"/>
  <c r="F32" i="109" a="1"/>
  <c r="F32" i="109" s="1"/>
  <c r="A33" i="109" a="1"/>
  <c r="A33" i="109" s="1"/>
  <c r="B33" i="109" a="1"/>
  <c r="B33" i="109" s="1"/>
  <c r="C33" i="109" a="1"/>
  <c r="C33" i="109" s="1"/>
  <c r="D33" i="109" a="1"/>
  <c r="D33" i="109" s="1"/>
  <c r="E33" i="109" a="1"/>
  <c r="E33" i="109" s="1"/>
  <c r="F33" i="109" a="1"/>
  <c r="F33" i="109" s="1"/>
  <c r="A34" i="109" a="1"/>
  <c r="A34" i="109" s="1"/>
  <c r="B34" i="109" a="1"/>
  <c r="B34" i="109" s="1"/>
  <c r="C34" i="109" a="1"/>
  <c r="C34" i="109" s="1"/>
  <c r="D34" i="109" a="1"/>
  <c r="D34" i="109" s="1"/>
  <c r="E34" i="109" a="1"/>
  <c r="E34" i="109" s="1"/>
  <c r="F34" i="109" a="1"/>
  <c r="F34" i="109" s="1"/>
  <c r="A35" i="109" a="1"/>
  <c r="A35" i="109" s="1"/>
  <c r="B35" i="109" a="1"/>
  <c r="B35" i="109" s="1"/>
  <c r="C35" i="109" a="1"/>
  <c r="C35" i="109" s="1"/>
  <c r="D35" i="109" a="1"/>
  <c r="D35" i="109" s="1"/>
  <c r="E35" i="109" a="1"/>
  <c r="E35" i="109" s="1"/>
  <c r="F35" i="109" a="1"/>
  <c r="F35" i="109" s="1"/>
  <c r="A36" i="109" a="1"/>
  <c r="A36" i="109" s="1"/>
  <c r="B36" i="109" a="1"/>
  <c r="B36" i="109" s="1"/>
  <c r="C36" i="109" a="1"/>
  <c r="C36" i="109" s="1"/>
  <c r="D36" i="109" a="1"/>
  <c r="D36" i="109" s="1"/>
  <c r="E36" i="109" a="1"/>
  <c r="E36" i="109" s="1"/>
  <c r="F36" i="109" a="1"/>
  <c r="F36" i="109" s="1"/>
  <c r="A37" i="109" a="1"/>
  <c r="A37" i="109" s="1"/>
  <c r="B37" i="109" a="1"/>
  <c r="B37" i="109" s="1"/>
  <c r="C37" i="109" a="1"/>
  <c r="C37" i="109" s="1"/>
  <c r="D37" i="109" a="1"/>
  <c r="D37" i="109" s="1"/>
  <c r="E37" i="109" a="1"/>
  <c r="E37" i="109" s="1"/>
  <c r="F37" i="109" a="1"/>
  <c r="F37" i="109" s="1"/>
  <c r="A38" i="109" a="1"/>
  <c r="A38" i="109" s="1"/>
  <c r="B38" i="109" a="1"/>
  <c r="B38" i="109" s="1"/>
  <c r="C38" i="109" a="1"/>
  <c r="C38" i="109" s="1"/>
  <c r="D38" i="109" a="1"/>
  <c r="D38" i="109" s="1"/>
  <c r="E38" i="109" a="1"/>
  <c r="E38" i="109" s="1"/>
  <c r="F38" i="109" a="1"/>
  <c r="F38" i="109" s="1"/>
  <c r="A39" i="109" a="1"/>
  <c r="A39" i="109" s="1"/>
  <c r="B39" i="109" a="1"/>
  <c r="B39" i="109" s="1"/>
  <c r="C39" i="109" a="1"/>
  <c r="C39" i="109" s="1"/>
  <c r="D39" i="109" a="1"/>
  <c r="D39" i="109" s="1"/>
  <c r="E39" i="109" a="1"/>
  <c r="E39" i="109" s="1"/>
  <c r="F39" i="109" a="1"/>
  <c r="F39" i="109" s="1"/>
  <c r="A40" i="109" a="1"/>
  <c r="A40" i="109" s="1"/>
  <c r="B40" i="109" a="1"/>
  <c r="B40" i="109" s="1"/>
  <c r="C40" i="109" a="1"/>
  <c r="C40" i="109" s="1"/>
  <c r="D40" i="109" a="1"/>
  <c r="D40" i="109" s="1"/>
  <c r="E40" i="109" a="1"/>
  <c r="E40" i="109" s="1"/>
  <c r="F40" i="109" a="1"/>
  <c r="F40" i="109" s="1"/>
  <c r="A41" i="109" a="1"/>
  <c r="A41" i="109" s="1"/>
  <c r="B41" i="109" a="1"/>
  <c r="B41" i="109" s="1"/>
  <c r="C41" i="109" a="1"/>
  <c r="C41" i="109" s="1"/>
  <c r="D41" i="109" a="1"/>
  <c r="D41" i="109" s="1"/>
  <c r="E41" i="109" a="1"/>
  <c r="E41" i="109" s="1"/>
  <c r="F41" i="109" a="1"/>
  <c r="F41" i="109" s="1"/>
  <c r="A42" i="109" a="1"/>
  <c r="A42" i="109" s="1"/>
  <c r="B42" i="109" a="1"/>
  <c r="B42" i="109" s="1"/>
  <c r="C42" i="109" a="1"/>
  <c r="C42" i="109" s="1"/>
  <c r="D42" i="109" a="1"/>
  <c r="D42" i="109" s="1"/>
  <c r="E42" i="109" a="1"/>
  <c r="E42" i="109" s="1"/>
  <c r="F42" i="109" a="1"/>
  <c r="F42" i="109" s="1"/>
  <c r="A43" i="109" a="1"/>
  <c r="A43" i="109" s="1"/>
  <c r="B43" i="109" a="1"/>
  <c r="B43" i="109" s="1"/>
  <c r="C43" i="109" a="1"/>
  <c r="C43" i="109" s="1"/>
  <c r="D43" i="109" a="1"/>
  <c r="D43" i="109" s="1"/>
  <c r="E43" i="109" a="1"/>
  <c r="E43" i="109" s="1"/>
  <c r="F43" i="109" a="1"/>
  <c r="F43" i="109" s="1"/>
  <c r="A44" i="109" a="1"/>
  <c r="A44" i="109" s="1"/>
  <c r="B44" i="109" a="1"/>
  <c r="B44" i="109" s="1"/>
  <c r="C44" i="109" a="1"/>
  <c r="C44" i="109" s="1"/>
  <c r="D44" i="109" a="1"/>
  <c r="D44" i="109" s="1"/>
  <c r="E44" i="109" a="1"/>
  <c r="E44" i="109" s="1"/>
  <c r="F44" i="109" a="1"/>
  <c r="F44" i="109" s="1"/>
  <c r="A45" i="109" a="1"/>
  <c r="A45" i="109" s="1"/>
  <c r="B45" i="109" a="1"/>
  <c r="B45" i="109" s="1"/>
  <c r="C45" i="109" a="1"/>
  <c r="C45" i="109" s="1"/>
  <c r="D45" i="109" a="1"/>
  <c r="D45" i="109" s="1"/>
  <c r="E45" i="109" a="1"/>
  <c r="E45" i="109" s="1"/>
  <c r="F45" i="109" a="1"/>
  <c r="F45" i="109" s="1"/>
  <c r="A46" i="109" a="1"/>
  <c r="A46" i="109" s="1"/>
  <c r="B46" i="109" a="1"/>
  <c r="B46" i="109" s="1"/>
  <c r="C46" i="109" a="1"/>
  <c r="C46" i="109" s="1"/>
  <c r="D46" i="109" a="1"/>
  <c r="D46" i="109" s="1"/>
  <c r="E46" i="109" a="1"/>
  <c r="E46" i="109" s="1"/>
  <c r="F46" i="109" a="1"/>
  <c r="F46" i="109" s="1"/>
  <c r="A47" i="109" a="1"/>
  <c r="A47" i="109" s="1"/>
  <c r="B47" i="109" a="1"/>
  <c r="B47" i="109" s="1"/>
  <c r="C47" i="109" a="1"/>
  <c r="C47" i="109" s="1"/>
  <c r="D47" i="109" a="1"/>
  <c r="D47" i="109" s="1"/>
  <c r="E47" i="109" a="1"/>
  <c r="E47" i="109" s="1"/>
  <c r="F47" i="109" a="1"/>
  <c r="F47" i="109" s="1"/>
  <c r="A48" i="109" a="1"/>
  <c r="A48" i="109" s="1"/>
  <c r="B48" i="109" a="1"/>
  <c r="B48" i="109" s="1"/>
  <c r="C48" i="109" a="1"/>
  <c r="C48" i="109" s="1"/>
  <c r="D48" i="109" a="1"/>
  <c r="D48" i="109" s="1"/>
  <c r="E48" i="109" a="1"/>
  <c r="E48" i="109" s="1"/>
  <c r="F48" i="109" a="1"/>
  <c r="F48" i="109" s="1"/>
  <c r="A49" i="109" a="1"/>
  <c r="A49" i="109" s="1"/>
  <c r="B49" i="109" a="1"/>
  <c r="B49" i="109" s="1"/>
  <c r="C49" i="109" a="1"/>
  <c r="C49" i="109" s="1"/>
  <c r="D49" i="109" a="1"/>
  <c r="D49" i="109" s="1"/>
  <c r="E49" i="109" a="1"/>
  <c r="E49" i="109" s="1"/>
  <c r="F49" i="109" a="1"/>
  <c r="F49" i="109" s="1"/>
  <c r="A50" i="109" a="1"/>
  <c r="A50" i="109" s="1"/>
  <c r="B50" i="109" a="1"/>
  <c r="B50" i="109" s="1"/>
  <c r="C50" i="109" a="1"/>
  <c r="C50" i="109" s="1"/>
  <c r="D50" i="109" a="1"/>
  <c r="D50" i="109" s="1"/>
  <c r="E50" i="109" a="1"/>
  <c r="E50" i="109" s="1"/>
  <c r="F50" i="109" a="1"/>
  <c r="F50" i="109" s="1"/>
  <c r="A51" i="109" a="1"/>
  <c r="A51" i="109" s="1"/>
  <c r="B51" i="109" a="1"/>
  <c r="B51" i="109" s="1"/>
  <c r="C51" i="109" a="1"/>
  <c r="C51" i="109" s="1"/>
  <c r="D51" i="109" a="1"/>
  <c r="D51" i="109" s="1"/>
  <c r="E51" i="109" a="1"/>
  <c r="E51" i="109" s="1"/>
  <c r="F51" i="109" a="1"/>
  <c r="F51" i="109" s="1"/>
  <c r="A52" i="109" a="1"/>
  <c r="A52" i="109" s="1"/>
  <c r="B52" i="109" a="1"/>
  <c r="B52" i="109" s="1"/>
  <c r="C52" i="109" a="1"/>
  <c r="C52" i="109" s="1"/>
  <c r="D52" i="109" a="1"/>
  <c r="D52" i="109" s="1"/>
  <c r="E52" i="109" a="1"/>
  <c r="E52" i="109" s="1"/>
  <c r="F52" i="109" a="1"/>
  <c r="F52" i="109" s="1"/>
  <c r="A53" i="109" a="1"/>
  <c r="A53" i="109" s="1"/>
  <c r="B53" i="109" a="1"/>
  <c r="B53" i="109" s="1"/>
  <c r="C53" i="109" a="1"/>
  <c r="C53" i="109" s="1"/>
  <c r="D53" i="109" a="1"/>
  <c r="D53" i="109" s="1"/>
  <c r="E53" i="109" a="1"/>
  <c r="E53" i="109" s="1"/>
  <c r="F53" i="109" a="1"/>
  <c r="F53" i="109" s="1"/>
  <c r="A54" i="109" a="1"/>
  <c r="A54" i="109" s="1"/>
  <c r="B54" i="109" a="1"/>
  <c r="B54" i="109" s="1"/>
  <c r="C54" i="109" a="1"/>
  <c r="C54" i="109" s="1"/>
  <c r="D54" i="109" a="1"/>
  <c r="D54" i="109" s="1"/>
  <c r="E54" i="109" a="1"/>
  <c r="E54" i="109" s="1"/>
  <c r="F54" i="109" a="1"/>
  <c r="F54" i="109" s="1"/>
  <c r="A55" i="109" a="1"/>
  <c r="A55" i="109" s="1"/>
  <c r="B55" i="109" a="1"/>
  <c r="B55" i="109" s="1"/>
  <c r="C55" i="109" a="1"/>
  <c r="C55" i="109" s="1"/>
  <c r="D55" i="109" a="1"/>
  <c r="D55" i="109" s="1"/>
  <c r="E55" i="109" a="1"/>
  <c r="E55" i="109" s="1"/>
  <c r="F55" i="109" a="1"/>
  <c r="F55" i="109" s="1"/>
  <c r="A56" i="109" a="1"/>
  <c r="A56" i="109" s="1"/>
  <c r="B56" i="109" a="1"/>
  <c r="B56" i="109" s="1"/>
  <c r="C56" i="109" a="1"/>
  <c r="C56" i="109" s="1"/>
  <c r="D56" i="109" a="1"/>
  <c r="D56" i="109" s="1"/>
  <c r="E56" i="109" a="1"/>
  <c r="E56" i="109" s="1"/>
  <c r="F56" i="109" a="1"/>
  <c r="F56" i="109" s="1"/>
  <c r="A57" i="109" a="1"/>
  <c r="A57" i="109" s="1"/>
  <c r="B57" i="109" a="1"/>
  <c r="B57" i="109" s="1"/>
  <c r="C57" i="109" a="1"/>
  <c r="C57" i="109" s="1"/>
  <c r="D57" i="109" a="1"/>
  <c r="D57" i="109" s="1"/>
  <c r="E57" i="109" a="1"/>
  <c r="E57" i="109" s="1"/>
  <c r="F57" i="109" a="1"/>
  <c r="F57" i="109" s="1"/>
  <c r="A58" i="109" a="1"/>
  <c r="A58" i="109" s="1"/>
  <c r="B58" i="109" a="1"/>
  <c r="B58" i="109" s="1"/>
  <c r="C58" i="109" a="1"/>
  <c r="C58" i="109" s="1"/>
  <c r="D58" i="109" a="1"/>
  <c r="D58" i="109" s="1"/>
  <c r="E58" i="109" a="1"/>
  <c r="E58" i="109" s="1"/>
  <c r="F58" i="109" a="1"/>
  <c r="F58" i="109" s="1"/>
  <c r="A59" i="109" a="1"/>
  <c r="A59" i="109" s="1"/>
  <c r="B59" i="109" a="1"/>
  <c r="B59" i="109" s="1"/>
  <c r="C59" i="109" a="1"/>
  <c r="C59" i="109" s="1"/>
  <c r="D59" i="109" a="1"/>
  <c r="D59" i="109" s="1"/>
  <c r="E59" i="109" a="1"/>
  <c r="E59" i="109" s="1"/>
  <c r="F59" i="109" a="1"/>
  <c r="F59" i="109" s="1"/>
  <c r="A60" i="109" a="1"/>
  <c r="A60" i="109" s="1"/>
  <c r="B60" i="109" a="1"/>
  <c r="B60" i="109" s="1"/>
  <c r="C60" i="109" a="1"/>
  <c r="C60" i="109" s="1"/>
  <c r="D60" i="109" a="1"/>
  <c r="D60" i="109" s="1"/>
  <c r="E60" i="109" a="1"/>
  <c r="E60" i="109" s="1"/>
  <c r="F60" i="109" a="1"/>
  <c r="F60" i="109" s="1"/>
  <c r="A61" i="109" a="1"/>
  <c r="A61" i="109" s="1"/>
  <c r="B61" i="109" a="1"/>
  <c r="B61" i="109" s="1"/>
  <c r="C61" i="109" a="1"/>
  <c r="C61" i="109" s="1"/>
  <c r="D61" i="109" a="1"/>
  <c r="D61" i="109" s="1"/>
  <c r="E61" i="109" a="1"/>
  <c r="E61" i="109" s="1"/>
  <c r="F61" i="109" a="1"/>
  <c r="F61" i="109" s="1"/>
  <c r="A62" i="109" a="1"/>
  <c r="A62" i="109" s="1"/>
  <c r="B62" i="109" a="1"/>
  <c r="B62" i="109" s="1"/>
  <c r="C62" i="109" a="1"/>
  <c r="C62" i="109" s="1"/>
  <c r="D62" i="109" a="1"/>
  <c r="D62" i="109" s="1"/>
  <c r="E62" i="109" a="1"/>
  <c r="E62" i="109" s="1"/>
  <c r="F62" i="109" a="1"/>
  <c r="F62" i="109" s="1"/>
  <c r="A63" i="109" a="1"/>
  <c r="A63" i="109" s="1"/>
  <c r="B63" i="109" a="1"/>
  <c r="B63" i="109" s="1"/>
  <c r="C63" i="109" a="1"/>
  <c r="C63" i="109" s="1"/>
  <c r="D63" i="109" a="1"/>
  <c r="D63" i="109" s="1"/>
  <c r="E63" i="109" a="1"/>
  <c r="E63" i="109" s="1"/>
  <c r="F63" i="109" a="1"/>
  <c r="F63" i="109" s="1"/>
  <c r="A64" i="109" a="1"/>
  <c r="A64" i="109" s="1"/>
  <c r="B64" i="109" a="1"/>
  <c r="B64" i="109" s="1"/>
  <c r="C64" i="109" a="1"/>
  <c r="C64" i="109" s="1"/>
  <c r="D64" i="109" a="1"/>
  <c r="D64" i="109" s="1"/>
  <c r="E64" i="109" a="1"/>
  <c r="E64" i="109" s="1"/>
  <c r="F64" i="109" a="1"/>
  <c r="F64" i="109" s="1"/>
  <c r="A65" i="109" a="1"/>
  <c r="A65" i="109" s="1"/>
  <c r="B65" i="109" a="1"/>
  <c r="B65" i="109" s="1"/>
  <c r="C65" i="109" a="1"/>
  <c r="C65" i="109" s="1"/>
  <c r="D65" i="109" a="1"/>
  <c r="D65" i="109" s="1"/>
  <c r="E65" i="109" a="1"/>
  <c r="E65" i="109" s="1"/>
  <c r="F65" i="109" a="1"/>
  <c r="F65" i="109" s="1"/>
  <c r="A66" i="109" a="1"/>
  <c r="A66" i="109" s="1"/>
  <c r="B66" i="109" a="1"/>
  <c r="B66" i="109" s="1"/>
  <c r="C66" i="109" a="1"/>
  <c r="C66" i="109" s="1"/>
  <c r="D66" i="109" a="1"/>
  <c r="D66" i="109" s="1"/>
  <c r="E66" i="109" a="1"/>
  <c r="E66" i="109" s="1"/>
  <c r="F66" i="109" a="1"/>
  <c r="F66" i="109" s="1"/>
  <c r="A67" i="109" a="1"/>
  <c r="A67" i="109" s="1"/>
  <c r="B67" i="109" a="1"/>
  <c r="B67" i="109" s="1"/>
  <c r="C67" i="109" a="1"/>
  <c r="C67" i="109" s="1"/>
  <c r="D67" i="109" a="1"/>
  <c r="D67" i="109" s="1"/>
  <c r="E67" i="109" a="1"/>
  <c r="E67" i="109" s="1"/>
  <c r="F67" i="109" a="1"/>
  <c r="F67" i="109" s="1"/>
  <c r="A68" i="109" a="1"/>
  <c r="A68" i="109" s="1"/>
  <c r="B68" i="109" a="1"/>
  <c r="B68" i="109" s="1"/>
  <c r="C68" i="109" a="1"/>
  <c r="C68" i="109" s="1"/>
  <c r="D68" i="109" a="1"/>
  <c r="D68" i="109" s="1"/>
  <c r="E68" i="109" a="1"/>
  <c r="E68" i="109" s="1"/>
  <c r="F68" i="109" a="1"/>
  <c r="F68" i="109" s="1"/>
  <c r="D7" i="109" a="1"/>
  <c r="D22" i="115"/>
  <c r="G30" i="115"/>
  <c r="F33" i="115"/>
  <c r="B7" i="109" a="1"/>
  <c r="E30" i="115"/>
  <c r="C7" i="109" a="1"/>
  <c r="G31" i="115"/>
  <c r="F28" i="115"/>
  <c r="F23" i="115"/>
  <c r="D27" i="115"/>
  <c r="F7" i="109" a="1"/>
  <c r="G24" i="115"/>
  <c r="E32" i="115"/>
  <c r="E23" i="115"/>
  <c r="E7" i="109" a="1"/>
  <c r="G33" i="115"/>
  <c r="E33" i="115"/>
  <c r="D26" i="115"/>
  <c r="A7" i="109" a="1"/>
  <c r="E27" i="115"/>
  <c r="E25" i="115"/>
  <c r="F24" i="115"/>
  <c r="E28" i="115"/>
  <c r="G23" i="115"/>
  <c r="E29" i="115"/>
  <c r="F29" i="115"/>
  <c r="E31" i="115"/>
  <c r="G26" i="115"/>
  <c r="G29" i="115"/>
  <c r="G25" i="115"/>
  <c r="G28" i="115"/>
  <c r="D23" i="115"/>
  <c r="E26" i="115"/>
  <c r="G27" i="115"/>
  <c r="B6" i="109" a="1"/>
  <c r="D6" i="109" a="1"/>
  <c r="E22" i="115"/>
  <c r="D29" i="115"/>
  <c r="D28" i="115"/>
  <c r="F22" i="115"/>
  <c r="G32" i="115"/>
  <c r="E24" i="115"/>
  <c r="F25" i="115"/>
  <c r="E6" i="109" a="1"/>
  <c r="D25" i="115"/>
  <c r="F32" i="115"/>
  <c r="A6" i="109" a="1"/>
  <c r="G22" i="115"/>
  <c r="D31" i="115"/>
  <c r="D30" i="115"/>
  <c r="D32" i="115"/>
  <c r="F30" i="115"/>
  <c r="F26" i="115"/>
  <c r="F27" i="115"/>
  <c r="F31" i="115"/>
  <c r="D24" i="115"/>
  <c r="D33" i="115"/>
  <c r="C6" i="109" a="1"/>
  <c r="F6" i="109" a="1"/>
  <c r="F7" i="109" l="1"/>
  <c r="E7" i="109"/>
  <c r="D7" i="109"/>
  <c r="C7" i="109"/>
  <c r="B7" i="109"/>
  <c r="A7" i="109"/>
  <c r="F6" i="109"/>
  <c r="E6" i="109"/>
  <c r="D6" i="109"/>
  <c r="C6" i="109"/>
  <c r="B6" i="109"/>
  <c r="A6" i="109"/>
  <c r="G21" i="6"/>
  <c r="F12" i="115"/>
  <c r="F17" i="115"/>
  <c r="E14" i="115"/>
  <c r="G17" i="115"/>
  <c r="C18" i="115"/>
  <c r="G9" i="115"/>
  <c r="D6" i="115"/>
  <c r="E15" i="115"/>
  <c r="D11" i="115"/>
  <c r="G16" i="115"/>
  <c r="E6" i="115"/>
  <c r="D17" i="115"/>
  <c r="E16" i="115"/>
  <c r="G5" i="115"/>
  <c r="G6" i="115"/>
  <c r="E18" i="115"/>
  <c r="C5" i="115"/>
  <c r="F8" i="115"/>
  <c r="E5" i="115"/>
  <c r="F9" i="115"/>
  <c r="C7" i="115"/>
  <c r="C6" i="115"/>
  <c r="F7" i="115"/>
  <c r="C11" i="115"/>
  <c r="C17" i="115"/>
  <c r="G18" i="115"/>
  <c r="D14" i="115"/>
  <c r="G10" i="115"/>
  <c r="E7" i="115"/>
  <c r="F11" i="115"/>
  <c r="G13" i="115"/>
  <c r="C9" i="115"/>
  <c r="E12" i="115"/>
  <c r="D13" i="115"/>
  <c r="E9" i="115"/>
  <c r="F15" i="115"/>
  <c r="F10" i="115"/>
  <c r="D9" i="115"/>
  <c r="E11" i="115"/>
  <c r="F6" i="115"/>
  <c r="D18" i="115"/>
  <c r="D10" i="115"/>
  <c r="G15" i="115"/>
  <c r="D15" i="115"/>
  <c r="C8" i="115"/>
  <c r="F13" i="115"/>
  <c r="G7" i="115"/>
  <c r="C14" i="115"/>
  <c r="G11" i="115"/>
  <c r="E13" i="115"/>
  <c r="G8" i="115"/>
  <c r="E10" i="115"/>
  <c r="D8" i="115"/>
  <c r="D12" i="115"/>
  <c r="C16" i="115"/>
  <c r="E17" i="115"/>
  <c r="G14" i="115"/>
  <c r="C15" i="115"/>
  <c r="F5" i="115"/>
  <c r="C12" i="115"/>
  <c r="D5" i="115"/>
  <c r="F14" i="115"/>
  <c r="E8" i="115"/>
  <c r="D7" i="115"/>
  <c r="F18" i="115"/>
  <c r="C10" i="115"/>
  <c r="G12" i="115"/>
  <c r="F16" i="115"/>
  <c r="D16" i="115"/>
  <c r="C13" i="115"/>
  <c r="G9" i="12" l="1"/>
  <c r="G8" i="12" l="1"/>
  <c r="K21" i="3" l="1"/>
  <c r="B8" i="115"/>
  <c r="B10" i="115"/>
  <c r="B17" i="115"/>
  <c r="B12" i="115"/>
  <c r="B16" i="115"/>
  <c r="B14" i="115"/>
  <c r="B15" i="115"/>
  <c r="B20" i="115"/>
  <c r="B6" i="115"/>
  <c r="B11" i="115"/>
  <c r="B7" i="115"/>
  <c r="B18" i="115"/>
  <c r="B13" i="115"/>
  <c r="B9" i="115"/>
  <c r="B19" i="115"/>
  <c r="B5" i="115"/>
  <c r="G19" i="6" l="1"/>
  <c r="G18" i="6"/>
  <c r="G17" i="6"/>
  <c r="G6" i="12" l="1"/>
  <c r="E6" i="9" l="1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" i="9"/>
  <c r="G24" i="6" l="1"/>
  <c r="C10" i="9" l="1"/>
  <c r="C9" i="9"/>
  <c r="E5" i="10" l="1"/>
  <c r="B5" i="8" l="1"/>
  <c r="A6" i="8" s="1"/>
  <c r="B6" i="8" s="1"/>
  <c r="C5" i="10"/>
  <c r="C6" i="9"/>
  <c r="C7" i="9"/>
  <c r="C8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" i="9"/>
  <c r="K6" i="61"/>
  <c r="K5" i="61"/>
  <c r="B5" i="3"/>
  <c r="K19" i="61"/>
  <c r="K17" i="61"/>
  <c r="K16" i="61"/>
  <c r="K15" i="61"/>
  <c r="K14" i="61"/>
  <c r="K13" i="61"/>
  <c r="K12" i="61"/>
  <c r="K11" i="61"/>
  <c r="K10" i="61"/>
  <c r="K9" i="61"/>
  <c r="K8" i="61"/>
  <c r="K7" i="61"/>
  <c r="K30" i="3"/>
  <c r="K29" i="3"/>
  <c r="K28" i="3"/>
  <c r="K27" i="3"/>
  <c r="K26" i="3"/>
  <c r="K25" i="3"/>
  <c r="K24" i="3"/>
  <c r="K23" i="3"/>
  <c r="K22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G6" i="66"/>
  <c r="G5" i="66"/>
  <c r="F19" i="51"/>
  <c r="F18" i="51"/>
  <c r="F17" i="51"/>
  <c r="F16" i="51"/>
  <c r="F15" i="51"/>
  <c r="F14" i="51"/>
  <c r="F13" i="51"/>
  <c r="F12" i="51"/>
  <c r="F11" i="51"/>
  <c r="F10" i="51"/>
  <c r="F9" i="51"/>
  <c r="F8" i="51"/>
  <c r="F7" i="51"/>
  <c r="F6" i="51"/>
  <c r="F5" i="51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5" i="15"/>
  <c r="B5" i="10"/>
  <c r="A6" i="10" s="1"/>
  <c r="E6" i="10" s="1"/>
  <c r="B4" i="54"/>
  <c r="B5" i="54"/>
  <c r="B6" i="54"/>
  <c r="B7" i="54"/>
  <c r="B8" i="54"/>
  <c r="B9" i="54"/>
  <c r="B10" i="54"/>
  <c r="B11" i="54"/>
  <c r="B12" i="54"/>
  <c r="B13" i="54"/>
  <c r="B14" i="54"/>
  <c r="B15" i="54"/>
  <c r="B16" i="54"/>
  <c r="B17" i="54"/>
  <c r="B18" i="54"/>
  <c r="B19" i="54"/>
  <c r="B20" i="54"/>
  <c r="B21" i="54"/>
  <c r="B22" i="54"/>
  <c r="B3" i="54"/>
  <c r="C27" i="16"/>
  <c r="C25" i="16"/>
  <c r="C24" i="7"/>
  <c r="C23" i="7"/>
  <c r="C22" i="7"/>
  <c r="G7" i="6"/>
  <c r="H19" i="7"/>
  <c r="C19" i="7"/>
  <c r="H18" i="7"/>
  <c r="C18" i="7"/>
  <c r="H17" i="7"/>
  <c r="C17" i="7"/>
  <c r="H14" i="7"/>
  <c r="C14" i="7"/>
  <c r="H13" i="7"/>
  <c r="C13" i="7"/>
  <c r="H12" i="7"/>
  <c r="C12" i="7"/>
  <c r="H21" i="7"/>
  <c r="C21" i="7"/>
  <c r="H10" i="7"/>
  <c r="C10" i="7"/>
  <c r="H9" i="7"/>
  <c r="C9" i="7"/>
  <c r="H8" i="7"/>
  <c r="C8" i="7"/>
  <c r="H7" i="7"/>
  <c r="C7" i="7"/>
  <c r="G7" i="12"/>
  <c r="G5" i="12"/>
  <c r="C6" i="16"/>
  <c r="C7" i="16"/>
  <c r="C8" i="16"/>
  <c r="C9" i="16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4" i="16"/>
  <c r="C23" i="16"/>
  <c r="C26" i="16"/>
  <c r="C28" i="16"/>
  <c r="C29" i="16"/>
  <c r="C30" i="16"/>
  <c r="C56" i="6"/>
  <c r="C55" i="6"/>
  <c r="C45" i="6"/>
  <c r="C44" i="6"/>
  <c r="C53" i="6"/>
  <c r="C43" i="6"/>
  <c r="C54" i="6"/>
  <c r="C50" i="6"/>
  <c r="C47" i="6"/>
  <c r="C38" i="6"/>
  <c r="C48" i="6"/>
  <c r="C52" i="6"/>
  <c r="C42" i="6"/>
  <c r="C34" i="6"/>
  <c r="G6" i="14"/>
  <c r="G7" i="14"/>
  <c r="G8" i="14"/>
  <c r="G9" i="14"/>
  <c r="G10" i="14"/>
  <c r="G11" i="14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45" i="14"/>
  <c r="G46" i="14"/>
  <c r="G47" i="14"/>
  <c r="G48" i="14"/>
  <c r="G49" i="14"/>
  <c r="G50" i="14"/>
  <c r="G51" i="14"/>
  <c r="G52" i="14"/>
  <c r="G53" i="14"/>
  <c r="G5" i="14"/>
  <c r="G10" i="12"/>
  <c r="G11" i="12"/>
  <c r="G12" i="12"/>
  <c r="G14" i="12"/>
  <c r="G15" i="12"/>
  <c r="G16" i="12"/>
  <c r="G17" i="12"/>
  <c r="G18" i="12"/>
  <c r="G19" i="12"/>
  <c r="G20" i="12"/>
  <c r="G21" i="12"/>
  <c r="G22" i="12"/>
  <c r="G23" i="12"/>
  <c r="G24" i="12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" i="11"/>
  <c r="H5" i="8"/>
  <c r="H66" i="7"/>
  <c r="H65" i="7"/>
  <c r="H64" i="7"/>
  <c r="H63" i="7"/>
  <c r="H62" i="7"/>
  <c r="H61" i="7"/>
  <c r="H60" i="7"/>
  <c r="H59" i="7"/>
  <c r="H58" i="7"/>
  <c r="H57" i="7"/>
  <c r="H56" i="7"/>
  <c r="H55" i="7"/>
  <c r="H54" i="7"/>
  <c r="H53" i="7"/>
  <c r="H52" i="7"/>
  <c r="H51" i="7"/>
  <c r="H50" i="7"/>
  <c r="H49" i="7"/>
  <c r="H48" i="7"/>
  <c r="H47" i="7"/>
  <c r="H46" i="7"/>
  <c r="H45" i="7"/>
  <c r="H44" i="7"/>
  <c r="H43" i="7"/>
  <c r="H42" i="7"/>
  <c r="H41" i="7"/>
  <c r="H40" i="7"/>
  <c r="H39" i="7"/>
  <c r="H38" i="7"/>
  <c r="H37" i="7"/>
  <c r="H36" i="7"/>
  <c r="H35" i="7"/>
  <c r="H34" i="7"/>
  <c r="H33" i="7"/>
  <c r="H32" i="7"/>
  <c r="H31" i="7"/>
  <c r="H30" i="7"/>
  <c r="H29" i="7"/>
  <c r="H28" i="7"/>
  <c r="H27" i="7"/>
  <c r="H26" i="7"/>
  <c r="H16" i="7"/>
  <c r="H11" i="7"/>
  <c r="H6" i="7"/>
  <c r="H5" i="7"/>
  <c r="G55" i="6"/>
  <c r="G45" i="6"/>
  <c r="G44" i="6"/>
  <c r="G53" i="6"/>
  <c r="G43" i="6"/>
  <c r="G54" i="6"/>
  <c r="G50" i="6"/>
  <c r="G47" i="6"/>
  <c r="G38" i="6"/>
  <c r="G49" i="6"/>
  <c r="G48" i="6"/>
  <c r="G52" i="6"/>
  <c r="G42" i="6"/>
  <c r="G34" i="6"/>
  <c r="G33" i="6"/>
  <c r="G32" i="6"/>
  <c r="G51" i="6"/>
  <c r="G30" i="6"/>
  <c r="G27" i="6"/>
  <c r="G46" i="6"/>
  <c r="G29" i="6"/>
  <c r="G22" i="6"/>
  <c r="G23" i="6"/>
  <c r="G37" i="6"/>
  <c r="G25" i="6"/>
  <c r="G20" i="6"/>
  <c r="G28" i="6"/>
  <c r="G31" i="6"/>
  <c r="G16" i="6"/>
  <c r="G15" i="6"/>
  <c r="G13" i="6"/>
  <c r="G26" i="6"/>
  <c r="G11" i="6"/>
  <c r="G10" i="6"/>
  <c r="G14" i="6"/>
  <c r="G8" i="6"/>
  <c r="G6" i="6"/>
  <c r="G5" i="6"/>
  <c r="G12" i="6"/>
  <c r="G9" i="6"/>
  <c r="F6" i="1"/>
  <c r="F7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" i="1"/>
  <c r="C5" i="3"/>
  <c r="C5" i="15" s="1"/>
  <c r="E5" i="15" s="1"/>
  <c r="I18" i="21"/>
  <c r="H18" i="21" s="1"/>
  <c r="I17" i="21"/>
  <c r="H17" i="21" s="1"/>
  <c r="I16" i="21"/>
  <c r="H16" i="21" s="1"/>
  <c r="I15" i="21"/>
  <c r="H15" i="21" s="1"/>
  <c r="I14" i="21"/>
  <c r="H14" i="21" s="1"/>
  <c r="I10" i="21"/>
  <c r="H10" i="21" s="1"/>
  <c r="I9" i="21"/>
  <c r="H9" i="21" s="1"/>
  <c r="I7" i="21"/>
  <c r="I13" i="21" s="1"/>
  <c r="H13" i="21" s="1"/>
  <c r="I6" i="21"/>
  <c r="H6" i="21" s="1"/>
  <c r="E18" i="21"/>
  <c r="D18" i="21" s="1"/>
  <c r="E17" i="21"/>
  <c r="D17" i="21" s="1"/>
  <c r="E16" i="21"/>
  <c r="D16" i="21" s="1"/>
  <c r="E15" i="21"/>
  <c r="D15" i="21" s="1"/>
  <c r="E14" i="21"/>
  <c r="D14" i="21" s="1"/>
  <c r="E10" i="21"/>
  <c r="D10" i="21" s="1"/>
  <c r="E9" i="21"/>
  <c r="D9" i="21" s="1"/>
  <c r="E7" i="21"/>
  <c r="E12" i="21" s="1"/>
  <c r="D12" i="21" s="1"/>
  <c r="E6" i="21"/>
  <c r="D6" i="21" s="1"/>
  <c r="E6" i="20"/>
  <c r="D7" i="20" s="1"/>
  <c r="C5" i="16"/>
  <c r="C53" i="14"/>
  <c r="C52" i="14"/>
  <c r="C51" i="14"/>
  <c r="C50" i="14"/>
  <c r="C49" i="14"/>
  <c r="C48" i="14"/>
  <c r="C47" i="14"/>
  <c r="C46" i="14"/>
  <c r="C45" i="14"/>
  <c r="C44" i="14"/>
  <c r="C43" i="14"/>
  <c r="C42" i="14"/>
  <c r="C41" i="14"/>
  <c r="C40" i="14"/>
  <c r="C39" i="14"/>
  <c r="C38" i="14"/>
  <c r="C37" i="14"/>
  <c r="C36" i="14"/>
  <c r="C35" i="14"/>
  <c r="C34" i="14"/>
  <c r="C33" i="14"/>
  <c r="C32" i="14"/>
  <c r="C31" i="14"/>
  <c r="C30" i="14"/>
  <c r="C29" i="14"/>
  <c r="C28" i="14"/>
  <c r="C27" i="14"/>
  <c r="C26" i="14"/>
  <c r="C25" i="14"/>
  <c r="C24" i="14"/>
  <c r="C23" i="14"/>
  <c r="C22" i="14"/>
  <c r="C21" i="14"/>
  <c r="C20" i="14"/>
  <c r="C19" i="14"/>
  <c r="C18" i="14"/>
  <c r="C17" i="14"/>
  <c r="C16" i="14"/>
  <c r="C15" i="14"/>
  <c r="C14" i="14"/>
  <c r="C25" i="12"/>
  <c r="C24" i="12"/>
  <c r="C23" i="12"/>
  <c r="C22" i="12"/>
  <c r="C21" i="12"/>
  <c r="C20" i="12"/>
  <c r="C19" i="12"/>
  <c r="C18" i="12"/>
  <c r="C17" i="12"/>
  <c r="C16" i="12"/>
  <c r="C15" i="12"/>
  <c r="C53" i="11"/>
  <c r="C52" i="11"/>
  <c r="C51" i="11"/>
  <c r="C50" i="11"/>
  <c r="C49" i="11"/>
  <c r="C48" i="11"/>
  <c r="C47" i="11"/>
  <c r="C46" i="11"/>
  <c r="C45" i="11"/>
  <c r="C44" i="11"/>
  <c r="C43" i="11"/>
  <c r="C42" i="11"/>
  <c r="C41" i="11"/>
  <c r="C40" i="11"/>
  <c r="C39" i="11"/>
  <c r="C38" i="11"/>
  <c r="C37" i="11"/>
  <c r="C36" i="11"/>
  <c r="C35" i="11"/>
  <c r="C34" i="11"/>
  <c r="C33" i="11"/>
  <c r="C32" i="11"/>
  <c r="C31" i="11"/>
  <c r="C30" i="11"/>
  <c r="C29" i="11"/>
  <c r="C28" i="11"/>
  <c r="C27" i="11"/>
  <c r="C26" i="11"/>
  <c r="C25" i="11"/>
  <c r="C24" i="11"/>
  <c r="C23" i="11"/>
  <c r="C22" i="11"/>
  <c r="C21" i="11"/>
  <c r="C20" i="11"/>
  <c r="C19" i="11"/>
  <c r="C18" i="11"/>
  <c r="C17" i="11"/>
  <c r="C16" i="11"/>
  <c r="C15" i="11"/>
  <c r="C14" i="11"/>
  <c r="C13" i="11"/>
  <c r="C12" i="11"/>
  <c r="C11" i="11"/>
  <c r="C10" i="11"/>
  <c r="C9" i="11"/>
  <c r="C8" i="11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16" i="7"/>
  <c r="C11" i="7"/>
  <c r="C6" i="7"/>
  <c r="C5" i="7"/>
  <c r="G7" i="20" l="1"/>
  <c r="L7" i="20"/>
  <c r="M7" i="20" s="1"/>
  <c r="F7" i="20"/>
  <c r="G6" i="20"/>
  <c r="H6" i="20" s="1"/>
  <c r="J6" i="20" s="1"/>
  <c r="C5" i="61"/>
  <c r="D5" i="61" s="1"/>
  <c r="D5" i="3"/>
  <c r="D5" i="15" s="1"/>
  <c r="I5" i="15" s="1"/>
  <c r="I8" i="21"/>
  <c r="H8" i="21" s="1"/>
  <c r="H7" i="21"/>
  <c r="I11" i="21"/>
  <c r="H11" i="21" s="1"/>
  <c r="A4" i="61"/>
  <c r="E13" i="21"/>
  <c r="D13" i="21" s="1"/>
  <c r="D7" i="21"/>
  <c r="E8" i="21"/>
  <c r="D8" i="21" s="1"/>
  <c r="E11" i="21"/>
  <c r="D11" i="21" s="1"/>
  <c r="C6" i="10"/>
  <c r="B6" i="10"/>
  <c r="A7" i="10" s="1"/>
  <c r="E7" i="10" s="1"/>
  <c r="C6" i="3"/>
  <c r="C6" i="15" s="1"/>
  <c r="E6" i="15" s="1"/>
  <c r="I6" i="20"/>
  <c r="I12" i="21"/>
  <c r="H12" i="21" s="1"/>
  <c r="A7" i="8"/>
  <c r="B7" i="8" s="1"/>
  <c r="H6" i="8"/>
  <c r="K6" i="20" l="1"/>
  <c r="B5" i="51"/>
  <c r="D5" i="51" s="1"/>
  <c r="C5" i="66"/>
  <c r="E5" i="66" s="1"/>
  <c r="E7" i="20"/>
  <c r="A8" i="8"/>
  <c r="B8" i="8" s="1"/>
  <c r="H7" i="8"/>
  <c r="C7" i="10"/>
  <c r="B7" i="10"/>
  <c r="A8" i="10" s="1"/>
  <c r="E8" i="10" s="1"/>
  <c r="I7" i="20"/>
  <c r="K7" i="20" s="1"/>
  <c r="H7" i="20"/>
  <c r="J7" i="20" s="1"/>
  <c r="D6" i="3" l="1"/>
  <c r="D6" i="15" s="1"/>
  <c r="D8" i="20"/>
  <c r="C8" i="10"/>
  <c r="B8" i="10"/>
  <c r="A9" i="10" s="1"/>
  <c r="E9" i="10" s="1"/>
  <c r="A9" i="8"/>
  <c r="B9" i="8" s="1"/>
  <c r="H8" i="8"/>
  <c r="L8" i="20" l="1"/>
  <c r="M8" i="20" s="1"/>
  <c r="F8" i="20"/>
  <c r="G8" i="20" s="1"/>
  <c r="D5" i="66"/>
  <c r="I5" i="66" s="1"/>
  <c r="C5" i="51"/>
  <c r="I5" i="51" s="1"/>
  <c r="C6" i="61"/>
  <c r="D6" i="61" s="1"/>
  <c r="E8" i="20"/>
  <c r="C7" i="3"/>
  <c r="C7" i="15" s="1"/>
  <c r="E7" i="15" s="1"/>
  <c r="B9" i="10"/>
  <c r="A10" i="10" s="1"/>
  <c r="E10" i="10" s="1"/>
  <c r="C9" i="10"/>
  <c r="A10" i="8"/>
  <c r="B10" i="8" s="1"/>
  <c r="H9" i="8"/>
  <c r="C6" i="66" l="1"/>
  <c r="E6" i="66" s="1"/>
  <c r="B6" i="51"/>
  <c r="D6" i="51" s="1"/>
  <c r="I8" i="20"/>
  <c r="K8" i="20" s="1"/>
  <c r="H8" i="20"/>
  <c r="J8" i="20" s="1"/>
  <c r="D9" i="20"/>
  <c r="D7" i="3"/>
  <c r="D7" i="15" s="1"/>
  <c r="A11" i="8"/>
  <c r="B11" i="8" s="1"/>
  <c r="H10" i="8"/>
  <c r="C10" i="10"/>
  <c r="B10" i="10"/>
  <c r="A11" i="10" s="1"/>
  <c r="E11" i="10" s="1"/>
  <c r="L9" i="20" l="1"/>
  <c r="M9" i="20" s="1"/>
  <c r="F9" i="20"/>
  <c r="G9" i="20" s="1"/>
  <c r="E9" i="20"/>
  <c r="C8" i="3"/>
  <c r="C8" i="15" s="1"/>
  <c r="E8" i="15" s="1"/>
  <c r="A12" i="8"/>
  <c r="B12" i="8" s="1"/>
  <c r="H11" i="8"/>
  <c r="C11" i="10"/>
  <c r="B11" i="10"/>
  <c r="A12" i="10" s="1"/>
  <c r="E12" i="10" s="1"/>
  <c r="D10" i="20" l="1"/>
  <c r="D8" i="3"/>
  <c r="D8" i="15" s="1"/>
  <c r="I9" i="20"/>
  <c r="K9" i="20" s="1"/>
  <c r="H9" i="20"/>
  <c r="J9" i="20" s="1"/>
  <c r="H12" i="8"/>
  <c r="A13" i="8"/>
  <c r="B13" i="8" s="1"/>
  <c r="C12" i="10"/>
  <c r="B12" i="10"/>
  <c r="A13" i="10" s="1"/>
  <c r="E13" i="10" s="1"/>
  <c r="G10" i="20" l="1"/>
  <c r="L10" i="20"/>
  <c r="M10" i="20" s="1"/>
  <c r="F10" i="20"/>
  <c r="E10" i="20"/>
  <c r="C7" i="61"/>
  <c r="D7" i="61" s="1"/>
  <c r="C9" i="3"/>
  <c r="C9" i="15" s="1"/>
  <c r="E9" i="15" s="1"/>
  <c r="C6" i="51"/>
  <c r="I6" i="51" s="1"/>
  <c r="D6" i="66"/>
  <c r="I6" i="66" s="1"/>
  <c r="C13" i="10"/>
  <c r="B13" i="10"/>
  <c r="A14" i="10" s="1"/>
  <c r="E14" i="10" s="1"/>
  <c r="A14" i="8"/>
  <c r="B14" i="8" s="1"/>
  <c r="H13" i="8"/>
  <c r="D11" i="20" l="1"/>
  <c r="D9" i="3"/>
  <c r="D9" i="15" s="1"/>
  <c r="I10" i="20"/>
  <c r="K10" i="20" s="1"/>
  <c r="H10" i="20"/>
  <c r="J10" i="20" s="1"/>
  <c r="B7" i="51"/>
  <c r="D7" i="51" s="1"/>
  <c r="C7" i="66"/>
  <c r="E7" i="66" s="1"/>
  <c r="C14" i="10"/>
  <c r="B14" i="10"/>
  <c r="A15" i="10" s="1"/>
  <c r="E15" i="10" s="1"/>
  <c r="A15" i="8"/>
  <c r="B15" i="8" s="1"/>
  <c r="H14" i="8"/>
  <c r="L11" i="20" l="1"/>
  <c r="M11" i="20" s="1"/>
  <c r="F11" i="20"/>
  <c r="G11" i="20" s="1"/>
  <c r="C10" i="3"/>
  <c r="C10" i="15" s="1"/>
  <c r="E10" i="15" s="1"/>
  <c r="E11" i="20"/>
  <c r="C15" i="10"/>
  <c r="B15" i="10"/>
  <c r="A16" i="10" s="1"/>
  <c r="E16" i="10" s="1"/>
  <c r="A16" i="8"/>
  <c r="B16" i="8" s="1"/>
  <c r="H15" i="8"/>
  <c r="D12" i="20" l="1"/>
  <c r="D10" i="3"/>
  <c r="D10" i="15" s="1"/>
  <c r="H11" i="20"/>
  <c r="J11" i="20" s="1"/>
  <c r="I11" i="20"/>
  <c r="K11" i="20" s="1"/>
  <c r="C16" i="10"/>
  <c r="B16" i="10"/>
  <c r="A17" i="10" s="1"/>
  <c r="E17" i="10" s="1"/>
  <c r="A17" i="8"/>
  <c r="B17" i="8" s="1"/>
  <c r="H16" i="8"/>
  <c r="G12" i="20" l="1"/>
  <c r="L12" i="20"/>
  <c r="M12" i="20" s="1"/>
  <c r="F12" i="20"/>
  <c r="C7" i="51"/>
  <c r="I7" i="51" s="1"/>
  <c r="D7" i="66"/>
  <c r="I7" i="66" s="1"/>
  <c r="C11" i="3"/>
  <c r="C11" i="15" s="1"/>
  <c r="E11" i="15" s="1"/>
  <c r="E12" i="20"/>
  <c r="C8" i="61"/>
  <c r="D8" i="61" s="1"/>
  <c r="C17" i="10"/>
  <c r="B17" i="10"/>
  <c r="A18" i="10" s="1"/>
  <c r="E18" i="10" s="1"/>
  <c r="A18" i="8"/>
  <c r="B18" i="8" s="1"/>
  <c r="H17" i="8"/>
  <c r="H12" i="20" l="1"/>
  <c r="J12" i="20" s="1"/>
  <c r="I12" i="20"/>
  <c r="K12" i="20" s="1"/>
  <c r="C8" i="66"/>
  <c r="E8" i="66" s="1"/>
  <c r="B8" i="51"/>
  <c r="D8" i="51" s="1"/>
  <c r="D11" i="3"/>
  <c r="D11" i="15" s="1"/>
  <c r="D13" i="20"/>
  <c r="C18" i="10"/>
  <c r="B18" i="10"/>
  <c r="A19" i="10" s="1"/>
  <c r="E19" i="10" s="1"/>
  <c r="A19" i="8"/>
  <c r="B19" i="8" s="1"/>
  <c r="H18" i="8"/>
  <c r="G13" i="20" l="1"/>
  <c r="L13" i="20"/>
  <c r="M13" i="20" s="1"/>
  <c r="F13" i="20"/>
  <c r="C12" i="3"/>
  <c r="C12" i="15" s="1"/>
  <c r="E12" i="15" s="1"/>
  <c r="E13" i="20"/>
  <c r="A20" i="8"/>
  <c r="B20" i="8" s="1"/>
  <c r="H19" i="8"/>
  <c r="C19" i="10"/>
  <c r="B19" i="10"/>
  <c r="A20" i="10" s="1"/>
  <c r="E20" i="10" s="1"/>
  <c r="H13" i="20" l="1"/>
  <c r="J13" i="20" s="1"/>
  <c r="I13" i="20"/>
  <c r="K13" i="20" s="1"/>
  <c r="D12" i="3"/>
  <c r="D12" i="15" s="1"/>
  <c r="D14" i="20"/>
  <c r="A21" i="8"/>
  <c r="B21" i="8" s="1"/>
  <c r="H20" i="8"/>
  <c r="C20" i="10"/>
  <c r="B20" i="10"/>
  <c r="A21" i="10" s="1"/>
  <c r="E21" i="10" s="1"/>
  <c r="L14" i="20" l="1"/>
  <c r="M14" i="20" s="1"/>
  <c r="F14" i="20"/>
  <c r="G14" i="20" s="1"/>
  <c r="C8" i="51"/>
  <c r="I8" i="51" s="1"/>
  <c r="D8" i="66"/>
  <c r="I8" i="66" s="1"/>
  <c r="C9" i="61"/>
  <c r="D9" i="61" s="1"/>
  <c r="C13" i="3"/>
  <c r="C13" i="15" s="1"/>
  <c r="E13" i="15" s="1"/>
  <c r="E14" i="20"/>
  <c r="C21" i="10"/>
  <c r="B21" i="10"/>
  <c r="A22" i="10" s="1"/>
  <c r="E22" i="10" s="1"/>
  <c r="A22" i="8"/>
  <c r="B22" i="8" s="1"/>
  <c r="H21" i="8"/>
  <c r="C9" i="66" l="1"/>
  <c r="E9" i="66" s="1"/>
  <c r="B9" i="51"/>
  <c r="D9" i="51" s="1"/>
  <c r="H14" i="20"/>
  <c r="J14" i="20" s="1"/>
  <c r="I14" i="20"/>
  <c r="K14" i="20" s="1"/>
  <c r="D15" i="20"/>
  <c r="D13" i="3"/>
  <c r="D13" i="15" s="1"/>
  <c r="A23" i="8"/>
  <c r="B23" i="8" s="1"/>
  <c r="A24" i="8" s="1"/>
  <c r="B24" i="8" s="1"/>
  <c r="H22" i="8"/>
  <c r="C22" i="10"/>
  <c r="B22" i="10"/>
  <c r="A23" i="10" s="1"/>
  <c r="E23" i="10" s="1"/>
  <c r="L15" i="20" l="1"/>
  <c r="M15" i="20" s="1"/>
  <c r="F15" i="20"/>
  <c r="C14" i="3"/>
  <c r="G15" i="20"/>
  <c r="C14" i="15"/>
  <c r="E14" i="15" s="1"/>
  <c r="E15" i="20"/>
  <c r="D14" i="3" s="1"/>
  <c r="C23" i="10"/>
  <c r="B23" i="10"/>
  <c r="A24" i="10" s="1"/>
  <c r="E24" i="10" s="1"/>
  <c r="H23" i="8"/>
  <c r="I15" i="20" l="1"/>
  <c r="K15" i="20" s="1"/>
  <c r="H15" i="20"/>
  <c r="J15" i="20" s="1"/>
  <c r="D9" i="66"/>
  <c r="D16" i="20"/>
  <c r="A25" i="8"/>
  <c r="B25" i="8" s="1"/>
  <c r="H24" i="8"/>
  <c r="C24" i="10"/>
  <c r="B24" i="10"/>
  <c r="A25" i="10" s="1"/>
  <c r="E25" i="10" s="1"/>
  <c r="L16" i="20" l="1"/>
  <c r="M16" i="20" s="1"/>
  <c r="F16" i="20"/>
  <c r="G16" i="20" s="1"/>
  <c r="C9" i="51"/>
  <c r="I9" i="51" s="1"/>
  <c r="I9" i="66"/>
  <c r="C10" i="61"/>
  <c r="D10" i="61" s="1"/>
  <c r="E16" i="20"/>
  <c r="C15" i="3"/>
  <c r="C15" i="15" s="1"/>
  <c r="C25" i="10"/>
  <c r="B25" i="10"/>
  <c r="A26" i="10" s="1"/>
  <c r="E26" i="10" s="1"/>
  <c r="A26" i="8"/>
  <c r="B26" i="8" s="1"/>
  <c r="H25" i="8"/>
  <c r="E15" i="15" l="1"/>
  <c r="D14" i="15"/>
  <c r="D15" i="3"/>
  <c r="D15" i="15" s="1"/>
  <c r="D17" i="20"/>
  <c r="C10" i="66"/>
  <c r="E10" i="66" s="1"/>
  <c r="B10" i="51"/>
  <c r="D10" i="51" s="1"/>
  <c r="I16" i="20"/>
  <c r="K16" i="20" s="1"/>
  <c r="H16" i="20"/>
  <c r="J16" i="20" s="1"/>
  <c r="C26" i="10"/>
  <c r="B26" i="10"/>
  <c r="A27" i="10" s="1"/>
  <c r="E27" i="10" s="1"/>
  <c r="A27" i="8"/>
  <c r="B27" i="8" s="1"/>
  <c r="H26" i="8"/>
  <c r="L17" i="20" l="1"/>
  <c r="M17" i="20" s="1"/>
  <c r="E17" i="20"/>
  <c r="D18" i="20" s="1"/>
  <c r="F17" i="20"/>
  <c r="G17" i="20" s="1"/>
  <c r="C16" i="3"/>
  <c r="C16" i="15" s="1"/>
  <c r="E16" i="15" s="1"/>
  <c r="A28" i="8"/>
  <c r="B28" i="8" s="1"/>
  <c r="H27" i="8"/>
  <c r="C27" i="10"/>
  <c r="B27" i="10"/>
  <c r="A28" i="10" s="1"/>
  <c r="E28" i="10" s="1"/>
  <c r="L18" i="20" l="1"/>
  <c r="M18" i="20" s="1"/>
  <c r="F18" i="20"/>
  <c r="I17" i="20"/>
  <c r="K17" i="20" s="1"/>
  <c r="H17" i="20"/>
  <c r="J17" i="20" s="1"/>
  <c r="D16" i="3"/>
  <c r="D16" i="15" s="1"/>
  <c r="G18" i="20"/>
  <c r="C28" i="10"/>
  <c r="B28" i="10"/>
  <c r="A29" i="10" s="1"/>
  <c r="E29" i="10" s="1"/>
  <c r="A29" i="8"/>
  <c r="B29" i="8" s="1"/>
  <c r="H28" i="8"/>
  <c r="D10" i="66" l="1"/>
  <c r="I10" i="66" s="1"/>
  <c r="C10" i="51"/>
  <c r="I10" i="51" s="1"/>
  <c r="C11" i="61"/>
  <c r="D11" i="61" s="1"/>
  <c r="E18" i="20"/>
  <c r="C17" i="3"/>
  <c r="C29" i="10"/>
  <c r="B29" i="10"/>
  <c r="A30" i="10" s="1"/>
  <c r="E30" i="10" s="1"/>
  <c r="A30" i="8"/>
  <c r="B30" i="8" s="1"/>
  <c r="H29" i="8"/>
  <c r="C17" i="15" l="1"/>
  <c r="E17" i="15" s="1"/>
  <c r="I18" i="20"/>
  <c r="K18" i="20" s="1"/>
  <c r="H18" i="20"/>
  <c r="J18" i="20" s="1"/>
  <c r="D17" i="3"/>
  <c r="D19" i="20"/>
  <c r="C11" i="66"/>
  <c r="E11" i="66" s="1"/>
  <c r="B11" i="51"/>
  <c r="D11" i="51" s="1"/>
  <c r="A31" i="8"/>
  <c r="B31" i="8" s="1"/>
  <c r="H30" i="8"/>
  <c r="C30" i="10"/>
  <c r="B30" i="10"/>
  <c r="A31" i="10" s="1"/>
  <c r="E31" i="10" s="1"/>
  <c r="L19" i="20" l="1"/>
  <c r="M19" i="20" s="1"/>
  <c r="F19" i="20"/>
  <c r="G19" i="20" s="1"/>
  <c r="D17" i="15"/>
  <c r="E19" i="20"/>
  <c r="C18" i="3"/>
  <c r="C31" i="10"/>
  <c r="B31" i="10"/>
  <c r="A32" i="10" s="1"/>
  <c r="E32" i="10" s="1"/>
  <c r="A32" i="8"/>
  <c r="B32" i="8" s="1"/>
  <c r="H31" i="8"/>
  <c r="C18" i="15" l="1"/>
  <c r="E18" i="15" s="1"/>
  <c r="D18" i="3"/>
  <c r="D20" i="20"/>
  <c r="H19" i="20"/>
  <c r="J19" i="20" s="1"/>
  <c r="I19" i="20"/>
  <c r="K19" i="20" s="1"/>
  <c r="C32" i="10"/>
  <c r="B32" i="10"/>
  <c r="A33" i="10" s="1"/>
  <c r="E33" i="10" s="1"/>
  <c r="A33" i="8"/>
  <c r="B33" i="8" s="1"/>
  <c r="H32" i="8"/>
  <c r="L20" i="20" l="1"/>
  <c r="M20" i="20" s="1"/>
  <c r="F20" i="20"/>
  <c r="G20" i="20" s="1"/>
  <c r="D18" i="15"/>
  <c r="E20" i="20"/>
  <c r="C12" i="61"/>
  <c r="D12" i="61" s="1"/>
  <c r="C19" i="3"/>
  <c r="C19" i="15" s="1"/>
  <c r="E19" i="15" s="1"/>
  <c r="D11" i="66"/>
  <c r="I11" i="66" s="1"/>
  <c r="C11" i="51"/>
  <c r="I11" i="51" s="1"/>
  <c r="C33" i="10"/>
  <c r="B33" i="10"/>
  <c r="A34" i="10" s="1"/>
  <c r="E34" i="10" s="1"/>
  <c r="A34" i="8"/>
  <c r="B34" i="8" s="1"/>
  <c r="H33" i="8"/>
  <c r="B12" i="51" l="1"/>
  <c r="D12" i="51" s="1"/>
  <c r="E13" i="66"/>
  <c r="H20" i="20"/>
  <c r="J20" i="20" s="1"/>
  <c r="I20" i="20"/>
  <c r="K20" i="20" s="1"/>
  <c r="D19" i="3"/>
  <c r="D19" i="15" s="1"/>
  <c r="D21" i="20"/>
  <c r="C34" i="10"/>
  <c r="B34" i="10"/>
  <c r="A35" i="10" s="1"/>
  <c r="E35" i="10" s="1"/>
  <c r="A35" i="8"/>
  <c r="B35" i="8" s="1"/>
  <c r="H34" i="8"/>
  <c r="L21" i="20" l="1"/>
  <c r="M21" i="20" s="1"/>
  <c r="F21" i="20"/>
  <c r="G21" i="20" s="1"/>
  <c r="E21" i="20"/>
  <c r="D22" i="20" s="1"/>
  <c r="C20" i="3"/>
  <c r="C20" i="15" s="1"/>
  <c r="E20" i="15" s="1"/>
  <c r="A36" i="8"/>
  <c r="B36" i="8" s="1"/>
  <c r="H35" i="8"/>
  <c r="C35" i="10"/>
  <c r="B35" i="10"/>
  <c r="A36" i="10" s="1"/>
  <c r="E36" i="10" s="1"/>
  <c r="L22" i="20" l="1"/>
  <c r="M22" i="20" s="1"/>
  <c r="F22" i="20"/>
  <c r="E22" i="20"/>
  <c r="C21" i="3"/>
  <c r="C21" i="15" s="1"/>
  <c r="G22" i="20"/>
  <c r="D20" i="3"/>
  <c r="D20" i="15" s="1"/>
  <c r="H21" i="20"/>
  <c r="J21" i="20" s="1"/>
  <c r="I21" i="20"/>
  <c r="K21" i="20" s="1"/>
  <c r="A37" i="8"/>
  <c r="B37" i="8" s="1"/>
  <c r="H36" i="8"/>
  <c r="C36" i="10"/>
  <c r="B36" i="10"/>
  <c r="A37" i="10" s="1"/>
  <c r="E37" i="10" s="1"/>
  <c r="D23" i="20" l="1"/>
  <c r="D21" i="3"/>
  <c r="D21" i="15" s="1"/>
  <c r="E23" i="20"/>
  <c r="H22" i="20"/>
  <c r="J22" i="20" s="1"/>
  <c r="I22" i="20"/>
  <c r="K22" i="20" s="1"/>
  <c r="C12" i="51"/>
  <c r="I12" i="51" s="1"/>
  <c r="E21" i="15"/>
  <c r="C14" i="66"/>
  <c r="E14" i="66" s="1"/>
  <c r="C13" i="61"/>
  <c r="D13" i="61" s="1"/>
  <c r="C37" i="10"/>
  <c r="B37" i="10"/>
  <c r="A38" i="10" s="1"/>
  <c r="E38" i="10" s="1"/>
  <c r="A38" i="8"/>
  <c r="B38" i="8" s="1"/>
  <c r="H37" i="8"/>
  <c r="B13" i="51" l="1"/>
  <c r="D13" i="51" s="1"/>
  <c r="C14" i="61"/>
  <c r="C15" i="61" s="1"/>
  <c r="L23" i="20"/>
  <c r="M23" i="20" s="1"/>
  <c r="F23" i="20"/>
  <c r="G23" i="20" s="1"/>
  <c r="H23" i="20" s="1"/>
  <c r="J23" i="20" s="1"/>
  <c r="D24" i="20"/>
  <c r="I23" i="20"/>
  <c r="K23" i="20" s="1"/>
  <c r="D14" i="66"/>
  <c r="I14" i="66" s="1"/>
  <c r="C13" i="51"/>
  <c r="A39" i="8"/>
  <c r="B39" i="8" s="1"/>
  <c r="H38" i="8"/>
  <c r="C38" i="10"/>
  <c r="B38" i="10"/>
  <c r="A39" i="10" s="1"/>
  <c r="E39" i="10" s="1"/>
  <c r="I13" i="51" l="1"/>
  <c r="L24" i="20"/>
  <c r="M24" i="20" s="1"/>
  <c r="F24" i="20"/>
  <c r="E24" i="20"/>
  <c r="G24" i="20"/>
  <c r="C22" i="3"/>
  <c r="C22" i="15" s="1"/>
  <c r="E22" i="15" s="1"/>
  <c r="A40" i="8"/>
  <c r="B40" i="8" s="1"/>
  <c r="H39" i="8"/>
  <c r="C39" i="10"/>
  <c r="B39" i="10"/>
  <c r="A40" i="10" s="1"/>
  <c r="E40" i="10" s="1"/>
  <c r="I24" i="20" l="1"/>
  <c r="K24" i="20" s="1"/>
  <c r="H24" i="20"/>
  <c r="J24" i="20" s="1"/>
  <c r="D25" i="20"/>
  <c r="E25" i="20" s="1"/>
  <c r="C15" i="66"/>
  <c r="E15" i="66" s="1"/>
  <c r="B14" i="51"/>
  <c r="D14" i="51" s="1"/>
  <c r="D22" i="3"/>
  <c r="D22" i="15" s="1"/>
  <c r="A41" i="8"/>
  <c r="B41" i="8" s="1"/>
  <c r="H40" i="8"/>
  <c r="C40" i="10"/>
  <c r="B40" i="10"/>
  <c r="A41" i="10" s="1"/>
  <c r="E41" i="10" s="1"/>
  <c r="D26" i="20" l="1"/>
  <c r="C23" i="15"/>
  <c r="C23" i="3"/>
  <c r="C41" i="10"/>
  <c r="B41" i="10"/>
  <c r="A42" i="10" s="1"/>
  <c r="E42" i="10" s="1"/>
  <c r="A42" i="8"/>
  <c r="B42" i="8" s="1"/>
  <c r="H41" i="8"/>
  <c r="L26" i="20" l="1"/>
  <c r="M26" i="20" s="1"/>
  <c r="F26" i="20"/>
  <c r="G26" i="20" s="1"/>
  <c r="E26" i="20"/>
  <c r="D27" i="20" s="1"/>
  <c r="E23" i="15"/>
  <c r="D23" i="3"/>
  <c r="A43" i="8"/>
  <c r="B43" i="8" s="1"/>
  <c r="H42" i="8"/>
  <c r="C42" i="10"/>
  <c r="B42" i="10"/>
  <c r="A43" i="10" s="1"/>
  <c r="E43" i="10" s="1"/>
  <c r="L27" i="20" l="1"/>
  <c r="M27" i="20" s="1"/>
  <c r="F27" i="20"/>
  <c r="G27" i="20" s="1"/>
  <c r="E27" i="20"/>
  <c r="H26" i="20"/>
  <c r="J26" i="20" s="1"/>
  <c r="I26" i="20"/>
  <c r="K26" i="20" s="1"/>
  <c r="C14" i="51"/>
  <c r="I14" i="51" s="1"/>
  <c r="D15" i="66"/>
  <c r="I15" i="66" s="1"/>
  <c r="C24" i="3"/>
  <c r="C24" i="15" s="1"/>
  <c r="E24" i="15" s="1"/>
  <c r="C43" i="10"/>
  <c r="B43" i="10"/>
  <c r="A44" i="10" s="1"/>
  <c r="E44" i="10" s="1"/>
  <c r="A44" i="8"/>
  <c r="B44" i="8" s="1"/>
  <c r="H43" i="8"/>
  <c r="I27" i="20" l="1"/>
  <c r="K27" i="20" s="1"/>
  <c r="H27" i="20"/>
  <c r="J27" i="20" s="1"/>
  <c r="D24" i="3"/>
  <c r="D24" i="15" s="1"/>
  <c r="B15" i="51"/>
  <c r="D15" i="51" s="1"/>
  <c r="A45" i="8"/>
  <c r="B45" i="8" s="1"/>
  <c r="H44" i="8"/>
  <c r="C44" i="10"/>
  <c r="B44" i="10"/>
  <c r="A45" i="10" s="1"/>
  <c r="E45" i="10" s="1"/>
  <c r="C15" i="51" l="1"/>
  <c r="I15" i="51" s="1"/>
  <c r="C25" i="3"/>
  <c r="C25" i="15" s="1"/>
  <c r="E25" i="15" s="1"/>
  <c r="C16" i="61"/>
  <c r="C45" i="10"/>
  <c r="B45" i="10"/>
  <c r="A46" i="10" s="1"/>
  <c r="E46" i="10" s="1"/>
  <c r="A46" i="8"/>
  <c r="B46" i="8" s="1"/>
  <c r="H45" i="8"/>
  <c r="B30" i="115"/>
  <c r="B25" i="115"/>
  <c r="B28" i="115"/>
  <c r="B31" i="115"/>
  <c r="B26" i="115"/>
  <c r="B22" i="115"/>
  <c r="B29" i="115"/>
  <c r="B23" i="115"/>
  <c r="B32" i="115"/>
  <c r="B33" i="115"/>
  <c r="B27" i="115"/>
  <c r="B24" i="115"/>
  <c r="B21" i="115"/>
  <c r="D16" i="61" l="1"/>
  <c r="D16" i="66" s="1"/>
  <c r="C16" i="66"/>
  <c r="E16" i="66" s="1"/>
  <c r="D25" i="3"/>
  <c r="D25" i="15" s="1"/>
  <c r="B16" i="51"/>
  <c r="D16" i="51" s="1"/>
  <c r="A47" i="8"/>
  <c r="B47" i="8" s="1"/>
  <c r="H46" i="8"/>
  <c r="C46" i="10"/>
  <c r="B46" i="10"/>
  <c r="A47" i="10" s="1"/>
  <c r="E47" i="10" s="1"/>
  <c r="A9" i="115"/>
  <c r="C24" i="115"/>
  <c r="A12" i="115"/>
  <c r="A14" i="115"/>
  <c r="C30" i="115"/>
  <c r="A16" i="115"/>
  <c r="C29" i="115"/>
  <c r="C31" i="115"/>
  <c r="A10" i="115"/>
  <c r="A17" i="115"/>
  <c r="A18" i="115"/>
  <c r="C25" i="115"/>
  <c r="C32" i="115"/>
  <c r="A24" i="115"/>
  <c r="A27" i="115"/>
  <c r="A7" i="115"/>
  <c r="A28" i="115"/>
  <c r="A23" i="115"/>
  <c r="C28" i="115"/>
  <c r="A32" i="115"/>
  <c r="A6" i="115"/>
  <c r="C22" i="115"/>
  <c r="A11" i="115"/>
  <c r="A31" i="115"/>
  <c r="A19" i="115"/>
  <c r="C33" i="115"/>
  <c r="A15" i="115"/>
  <c r="A8" i="115"/>
  <c r="C27" i="115"/>
  <c r="A25" i="115"/>
  <c r="A29" i="115"/>
  <c r="A30" i="115"/>
  <c r="C23" i="115"/>
  <c r="A5" i="115"/>
  <c r="A22" i="115"/>
  <c r="A26" i="115"/>
  <c r="A13" i="115"/>
  <c r="A21" i="115"/>
  <c r="A20" i="115"/>
  <c r="C26" i="115"/>
  <c r="A33" i="115"/>
  <c r="I16" i="66" l="1"/>
  <c r="D38" i="116" a="1"/>
  <c r="D38" i="116" s="1"/>
  <c r="D39" i="116" a="1"/>
  <c r="D39" i="116" s="1"/>
  <c r="D32" i="116" a="1"/>
  <c r="D32" i="116" s="1"/>
  <c r="F38" i="116" a="1"/>
  <c r="F38" i="116" s="1"/>
  <c r="F35" i="116" a="1"/>
  <c r="F35" i="116" s="1"/>
  <c r="E40" i="116" a="1"/>
  <c r="E40" i="116" s="1"/>
  <c r="E28" i="116" a="1"/>
  <c r="E28" i="116" s="1"/>
  <c r="F28" i="116" a="1"/>
  <c r="F28" i="116" s="1"/>
  <c r="D40" i="116" a="1"/>
  <c r="D40" i="116" s="1"/>
  <c r="D29" i="116" a="1"/>
  <c r="D29" i="116" s="1"/>
  <c r="F36" i="116" a="1"/>
  <c r="F36" i="116" s="1"/>
  <c r="B28" i="116" a="1"/>
  <c r="B28" i="116" s="1"/>
  <c r="C28" i="116" a="1"/>
  <c r="C28" i="116" s="1"/>
  <c r="D34" i="116" a="1"/>
  <c r="D34" i="116" s="1"/>
  <c r="F40" i="116" a="1"/>
  <c r="F40" i="116" s="1"/>
  <c r="D33" i="116" a="1"/>
  <c r="D33" i="116" s="1"/>
  <c r="D30" i="116" a="1"/>
  <c r="D30" i="116" s="1"/>
  <c r="F29" i="116" a="1"/>
  <c r="F29" i="116" s="1"/>
  <c r="D37" i="116" a="1"/>
  <c r="D37" i="116" s="1"/>
  <c r="D36" i="116" a="1"/>
  <c r="D36" i="116" s="1"/>
  <c r="D31" i="116" a="1"/>
  <c r="D31" i="116" s="1"/>
  <c r="A28" i="116" a="1"/>
  <c r="A28" i="116" s="1"/>
  <c r="F37" i="116" a="1"/>
  <c r="F37" i="116" s="1"/>
  <c r="F34" i="116" a="1"/>
  <c r="F34" i="116" s="1"/>
  <c r="F31" i="116" a="1"/>
  <c r="F31" i="116" s="1"/>
  <c r="F39" i="116" a="1"/>
  <c r="F39" i="116" s="1"/>
  <c r="F32" i="116" a="1"/>
  <c r="F32" i="116" s="1"/>
  <c r="D35" i="116" a="1"/>
  <c r="D35" i="116" s="1"/>
  <c r="D28" i="116" a="1"/>
  <c r="D28" i="116" s="1"/>
  <c r="E34" i="116" a="1"/>
  <c r="E34" i="116" s="1"/>
  <c r="F30" i="116" a="1"/>
  <c r="F30" i="116" s="1"/>
  <c r="F33" i="116" a="1"/>
  <c r="F33" i="116" s="1"/>
  <c r="A6" i="116" a="1"/>
  <c r="A6" i="116" s="1"/>
  <c r="F14" i="116" a="1"/>
  <c r="F14" i="116" s="1"/>
  <c r="F8" i="116" a="1"/>
  <c r="F8" i="116" s="1"/>
  <c r="E6" i="116" a="1"/>
  <c r="E6" i="116" s="1"/>
  <c r="F11" i="116" a="1"/>
  <c r="F11" i="116" s="1"/>
  <c r="F6" i="116" a="1"/>
  <c r="F6" i="116" s="1"/>
  <c r="D15" i="116" a="1"/>
  <c r="D15" i="116" s="1"/>
  <c r="D16" i="116" a="1"/>
  <c r="D16" i="116" s="1"/>
  <c r="F7" i="116" a="1"/>
  <c r="F7" i="116" s="1"/>
  <c r="D13" i="116" a="1"/>
  <c r="D13" i="116" s="1"/>
  <c r="D19" i="116" a="1"/>
  <c r="D19" i="116" s="1"/>
  <c r="D21" i="116" a="1"/>
  <c r="D21" i="116" s="1"/>
  <c r="D6" i="116" a="1"/>
  <c r="D6" i="116" s="1"/>
  <c r="D9" i="116" a="1"/>
  <c r="D9" i="116" s="1"/>
  <c r="D20" i="116" a="1"/>
  <c r="D20" i="116" s="1"/>
  <c r="F19" i="116" a="1"/>
  <c r="F19" i="116" s="1"/>
  <c r="D7" i="116" a="1"/>
  <c r="D7" i="116" s="1"/>
  <c r="F13" i="116" a="1"/>
  <c r="F13" i="116" s="1"/>
  <c r="F17" i="116" a="1"/>
  <c r="F17" i="116" s="1"/>
  <c r="D12" i="116" a="1"/>
  <c r="D12" i="116" s="1"/>
  <c r="F15" i="116" a="1"/>
  <c r="F15" i="116" s="1"/>
  <c r="F20" i="116" a="1"/>
  <c r="F20" i="116" s="1"/>
  <c r="D11" i="116" a="1"/>
  <c r="D11" i="116" s="1"/>
  <c r="F10" i="116" a="1"/>
  <c r="F10" i="116" s="1"/>
  <c r="C6" i="116" a="1"/>
  <c r="C6" i="116" s="1"/>
  <c r="F12" i="116" a="1"/>
  <c r="F12" i="116" s="1"/>
  <c r="F9" i="116" a="1"/>
  <c r="F9" i="116" s="1"/>
  <c r="D17" i="116" a="1"/>
  <c r="D17" i="116" s="1"/>
  <c r="F21" i="116" a="1"/>
  <c r="F21" i="116" s="1"/>
  <c r="E18" i="116" a="1"/>
  <c r="E18" i="116" s="1"/>
  <c r="B6" i="116" a="1"/>
  <c r="B6" i="116" s="1"/>
  <c r="D10" i="116" a="1"/>
  <c r="D10" i="116" s="1"/>
  <c r="D8" i="116" a="1"/>
  <c r="D8" i="116" s="1"/>
  <c r="E12" i="116" a="1"/>
  <c r="E12" i="116" s="1"/>
  <c r="D14" i="116" a="1"/>
  <c r="D14" i="116" s="1"/>
  <c r="D18" i="116" a="1"/>
  <c r="D18" i="116" s="1"/>
  <c r="F16" i="116" a="1"/>
  <c r="F16" i="116" s="1"/>
  <c r="F18" i="116" a="1"/>
  <c r="F18" i="116" s="1"/>
  <c r="C26" i="3"/>
  <c r="C26" i="15" s="1"/>
  <c r="E26" i="15" s="1"/>
  <c r="C47" i="10"/>
  <c r="B47" i="10"/>
  <c r="A48" i="10" s="1"/>
  <c r="E48" i="10" s="1"/>
  <c r="A48" i="8"/>
  <c r="B48" i="8" s="1"/>
  <c r="H47" i="8"/>
  <c r="D26" i="3" l="1"/>
  <c r="D26" i="15" s="1"/>
  <c r="D28" i="20"/>
  <c r="A49" i="8"/>
  <c r="B49" i="8" s="1"/>
  <c r="H48" i="8"/>
  <c r="C48" i="10"/>
  <c r="B48" i="10"/>
  <c r="A49" i="10" s="1"/>
  <c r="E49" i="10" s="1"/>
  <c r="L28" i="20" l="1"/>
  <c r="M28" i="20" s="1"/>
  <c r="F28" i="20"/>
  <c r="G28" i="20" s="1"/>
  <c r="C27" i="3"/>
  <c r="C27" i="15" s="1"/>
  <c r="E27" i="15" s="1"/>
  <c r="E28" i="20"/>
  <c r="C17" i="61"/>
  <c r="C16" i="51"/>
  <c r="I16" i="51" s="1"/>
  <c r="A50" i="8"/>
  <c r="B50" i="8" s="1"/>
  <c r="H49" i="8"/>
  <c r="C49" i="10"/>
  <c r="B49" i="10"/>
  <c r="A50" i="10" s="1"/>
  <c r="E50" i="10" s="1"/>
  <c r="D17" i="61" l="1"/>
  <c r="D17" i="66" s="1"/>
  <c r="I17" i="66" s="1"/>
  <c r="C17" i="66"/>
  <c r="E17" i="66" s="1"/>
  <c r="B17" i="51"/>
  <c r="D17" i="51" s="1"/>
  <c r="D29" i="20"/>
  <c r="D27" i="3"/>
  <c r="D27" i="15" s="1"/>
  <c r="I28" i="20"/>
  <c r="K28" i="20" s="1"/>
  <c r="H28" i="20"/>
  <c r="J28" i="20" s="1"/>
  <c r="A51" i="8"/>
  <c r="B51" i="8" s="1"/>
  <c r="H50" i="8"/>
  <c r="C50" i="10"/>
  <c r="B50" i="10"/>
  <c r="A51" i="10" s="1"/>
  <c r="E51" i="10" s="1"/>
  <c r="L29" i="20" l="1"/>
  <c r="M29" i="20" s="1"/>
  <c r="F29" i="20"/>
  <c r="G29" i="20" s="1"/>
  <c r="E29" i="20"/>
  <c r="C28" i="3"/>
  <c r="C28" i="15" s="1"/>
  <c r="E28" i="15" s="1"/>
  <c r="A52" i="8"/>
  <c r="B52" i="8" s="1"/>
  <c r="H51" i="8"/>
  <c r="C51" i="10"/>
  <c r="B51" i="10"/>
  <c r="A52" i="10" s="1"/>
  <c r="E52" i="10" s="1"/>
  <c r="D30" i="20" l="1"/>
  <c r="H29" i="20"/>
  <c r="J29" i="20" s="1"/>
  <c r="I29" i="20"/>
  <c r="K29" i="20" s="1"/>
  <c r="D28" i="3"/>
  <c r="D28" i="15" s="1"/>
  <c r="D31" i="20"/>
  <c r="C52" i="10"/>
  <c r="B52" i="10"/>
  <c r="A53" i="10" s="1"/>
  <c r="E53" i="10" s="1"/>
  <c r="A53" i="8"/>
  <c r="B53" i="8" s="1"/>
  <c r="H52" i="8"/>
  <c r="L31" i="20" l="1"/>
  <c r="M31" i="20" s="1"/>
  <c r="F31" i="20"/>
  <c r="G31" i="20" s="1"/>
  <c r="L30" i="20"/>
  <c r="M30" i="20" s="1"/>
  <c r="F30" i="20"/>
  <c r="G30" i="20" s="1"/>
  <c r="E30" i="20"/>
  <c r="C18" i="61"/>
  <c r="C17" i="51"/>
  <c r="I17" i="51" s="1"/>
  <c r="C19" i="61"/>
  <c r="D19" i="61" s="1"/>
  <c r="E31" i="20"/>
  <c r="C29" i="3"/>
  <c r="C29" i="15" s="1"/>
  <c r="E29" i="15" s="1"/>
  <c r="A54" i="8"/>
  <c r="B54" i="8" s="1"/>
  <c r="H53" i="8"/>
  <c r="C53" i="10"/>
  <c r="B53" i="10"/>
  <c r="A54" i="10" s="1"/>
  <c r="E54" i="10" s="1"/>
  <c r="D18" i="61" l="1"/>
  <c r="D18" i="66" s="1"/>
  <c r="C18" i="66"/>
  <c r="E18" i="66" s="1"/>
  <c r="C18" i="51"/>
  <c r="C19" i="66"/>
  <c r="E19" i="66" s="1"/>
  <c r="B18" i="51"/>
  <c r="D18" i="51" s="1"/>
  <c r="D29" i="3"/>
  <c r="D29" i="15" s="1"/>
  <c r="C30" i="15" s="1"/>
  <c r="D30" i="15" s="1"/>
  <c r="D32" i="20"/>
  <c r="D19" i="66"/>
  <c r="B19" i="51"/>
  <c r="D19" i="51" s="1"/>
  <c r="H31" i="20"/>
  <c r="J31" i="20" s="1"/>
  <c r="I31" i="20"/>
  <c r="K31" i="20" s="1"/>
  <c r="H30" i="20"/>
  <c r="J30" i="20" s="1"/>
  <c r="I30" i="20"/>
  <c r="K30" i="20" s="1"/>
  <c r="C54" i="10"/>
  <c r="B54" i="10"/>
  <c r="A55" i="10" s="1"/>
  <c r="E55" i="10" s="1"/>
  <c r="A55" i="8"/>
  <c r="B55" i="8" s="1"/>
  <c r="H54" i="8"/>
  <c r="I18" i="66" l="1"/>
  <c r="I19" i="66"/>
  <c r="L32" i="20"/>
  <c r="M32" i="20" s="1"/>
  <c r="F32" i="20"/>
  <c r="G32" i="20" s="1"/>
  <c r="E32" i="20"/>
  <c r="I18" i="51"/>
  <c r="C30" i="3"/>
  <c r="A56" i="8"/>
  <c r="B56" i="8" s="1"/>
  <c r="H55" i="8"/>
  <c r="C55" i="10"/>
  <c r="B55" i="10"/>
  <c r="A56" i="10" s="1"/>
  <c r="E56" i="10" s="1"/>
  <c r="E30" i="15" l="1"/>
  <c r="H32" i="20"/>
  <c r="J32" i="20" s="1"/>
  <c r="I32" i="20"/>
  <c r="K32" i="20" s="1"/>
  <c r="D30" i="3"/>
  <c r="C56" i="10"/>
  <c r="B56" i="10"/>
  <c r="A57" i="10" s="1"/>
  <c r="E57" i="10" s="1"/>
  <c r="A57" i="8"/>
  <c r="B57" i="8" s="1"/>
  <c r="H57" i="8" s="1"/>
  <c r="H56" i="8"/>
  <c r="C19" i="51" l="1"/>
  <c r="I19" i="51" s="1"/>
  <c r="C57" i="10"/>
  <c r="B57" i="1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<sst xmlns="http://schemas.openxmlformats.org/spreadsheetml/2006/main" count="1052" uniqueCount="484">
  <si>
    <t>DATES PROMO</t>
  </si>
  <si>
    <t>Début</t>
  </si>
  <si>
    <t>Fin</t>
  </si>
  <si>
    <t>CODE PROMO</t>
  </si>
  <si>
    <t>LIBELLE</t>
  </si>
  <si>
    <t>CODE OS</t>
  </si>
  <si>
    <t>COLLECTIONS VINS</t>
  </si>
  <si>
    <t>CODE THEME 14</t>
  </si>
  <si>
    <t>CODE THEME 16</t>
  </si>
  <si>
    <t>CODE THEME 26</t>
  </si>
  <si>
    <t>CODE THEME 15</t>
  </si>
  <si>
    <t>CODE THEME 27</t>
  </si>
  <si>
    <t>CODE THEME 21</t>
  </si>
  <si>
    <t>AUTRES OP FOOD</t>
  </si>
  <si>
    <t>FLYERS NON FOOD</t>
  </si>
  <si>
    <t>CODE THEME 34</t>
  </si>
  <si>
    <t>CODE THEME 36</t>
  </si>
  <si>
    <t>SOLDES</t>
  </si>
  <si>
    <t>CODE THEME 63</t>
  </si>
  <si>
    <t>PROMO WEB</t>
  </si>
  <si>
    <t>FESTIVALS</t>
  </si>
  <si>
    <t>CODE THEME 22</t>
  </si>
  <si>
    <t>N° SEM</t>
  </si>
  <si>
    <t>COMMENTAIRES</t>
  </si>
  <si>
    <t>PREUVE</t>
  </si>
  <si>
    <t>St. Sylvestre Jeudi 31 Décembre</t>
  </si>
  <si>
    <t>MANIFESTATIONS</t>
  </si>
  <si>
    <t>ENTREPÔT</t>
  </si>
  <si>
    <t>N° ENTREPÔT</t>
  </si>
  <si>
    <t>SAP</t>
  </si>
  <si>
    <t xml:space="preserve">NATIONAL </t>
  </si>
  <si>
    <t>CODES PUB</t>
  </si>
  <si>
    <t>FOOD</t>
  </si>
  <si>
    <t>SEC</t>
  </si>
  <si>
    <t>LIQUIDES</t>
  </si>
  <si>
    <t>NON FOOD</t>
  </si>
  <si>
    <t>HORS CATALOGUES</t>
  </si>
  <si>
    <t>COORDINATION PROMO</t>
  </si>
  <si>
    <t>ACHATS</t>
  </si>
  <si>
    <t>Mercredi</t>
  </si>
  <si>
    <t>ENTREPÖTS</t>
  </si>
  <si>
    <t>Engagements Entrepôts</t>
  </si>
  <si>
    <t>Conso. Intermédiaire (Relance)</t>
  </si>
  <si>
    <t>Validation (Conso)</t>
  </si>
  <si>
    <t>du jeudi</t>
  </si>
  <si>
    <t>au mardi</t>
  </si>
  <si>
    <t>Lundi</t>
  </si>
  <si>
    <t>Validation Quantités</t>
  </si>
  <si>
    <t>LOGISTIIQUE</t>
  </si>
  <si>
    <t>Début Période Livraison</t>
  </si>
  <si>
    <t>Fin Période Livraison</t>
  </si>
  <si>
    <t>Jour de l'an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</si>
  <si>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</si>
  <si>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</si>
  <si>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</si>
  <si>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</si>
  <si>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</si>
  <si>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</si>
  <si>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</si>
  <si>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</si>
  <si>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</si>
  <si>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</si>
  <si>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</si>
  <si>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Pâques</t>
  </si>
  <si>
    <t>DEBUT LIVRAISON</t>
  </si>
  <si>
    <t>FIN LIVRAISON</t>
  </si>
  <si>
    <t>DATE TRANSFERT ENTREPÔT</t>
  </si>
  <si>
    <t>FIN ENGAGEMENT ENTREPÔT</t>
  </si>
  <si>
    <t>VALIDATION COORDINATION</t>
  </si>
  <si>
    <t>VALIDATION ACHETEUR</t>
  </si>
  <si>
    <t>CALENDRIER JOURS FERIES</t>
  </si>
  <si>
    <t>CODE THEME 61</t>
  </si>
  <si>
    <t>PROMO METRO.FR</t>
  </si>
  <si>
    <t>ASIE / Italie*</t>
  </si>
  <si>
    <t>TEMPS FORTS DIGITAUX</t>
  </si>
  <si>
    <t>pole</t>
  </si>
  <si>
    <t>23 - VETEMENT PROFESSIONNEL</t>
  </si>
  <si>
    <t>28 - LINGE PROFESSIONNEL</t>
  </si>
  <si>
    <t>37 - MONETIQUE ET EQUPT CHEF ENTR.</t>
  </si>
  <si>
    <t>40 - MOBILIER DECO ANIM SIGNALETIQ</t>
  </si>
  <si>
    <t>42 - MOBILIER BUREAU</t>
  </si>
  <si>
    <t>44 - FOURNITURE ET MOBILIER BUREAU</t>
  </si>
  <si>
    <t>45 - ARTS DE LA TABLE ET USTENSILES</t>
  </si>
  <si>
    <t>46 - MATERIEL CHR</t>
  </si>
  <si>
    <t>48 - CONSOMMABLES DES COMMERCES</t>
  </si>
  <si>
    <t>51 - POLE SALE</t>
  </si>
  <si>
    <t>52 - POLE SUCREE</t>
  </si>
  <si>
    <t>53 - SPIRITUEUX</t>
  </si>
  <si>
    <t>54 - BRASSERIE</t>
  </si>
  <si>
    <t>55 - CAVE-CHAMPAGNE</t>
  </si>
  <si>
    <t>59 - FROMAGE</t>
  </si>
  <si>
    <t>60 - BEURRE OEUF ET UF</t>
  </si>
  <si>
    <t>63 - CHARCUTERIE</t>
  </si>
  <si>
    <t>64 - SURGELES</t>
  </si>
  <si>
    <t>66 - TRAITEUR</t>
  </si>
  <si>
    <t>68 - POLE DPH</t>
  </si>
  <si>
    <t>Num Pôle</t>
  </si>
  <si>
    <t>Date Transfert</t>
  </si>
  <si>
    <t>DIGITAL</t>
  </si>
  <si>
    <t>#MEILLEURS COURS</t>
  </si>
  <si>
    <t>#SELECTION MENSUELLE</t>
  </si>
  <si>
    <t>DATE TRANSFERT</t>
  </si>
  <si>
    <t>SA</t>
  </si>
  <si>
    <t>N° ENGAGEMENT</t>
  </si>
  <si>
    <t>PROMO</t>
  </si>
  <si>
    <t>PÔLE</t>
  </si>
  <si>
    <t>AUTRES ENGAGEMENTS ENTREPÔTS</t>
  </si>
  <si>
    <t>AUTRES ENGAGEMENTS</t>
  </si>
  <si>
    <t>Condition</t>
  </si>
  <si>
    <t>Release</t>
  </si>
  <si>
    <t>Release Possible</t>
  </si>
  <si>
    <t>Part. distributed</t>
  </si>
  <si>
    <t>Created</t>
  </si>
  <si>
    <t>ETAT</t>
  </si>
  <si>
    <t>ENGAGEMENTS TEMPS FORTS</t>
  </si>
  <si>
    <t>FLYER #SELECTION B+C</t>
  </si>
  <si>
    <t>LM</t>
  </si>
  <si>
    <t>BC</t>
  </si>
  <si>
    <t>DE</t>
  </si>
  <si>
    <t>FG</t>
  </si>
  <si>
    <t>HI</t>
  </si>
  <si>
    <t>JK</t>
  </si>
  <si>
    <t>NO</t>
  </si>
  <si>
    <t>ST</t>
  </si>
  <si>
    <t>ST2</t>
  </si>
  <si>
    <t>UV</t>
  </si>
  <si>
    <t>WX</t>
  </si>
  <si>
    <t>YZ</t>
  </si>
  <si>
    <t>OS BRASSERIE S4</t>
  </si>
  <si>
    <t>OS BRASSERIE S5</t>
  </si>
  <si>
    <t xml:space="preserve">COMPLEMENT PROMO B </t>
  </si>
  <si>
    <t>CHOCOLATS DE PAQUES</t>
  </si>
  <si>
    <t>SELECTION PROMO MENSU D&amp;E</t>
  </si>
  <si>
    <t>#OFFRE DU MOMENT S7</t>
  </si>
  <si>
    <t>RAMADAN</t>
  </si>
  <si>
    <t>OP  SURGELES</t>
  </si>
  <si>
    <t>ASIE</t>
  </si>
  <si>
    <t>ITALIE</t>
  </si>
  <si>
    <t>-</t>
  </si>
  <si>
    <t>Nouvel an Chinois 12 Février</t>
  </si>
  <si>
    <t>Ascension Jeudi 13 Mai</t>
  </si>
  <si>
    <t>Lundi de Pentecôte 24 Mai</t>
  </si>
  <si>
    <t>Asomption Samedi 15 Août</t>
  </si>
  <si>
    <t>Armistice 11 Novembre</t>
  </si>
  <si>
    <t>Noel Vendredi 25 Décembre</t>
  </si>
  <si>
    <t>#SELECTION F+G FOOD</t>
  </si>
  <si>
    <t>#SELECTION ROSE</t>
  </si>
  <si>
    <t>#SELECTION ROSE HORS CATALOGUE</t>
  </si>
  <si>
    <t>OP DESTOCKAGE CLERMONT (70057)</t>
  </si>
  <si>
    <t>SPECIAL RAMADAN POLE SALE</t>
  </si>
  <si>
    <t>SPECIAL RAMADAN POLE SUCRE</t>
  </si>
  <si>
    <t>ENGAGEMENT SPECIAL ROSES</t>
  </si>
  <si>
    <t>SOLDE COFFRET</t>
  </si>
  <si>
    <t>DESTOCKAGE CREMES</t>
  </si>
  <si>
    <t>SPECIAL RAMADAN BRASSERIE</t>
  </si>
  <si>
    <t>#SELECTION MENSUELLE FG : COMPLEMENT</t>
  </si>
  <si>
    <t>PQ</t>
  </si>
  <si>
    <t>#MEILLEURS COURS SEMAINE 1</t>
  </si>
  <si>
    <t>#MEILLEURS COURS SEMAINE 2</t>
  </si>
  <si>
    <t>#MEILLEURS COURS SEMAINE 3</t>
  </si>
  <si>
    <t>#MEILLEURS COURS SEMAINE 4</t>
  </si>
  <si>
    <t>#MEILLEURS COURS SEMAINE 5</t>
  </si>
  <si>
    <t>#MEILLEURS COURS SEMAINE 6</t>
  </si>
  <si>
    <t>#MEILLEURS COURS SEMAINE 7</t>
  </si>
  <si>
    <t>#MEILLEURS COURS SEMAINE 8</t>
  </si>
  <si>
    <t>#MEILLEURS COURS SEMAINE 9</t>
  </si>
  <si>
    <t>#MEILLEURS COURS SEMAINE 10</t>
  </si>
  <si>
    <t>#MEILLEURS COURS SEMAINE 11</t>
  </si>
  <si>
    <t>#MEILLEURS COURS SEMAINE 12</t>
  </si>
  <si>
    <t>#MEILLEURS COURS SEMAINE 13</t>
  </si>
  <si>
    <t>#MEILLEURS COURS SEMAINE 14</t>
  </si>
  <si>
    <t>#MEILLEURS COURS SEMAINE 15</t>
  </si>
  <si>
    <t>#MEILLEURS COURS SEMAINE 16</t>
  </si>
  <si>
    <t>#MEILLEURS COURS SEMAINE 17</t>
  </si>
  <si>
    <t>#MEILLEURS COURS SEMAINE 18</t>
  </si>
  <si>
    <t>#MEILLEURS COURS SEMAINE 19</t>
  </si>
  <si>
    <t>#MEILLEURS COURS SEMAINE 20</t>
  </si>
  <si>
    <t>#MEILLEURS COURS SEMAINE 21</t>
  </si>
  <si>
    <t>#MEILLEURS COURS SEMAINE 22</t>
  </si>
  <si>
    <t>#MEILLEURS COURS SEMAINE 23</t>
  </si>
  <si>
    <t>#MEILLEURS COURS SEMAINE 24</t>
  </si>
  <si>
    <t>#MEILLEURS COURS SEMAINE 25</t>
  </si>
  <si>
    <t>#MEILLEURS COURS SEMAINE 26</t>
  </si>
  <si>
    <t>#MEILLEURS COURS SEMAINE 27</t>
  </si>
  <si>
    <t>#MEILLEURS COURS SEMAINE 28</t>
  </si>
  <si>
    <t>#MEILLEURS COURS SEMAINE 29</t>
  </si>
  <si>
    <t>#MEILLEURS COURS SEMAINE 30</t>
  </si>
  <si>
    <t>#MEILLEURS COURS SEMAINE 31</t>
  </si>
  <si>
    <t>#MEILLEURS COURS SEMAINE 32</t>
  </si>
  <si>
    <t>#MEILLEURS COURS SEMAINE 33</t>
  </si>
  <si>
    <t>#MEILLEURS COURS SEMAINE 34</t>
  </si>
  <si>
    <t>#MEILLEURS COURS SEMAINE 35</t>
  </si>
  <si>
    <t>#MEILLEURS COURS SEMAINE 36</t>
  </si>
  <si>
    <t>#MEILLEURS COURS SEMAINE 37</t>
  </si>
  <si>
    <t>#MEILLEURS COURS SEMAINE 38</t>
  </si>
  <si>
    <t>#MEILLEURS COURS SEMAINE 39</t>
  </si>
  <si>
    <t>#MEILLEURS COURS SEMAINE 40</t>
  </si>
  <si>
    <t>#MEILLEURS COURS SEMAINE 41</t>
  </si>
  <si>
    <t>#MEILLEURS COURS SEMAINE 42</t>
  </si>
  <si>
    <t>#MEILLEURS COURS SEMAINE 43</t>
  </si>
  <si>
    <t>#MEILLEURS COURS SEMAINE 44</t>
  </si>
  <si>
    <t>#MEILLEURS COURS SEMAINE 45</t>
  </si>
  <si>
    <t>#MEILLEURS COURS SEMAINE 46</t>
  </si>
  <si>
    <t>#MEILLEURS COURS SEMAINE 47</t>
  </si>
  <si>
    <t>#MEILLEURS COURS SEMAINE 48</t>
  </si>
  <si>
    <t>#MEILLEURS COURS SEMAINE 49</t>
  </si>
  <si>
    <t>#MEILLEURS COURS SEMAINE 50</t>
  </si>
  <si>
    <t>#MEILLEURS COURS SEMAINE 51</t>
  </si>
  <si>
    <t>#MEILLEURS COURS SEMAINE 52</t>
  </si>
  <si>
    <t>SEM 1</t>
  </si>
  <si>
    <t>SEM 2</t>
  </si>
  <si>
    <t>SEM 3</t>
  </si>
  <si>
    <t>SEM 4</t>
  </si>
  <si>
    <t>SEM 5</t>
  </si>
  <si>
    <t>SEM 6</t>
  </si>
  <si>
    <t>SEM 7</t>
  </si>
  <si>
    <t>SEM 8</t>
  </si>
  <si>
    <t>SEM 9</t>
  </si>
  <si>
    <t>SEM 10</t>
  </si>
  <si>
    <t>SEM 11</t>
  </si>
  <si>
    <t>SEM 12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</si>
  <si>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</si>
  <si>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</si>
  <si>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</si>
  <si>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</si>
  <si>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</si>
  <si>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</si>
  <si>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</si>
  <si>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</si>
  <si>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</si>
  <si>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</si>
  <si>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</si>
  <si>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</si>
  <si>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</si>
  <si>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</si>
  <si>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</si>
  <si>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</si>
  <si>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</si>
  <si>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</si>
  <si>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31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</si>
  <si>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</si>
  <si>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</si>
  <si>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</si>
  <si>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</si>
  <si>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</si>
  <si>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</si>
  <si>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</si>
  <si>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</si>
  <si>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SEM 40</t>
  </si>
  <si>
    <t>SEM 41</t>
  </si>
  <si>
    <t>SEM 42</t>
  </si>
  <si>
    <t>SEM 43</t>
  </si>
  <si>
    <t>SEM 44</t>
  </si>
  <si>
    <t>SEM 45</t>
  </si>
  <si>
    <t>SEM 46</t>
  </si>
  <si>
    <t>SEM 47</t>
  </si>
  <si>
    <t>SEM 48</t>
  </si>
  <si>
    <t>SEM 49</t>
  </si>
  <si>
    <t>SEM 50</t>
  </si>
  <si>
    <t>SEM 51</t>
  </si>
  <si>
    <t>SEM 52</t>
  </si>
  <si>
    <t>SEM 53</t>
  </si>
  <si>
    <t>PAS D'OFFRES - PAS DE SUPPORT</t>
  </si>
  <si>
    <t>OP BAVARIA</t>
  </si>
  <si>
    <t>OP TRAITEUR ST VALENTIN</t>
  </si>
  <si>
    <t>OP ORANGINA</t>
  </si>
  <si>
    <t>#SELECTION HI FOOD COMPLEMENT</t>
  </si>
  <si>
    <t>#SELECTION FOOD HI HORS CATA</t>
  </si>
  <si>
    <t>#SELECTION FOOD HI</t>
  </si>
  <si>
    <t>#OFFRE DU JOUR S15</t>
  </si>
  <si>
    <t>#OFFRE DU JOUR S16</t>
  </si>
  <si>
    <t>COMPLEMENT RAMADAN SUR JK</t>
  </si>
  <si>
    <t>#SELECTION H FOOD COMPLEMENT</t>
  </si>
  <si>
    <t>#OFFRE DU MOMENT S20</t>
  </si>
  <si>
    <t>#OFFRE DU MOMENT S14</t>
  </si>
  <si>
    <t>#SELECTION PROMO G COMPLEMENT</t>
  </si>
  <si>
    <t>TF WEB LAVAGE NETTOYAGE #SELECTION F/G</t>
  </si>
  <si>
    <t>#SELECTION ROSE AJOUT CATALOGUE</t>
  </si>
  <si>
    <t>#OFFRE DU JOUR S19</t>
  </si>
  <si>
    <t>#OFFRE DU JOUR S20</t>
  </si>
  <si>
    <t>PRIX BLOQUES BOUCHERIE MARS</t>
  </si>
  <si>
    <t>PRIX BLOQUES BOUCHERIE AVRIL</t>
  </si>
  <si>
    <t>PRIX BLOQUES BOUCHERIE MAI</t>
  </si>
  <si>
    <t>PRIX BLOQUES BOUCHERIE JUIN</t>
  </si>
  <si>
    <t>PRIX BLOQUES BOUCHERIE JUILLET</t>
  </si>
  <si>
    <t>PRIX BLOQUES BOUCHERIE AOUT</t>
  </si>
  <si>
    <t>PRIX BLOQUES BOUCHERIE SEPTEMBRE</t>
  </si>
  <si>
    <t>PRIX BLOQUES BOUCHERIE OCTOBRE</t>
  </si>
  <si>
    <t>PRIX BLOQUES BOUCHERIE NOVEMBRE</t>
  </si>
  <si>
    <t>PRIX BLOQUES BOUCHERIE DECEMBRE</t>
  </si>
  <si>
    <t>31/1O/2021</t>
  </si>
  <si>
    <t>TF WEB EXTERIEUR EURO #SELECTION H#I</t>
  </si>
  <si>
    <t xml:space="preserve">TF WEB JOURS PROS #SELECTION J#K </t>
  </si>
  <si>
    <t>TF WEB PREPAREZ ETE #SELECTION L#M</t>
  </si>
  <si>
    <t>#SELECTION PROMO J/K COMPLEMENT</t>
  </si>
  <si>
    <t>OP RESTAU DU CŒUR SA 51</t>
  </si>
  <si>
    <t>OP RESTAU DU CŒUR SA 52</t>
  </si>
  <si>
    <t>#SELECTION FOOD COMPLEMENT J/K</t>
  </si>
  <si>
    <t>OP HEINEKEN</t>
  </si>
  <si>
    <t>#OFFRE DU MOMENT S27</t>
  </si>
  <si>
    <t>OP SOFT COCA</t>
  </si>
  <si>
    <t>#OFFRE DU MOMENT S25</t>
  </si>
  <si>
    <t>#OFFRE DU JOUR S18</t>
  </si>
  <si>
    <t>#OFFRE DU MOMENT S28</t>
  </si>
  <si>
    <t>#OFFRE DU MOMENT S21</t>
  </si>
  <si>
    <t xml:space="preserve">SOLDES PAQUES 2021 </t>
  </si>
  <si>
    <t>#SELECTION FOOD L/M COMPLEMENT</t>
  </si>
  <si>
    <t>#FLYER VINS BORDEAUX JUIN</t>
  </si>
  <si>
    <t>#FLYER VINS BORDEAUX MAI</t>
  </si>
  <si>
    <t>#COLLECTION VIN AUTOMNE 2021 HC</t>
  </si>
  <si>
    <t>OP MORTAGNE FILET POULET FR 2,5KG (70522)</t>
  </si>
  <si>
    <t>#SELECTION NON FOOD FID</t>
  </si>
  <si>
    <t>OP MORTAGNE CUIISSE POULET (70522)</t>
  </si>
  <si>
    <t>OP CHILLY CUIISSE POULET (70523)</t>
  </si>
  <si>
    <t>OP MORTAGNE PILON/AILE POULET (70522)</t>
  </si>
  <si>
    <t>OP CHILLY PILON/AIL POULET (70523)</t>
  </si>
  <si>
    <t>#SELECTION PROMO N COMPLEMENT</t>
  </si>
  <si>
    <t>TF WEB RENTREE DES PROS #SELECTION R</t>
  </si>
  <si>
    <t>TF WEB SPECIAL REMISES #SELECTION P#Q</t>
  </si>
  <si>
    <t xml:space="preserve">TF WEB MADE IN FRANCE #SELECTION N#O </t>
  </si>
  <si>
    <t xml:space="preserve">TF WEB SUMMER TOUR #SELECTION N#O </t>
  </si>
  <si>
    <t>TF WEB MOIS METRO.FR #SELECTION T</t>
  </si>
  <si>
    <t>TF WEB MOIS METRO.FR #SELECTION T'</t>
  </si>
  <si>
    <t>TF WEB PREPAREZ LES FETES #SELECTION U#V</t>
  </si>
  <si>
    <t>TF WEB BLACK FRIDAY #SELECTION W#X</t>
  </si>
  <si>
    <t>TF WEB WINTER TOUR #SELECTION W#X</t>
  </si>
  <si>
    <t>24/06/201</t>
  </si>
  <si>
    <t>#SELECTION PROMO N/O COMPLEMENT</t>
  </si>
  <si>
    <t>#OFFRE DU MOMENT 24</t>
  </si>
  <si>
    <t>#OFFRE DU MOMENT 28</t>
  </si>
  <si>
    <t>#OFFRE DU MOMENT 31</t>
  </si>
  <si>
    <t>#OFFRE DU MOMENT 30</t>
  </si>
  <si>
    <t>Fête du travail samedi 1° mai</t>
  </si>
  <si>
    <t>Victoire 1945 Samedi 8 mai</t>
  </si>
  <si>
    <t>#OFFRE DU MOMENT 29</t>
  </si>
  <si>
    <t>EXTENSION MOIS DE L'EQUIPEMENT</t>
  </si>
  <si>
    <t>Modifié jusqu'au 26/02/2022</t>
  </si>
  <si>
    <t>OP DANONE VIP</t>
  </si>
  <si>
    <t>OP VOLVIC (70030)</t>
  </si>
  <si>
    <t>OP CHEVREAUX RIBOT BEAUNE (70525)</t>
  </si>
  <si>
    <t>OP CHEVREAUX RIBOT GENERAC (70524)</t>
  </si>
  <si>
    <t>OP FOIE GRAS IGP DELMONT SUD OUEST (70527)</t>
  </si>
  <si>
    <t>#SELECTION VIN (SPI)</t>
  </si>
  <si>
    <t>OP BADOIT VOLVIC (70422)</t>
  </si>
  <si>
    <t>ENGAGEMENTS ENTREPÔTS TEMPS FORTS PROMO MENSUELLE</t>
  </si>
  <si>
    <t>OP NORD EST FLT PLT N EST (70526)</t>
  </si>
  <si>
    <t>OP SURGELES</t>
  </si>
  <si>
    <t>ENGAGEMENTS ENTREPÔTS TEMPS FORTS PROMO QUINZAINE</t>
  </si>
  <si>
    <t>OPERATION PLASTIQUE (70904)</t>
  </si>
  <si>
    <t>OP PRINTEMPS DE BOURGES (70058)</t>
  </si>
  <si>
    <t>ENGAGEMENT FEVES 2022</t>
  </si>
  <si>
    <t>GUIDE DES VINS NON FOOD</t>
  </si>
  <si>
    <t>#SELECTION PROMO  P/Q  COMPLEMENT</t>
  </si>
  <si>
    <t>#OFFRE DU JOUR SEMAINE 30</t>
  </si>
  <si>
    <t>#OFFRE DU MOMENT 32</t>
  </si>
  <si>
    <t>GUIDE DES VINS NON FOOD T</t>
  </si>
  <si>
    <t>GUIDE DES VINS NON FOOD T'</t>
  </si>
  <si>
    <t>OP BRASSERIE DANONE</t>
  </si>
  <si>
    <t>OP BEAUNE FILET DE POULET JAUNE</t>
  </si>
  <si>
    <t>#COLLECTION VIN AUTOMNE 2021 T</t>
  </si>
  <si>
    <t>#COLLECTION VIN AUTOMNE 2021 T'</t>
  </si>
  <si>
    <t>#COLLECTION VIN AUTOMNE 2021 OP FIN</t>
  </si>
  <si>
    <t>#COLLECTION VIN AUTOMNE NF T'</t>
  </si>
  <si>
    <t>A dupliquer 1008218 &amp; 1008226</t>
  </si>
  <si>
    <t>#OFFRE DU JOUR SEMAINE 28</t>
  </si>
  <si>
    <t>#OFFRE DU JOUR SEMAINE 33</t>
  </si>
  <si>
    <r>
      <t xml:space="preserve">SOLDES ETE NF </t>
    </r>
    <r>
      <rPr>
        <b/>
        <sz val="11"/>
        <color rgb="FFFF0000"/>
        <rFont val="Tahoma"/>
        <family val="2"/>
      </rPr>
      <t xml:space="preserve">SAUF </t>
    </r>
    <r>
      <rPr>
        <b/>
        <sz val="11"/>
        <rFont val="Tahoma"/>
        <family val="2"/>
      </rPr>
      <t>ETP 27, 32 &amp; 75</t>
    </r>
  </si>
  <si>
    <r>
      <t xml:space="preserve">SOLDES ETE NF </t>
    </r>
    <r>
      <rPr>
        <b/>
        <sz val="11"/>
        <color rgb="FFFF0000"/>
        <rFont val="Tahoma"/>
        <family val="2"/>
      </rPr>
      <t>QUE</t>
    </r>
    <r>
      <rPr>
        <b/>
        <sz val="11"/>
        <rFont val="Tahoma"/>
        <family val="2"/>
      </rPr>
      <t xml:space="preserve"> ETP 27, 32 &amp; 75</t>
    </r>
  </si>
  <si>
    <r>
      <t xml:space="preserve">SOLDES ETE NF </t>
    </r>
    <r>
      <rPr>
        <b/>
        <strike/>
        <sz val="11"/>
        <color rgb="FFFF0000"/>
        <rFont val="Tahoma"/>
        <family val="2"/>
      </rPr>
      <t>QUE</t>
    </r>
    <r>
      <rPr>
        <b/>
        <strike/>
        <sz val="11"/>
        <rFont val="Tahoma"/>
        <family val="2"/>
      </rPr>
      <t xml:space="preserve"> ETP 27, 32 &amp; 75</t>
    </r>
  </si>
  <si>
    <t>100823O</t>
  </si>
  <si>
    <t>OP IDF HAUT DE CUISSE ET PILO? (70309)</t>
  </si>
  <si>
    <t>OP DECOUPE POULET PRESTIGE (70524)</t>
  </si>
  <si>
    <t>OP DECOUPE POULET PRESTIGE (70525)</t>
  </si>
  <si>
    <t>RS</t>
  </si>
  <si>
    <t>R_</t>
  </si>
  <si>
    <t>#OFFRE DU MOMENT S31</t>
  </si>
  <si>
    <t>PROMO CADEAUX SPI</t>
  </si>
  <si>
    <t>OP SUD OUEST S26 (70527)</t>
  </si>
  <si>
    <t>OP SUD OUEST S27 (70527)</t>
  </si>
  <si>
    <t>OP SUD OUEST S28 (70527)</t>
  </si>
  <si>
    <t>OP SUD OUEST S29 (70527)</t>
  </si>
  <si>
    <t>OP SUD OUEST S30 (70527)</t>
  </si>
  <si>
    <t>OP GENERAC BLASON D'OR S27 S28 (70524)</t>
  </si>
  <si>
    <t>OP GENERAC BLASON D'OR S30 S31 (70524)</t>
  </si>
  <si>
    <t>#SELECTION PROMO  R/S  COMPLEMENT</t>
  </si>
  <si>
    <t>#OFFRE DU JOUR S40</t>
  </si>
  <si>
    <t>23/07/20211</t>
  </si>
  <si>
    <t>SOLDES ÉTÉ NF ETP 55</t>
  </si>
  <si>
    <t>PROMO CADEAUX</t>
  </si>
  <si>
    <t>BEAUJOLAIS NOUVEAU 2021</t>
  </si>
  <si>
    <t>ODE AUX CADEAUX (CADEAUX EXQUIS)</t>
  </si>
  <si>
    <t>#SELECTION PROMO S</t>
  </si>
  <si>
    <t>#CCOLLECTION VIN AUTOMNE 2021</t>
  </si>
  <si>
    <t>GALETTES ET BUCHES SURGELEES</t>
  </si>
  <si>
    <t>PROMO CASEAUX</t>
  </si>
  <si>
    <t>#SELECTION PREOMO S COMPLEMENT</t>
  </si>
  <si>
    <t>FESTIVE BOUL/PAT</t>
  </si>
  <si>
    <t>18/08/221</t>
  </si>
  <si>
    <t>OP FAIRY IDF (70499)</t>
  </si>
  <si>
    <t>#OFFRE DU JOUR SEMAINE 41</t>
  </si>
  <si>
    <t>#OFFRE DU JOUR SEMAINE 42</t>
  </si>
  <si>
    <t>#SELECTION PROMO CADEAU COMPLEMENT</t>
  </si>
  <si>
    <t>Rpct 291136</t>
  </si>
  <si>
    <t>Rpct 291137</t>
  </si>
  <si>
    <t>OP BOUCHERIE SUD OUEST (70527)</t>
  </si>
  <si>
    <t>#SELECTION FESTIVE BOUL PAT</t>
  </si>
  <si>
    <t>OP DESTOCKAGE NANTES (70031)</t>
  </si>
  <si>
    <t>OP NANTES (70031)</t>
  </si>
  <si>
    <t>OK</t>
  </si>
  <si>
    <t>NATIONAL  (10)</t>
  </si>
  <si>
    <t>NATIONAL  (35)</t>
  </si>
  <si>
    <t>Transfert Entrepôt</t>
  </si>
  <si>
    <t>JOURS FERIES</t>
  </si>
  <si>
    <t>EXCEPTIONS</t>
  </si>
  <si>
    <t>Jeudi</t>
  </si>
  <si>
    <t>DEMANDE CODE</t>
  </si>
  <si>
    <t>ERRATUM</t>
  </si>
  <si>
    <t>TUTO UTILISATEUR</t>
  </si>
  <si>
    <t>CALENDRIER ENGAGEMENTS</t>
  </si>
  <si>
    <r>
      <t xml:space="preserve">NATIONAL  </t>
    </r>
    <r>
      <rPr>
        <sz val="10"/>
        <color theme="1"/>
        <rFont val="Calibri"/>
        <family val="2"/>
        <scheme val="minor"/>
      </rPr>
      <t>(35</t>
    </r>
    <r>
      <rPr>
        <b/>
        <sz val="11"/>
        <color theme="1"/>
        <rFont val="Calibri"/>
        <family val="2"/>
        <scheme val="minor"/>
      </rPr>
      <t>)</t>
    </r>
  </si>
  <si>
    <r>
      <t xml:space="preserve">HORS CATALOGUES </t>
    </r>
    <r>
      <rPr>
        <sz val="10"/>
        <color theme="1"/>
        <rFont val="Calibri"/>
        <family val="2"/>
        <scheme val="minor"/>
      </rPr>
      <t>(28)</t>
    </r>
  </si>
  <si>
    <t>HORS CATALOGUES (28)</t>
  </si>
  <si>
    <t>Table 1</t>
  </si>
  <si>
    <t>Table 2</t>
  </si>
  <si>
    <t>Table 3</t>
  </si>
  <si>
    <t>Table 4</t>
  </si>
  <si>
    <t>SELECTION QUINZAINE</t>
  </si>
  <si>
    <t>SELECTION MENSUELLE</t>
  </si>
  <si>
    <t>MAILING BOUCHERIE</t>
  </si>
  <si>
    <t>MEILLEURS COURS</t>
  </si>
  <si>
    <t>OFFRE DU JOUR</t>
  </si>
  <si>
    <t>OFFRE DU MOMENT</t>
  </si>
  <si>
    <t>SELECTIONS NATIONALES</t>
  </si>
  <si>
    <r>
      <t xml:space="preserve">NATIONAL </t>
    </r>
    <r>
      <rPr>
        <sz val="10"/>
        <color theme="1"/>
        <rFont val="Calibri"/>
        <family val="2"/>
        <scheme val="minor"/>
      </rPr>
      <t>(10)</t>
    </r>
  </si>
  <si>
    <t>SELECTION_B</t>
  </si>
  <si>
    <t>SELECTION_B_C</t>
  </si>
  <si>
    <t>SELECTION_D_E</t>
  </si>
  <si>
    <t>SELECTION_F_G</t>
  </si>
  <si>
    <t>SELECTION_H_I</t>
  </si>
  <si>
    <t>SELECTION_J_K</t>
  </si>
  <si>
    <t>SELECTION_L_M</t>
  </si>
  <si>
    <t>SELECTION_N_O</t>
  </si>
  <si>
    <t>SELECTION_P_Q</t>
  </si>
  <si>
    <t>SELECTION_R_S</t>
  </si>
  <si>
    <t>SELECTION_T</t>
  </si>
  <si>
    <t>SELECTION_T'</t>
  </si>
  <si>
    <t>SELECTION_U_V</t>
  </si>
  <si>
    <t>SELECTION_W_X</t>
  </si>
  <si>
    <t>SELECTION_Y FESTIVE</t>
  </si>
  <si>
    <t>SELECTION_Y_Z</t>
  </si>
  <si>
    <t>SELECTION_C</t>
  </si>
  <si>
    <t>SELECTION_D</t>
  </si>
  <si>
    <t>SELECTION_E</t>
  </si>
  <si>
    <t>SELECTION_F</t>
  </si>
  <si>
    <t>SELECTION_G</t>
  </si>
  <si>
    <t>SELECTION_H</t>
  </si>
  <si>
    <t>SELECTION_I</t>
  </si>
  <si>
    <t>SELECTION_J</t>
  </si>
  <si>
    <t>SELECTION_K</t>
  </si>
  <si>
    <t>SELECTION_L</t>
  </si>
  <si>
    <t>SELECTION_M</t>
  </si>
  <si>
    <t>SELECTION_N</t>
  </si>
  <si>
    <t>SELECTION_O</t>
  </si>
  <si>
    <t>SELECTION_P</t>
  </si>
  <si>
    <t>SELECTION_Q</t>
  </si>
  <si>
    <t>SELECTION_R</t>
  </si>
  <si>
    <t>SELECTION_S</t>
  </si>
  <si>
    <t>SELECTION_U</t>
  </si>
  <si>
    <t>SELECTION_V</t>
  </si>
  <si>
    <t>SELECTION_W</t>
  </si>
  <si>
    <t>SELECTION_X</t>
  </si>
  <si>
    <t>SELECTION_Y</t>
  </si>
  <si>
    <t>SELECTION_Z</t>
  </si>
  <si>
    <t>SELECTION_T_T'</t>
  </si>
  <si>
    <r>
      <t>SELECTION</t>
    </r>
    <r>
      <rPr>
        <b/>
        <sz val="22"/>
        <color theme="0"/>
        <rFont val="Calibri"/>
        <family val="2"/>
        <scheme val="minor"/>
      </rPr>
      <t>_</t>
    </r>
    <r>
      <rPr>
        <b/>
        <sz val="22"/>
        <color rgb="FF002060"/>
        <rFont val="Calibri"/>
        <family val="2"/>
        <scheme val="minor"/>
      </rPr>
      <t>B</t>
    </r>
  </si>
  <si>
    <t>AUTRES OPERATIONS F</t>
  </si>
  <si>
    <t>AUTRES OPERATIONS NF</t>
  </si>
  <si>
    <t>AUTRES OPERATIONS NON FOOD</t>
  </si>
  <si>
    <t>FLYERS</t>
  </si>
  <si>
    <r>
      <t>SELECTION</t>
    </r>
    <r>
      <rPr>
        <b/>
        <sz val="22"/>
        <color theme="0"/>
        <rFont val="Calibri"/>
        <family val="2"/>
        <scheme val="minor"/>
      </rPr>
      <t>_</t>
    </r>
    <r>
      <rPr>
        <b/>
        <sz val="22"/>
        <color rgb="FF002060"/>
        <rFont val="Calibri"/>
        <family val="2"/>
        <scheme val="minor"/>
      </rPr>
      <t>B</t>
    </r>
    <r>
      <rPr>
        <b/>
        <sz val="22"/>
        <color theme="0"/>
        <rFont val="Calibri"/>
        <family val="2"/>
        <scheme val="minor"/>
      </rPr>
      <t>_</t>
    </r>
    <r>
      <rPr>
        <b/>
        <sz val="22"/>
        <color rgb="FF002060"/>
        <rFont val="Calibri"/>
        <family val="2"/>
        <scheme val="minor"/>
      </rPr>
      <t>C</t>
    </r>
  </si>
  <si>
    <r>
      <t xml:space="preserve">COORDINATION PROMO : 
A SAISIR DANS HO </t>
    </r>
    <r>
      <rPr>
        <sz val="12"/>
        <color rgb="FF002060"/>
        <rFont val="Calibri"/>
        <family val="2"/>
        <scheme val="minor"/>
      </rPr>
      <t>(2 jours de livraison)</t>
    </r>
  </si>
  <si>
    <r>
      <t xml:space="preserve">COORDINATION PROMO : 
A SAISIR DANS HO </t>
    </r>
    <r>
      <rPr>
        <sz val="12"/>
        <color rgb="FF002060"/>
        <rFont val="Calibri"/>
        <family val="2"/>
        <scheme val="minor"/>
      </rPr>
      <t>(1 jour de livraison)</t>
    </r>
  </si>
  <si>
    <t>SELECTION_Y_FESTIVE</t>
  </si>
  <si>
    <t>TECHNIQUE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</si>
</sst>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dd/mm/yy;@"/>
    <numFmt numFmtId="166" formatCode="[$-40C]d\-mmm\-yy;@"/>
  </numFmts>
  <fonts count="4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b/>
      <sz val="11"/>
      <color rgb="FF00B05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 val="double"/>
      <sz val="28"/>
      <color rgb="FF00206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rgb="FF00206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1"/>
      <color rgb="FF171717"/>
      <name val="Arial"/>
      <family val="2"/>
    </font>
    <font>
      <b/>
      <sz val="16"/>
      <color rgb="FF002060"/>
      <name val="Calibri"/>
      <family val="2"/>
      <scheme val="minor"/>
    </font>
    <font>
      <b/>
      <sz val="11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Calibri"/>
      <family val="2"/>
    </font>
    <font>
      <b/>
      <strike/>
      <sz val="11"/>
      <color theme="1"/>
      <name val="Calibri"/>
      <family val="2"/>
      <scheme val="minor"/>
    </font>
    <font>
      <b/>
      <strike/>
      <sz val="11"/>
      <color rgb="FFFF0000"/>
      <name val="Calibri"/>
      <family val="2"/>
      <scheme val="minor"/>
    </font>
    <font>
      <b/>
      <strike/>
      <sz val="11"/>
      <name val="Calibri"/>
      <family val="2"/>
      <scheme val="minor"/>
    </font>
    <font>
      <b/>
      <strike/>
      <sz val="11"/>
      <name val="Tahoma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 val="double"/>
      <sz val="22"/>
      <color rgb="FF00206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rgb="FF002060"/>
      <name val="Calibri"/>
      <family val="2"/>
      <scheme val="minor"/>
    </font>
    <font>
      <sz val="22"/>
      <color rgb="FF002060"/>
      <name val="Calibri"/>
      <family val="2"/>
      <scheme val="minor"/>
    </font>
    <font>
      <sz val="1"/>
      <color theme="0"/>
      <name val="Calibri"/>
      <family val="2"/>
      <scheme val="minor"/>
    </font>
    <font>
      <b/>
      <sz val="12"/>
      <color rgb="FF333399"/>
      <name val="Calibri"/>
      <family val="2"/>
    </font>
    <font>
      <sz val="14"/>
      <color rgb="FF000000"/>
      <name val="Calibri"/>
      <family val="2"/>
    </font>
    <font>
      <sz val="8"/>
      <name val="Calibri"/>
      <family val="2"/>
      <scheme val="minor"/>
    </font>
    <font>
      <b/>
      <strike/>
      <sz val="11"/>
      <color rgb="FFFF0000"/>
      <name val="Tahoma"/>
      <family val="2"/>
    </font>
    <font>
      <sz val="12"/>
      <color rgb="FF002060"/>
      <name val="Calibri"/>
      <family val="2"/>
      <scheme val="minor"/>
    </font>
    <font>
      <b/>
      <sz val="14"/>
      <color rgb="FF00000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gray125">
        <bgColor theme="0" tint="-0.14999847407452621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6795556505021"/>
        <bgColor auto="1"/>
      </patternFill>
    </fill>
    <fill>
      <patternFill patternType="solid">
        <fgColor theme="4" tint="0.79998168889431442"/>
        <bgColor theme="4" tint="0.79998168889431442"/>
      </patternFill>
    </fill>
  </fills>
  <borders count="110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/>
      <top style="medium">
        <color rgb="FFDDDDDD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dashed">
        <color auto="1"/>
      </left>
      <right style="hair">
        <color auto="1"/>
      </right>
      <top style="medium">
        <color indexed="64"/>
      </top>
      <bottom style="dotted">
        <color auto="1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dotted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dotted">
        <color auto="1"/>
      </bottom>
      <diagonal/>
    </border>
    <border>
      <left style="dashed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dashed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dashed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/>
      <diagonal/>
    </border>
    <border>
      <left style="dashed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dashed">
        <color auto="1"/>
      </left>
      <right style="hair">
        <color auto="1"/>
      </right>
      <top style="dotted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tted">
        <color auto="1"/>
      </top>
      <bottom style="thin">
        <color auto="1"/>
      </bottom>
      <diagonal/>
    </border>
    <border>
      <left style="dashed">
        <color auto="1"/>
      </left>
      <right style="hair">
        <color auto="1"/>
      </right>
      <top/>
      <bottom style="medium">
        <color auto="1"/>
      </bottom>
      <diagonal/>
    </border>
    <border>
      <left style="dashed">
        <color auto="1"/>
      </left>
      <right style="hair">
        <color auto="1"/>
      </right>
      <top style="thin">
        <color auto="1"/>
      </top>
      <bottom style="dotted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hair">
        <color auto="1"/>
      </right>
      <top style="dotted">
        <color auto="1"/>
      </top>
      <bottom style="thin">
        <color auto="1"/>
      </bottom>
      <diagonal/>
    </border>
    <border>
      <left style="dashed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indexed="64"/>
      </right>
      <top style="thin">
        <color auto="1"/>
      </top>
      <bottom/>
      <diagonal/>
    </border>
    <border>
      <left style="dashed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3">
    <xf numFmtId="0" fontId="0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8" fillId="0" borderId="0"/>
  </cellStyleXfs>
  <cellXfs count="38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Continuous" vertical="center" wrapText="1"/>
    </xf>
    <xf numFmtId="1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0" borderId="0" xfId="0" applyNumberForma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Continuous" vertical="center" wrapText="1"/>
    </xf>
    <xf numFmtId="0" fontId="1" fillId="0" borderId="6" xfId="0" applyFont="1" applyBorder="1" applyAlignment="1">
      <alignment horizontal="centerContinuous" vertical="center" wrapText="1"/>
    </xf>
    <xf numFmtId="0" fontId="1" fillId="0" borderId="7" xfId="0" applyFont="1" applyBorder="1" applyAlignment="1">
      <alignment horizontal="centerContinuous" vertical="center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wrapText="1"/>
    </xf>
    <xf numFmtId="14" fontId="1" fillId="0" borderId="17" xfId="0" applyNumberFormat="1" applyFont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1" fontId="10" fillId="0" borderId="17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14" fontId="1" fillId="0" borderId="27" xfId="0" applyNumberFormat="1" applyFont="1" applyBorder="1" applyAlignment="1">
      <alignment horizontal="center" vertical="center"/>
    </xf>
    <xf numFmtId="14" fontId="1" fillId="0" borderId="28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/>
    <xf numFmtId="0" fontId="19" fillId="4" borderId="0" xfId="0" applyFont="1" applyFill="1" applyAlignment="1">
      <alignment horizontal="left" vertical="top"/>
    </xf>
    <xf numFmtId="0" fontId="19" fillId="5" borderId="30" xfId="0" applyFont="1" applyFill="1" applyBorder="1" applyAlignment="1">
      <alignment horizontal="left" vertical="top"/>
    </xf>
    <xf numFmtId="0" fontId="19" fillId="4" borderId="30" xfId="0" applyFont="1" applyFill="1" applyBorder="1" applyAlignment="1">
      <alignment horizontal="left" vertical="top"/>
    </xf>
    <xf numFmtId="0" fontId="19" fillId="6" borderId="30" xfId="0" applyFont="1" applyFill="1" applyBorder="1" applyAlignment="1">
      <alignment horizontal="left" vertical="top"/>
    </xf>
    <xf numFmtId="164" fontId="0" fillId="0" borderId="0" xfId="0" applyNumberFormat="1" applyFill="1" applyAlignment="1"/>
    <xf numFmtId="14" fontId="2" fillId="3" borderId="28" xfId="0" applyNumberFormat="1" applyFont="1" applyFill="1" applyBorder="1" applyAlignment="1">
      <alignment horizontal="center" vertical="center"/>
    </xf>
    <xf numFmtId="164" fontId="0" fillId="3" borderId="0" xfId="0" applyNumberFormat="1" applyFill="1" applyAlignment="1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1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14" fontId="1" fillId="0" borderId="0" xfId="0" applyNumberFormat="1" applyFont="1" applyAlignment="1" applyProtection="1">
      <alignment horizontal="left" vertical="center"/>
      <protection locked="0"/>
    </xf>
    <xf numFmtId="1" fontId="6" fillId="0" borderId="0" xfId="0" applyNumberFormat="1" applyFont="1" applyAlignment="1" applyProtection="1">
      <alignment horizontal="center" vertical="center"/>
      <protection locked="0"/>
    </xf>
    <xf numFmtId="1" fontId="8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8" fillId="0" borderId="0" xfId="0" applyFont="1" applyProtection="1">
      <protection locked="0"/>
    </xf>
    <xf numFmtId="1" fontId="8" fillId="0" borderId="0" xfId="0" applyNumberFormat="1" applyFont="1" applyFill="1" applyAlignment="1" applyProtection="1">
      <alignment horizontal="center" vertical="center"/>
      <protection locked="0"/>
    </xf>
    <xf numFmtId="1" fontId="1" fillId="0" borderId="0" xfId="0" applyNumberFormat="1" applyFont="1" applyAlignment="1" applyProtection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" fontId="12" fillId="0" borderId="15" xfId="0" applyNumberFormat="1" applyFont="1" applyBorder="1" applyAlignment="1" applyProtection="1">
      <alignment horizontal="center" vertical="center"/>
      <protection locked="0"/>
    </xf>
    <xf numFmtId="1" fontId="12" fillId="0" borderId="19" xfId="0" applyNumberFormat="1" applyFont="1" applyBorder="1" applyAlignment="1" applyProtection="1">
      <alignment horizontal="center" vertical="center"/>
      <protection locked="0"/>
    </xf>
    <xf numFmtId="1" fontId="12" fillId="0" borderId="16" xfId="0" applyNumberFormat="1" applyFont="1" applyBorder="1" applyAlignment="1" applyProtection="1">
      <alignment horizontal="center" vertical="center"/>
      <protection locked="0"/>
    </xf>
    <xf numFmtId="14" fontId="0" fillId="0" borderId="0" xfId="0" applyNumberFormat="1" applyBorder="1"/>
    <xf numFmtId="0" fontId="1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29" fillId="0" borderId="34" xfId="12" applyFont="1" applyFill="1" applyBorder="1" applyAlignment="1"/>
    <xf numFmtId="0" fontId="0" fillId="0" borderId="0" xfId="0" applyAlignment="1">
      <alignment horizontal="right"/>
    </xf>
    <xf numFmtId="166" fontId="0" fillId="0" borderId="0" xfId="0" applyNumberFormat="1" applyBorder="1"/>
    <xf numFmtId="0" fontId="31" fillId="0" borderId="0" xfId="0" applyFont="1" applyBorder="1" applyAlignment="1">
      <alignment horizontal="center" vertical="center"/>
    </xf>
    <xf numFmtId="0" fontId="16" fillId="0" borderId="0" xfId="0" applyFont="1" applyFill="1" applyAlignment="1"/>
    <xf numFmtId="0" fontId="16" fillId="0" borderId="0" xfId="0" applyFont="1" applyFill="1"/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1" fontId="10" fillId="0" borderId="4" xfId="0" applyNumberFormat="1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 wrapText="1"/>
    </xf>
    <xf numFmtId="0" fontId="29" fillId="9" borderId="33" xfId="12" applyFont="1" applyFill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1" fontId="12" fillId="0" borderId="17" xfId="0" applyNumberFormat="1" applyFont="1" applyBorder="1" applyAlignment="1" applyProtection="1">
      <alignment horizontal="center" vertical="center"/>
      <protection locked="0"/>
    </xf>
    <xf numFmtId="1" fontId="12" fillId="0" borderId="20" xfId="0" applyNumberFormat="1" applyFont="1" applyBorder="1" applyAlignment="1" applyProtection="1">
      <alignment horizontal="center" vertical="center"/>
      <protection locked="0"/>
    </xf>
    <xf numFmtId="1" fontId="12" fillId="0" borderId="10" xfId="0" applyNumberFormat="1" applyFont="1" applyBorder="1" applyAlignment="1" applyProtection="1">
      <alignment horizontal="center" vertical="center"/>
      <protection locked="0"/>
    </xf>
    <xf numFmtId="14" fontId="1" fillId="0" borderId="17" xfId="0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14" fontId="1" fillId="0" borderId="0" xfId="0" applyNumberFormat="1" applyFont="1" applyBorder="1" applyAlignment="1" applyProtection="1">
      <alignment horizontal="center" vertical="center"/>
      <protection locked="0"/>
    </xf>
    <xf numFmtId="1" fontId="1" fillId="0" borderId="0" xfId="0" applyNumberFormat="1" applyFont="1" applyBorder="1" applyAlignment="1">
      <alignment horizontal="center" vertical="center"/>
    </xf>
    <xf numFmtId="1" fontId="2" fillId="0" borderId="0" xfId="0" applyNumberFormat="1" applyFont="1" applyBorder="1" applyAlignment="1" applyProtection="1">
      <alignment horizontal="center" vertical="center"/>
      <protection locked="0"/>
    </xf>
    <xf numFmtId="14" fontId="1" fillId="0" borderId="39" xfId="0" applyNumberFormat="1" applyFont="1" applyFill="1" applyBorder="1" applyAlignment="1" applyProtection="1">
      <alignment horizontal="center" vertical="center"/>
      <protection locked="0"/>
    </xf>
    <xf numFmtId="1" fontId="1" fillId="0" borderId="39" xfId="0" applyNumberFormat="1" applyFont="1" applyFill="1" applyBorder="1" applyAlignment="1">
      <alignment horizontal="center" vertical="center"/>
    </xf>
    <xf numFmtId="1" fontId="2" fillId="0" borderId="39" xfId="0" applyNumberFormat="1" applyFont="1" applyFill="1" applyBorder="1" applyAlignment="1" applyProtection="1">
      <alignment horizontal="center" vertical="center"/>
      <protection locked="0"/>
    </xf>
    <xf numFmtId="14" fontId="1" fillId="0" borderId="39" xfId="0" applyNumberFormat="1" applyFont="1" applyFill="1" applyBorder="1" applyAlignment="1" applyProtection="1">
      <alignment horizontal="left" vertical="center"/>
      <protection locked="0"/>
    </xf>
    <xf numFmtId="14" fontId="1" fillId="0" borderId="39" xfId="0" applyNumberFormat="1" applyFont="1" applyFill="1" applyBorder="1" applyAlignment="1" applyProtection="1">
      <alignment horizontal="left" vertical="center" wrapText="1"/>
      <protection locked="0"/>
    </xf>
    <xf numFmtId="1" fontId="1" fillId="0" borderId="39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39" xfId="0" applyNumberFormat="1" applyFont="1" applyFill="1" applyBorder="1" applyAlignment="1" applyProtection="1">
      <alignment horizontal="center" vertical="center"/>
      <protection locked="0"/>
    </xf>
    <xf numFmtId="14" fontId="1" fillId="0" borderId="0" xfId="0" applyNumberFormat="1" applyFont="1" applyFill="1" applyBorder="1" applyAlignment="1" applyProtection="1">
      <alignment horizontal="center" vertical="center"/>
      <protection locked="0"/>
    </xf>
    <xf numFmtId="1" fontId="1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/>
      <protection locked="0"/>
    </xf>
    <xf numFmtId="14" fontId="1" fillId="0" borderId="0" xfId="0" applyNumberFormat="1" applyFont="1" applyFill="1" applyBorder="1" applyAlignment="1" applyProtection="1">
      <alignment horizontal="left" vertical="center"/>
      <protection locked="0"/>
    </xf>
    <xf numFmtId="14" fontId="1" fillId="0" borderId="0" xfId="0" applyNumberFormat="1" applyFont="1" applyFill="1" applyBorder="1" applyAlignment="1" applyProtection="1">
      <alignment horizontal="left" vertical="center" wrapText="1"/>
      <protection locked="0"/>
    </xf>
    <xf numFmtId="1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Fill="1" applyBorder="1" applyAlignment="1" applyProtection="1">
      <alignment horizontal="center" vertical="center"/>
      <protection locked="0"/>
    </xf>
    <xf numFmtId="1" fontId="8" fillId="0" borderId="0" xfId="0" applyNumberFormat="1" applyFont="1" applyFill="1" applyBorder="1" applyAlignment="1" applyProtection="1">
      <alignment horizontal="center" vertical="center"/>
      <protection locked="0"/>
    </xf>
    <xf numFmtId="14" fontId="24" fillId="0" borderId="0" xfId="0" applyNumberFormat="1" applyFont="1" applyFill="1" applyBorder="1" applyAlignment="1" applyProtection="1">
      <alignment horizontal="center" vertical="center"/>
      <protection locked="0"/>
    </xf>
    <xf numFmtId="1" fontId="24" fillId="0" borderId="0" xfId="0" applyNumberFormat="1" applyFont="1" applyFill="1" applyBorder="1" applyAlignment="1">
      <alignment horizontal="center" vertical="center"/>
    </xf>
    <xf numFmtId="1" fontId="25" fillId="0" borderId="0" xfId="0" applyNumberFormat="1" applyFont="1" applyFill="1" applyBorder="1" applyAlignment="1" applyProtection="1">
      <alignment horizontal="center" vertical="center"/>
      <protection locked="0"/>
    </xf>
    <xf numFmtId="14" fontId="24" fillId="0" borderId="0" xfId="0" applyNumberFormat="1" applyFont="1" applyFill="1" applyBorder="1" applyAlignment="1" applyProtection="1">
      <alignment horizontal="left" vertical="center"/>
      <protection locked="0"/>
    </xf>
    <xf numFmtId="14" fontId="24" fillId="0" borderId="0" xfId="0" applyNumberFormat="1" applyFont="1" applyFill="1" applyBorder="1" applyAlignment="1" applyProtection="1">
      <alignment horizontal="left" vertical="center" wrapText="1"/>
      <protection locked="0"/>
    </xf>
    <xf numFmtId="1" fontId="24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26" fillId="0" borderId="0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ont="1" applyFill="1" applyBorder="1" applyAlignment="1" applyProtection="1">
      <alignment horizontal="left" vertical="center"/>
      <protection locked="0"/>
    </xf>
    <xf numFmtId="14" fontId="0" fillId="0" borderId="0" xfId="0" applyNumberFormat="1" applyFont="1" applyFill="1" applyBorder="1" applyAlignment="1" applyProtection="1">
      <alignment horizontal="left" vertical="center" wrapText="1"/>
      <protection locked="0"/>
    </xf>
    <xf numFmtId="1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10" fillId="0" borderId="17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0" fontId="1" fillId="0" borderId="40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1" fillId="8" borderId="0" xfId="0" applyFont="1" applyFill="1" applyBorder="1" applyAlignment="1" applyProtection="1">
      <alignment vertical="center"/>
      <protection locked="0"/>
    </xf>
    <xf numFmtId="14" fontId="24" fillId="0" borderId="0" xfId="0" applyNumberFormat="1" applyFont="1" applyBorder="1" applyAlignment="1" applyProtection="1">
      <alignment horizontal="center" vertical="center"/>
      <protection locked="0"/>
    </xf>
    <xf numFmtId="1" fontId="24" fillId="0" borderId="0" xfId="0" applyNumberFormat="1" applyFont="1" applyBorder="1" applyAlignment="1">
      <alignment horizontal="center" vertical="center"/>
    </xf>
    <xf numFmtId="1" fontId="25" fillId="0" borderId="0" xfId="0" applyNumberFormat="1" applyFont="1" applyBorder="1" applyAlignment="1" applyProtection="1">
      <alignment horizontal="center" vertical="center"/>
      <protection locked="0"/>
    </xf>
    <xf numFmtId="0" fontId="27" fillId="8" borderId="0" xfId="0" applyFont="1" applyFill="1" applyBorder="1" applyProtection="1">
      <protection locked="0"/>
    </xf>
    <xf numFmtId="0" fontId="22" fillId="0" borderId="0" xfId="0" applyFont="1" applyFill="1" applyBorder="1" applyAlignment="1" applyProtection="1">
      <alignment vertical="center"/>
      <protection locked="0"/>
    </xf>
    <xf numFmtId="0" fontId="22" fillId="0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Fill="1" applyAlignment="1">
      <alignment horizontal="left" vertical="center"/>
    </xf>
    <xf numFmtId="0" fontId="34" fillId="0" borderId="0" xfId="0" applyFont="1" applyFill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12" fillId="0" borderId="16" xfId="0" applyFont="1" applyBorder="1" applyAlignment="1" applyProtection="1">
      <alignment horizontal="center" vertical="center"/>
      <protection locked="0"/>
    </xf>
    <xf numFmtId="0" fontId="34" fillId="0" borderId="3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" fontId="1" fillId="0" borderId="0" xfId="0" applyNumberFormat="1" applyFont="1" applyAlignment="1" applyProtection="1">
      <alignment horizontal="center" vertical="center"/>
      <protection locked="0"/>
    </xf>
    <xf numFmtId="166" fontId="30" fillId="10" borderId="4" xfId="0" applyNumberFormat="1" applyFont="1" applyFill="1" applyBorder="1" applyAlignment="1">
      <alignment horizontal="center" vertical="center"/>
    </xf>
    <xf numFmtId="0" fontId="35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35" fillId="0" borderId="0" xfId="0" applyFont="1" applyFill="1" applyAlignment="1">
      <alignment horizontal="center" vertical="center"/>
    </xf>
    <xf numFmtId="0" fontId="0" fillId="0" borderId="0" xfId="0" applyProtection="1">
      <protection locked="0"/>
    </xf>
    <xf numFmtId="0" fontId="36" fillId="0" borderId="0" xfId="0" applyFont="1" applyBorder="1" applyAlignment="1" applyProtection="1">
      <alignment horizontal="center" vertical="center"/>
      <protection locked="0"/>
    </xf>
    <xf numFmtId="1" fontId="3" fillId="0" borderId="43" xfId="0" applyNumberFormat="1" applyFont="1" applyBorder="1" applyAlignment="1" applyProtection="1">
      <alignment horizontal="center" vertical="center"/>
      <protection locked="0"/>
    </xf>
    <xf numFmtId="1" fontId="8" fillId="8" borderId="44" xfId="0" applyNumberFormat="1" applyFont="1" applyFill="1" applyBorder="1" applyAlignment="1" applyProtection="1">
      <alignment horizontal="center" vertical="center"/>
      <protection locked="0"/>
    </xf>
    <xf numFmtId="1" fontId="3" fillId="0" borderId="44" xfId="0" applyNumberFormat="1" applyFont="1" applyBorder="1" applyAlignment="1" applyProtection="1">
      <alignment horizontal="center" vertical="center"/>
      <protection locked="0"/>
    </xf>
    <xf numFmtId="1" fontId="3" fillId="12" borderId="44" xfId="0" applyNumberFormat="1" applyFont="1" applyFill="1" applyBorder="1" applyAlignment="1" applyProtection="1">
      <alignment horizontal="center" vertical="center"/>
      <protection locked="0"/>
    </xf>
    <xf numFmtId="1" fontId="3" fillId="11" borderId="44" xfId="0" applyNumberFormat="1" applyFont="1" applyFill="1" applyBorder="1" applyAlignment="1" applyProtection="1">
      <alignment horizontal="center" vertical="center"/>
      <protection locked="0"/>
    </xf>
    <xf numFmtId="1" fontId="3" fillId="8" borderId="44" xfId="0" applyNumberFormat="1" applyFont="1" applyFill="1" applyBorder="1" applyAlignment="1" applyProtection="1">
      <alignment horizontal="center" vertical="center"/>
      <protection locked="0"/>
    </xf>
    <xf numFmtId="1" fontId="8" fillId="0" borderId="45" xfId="0" applyNumberFormat="1" applyFont="1" applyBorder="1" applyAlignment="1" applyProtection="1">
      <alignment horizontal="center" vertical="center"/>
      <protection locked="0"/>
    </xf>
    <xf numFmtId="1" fontId="8" fillId="0" borderId="46" xfId="0" applyNumberFormat="1" applyFont="1" applyBorder="1" applyAlignment="1" applyProtection="1">
      <alignment horizontal="center" vertical="center"/>
      <protection locked="0"/>
    </xf>
    <xf numFmtId="1" fontId="8" fillId="0" borderId="46" xfId="0" applyNumberFormat="1" applyFont="1" applyBorder="1" applyAlignment="1" applyProtection="1">
      <alignment horizontal="left" vertical="center"/>
      <protection locked="0"/>
    </xf>
    <xf numFmtId="1" fontId="8" fillId="0" borderId="47" xfId="0" applyNumberFormat="1" applyFont="1" applyBorder="1" applyAlignment="1" applyProtection="1">
      <alignment horizontal="left" vertical="center"/>
      <protection locked="0"/>
    </xf>
    <xf numFmtId="1" fontId="1" fillId="0" borderId="48" xfId="0" applyNumberFormat="1" applyFont="1" applyBorder="1" applyAlignment="1">
      <alignment horizontal="center" vertical="center"/>
    </xf>
    <xf numFmtId="1" fontId="1" fillId="8" borderId="48" xfId="0" applyNumberFormat="1" applyFont="1" applyFill="1" applyBorder="1" applyAlignment="1">
      <alignment horizontal="center" vertical="center"/>
    </xf>
    <xf numFmtId="1" fontId="1" fillId="12" borderId="0" xfId="0" applyNumberFormat="1" applyFont="1" applyFill="1" applyAlignment="1">
      <alignment horizontal="center" vertical="center"/>
    </xf>
    <xf numFmtId="165" fontId="1" fillId="12" borderId="0" xfId="0" applyNumberFormat="1" applyFont="1" applyFill="1" applyAlignment="1">
      <alignment horizontal="center" vertical="center"/>
    </xf>
    <xf numFmtId="1" fontId="1" fillId="12" borderId="48" xfId="0" applyNumberFormat="1" applyFont="1" applyFill="1" applyBorder="1" applyAlignment="1">
      <alignment horizontal="center" vertical="center"/>
    </xf>
    <xf numFmtId="1" fontId="2" fillId="12" borderId="0" xfId="0" applyNumberFormat="1" applyFont="1" applyFill="1" applyAlignment="1" applyProtection="1">
      <alignment horizontal="center" vertical="center"/>
      <protection locked="0"/>
    </xf>
    <xf numFmtId="165" fontId="1" fillId="11" borderId="0" xfId="0" applyNumberFormat="1" applyFont="1" applyFill="1" applyAlignment="1">
      <alignment horizontal="center" vertical="center"/>
    </xf>
    <xf numFmtId="1" fontId="1" fillId="11" borderId="48" xfId="0" applyNumberFormat="1" applyFont="1" applyFill="1" applyBorder="1" applyAlignment="1">
      <alignment horizontal="center" vertical="center"/>
    </xf>
    <xf numFmtId="1" fontId="2" fillId="11" borderId="0" xfId="0" applyNumberFormat="1" applyFont="1" applyFill="1" applyAlignment="1" applyProtection="1">
      <alignment horizontal="center" vertical="center"/>
      <protection locked="0"/>
    </xf>
    <xf numFmtId="1" fontId="1" fillId="11" borderId="0" xfId="0" applyNumberFormat="1" applyFont="1" applyFill="1" applyAlignment="1">
      <alignment horizontal="center" vertical="center"/>
    </xf>
    <xf numFmtId="14" fontId="24" fillId="0" borderId="0" xfId="0" applyNumberFormat="1" applyFont="1" applyAlignment="1" applyProtection="1">
      <alignment horizontal="center" vertical="center"/>
      <protection locked="0"/>
    </xf>
    <xf numFmtId="0" fontId="30" fillId="0" borderId="23" xfId="0" applyFont="1" applyBorder="1" applyAlignment="1">
      <alignment horizontal="center" vertical="center" wrapText="1"/>
    </xf>
    <xf numFmtId="14" fontId="1" fillId="0" borderId="0" xfId="0" applyNumberFormat="1" applyFont="1" applyAlignment="1" applyProtection="1">
      <alignment vertical="center"/>
      <protection locked="0"/>
    </xf>
    <xf numFmtId="0" fontId="30" fillId="0" borderId="32" xfId="0" applyFont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166" fontId="33" fillId="0" borderId="32" xfId="0" applyNumberFormat="1" applyFont="1" applyBorder="1" applyAlignment="1">
      <alignment horizontal="center" vertical="center"/>
    </xf>
    <xf numFmtId="14" fontId="1" fillId="0" borderId="10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 applyProtection="1">
      <alignment horizontal="center" vertical="center"/>
      <protection locked="0"/>
    </xf>
    <xf numFmtId="14" fontId="1" fillId="0" borderId="0" xfId="0" applyNumberFormat="1" applyFont="1" applyFill="1" applyAlignment="1" applyProtection="1">
      <alignment horizontal="left" vertical="center"/>
      <protection locked="0"/>
    </xf>
    <xf numFmtId="1" fontId="24" fillId="0" borderId="0" xfId="0" applyNumberFormat="1" applyFont="1" applyAlignment="1">
      <alignment horizontal="center" vertical="center"/>
    </xf>
    <xf numFmtId="1" fontId="25" fillId="0" borderId="0" xfId="0" applyNumberFormat="1" applyFont="1" applyAlignment="1" applyProtection="1">
      <alignment horizontal="center" vertical="center"/>
      <protection locked="0"/>
    </xf>
    <xf numFmtId="14" fontId="24" fillId="0" borderId="0" xfId="0" applyNumberFormat="1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20" fillId="0" borderId="62" xfId="0" applyFont="1" applyFill="1" applyBorder="1" applyAlignment="1">
      <alignment horizontal="center" vertical="center" wrapText="1"/>
    </xf>
    <xf numFmtId="0" fontId="20" fillId="0" borderId="64" xfId="0" applyFont="1" applyFill="1" applyBorder="1" applyAlignment="1">
      <alignment horizontal="center" vertical="center" wrapText="1"/>
    </xf>
    <xf numFmtId="0" fontId="20" fillId="0" borderId="65" xfId="0" applyFont="1" applyFill="1" applyBorder="1" applyAlignment="1">
      <alignment horizontal="center" vertical="center" wrapText="1"/>
    </xf>
    <xf numFmtId="0" fontId="20" fillId="0" borderId="67" xfId="0" applyFont="1" applyFill="1" applyBorder="1" applyAlignment="1">
      <alignment horizontal="center" vertical="center" wrapText="1"/>
    </xf>
    <xf numFmtId="0" fontId="20" fillId="0" borderId="68" xfId="0" applyFont="1" applyFill="1" applyBorder="1" applyAlignment="1">
      <alignment horizontal="center" vertical="center" wrapText="1"/>
    </xf>
    <xf numFmtId="0" fontId="20" fillId="0" borderId="54" xfId="0" applyFont="1" applyFill="1" applyBorder="1" applyAlignment="1">
      <alignment horizontal="center" vertical="center" wrapText="1"/>
    </xf>
    <xf numFmtId="0" fontId="20" fillId="0" borderId="70" xfId="0" applyFont="1" applyFill="1" applyBorder="1" applyAlignment="1">
      <alignment horizontal="center" vertical="center" wrapText="1"/>
    </xf>
    <xf numFmtId="0" fontId="20" fillId="0" borderId="5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1" fillId="13" borderId="0" xfId="0" applyNumberFormat="1" applyFont="1" applyFill="1" applyAlignment="1" applyProtection="1">
      <alignment horizontal="center" vertical="center"/>
      <protection locked="0"/>
    </xf>
    <xf numFmtId="14" fontId="1" fillId="14" borderId="0" xfId="0" applyNumberFormat="1" applyFont="1" applyFill="1" applyAlignment="1" applyProtection="1">
      <alignment horizontal="center" vertical="center"/>
      <protection locked="0"/>
    </xf>
    <xf numFmtId="1" fontId="1" fillId="14" borderId="0" xfId="0" applyNumberFormat="1" applyFont="1" applyFill="1" applyAlignment="1" applyProtection="1">
      <alignment horizontal="center" vertical="center"/>
      <protection locked="0"/>
    </xf>
    <xf numFmtId="1" fontId="1" fillId="13" borderId="0" xfId="0" applyNumberFormat="1" applyFont="1" applyFill="1" applyAlignment="1" applyProtection="1">
      <alignment horizontal="center" vertical="center"/>
      <protection locked="0"/>
    </xf>
    <xf numFmtId="0" fontId="10" fillId="0" borderId="0" xfId="0" applyFont="1" applyAlignment="1">
      <alignment horizontal="center"/>
    </xf>
    <xf numFmtId="0" fontId="10" fillId="0" borderId="0" xfId="0" quotePrefix="1" applyFont="1" applyAlignment="1">
      <alignment horizontal="center"/>
    </xf>
    <xf numFmtId="0" fontId="1" fillId="14" borderId="0" xfId="0" applyNumberFormat="1" applyFont="1" applyFill="1" applyAlignment="1" applyProtection="1">
      <alignment horizontal="center" vertical="center"/>
      <protection locked="0"/>
    </xf>
    <xf numFmtId="0" fontId="1" fillId="13" borderId="0" xfId="0" applyNumberFormat="1" applyFont="1" applyFill="1" applyAlignment="1" applyProtection="1">
      <alignment horizontal="center" vertical="center"/>
      <protection locked="0"/>
    </xf>
    <xf numFmtId="0" fontId="20" fillId="0" borderId="72" xfId="0" applyFont="1" applyFill="1" applyBorder="1" applyAlignment="1">
      <alignment horizontal="center" vertical="center" wrapText="1"/>
    </xf>
    <xf numFmtId="0" fontId="20" fillId="0" borderId="73" xfId="0" applyFont="1" applyFill="1" applyBorder="1" applyAlignment="1">
      <alignment horizontal="center" vertical="center" wrapText="1"/>
    </xf>
    <xf numFmtId="0" fontId="20" fillId="0" borderId="74" xfId="0" applyFont="1" applyFill="1" applyBorder="1" applyAlignment="1">
      <alignment horizontal="center" vertical="center" wrapText="1"/>
    </xf>
    <xf numFmtId="0" fontId="20" fillId="0" borderId="52" xfId="0" applyFont="1" applyFill="1" applyBorder="1" applyAlignment="1">
      <alignment horizontal="center" vertical="center" wrapText="1"/>
    </xf>
    <xf numFmtId="0" fontId="20" fillId="0" borderId="75" xfId="0" applyFont="1" applyFill="1" applyBorder="1" applyAlignment="1">
      <alignment horizontal="center" vertical="center" wrapText="1"/>
    </xf>
    <xf numFmtId="0" fontId="20" fillId="0" borderId="76" xfId="0" applyFont="1" applyFill="1" applyBorder="1" applyAlignment="1">
      <alignment horizontal="center" vertical="center" wrapText="1"/>
    </xf>
    <xf numFmtId="0" fontId="20" fillId="0" borderId="77" xfId="0" applyFont="1" applyFill="1" applyBorder="1" applyAlignment="1">
      <alignment horizontal="center" vertical="center" wrapText="1"/>
    </xf>
    <xf numFmtId="0" fontId="20" fillId="0" borderId="78" xfId="0" applyFont="1" applyFill="1" applyBorder="1" applyAlignment="1">
      <alignment horizontal="center" vertical="center" wrapText="1"/>
    </xf>
    <xf numFmtId="0" fontId="20" fillId="0" borderId="79" xfId="0" applyFont="1" applyFill="1" applyBorder="1" applyAlignment="1">
      <alignment horizontal="center" vertical="center" wrapText="1"/>
    </xf>
    <xf numFmtId="0" fontId="20" fillId="0" borderId="81" xfId="0" applyFont="1" applyFill="1" applyBorder="1" applyAlignment="1">
      <alignment horizontal="center" vertical="center" wrapText="1"/>
    </xf>
    <xf numFmtId="0" fontId="20" fillId="0" borderId="82" xfId="0" applyFont="1" applyFill="1" applyBorder="1" applyAlignment="1">
      <alignment horizontal="center" vertical="center" wrapText="1"/>
    </xf>
    <xf numFmtId="0" fontId="20" fillId="0" borderId="83" xfId="0" applyFont="1" applyFill="1" applyBorder="1" applyAlignment="1">
      <alignment horizontal="center" vertical="center" wrapText="1"/>
    </xf>
    <xf numFmtId="0" fontId="20" fillId="0" borderId="8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1" fillId="8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/>
    <xf numFmtId="0" fontId="27" fillId="8" borderId="0" xfId="0" applyFont="1" applyFill="1" applyBorder="1" applyAlignment="1" applyProtection="1">
      <alignment vertical="center"/>
      <protection locked="0"/>
    </xf>
    <xf numFmtId="1" fontId="26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4" fontId="24" fillId="7" borderId="0" xfId="0" applyNumberFormat="1" applyFont="1" applyFill="1" applyAlignment="1" applyProtection="1">
      <alignment horizontal="center" vertical="center"/>
      <protection locked="0"/>
    </xf>
    <xf numFmtId="1" fontId="24" fillId="7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87" xfId="0" applyFont="1" applyBorder="1" applyAlignment="1" applyProtection="1">
      <alignment horizontal="center" vertical="center"/>
      <protection locked="0"/>
    </xf>
    <xf numFmtId="1" fontId="12" fillId="7" borderId="85" xfId="0" applyNumberFormat="1" applyFont="1" applyFill="1" applyBorder="1" applyAlignment="1" applyProtection="1">
      <alignment horizontal="center" vertical="center"/>
      <protection locked="0"/>
    </xf>
    <xf numFmtId="1" fontId="12" fillId="7" borderId="86" xfId="0" applyNumberFormat="1" applyFont="1" applyFill="1" applyBorder="1" applyAlignment="1" applyProtection="1">
      <alignment horizontal="center" vertical="center"/>
      <protection locked="0"/>
    </xf>
    <xf numFmtId="1" fontId="12" fillId="7" borderId="91" xfId="0" applyNumberFormat="1" applyFont="1" applyFill="1" applyBorder="1" applyAlignment="1" applyProtection="1">
      <alignment horizontal="center" vertical="center"/>
      <protection locked="0"/>
    </xf>
    <xf numFmtId="1" fontId="12" fillId="7" borderId="87" xfId="0" applyNumberFormat="1" applyFont="1" applyFill="1" applyBorder="1" applyAlignment="1" applyProtection="1">
      <alignment horizontal="center" vertical="center"/>
      <protection locked="0"/>
    </xf>
    <xf numFmtId="1" fontId="0" fillId="0" borderId="85" xfId="0" applyNumberFormat="1" applyFill="1" applyBorder="1" applyAlignment="1" applyProtection="1">
      <alignment vertical="center"/>
      <protection locked="0"/>
    </xf>
    <xf numFmtId="1" fontId="0" fillId="0" borderId="86" xfId="0" applyNumberFormat="1" applyFill="1" applyBorder="1" applyAlignment="1" applyProtection="1">
      <alignment vertical="center"/>
      <protection locked="0"/>
    </xf>
    <xf numFmtId="1" fontId="0" fillId="0" borderId="53" xfId="0" applyNumberFormat="1" applyFill="1" applyBorder="1" applyAlignment="1" applyProtection="1">
      <alignment vertical="center"/>
      <protection locked="0"/>
    </xf>
    <xf numFmtId="1" fontId="0" fillId="15" borderId="15" xfId="0" applyNumberFormat="1" applyFill="1" applyBorder="1" applyAlignment="1" applyProtection="1">
      <alignment vertical="center"/>
      <protection locked="0"/>
    </xf>
    <xf numFmtId="1" fontId="0" fillId="15" borderId="19" xfId="0" applyNumberFormat="1" applyFill="1" applyBorder="1" applyAlignment="1" applyProtection="1">
      <alignment vertical="center"/>
      <protection locked="0"/>
    </xf>
    <xf numFmtId="1" fontId="0" fillId="15" borderId="98" xfId="0" applyNumberFormat="1" applyFill="1" applyBorder="1" applyAlignment="1" applyProtection="1">
      <alignment vertical="center"/>
      <protection locked="0"/>
    </xf>
    <xf numFmtId="0" fontId="10" fillId="0" borderId="88" xfId="0" applyFont="1" applyBorder="1" applyAlignment="1" applyProtection="1">
      <alignment horizontal="center" vertical="center" wrapText="1"/>
      <protection locked="0"/>
    </xf>
    <xf numFmtId="0" fontId="10" fillId="0" borderId="89" xfId="0" applyFont="1" applyBorder="1" applyAlignment="1" applyProtection="1">
      <alignment horizontal="center" vertical="center" wrapText="1"/>
      <protection locked="0"/>
    </xf>
    <xf numFmtId="0" fontId="10" fillId="0" borderId="99" xfId="0" applyFont="1" applyBorder="1" applyAlignment="1" applyProtection="1">
      <alignment horizontal="center" vertical="center" wrapText="1"/>
      <protection locked="0"/>
    </xf>
    <xf numFmtId="0" fontId="0" fillId="0" borderId="0" xfId="0" applyBorder="1" applyProtection="1"/>
    <xf numFmtId="166" fontId="0" fillId="0" borderId="0" xfId="0" applyNumberFormat="1" applyBorder="1" applyProtection="1"/>
    <xf numFmtId="0" fontId="0" fillId="0" borderId="43" xfId="0" applyBorder="1" applyProtection="1"/>
    <xf numFmtId="0" fontId="0" fillId="0" borderId="101" xfId="0" applyBorder="1" applyProtection="1"/>
    <xf numFmtId="0" fontId="0" fillId="0" borderId="103" xfId="0" applyBorder="1" applyProtection="1"/>
    <xf numFmtId="0" fontId="1" fillId="0" borderId="19" xfId="0" applyFont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</xf>
    <xf numFmtId="0" fontId="10" fillId="0" borderId="88" xfId="0" applyFont="1" applyBorder="1" applyAlignment="1" applyProtection="1">
      <alignment horizontal="center" vertical="center" wrapText="1"/>
    </xf>
    <xf numFmtId="0" fontId="10" fillId="0" borderId="89" xfId="0" applyFont="1" applyBorder="1" applyAlignment="1" applyProtection="1">
      <alignment horizontal="center" vertical="center" wrapText="1"/>
    </xf>
    <xf numFmtId="0" fontId="10" fillId="0" borderId="90" xfId="0" applyFon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13" fillId="0" borderId="15" xfId="0" applyFont="1" applyBorder="1" applyAlignment="1" applyProtection="1">
      <alignment vertical="center"/>
    </xf>
    <xf numFmtId="0" fontId="13" fillId="0" borderId="85" xfId="0" applyFont="1" applyBorder="1" applyAlignment="1" applyProtection="1">
      <alignment vertical="center"/>
    </xf>
    <xf numFmtId="0" fontId="12" fillId="0" borderId="35" xfId="0" applyFont="1" applyBorder="1" applyAlignment="1" applyProtection="1">
      <alignment vertical="center"/>
    </xf>
    <xf numFmtId="0" fontId="12" fillId="0" borderId="36" xfId="0" applyFont="1" applyBorder="1" applyAlignment="1" applyProtection="1">
      <alignment vertical="center"/>
    </xf>
    <xf numFmtId="0" fontId="12" fillId="0" borderId="18" xfId="0" applyFont="1" applyBorder="1" applyAlignment="1" applyProtection="1">
      <alignment vertical="center"/>
    </xf>
    <xf numFmtId="0" fontId="12" fillId="0" borderId="8" xfId="0" applyFont="1" applyBorder="1" applyAlignment="1" applyProtection="1">
      <alignment vertical="center"/>
    </xf>
    <xf numFmtId="0" fontId="12" fillId="0" borderId="17" xfId="0" applyFont="1" applyBorder="1" applyAlignment="1" applyProtection="1">
      <alignment vertical="center"/>
    </xf>
    <xf numFmtId="0" fontId="12" fillId="0" borderId="20" xfId="0" applyFont="1" applyBorder="1" applyAlignment="1" applyProtection="1">
      <alignment vertical="center"/>
    </xf>
    <xf numFmtId="0" fontId="12" fillId="10" borderId="105" xfId="0" applyFont="1" applyFill="1" applyBorder="1" applyAlignment="1" applyProtection="1">
      <alignment vertical="center"/>
    </xf>
    <xf numFmtId="0" fontId="12" fillId="10" borderId="88" xfId="0" applyFont="1" applyFill="1" applyBorder="1" applyAlignment="1" applyProtection="1">
      <alignment vertical="center"/>
    </xf>
    <xf numFmtId="0" fontId="12" fillId="10" borderId="89" xfId="0" applyFont="1" applyFill="1" applyBorder="1" applyAlignment="1" applyProtection="1">
      <alignment vertical="center"/>
    </xf>
    <xf numFmtId="14" fontId="12" fillId="10" borderId="90" xfId="0" applyNumberFormat="1" applyFont="1" applyFill="1" applyBorder="1" applyAlignment="1" applyProtection="1">
      <alignment vertical="center"/>
    </xf>
    <xf numFmtId="14" fontId="0" fillId="0" borderId="0" xfId="0" applyNumberFormat="1" applyBorder="1" applyProtection="1"/>
    <xf numFmtId="0" fontId="12" fillId="10" borderId="104" xfId="0" applyFont="1" applyFill="1" applyBorder="1" applyAlignment="1" applyProtection="1">
      <alignment vertical="center"/>
    </xf>
    <xf numFmtId="0" fontId="12" fillId="10" borderId="15" xfId="0" applyFont="1" applyFill="1" applyBorder="1" applyAlignment="1" applyProtection="1">
      <alignment vertical="center"/>
    </xf>
    <xf numFmtId="0" fontId="12" fillId="10" borderId="19" xfId="0" applyFont="1" applyFill="1" applyBorder="1" applyAlignment="1" applyProtection="1">
      <alignment vertical="center"/>
    </xf>
    <xf numFmtId="14" fontId="12" fillId="10" borderId="16" xfId="0" applyNumberFormat="1" applyFont="1" applyFill="1" applyBorder="1" applyAlignment="1" applyProtection="1">
      <alignment vertical="center"/>
    </xf>
    <xf numFmtId="0" fontId="12" fillId="10" borderId="8" xfId="0" applyFont="1" applyFill="1" applyBorder="1" applyAlignment="1" applyProtection="1">
      <alignment vertical="center"/>
    </xf>
    <xf numFmtId="0" fontId="12" fillId="10" borderId="17" xfId="0" applyFont="1" applyFill="1" applyBorder="1" applyAlignment="1" applyProtection="1">
      <alignment vertical="center"/>
    </xf>
    <xf numFmtId="0" fontId="12" fillId="10" borderId="20" xfId="0" applyFont="1" applyFill="1" applyBorder="1" applyAlignment="1" applyProtection="1">
      <alignment vertical="center"/>
    </xf>
    <xf numFmtId="14" fontId="12" fillId="10" borderId="10" xfId="0" applyNumberFormat="1" applyFont="1" applyFill="1" applyBorder="1" applyAlignment="1" applyProtection="1">
      <alignment vertical="center"/>
    </xf>
    <xf numFmtId="14" fontId="19" fillId="0" borderId="0" xfId="0" applyNumberFormat="1" applyFont="1" applyFill="1" applyAlignment="1">
      <alignment horizontal="left" vertical="top"/>
    </xf>
    <xf numFmtId="0" fontId="0" fillId="0" borderId="0" xfId="0" applyFill="1" applyAlignment="1"/>
    <xf numFmtId="0" fontId="19" fillId="0" borderId="0" xfId="0" applyFont="1" applyFill="1" applyAlignment="1">
      <alignment horizontal="left" vertical="top"/>
    </xf>
    <xf numFmtId="0" fontId="19" fillId="0" borderId="30" xfId="0" applyFont="1" applyFill="1" applyBorder="1" applyAlignment="1">
      <alignment horizontal="left" vertical="top"/>
    </xf>
    <xf numFmtId="14" fontId="19" fillId="0" borderId="30" xfId="0" applyNumberFormat="1" applyFont="1" applyFill="1" applyBorder="1" applyAlignment="1">
      <alignment horizontal="left" vertical="top"/>
    </xf>
    <xf numFmtId="165" fontId="8" fillId="0" borderId="29" xfId="0" applyNumberFormat="1" applyFont="1" applyFill="1" applyBorder="1" applyAlignment="1">
      <alignment horizontal="center" vertical="center"/>
    </xf>
    <xf numFmtId="165" fontId="8" fillId="0" borderId="28" xfId="0" applyNumberFormat="1" applyFont="1" applyFill="1" applyBorder="1" applyAlignment="1">
      <alignment horizontal="center" vertical="center"/>
    </xf>
    <xf numFmtId="165" fontId="8" fillId="0" borderId="28" xfId="0" applyNumberFormat="1" applyFont="1" applyFill="1" applyBorder="1" applyAlignment="1" applyProtection="1">
      <alignment horizontal="center" vertical="center"/>
      <protection locked="0"/>
    </xf>
    <xf numFmtId="165" fontId="8" fillId="7" borderId="29" xfId="0" applyNumberFormat="1" applyFont="1" applyFill="1" applyBorder="1" applyAlignment="1">
      <alignment horizontal="center" vertical="center"/>
    </xf>
    <xf numFmtId="165" fontId="8" fillId="7" borderId="28" xfId="0" applyNumberFormat="1" applyFont="1" applyFill="1" applyBorder="1" applyAlignment="1" applyProtection="1">
      <alignment horizontal="center" vertical="center"/>
      <protection locked="0"/>
    </xf>
    <xf numFmtId="165" fontId="8" fillId="7" borderId="28" xfId="0" applyNumberFormat="1" applyFont="1" applyFill="1" applyBorder="1" applyAlignment="1">
      <alignment horizontal="center" vertical="center"/>
    </xf>
    <xf numFmtId="165" fontId="2" fillId="16" borderId="29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7" fillId="17" borderId="3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4" fontId="1" fillId="0" borderId="106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14" fontId="1" fillId="0" borderId="24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4" fontId="1" fillId="0" borderId="32" xfId="0" applyNumberFormat="1" applyFont="1" applyBorder="1" applyAlignment="1">
      <alignment horizontal="center" vertical="center"/>
    </xf>
    <xf numFmtId="0" fontId="10" fillId="0" borderId="107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165" fontId="8" fillId="0" borderId="26" xfId="0" applyNumberFormat="1" applyFont="1" applyFill="1" applyBorder="1" applyAlignment="1">
      <alignment horizontal="center" vertical="center"/>
    </xf>
    <xf numFmtId="165" fontId="8" fillId="7" borderId="26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0" fillId="18" borderId="109" xfId="0" applyFont="1" applyFill="1" applyBorder="1"/>
    <xf numFmtId="0" fontId="0" fillId="0" borderId="109" xfId="0" applyFont="1" applyBorder="1"/>
    <xf numFmtId="14" fontId="12" fillId="0" borderId="37" xfId="0" applyNumberFormat="1" applyFont="1" applyFill="1" applyBorder="1" applyAlignment="1" applyProtection="1">
      <alignment vertical="center"/>
    </xf>
    <xf numFmtId="14" fontId="12" fillId="0" borderId="10" xfId="0" applyNumberFormat="1" applyFont="1" applyFill="1" applyBorder="1" applyAlignment="1" applyProtection="1">
      <alignment vertical="center"/>
    </xf>
    <xf numFmtId="0" fontId="43" fillId="0" borderId="0" xfId="0" applyFont="1" applyBorder="1" applyAlignment="1" applyProtection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1" fillId="11" borderId="0" xfId="0" applyFont="1" applyFill="1" applyAlignment="1">
      <alignment horizontal="center" vertical="center" wrapText="1"/>
    </xf>
    <xf numFmtId="1" fontId="1" fillId="11" borderId="0" xfId="0" applyNumberFormat="1" applyFont="1" applyFill="1"/>
    <xf numFmtId="0" fontId="1" fillId="11" borderId="0" xfId="0" applyFont="1" applyFill="1"/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/>
    <xf numFmtId="0" fontId="8" fillId="0" borderId="3" xfId="0" applyFont="1" applyBorder="1" applyAlignment="1">
      <alignment horizontal="center" vertical="center"/>
    </xf>
    <xf numFmtId="0" fontId="9" fillId="0" borderId="2" xfId="0" applyFont="1" applyBorder="1" applyAlignment="1"/>
    <xf numFmtId="0" fontId="20" fillId="2" borderId="0" xfId="0" applyFont="1" applyFill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/>
    <xf numFmtId="0" fontId="35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0" fillId="0" borderId="0" xfId="0" applyAlignment="1"/>
    <xf numFmtId="0" fontId="32" fillId="0" borderId="0" xfId="0" applyFont="1" applyFill="1" applyAlignment="1">
      <alignment horizontal="center" vertical="center"/>
    </xf>
    <xf numFmtId="0" fontId="7" fillId="17" borderId="38" xfId="0" applyFont="1" applyFill="1" applyBorder="1" applyAlignment="1">
      <alignment horizontal="center" vertical="center" wrapText="1"/>
    </xf>
    <xf numFmtId="0" fontId="0" fillId="17" borderId="4" xfId="0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7" fillId="17" borderId="44" xfId="0" applyFont="1" applyFill="1" applyBorder="1" applyAlignment="1">
      <alignment horizontal="center" vertical="center"/>
    </xf>
    <xf numFmtId="0" fontId="0" fillId="17" borderId="108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wrapText="1"/>
    </xf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0" fontId="18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17" fillId="0" borderId="0" xfId="0" applyFont="1" applyBorder="1" applyAlignment="1">
      <alignment horizontal="center" vertical="center"/>
    </xf>
    <xf numFmtId="0" fontId="20" fillId="0" borderId="32" xfId="0" applyFont="1" applyFill="1" applyBorder="1" applyAlignment="1">
      <alignment horizontal="center" vertical="center" wrapText="1"/>
    </xf>
    <xf numFmtId="0" fontId="33" fillId="0" borderId="32" xfId="0" applyFont="1" applyBorder="1" applyAlignment="1">
      <alignment wrapText="1"/>
    </xf>
    <xf numFmtId="0" fontId="30" fillId="0" borderId="32" xfId="0" applyFont="1" applyBorder="1" applyAlignment="1">
      <alignment horizontal="center" vertical="center" wrapText="1"/>
    </xf>
    <xf numFmtId="0" fontId="33" fillId="0" borderId="32" xfId="0" applyFont="1" applyBorder="1" applyAlignment="1">
      <alignment horizontal="center" vertical="center" wrapText="1"/>
    </xf>
    <xf numFmtId="0" fontId="33" fillId="0" borderId="32" xfId="0" applyFont="1" applyBorder="1" applyAlignment="1"/>
    <xf numFmtId="0" fontId="20" fillId="0" borderId="63" xfId="0" applyFont="1" applyFill="1" applyBorder="1" applyAlignment="1">
      <alignment horizontal="center" vertical="center" wrapText="1"/>
    </xf>
    <xf numFmtId="0" fontId="33" fillId="0" borderId="66" xfId="0" applyFont="1" applyFill="1" applyBorder="1" applyAlignment="1">
      <alignment horizontal="center" vertical="center" wrapText="1"/>
    </xf>
    <xf numFmtId="0" fontId="33" fillId="0" borderId="80" xfId="0" applyFont="1" applyFill="1" applyBorder="1" applyAlignment="1">
      <alignment horizontal="center" vertical="center" wrapText="1"/>
    </xf>
    <xf numFmtId="0" fontId="20" fillId="0" borderId="49" xfId="0" applyFont="1" applyFill="1" applyBorder="1" applyAlignment="1">
      <alignment horizontal="center" vertical="center" wrapText="1"/>
    </xf>
    <xf numFmtId="0" fontId="33" fillId="0" borderId="50" xfId="0" applyFont="1" applyFill="1" applyBorder="1" applyAlignment="1">
      <alignment horizontal="center" vertical="center" wrapText="1"/>
    </xf>
    <xf numFmtId="0" fontId="33" fillId="0" borderId="51" xfId="0" applyFont="1" applyFill="1" applyBorder="1" applyAlignment="1">
      <alignment horizontal="center" vertical="center" wrapText="1"/>
    </xf>
    <xf numFmtId="166" fontId="20" fillId="0" borderId="59" xfId="0" applyNumberFormat="1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wrapText="1"/>
    </xf>
    <xf numFmtId="0" fontId="33" fillId="0" borderId="60" xfId="0" applyFont="1" applyFill="1" applyBorder="1" applyAlignment="1">
      <alignment wrapText="1"/>
    </xf>
    <xf numFmtId="166" fontId="20" fillId="0" borderId="61" xfId="0" applyNumberFormat="1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wrapText="1"/>
    </xf>
    <xf numFmtId="0" fontId="33" fillId="0" borderId="69" xfId="0" applyFont="1" applyFill="1" applyBorder="1" applyAlignment="1">
      <alignment wrapText="1"/>
    </xf>
    <xf numFmtId="0" fontId="20" fillId="0" borderId="25" xfId="0" applyFont="1" applyFill="1" applyBorder="1" applyAlignment="1">
      <alignment horizontal="center" vertical="center" wrapText="1"/>
    </xf>
    <xf numFmtId="0" fontId="33" fillId="0" borderId="52" xfId="0" applyFont="1" applyFill="1" applyBorder="1" applyAlignment="1">
      <alignment horizontal="center" vertical="center" wrapText="1"/>
    </xf>
    <xf numFmtId="0" fontId="20" fillId="0" borderId="92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20" fillId="0" borderId="55" xfId="0" applyFont="1" applyFill="1" applyBorder="1" applyAlignment="1">
      <alignment horizontal="center" vertical="center" wrapText="1"/>
    </xf>
    <xf numFmtId="0" fontId="33" fillId="0" borderId="58" xfId="0" applyFont="1" applyBorder="1" applyAlignment="1">
      <alignment wrapText="1"/>
    </xf>
    <xf numFmtId="0" fontId="30" fillId="0" borderId="56" xfId="0" applyFont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 wrapText="1"/>
    </xf>
    <xf numFmtId="0" fontId="33" fillId="0" borderId="23" xfId="0" applyFont="1" applyBorder="1" applyAlignment="1"/>
    <xf numFmtId="0" fontId="30" fillId="0" borderId="57" xfId="0" applyFont="1" applyBorder="1" applyAlignment="1">
      <alignment horizontal="center" vertical="center" wrapText="1"/>
    </xf>
    <xf numFmtId="0" fontId="33" fillId="0" borderId="54" xfId="0" applyFont="1" applyBorder="1" applyAlignment="1"/>
    <xf numFmtId="0" fontId="20" fillId="0" borderId="71" xfId="0" applyFont="1" applyFill="1" applyBorder="1" applyAlignment="1">
      <alignment horizontal="center" vertical="center" wrapText="1"/>
    </xf>
    <xf numFmtId="0" fontId="20" fillId="0" borderId="0" xfId="0" applyFont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 vertical="center" wrapText="1"/>
    </xf>
    <xf numFmtId="0" fontId="17" fillId="7" borderId="0" xfId="0" applyFont="1" applyFill="1" applyBorder="1" applyAlignment="1" applyProtection="1">
      <alignment horizontal="center" vertical="center"/>
    </xf>
    <xf numFmtId="0" fontId="0" fillId="7" borderId="0" xfId="0" applyFill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15" fillId="0" borderId="71" xfId="0" applyFont="1" applyFill="1" applyBorder="1" applyAlignment="1" applyProtection="1">
      <alignment horizontal="center" vertical="center" textRotation="90" wrapText="1"/>
    </xf>
    <xf numFmtId="0" fontId="0" fillId="0" borderId="25" xfId="0" applyBorder="1" applyAlignment="1">
      <alignment wrapText="1"/>
    </xf>
    <xf numFmtId="0" fontId="0" fillId="0" borderId="52" xfId="0" applyBorder="1" applyAlignment="1">
      <alignment wrapText="1"/>
    </xf>
    <xf numFmtId="0" fontId="1" fillId="0" borderId="56" xfId="0" applyFont="1" applyBorder="1" applyAlignment="1" applyProtection="1">
      <alignment horizontal="center" vertical="center" wrapText="1"/>
    </xf>
    <xf numFmtId="0" fontId="1" fillId="0" borderId="94" xfId="0" applyFont="1" applyBorder="1" applyAlignment="1" applyProtection="1">
      <alignment horizontal="center" vertical="center" wrapText="1"/>
    </xf>
    <xf numFmtId="0" fontId="1" fillId="0" borderId="97" xfId="0" applyFont="1" applyBorder="1" applyAlignment="1" applyProtection="1">
      <alignment horizontal="center" vertical="center" wrapText="1"/>
    </xf>
    <xf numFmtId="0" fontId="0" fillId="0" borderId="15" xfId="0" applyBorder="1" applyAlignment="1" applyProtection="1"/>
    <xf numFmtId="0" fontId="0" fillId="0" borderId="16" xfId="0" applyBorder="1" applyAlignment="1" applyProtection="1"/>
    <xf numFmtId="0" fontId="10" fillId="0" borderId="100" xfId="0" applyFont="1" applyBorder="1" applyAlignment="1" applyProtection="1">
      <alignment horizontal="center" vertical="center"/>
    </xf>
    <xf numFmtId="0" fontId="10" fillId="0" borderId="101" xfId="0" applyFont="1" applyBorder="1" applyAlignment="1" applyProtection="1">
      <alignment horizontal="center" vertical="center"/>
    </xf>
    <xf numFmtId="0" fontId="10" fillId="0" borderId="102" xfId="0" applyFont="1" applyBorder="1" applyAlignment="1" applyProtection="1">
      <alignment horizontal="center" vertical="center"/>
    </xf>
    <xf numFmtId="166" fontId="30" fillId="0" borderId="23" xfId="0" applyNumberFormat="1" applyFont="1" applyBorder="1" applyAlignment="1" applyProtection="1">
      <alignment horizontal="center" vertical="center" textRotation="90"/>
    </xf>
    <xf numFmtId="166" fontId="30" fillId="0" borderId="42" xfId="0" applyNumberFormat="1" applyFont="1" applyBorder="1" applyAlignment="1" applyProtection="1">
      <alignment horizontal="center" vertical="center" textRotation="90"/>
    </xf>
    <xf numFmtId="0" fontId="0" fillId="0" borderId="93" xfId="0" applyBorder="1" applyAlignment="1" applyProtection="1"/>
    <xf numFmtId="166" fontId="30" fillId="0" borderId="22" xfId="0" applyNumberFormat="1" applyFont="1" applyBorder="1" applyAlignment="1" applyProtection="1">
      <alignment horizontal="center" vertical="center" textRotation="90"/>
    </xf>
    <xf numFmtId="166" fontId="30" fillId="0" borderId="95" xfId="0" applyNumberFormat="1" applyFont="1" applyBorder="1" applyAlignment="1" applyProtection="1">
      <alignment horizontal="center" vertical="center" textRotation="90"/>
    </xf>
    <xf numFmtId="0" fontId="0" fillId="0" borderId="96" xfId="0" applyBorder="1" applyAlignment="1" applyProtection="1"/>
    <xf numFmtId="0" fontId="20" fillId="7" borderId="0" xfId="0" applyFont="1" applyFill="1" applyAlignment="1">
      <alignment horizontal="center" vertical="center" wrapText="1"/>
    </xf>
  </cellXfs>
  <cellStyles count="13">
    <cellStyle name="Normal" xfId="0" builtinId="0"/>
    <cellStyle name="Normal 10" xfId="2" xr:uid="{00000000-0005-0000-0000-000001000000}"/>
    <cellStyle name="Normal 2" xfId="3" xr:uid="{00000000-0005-0000-0000-000002000000}"/>
    <cellStyle name="Normal 2 2" xfId="4" xr:uid="{00000000-0005-0000-0000-000003000000}"/>
    <cellStyle name="Normal 2 3" xfId="9" xr:uid="{00000000-0005-0000-0000-000004000000}"/>
    <cellStyle name="Normal 3" xfId="5" xr:uid="{00000000-0005-0000-0000-000005000000}"/>
    <cellStyle name="Normal 3 2" xfId="8" xr:uid="{00000000-0005-0000-0000-000006000000}"/>
    <cellStyle name="Normal 3 2 2" xfId="11" xr:uid="{00000000-0005-0000-0000-000007000000}"/>
    <cellStyle name="Normal 3 3" xfId="10" xr:uid="{00000000-0005-0000-0000-000008000000}"/>
    <cellStyle name="Normal 4" xfId="6" xr:uid="{00000000-0005-0000-0000-000009000000}"/>
    <cellStyle name="Normal 4 2" xfId="7" xr:uid="{00000000-0005-0000-0000-00000A000000}"/>
    <cellStyle name="Normal 5" xfId="1" xr:uid="{00000000-0005-0000-0000-00000B000000}"/>
    <cellStyle name="Normal_Feuil2" xfId="12" xr:uid="{00000000-0005-0000-0000-00000C000000}"/>
  </cellStyles>
  <dxfs count="568">
    <dxf>
      <font>
        <b val="0"/>
        <i val="0"/>
        <color theme="0"/>
      </font>
    </dxf>
    <dxf>
      <font>
        <b val="0"/>
        <i val="0"/>
        <color theme="0"/>
      </font>
    </dxf>
    <dxf>
      <font>
        <b val="0"/>
        <i val="0"/>
        <color theme="0"/>
      </font>
    </dxf>
    <dxf>
      <font>
        <b val="0"/>
        <i val="0"/>
        <color theme="0"/>
      </font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2060"/>
      </font>
      <fill>
        <patternFill>
          <bgColor rgb="FFFFFF00"/>
        </patternFill>
      </fill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2060"/>
      </font>
      <fill>
        <patternFill>
          <bgColor rgb="FFFFFF00"/>
        </patternFill>
      </fill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2060"/>
      </font>
      <fill>
        <patternFill>
          <bgColor rgb="FFFFFF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rgb="FFFF000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font>
        <b val="0"/>
        <i val="0"/>
        <color theme="0"/>
      </font>
      <fill>
        <patternFill>
          <bgColor theme="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theme="0"/>
      </font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FFC000"/>
        </patternFill>
      </fill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8.emf"/><Relationship Id="rId7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7.emf"/><Relationship Id="rId6" Type="http://schemas.openxmlformats.org/officeDocument/2006/relationships/image" Target="../media/image3.emf"/><Relationship Id="rId5" Type="http://schemas.openxmlformats.org/officeDocument/2006/relationships/image" Target="../media/image5.emf"/><Relationship Id="rId4" Type="http://schemas.openxmlformats.org/officeDocument/2006/relationships/image" Target="../media/image6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666750</xdr:colOff>
          <xdr:row>0</xdr:row>
          <xdr:rowOff>2209800</xdr:rowOff>
        </xdr:from>
        <xdr:to>
          <xdr:col>0</xdr:col>
          <xdr:colOff>5276850</xdr:colOff>
          <xdr:row>0</xdr:row>
          <xdr:rowOff>2660650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660400</xdr:colOff>
          <xdr:row>0</xdr:row>
          <xdr:rowOff>2876550</xdr:rowOff>
        </xdr:from>
        <xdr:to>
          <xdr:col>0</xdr:col>
          <xdr:colOff>5270500</xdr:colOff>
          <xdr:row>0</xdr:row>
          <xdr:rowOff>3327400</xdr:rowOff>
        </xdr:to>
        <xdr:sp macro="" textlink="">
          <xdr:nvSpPr>
            <xdr:cNvPr id="1027" name="ComboBox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641350</xdr:colOff>
          <xdr:row>0</xdr:row>
          <xdr:rowOff>1143000</xdr:rowOff>
        </xdr:from>
        <xdr:to>
          <xdr:col>0</xdr:col>
          <xdr:colOff>5289550</xdr:colOff>
          <xdr:row>0</xdr:row>
          <xdr:rowOff>1898650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5619750</xdr:colOff>
          <xdr:row>0</xdr:row>
          <xdr:rowOff>1136650</xdr:rowOff>
        </xdr:from>
        <xdr:to>
          <xdr:col>0</xdr:col>
          <xdr:colOff>10267950</xdr:colOff>
          <xdr:row>0</xdr:row>
          <xdr:rowOff>1885950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10680700</xdr:colOff>
          <xdr:row>0</xdr:row>
          <xdr:rowOff>1143000</xdr:rowOff>
        </xdr:from>
        <xdr:to>
          <xdr:col>0</xdr:col>
          <xdr:colOff>15328900</xdr:colOff>
          <xdr:row>0</xdr:row>
          <xdr:rowOff>1898650</xdr:rowOff>
        </xdr:to>
        <xdr:sp macro="" textlink="">
          <xdr:nvSpPr>
            <xdr:cNvPr id="1030" name="CommandButton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5657850</xdr:colOff>
          <xdr:row>0</xdr:row>
          <xdr:rowOff>2209800</xdr:rowOff>
        </xdr:from>
        <xdr:to>
          <xdr:col>0</xdr:col>
          <xdr:colOff>10267950</xdr:colOff>
          <xdr:row>0</xdr:row>
          <xdr:rowOff>2660650</xdr:rowOff>
        </xdr:to>
        <xdr:sp macro="" textlink="">
          <xdr:nvSpPr>
            <xdr:cNvPr id="1031" name="ComboBox3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10718800</xdr:colOff>
          <xdr:row>0</xdr:row>
          <xdr:rowOff>2190750</xdr:rowOff>
        </xdr:from>
        <xdr:to>
          <xdr:col>0</xdr:col>
          <xdr:colOff>15328900</xdr:colOff>
          <xdr:row>0</xdr:row>
          <xdr:rowOff>2641600</xdr:rowOff>
        </xdr:to>
        <xdr:sp macro="" textlink="">
          <xdr:nvSpPr>
            <xdr:cNvPr id="1032" name="ComboBox4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279400</xdr:colOff>
          <xdr:row>0</xdr:row>
          <xdr:rowOff>165100</xdr:rowOff>
        </xdr:from>
        <xdr:to>
          <xdr:col>0</xdr:col>
          <xdr:colOff>15849600</xdr:colOff>
          <xdr:row>0</xdr:row>
          <xdr:rowOff>914400</xdr:rowOff>
        </xdr:to>
        <xdr:sp macro="" textlink="">
          <xdr:nvSpPr>
            <xdr:cNvPr id="1033" name="CommandButton4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222250</xdr:colOff>
          <xdr:row>0</xdr:row>
          <xdr:rowOff>4375150</xdr:rowOff>
        </xdr:from>
        <xdr:to>
          <xdr:col>0</xdr:col>
          <xdr:colOff>15792450</xdr:colOff>
          <xdr:row>0</xdr:row>
          <xdr:rowOff>5124450</xdr:rowOff>
        </xdr:to>
        <xdr:sp macro="" textlink="">
          <xdr:nvSpPr>
            <xdr:cNvPr id="1034" name="CommandButton5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10706100</xdr:colOff>
          <xdr:row>0</xdr:row>
          <xdr:rowOff>3479800</xdr:rowOff>
        </xdr:from>
        <xdr:to>
          <xdr:col>0</xdr:col>
          <xdr:colOff>15354300</xdr:colOff>
          <xdr:row>0</xdr:row>
          <xdr:rowOff>4229100</xdr:rowOff>
        </xdr:to>
        <xdr:sp macro="" textlink="">
          <xdr:nvSpPr>
            <xdr:cNvPr id="1035" name="CommandButton6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12700</xdr:rowOff>
        </xdr:from>
        <xdr:to>
          <xdr:col>0</xdr:col>
          <xdr:colOff>736600</xdr:colOff>
          <xdr:row>1</xdr:row>
          <xdr:rowOff>31750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RETOUR 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12700</xdr:rowOff>
        </xdr:from>
        <xdr:to>
          <xdr:col>0</xdr:col>
          <xdr:colOff>736600</xdr:colOff>
          <xdr:row>1</xdr:row>
          <xdr:rowOff>31750</xdr:rowOff>
        </xdr:to>
        <xdr:sp macro="" textlink="">
          <xdr:nvSpPr>
            <xdr:cNvPr id="166913" name="Button 1" hidden="1">
              <a:extLst>
                <a:ext uri="{63B3BB69-23CF-44E3-9099-C40C66FF867C}">
                  <a14:compatExt spid="_x0000_s166913"/>
                </a:ext>
                <a:ext uri="{FF2B5EF4-FFF2-40B4-BE49-F238E27FC236}">
                  <a16:creationId xmlns:a16="http://schemas.microsoft.com/office/drawing/2014/main" id="{00000000-0008-0000-0300-0000018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RETOUR 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127000</xdr:colOff>
          <xdr:row>0</xdr:row>
          <xdr:rowOff>12700</xdr:rowOff>
        </xdr:from>
        <xdr:to>
          <xdr:col>3</xdr:col>
          <xdr:colOff>31750</xdr:colOff>
          <xdr:row>1</xdr:row>
          <xdr:rowOff>38100</xdr:rowOff>
        </xdr:to>
        <xdr:sp macro="" textlink="">
          <xdr:nvSpPr>
            <xdr:cNvPr id="165890" name="Button 2" hidden="1">
              <a:extLst>
                <a:ext uri="{63B3BB69-23CF-44E3-9099-C40C66FF867C}">
                  <a14:compatExt spid="_x0000_s165890"/>
                </a:ext>
                <a:ext uri="{FF2B5EF4-FFF2-40B4-BE49-F238E27FC236}">
                  <a16:creationId xmlns:a16="http://schemas.microsoft.com/office/drawing/2014/main" id="{00000000-0008-0000-0400-0000028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12700</xdr:rowOff>
        </xdr:from>
        <xdr:to>
          <xdr:col>0</xdr:col>
          <xdr:colOff>736600</xdr:colOff>
          <xdr:row>1</xdr:row>
          <xdr:rowOff>31750</xdr:rowOff>
        </xdr:to>
        <xdr:sp macro="" textlink="">
          <xdr:nvSpPr>
            <xdr:cNvPr id="176129" name="Button 1" hidden="1">
              <a:extLst>
                <a:ext uri="{63B3BB69-23CF-44E3-9099-C40C66FF867C}">
                  <a14:compatExt spid="_x0000_s176129"/>
                </a:ext>
                <a:ext uri="{FF2B5EF4-FFF2-40B4-BE49-F238E27FC236}">
                  <a16:creationId xmlns:a16="http://schemas.microsoft.com/office/drawing/2014/main" id="{00000000-0008-0000-0600-000001B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RETOUR 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12700</xdr:rowOff>
        </xdr:from>
        <xdr:to>
          <xdr:col>0</xdr:col>
          <xdr:colOff>736600</xdr:colOff>
          <xdr:row>1</xdr:row>
          <xdr:rowOff>31750</xdr:rowOff>
        </xdr:to>
        <xdr:sp macro="" textlink="">
          <xdr:nvSpPr>
            <xdr:cNvPr id="174081" name="Button 1" hidden="1">
              <a:extLst>
                <a:ext uri="{63B3BB69-23CF-44E3-9099-C40C66FF867C}">
                  <a14:compatExt spid="_x0000_s174081"/>
                </a:ext>
                <a:ext uri="{FF2B5EF4-FFF2-40B4-BE49-F238E27FC236}">
                  <a16:creationId xmlns:a16="http://schemas.microsoft.com/office/drawing/2014/main" id="{00000000-0008-0000-0900-000001A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RETOUR 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12700</xdr:rowOff>
        </xdr:from>
        <xdr:to>
          <xdr:col>0</xdr:col>
          <xdr:colOff>736600</xdr:colOff>
          <xdr:row>1</xdr:row>
          <xdr:rowOff>31750</xdr:rowOff>
        </xdr:to>
        <xdr:sp macro="" textlink="">
          <xdr:nvSpPr>
            <xdr:cNvPr id="171009" name="Button 1" hidden="1">
              <a:extLst>
                <a:ext uri="{63B3BB69-23CF-44E3-9099-C40C66FF867C}">
                  <a14:compatExt spid="_x0000_s171009"/>
                </a:ext>
                <a:ext uri="{FF2B5EF4-FFF2-40B4-BE49-F238E27FC236}">
                  <a16:creationId xmlns:a16="http://schemas.microsoft.com/office/drawing/2014/main" id="{00000000-0008-0000-0B00-0000019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RETOUR 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12700</xdr:rowOff>
        </xdr:from>
        <xdr:to>
          <xdr:col>0</xdr:col>
          <xdr:colOff>736600</xdr:colOff>
          <xdr:row>1</xdr:row>
          <xdr:rowOff>31750</xdr:rowOff>
        </xdr:to>
        <xdr:sp macro="" textlink="">
          <xdr:nvSpPr>
            <xdr:cNvPr id="172033" name="Button 1" hidden="1">
              <a:extLst>
                <a:ext uri="{63B3BB69-23CF-44E3-9099-C40C66FF867C}">
                  <a14:compatExt spid="_x0000_s172033"/>
                </a:ext>
                <a:ext uri="{FF2B5EF4-FFF2-40B4-BE49-F238E27FC236}">
                  <a16:creationId xmlns:a16="http://schemas.microsoft.com/office/drawing/2014/main" id="{00000000-0008-0000-0D00-000001A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RETOUR 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12700</xdr:rowOff>
        </xdr:from>
        <xdr:to>
          <xdr:col>0</xdr:col>
          <xdr:colOff>736600</xdr:colOff>
          <xdr:row>1</xdr:row>
          <xdr:rowOff>31750</xdr:rowOff>
        </xdr:to>
        <xdr:sp macro="" textlink="">
          <xdr:nvSpPr>
            <xdr:cNvPr id="175105" name="Button 1" hidden="1">
              <a:extLst>
                <a:ext uri="{63B3BB69-23CF-44E3-9099-C40C66FF867C}">
                  <a14:compatExt spid="_x0000_s175105"/>
                </a:ext>
                <a:ext uri="{FF2B5EF4-FFF2-40B4-BE49-F238E27FC236}">
                  <a16:creationId xmlns:a16="http://schemas.microsoft.com/office/drawing/2014/main" id="{00000000-0008-0000-0E00-000001A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RETOUR 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0</xdr:row>
          <xdr:rowOff>336550</xdr:rowOff>
        </xdr:from>
        <xdr:to>
          <xdr:col>12</xdr:col>
          <xdr:colOff>450850</xdr:colOff>
          <xdr:row>1</xdr:row>
          <xdr:rowOff>317500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  <a:ext uri="{FF2B5EF4-FFF2-40B4-BE49-F238E27FC236}">
                  <a16:creationId xmlns:a16="http://schemas.microsoft.com/office/drawing/2014/main" id="{00000000-0008-0000-0F00-00000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</xdr:colOff>
          <xdr:row>1</xdr:row>
          <xdr:rowOff>266700</xdr:rowOff>
        </xdr:from>
        <xdr:to>
          <xdr:col>0</xdr:col>
          <xdr:colOff>2108200</xdr:colOff>
          <xdr:row>2</xdr:row>
          <xdr:rowOff>222250</xdr:rowOff>
        </xdr:to>
        <xdr:sp macro="" textlink="">
          <xdr:nvSpPr>
            <xdr:cNvPr id="16391" name="ComboBox1" hidden="1">
              <a:extLst>
                <a:ext uri="{63B3BB69-23CF-44E3-9099-C40C66FF867C}">
                  <a14:compatExt spid="_x0000_s16391"/>
                </a:ext>
                <a:ext uri="{FF2B5EF4-FFF2-40B4-BE49-F238E27FC236}">
                  <a16:creationId xmlns:a16="http://schemas.microsoft.com/office/drawing/2014/main" id="{00000000-0008-0000-0F00-00000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</xdr:colOff>
          <xdr:row>1</xdr:row>
          <xdr:rowOff>266700</xdr:rowOff>
        </xdr:from>
        <xdr:to>
          <xdr:col>0</xdr:col>
          <xdr:colOff>2101850</xdr:colOff>
          <xdr:row>2</xdr:row>
          <xdr:rowOff>215900</xdr:rowOff>
        </xdr:to>
        <xdr:sp macro="" textlink="">
          <xdr:nvSpPr>
            <xdr:cNvPr id="212994" name="ComboBox1" hidden="1">
              <a:extLst>
                <a:ext uri="{63B3BB69-23CF-44E3-9099-C40C66FF867C}">
                  <a14:compatExt spid="_x0000_s212994"/>
                </a:ext>
                <a:ext uri="{FF2B5EF4-FFF2-40B4-BE49-F238E27FC236}">
                  <a16:creationId xmlns:a16="http://schemas.microsoft.com/office/drawing/2014/main" id="{00000000-0008-0000-1000-0000024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0</xdr:row>
          <xdr:rowOff>95250</xdr:rowOff>
        </xdr:from>
        <xdr:to>
          <xdr:col>12</xdr:col>
          <xdr:colOff>476250</xdr:colOff>
          <xdr:row>1</xdr:row>
          <xdr:rowOff>241300</xdr:rowOff>
        </xdr:to>
        <xdr:sp macro="" textlink="">
          <xdr:nvSpPr>
            <xdr:cNvPr id="212995" name="Button 3" hidden="1">
              <a:extLst>
                <a:ext uri="{63B3BB69-23CF-44E3-9099-C40C66FF867C}">
                  <a14:compatExt spid="_x0000_s212995"/>
                </a:ext>
                <a:ext uri="{FF2B5EF4-FFF2-40B4-BE49-F238E27FC236}">
                  <a16:creationId xmlns:a16="http://schemas.microsoft.com/office/drawing/2014/main" id="{00000000-0008-0000-1000-0000034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</xdr:row>
          <xdr:rowOff>146050</xdr:rowOff>
        </xdr:from>
        <xdr:to>
          <xdr:col>0</xdr:col>
          <xdr:colOff>1270000</xdr:colOff>
          <xdr:row>3</xdr:row>
          <xdr:rowOff>355600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11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190500</xdr:colOff>
          <xdr:row>0</xdr:row>
          <xdr:rowOff>0</xdr:rowOff>
        </xdr:from>
        <xdr:to>
          <xdr:col>1</xdr:col>
          <xdr:colOff>895350</xdr:colOff>
          <xdr:row>1</xdr:row>
          <xdr:rowOff>50800</xdr:rowOff>
        </xdr:to>
        <xdr:sp macro="" textlink="">
          <xdr:nvSpPr>
            <xdr:cNvPr id="71686" name="Button 6" hidden="1">
              <a:extLst>
                <a:ext uri="{63B3BB69-23CF-44E3-9099-C40C66FF867C}">
                  <a14:compatExt spid="_x0000_s71686"/>
                </a:ext>
                <a:ext uri="{FF2B5EF4-FFF2-40B4-BE49-F238E27FC236}">
                  <a16:creationId xmlns:a16="http://schemas.microsoft.com/office/drawing/2014/main" id="{00000000-0008-0000-1200-0000061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31750</xdr:colOff>
          <xdr:row>2</xdr:row>
          <xdr:rowOff>69850</xdr:rowOff>
        </xdr:from>
        <xdr:to>
          <xdr:col>8</xdr:col>
          <xdr:colOff>12700</xdr:colOff>
          <xdr:row>4</xdr:row>
          <xdr:rowOff>209550</xdr:rowOff>
        </xdr:to>
        <xdr:sp macro="" textlink="">
          <xdr:nvSpPr>
            <xdr:cNvPr id="72706" name="Button 2" hidden="1">
              <a:extLst>
                <a:ext uri="{63B3BB69-23CF-44E3-9099-C40C66FF867C}">
                  <a14:compatExt spid="_x0000_s72706"/>
                </a:ext>
                <a:ext uri="{FF2B5EF4-FFF2-40B4-BE49-F238E27FC236}">
                  <a16:creationId xmlns:a16="http://schemas.microsoft.com/office/drawing/2014/main" id="{00000000-0008-0000-1300-0000021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RETOUR 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31750</xdr:colOff>
          <xdr:row>0</xdr:row>
          <xdr:rowOff>19050</xdr:rowOff>
        </xdr:from>
        <xdr:to>
          <xdr:col>0</xdr:col>
          <xdr:colOff>723900</xdr:colOff>
          <xdr:row>1</xdr:row>
          <xdr:rowOff>69850</xdr:rowOff>
        </xdr:to>
        <xdr:sp macro="" textlink="">
          <xdr:nvSpPr>
            <xdr:cNvPr id="121859" name="Button 3" hidden="1">
              <a:extLst>
                <a:ext uri="{63B3BB69-23CF-44E3-9099-C40C66FF867C}">
                  <a14:compatExt spid="_x0000_s121859"/>
                </a:ext>
                <a:ext uri="{FF2B5EF4-FFF2-40B4-BE49-F238E27FC236}">
                  <a16:creationId xmlns:a16="http://schemas.microsoft.com/office/drawing/2014/main" id="{00000000-0008-0000-1400-000003D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RETOUR 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31750</xdr:colOff>
          <xdr:row>3</xdr:row>
          <xdr:rowOff>19050</xdr:rowOff>
        </xdr:from>
        <xdr:to>
          <xdr:col>8</xdr:col>
          <xdr:colOff>38100</xdr:colOff>
          <xdr:row>4</xdr:row>
          <xdr:rowOff>298450</xdr:rowOff>
        </xdr:to>
        <xdr:sp macro="" textlink="">
          <xdr:nvSpPr>
            <xdr:cNvPr id="122882" name="Button 2" hidden="1">
              <a:extLst>
                <a:ext uri="{63B3BB69-23CF-44E3-9099-C40C66FF867C}">
                  <a14:compatExt spid="_x0000_s122882"/>
                </a:ext>
                <a:ext uri="{FF2B5EF4-FFF2-40B4-BE49-F238E27FC236}">
                  <a16:creationId xmlns:a16="http://schemas.microsoft.com/office/drawing/2014/main" id="{00000000-0008-0000-1500-000002E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RETOUR 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3399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107950</xdr:colOff>
          <xdr:row>0</xdr:row>
          <xdr:rowOff>95250</xdr:rowOff>
        </xdr:from>
        <xdr:to>
          <xdr:col>15</xdr:col>
          <xdr:colOff>508000</xdr:colOff>
          <xdr:row>3</xdr:row>
          <xdr:rowOff>31750</xdr:rowOff>
        </xdr:to>
        <xdr:sp macro="" textlink="">
          <xdr:nvSpPr>
            <xdr:cNvPr id="210945" name="Button 1" hidden="1">
              <a:extLst>
                <a:ext uri="{63B3BB69-23CF-44E3-9099-C40C66FF867C}">
                  <a14:compatExt spid="_x0000_s210945"/>
                </a:ext>
                <a:ext uri="{FF2B5EF4-FFF2-40B4-BE49-F238E27FC236}">
                  <a16:creationId xmlns:a16="http://schemas.microsoft.com/office/drawing/2014/main" id="{00000000-0008-0000-1600-0000013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107950</xdr:colOff>
          <xdr:row>0</xdr:row>
          <xdr:rowOff>95250</xdr:rowOff>
        </xdr:from>
        <xdr:to>
          <xdr:col>15</xdr:col>
          <xdr:colOff>508000</xdr:colOff>
          <xdr:row>3</xdr:row>
          <xdr:rowOff>31750</xdr:rowOff>
        </xdr:to>
        <xdr:sp macro="" textlink="">
          <xdr:nvSpPr>
            <xdr:cNvPr id="214017" name="Button 1" hidden="1">
              <a:extLst>
                <a:ext uri="{63B3BB69-23CF-44E3-9099-C40C66FF867C}">
                  <a14:compatExt spid="_x0000_s214017"/>
                </a:ext>
                <a:ext uri="{FF2B5EF4-FFF2-40B4-BE49-F238E27FC236}">
                  <a16:creationId xmlns:a16="http://schemas.microsoft.com/office/drawing/2014/main" id="{00000000-0008-0000-1700-0000014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260350</xdr:colOff>
          <xdr:row>1</xdr:row>
          <xdr:rowOff>12700</xdr:rowOff>
        </xdr:from>
        <xdr:to>
          <xdr:col>3</xdr:col>
          <xdr:colOff>723900</xdr:colOff>
          <xdr:row>5</xdr:row>
          <xdr:rowOff>165100</xdr:rowOff>
        </xdr:to>
        <xdr:sp macro="" textlink="">
          <xdr:nvSpPr>
            <xdr:cNvPr id="62465" name="Button 1" hidden="1">
              <a:extLst>
                <a:ext uri="{63B3BB69-23CF-44E3-9099-C40C66FF867C}">
                  <a14:compatExt spid="_x0000_s62465"/>
                </a:ext>
                <a:ext uri="{FF2B5EF4-FFF2-40B4-BE49-F238E27FC236}">
                  <a16:creationId xmlns:a16="http://schemas.microsoft.com/office/drawing/2014/main" id="{00000000-0008-0000-1A00-000001F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PROTEGER LE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1</xdr:row>
          <xdr:rowOff>12700</xdr:rowOff>
        </xdr:from>
        <xdr:to>
          <xdr:col>6</xdr:col>
          <xdr:colOff>717550</xdr:colOff>
          <xdr:row>5</xdr:row>
          <xdr:rowOff>165100</xdr:rowOff>
        </xdr:to>
        <xdr:sp macro="" textlink="">
          <xdr:nvSpPr>
            <xdr:cNvPr id="62466" name="Button 2" hidden="1">
              <a:extLst>
                <a:ext uri="{63B3BB69-23CF-44E3-9099-C40C66FF867C}">
                  <a14:compatExt spid="_x0000_s62466"/>
                </a:ext>
                <a:ext uri="{FF2B5EF4-FFF2-40B4-BE49-F238E27FC236}">
                  <a16:creationId xmlns:a16="http://schemas.microsoft.com/office/drawing/2014/main" id="{00000000-0008-0000-1A00-000002F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OTER 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298450</xdr:colOff>
          <xdr:row>7</xdr:row>
          <xdr:rowOff>31750</xdr:rowOff>
        </xdr:from>
        <xdr:to>
          <xdr:col>4</xdr:col>
          <xdr:colOff>0</xdr:colOff>
          <xdr:row>12</xdr:row>
          <xdr:rowOff>0</xdr:rowOff>
        </xdr:to>
        <xdr:sp macro="" textlink="">
          <xdr:nvSpPr>
            <xdr:cNvPr id="62467" name="Button 3" hidden="1">
              <a:extLst>
                <a:ext uri="{63B3BB69-23CF-44E3-9099-C40C66FF867C}">
                  <a14:compatExt spid="_x0000_s62467"/>
                </a:ext>
                <a:ext uri="{FF2B5EF4-FFF2-40B4-BE49-F238E27FC236}">
                  <a16:creationId xmlns:a16="http://schemas.microsoft.com/office/drawing/2014/main" id="{00000000-0008-0000-1A00-000003F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ONGLETS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298450</xdr:colOff>
          <xdr:row>7</xdr:row>
          <xdr:rowOff>31750</xdr:rowOff>
        </xdr:from>
        <xdr:to>
          <xdr:col>7</xdr:col>
          <xdr:colOff>0</xdr:colOff>
          <xdr:row>12</xdr:row>
          <xdr:rowOff>0</xdr:rowOff>
        </xdr:to>
        <xdr:sp macro="" textlink="">
          <xdr:nvSpPr>
            <xdr:cNvPr id="62468" name="Button 4" hidden="1">
              <a:extLst>
                <a:ext uri="{63B3BB69-23CF-44E3-9099-C40C66FF867C}">
                  <a14:compatExt spid="_x0000_s62468"/>
                </a:ext>
                <a:ext uri="{FF2B5EF4-FFF2-40B4-BE49-F238E27FC236}">
                  <a16:creationId xmlns:a16="http://schemas.microsoft.com/office/drawing/2014/main" id="{00000000-0008-0000-1A00-000004F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FERMER ONGLETS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13</xdr:row>
          <xdr:rowOff>133350</xdr:rowOff>
        </xdr:from>
        <xdr:to>
          <xdr:col>6</xdr:col>
          <xdr:colOff>736600</xdr:colOff>
          <xdr:row>18</xdr:row>
          <xdr:rowOff>95250</xdr:rowOff>
        </xdr:to>
        <xdr:sp macro="" textlink="">
          <xdr:nvSpPr>
            <xdr:cNvPr id="62471" name="Button 7" hidden="1">
              <a:extLst>
                <a:ext uri="{63B3BB69-23CF-44E3-9099-C40C66FF867C}">
                  <a14:compatExt spid="_x0000_s62471"/>
                </a:ext>
                <a:ext uri="{FF2B5EF4-FFF2-40B4-BE49-F238E27FC236}">
                  <a16:creationId xmlns:a16="http://schemas.microsoft.com/office/drawing/2014/main" id="{00000000-0008-0000-1A00-000007F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  ENGAGEMENTS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13</xdr:row>
          <xdr:rowOff>152400</xdr:rowOff>
        </xdr:from>
        <xdr:to>
          <xdr:col>3</xdr:col>
          <xdr:colOff>736600</xdr:colOff>
          <xdr:row>18</xdr:row>
          <xdr:rowOff>114300</xdr:rowOff>
        </xdr:to>
        <xdr:sp macro="" textlink="">
          <xdr:nvSpPr>
            <xdr:cNvPr id="62472" name="Button 8" hidden="1">
              <a:extLst>
                <a:ext uri="{63B3BB69-23CF-44E3-9099-C40C66FF867C}">
                  <a14:compatExt spid="_x0000_s62472"/>
                </a:ext>
                <a:ext uri="{FF2B5EF4-FFF2-40B4-BE49-F238E27FC236}">
                  <a16:creationId xmlns:a16="http://schemas.microsoft.com/office/drawing/2014/main" id="{00000000-0008-0000-1A00-000008F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CONTRÔLE ENGAGEMENT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1F7326-FEBF-444C-8B02-75A8C96C1EC4}" name="TABLE1" displayName="TABLE1" ref="A1:A6" totalsRowShown="0">
  <autoFilter ref="A1:A6" xr:uid="{E7A1EBFC-EA24-4CCF-AED9-02753E57B220}"/>
  <tableColumns count="1">
    <tableColumn id="1" xr3:uid="{3BA58901-3C2D-493C-B0C6-FE286D7043CA}" name="Table 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5C795C-73B8-493C-A5BA-36472818A166}" name="TABLE2" displayName="TABLE2" ref="C1:C6" totalsRowShown="0">
  <autoFilter ref="C1:C6" xr:uid="{AFAB3DF3-3432-44F3-B05E-C86BB9E7BC96}"/>
  <tableColumns count="1">
    <tableColumn id="1" xr3:uid="{77702E1E-9840-4890-8E14-FB6ACE234BEE}" name="Table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55D6506-52A1-42AE-ABBA-60E922E444A5}" name="TABLE3" displayName="TABLE3" ref="E1:E6" totalsRowShown="0">
  <autoFilter ref="E1:E6" xr:uid="{5F3EDC35-E2E5-46F4-92D8-CA333DBF7FEB}"/>
  <tableColumns count="1">
    <tableColumn id="1" xr3:uid="{7F9BA808-5DB4-4605-BBF4-F3A05B0920C8}" name="Table 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35A7AD4-7E36-418B-AFB5-9D3EAC10EB43}" name="TABLE4" displayName="TABLE4" ref="G1:G5" totalsRowShown="0">
  <autoFilter ref="G1:G5" xr:uid="{B3EA163B-6C00-4699-8979-6D33C44101CB}"/>
  <tableColumns count="1">
    <tableColumn id="1" xr3:uid="{EDA9C67A-D770-4FB5-8E7A-F1D6D9479EFE}" name="Table 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ntrol" Target="../activeX/activeX6.xml"/><Relationship Id="rId18" Type="http://schemas.openxmlformats.org/officeDocument/2006/relationships/image" Target="../media/image7.emf"/><Relationship Id="rId3" Type="http://schemas.openxmlformats.org/officeDocument/2006/relationships/vmlDrawing" Target="../drawings/vmlDrawing1.vml"/><Relationship Id="rId21" Type="http://schemas.openxmlformats.org/officeDocument/2006/relationships/image" Target="../media/image8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control" Target="../activeX/activeX10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9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6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7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5.bin"/><Relationship Id="rId4" Type="http://schemas.openxmlformats.org/officeDocument/2006/relationships/ctrlProp" Target="../ctrlProps/ctrlProp8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9.xml"/><Relationship Id="rId5" Type="http://schemas.openxmlformats.org/officeDocument/2006/relationships/image" Target="../media/image9.emf"/><Relationship Id="rId4" Type="http://schemas.openxmlformats.org/officeDocument/2006/relationships/control" Target="../activeX/activeX1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Relationship Id="rId6" Type="http://schemas.openxmlformats.org/officeDocument/2006/relationships/ctrlProp" Target="../ctrlProps/ctrlProp10.xml"/><Relationship Id="rId5" Type="http://schemas.openxmlformats.org/officeDocument/2006/relationships/image" Target="../media/image10.emf"/><Relationship Id="rId4" Type="http://schemas.openxmlformats.org/officeDocument/2006/relationships/control" Target="../activeX/activeX12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Relationship Id="rId4" Type="http://schemas.openxmlformats.org/officeDocument/2006/relationships/ctrlProp" Target="../ctrlProps/ctrlProp11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Relationship Id="rId4" Type="http://schemas.openxmlformats.org/officeDocument/2006/relationships/ctrlProp" Target="../ctrlProps/ctrlProp12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Relationship Id="rId4" Type="http://schemas.openxmlformats.org/officeDocument/2006/relationships/ctrlProp" Target="../ctrlProps/ctrlProp13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Relationship Id="rId4" Type="http://schemas.openxmlformats.org/officeDocument/2006/relationships/ctrlProp" Target="../ctrlProps/ctrlProp14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Relationship Id="rId4" Type="http://schemas.openxmlformats.org/officeDocument/2006/relationships/ctrlProp" Target="../ctrlProps/ctrlProp15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3.bin"/><Relationship Id="rId4" Type="http://schemas.openxmlformats.org/officeDocument/2006/relationships/ctrlProp" Target="../ctrlProps/ctrlProp16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4.bin"/><Relationship Id="rId4" Type="http://schemas.openxmlformats.org/officeDocument/2006/relationships/ctrlProp" Target="../ctrlProps/ctrlProp17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.xml"/><Relationship Id="rId3" Type="http://schemas.openxmlformats.org/officeDocument/2006/relationships/vmlDrawing" Target="../drawings/vmlDrawing19.vml"/><Relationship Id="rId7" Type="http://schemas.openxmlformats.org/officeDocument/2006/relationships/ctrlProp" Target="../ctrlProps/ctrlProp21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7.bin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Relationship Id="rId9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8"/>
  <sheetViews>
    <sheetView showGridLines="0" tabSelected="1" zoomScale="70" zoomScaleNormal="70" workbookViewId="0"/>
  </sheetViews>
  <sheetFormatPr baseColWidth="10" defaultRowHeight="14.5" x14ac:dyDescent="0.35"/>
  <cols>
    <col min="1" max="1" width="243.26953125" customWidth="1"/>
  </cols>
  <sheetData>
    <row r="1" ht="409.5" customHeight="1" x14ac:dyDescent="0.35"/>
    <row r="8" ht="13" customHeight="1" x14ac:dyDescent="0.35"/>
  </sheetData>
  <pageMargins left="0.7" right="0.7" top="0.75" bottom="0.75" header="0.3" footer="0.3"/>
  <pageSetup paperSize="9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35" r:id="rId4" name="CommandButton6">
          <controlPr defaultSize="0" autoLine="0" r:id="rId5">
            <anchor>
              <from>
                <xdr:col>0</xdr:col>
                <xdr:colOff>10706100</xdr:colOff>
                <xdr:row>0</xdr:row>
                <xdr:rowOff>3479800</xdr:rowOff>
              </from>
              <to>
                <xdr:col>0</xdr:col>
                <xdr:colOff>15354300</xdr:colOff>
                <xdr:row>0</xdr:row>
                <xdr:rowOff>4229100</xdr:rowOff>
              </to>
            </anchor>
          </controlPr>
        </control>
      </mc:Choice>
      <mc:Fallback>
        <control shapeId="1035" r:id="rId4" name="CommandButton6"/>
      </mc:Fallback>
    </mc:AlternateContent>
    <mc:AlternateContent xmlns:mc="http://schemas.openxmlformats.org/markup-compatibility/2006">
      <mc:Choice Requires="x14">
        <control shapeId="1034" r:id="rId6" name="CommandButton5">
          <controlPr defaultSize="0" autoLine="0" r:id="rId7">
            <anchor>
              <from>
                <xdr:col>0</xdr:col>
                <xdr:colOff>222250</xdr:colOff>
                <xdr:row>0</xdr:row>
                <xdr:rowOff>4375150</xdr:rowOff>
              </from>
              <to>
                <xdr:col>0</xdr:col>
                <xdr:colOff>15792450</xdr:colOff>
                <xdr:row>0</xdr:row>
                <xdr:rowOff>5124450</xdr:rowOff>
              </to>
            </anchor>
          </controlPr>
        </control>
      </mc:Choice>
      <mc:Fallback>
        <control shapeId="1034" r:id="rId6" name="CommandButton5"/>
      </mc:Fallback>
    </mc:AlternateContent>
    <mc:AlternateContent xmlns:mc="http://schemas.openxmlformats.org/markup-compatibility/2006">
      <mc:Choice Requires="x14">
        <control shapeId="1033" r:id="rId8" name="CommandButton4">
          <controlPr defaultSize="0" autoLine="0" autoPict="0" r:id="rId9">
            <anchor>
              <from>
                <xdr:col>0</xdr:col>
                <xdr:colOff>279400</xdr:colOff>
                <xdr:row>0</xdr:row>
                <xdr:rowOff>165100</xdr:rowOff>
              </from>
              <to>
                <xdr:col>0</xdr:col>
                <xdr:colOff>15849600</xdr:colOff>
                <xdr:row>0</xdr:row>
                <xdr:rowOff>914400</xdr:rowOff>
              </to>
            </anchor>
          </controlPr>
        </control>
      </mc:Choice>
      <mc:Fallback>
        <control shapeId="1033" r:id="rId8" name="CommandButton4"/>
      </mc:Fallback>
    </mc:AlternateContent>
    <mc:AlternateContent xmlns:mc="http://schemas.openxmlformats.org/markup-compatibility/2006">
      <mc:Choice Requires="x14">
        <control shapeId="1032" r:id="rId10" name="ComboBox4">
          <controlPr defaultSize="0" autoLine="0" r:id="rId11">
            <anchor>
              <from>
                <xdr:col>0</xdr:col>
                <xdr:colOff>10718800</xdr:colOff>
                <xdr:row>0</xdr:row>
                <xdr:rowOff>2190750</xdr:rowOff>
              </from>
              <to>
                <xdr:col>0</xdr:col>
                <xdr:colOff>15328900</xdr:colOff>
                <xdr:row>0</xdr:row>
                <xdr:rowOff>2641600</xdr:rowOff>
              </to>
            </anchor>
          </controlPr>
        </control>
      </mc:Choice>
      <mc:Fallback>
        <control shapeId="1032" r:id="rId10" name="ComboBox4"/>
      </mc:Fallback>
    </mc:AlternateContent>
    <mc:AlternateContent xmlns:mc="http://schemas.openxmlformats.org/markup-compatibility/2006">
      <mc:Choice Requires="x14">
        <control shapeId="1031" r:id="rId12" name="ComboBox3">
          <controlPr defaultSize="0" autoLine="0" r:id="rId11">
            <anchor>
              <from>
                <xdr:col>0</xdr:col>
                <xdr:colOff>5657850</xdr:colOff>
                <xdr:row>0</xdr:row>
                <xdr:rowOff>2209800</xdr:rowOff>
              </from>
              <to>
                <xdr:col>0</xdr:col>
                <xdr:colOff>10267950</xdr:colOff>
                <xdr:row>0</xdr:row>
                <xdr:rowOff>2660650</xdr:rowOff>
              </to>
            </anchor>
          </controlPr>
        </control>
      </mc:Choice>
      <mc:Fallback>
        <control shapeId="1031" r:id="rId12" name="ComboBox3"/>
      </mc:Fallback>
    </mc:AlternateContent>
    <mc:AlternateContent xmlns:mc="http://schemas.openxmlformats.org/markup-compatibility/2006">
      <mc:Choice Requires="x14">
        <control shapeId="1030" r:id="rId13" name="CommandButton3">
          <controlPr defaultSize="0" autoLine="0" r:id="rId14">
            <anchor>
              <from>
                <xdr:col>0</xdr:col>
                <xdr:colOff>10680700</xdr:colOff>
                <xdr:row>0</xdr:row>
                <xdr:rowOff>1143000</xdr:rowOff>
              </from>
              <to>
                <xdr:col>0</xdr:col>
                <xdr:colOff>15328900</xdr:colOff>
                <xdr:row>0</xdr:row>
                <xdr:rowOff>1898650</xdr:rowOff>
              </to>
            </anchor>
          </controlPr>
        </control>
      </mc:Choice>
      <mc:Fallback>
        <control shapeId="1030" r:id="rId13" name="CommandButton3"/>
      </mc:Fallback>
    </mc:AlternateContent>
    <mc:AlternateContent xmlns:mc="http://schemas.openxmlformats.org/markup-compatibility/2006">
      <mc:Choice Requires="x14">
        <control shapeId="1029" r:id="rId15" name="CommandButton2">
          <controlPr defaultSize="0" autoLine="0" r:id="rId16">
            <anchor>
              <from>
                <xdr:col>0</xdr:col>
                <xdr:colOff>5619750</xdr:colOff>
                <xdr:row>0</xdr:row>
                <xdr:rowOff>1136650</xdr:rowOff>
              </from>
              <to>
                <xdr:col>0</xdr:col>
                <xdr:colOff>10267950</xdr:colOff>
                <xdr:row>0</xdr:row>
                <xdr:rowOff>1885950</xdr:rowOff>
              </to>
            </anchor>
          </controlPr>
        </control>
      </mc:Choice>
      <mc:Fallback>
        <control shapeId="1029" r:id="rId15" name="CommandButton2"/>
      </mc:Fallback>
    </mc:AlternateContent>
    <mc:AlternateContent xmlns:mc="http://schemas.openxmlformats.org/markup-compatibility/2006">
      <mc:Choice Requires="x14">
        <control shapeId="1026" r:id="rId17" name="ComboBox1">
          <controlPr defaultSize="0" autoLine="0" r:id="rId18">
            <anchor>
              <from>
                <xdr:col>0</xdr:col>
                <xdr:colOff>660400</xdr:colOff>
                <xdr:row>0</xdr:row>
                <xdr:rowOff>2203450</xdr:rowOff>
              </from>
              <to>
                <xdr:col>0</xdr:col>
                <xdr:colOff>5270500</xdr:colOff>
                <xdr:row>0</xdr:row>
                <xdr:rowOff>2647950</xdr:rowOff>
              </to>
            </anchor>
          </controlPr>
        </control>
      </mc:Choice>
      <mc:Fallback>
        <control shapeId="1026" r:id="rId17" name="ComboBox1"/>
      </mc:Fallback>
    </mc:AlternateContent>
    <mc:AlternateContent xmlns:mc="http://schemas.openxmlformats.org/markup-compatibility/2006">
      <mc:Choice Requires="x14">
        <control shapeId="1027" r:id="rId19" name="ComboBox2">
          <controlPr defaultSize="0" autoLine="0" r:id="rId11">
            <anchor>
              <from>
                <xdr:col>0</xdr:col>
                <xdr:colOff>660400</xdr:colOff>
                <xdr:row>0</xdr:row>
                <xdr:rowOff>2876550</xdr:rowOff>
              </from>
              <to>
                <xdr:col>0</xdr:col>
                <xdr:colOff>5270500</xdr:colOff>
                <xdr:row>0</xdr:row>
                <xdr:rowOff>3327400</xdr:rowOff>
              </to>
            </anchor>
          </controlPr>
        </control>
      </mc:Choice>
      <mc:Fallback>
        <control shapeId="1027" r:id="rId19" name="ComboBox2"/>
      </mc:Fallback>
    </mc:AlternateContent>
    <mc:AlternateContent xmlns:mc="http://schemas.openxmlformats.org/markup-compatibility/2006">
      <mc:Choice Requires="x14">
        <control shapeId="1028" r:id="rId20" name="CommandButton1">
          <controlPr defaultSize="0" autoLine="0" r:id="rId21">
            <anchor>
              <from>
                <xdr:col>0</xdr:col>
                <xdr:colOff>641350</xdr:colOff>
                <xdr:row>0</xdr:row>
                <xdr:rowOff>1143000</xdr:rowOff>
              </from>
              <to>
                <xdr:col>0</xdr:col>
                <xdr:colOff>5289550</xdr:colOff>
                <xdr:row>0</xdr:row>
                <xdr:rowOff>1898650</xdr:rowOff>
              </to>
            </anchor>
          </controlPr>
        </control>
      </mc:Choice>
      <mc:Fallback>
        <control shapeId="1028" r:id="rId20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FFF5E-65FA-4533-83B8-6DD5B0EF980D}">
  <sheetPr codeName="Feuil9"/>
  <dimension ref="A1:G6"/>
  <sheetViews>
    <sheetView workbookViewId="0">
      <selection activeCell="J15" sqref="J15"/>
    </sheetView>
  </sheetViews>
  <sheetFormatPr baseColWidth="10" defaultRowHeight="14.5" x14ac:dyDescent="0.35"/>
  <cols>
    <col min="1" max="1" width="23.81640625" customWidth="1"/>
    <col min="2" max="2" width="4.453125" customWidth="1"/>
    <col min="3" max="3" width="21.26953125" customWidth="1"/>
    <col min="4" max="4" width="3.1796875" customWidth="1"/>
    <col min="5" max="5" width="23.26953125" customWidth="1"/>
    <col min="6" max="6" width="3.7265625" customWidth="1"/>
    <col min="7" max="7" width="26.1796875" customWidth="1"/>
  </cols>
  <sheetData>
    <row r="1" spans="1:7" x14ac:dyDescent="0.35">
      <c r="A1" t="s">
        <v>422</v>
      </c>
      <c r="C1" t="s">
        <v>423</v>
      </c>
      <c r="E1" t="s">
        <v>424</v>
      </c>
      <c r="G1" t="s">
        <v>425</v>
      </c>
    </row>
    <row r="2" spans="1:7" x14ac:dyDescent="0.35">
      <c r="A2" t="s">
        <v>426</v>
      </c>
      <c r="C2" t="s">
        <v>428</v>
      </c>
      <c r="E2" t="s">
        <v>19</v>
      </c>
      <c r="G2" t="s">
        <v>418</v>
      </c>
    </row>
    <row r="3" spans="1:7" x14ac:dyDescent="0.35">
      <c r="A3" t="s">
        <v>427</v>
      </c>
      <c r="C3" t="s">
        <v>429</v>
      </c>
      <c r="E3" t="s">
        <v>74</v>
      </c>
      <c r="G3" t="s">
        <v>415</v>
      </c>
    </row>
    <row r="4" spans="1:7" x14ac:dyDescent="0.35">
      <c r="A4" s="284" t="s">
        <v>475</v>
      </c>
      <c r="C4" t="s">
        <v>430</v>
      </c>
      <c r="E4" s="283" t="s">
        <v>476</v>
      </c>
      <c r="G4" t="s">
        <v>416</v>
      </c>
    </row>
    <row r="5" spans="1:7" x14ac:dyDescent="0.35">
      <c r="A5" t="s">
        <v>107</v>
      </c>
      <c r="C5" t="s">
        <v>431</v>
      </c>
      <c r="E5" t="s">
        <v>17</v>
      </c>
      <c r="G5" t="s">
        <v>417</v>
      </c>
    </row>
    <row r="6" spans="1:7" x14ac:dyDescent="0.35">
      <c r="A6" t="s">
        <v>6</v>
      </c>
      <c r="C6" t="s">
        <v>20</v>
      </c>
      <c r="E6" t="s">
        <v>478</v>
      </c>
    </row>
  </sheetData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53"/>
  <sheetViews>
    <sheetView showGridLines="0" workbookViewId="0">
      <pane xSplit="2" ySplit="4" topLeftCell="C7" activePane="bottomRight" state="frozen"/>
      <selection activeCell="J15" sqref="J15"/>
      <selection pane="topRight" activeCell="J15" sqref="J15"/>
      <selection pane="bottomLeft" activeCell="J15" sqref="J15"/>
      <selection pane="bottomRight" activeCell="B26" sqref="B26"/>
    </sheetView>
  </sheetViews>
  <sheetFormatPr baseColWidth="10" defaultRowHeight="21.75" customHeight="1" x14ac:dyDescent="0.35"/>
  <cols>
    <col min="1" max="1" width="13.26953125" style="42" customWidth="1"/>
    <col min="2" max="2" width="11.453125" style="42"/>
    <col min="3" max="3" width="13.1796875" style="47" bestFit="1" customWidth="1"/>
    <col min="4" max="4" width="53.26953125" style="42" bestFit="1" customWidth="1"/>
    <col min="5" max="5" width="23" style="49" customWidth="1"/>
  </cols>
  <sheetData>
    <row r="1" spans="1:6" ht="34.5" customHeight="1" x14ac:dyDescent="0.35">
      <c r="A1" s="293" t="s">
        <v>6</v>
      </c>
      <c r="B1" s="293"/>
      <c r="C1" s="293"/>
      <c r="D1" s="293"/>
      <c r="E1" s="293"/>
    </row>
    <row r="2" spans="1:6" ht="34.5" customHeight="1" x14ac:dyDescent="0.35">
      <c r="A2" s="294" t="s">
        <v>7</v>
      </c>
      <c r="B2" s="294"/>
      <c r="C2" s="294"/>
      <c r="D2" s="294"/>
      <c r="E2" s="294"/>
    </row>
    <row r="3" spans="1:6" ht="14.5" x14ac:dyDescent="0.35">
      <c r="A3" s="9" t="s">
        <v>0</v>
      </c>
      <c r="B3" s="10"/>
      <c r="C3" s="295" t="s">
        <v>3</v>
      </c>
      <c r="D3" s="295" t="s">
        <v>4</v>
      </c>
      <c r="E3" s="297" t="s">
        <v>23</v>
      </c>
    </row>
    <row r="4" spans="1:6" ht="14.5" x14ac:dyDescent="0.35">
      <c r="A4" s="12" t="s">
        <v>1</v>
      </c>
      <c r="B4" s="13" t="s">
        <v>2</v>
      </c>
      <c r="C4" s="296"/>
      <c r="D4" s="296"/>
      <c r="E4" s="298"/>
    </row>
    <row r="5" spans="1:6" ht="21.75" customHeight="1" x14ac:dyDescent="0.35">
      <c r="A5" s="41">
        <v>44287</v>
      </c>
      <c r="B5" s="41">
        <v>44314</v>
      </c>
      <c r="C5" s="43">
        <v>1007955</v>
      </c>
      <c r="D5" s="44" t="s">
        <v>146</v>
      </c>
      <c r="E5" s="46"/>
      <c r="F5" s="39" t="str">
        <f>IF(B5&lt;A5,"ATTENTION DATE FIN &lt; DATE DEBUT","")</f>
        <v/>
      </c>
    </row>
    <row r="6" spans="1:6" ht="21.75" customHeight="1" x14ac:dyDescent="0.35">
      <c r="A6" s="41">
        <v>44287</v>
      </c>
      <c r="B6" s="41">
        <v>44314</v>
      </c>
      <c r="C6" s="43">
        <v>1007956</v>
      </c>
      <c r="D6" s="44" t="s">
        <v>147</v>
      </c>
      <c r="E6" s="46"/>
      <c r="F6" s="39" t="str">
        <f t="shared" ref="F6:F53" si="0">IF(B6&lt;A6,"ATTENTION DATE FIN &lt; DATE DEBUT","")</f>
        <v/>
      </c>
    </row>
    <row r="7" spans="1:6" ht="21.75" customHeight="1" x14ac:dyDescent="0.35">
      <c r="A7" s="41">
        <v>44315</v>
      </c>
      <c r="B7" s="41">
        <v>44342</v>
      </c>
      <c r="C7" s="43">
        <v>1008063</v>
      </c>
      <c r="D7" s="44" t="s">
        <v>308</v>
      </c>
      <c r="E7" s="46"/>
      <c r="F7" s="39" t="str">
        <f t="shared" si="0"/>
        <v/>
      </c>
    </row>
    <row r="8" spans="1:6" ht="21.75" customHeight="1" x14ac:dyDescent="0.35">
      <c r="A8" s="41">
        <v>44343</v>
      </c>
      <c r="B8" s="160">
        <v>44370</v>
      </c>
      <c r="C8" s="43">
        <v>1008101</v>
      </c>
      <c r="D8" s="44" t="s">
        <v>307</v>
      </c>
      <c r="E8" s="46"/>
      <c r="F8" s="39"/>
    </row>
    <row r="9" spans="1:6" ht="21.75" customHeight="1" x14ac:dyDescent="0.35">
      <c r="A9" s="41">
        <v>44455</v>
      </c>
      <c r="B9" s="41">
        <v>44469</v>
      </c>
      <c r="C9" s="43">
        <v>1008104</v>
      </c>
      <c r="D9" s="44" t="s">
        <v>359</v>
      </c>
      <c r="E9" s="46"/>
      <c r="F9" s="39" t="str">
        <f t="shared" si="0"/>
        <v/>
      </c>
    </row>
    <row r="10" spans="1:6" ht="21.75" customHeight="1" x14ac:dyDescent="0.35">
      <c r="A10" s="203">
        <v>44470</v>
      </c>
      <c r="B10" s="203">
        <v>44478</v>
      </c>
      <c r="C10" s="43">
        <v>1008105</v>
      </c>
      <c r="D10" s="44" t="s">
        <v>360</v>
      </c>
      <c r="E10" s="46"/>
      <c r="F10" s="39" t="str">
        <f t="shared" si="0"/>
        <v/>
      </c>
    </row>
    <row r="11" spans="1:6" ht="21.75" customHeight="1" x14ac:dyDescent="0.35">
      <c r="A11" s="41">
        <v>44476</v>
      </c>
      <c r="B11" s="41">
        <v>44478</v>
      </c>
      <c r="C11" s="43">
        <v>1008106</v>
      </c>
      <c r="D11" s="44" t="s">
        <v>361</v>
      </c>
      <c r="E11" s="46"/>
      <c r="F11" s="39" t="str">
        <f t="shared" si="0"/>
        <v/>
      </c>
    </row>
    <row r="12" spans="1:6" ht="21.75" customHeight="1" x14ac:dyDescent="0.35">
      <c r="A12" s="41">
        <v>44455</v>
      </c>
      <c r="B12" s="41">
        <v>44469</v>
      </c>
      <c r="C12" s="43">
        <v>1008107</v>
      </c>
      <c r="D12" s="44" t="s">
        <v>309</v>
      </c>
      <c r="E12" s="46"/>
      <c r="F12" s="39" t="str">
        <f t="shared" si="0"/>
        <v/>
      </c>
    </row>
    <row r="13" spans="1:6" ht="21.75" customHeight="1" x14ac:dyDescent="0.35">
      <c r="A13" s="203">
        <v>44470</v>
      </c>
      <c r="B13" s="203">
        <v>44478</v>
      </c>
      <c r="C13" s="43">
        <v>1008108</v>
      </c>
      <c r="D13" s="44" t="s">
        <v>309</v>
      </c>
      <c r="E13" s="46"/>
      <c r="F13" s="39" t="str">
        <f t="shared" si="0"/>
        <v/>
      </c>
    </row>
    <row r="14" spans="1:6" ht="21.75" customHeight="1" x14ac:dyDescent="0.35">
      <c r="A14" s="41"/>
      <c r="B14" s="41"/>
      <c r="C14" s="43"/>
      <c r="D14" s="44"/>
      <c r="E14" s="46"/>
      <c r="F14" s="39" t="str">
        <f t="shared" si="0"/>
        <v/>
      </c>
    </row>
    <row r="15" spans="1:6" ht="21.75" customHeight="1" x14ac:dyDescent="0.35">
      <c r="A15" s="41"/>
      <c r="B15" s="41"/>
      <c r="C15" s="43"/>
      <c r="D15" s="44"/>
      <c r="E15" s="46"/>
      <c r="F15" s="39" t="str">
        <f t="shared" si="0"/>
        <v/>
      </c>
    </row>
    <row r="16" spans="1:6" ht="21.75" customHeight="1" x14ac:dyDescent="0.35">
      <c r="A16" s="41"/>
      <c r="B16" s="41"/>
      <c r="C16" s="43"/>
      <c r="D16" s="44"/>
      <c r="E16" s="46"/>
      <c r="F16" s="39" t="str">
        <f t="shared" si="0"/>
        <v/>
      </c>
    </row>
    <row r="17" spans="1:6" ht="21.75" customHeight="1" x14ac:dyDescent="0.35">
      <c r="A17" s="41"/>
      <c r="B17" s="41"/>
      <c r="C17" s="43"/>
      <c r="D17" s="44"/>
      <c r="E17" s="46"/>
      <c r="F17" s="39" t="str">
        <f t="shared" si="0"/>
        <v/>
      </c>
    </row>
    <row r="18" spans="1:6" ht="21.75" customHeight="1" x14ac:dyDescent="0.35">
      <c r="A18" s="41"/>
      <c r="B18" s="41"/>
      <c r="C18" s="43"/>
      <c r="D18" s="44"/>
      <c r="E18" s="46"/>
      <c r="F18" s="39" t="str">
        <f t="shared" si="0"/>
        <v/>
      </c>
    </row>
    <row r="19" spans="1:6" ht="21.75" customHeight="1" x14ac:dyDescent="0.35">
      <c r="A19" s="41"/>
      <c r="B19" s="41"/>
      <c r="C19" s="43"/>
      <c r="D19" s="44"/>
      <c r="E19" s="46"/>
      <c r="F19" s="39" t="str">
        <f t="shared" si="0"/>
        <v/>
      </c>
    </row>
    <row r="20" spans="1:6" ht="21.75" customHeight="1" x14ac:dyDescent="0.35">
      <c r="A20" s="41"/>
      <c r="B20" s="41"/>
      <c r="C20" s="43"/>
      <c r="D20" s="44"/>
      <c r="E20" s="46"/>
      <c r="F20" s="39" t="str">
        <f t="shared" si="0"/>
        <v/>
      </c>
    </row>
    <row r="21" spans="1:6" ht="21.75" customHeight="1" x14ac:dyDescent="0.35">
      <c r="A21" s="41"/>
      <c r="B21" s="41"/>
      <c r="C21" s="43"/>
      <c r="D21" s="44"/>
      <c r="E21" s="46"/>
      <c r="F21" s="39" t="str">
        <f t="shared" si="0"/>
        <v/>
      </c>
    </row>
    <row r="22" spans="1:6" ht="21.75" customHeight="1" x14ac:dyDescent="0.35">
      <c r="A22" s="41"/>
      <c r="B22" s="41"/>
      <c r="C22" s="43"/>
      <c r="D22" s="44"/>
      <c r="E22" s="46"/>
      <c r="F22" s="39" t="str">
        <f t="shared" si="0"/>
        <v/>
      </c>
    </row>
    <row r="23" spans="1:6" ht="21.75" customHeight="1" x14ac:dyDescent="0.35">
      <c r="A23" s="41"/>
      <c r="B23" s="41"/>
      <c r="C23" s="43"/>
      <c r="D23" s="44"/>
      <c r="E23" s="46"/>
      <c r="F23" s="39" t="str">
        <f t="shared" si="0"/>
        <v/>
      </c>
    </row>
    <row r="24" spans="1:6" ht="21.75" customHeight="1" x14ac:dyDescent="0.35">
      <c r="A24" s="41"/>
      <c r="B24" s="41"/>
      <c r="C24" s="43"/>
      <c r="D24" s="44"/>
      <c r="E24" s="46"/>
      <c r="F24" s="39" t="str">
        <f t="shared" si="0"/>
        <v/>
      </c>
    </row>
    <row r="25" spans="1:6" ht="21.75" customHeight="1" x14ac:dyDescent="0.35">
      <c r="A25" s="41"/>
      <c r="B25" s="41"/>
      <c r="C25" s="43"/>
      <c r="D25" s="44"/>
      <c r="E25" s="46"/>
      <c r="F25" s="39" t="str">
        <f t="shared" si="0"/>
        <v/>
      </c>
    </row>
    <row r="26" spans="1:6" ht="21.75" customHeight="1" x14ac:dyDescent="0.35">
      <c r="A26" s="41"/>
      <c r="B26" s="41"/>
      <c r="C26" s="43"/>
      <c r="D26" s="44"/>
      <c r="E26" s="46"/>
      <c r="F26" s="39" t="str">
        <f t="shared" si="0"/>
        <v/>
      </c>
    </row>
    <row r="27" spans="1:6" ht="21.75" customHeight="1" x14ac:dyDescent="0.35">
      <c r="A27" s="41"/>
      <c r="B27" s="41"/>
      <c r="C27" s="43"/>
      <c r="D27" s="44"/>
      <c r="E27" s="46"/>
      <c r="F27" s="39" t="str">
        <f t="shared" si="0"/>
        <v/>
      </c>
    </row>
    <row r="28" spans="1:6" ht="21.75" customHeight="1" x14ac:dyDescent="0.35">
      <c r="A28" s="41"/>
      <c r="B28" s="41"/>
      <c r="C28" s="43"/>
      <c r="D28" s="44"/>
      <c r="E28" s="46"/>
      <c r="F28" s="39" t="str">
        <f t="shared" si="0"/>
        <v/>
      </c>
    </row>
    <row r="29" spans="1:6" ht="21.75" customHeight="1" x14ac:dyDescent="0.35">
      <c r="A29" s="41"/>
      <c r="B29" s="41"/>
      <c r="C29" s="43"/>
      <c r="D29" s="44"/>
      <c r="E29" s="46"/>
      <c r="F29" s="39" t="str">
        <f t="shared" si="0"/>
        <v/>
      </c>
    </row>
    <row r="30" spans="1:6" ht="21.75" customHeight="1" x14ac:dyDescent="0.35">
      <c r="A30" s="41"/>
      <c r="B30" s="41"/>
      <c r="C30" s="43"/>
      <c r="D30" s="44"/>
      <c r="E30" s="46"/>
      <c r="F30" s="39" t="str">
        <f t="shared" si="0"/>
        <v/>
      </c>
    </row>
    <row r="31" spans="1:6" ht="21.75" customHeight="1" x14ac:dyDescent="0.35">
      <c r="A31" s="41"/>
      <c r="B31" s="41"/>
      <c r="C31" s="43"/>
      <c r="D31" s="44"/>
      <c r="E31" s="46"/>
      <c r="F31" s="39" t="str">
        <f t="shared" si="0"/>
        <v/>
      </c>
    </row>
    <row r="32" spans="1:6" ht="21.75" customHeight="1" x14ac:dyDescent="0.35">
      <c r="A32" s="41"/>
      <c r="B32" s="41"/>
      <c r="C32" s="43"/>
      <c r="D32" s="44"/>
      <c r="E32" s="46"/>
      <c r="F32" s="39" t="str">
        <f t="shared" si="0"/>
        <v/>
      </c>
    </row>
    <row r="33" spans="1:6" ht="21.75" customHeight="1" x14ac:dyDescent="0.35">
      <c r="A33" s="41"/>
      <c r="B33" s="41"/>
      <c r="C33" s="43"/>
      <c r="D33" s="44"/>
      <c r="E33" s="46"/>
      <c r="F33" s="39" t="str">
        <f t="shared" si="0"/>
        <v/>
      </c>
    </row>
    <row r="34" spans="1:6" ht="21.75" customHeight="1" x14ac:dyDescent="0.35">
      <c r="A34" s="41"/>
      <c r="B34" s="41"/>
      <c r="C34" s="43"/>
      <c r="D34" s="44"/>
      <c r="E34" s="46"/>
      <c r="F34" s="39" t="str">
        <f t="shared" si="0"/>
        <v/>
      </c>
    </row>
    <row r="35" spans="1:6" ht="21.75" customHeight="1" x14ac:dyDescent="0.35">
      <c r="A35" s="41"/>
      <c r="B35" s="41"/>
      <c r="C35" s="43"/>
      <c r="D35" s="44"/>
      <c r="E35" s="46"/>
      <c r="F35" s="39" t="str">
        <f t="shared" si="0"/>
        <v/>
      </c>
    </row>
    <row r="36" spans="1:6" ht="21.75" customHeight="1" x14ac:dyDescent="0.35">
      <c r="A36" s="41"/>
      <c r="B36" s="41"/>
      <c r="C36" s="43"/>
      <c r="D36" s="44"/>
      <c r="E36" s="46"/>
      <c r="F36" s="39" t="str">
        <f t="shared" si="0"/>
        <v/>
      </c>
    </row>
    <row r="37" spans="1:6" ht="21.75" customHeight="1" x14ac:dyDescent="0.35">
      <c r="A37" s="41"/>
      <c r="B37" s="41"/>
      <c r="C37" s="43"/>
      <c r="D37" s="44"/>
      <c r="E37" s="46"/>
      <c r="F37" s="39" t="str">
        <f t="shared" si="0"/>
        <v/>
      </c>
    </row>
    <row r="38" spans="1:6" ht="21.75" customHeight="1" x14ac:dyDescent="0.35">
      <c r="A38" s="41"/>
      <c r="B38" s="41"/>
      <c r="C38" s="43"/>
      <c r="D38" s="44"/>
      <c r="E38" s="46"/>
      <c r="F38" s="39" t="str">
        <f t="shared" si="0"/>
        <v/>
      </c>
    </row>
    <row r="39" spans="1:6" ht="21.75" customHeight="1" x14ac:dyDescent="0.35">
      <c r="A39" s="41"/>
      <c r="B39" s="41"/>
      <c r="C39" s="43"/>
      <c r="D39" s="44"/>
      <c r="E39" s="46"/>
      <c r="F39" s="39" t="str">
        <f t="shared" si="0"/>
        <v/>
      </c>
    </row>
    <row r="40" spans="1:6" ht="21.75" customHeight="1" x14ac:dyDescent="0.35">
      <c r="A40" s="41"/>
      <c r="B40" s="41"/>
      <c r="C40" s="43"/>
      <c r="D40" s="44"/>
      <c r="E40" s="46"/>
      <c r="F40" s="39" t="str">
        <f t="shared" si="0"/>
        <v/>
      </c>
    </row>
    <row r="41" spans="1:6" ht="21.75" customHeight="1" x14ac:dyDescent="0.35">
      <c r="A41" s="41"/>
      <c r="B41" s="41"/>
      <c r="C41" s="43"/>
      <c r="D41" s="44"/>
      <c r="E41" s="46"/>
      <c r="F41" s="39" t="str">
        <f t="shared" si="0"/>
        <v/>
      </c>
    </row>
    <row r="42" spans="1:6" ht="21.75" customHeight="1" x14ac:dyDescent="0.35">
      <c r="A42" s="41"/>
      <c r="B42" s="41"/>
      <c r="C42" s="43"/>
      <c r="D42" s="44"/>
      <c r="E42" s="46"/>
      <c r="F42" s="39" t="str">
        <f t="shared" si="0"/>
        <v/>
      </c>
    </row>
    <row r="43" spans="1:6" ht="21.75" customHeight="1" x14ac:dyDescent="0.35">
      <c r="A43" s="41"/>
      <c r="B43" s="41"/>
      <c r="C43" s="43"/>
      <c r="D43" s="44"/>
      <c r="E43" s="46"/>
      <c r="F43" s="39" t="str">
        <f t="shared" si="0"/>
        <v/>
      </c>
    </row>
    <row r="44" spans="1:6" ht="21.75" customHeight="1" x14ac:dyDescent="0.35">
      <c r="A44" s="41"/>
      <c r="B44" s="41"/>
      <c r="C44" s="43"/>
      <c r="D44" s="44"/>
      <c r="E44" s="46"/>
      <c r="F44" s="39" t="str">
        <f t="shared" si="0"/>
        <v/>
      </c>
    </row>
    <row r="45" spans="1:6" ht="21.75" customHeight="1" x14ac:dyDescent="0.35">
      <c r="A45" s="41"/>
      <c r="B45" s="41"/>
      <c r="C45" s="43"/>
      <c r="D45" s="44"/>
      <c r="E45" s="46"/>
      <c r="F45" s="39" t="str">
        <f t="shared" si="0"/>
        <v/>
      </c>
    </row>
    <row r="46" spans="1:6" ht="21.75" customHeight="1" x14ac:dyDescent="0.35">
      <c r="A46" s="41"/>
      <c r="B46" s="41"/>
      <c r="C46" s="43"/>
      <c r="D46" s="44"/>
      <c r="E46" s="46"/>
      <c r="F46" s="39" t="str">
        <f t="shared" si="0"/>
        <v/>
      </c>
    </row>
    <row r="47" spans="1:6" ht="21.75" customHeight="1" x14ac:dyDescent="0.35">
      <c r="A47" s="41"/>
      <c r="B47" s="41"/>
      <c r="C47" s="43"/>
      <c r="D47" s="44"/>
      <c r="E47" s="46"/>
      <c r="F47" s="39" t="str">
        <f t="shared" si="0"/>
        <v/>
      </c>
    </row>
    <row r="48" spans="1:6" ht="21.75" customHeight="1" x14ac:dyDescent="0.35">
      <c r="A48" s="41"/>
      <c r="B48" s="41"/>
      <c r="C48" s="43"/>
      <c r="D48" s="44"/>
      <c r="E48" s="46"/>
      <c r="F48" s="39" t="str">
        <f t="shared" si="0"/>
        <v/>
      </c>
    </row>
    <row r="49" spans="1:6" ht="21.75" customHeight="1" x14ac:dyDescent="0.35">
      <c r="A49" s="41"/>
      <c r="B49" s="41"/>
      <c r="C49" s="43"/>
      <c r="D49" s="44"/>
      <c r="E49" s="46"/>
      <c r="F49" s="39" t="str">
        <f t="shared" si="0"/>
        <v/>
      </c>
    </row>
    <row r="50" spans="1:6" ht="21.75" customHeight="1" x14ac:dyDescent="0.35">
      <c r="A50" s="41"/>
      <c r="B50" s="41"/>
      <c r="C50" s="43"/>
      <c r="D50" s="44"/>
      <c r="E50" s="46"/>
      <c r="F50" s="39" t="str">
        <f t="shared" si="0"/>
        <v/>
      </c>
    </row>
    <row r="51" spans="1:6" ht="21.75" customHeight="1" x14ac:dyDescent="0.35">
      <c r="A51" s="41"/>
      <c r="B51" s="41"/>
      <c r="C51" s="43"/>
      <c r="D51" s="44"/>
      <c r="E51" s="46"/>
      <c r="F51" s="39" t="str">
        <f t="shared" si="0"/>
        <v/>
      </c>
    </row>
    <row r="52" spans="1:6" ht="21.75" customHeight="1" x14ac:dyDescent="0.35">
      <c r="F52" s="39" t="str">
        <f t="shared" si="0"/>
        <v/>
      </c>
    </row>
    <row r="53" spans="1:6" ht="21.75" customHeight="1" x14ac:dyDescent="0.35">
      <c r="F53" s="39" t="str">
        <f t="shared" si="0"/>
        <v/>
      </c>
    </row>
  </sheetData>
  <mergeCells count="5">
    <mergeCell ref="A1:E1"/>
    <mergeCell ref="A2:E2"/>
    <mergeCell ref="C3:C4"/>
    <mergeCell ref="D3:D4"/>
    <mergeCell ref="E3:E4"/>
  </mergeCells>
  <conditionalFormatting sqref="A5:D5 E52:E1048576 E5:E6 A54:D1048576 A7:E7 D8:E8 A8:B8 A9:E51">
    <cfRule type="notContainsBlanks" dxfId="567" priority="24">
      <formula>LEN(TRIM(A5))&gt;0</formula>
    </cfRule>
  </conditionalFormatting>
  <conditionalFormatting sqref="A52:D53">
    <cfRule type="notContainsBlanks" dxfId="566" priority="16">
      <formula>LEN(TRIM(A52))&gt;0</formula>
    </cfRule>
  </conditionalFormatting>
  <conditionalFormatting sqref="F5:F53">
    <cfRule type="cellIs" dxfId="565" priority="5" operator="equal">
      <formula>"ATTENTION DATE FIN &lt; DATE DEBUT"</formula>
    </cfRule>
  </conditionalFormatting>
  <conditionalFormatting sqref="A6:D6">
    <cfRule type="notContainsBlanks" dxfId="564" priority="2">
      <formula>LEN(TRIM(A6))&gt;0</formula>
    </cfRule>
  </conditionalFormatting>
  <conditionalFormatting sqref="C8">
    <cfRule type="notContainsBlanks" dxfId="563" priority="1">
      <formula>LEN(TRIM(C8))&gt;0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FERMETURE_TOUS_LES_ONGLETS">
                <anchor moveWithCells="1" sizeWithCells="1">
                  <from>
                    <xdr:col>0</xdr:col>
                    <xdr:colOff>38100</xdr:colOff>
                    <xdr:row>0</xdr:row>
                    <xdr:rowOff>12700</xdr:rowOff>
                  </from>
                  <to>
                    <xdr:col>0</xdr:col>
                    <xdr:colOff>736600</xdr:colOff>
                    <xdr:row>1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57"/>
  <sheetViews>
    <sheetView showGridLines="0" zoomScale="80" zoomScaleNormal="80" workbookViewId="0">
      <pane xSplit="3" ySplit="4" topLeftCell="D5" activePane="bottomRight" state="frozen"/>
      <selection activeCell="J15" sqref="J15"/>
      <selection pane="topRight" activeCell="J15" sqref="J15"/>
      <selection pane="bottomLeft" activeCell="J15" sqref="J15"/>
      <selection pane="bottomRight" activeCell="J15" sqref="J15"/>
    </sheetView>
  </sheetViews>
  <sheetFormatPr baseColWidth="10" defaultRowHeight="21.75" customHeight="1" x14ac:dyDescent="0.35"/>
  <cols>
    <col min="1" max="2" width="20" style="1" customWidth="1"/>
    <col min="3" max="3" width="11.453125" style="1"/>
    <col min="4" max="4" width="13.1796875" style="47" bestFit="1" customWidth="1"/>
    <col min="5" max="5" width="49.26953125" style="1" bestFit="1" customWidth="1"/>
    <col min="6" max="6" width="14.81640625" style="48" customWidth="1"/>
    <col min="7" max="7" width="28.453125" style="49" bestFit="1" customWidth="1"/>
  </cols>
  <sheetData>
    <row r="1" spans="1:8" ht="34.5" customHeight="1" x14ac:dyDescent="0.35">
      <c r="A1" s="293" t="s">
        <v>99</v>
      </c>
      <c r="B1" s="293"/>
      <c r="C1" s="293"/>
      <c r="D1" s="293"/>
      <c r="E1" s="293"/>
      <c r="F1" s="293"/>
      <c r="G1" s="293"/>
    </row>
    <row r="2" spans="1:8" ht="34.5" customHeight="1" x14ac:dyDescent="0.35">
      <c r="A2" s="294" t="s">
        <v>10</v>
      </c>
      <c r="B2" s="294"/>
      <c r="C2" s="294"/>
      <c r="D2" s="294"/>
      <c r="E2" s="294"/>
      <c r="F2" s="294"/>
      <c r="G2" s="294"/>
    </row>
    <row r="3" spans="1:8" ht="14.5" x14ac:dyDescent="0.35">
      <c r="A3" s="9" t="s">
        <v>0</v>
      </c>
      <c r="B3" s="10"/>
      <c r="C3" s="2"/>
      <c r="D3" s="295" t="s">
        <v>3</v>
      </c>
      <c r="E3" s="295" t="s">
        <v>4</v>
      </c>
      <c r="F3" s="124" t="s">
        <v>24</v>
      </c>
      <c r="G3" s="297" t="s">
        <v>23</v>
      </c>
    </row>
    <row r="4" spans="1:8" ht="15" thickBot="1" x14ac:dyDescent="0.4">
      <c r="A4" s="5" t="s">
        <v>1</v>
      </c>
      <c r="B4" s="13" t="s">
        <v>2</v>
      </c>
      <c r="C4" s="14" t="s">
        <v>22</v>
      </c>
      <c r="D4" s="296"/>
      <c r="E4" s="296"/>
      <c r="F4" s="17" t="s">
        <v>73</v>
      </c>
      <c r="G4" s="298"/>
    </row>
    <row r="5" spans="1:8" ht="21.75" customHeight="1" thickBot="1" x14ac:dyDescent="0.4">
      <c r="A5" s="77">
        <v>44195</v>
      </c>
      <c r="B5" s="52">
        <f>A5+5</f>
        <v>44200</v>
      </c>
      <c r="C5" s="3" t="s">
        <v>261</v>
      </c>
      <c r="D5" s="43"/>
      <c r="E5" s="3" t="s">
        <v>262</v>
      </c>
      <c r="F5" s="138" t="s">
        <v>138</v>
      </c>
      <c r="G5" s="144"/>
      <c r="H5" s="39" t="str">
        <f>IF(B5&lt;A5,"ATTENTION DATE FIN &lt; DATE DEBUT","")</f>
        <v/>
      </c>
    </row>
    <row r="6" spans="1:8" ht="21.75" customHeight="1" thickBot="1" x14ac:dyDescent="0.4">
      <c r="A6" s="77">
        <f>B5+3</f>
        <v>44203</v>
      </c>
      <c r="B6" s="52">
        <f t="shared" ref="B6:B57" si="0">A6+4</f>
        <v>44207</v>
      </c>
      <c r="C6" s="148" t="s">
        <v>209</v>
      </c>
      <c r="D6" s="43">
        <v>1007929</v>
      </c>
      <c r="E6" s="3" t="s">
        <v>157</v>
      </c>
      <c r="F6" s="139" t="s">
        <v>138</v>
      </c>
      <c r="G6" s="145"/>
      <c r="H6" s="39" t="str">
        <f t="shared" ref="H6:H57" si="1">IF(B6&lt;A6,"ATTENTION DATE FIN &lt; DATE DEBUT","")</f>
        <v/>
      </c>
    </row>
    <row r="7" spans="1:8" ht="21.75" customHeight="1" thickBot="1" x14ac:dyDescent="0.4">
      <c r="A7" s="77">
        <f t="shared" ref="A7:A57" si="2">B6+3</f>
        <v>44210</v>
      </c>
      <c r="B7" s="52">
        <f t="shared" si="0"/>
        <v>44214</v>
      </c>
      <c r="C7" s="149" t="s">
        <v>210</v>
      </c>
      <c r="D7" s="43">
        <v>1007930</v>
      </c>
      <c r="E7" s="3" t="s">
        <v>158</v>
      </c>
      <c r="F7" s="139" t="s">
        <v>138</v>
      </c>
      <c r="G7" s="145"/>
      <c r="H7" s="39" t="str">
        <f t="shared" si="1"/>
        <v/>
      </c>
    </row>
    <row r="8" spans="1:8" ht="21.75" customHeight="1" thickBot="1" x14ac:dyDescent="0.4">
      <c r="A8" s="77">
        <f t="shared" si="2"/>
        <v>44217</v>
      </c>
      <c r="B8" s="52">
        <f t="shared" si="0"/>
        <v>44221</v>
      </c>
      <c r="C8" s="148" t="s">
        <v>211</v>
      </c>
      <c r="D8" s="43">
        <v>1007931</v>
      </c>
      <c r="E8" s="3" t="s">
        <v>159</v>
      </c>
      <c r="F8" s="140" t="s">
        <v>138</v>
      </c>
      <c r="G8" s="145"/>
      <c r="H8" s="39" t="str">
        <f t="shared" si="1"/>
        <v/>
      </c>
    </row>
    <row r="9" spans="1:8" ht="21.75" customHeight="1" thickBot="1" x14ac:dyDescent="0.4">
      <c r="A9" s="77">
        <f t="shared" si="2"/>
        <v>44224</v>
      </c>
      <c r="B9" s="52">
        <f t="shared" si="0"/>
        <v>44228</v>
      </c>
      <c r="C9" s="148" t="s">
        <v>212</v>
      </c>
      <c r="D9" s="43">
        <v>1007932</v>
      </c>
      <c r="E9" s="3" t="s">
        <v>160</v>
      </c>
      <c r="F9" s="140" t="s">
        <v>138</v>
      </c>
      <c r="G9" s="145"/>
      <c r="H9" s="39" t="str">
        <f t="shared" si="1"/>
        <v/>
      </c>
    </row>
    <row r="10" spans="1:8" ht="21.75" customHeight="1" thickBot="1" x14ac:dyDescent="0.4">
      <c r="A10" s="151">
        <f t="shared" si="2"/>
        <v>44231</v>
      </c>
      <c r="B10" s="151">
        <f t="shared" si="0"/>
        <v>44235</v>
      </c>
      <c r="C10" s="152" t="s">
        <v>213</v>
      </c>
      <c r="D10" s="153">
        <v>1007948</v>
      </c>
      <c r="E10" s="150" t="s">
        <v>161</v>
      </c>
      <c r="F10" s="141" t="s">
        <v>136</v>
      </c>
      <c r="G10" s="145" t="s">
        <v>139</v>
      </c>
      <c r="H10" s="39" t="str">
        <f t="shared" si="1"/>
        <v/>
      </c>
    </row>
    <row r="11" spans="1:8" ht="21.75" customHeight="1" thickBot="1" x14ac:dyDescent="0.4">
      <c r="A11" s="77">
        <f t="shared" si="2"/>
        <v>44238</v>
      </c>
      <c r="B11" s="52">
        <f t="shared" si="0"/>
        <v>44242</v>
      </c>
      <c r="C11" s="148" t="s">
        <v>214</v>
      </c>
      <c r="D11" s="43">
        <v>1007949</v>
      </c>
      <c r="E11" s="3" t="s">
        <v>162</v>
      </c>
      <c r="F11" s="140" t="s">
        <v>138</v>
      </c>
      <c r="G11" s="145"/>
      <c r="H11" s="39" t="str">
        <f t="shared" si="1"/>
        <v/>
      </c>
    </row>
    <row r="12" spans="1:8" ht="21.75" customHeight="1" thickBot="1" x14ac:dyDescent="0.4">
      <c r="A12" s="77">
        <f t="shared" si="2"/>
        <v>44245</v>
      </c>
      <c r="B12" s="52">
        <f t="shared" si="0"/>
        <v>44249</v>
      </c>
      <c r="C12" s="148" t="s">
        <v>215</v>
      </c>
      <c r="D12" s="43">
        <v>1007992</v>
      </c>
      <c r="E12" s="3" t="s">
        <v>163</v>
      </c>
      <c r="F12" s="140" t="s">
        <v>138</v>
      </c>
      <c r="G12" s="145"/>
      <c r="H12" s="39" t="str">
        <f t="shared" si="1"/>
        <v/>
      </c>
    </row>
    <row r="13" spans="1:8" ht="21.75" customHeight="1" thickBot="1" x14ac:dyDescent="0.4">
      <c r="A13" s="77">
        <f t="shared" si="2"/>
        <v>44252</v>
      </c>
      <c r="B13" s="52">
        <f t="shared" si="0"/>
        <v>44256</v>
      </c>
      <c r="C13" s="148" t="s">
        <v>216</v>
      </c>
      <c r="D13" s="43">
        <v>1007993</v>
      </c>
      <c r="E13" s="3" t="s">
        <v>164</v>
      </c>
      <c r="F13" s="140" t="s">
        <v>138</v>
      </c>
      <c r="G13" s="145"/>
      <c r="H13" s="39" t="str">
        <f t="shared" si="1"/>
        <v/>
      </c>
    </row>
    <row r="14" spans="1:8" ht="21.75" customHeight="1" thickBot="1" x14ac:dyDescent="0.4">
      <c r="A14" s="151">
        <f t="shared" si="2"/>
        <v>44259</v>
      </c>
      <c r="B14" s="151">
        <f t="shared" si="0"/>
        <v>44263</v>
      </c>
      <c r="C14" s="152" t="s">
        <v>217</v>
      </c>
      <c r="D14" s="153">
        <v>1007994</v>
      </c>
      <c r="E14" s="150" t="s">
        <v>165</v>
      </c>
      <c r="F14" s="141" t="s">
        <v>136</v>
      </c>
      <c r="G14" s="145"/>
      <c r="H14" s="39" t="str">
        <f t="shared" si="1"/>
        <v/>
      </c>
    </row>
    <row r="15" spans="1:8" ht="21.75" customHeight="1" thickBot="1" x14ac:dyDescent="0.4">
      <c r="A15" s="77">
        <f t="shared" si="2"/>
        <v>44266</v>
      </c>
      <c r="B15" s="52">
        <f t="shared" si="0"/>
        <v>44270</v>
      </c>
      <c r="C15" s="148" t="s">
        <v>218</v>
      </c>
      <c r="D15" s="43">
        <v>1007995</v>
      </c>
      <c r="E15" s="3" t="s">
        <v>166</v>
      </c>
      <c r="F15" s="140" t="s">
        <v>138</v>
      </c>
      <c r="G15" s="145"/>
      <c r="H15" s="39" t="str">
        <f t="shared" si="1"/>
        <v/>
      </c>
    </row>
    <row r="16" spans="1:8" ht="21.75" customHeight="1" thickBot="1" x14ac:dyDescent="0.4">
      <c r="A16" s="77">
        <f>B15+3</f>
        <v>44273</v>
      </c>
      <c r="B16" s="52">
        <f t="shared" si="0"/>
        <v>44277</v>
      </c>
      <c r="C16" s="148" t="s">
        <v>219</v>
      </c>
      <c r="D16" s="43">
        <v>1007996</v>
      </c>
      <c r="E16" s="3" t="s">
        <v>167</v>
      </c>
      <c r="F16" s="140" t="s">
        <v>138</v>
      </c>
      <c r="G16" s="145"/>
      <c r="H16" s="39" t="str">
        <f t="shared" si="1"/>
        <v/>
      </c>
    </row>
    <row r="17" spans="1:8" ht="21.75" customHeight="1" thickBot="1" x14ac:dyDescent="0.4">
      <c r="A17" s="151">
        <f t="shared" si="2"/>
        <v>44280</v>
      </c>
      <c r="B17" s="151">
        <f t="shared" si="0"/>
        <v>44284</v>
      </c>
      <c r="C17" s="152" t="s">
        <v>220</v>
      </c>
      <c r="D17" s="153">
        <v>1007997</v>
      </c>
      <c r="E17" s="150" t="s">
        <v>168</v>
      </c>
      <c r="F17" s="141" t="s">
        <v>136</v>
      </c>
      <c r="G17" s="146"/>
      <c r="H17" s="39" t="str">
        <f t="shared" si="1"/>
        <v/>
      </c>
    </row>
    <row r="18" spans="1:8" ht="21.75" customHeight="1" thickBot="1" x14ac:dyDescent="0.4">
      <c r="A18" s="154">
        <f t="shared" si="2"/>
        <v>44287</v>
      </c>
      <c r="B18" s="154">
        <f t="shared" si="0"/>
        <v>44291</v>
      </c>
      <c r="C18" s="155" t="s">
        <v>221</v>
      </c>
      <c r="D18" s="156">
        <v>1007998</v>
      </c>
      <c r="E18" s="157" t="s">
        <v>169</v>
      </c>
      <c r="F18" s="142" t="s">
        <v>137</v>
      </c>
      <c r="G18" s="146"/>
      <c r="H18" s="39" t="str">
        <f t="shared" si="1"/>
        <v/>
      </c>
    </row>
    <row r="19" spans="1:8" ht="21.75" customHeight="1" thickBot="1" x14ac:dyDescent="0.4">
      <c r="A19" s="77">
        <f t="shared" si="2"/>
        <v>44294</v>
      </c>
      <c r="B19" s="52">
        <f t="shared" si="0"/>
        <v>44298</v>
      </c>
      <c r="C19" s="148" t="s">
        <v>222</v>
      </c>
      <c r="D19" s="43">
        <v>1007999</v>
      </c>
      <c r="E19" s="3" t="s">
        <v>170</v>
      </c>
      <c r="F19" s="143" t="s">
        <v>138</v>
      </c>
      <c r="G19" s="146"/>
      <c r="H19" s="39" t="str">
        <f t="shared" si="1"/>
        <v/>
      </c>
    </row>
    <row r="20" spans="1:8" ht="21.75" customHeight="1" thickBot="1" x14ac:dyDescent="0.4">
      <c r="A20" s="154">
        <f t="shared" si="2"/>
        <v>44301</v>
      </c>
      <c r="B20" s="154">
        <f t="shared" si="0"/>
        <v>44305</v>
      </c>
      <c r="C20" s="155" t="s">
        <v>223</v>
      </c>
      <c r="D20" s="156">
        <v>1008000</v>
      </c>
      <c r="E20" s="157" t="s">
        <v>171</v>
      </c>
      <c r="F20" s="142" t="s">
        <v>137</v>
      </c>
      <c r="G20" s="146"/>
      <c r="H20" s="39" t="str">
        <f t="shared" si="1"/>
        <v/>
      </c>
    </row>
    <row r="21" spans="1:8" ht="21.75" customHeight="1" thickBot="1" x14ac:dyDescent="0.4">
      <c r="A21" s="151">
        <f t="shared" si="2"/>
        <v>44308</v>
      </c>
      <c r="B21" s="151">
        <f t="shared" si="0"/>
        <v>44312</v>
      </c>
      <c r="C21" s="152" t="s">
        <v>224</v>
      </c>
      <c r="D21" s="153">
        <v>1008001</v>
      </c>
      <c r="E21" s="150" t="s">
        <v>172</v>
      </c>
      <c r="F21" s="141" t="s">
        <v>136</v>
      </c>
      <c r="G21" s="146" t="s">
        <v>332</v>
      </c>
      <c r="H21" s="39" t="str">
        <f t="shared" si="1"/>
        <v/>
      </c>
    </row>
    <row r="22" spans="1:8" ht="21.75" customHeight="1" thickBot="1" x14ac:dyDescent="0.4">
      <c r="A22" s="77">
        <f t="shared" si="2"/>
        <v>44315</v>
      </c>
      <c r="B22" s="52">
        <f t="shared" si="0"/>
        <v>44319</v>
      </c>
      <c r="C22" s="148" t="s">
        <v>225</v>
      </c>
      <c r="D22" s="43">
        <v>1008002</v>
      </c>
      <c r="E22" s="3" t="s">
        <v>173</v>
      </c>
      <c r="F22" s="140" t="s">
        <v>138</v>
      </c>
      <c r="G22" s="146" t="s">
        <v>333</v>
      </c>
      <c r="H22" s="39" t="str">
        <f t="shared" si="1"/>
        <v/>
      </c>
    </row>
    <row r="23" spans="1:8" ht="21.75" customHeight="1" thickBot="1" x14ac:dyDescent="0.4">
      <c r="A23" s="77">
        <f t="shared" si="2"/>
        <v>44322</v>
      </c>
      <c r="B23" s="52">
        <f t="shared" si="0"/>
        <v>44326</v>
      </c>
      <c r="C23" s="148" t="s">
        <v>226</v>
      </c>
      <c r="D23" s="43">
        <v>1008003</v>
      </c>
      <c r="E23" s="3" t="s">
        <v>174</v>
      </c>
      <c r="F23" s="143" t="s">
        <v>138</v>
      </c>
      <c r="G23" s="146" t="s">
        <v>140</v>
      </c>
      <c r="H23" s="39" t="str">
        <f t="shared" si="1"/>
        <v/>
      </c>
    </row>
    <row r="24" spans="1:8" ht="21.75" customHeight="1" thickBot="1" x14ac:dyDescent="0.4">
      <c r="A24" s="151">
        <f>B23+2</f>
        <v>44328</v>
      </c>
      <c r="B24" s="151">
        <f>A24+5</f>
        <v>44333</v>
      </c>
      <c r="C24" s="152" t="s">
        <v>227</v>
      </c>
      <c r="D24" s="153">
        <v>1008004</v>
      </c>
      <c r="E24" s="150" t="s">
        <v>175</v>
      </c>
      <c r="F24" s="141" t="s">
        <v>136</v>
      </c>
      <c r="G24" s="146" t="s">
        <v>141</v>
      </c>
      <c r="H24" s="39" t="str">
        <f t="shared" si="1"/>
        <v/>
      </c>
    </row>
    <row r="25" spans="1:8" ht="21.75" customHeight="1" thickBot="1" x14ac:dyDescent="0.4">
      <c r="A25" s="77">
        <f t="shared" si="2"/>
        <v>44336</v>
      </c>
      <c r="B25" s="52">
        <f t="shared" si="0"/>
        <v>44340</v>
      </c>
      <c r="C25" s="148" t="s">
        <v>228</v>
      </c>
      <c r="D25" s="43">
        <v>1008005</v>
      </c>
      <c r="E25" s="3" t="s">
        <v>176</v>
      </c>
      <c r="F25" s="140" t="s">
        <v>138</v>
      </c>
      <c r="G25" s="146"/>
      <c r="H25" s="39" t="str">
        <f t="shared" si="1"/>
        <v/>
      </c>
    </row>
    <row r="26" spans="1:8" ht="21.75" customHeight="1" thickBot="1" x14ac:dyDescent="0.4">
      <c r="A26" s="77">
        <f t="shared" si="2"/>
        <v>44343</v>
      </c>
      <c r="B26" s="52">
        <f t="shared" si="0"/>
        <v>44347</v>
      </c>
      <c r="C26" s="148" t="s">
        <v>229</v>
      </c>
      <c r="D26" s="43">
        <v>1008006</v>
      </c>
      <c r="E26" s="3" t="s">
        <v>177</v>
      </c>
      <c r="F26" s="140" t="s">
        <v>138</v>
      </c>
      <c r="G26" s="146"/>
      <c r="H26" s="39" t="str">
        <f t="shared" si="1"/>
        <v/>
      </c>
    </row>
    <row r="27" spans="1:8" ht="21.75" customHeight="1" thickBot="1" x14ac:dyDescent="0.4">
      <c r="A27" s="77">
        <f t="shared" si="2"/>
        <v>44350</v>
      </c>
      <c r="B27" s="52">
        <f t="shared" si="0"/>
        <v>44354</v>
      </c>
      <c r="C27" s="148" t="s">
        <v>230</v>
      </c>
      <c r="D27" s="43">
        <v>1008007</v>
      </c>
      <c r="E27" s="3" t="s">
        <v>178</v>
      </c>
      <c r="F27" s="143" t="s">
        <v>138</v>
      </c>
      <c r="G27" s="146"/>
      <c r="H27" s="39" t="str">
        <f t="shared" si="1"/>
        <v/>
      </c>
    </row>
    <row r="28" spans="1:8" ht="21.75" customHeight="1" thickBot="1" x14ac:dyDescent="0.4">
      <c r="A28" s="151">
        <f t="shared" si="2"/>
        <v>44357</v>
      </c>
      <c r="B28" s="151">
        <f t="shared" si="0"/>
        <v>44361</v>
      </c>
      <c r="C28" s="152" t="s">
        <v>231</v>
      </c>
      <c r="D28" s="153">
        <v>1008008</v>
      </c>
      <c r="E28" s="150" t="s">
        <v>179</v>
      </c>
      <c r="F28" s="141" t="s">
        <v>136</v>
      </c>
      <c r="G28" s="146"/>
      <c r="H28" s="39" t="str">
        <f t="shared" si="1"/>
        <v/>
      </c>
    </row>
    <row r="29" spans="1:8" ht="21.75" customHeight="1" thickBot="1" x14ac:dyDescent="0.4">
      <c r="A29" s="77">
        <f t="shared" si="2"/>
        <v>44364</v>
      </c>
      <c r="B29" s="52">
        <f t="shared" si="0"/>
        <v>44368</v>
      </c>
      <c r="C29" s="148" t="s">
        <v>232</v>
      </c>
      <c r="D29" s="43">
        <v>1008009</v>
      </c>
      <c r="E29" s="3" t="s">
        <v>180</v>
      </c>
      <c r="F29" s="140" t="s">
        <v>138</v>
      </c>
      <c r="G29" s="146"/>
      <c r="H29" s="39" t="str">
        <f t="shared" si="1"/>
        <v/>
      </c>
    </row>
    <row r="30" spans="1:8" ht="21.75" customHeight="1" thickBot="1" x14ac:dyDescent="0.4">
      <c r="A30" s="77">
        <f t="shared" si="2"/>
        <v>44371</v>
      </c>
      <c r="B30" s="52">
        <f t="shared" si="0"/>
        <v>44375</v>
      </c>
      <c r="C30" s="148" t="s">
        <v>233</v>
      </c>
      <c r="D30" s="43">
        <v>1008010</v>
      </c>
      <c r="E30" s="3" t="s">
        <v>181</v>
      </c>
      <c r="F30" s="140" t="s">
        <v>138</v>
      </c>
      <c r="G30" s="146"/>
      <c r="H30" s="39" t="str">
        <f t="shared" si="1"/>
        <v/>
      </c>
    </row>
    <row r="31" spans="1:8" ht="21.75" customHeight="1" thickBot="1" x14ac:dyDescent="0.4">
      <c r="A31" s="77">
        <f t="shared" si="2"/>
        <v>44378</v>
      </c>
      <c r="B31" s="52">
        <f t="shared" si="0"/>
        <v>44382</v>
      </c>
      <c r="C31" s="148" t="s">
        <v>234</v>
      </c>
      <c r="D31" s="43">
        <v>1008011</v>
      </c>
      <c r="E31" s="3" t="s">
        <v>182</v>
      </c>
      <c r="F31" s="143" t="s">
        <v>138</v>
      </c>
      <c r="G31" s="146"/>
      <c r="H31" s="39" t="str">
        <f t="shared" si="1"/>
        <v/>
      </c>
    </row>
    <row r="32" spans="1:8" ht="21.75" customHeight="1" thickBot="1" x14ac:dyDescent="0.4">
      <c r="A32" s="151">
        <f t="shared" si="2"/>
        <v>44385</v>
      </c>
      <c r="B32" s="151">
        <f t="shared" si="0"/>
        <v>44389</v>
      </c>
      <c r="C32" s="152" t="s">
        <v>235</v>
      </c>
      <c r="D32" s="153">
        <v>1008012</v>
      </c>
      <c r="E32" s="150" t="s">
        <v>183</v>
      </c>
      <c r="F32" s="141" t="s">
        <v>136</v>
      </c>
      <c r="G32" s="146"/>
      <c r="H32" s="39" t="str">
        <f t="shared" si="1"/>
        <v/>
      </c>
    </row>
    <row r="33" spans="1:8" ht="21.75" customHeight="1" thickBot="1" x14ac:dyDescent="0.4">
      <c r="A33" s="77">
        <f t="shared" si="2"/>
        <v>44392</v>
      </c>
      <c r="B33" s="52">
        <f t="shared" si="0"/>
        <v>44396</v>
      </c>
      <c r="C33" s="148" t="s">
        <v>236</v>
      </c>
      <c r="D33" s="43">
        <v>1008013</v>
      </c>
      <c r="E33" s="3" t="s">
        <v>184</v>
      </c>
      <c r="F33" s="140" t="s">
        <v>138</v>
      </c>
      <c r="G33" s="146"/>
      <c r="H33" s="39" t="str">
        <f t="shared" si="1"/>
        <v/>
      </c>
    </row>
    <row r="34" spans="1:8" ht="21.75" customHeight="1" thickBot="1" x14ac:dyDescent="0.4">
      <c r="A34" s="77">
        <f t="shared" si="2"/>
        <v>44399</v>
      </c>
      <c r="B34" s="52">
        <f t="shared" si="0"/>
        <v>44403</v>
      </c>
      <c r="C34" s="148" t="s">
        <v>237</v>
      </c>
      <c r="D34" s="43">
        <v>1008014</v>
      </c>
      <c r="E34" s="3" t="s">
        <v>185</v>
      </c>
      <c r="F34" s="140" t="s">
        <v>138</v>
      </c>
      <c r="G34" s="146"/>
      <c r="H34" s="39" t="str">
        <f t="shared" si="1"/>
        <v/>
      </c>
    </row>
    <row r="35" spans="1:8" ht="21.75" customHeight="1" thickBot="1" x14ac:dyDescent="0.4">
      <c r="A35" s="77">
        <f t="shared" si="2"/>
        <v>44406</v>
      </c>
      <c r="B35" s="52">
        <f t="shared" si="0"/>
        <v>44410</v>
      </c>
      <c r="C35" s="148" t="s">
        <v>238</v>
      </c>
      <c r="D35" s="43">
        <v>1008015</v>
      </c>
      <c r="E35" s="3" t="s">
        <v>186</v>
      </c>
      <c r="F35" s="140" t="s">
        <v>138</v>
      </c>
      <c r="G35" s="146"/>
      <c r="H35" s="39" t="str">
        <f t="shared" si="1"/>
        <v/>
      </c>
    </row>
    <row r="36" spans="1:8" ht="21.75" customHeight="1" thickBot="1" x14ac:dyDescent="0.4">
      <c r="A36" s="77">
        <f t="shared" si="2"/>
        <v>44413</v>
      </c>
      <c r="B36" s="52">
        <f t="shared" si="0"/>
        <v>44417</v>
      </c>
      <c r="C36" s="148" t="s">
        <v>239</v>
      </c>
      <c r="D36" s="43">
        <v>1008016</v>
      </c>
      <c r="E36" s="3" t="s">
        <v>187</v>
      </c>
      <c r="F36" s="143" t="s">
        <v>138</v>
      </c>
      <c r="G36" s="146" t="s">
        <v>142</v>
      </c>
      <c r="H36" s="39" t="str">
        <f t="shared" si="1"/>
        <v/>
      </c>
    </row>
    <row r="37" spans="1:8" ht="21.75" customHeight="1" thickBot="1" x14ac:dyDescent="0.4">
      <c r="A37" s="151">
        <f t="shared" si="2"/>
        <v>44420</v>
      </c>
      <c r="B37" s="151">
        <f t="shared" si="0"/>
        <v>44424</v>
      </c>
      <c r="C37" s="152" t="s">
        <v>240</v>
      </c>
      <c r="D37" s="153">
        <v>1008017</v>
      </c>
      <c r="E37" s="150" t="s">
        <v>188</v>
      </c>
      <c r="F37" s="141" t="s">
        <v>136</v>
      </c>
      <c r="G37" s="146"/>
      <c r="H37" s="39" t="str">
        <f t="shared" si="1"/>
        <v/>
      </c>
    </row>
    <row r="38" spans="1:8" ht="21.75" customHeight="1" thickBot="1" x14ac:dyDescent="0.4">
      <c r="A38" s="77">
        <f t="shared" si="2"/>
        <v>44427</v>
      </c>
      <c r="B38" s="52">
        <f t="shared" si="0"/>
        <v>44431</v>
      </c>
      <c r="C38" s="148" t="s">
        <v>241</v>
      </c>
      <c r="D38" s="43">
        <v>1008018</v>
      </c>
      <c r="E38" s="3" t="s">
        <v>189</v>
      </c>
      <c r="F38" s="140" t="s">
        <v>138</v>
      </c>
      <c r="G38" s="146"/>
      <c r="H38" s="39" t="str">
        <f t="shared" si="1"/>
        <v/>
      </c>
    </row>
    <row r="39" spans="1:8" ht="21.75" customHeight="1" thickBot="1" x14ac:dyDescent="0.4">
      <c r="A39" s="77">
        <f t="shared" si="2"/>
        <v>44434</v>
      </c>
      <c r="B39" s="52">
        <f t="shared" si="0"/>
        <v>44438</v>
      </c>
      <c r="C39" s="148" t="s">
        <v>242</v>
      </c>
      <c r="D39" s="43">
        <v>1008019</v>
      </c>
      <c r="E39" s="3" t="s">
        <v>190</v>
      </c>
      <c r="F39" s="140" t="s">
        <v>138</v>
      </c>
      <c r="G39" s="146"/>
      <c r="H39" s="39" t="str">
        <f t="shared" si="1"/>
        <v/>
      </c>
    </row>
    <row r="40" spans="1:8" ht="21.75" customHeight="1" thickBot="1" x14ac:dyDescent="0.4">
      <c r="A40" s="77">
        <f t="shared" si="2"/>
        <v>44441</v>
      </c>
      <c r="B40" s="52">
        <f t="shared" si="0"/>
        <v>44445</v>
      </c>
      <c r="C40" s="148" t="s">
        <v>243</v>
      </c>
      <c r="D40" s="43">
        <v>1008020</v>
      </c>
      <c r="E40" s="3" t="s">
        <v>191</v>
      </c>
      <c r="F40" s="143" t="s">
        <v>138</v>
      </c>
      <c r="G40" s="146"/>
      <c r="H40" s="39" t="str">
        <f t="shared" si="1"/>
        <v/>
      </c>
    </row>
    <row r="41" spans="1:8" ht="21.75" customHeight="1" thickBot="1" x14ac:dyDescent="0.4">
      <c r="A41" s="151">
        <f t="shared" si="2"/>
        <v>44448</v>
      </c>
      <c r="B41" s="151">
        <f t="shared" si="0"/>
        <v>44452</v>
      </c>
      <c r="C41" s="152" t="s">
        <v>244</v>
      </c>
      <c r="D41" s="153">
        <v>1008021</v>
      </c>
      <c r="E41" s="150" t="s">
        <v>192</v>
      </c>
      <c r="F41" s="141" t="s">
        <v>136</v>
      </c>
      <c r="G41" s="145"/>
      <c r="H41" s="39" t="str">
        <f t="shared" si="1"/>
        <v/>
      </c>
    </row>
    <row r="42" spans="1:8" ht="21.75" customHeight="1" thickBot="1" x14ac:dyDescent="0.4">
      <c r="A42" s="77">
        <f t="shared" si="2"/>
        <v>44455</v>
      </c>
      <c r="B42" s="52">
        <f t="shared" si="0"/>
        <v>44459</v>
      </c>
      <c r="C42" s="148" t="s">
        <v>245</v>
      </c>
      <c r="D42" s="43">
        <v>1008022</v>
      </c>
      <c r="E42" s="3" t="s">
        <v>193</v>
      </c>
      <c r="F42" s="140" t="s">
        <v>138</v>
      </c>
      <c r="G42" s="145"/>
      <c r="H42" s="39" t="str">
        <f t="shared" si="1"/>
        <v/>
      </c>
    </row>
    <row r="43" spans="1:8" ht="21.75" customHeight="1" thickBot="1" x14ac:dyDescent="0.4">
      <c r="A43" s="77">
        <f t="shared" si="2"/>
        <v>44462</v>
      </c>
      <c r="B43" s="52">
        <f t="shared" si="0"/>
        <v>44466</v>
      </c>
      <c r="C43" s="148" t="s">
        <v>246</v>
      </c>
      <c r="D43" s="43">
        <v>1008023</v>
      </c>
      <c r="E43" s="3" t="s">
        <v>194</v>
      </c>
      <c r="F43" s="140" t="s">
        <v>138</v>
      </c>
      <c r="G43" s="145"/>
      <c r="H43" s="39" t="str">
        <f t="shared" si="1"/>
        <v/>
      </c>
    </row>
    <row r="44" spans="1:8" ht="21.75" customHeight="1" thickBot="1" x14ac:dyDescent="0.4">
      <c r="A44" s="77">
        <f t="shared" si="2"/>
        <v>44469</v>
      </c>
      <c r="B44" s="52">
        <f t="shared" si="0"/>
        <v>44473</v>
      </c>
      <c r="C44" s="148" t="s">
        <v>247</v>
      </c>
      <c r="D44" s="43">
        <v>1008024</v>
      </c>
      <c r="E44" s="3" t="s">
        <v>195</v>
      </c>
      <c r="F44" s="140" t="s">
        <v>138</v>
      </c>
      <c r="G44" s="145"/>
      <c r="H44" s="39" t="str">
        <f t="shared" si="1"/>
        <v/>
      </c>
    </row>
    <row r="45" spans="1:8" ht="21.75" customHeight="1" thickBot="1" x14ac:dyDescent="0.4">
      <c r="A45" s="77">
        <f t="shared" si="2"/>
        <v>44476</v>
      </c>
      <c r="B45" s="52">
        <f t="shared" si="0"/>
        <v>44480</v>
      </c>
      <c r="C45" s="148" t="s">
        <v>248</v>
      </c>
      <c r="D45" s="43">
        <v>1008025</v>
      </c>
      <c r="E45" s="3" t="s">
        <v>196</v>
      </c>
      <c r="F45" s="143" t="s">
        <v>138</v>
      </c>
      <c r="G45" s="145"/>
      <c r="H45" s="39" t="str">
        <f t="shared" si="1"/>
        <v/>
      </c>
    </row>
    <row r="46" spans="1:8" ht="21.75" customHeight="1" thickBot="1" x14ac:dyDescent="0.4">
      <c r="A46" s="151">
        <f t="shared" si="2"/>
        <v>44483</v>
      </c>
      <c r="B46" s="151">
        <f t="shared" si="0"/>
        <v>44487</v>
      </c>
      <c r="C46" s="152" t="s">
        <v>249</v>
      </c>
      <c r="D46" s="153">
        <v>1008026</v>
      </c>
      <c r="E46" s="150" t="s">
        <v>197</v>
      </c>
      <c r="F46" s="141" t="s">
        <v>136</v>
      </c>
      <c r="G46" s="145"/>
      <c r="H46" s="39" t="str">
        <f t="shared" si="1"/>
        <v/>
      </c>
    </row>
    <row r="47" spans="1:8" ht="21.75" customHeight="1" thickBot="1" x14ac:dyDescent="0.4">
      <c r="A47" s="77">
        <f t="shared" si="2"/>
        <v>44490</v>
      </c>
      <c r="B47" s="52">
        <f t="shared" si="0"/>
        <v>44494</v>
      </c>
      <c r="C47" s="148" t="s">
        <v>250</v>
      </c>
      <c r="D47" s="43">
        <v>1008027</v>
      </c>
      <c r="E47" s="3" t="s">
        <v>198</v>
      </c>
      <c r="F47" s="140" t="s">
        <v>138</v>
      </c>
      <c r="G47" s="145"/>
      <c r="H47" s="39" t="str">
        <f t="shared" si="1"/>
        <v/>
      </c>
    </row>
    <row r="48" spans="1:8" ht="21.75" customHeight="1" thickBot="1" x14ac:dyDescent="0.4">
      <c r="A48" s="77">
        <f t="shared" si="2"/>
        <v>44497</v>
      </c>
      <c r="B48" s="52">
        <f t="shared" si="0"/>
        <v>44501</v>
      </c>
      <c r="C48" s="148" t="s">
        <v>251</v>
      </c>
      <c r="D48" s="43">
        <v>1008028</v>
      </c>
      <c r="E48" s="3" t="s">
        <v>199</v>
      </c>
      <c r="F48" s="140" t="s">
        <v>138</v>
      </c>
      <c r="G48" s="145"/>
      <c r="H48" s="39" t="str">
        <f t="shared" si="1"/>
        <v/>
      </c>
    </row>
    <row r="49" spans="1:8" ht="21.75" customHeight="1" thickBot="1" x14ac:dyDescent="0.4">
      <c r="A49" s="77">
        <f t="shared" si="2"/>
        <v>44504</v>
      </c>
      <c r="B49" s="52">
        <f t="shared" si="0"/>
        <v>44508</v>
      </c>
      <c r="C49" s="148" t="s">
        <v>252</v>
      </c>
      <c r="D49" s="43">
        <v>1008029</v>
      </c>
      <c r="E49" s="3" t="s">
        <v>200</v>
      </c>
      <c r="F49" s="143" t="s">
        <v>138</v>
      </c>
      <c r="G49" s="145" t="s">
        <v>143</v>
      </c>
      <c r="H49" s="39" t="str">
        <f t="shared" si="1"/>
        <v/>
      </c>
    </row>
    <row r="50" spans="1:8" ht="21.75" customHeight="1" thickBot="1" x14ac:dyDescent="0.4">
      <c r="A50" s="151">
        <f t="shared" si="2"/>
        <v>44511</v>
      </c>
      <c r="B50" s="151">
        <f t="shared" si="0"/>
        <v>44515</v>
      </c>
      <c r="C50" s="152" t="s">
        <v>253</v>
      </c>
      <c r="D50" s="153">
        <v>1008030</v>
      </c>
      <c r="E50" s="150" t="s">
        <v>201</v>
      </c>
      <c r="F50" s="141" t="s">
        <v>136</v>
      </c>
      <c r="G50" s="145"/>
      <c r="H50" s="39" t="str">
        <f t="shared" si="1"/>
        <v/>
      </c>
    </row>
    <row r="51" spans="1:8" ht="21.75" customHeight="1" thickBot="1" x14ac:dyDescent="0.4">
      <c r="A51" s="77">
        <f t="shared" si="2"/>
        <v>44518</v>
      </c>
      <c r="B51" s="52">
        <f t="shared" si="0"/>
        <v>44522</v>
      </c>
      <c r="C51" s="148" t="s">
        <v>254</v>
      </c>
      <c r="D51" s="43">
        <v>1008031</v>
      </c>
      <c r="E51" s="3" t="s">
        <v>202</v>
      </c>
      <c r="F51" s="140" t="s">
        <v>138</v>
      </c>
      <c r="G51" s="145"/>
      <c r="H51" s="39" t="str">
        <f t="shared" si="1"/>
        <v/>
      </c>
    </row>
    <row r="52" spans="1:8" ht="21.75" customHeight="1" thickBot="1" x14ac:dyDescent="0.4">
      <c r="A52" s="77">
        <f t="shared" si="2"/>
        <v>44525</v>
      </c>
      <c r="B52" s="52">
        <f t="shared" si="0"/>
        <v>44529</v>
      </c>
      <c r="C52" s="148" t="s">
        <v>255</v>
      </c>
      <c r="D52" s="43">
        <v>1008032</v>
      </c>
      <c r="E52" s="3" t="s">
        <v>203</v>
      </c>
      <c r="F52" s="140" t="s">
        <v>138</v>
      </c>
      <c r="G52" s="145"/>
      <c r="H52" s="39" t="str">
        <f t="shared" si="1"/>
        <v/>
      </c>
    </row>
    <row r="53" spans="1:8" ht="21.75" customHeight="1" thickBot="1" x14ac:dyDescent="0.4">
      <c r="A53" s="77">
        <f t="shared" si="2"/>
        <v>44532</v>
      </c>
      <c r="B53" s="52">
        <f t="shared" si="0"/>
        <v>44536</v>
      </c>
      <c r="C53" s="148" t="s">
        <v>256</v>
      </c>
      <c r="D53" s="43">
        <v>1008033</v>
      </c>
      <c r="E53" s="3" t="s">
        <v>204</v>
      </c>
      <c r="F53" s="143" t="s">
        <v>138</v>
      </c>
      <c r="G53" s="145"/>
      <c r="H53" s="39" t="str">
        <f t="shared" si="1"/>
        <v/>
      </c>
    </row>
    <row r="54" spans="1:8" ht="21.75" customHeight="1" thickBot="1" x14ac:dyDescent="0.4">
      <c r="A54" s="151">
        <f t="shared" si="2"/>
        <v>44539</v>
      </c>
      <c r="B54" s="151">
        <f t="shared" si="0"/>
        <v>44543</v>
      </c>
      <c r="C54" s="152" t="s">
        <v>257</v>
      </c>
      <c r="D54" s="153">
        <v>1008034</v>
      </c>
      <c r="E54" s="150" t="s">
        <v>205</v>
      </c>
      <c r="F54" s="141" t="s">
        <v>136</v>
      </c>
      <c r="G54" s="145"/>
      <c r="H54" s="39" t="str">
        <f t="shared" si="1"/>
        <v/>
      </c>
    </row>
    <row r="55" spans="1:8" ht="21.75" customHeight="1" thickBot="1" x14ac:dyDescent="0.4">
      <c r="A55" s="77">
        <f t="shared" si="2"/>
        <v>44546</v>
      </c>
      <c r="B55" s="52">
        <f t="shared" si="0"/>
        <v>44550</v>
      </c>
      <c r="C55" s="148" t="s">
        <v>258</v>
      </c>
      <c r="D55" s="43">
        <v>1008035</v>
      </c>
      <c r="E55" s="3" t="s">
        <v>206</v>
      </c>
      <c r="F55" s="140" t="s">
        <v>138</v>
      </c>
      <c r="G55" s="146" t="s">
        <v>144</v>
      </c>
      <c r="H55" s="39" t="str">
        <f t="shared" si="1"/>
        <v/>
      </c>
    </row>
    <row r="56" spans="1:8" ht="21.75" customHeight="1" thickBot="1" x14ac:dyDescent="0.4">
      <c r="A56" s="77">
        <f t="shared" si="2"/>
        <v>44553</v>
      </c>
      <c r="B56" s="52">
        <f t="shared" si="0"/>
        <v>44557</v>
      </c>
      <c r="C56" s="148" t="s">
        <v>259</v>
      </c>
      <c r="D56" s="43">
        <v>1008036</v>
      </c>
      <c r="E56" s="3" t="s">
        <v>207</v>
      </c>
      <c r="F56" s="140" t="s">
        <v>138</v>
      </c>
      <c r="G56" s="147"/>
      <c r="H56" s="39" t="str">
        <f t="shared" si="1"/>
        <v/>
      </c>
    </row>
    <row r="57" spans="1:8" ht="21.75" customHeight="1" thickBot="1" x14ac:dyDescent="0.4">
      <c r="A57" s="77">
        <f t="shared" si="2"/>
        <v>44560</v>
      </c>
      <c r="B57" s="52">
        <f t="shared" si="0"/>
        <v>44564</v>
      </c>
      <c r="C57" s="148" t="s">
        <v>260</v>
      </c>
      <c r="D57" s="43">
        <v>1008037</v>
      </c>
      <c r="E57" s="3" t="s">
        <v>208</v>
      </c>
      <c r="F57" s="140" t="s">
        <v>138</v>
      </c>
      <c r="G57" s="147" t="s">
        <v>25</v>
      </c>
      <c r="H57" s="39" t="str">
        <f t="shared" si="1"/>
        <v/>
      </c>
    </row>
  </sheetData>
  <mergeCells count="5">
    <mergeCell ref="A1:G1"/>
    <mergeCell ref="A2:G2"/>
    <mergeCell ref="D3:D4"/>
    <mergeCell ref="E3:E4"/>
    <mergeCell ref="G3:G4"/>
  </mergeCells>
  <conditionalFormatting sqref="A5:B5 B6:B57">
    <cfRule type="notContainsBlanks" dxfId="562" priority="40">
      <formula>LEN(TRIM(A5))&gt;0</formula>
    </cfRule>
  </conditionalFormatting>
  <conditionalFormatting sqref="A6:A57 D5:D25 D27:D53">
    <cfRule type="notContainsBlanks" dxfId="561" priority="29">
      <formula>LEN(TRIM(A5))&gt;0</formula>
    </cfRule>
  </conditionalFormatting>
  <conditionalFormatting sqref="C5">
    <cfRule type="notContainsBlanks" dxfId="560" priority="26">
      <formula>LEN(TRIM(C5))&gt;0</formula>
    </cfRule>
  </conditionalFormatting>
  <conditionalFormatting sqref="E5:E57">
    <cfRule type="notContainsBlanks" dxfId="559" priority="13">
      <formula>LEN(TRIM(E5))&gt;0</formula>
    </cfRule>
  </conditionalFormatting>
  <conditionalFormatting sqref="H5:H57">
    <cfRule type="cellIs" dxfId="558" priority="12" operator="equal">
      <formula>"ATTENTION DATE FIN &lt; DATE DEBUT"</formula>
    </cfRule>
  </conditionalFormatting>
  <conditionalFormatting sqref="D26">
    <cfRule type="notContainsBlanks" dxfId="557" priority="9">
      <formula>LEN(TRIM(D26))&gt;0</formula>
    </cfRule>
  </conditionalFormatting>
  <conditionalFormatting sqref="D54:D57">
    <cfRule type="notContainsBlanks" dxfId="556" priority="8">
      <formula>LEN(TRIM(D54))&gt;0</formula>
    </cfRule>
  </conditionalFormatting>
  <conditionalFormatting sqref="F57">
    <cfRule type="notContainsBlanks" dxfId="555" priority="7">
      <formula>LEN(TRIM(F57))&gt;0</formula>
    </cfRule>
  </conditionalFormatting>
  <conditionalFormatting sqref="F5">
    <cfRule type="notContainsBlanks" dxfId="554" priority="6">
      <formula>LEN(TRIM(F5))&gt;0</formula>
    </cfRule>
  </conditionalFormatting>
  <conditionalFormatting sqref="F6:F56">
    <cfRule type="notContainsBlanks" dxfId="553" priority="5">
      <formula>LEN(TRIM(F6))&gt;0</formula>
    </cfRule>
  </conditionalFormatting>
  <conditionalFormatting sqref="G57">
    <cfRule type="notContainsBlanks" dxfId="552" priority="4">
      <formula>LEN(TRIM(G57))&gt;0</formula>
    </cfRule>
  </conditionalFormatting>
  <conditionalFormatting sqref="G5:G56">
    <cfRule type="notContainsBlanks" dxfId="551" priority="3">
      <formula>LEN(TRIM(G5))&gt;0</formula>
    </cfRule>
  </conditionalFormatting>
  <conditionalFormatting sqref="G6:G53">
    <cfRule type="notContainsBlanks" dxfId="550" priority="2">
      <formula>LEN(TRIM(G6))&gt;0</formula>
    </cfRule>
  </conditionalFormatting>
  <conditionalFormatting sqref="C6:C57">
    <cfRule type="notContainsBlanks" dxfId="549" priority="1">
      <formula>LEN(TRIM(C6))&gt;0</formula>
    </cfRule>
  </conditionalFormatting>
  <dataValidations count="1">
    <dataValidation type="list" allowBlank="1" showInputMessage="1" showErrorMessage="1" sqref="F5:F57" xr:uid="{00000000-0002-0000-0200-000000000000}">
      <formula1>"ASIE,ITALIE,-"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6913" r:id="rId4" name="Button 1">
              <controlPr defaultSize="0" print="0" autoFill="0" autoPict="0" macro="[0]!FERMETURE_TOUS_LES_ONGLETS">
                <anchor moveWithCells="1" sizeWithCells="1">
                  <from>
                    <xdr:col>0</xdr:col>
                    <xdr:colOff>38100</xdr:colOff>
                    <xdr:row>0</xdr:row>
                    <xdr:rowOff>12700</xdr:rowOff>
                  </from>
                  <to>
                    <xdr:col>0</xdr:col>
                    <xdr:colOff>736600</xdr:colOff>
                    <xdr:row>1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56"/>
  <sheetViews>
    <sheetView showGridLines="0" workbookViewId="0">
      <pane xSplit="3" ySplit="4" topLeftCell="D14" activePane="bottomRight" state="frozen"/>
      <selection activeCell="J15" sqref="J15"/>
      <selection pane="topRight" activeCell="J15" sqref="J15"/>
      <selection pane="bottomLeft" activeCell="J15" sqref="J15"/>
      <selection pane="bottomRight" activeCell="J15" sqref="J15"/>
    </sheetView>
  </sheetViews>
  <sheetFormatPr baseColWidth="10" defaultRowHeight="21.75" customHeight="1" x14ac:dyDescent="0.35"/>
  <cols>
    <col min="1" max="1" width="13.26953125" style="42" customWidth="1"/>
    <col min="2" max="2" width="11.453125" style="42"/>
    <col min="3" max="3" width="0" style="1" hidden="1" customWidth="1"/>
    <col min="4" max="4" width="13.54296875" style="47" customWidth="1"/>
    <col min="5" max="5" width="43.1796875" style="42" customWidth="1"/>
    <col min="6" max="6" width="23" style="49" customWidth="1"/>
  </cols>
  <sheetData>
    <row r="1" spans="1:7" ht="34.5" customHeight="1" x14ac:dyDescent="0.35">
      <c r="A1" s="293" t="s">
        <v>13</v>
      </c>
      <c r="B1" s="293"/>
      <c r="C1" s="293"/>
      <c r="D1" s="293"/>
      <c r="E1" s="293"/>
      <c r="F1" s="293"/>
    </row>
    <row r="2" spans="1:7" ht="34.5" customHeight="1" x14ac:dyDescent="0.35">
      <c r="A2" s="294" t="s">
        <v>8</v>
      </c>
      <c r="B2" s="294"/>
      <c r="C2" s="294"/>
      <c r="D2" s="294"/>
      <c r="E2" s="294"/>
      <c r="F2" s="294"/>
    </row>
    <row r="3" spans="1:7" ht="14.5" x14ac:dyDescent="0.35">
      <c r="A3" s="9" t="s">
        <v>0</v>
      </c>
      <c r="B3" s="10"/>
      <c r="C3" s="2"/>
      <c r="D3" s="295" t="s">
        <v>3</v>
      </c>
      <c r="E3" s="295" t="s">
        <v>4</v>
      </c>
      <c r="F3" s="297" t="s">
        <v>23</v>
      </c>
    </row>
    <row r="4" spans="1:7" ht="14.5" x14ac:dyDescent="0.35">
      <c r="A4" s="5" t="s">
        <v>1</v>
      </c>
      <c r="B4" s="13" t="s">
        <v>2</v>
      </c>
      <c r="C4" s="14" t="s">
        <v>22</v>
      </c>
      <c r="D4" s="296"/>
      <c r="E4" s="296"/>
      <c r="F4" s="298"/>
    </row>
    <row r="5" spans="1:7" ht="21.75" customHeight="1" x14ac:dyDescent="0.35">
      <c r="A5" s="41">
        <v>44205</v>
      </c>
      <c r="B5" s="41">
        <v>44230</v>
      </c>
      <c r="C5" s="3"/>
      <c r="D5" s="43">
        <v>1007950</v>
      </c>
      <c r="E5" s="44" t="s">
        <v>135</v>
      </c>
      <c r="F5" s="46"/>
      <c r="G5" s="39" t="str">
        <f>IF(B5&lt;A5,"ATTENTION DATE FIN &lt; DATE DEBUT","")</f>
        <v/>
      </c>
    </row>
    <row r="6" spans="1:7" ht="21.75" customHeight="1" x14ac:dyDescent="0.35">
      <c r="A6" s="41">
        <v>44210</v>
      </c>
      <c r="B6" s="41">
        <v>44270</v>
      </c>
      <c r="C6" s="3"/>
      <c r="D6" s="43">
        <v>1007964</v>
      </c>
      <c r="E6" s="44" t="s">
        <v>148</v>
      </c>
      <c r="F6" s="46"/>
      <c r="G6" s="39" t="str">
        <f>IF(B6&lt;A6,"ATTENTION DATE FIN &lt; DATE DEBUT","")</f>
        <v/>
      </c>
    </row>
    <row r="7" spans="1:7" ht="21.75" customHeight="1" x14ac:dyDescent="0.35">
      <c r="A7" s="41">
        <v>44216</v>
      </c>
      <c r="B7" s="41">
        <v>44227</v>
      </c>
      <c r="C7" s="3"/>
      <c r="D7" s="43">
        <v>1007965</v>
      </c>
      <c r="E7" s="44" t="s">
        <v>152</v>
      </c>
      <c r="F7" s="46"/>
      <c r="G7" s="39" t="str">
        <f>IF(B8&lt;A8,"ATTENTION DATE FIN &lt; DATE DEBUT","")</f>
        <v/>
      </c>
    </row>
    <row r="8" spans="1:7" ht="21.75" customHeight="1" x14ac:dyDescent="0.35">
      <c r="A8" s="41">
        <v>44216</v>
      </c>
      <c r="B8" s="41">
        <v>409499</v>
      </c>
      <c r="C8" s="3"/>
      <c r="D8" s="43">
        <v>1007966</v>
      </c>
      <c r="E8" s="44" t="s">
        <v>153</v>
      </c>
      <c r="F8" s="46"/>
      <c r="G8" s="39" t="str">
        <f>IF(B9&lt;A9,"ATTENTION DATE FIN &lt; DATE DEBUT","")</f>
        <v/>
      </c>
    </row>
    <row r="9" spans="1:7" ht="21.75" customHeight="1" x14ac:dyDescent="0.35">
      <c r="A9" s="41">
        <v>44231</v>
      </c>
      <c r="B9" s="41">
        <v>44289</v>
      </c>
      <c r="C9" s="3"/>
      <c r="D9" s="43">
        <v>1007905</v>
      </c>
      <c r="E9" s="44" t="s">
        <v>131</v>
      </c>
      <c r="F9" s="46"/>
      <c r="G9" s="39" t="str">
        <f>IF(B9&lt;A9,"ATTENTION DATE FIN &lt; DATE DEBUT","")</f>
        <v/>
      </c>
    </row>
    <row r="10" spans="1:7" ht="21.75" customHeight="1" x14ac:dyDescent="0.35">
      <c r="A10" s="41">
        <v>44231</v>
      </c>
      <c r="B10" s="41">
        <v>44240</v>
      </c>
      <c r="C10" s="3"/>
      <c r="D10" s="43">
        <v>1008061</v>
      </c>
      <c r="E10" s="44" t="s">
        <v>264</v>
      </c>
      <c r="F10" s="46"/>
      <c r="G10" s="39" t="str">
        <f>IF(B11&lt;A11,"ATTENTION DATE FIN &lt; DATE DEBUT","")</f>
        <v/>
      </c>
    </row>
    <row r="11" spans="1:7" ht="21.75" customHeight="1" x14ac:dyDescent="0.35">
      <c r="A11" s="41">
        <v>44231</v>
      </c>
      <c r="B11" s="41">
        <v>44237</v>
      </c>
      <c r="C11" s="3"/>
      <c r="D11" s="43">
        <v>1008062</v>
      </c>
      <c r="E11" s="44" t="s">
        <v>265</v>
      </c>
      <c r="F11" s="46"/>
      <c r="G11" s="39" t="str">
        <f>IF(B12&lt;A12,"ATTENTION DATE FIN &lt; DATE DEBUT","")</f>
        <v/>
      </c>
    </row>
    <row r="12" spans="1:7" ht="21.75" customHeight="1" x14ac:dyDescent="0.35">
      <c r="A12" s="41">
        <v>44273</v>
      </c>
      <c r="B12" s="41">
        <v>44331</v>
      </c>
      <c r="C12" s="3"/>
      <c r="D12" s="43">
        <v>1007947</v>
      </c>
      <c r="E12" s="44" t="s">
        <v>134</v>
      </c>
      <c r="F12" s="46"/>
      <c r="G12" s="39" t="str">
        <f>IF(B12&lt;A12,"ATTENTION DATE FIN &lt; DATE DEBUT","")</f>
        <v/>
      </c>
    </row>
    <row r="13" spans="1:7" ht="21.75" customHeight="1" x14ac:dyDescent="0.35">
      <c r="A13" s="41">
        <v>44291</v>
      </c>
      <c r="B13" s="41">
        <v>44316</v>
      </c>
      <c r="C13" s="3"/>
      <c r="D13" s="43">
        <v>1008099</v>
      </c>
      <c r="E13" s="44" t="s">
        <v>305</v>
      </c>
      <c r="F13" s="46"/>
      <c r="G13" s="39" t="str">
        <f t="shared" ref="G13:G19" si="0">IF(B14&lt;A14,"ATTENTION DATE FIN &lt; DATE DEBUT","")</f>
        <v/>
      </c>
    </row>
    <row r="14" spans="1:7" ht="21.75" customHeight="1" x14ac:dyDescent="0.35">
      <c r="A14" s="41">
        <v>44301</v>
      </c>
      <c r="B14" s="41">
        <v>44306</v>
      </c>
      <c r="C14" s="3"/>
      <c r="D14" s="43">
        <v>1008059</v>
      </c>
      <c r="E14" s="44" t="s">
        <v>263</v>
      </c>
      <c r="F14" s="46"/>
      <c r="G14" s="39" t="str">
        <f t="shared" si="0"/>
        <v/>
      </c>
    </row>
    <row r="15" spans="1:7" ht="21.75" customHeight="1" x14ac:dyDescent="0.35">
      <c r="A15" s="41">
        <v>44308</v>
      </c>
      <c r="B15" s="41">
        <v>44312</v>
      </c>
      <c r="C15" s="3"/>
      <c r="D15" s="43">
        <v>1008109</v>
      </c>
      <c r="E15" s="44" t="s">
        <v>310</v>
      </c>
      <c r="F15" s="46"/>
      <c r="G15" s="39" t="str">
        <f t="shared" si="0"/>
        <v/>
      </c>
    </row>
    <row r="16" spans="1:7" ht="21.75" customHeight="1" x14ac:dyDescent="0.35">
      <c r="A16" s="41">
        <v>44315</v>
      </c>
      <c r="B16" s="41">
        <v>44319</v>
      </c>
      <c r="C16" s="3"/>
      <c r="D16" s="43">
        <v>1008118</v>
      </c>
      <c r="E16" s="44" t="s">
        <v>312</v>
      </c>
      <c r="F16" s="46"/>
      <c r="G16" s="39" t="str">
        <f t="shared" si="0"/>
        <v/>
      </c>
    </row>
    <row r="17" spans="1:7" ht="21.75" customHeight="1" x14ac:dyDescent="0.35">
      <c r="A17" s="41">
        <v>44315</v>
      </c>
      <c r="B17" s="41">
        <v>44319</v>
      </c>
      <c r="C17" s="3"/>
      <c r="D17" s="43">
        <v>1008119</v>
      </c>
      <c r="E17" s="44" t="s">
        <v>313</v>
      </c>
      <c r="F17" s="46"/>
      <c r="G17" s="39" t="str">
        <f t="shared" si="0"/>
        <v/>
      </c>
    </row>
    <row r="18" spans="1:7" ht="21.75" customHeight="1" x14ac:dyDescent="0.35">
      <c r="A18" s="41">
        <v>44322</v>
      </c>
      <c r="B18" s="41">
        <v>44326</v>
      </c>
      <c r="C18" s="3"/>
      <c r="D18" s="43">
        <v>1008120</v>
      </c>
      <c r="E18" s="44" t="s">
        <v>314</v>
      </c>
      <c r="F18" s="46"/>
      <c r="G18" s="39" t="str">
        <f t="shared" si="0"/>
        <v/>
      </c>
    </row>
    <row r="19" spans="1:7" ht="21.75" customHeight="1" x14ac:dyDescent="0.35">
      <c r="A19" s="41">
        <v>44322</v>
      </c>
      <c r="B19" s="41">
        <v>44326</v>
      </c>
      <c r="C19" s="3"/>
      <c r="D19" s="43">
        <v>1008121</v>
      </c>
      <c r="E19" s="44" t="s">
        <v>315</v>
      </c>
      <c r="F19" s="46"/>
      <c r="G19" s="39" t="str">
        <f t="shared" si="0"/>
        <v/>
      </c>
    </row>
    <row r="20" spans="1:7" ht="21.75" customHeight="1" x14ac:dyDescent="0.35">
      <c r="A20" s="41">
        <v>44326</v>
      </c>
      <c r="B20" s="41">
        <v>44333</v>
      </c>
      <c r="C20" s="3"/>
      <c r="D20" s="43">
        <v>1008207</v>
      </c>
      <c r="E20" s="44" t="s">
        <v>339</v>
      </c>
      <c r="F20" s="46"/>
      <c r="G20" s="39" t="str">
        <f>IF(B22&lt;A22,"ATTENTION DATE FIN &lt; DATE DEBUT","")</f>
        <v/>
      </c>
    </row>
    <row r="21" spans="1:7" ht="21.75" customHeight="1" x14ac:dyDescent="0.35">
      <c r="A21" s="41">
        <v>44326</v>
      </c>
      <c r="B21" s="41">
        <v>44333</v>
      </c>
      <c r="C21" s="3"/>
      <c r="D21" s="43">
        <v>1008208</v>
      </c>
      <c r="E21" s="44" t="s">
        <v>340</v>
      </c>
      <c r="F21" s="46"/>
      <c r="G21" s="39" t="str">
        <f>IF(B23&lt;A23,"ATTENTION DATE FIN &lt; DATE DEBUT","")</f>
        <v/>
      </c>
    </row>
    <row r="22" spans="1:7" ht="21.75" customHeight="1" x14ac:dyDescent="0.35">
      <c r="A22" s="41">
        <v>44329</v>
      </c>
      <c r="B22" s="41">
        <v>44347</v>
      </c>
      <c r="C22" s="3"/>
      <c r="D22" s="43">
        <v>1008212</v>
      </c>
      <c r="E22" s="44" t="s">
        <v>346</v>
      </c>
      <c r="F22" s="46"/>
      <c r="G22" s="39" t="str">
        <f t="shared" ref="G22:G29" si="1">IF(B23&lt;A23,"ATTENTION DATE FIN &lt; DATE DEBUT","")</f>
        <v/>
      </c>
    </row>
    <row r="23" spans="1:7" ht="21.75" customHeight="1" x14ac:dyDescent="0.35">
      <c r="A23" s="41">
        <v>44330</v>
      </c>
      <c r="B23" s="41">
        <v>44347</v>
      </c>
      <c r="C23" s="3"/>
      <c r="D23" s="43">
        <v>1008211</v>
      </c>
      <c r="E23" s="44" t="s">
        <v>345</v>
      </c>
      <c r="F23" s="46"/>
      <c r="G23" s="39" t="str">
        <f t="shared" si="1"/>
        <v/>
      </c>
    </row>
    <row r="24" spans="1:7" ht="21.75" customHeight="1" x14ac:dyDescent="0.35">
      <c r="A24" s="41">
        <v>44332</v>
      </c>
      <c r="B24" s="41">
        <v>44342</v>
      </c>
      <c r="C24" s="3"/>
      <c r="D24" s="43">
        <v>1008066</v>
      </c>
      <c r="E24" s="44" t="s">
        <v>271</v>
      </c>
      <c r="F24" s="46"/>
      <c r="G24" s="39" t="str">
        <f t="shared" si="1"/>
        <v/>
      </c>
    </row>
    <row r="25" spans="1:7" ht="21.75" customHeight="1" x14ac:dyDescent="0.35">
      <c r="A25" s="41">
        <v>44333</v>
      </c>
      <c r="B25" s="41">
        <v>44340</v>
      </c>
      <c r="C25" s="3"/>
      <c r="D25" s="43">
        <v>1008209</v>
      </c>
      <c r="E25" s="44" t="s">
        <v>341</v>
      </c>
      <c r="F25" s="46"/>
      <c r="G25" s="39" t="str">
        <f t="shared" si="1"/>
        <v/>
      </c>
    </row>
    <row r="26" spans="1:7" ht="21.75" customHeight="1" x14ac:dyDescent="0.35">
      <c r="A26" s="41">
        <v>44343</v>
      </c>
      <c r="B26" s="41">
        <v>44370</v>
      </c>
      <c r="C26" s="3"/>
      <c r="D26" s="43">
        <v>1008088</v>
      </c>
      <c r="E26" s="44" t="s">
        <v>298</v>
      </c>
      <c r="F26" s="46"/>
      <c r="G26" s="39" t="str">
        <f t="shared" si="1"/>
        <v/>
      </c>
    </row>
    <row r="27" spans="1:7" ht="21.75" customHeight="1" x14ac:dyDescent="0.35">
      <c r="A27" s="41">
        <v>44350</v>
      </c>
      <c r="B27" s="41">
        <v>44354</v>
      </c>
      <c r="C27" s="3"/>
      <c r="D27" s="43">
        <v>1008224</v>
      </c>
      <c r="E27" s="44" t="s">
        <v>358</v>
      </c>
      <c r="F27" s="46"/>
      <c r="G27" s="39" t="str">
        <f t="shared" si="1"/>
        <v/>
      </c>
    </row>
    <row r="28" spans="1:7" ht="21.75" customHeight="1" x14ac:dyDescent="0.35">
      <c r="A28" s="41">
        <v>44357</v>
      </c>
      <c r="B28" s="41">
        <v>44370</v>
      </c>
      <c r="C28" s="3"/>
      <c r="D28" s="43">
        <v>1008206</v>
      </c>
      <c r="E28" s="44" t="s">
        <v>338</v>
      </c>
      <c r="F28" s="46"/>
      <c r="G28" s="39" t="str">
        <f t="shared" si="1"/>
        <v/>
      </c>
    </row>
    <row r="29" spans="1:7" ht="21.75" customHeight="1" x14ac:dyDescent="0.35">
      <c r="A29" s="41">
        <v>44361</v>
      </c>
      <c r="B29" s="41">
        <v>44366</v>
      </c>
      <c r="C29" s="3"/>
      <c r="D29" s="43">
        <v>1008214</v>
      </c>
      <c r="E29" s="44" t="s">
        <v>349</v>
      </c>
      <c r="F29" s="46"/>
      <c r="G29" s="39" t="str">
        <f t="shared" si="1"/>
        <v/>
      </c>
    </row>
    <row r="30" spans="1:7" ht="21.75" customHeight="1" x14ac:dyDescent="0.35">
      <c r="A30" s="41">
        <v>44362</v>
      </c>
      <c r="B30" s="41">
        <v>44368</v>
      </c>
      <c r="C30" s="3"/>
      <c r="D30" s="43">
        <v>1008231</v>
      </c>
      <c r="E30" s="44" t="s">
        <v>370</v>
      </c>
      <c r="F30" s="46"/>
      <c r="G30" s="39" t="str">
        <f>IF(B32&lt;A32,"ATTENTION DATE FIN &lt; DATE DEBUT","")</f>
        <v/>
      </c>
    </row>
    <row r="31" spans="1:7" ht="21.75" customHeight="1" x14ac:dyDescent="0.35">
      <c r="A31" s="41">
        <v>44371</v>
      </c>
      <c r="B31" s="41">
        <v>44398</v>
      </c>
      <c r="C31" s="3"/>
      <c r="D31" s="43">
        <v>1008205</v>
      </c>
      <c r="E31" s="44" t="s">
        <v>337</v>
      </c>
      <c r="F31" s="46"/>
      <c r="G31" s="39" t="str">
        <f t="shared" ref="G31:G38" si="2">IF(B32&lt;A32,"ATTENTION DATE FIN &lt; DATE DEBUT","")</f>
        <v/>
      </c>
    </row>
    <row r="32" spans="1:7" ht="21.75" customHeight="1" x14ac:dyDescent="0.35">
      <c r="A32" s="41">
        <v>44376</v>
      </c>
      <c r="B32" s="41">
        <v>44382</v>
      </c>
      <c r="C32" s="3"/>
      <c r="D32" s="43">
        <v>1008236</v>
      </c>
      <c r="E32" s="44" t="s">
        <v>377</v>
      </c>
      <c r="F32" s="46"/>
      <c r="G32" s="39" t="str">
        <f t="shared" si="2"/>
        <v/>
      </c>
    </row>
    <row r="33" spans="1:7" ht="21.75" customHeight="1" x14ac:dyDescent="0.35">
      <c r="A33" s="41">
        <v>44383</v>
      </c>
      <c r="B33" s="41">
        <v>44389</v>
      </c>
      <c r="C33" s="3"/>
      <c r="D33" s="43">
        <v>1008237</v>
      </c>
      <c r="E33" s="44" t="s">
        <v>378</v>
      </c>
      <c r="F33" s="46"/>
      <c r="G33" s="39" t="str">
        <f t="shared" si="2"/>
        <v/>
      </c>
    </row>
    <row r="34" spans="1:7" ht="21.75" customHeight="1" x14ac:dyDescent="0.35">
      <c r="A34" s="41">
        <v>44383</v>
      </c>
      <c r="B34" s="41">
        <v>44396</v>
      </c>
      <c r="C34" s="3" t="str">
        <f>IF(A34=""," ",TEXT("SEM "," ")&amp;WEEKNUM(A34,1))</f>
        <v>SEM 28</v>
      </c>
      <c r="D34" s="43">
        <v>1008241</v>
      </c>
      <c r="E34" s="44" t="s">
        <v>382</v>
      </c>
      <c r="F34" s="46"/>
      <c r="G34" s="39" t="str">
        <f t="shared" si="2"/>
        <v/>
      </c>
    </row>
    <row r="35" spans="1:7" ht="21.75" customHeight="1" x14ac:dyDescent="0.35">
      <c r="A35" s="41">
        <v>44390</v>
      </c>
      <c r="B35" s="41">
        <v>44396</v>
      </c>
      <c r="C35" s="3"/>
      <c r="D35" s="43">
        <v>1008238</v>
      </c>
      <c r="E35" s="44" t="s">
        <v>379</v>
      </c>
      <c r="F35" s="46"/>
      <c r="G35" s="39" t="str">
        <f t="shared" si="2"/>
        <v/>
      </c>
    </row>
    <row r="36" spans="1:7" ht="21.75" customHeight="1" x14ac:dyDescent="0.35">
      <c r="A36" s="41">
        <v>44397</v>
      </c>
      <c r="B36" s="41">
        <v>44403</v>
      </c>
      <c r="C36" s="3"/>
      <c r="D36" s="43">
        <v>1008239</v>
      </c>
      <c r="E36" s="44" t="s">
        <v>380</v>
      </c>
      <c r="F36" s="46"/>
      <c r="G36" s="39" t="str">
        <f t="shared" si="2"/>
        <v/>
      </c>
    </row>
    <row r="37" spans="1:7" ht="21.75" customHeight="1" x14ac:dyDescent="0.35">
      <c r="A37" s="41">
        <v>44399</v>
      </c>
      <c r="B37" s="41">
        <v>44426</v>
      </c>
      <c r="C37" s="3"/>
      <c r="D37" s="43">
        <v>1008210</v>
      </c>
      <c r="E37" s="44" t="s">
        <v>343</v>
      </c>
      <c r="F37" s="46"/>
      <c r="G37" s="39" t="str">
        <f t="shared" si="2"/>
        <v/>
      </c>
    </row>
    <row r="38" spans="1:7" ht="21.75" customHeight="1" x14ac:dyDescent="0.35">
      <c r="A38" s="41">
        <v>44399</v>
      </c>
      <c r="B38" s="41" t="s">
        <v>397</v>
      </c>
      <c r="C38" s="3" t="str">
        <f>IF(A38=""," ",TEXT("SEM "," ")&amp;WEEKNUM(A38,1))</f>
        <v>SEM 30</v>
      </c>
      <c r="D38" s="43">
        <v>1008248</v>
      </c>
      <c r="E38" s="44" t="s">
        <v>398</v>
      </c>
      <c r="F38" s="46"/>
      <c r="G38" s="39" t="str">
        <f t="shared" si="2"/>
        <v/>
      </c>
    </row>
    <row r="39" spans="1:7" ht="21.75" customHeight="1" x14ac:dyDescent="0.35">
      <c r="A39" s="41">
        <v>44404</v>
      </c>
      <c r="B39" s="41">
        <v>44410</v>
      </c>
      <c r="C39" s="3"/>
      <c r="D39" s="43">
        <v>1008232</v>
      </c>
      <c r="E39" s="44" t="s">
        <v>371</v>
      </c>
      <c r="F39" s="46"/>
      <c r="G39" s="39"/>
    </row>
    <row r="40" spans="1:7" ht="21.75" customHeight="1" x14ac:dyDescent="0.35">
      <c r="A40" s="41">
        <v>44404</v>
      </c>
      <c r="B40" s="41">
        <v>44410</v>
      </c>
      <c r="C40" s="3"/>
      <c r="D40" s="43">
        <v>10082233</v>
      </c>
      <c r="E40" s="44" t="s">
        <v>372</v>
      </c>
      <c r="F40" s="46"/>
      <c r="G40" s="39"/>
    </row>
    <row r="41" spans="1:7" ht="21.75" customHeight="1" x14ac:dyDescent="0.35">
      <c r="A41" s="41">
        <v>44404</v>
      </c>
      <c r="B41" s="41">
        <v>44410</v>
      </c>
      <c r="C41" s="3"/>
      <c r="D41" s="43">
        <v>1008240</v>
      </c>
      <c r="E41" s="44" t="s">
        <v>381</v>
      </c>
      <c r="F41" s="46"/>
      <c r="G41" s="39" t="str">
        <f t="shared" ref="G41:G55" si="3">IF(B42&lt;A42,"ATTENTION DATE FIN &lt; DATE DEBUT","")</f>
        <v/>
      </c>
    </row>
    <row r="42" spans="1:7" ht="21.75" customHeight="1" x14ac:dyDescent="0.35">
      <c r="A42" s="41">
        <v>44404</v>
      </c>
      <c r="B42" s="41">
        <v>44417</v>
      </c>
      <c r="C42" s="3" t="str">
        <f>IF(A42=""," ",TEXT("SEM "," ")&amp;WEEKNUM(A42,1))</f>
        <v>SEM 31</v>
      </c>
      <c r="D42" s="43">
        <v>1008242</v>
      </c>
      <c r="E42" s="44" t="s">
        <v>383</v>
      </c>
      <c r="F42" s="46"/>
      <c r="G42" s="39" t="str">
        <f t="shared" si="3"/>
        <v/>
      </c>
    </row>
    <row r="43" spans="1:7" ht="21.75" customHeight="1" x14ac:dyDescent="0.35">
      <c r="A43" s="41">
        <v>44410</v>
      </c>
      <c r="B43" s="41">
        <v>44439</v>
      </c>
      <c r="C43" s="3" t="str">
        <f>IF(A43=""," ",TEXT("SEM "," ")&amp;WEEKNUM(A43,1))</f>
        <v>SEM 32</v>
      </c>
      <c r="D43" s="43">
        <v>1008255</v>
      </c>
      <c r="E43" s="44" t="s">
        <v>404</v>
      </c>
      <c r="F43" s="46"/>
      <c r="G43" s="39" t="str">
        <f t="shared" si="3"/>
        <v/>
      </c>
    </row>
    <row r="44" spans="1:7" ht="21.75" customHeight="1" x14ac:dyDescent="0.35">
      <c r="A44" s="41">
        <v>44411</v>
      </c>
      <c r="B44" s="41">
        <v>44445</v>
      </c>
      <c r="C44" s="3" t="str">
        <f>IF(A44=""," ",TEXT("SEM "," ")&amp;WEEKNUM(A44,1))</f>
        <v>SEM 32</v>
      </c>
      <c r="D44" s="43">
        <v>1008257</v>
      </c>
      <c r="E44" s="44" t="s">
        <v>406</v>
      </c>
      <c r="F44" s="46"/>
      <c r="G44" s="39" t="str">
        <f t="shared" si="3"/>
        <v/>
      </c>
    </row>
    <row r="45" spans="1:7" ht="21.75" customHeight="1" x14ac:dyDescent="0.35">
      <c r="A45" s="41">
        <v>44412</v>
      </c>
      <c r="B45" s="41">
        <v>44426</v>
      </c>
      <c r="C45" s="3" t="str">
        <f>IF(A45=""," ",TEXT("SEM "," ")&amp;WEEKNUM(A45,1))</f>
        <v>SEM 32</v>
      </c>
      <c r="D45" s="43">
        <v>1008258</v>
      </c>
      <c r="E45" s="44" t="s">
        <v>407</v>
      </c>
      <c r="F45" s="46"/>
      <c r="G45" s="39" t="str">
        <f t="shared" si="3"/>
        <v/>
      </c>
    </row>
    <row r="46" spans="1:7" ht="21.75" customHeight="1" x14ac:dyDescent="0.35">
      <c r="A46" s="41">
        <v>44427</v>
      </c>
      <c r="B46" s="41">
        <v>44454</v>
      </c>
      <c r="C46" s="3"/>
      <c r="D46" s="43">
        <v>1008225</v>
      </c>
      <c r="E46" s="44" t="s">
        <v>357</v>
      </c>
      <c r="F46" s="46"/>
      <c r="G46" s="39" t="str">
        <f t="shared" si="3"/>
        <v/>
      </c>
    </row>
    <row r="47" spans="1:7" ht="21.75" customHeight="1" x14ac:dyDescent="0.35">
      <c r="A47" s="41">
        <v>44427</v>
      </c>
      <c r="B47" s="41">
        <v>44454</v>
      </c>
      <c r="C47" s="3" t="str">
        <f>IF(A47=""," ",TEXT("SEM "," ")&amp;WEEKNUM(A47,1))</f>
        <v>SEM 34</v>
      </c>
      <c r="D47" s="43">
        <v>1008249</v>
      </c>
      <c r="E47" s="44" t="s">
        <v>398</v>
      </c>
      <c r="F47" s="46"/>
      <c r="G47" s="39" t="str">
        <f t="shared" si="3"/>
        <v/>
      </c>
    </row>
    <row r="48" spans="1:7" ht="21.75" customHeight="1" x14ac:dyDescent="0.35">
      <c r="A48" s="41">
        <v>44476</v>
      </c>
      <c r="B48" s="41">
        <v>44561</v>
      </c>
      <c r="C48" s="3" t="str">
        <f>IF(A48=""," ",TEXT("SEM "," ")&amp;WEEKNUM(A48,1))</f>
        <v>SEM 41</v>
      </c>
      <c r="D48" s="43">
        <v>1008246</v>
      </c>
      <c r="E48" s="44" t="s">
        <v>390</v>
      </c>
      <c r="F48" s="46"/>
      <c r="G48" s="39" t="str">
        <f t="shared" si="3"/>
        <v/>
      </c>
    </row>
    <row r="49" spans="1:7" ht="21.75" customHeight="1" x14ac:dyDescent="0.35">
      <c r="A49" s="41">
        <v>44476</v>
      </c>
      <c r="B49" s="41">
        <v>44561</v>
      </c>
      <c r="C49" s="3" t="str">
        <f>IF(A49=""," ",TEXT("SEM "," ")&amp;WEEKNUM(A49,1))</f>
        <v>SEM 41</v>
      </c>
      <c r="D49" s="43">
        <v>1008247</v>
      </c>
      <c r="E49" s="44" t="s">
        <v>396</v>
      </c>
      <c r="F49" s="46"/>
      <c r="G49" s="39" t="str">
        <f t="shared" si="3"/>
        <v/>
      </c>
    </row>
    <row r="50" spans="1:7" ht="21.75" customHeight="1" x14ac:dyDescent="0.35">
      <c r="A50" s="41">
        <v>44476</v>
      </c>
      <c r="B50" s="41">
        <v>44503</v>
      </c>
      <c r="C50" s="3" t="str">
        <f>IF(A50=""," ",TEXT("SEM "," ")&amp;WEEKNUM(A50,1))</f>
        <v>SEM 41</v>
      </c>
      <c r="D50" s="43">
        <v>1008250</v>
      </c>
      <c r="E50" s="44" t="s">
        <v>398</v>
      </c>
      <c r="F50" s="46"/>
      <c r="G50" s="39" t="str">
        <f t="shared" si="3"/>
        <v/>
      </c>
    </row>
    <row r="51" spans="1:7" ht="21.75" customHeight="1" x14ac:dyDescent="0.35">
      <c r="A51" s="158">
        <v>44490</v>
      </c>
      <c r="B51" s="158">
        <v>44561</v>
      </c>
      <c r="C51" s="168"/>
      <c r="D51" s="169">
        <v>1008234</v>
      </c>
      <c r="E51" s="170" t="s">
        <v>376</v>
      </c>
      <c r="F51" s="46"/>
      <c r="G51" s="39" t="str">
        <f t="shared" si="3"/>
        <v/>
      </c>
    </row>
    <row r="52" spans="1:7" ht="21.75" customHeight="1" x14ac:dyDescent="0.35">
      <c r="A52" s="41">
        <v>44504</v>
      </c>
      <c r="B52" s="41">
        <v>44531</v>
      </c>
      <c r="C52" s="3" t="str">
        <f>IF(A52=""," ",TEXT("SEM "," ")&amp;WEEKNUM(A52,1))</f>
        <v>SEM 45</v>
      </c>
      <c r="D52" s="43">
        <v>1008245</v>
      </c>
      <c r="E52" s="44" t="s">
        <v>389</v>
      </c>
      <c r="F52" s="46"/>
      <c r="G52" s="39" t="str">
        <f t="shared" si="3"/>
        <v/>
      </c>
    </row>
    <row r="53" spans="1:7" ht="21.75" customHeight="1" x14ac:dyDescent="0.35">
      <c r="A53" s="41">
        <v>44504</v>
      </c>
      <c r="B53" s="41">
        <v>44531</v>
      </c>
      <c r="C53" s="3" t="str">
        <f>IF(A53=""," ",TEXT("SEM "," ")&amp;WEEKNUM(A53,1))</f>
        <v>SEM 45</v>
      </c>
      <c r="D53" s="43">
        <v>1008256</v>
      </c>
      <c r="E53" s="44" t="s">
        <v>405</v>
      </c>
      <c r="F53" s="46"/>
      <c r="G53" s="39" t="str">
        <f t="shared" si="3"/>
        <v/>
      </c>
    </row>
    <row r="54" spans="1:7" ht="21.75" customHeight="1" x14ac:dyDescent="0.35">
      <c r="A54" s="41">
        <v>44532</v>
      </c>
      <c r="B54" s="41">
        <v>44561</v>
      </c>
      <c r="C54" s="3" t="str">
        <f>IF(A54=""," ",TEXT("SEM "," ")&amp;WEEKNUM(A54,1))</f>
        <v>SEM 49</v>
      </c>
      <c r="D54" s="43">
        <v>1008251</v>
      </c>
      <c r="E54" s="44" t="s">
        <v>398</v>
      </c>
      <c r="F54" s="46"/>
      <c r="G54" s="39" t="str">
        <f t="shared" si="3"/>
        <v/>
      </c>
    </row>
    <row r="55" spans="1:7" ht="21.75" customHeight="1" x14ac:dyDescent="0.35">
      <c r="C55" s="3" t="str">
        <f>IF(A55=""," ",TEXT("SEM "," ")&amp;WEEKNUM(A55,1))</f>
        <v xml:space="preserve"> </v>
      </c>
      <c r="F55" s="46"/>
      <c r="G55" s="39" t="str">
        <f t="shared" si="3"/>
        <v/>
      </c>
    </row>
    <row r="56" spans="1:7" ht="21.75" customHeight="1" x14ac:dyDescent="0.35">
      <c r="C56" s="3" t="str">
        <f>IF(A56=""," ",TEXT("SEM "," ")&amp;WEEKNUM(A56,1))</f>
        <v xml:space="preserve"> </v>
      </c>
      <c r="F56" s="46"/>
    </row>
  </sheetData>
  <sortState xmlns:xlrd2="http://schemas.microsoft.com/office/spreadsheetml/2017/richdata2" ref="A5:G56">
    <sortCondition ref="A1"/>
  </sortState>
  <mergeCells count="5">
    <mergeCell ref="A1:F1"/>
    <mergeCell ref="A2:F2"/>
    <mergeCell ref="D3:D4"/>
    <mergeCell ref="E3:E4"/>
    <mergeCell ref="F3:F4"/>
  </mergeCells>
  <conditionalFormatting sqref="D5:E5 A5:B7 D33:E34 A32:B34 E32 D24:E24 A24:B24 C6:E7 F5:F9 A10:F10 F11:F18 A12:E18 A22:E22 A26:B30 D26:E30 F22:F34 A36:B37 D36:F37 A42:B45 F38:F1048576 D44:E45 E42:E43 D38:D43 A47:B54 D47 E47:E50 D48:E54">
    <cfRule type="notContainsBlanks" dxfId="548" priority="46">
      <formula>LEN(TRIM(A5))&gt;0</formula>
    </cfRule>
  </conditionalFormatting>
  <conditionalFormatting sqref="A57:E1048576 A55:B56 D55:E56">
    <cfRule type="notContainsBlanks" dxfId="547" priority="45">
      <formula>LEN(TRIM(A55))&gt;0</formula>
    </cfRule>
  </conditionalFormatting>
  <conditionalFormatting sqref="G5:G18 G22:G24 G26:G34 G36:G38 G42:G55">
    <cfRule type="cellIs" dxfId="546" priority="35" operator="equal">
      <formula>"ATTENTION DATE FIN &lt; DATE DEBUT"</formula>
    </cfRule>
  </conditionalFormatting>
  <conditionalFormatting sqref="C5">
    <cfRule type="notContainsBlanks" dxfId="545" priority="34">
      <formula>LEN(TRIM(C5))&gt;0</formula>
    </cfRule>
  </conditionalFormatting>
  <conditionalFormatting sqref="C32:C34 C24 C26:C30 C36:C37 C42:C45 C47:C56">
    <cfRule type="notContainsBlanks" dxfId="544" priority="33">
      <formula>LEN(TRIM(C24))&gt;0</formula>
    </cfRule>
  </conditionalFormatting>
  <conditionalFormatting sqref="A11:B11 D11:E11">
    <cfRule type="notContainsBlanks" dxfId="543" priority="32">
      <formula>LEN(TRIM(A11))&gt;0</formula>
    </cfRule>
  </conditionalFormatting>
  <conditionalFormatting sqref="C11">
    <cfRule type="notContainsBlanks" dxfId="542" priority="31">
      <formula>LEN(TRIM(C11))&gt;0</formula>
    </cfRule>
  </conditionalFormatting>
  <conditionalFormatting sqref="A9:E9">
    <cfRule type="notContainsBlanks" dxfId="541" priority="30">
      <formula>LEN(TRIM(A9))&gt;0</formula>
    </cfRule>
  </conditionalFormatting>
  <conditionalFormatting sqref="A31:B31 D31:E31 D32">
    <cfRule type="notContainsBlanks" dxfId="540" priority="29">
      <formula>LEN(TRIM(A31))&gt;0</formula>
    </cfRule>
  </conditionalFormatting>
  <conditionalFormatting sqref="C31">
    <cfRule type="notContainsBlanks" dxfId="539" priority="28">
      <formula>LEN(TRIM(C31))&gt;0</formula>
    </cfRule>
  </conditionalFormatting>
  <conditionalFormatting sqref="A23:B23 D23:E23">
    <cfRule type="notContainsBlanks" dxfId="538" priority="26">
      <formula>LEN(TRIM(A23))&gt;0</formula>
    </cfRule>
  </conditionalFormatting>
  <conditionalFormatting sqref="C23">
    <cfRule type="notContainsBlanks" dxfId="537" priority="25">
      <formula>LEN(TRIM(C23))&gt;0</formula>
    </cfRule>
  </conditionalFormatting>
  <conditionalFormatting sqref="A8:E8">
    <cfRule type="notContainsBlanks" dxfId="536" priority="24">
      <formula>LEN(TRIM(A8))&gt;0</formula>
    </cfRule>
  </conditionalFormatting>
  <conditionalFormatting sqref="A19:F19">
    <cfRule type="notContainsBlanks" dxfId="535" priority="23">
      <formula>LEN(TRIM(A19))&gt;0</formula>
    </cfRule>
  </conditionalFormatting>
  <conditionalFormatting sqref="G19">
    <cfRule type="cellIs" dxfId="534" priority="22" operator="equal">
      <formula>"ATTENTION DATE FIN &lt; DATE DEBUT"</formula>
    </cfRule>
  </conditionalFormatting>
  <conditionalFormatting sqref="A20:F20">
    <cfRule type="notContainsBlanks" dxfId="533" priority="21">
      <formula>LEN(TRIM(A20))&gt;0</formula>
    </cfRule>
  </conditionalFormatting>
  <conditionalFormatting sqref="G20">
    <cfRule type="cellIs" dxfId="532" priority="20" operator="equal">
      <formula>"ATTENTION DATE FIN &lt; DATE DEBUT"</formula>
    </cfRule>
  </conditionalFormatting>
  <conditionalFormatting sqref="C21:F21">
    <cfRule type="notContainsBlanks" dxfId="531" priority="19">
      <formula>LEN(TRIM(C21))&gt;0</formula>
    </cfRule>
  </conditionalFormatting>
  <conditionalFormatting sqref="G21">
    <cfRule type="cellIs" dxfId="530" priority="18" operator="equal">
      <formula>"ATTENTION DATE FIN &lt; DATE DEBUT"</formula>
    </cfRule>
  </conditionalFormatting>
  <conditionalFormatting sqref="A21:B21">
    <cfRule type="notContainsBlanks" dxfId="529" priority="17">
      <formula>LEN(TRIM(A21))&gt;0</formula>
    </cfRule>
  </conditionalFormatting>
  <conditionalFormatting sqref="A25:B25 D25">
    <cfRule type="notContainsBlanks" dxfId="528" priority="16">
      <formula>LEN(TRIM(A25))&gt;0</formula>
    </cfRule>
  </conditionalFormatting>
  <conditionalFormatting sqref="G25">
    <cfRule type="cellIs" dxfId="527" priority="15" operator="equal">
      <formula>"ATTENTION DATE FIN &lt; DATE DEBUT"</formula>
    </cfRule>
  </conditionalFormatting>
  <conditionalFormatting sqref="C25">
    <cfRule type="notContainsBlanks" dxfId="526" priority="14">
      <formula>LEN(TRIM(C25))&gt;0</formula>
    </cfRule>
  </conditionalFormatting>
  <conditionalFormatting sqref="E25">
    <cfRule type="notContainsBlanks" dxfId="525" priority="13">
      <formula>LEN(TRIM(E25))&gt;0</formula>
    </cfRule>
  </conditionalFormatting>
  <conditionalFormatting sqref="A35:B35 D35:F35">
    <cfRule type="notContainsBlanks" dxfId="524" priority="12">
      <formula>LEN(TRIM(A35))&gt;0</formula>
    </cfRule>
  </conditionalFormatting>
  <conditionalFormatting sqref="G35">
    <cfRule type="cellIs" dxfId="523" priority="11" operator="equal">
      <formula>"ATTENTION DATE FIN &lt; DATE DEBUT"</formula>
    </cfRule>
  </conditionalFormatting>
  <conditionalFormatting sqref="C35">
    <cfRule type="notContainsBlanks" dxfId="522" priority="10">
      <formula>LEN(TRIM(C35))&gt;0</formula>
    </cfRule>
  </conditionalFormatting>
  <conditionalFormatting sqref="A38:B38 E38">
    <cfRule type="notContainsBlanks" dxfId="521" priority="9">
      <formula>LEN(TRIM(A38))&gt;0</formula>
    </cfRule>
  </conditionalFormatting>
  <conditionalFormatting sqref="C38">
    <cfRule type="notContainsBlanks" dxfId="520" priority="8">
      <formula>LEN(TRIM(C38))&gt;0</formula>
    </cfRule>
  </conditionalFormatting>
  <conditionalFormatting sqref="G39:G41">
    <cfRule type="cellIs" dxfId="519" priority="6" operator="equal">
      <formula>"ATTENTION DATE FIN &lt; DATE DEBUT"</formula>
    </cfRule>
  </conditionalFormatting>
  <conditionalFormatting sqref="A39:B41">
    <cfRule type="notContainsBlanks" dxfId="518" priority="5">
      <formula>LEN(TRIM(A39))&gt;0</formula>
    </cfRule>
  </conditionalFormatting>
  <conditionalFormatting sqref="C39:C41">
    <cfRule type="notContainsBlanks" dxfId="517" priority="4">
      <formula>LEN(TRIM(C39))&gt;0</formula>
    </cfRule>
  </conditionalFormatting>
  <conditionalFormatting sqref="E39:E41">
    <cfRule type="notContainsBlanks" dxfId="516" priority="3">
      <formula>LEN(TRIM(E39))&gt;0</formula>
    </cfRule>
  </conditionalFormatting>
  <conditionalFormatting sqref="A46:B46 D46:E46">
    <cfRule type="notContainsBlanks" dxfId="515" priority="2">
      <formula>LEN(TRIM(A46))&gt;0</formula>
    </cfRule>
  </conditionalFormatting>
  <conditionalFormatting sqref="C46">
    <cfRule type="notContainsBlanks" dxfId="514" priority="1">
      <formula>LEN(TRIM(C46))&gt;0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5890" r:id="rId4" name="Button 2">
              <controlPr defaultSize="0" print="0" autoFill="0" autoPict="0" macro="[0]!TRI_DATE_OP">
                <anchor moveWithCells="1" sizeWithCells="1">
                  <from>
                    <xdr:col>1</xdr:col>
                    <xdr:colOff>127000</xdr:colOff>
                    <xdr:row>0</xdr:row>
                    <xdr:rowOff>12700</xdr:rowOff>
                  </from>
                  <to>
                    <xdr:col>3</xdr:col>
                    <xdr:colOff>31750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F57"/>
  <sheetViews>
    <sheetView showGridLines="0" workbookViewId="0">
      <pane xSplit="3" ySplit="4" topLeftCell="D17" activePane="bottomRight" state="frozen"/>
      <selection activeCell="J15" sqref="J15"/>
      <selection pane="topRight" activeCell="J15" sqref="J15"/>
      <selection pane="bottomLeft" activeCell="J15" sqref="J15"/>
      <selection pane="bottomRight" activeCell="J15" sqref="J15"/>
    </sheetView>
  </sheetViews>
  <sheetFormatPr baseColWidth="10" defaultRowHeight="21.75" customHeight="1" x14ac:dyDescent="0.35"/>
  <cols>
    <col min="1" max="1" width="13.26953125" style="1" customWidth="1"/>
    <col min="2" max="3" width="11.453125" style="1"/>
    <col min="4" max="4" width="13.1796875" style="47" bestFit="1" customWidth="1"/>
    <col min="5" max="5" width="49.26953125" style="1" bestFit="1" customWidth="1"/>
    <col min="6" max="6" width="23" style="49" customWidth="1"/>
    <col min="9" max="9" width="16.54296875" bestFit="1" customWidth="1"/>
  </cols>
  <sheetData>
    <row r="1" spans="1:6" ht="34.5" customHeight="1" x14ac:dyDescent="0.35">
      <c r="A1" s="293" t="s">
        <v>431</v>
      </c>
      <c r="B1" s="293"/>
      <c r="C1" s="293"/>
      <c r="D1" s="293"/>
      <c r="E1" s="293"/>
      <c r="F1" s="293"/>
    </row>
    <row r="2" spans="1:6" ht="34.5" customHeight="1" x14ac:dyDescent="0.35">
      <c r="A2" s="294" t="s">
        <v>12</v>
      </c>
      <c r="B2" s="294"/>
      <c r="C2" s="294"/>
      <c r="D2" s="294"/>
      <c r="E2" s="294"/>
      <c r="F2" s="294"/>
    </row>
    <row r="3" spans="1:6" ht="14.5" x14ac:dyDescent="0.35">
      <c r="A3" s="9" t="s">
        <v>0</v>
      </c>
      <c r="B3" s="10"/>
      <c r="C3" s="2"/>
      <c r="D3" s="295" t="s">
        <v>3</v>
      </c>
      <c r="E3" s="295" t="s">
        <v>4</v>
      </c>
      <c r="F3" s="297" t="s">
        <v>23</v>
      </c>
    </row>
    <row r="4" spans="1:6" ht="14.5" x14ac:dyDescent="0.35">
      <c r="A4" s="5" t="s">
        <v>1</v>
      </c>
      <c r="B4" s="13" t="s">
        <v>2</v>
      </c>
      <c r="C4" s="14" t="s">
        <v>22</v>
      </c>
      <c r="D4" s="296"/>
      <c r="E4" s="296"/>
      <c r="F4" s="298"/>
    </row>
    <row r="5" spans="1:6" ht="21.75" customHeight="1" x14ac:dyDescent="0.35">
      <c r="A5" s="4">
        <v>44193</v>
      </c>
      <c r="B5" s="4">
        <f>A5+5</f>
        <v>44198</v>
      </c>
      <c r="C5" s="3" t="str">
        <f>IF(A5=""," ",TEXT("SEM "," ")&amp;_xlfn.ISOWEEKNUM(A5))</f>
        <v>SEM 53</v>
      </c>
      <c r="D5" s="43"/>
      <c r="E5" s="3" t="str">
        <f>IF($A5=""," ",TEXT("#OFFRE DU MOMENT "," ")&amp;_xlfn.ISOWEEKNUM(A5))</f>
        <v>#OFFRE DU MOMENT 53</v>
      </c>
      <c r="F5" s="46"/>
    </row>
    <row r="6" spans="1:6" ht="21.75" customHeight="1" x14ac:dyDescent="0.35">
      <c r="A6" s="4">
        <f>+B5+2</f>
        <v>44200</v>
      </c>
      <c r="B6" s="4">
        <f t="shared" ref="B6:B57" si="0">A6+5</f>
        <v>44205</v>
      </c>
      <c r="C6" s="3" t="str">
        <f t="shared" ref="C6:C57" si="1">IF(A6=""," ",TEXT("SEM "," ")&amp;_xlfn.ISOWEEKNUM(A6))</f>
        <v>SEM 1</v>
      </c>
      <c r="D6" s="43"/>
      <c r="E6" s="3" t="str">
        <f t="shared" ref="E6:E57" si="2">IF($A6=""," ",TEXT("#OFFRE DU MOMENT "," ")&amp;_xlfn.ISOWEEKNUM(A6))</f>
        <v>#OFFRE DU MOMENT 1</v>
      </c>
      <c r="F6" s="46"/>
    </row>
    <row r="7" spans="1:6" ht="21.75" customHeight="1" x14ac:dyDescent="0.35">
      <c r="A7" s="4">
        <f t="shared" ref="A7:A57" si="3">+B6+2</f>
        <v>44207</v>
      </c>
      <c r="B7" s="4">
        <f t="shared" si="0"/>
        <v>44212</v>
      </c>
      <c r="C7" s="3" t="str">
        <f t="shared" si="1"/>
        <v>SEM 2</v>
      </c>
      <c r="D7" s="43"/>
      <c r="E7" s="3" t="str">
        <f t="shared" si="2"/>
        <v>#OFFRE DU MOMENT 2</v>
      </c>
      <c r="F7" s="46"/>
    </row>
    <row r="8" spans="1:6" ht="21.75" customHeight="1" x14ac:dyDescent="0.35">
      <c r="A8" s="4">
        <f t="shared" si="3"/>
        <v>44214</v>
      </c>
      <c r="B8" s="4">
        <f t="shared" si="0"/>
        <v>44219</v>
      </c>
      <c r="C8" s="3" t="str">
        <f t="shared" si="1"/>
        <v>SEM 3</v>
      </c>
      <c r="D8" s="43"/>
      <c r="E8" s="3" t="str">
        <f t="shared" si="2"/>
        <v>#OFFRE DU MOMENT 3</v>
      </c>
      <c r="F8" s="46"/>
    </row>
    <row r="9" spans="1:6" ht="21.75" customHeight="1" x14ac:dyDescent="0.35">
      <c r="A9" s="4">
        <f t="shared" si="3"/>
        <v>44221</v>
      </c>
      <c r="B9" s="4">
        <f t="shared" si="0"/>
        <v>44226</v>
      </c>
      <c r="C9" s="3" t="str">
        <f t="shared" si="1"/>
        <v>SEM 4</v>
      </c>
      <c r="D9" s="43"/>
      <c r="E9" s="3" t="str">
        <f t="shared" si="2"/>
        <v>#OFFRE DU MOMENT 4</v>
      </c>
      <c r="F9" s="46"/>
    </row>
    <row r="10" spans="1:6" ht="21.75" customHeight="1" x14ac:dyDescent="0.35">
      <c r="A10" s="4">
        <f t="shared" si="3"/>
        <v>44228</v>
      </c>
      <c r="B10" s="4">
        <f t="shared" si="0"/>
        <v>44233</v>
      </c>
      <c r="C10" s="3" t="str">
        <f t="shared" si="1"/>
        <v>SEM 5</v>
      </c>
      <c r="D10" s="43"/>
      <c r="E10" s="3" t="str">
        <f t="shared" si="2"/>
        <v>#OFFRE DU MOMENT 5</v>
      </c>
      <c r="F10" s="46"/>
    </row>
    <row r="11" spans="1:6" ht="21.75" customHeight="1" x14ac:dyDescent="0.35">
      <c r="A11" s="4">
        <f t="shared" si="3"/>
        <v>44235</v>
      </c>
      <c r="B11" s="4">
        <f t="shared" si="0"/>
        <v>44240</v>
      </c>
      <c r="C11" s="3" t="str">
        <f t="shared" si="1"/>
        <v>SEM 6</v>
      </c>
      <c r="D11" s="43">
        <v>1007933</v>
      </c>
      <c r="E11" s="3" t="str">
        <f t="shared" si="2"/>
        <v>#OFFRE DU MOMENT 6</v>
      </c>
      <c r="F11" s="46"/>
    </row>
    <row r="12" spans="1:6" ht="21.75" customHeight="1" x14ac:dyDescent="0.35">
      <c r="A12" s="4">
        <f t="shared" si="3"/>
        <v>44242</v>
      </c>
      <c r="B12" s="4">
        <f t="shared" si="0"/>
        <v>44247</v>
      </c>
      <c r="C12" s="3" t="str">
        <f t="shared" si="1"/>
        <v>SEM 7</v>
      </c>
      <c r="D12" s="43">
        <v>1007939</v>
      </c>
      <c r="E12" s="3" t="str">
        <f t="shared" si="2"/>
        <v>#OFFRE DU MOMENT 7</v>
      </c>
      <c r="F12" s="46"/>
    </row>
    <row r="13" spans="1:6" ht="21.75" customHeight="1" x14ac:dyDescent="0.35">
      <c r="A13" s="4">
        <f t="shared" si="3"/>
        <v>44249</v>
      </c>
      <c r="B13" s="4">
        <f t="shared" si="0"/>
        <v>44254</v>
      </c>
      <c r="C13" s="3" t="str">
        <f t="shared" si="1"/>
        <v>SEM 8</v>
      </c>
      <c r="D13" s="43">
        <v>1007940</v>
      </c>
      <c r="E13" s="3" t="str">
        <f t="shared" si="2"/>
        <v>#OFFRE DU MOMENT 8</v>
      </c>
      <c r="F13" s="46"/>
    </row>
    <row r="14" spans="1:6" ht="21.75" customHeight="1" x14ac:dyDescent="0.35">
      <c r="A14" s="4">
        <f t="shared" si="3"/>
        <v>44256</v>
      </c>
      <c r="B14" s="4">
        <f t="shared" si="0"/>
        <v>44261</v>
      </c>
      <c r="C14" s="3" t="str">
        <f t="shared" si="1"/>
        <v>SEM 9</v>
      </c>
      <c r="D14" s="43">
        <v>1007941</v>
      </c>
      <c r="E14" s="3" t="str">
        <f t="shared" si="2"/>
        <v>#OFFRE DU MOMENT 9</v>
      </c>
      <c r="F14" s="46"/>
    </row>
    <row r="15" spans="1:6" ht="21.75" customHeight="1" x14ac:dyDescent="0.35">
      <c r="A15" s="4">
        <f t="shared" si="3"/>
        <v>44263</v>
      </c>
      <c r="B15" s="4">
        <f t="shared" si="0"/>
        <v>44268</v>
      </c>
      <c r="C15" s="3" t="str">
        <f t="shared" si="1"/>
        <v>SEM 10</v>
      </c>
      <c r="D15" s="43">
        <v>1007942</v>
      </c>
      <c r="E15" s="3" t="str">
        <f t="shared" si="2"/>
        <v>#OFFRE DU MOMENT 10</v>
      </c>
      <c r="F15" s="46"/>
    </row>
    <row r="16" spans="1:6" ht="21.75" customHeight="1" x14ac:dyDescent="0.35">
      <c r="A16" s="4">
        <f t="shared" si="3"/>
        <v>44270</v>
      </c>
      <c r="B16" s="4">
        <f t="shared" si="0"/>
        <v>44275</v>
      </c>
      <c r="C16" s="3" t="str">
        <f t="shared" si="1"/>
        <v>SEM 11</v>
      </c>
      <c r="D16" s="43">
        <v>1007908</v>
      </c>
      <c r="E16" s="3" t="str">
        <f t="shared" si="2"/>
        <v>#OFFRE DU MOMENT 11</v>
      </c>
      <c r="F16" s="46"/>
    </row>
    <row r="17" spans="1:6" ht="21.75" customHeight="1" x14ac:dyDescent="0.35">
      <c r="A17" s="4">
        <f t="shared" si="3"/>
        <v>44277</v>
      </c>
      <c r="B17" s="4">
        <f t="shared" si="0"/>
        <v>44282</v>
      </c>
      <c r="C17" s="3" t="str">
        <f t="shared" si="1"/>
        <v>SEM 12</v>
      </c>
      <c r="D17" s="43">
        <v>1007943</v>
      </c>
      <c r="E17" s="3" t="str">
        <f t="shared" si="2"/>
        <v>#OFFRE DU MOMENT 12</v>
      </c>
      <c r="F17" s="46"/>
    </row>
    <row r="18" spans="1:6" ht="21.75" customHeight="1" x14ac:dyDescent="0.35">
      <c r="A18" s="4">
        <f t="shared" si="3"/>
        <v>44284</v>
      </c>
      <c r="B18" s="4">
        <f t="shared" si="0"/>
        <v>44289</v>
      </c>
      <c r="C18" s="3" t="str">
        <f t="shared" si="1"/>
        <v>SEM 13</v>
      </c>
      <c r="D18" s="43">
        <v>1007944</v>
      </c>
      <c r="E18" s="3" t="str">
        <f t="shared" si="2"/>
        <v>#OFFRE DU MOMENT 13</v>
      </c>
      <c r="F18" s="46"/>
    </row>
    <row r="19" spans="1:6" ht="21.75" customHeight="1" x14ac:dyDescent="0.35">
      <c r="A19" s="4">
        <f t="shared" si="3"/>
        <v>44291</v>
      </c>
      <c r="B19" s="4">
        <f t="shared" si="0"/>
        <v>44296</v>
      </c>
      <c r="C19" s="3" t="str">
        <f t="shared" si="1"/>
        <v>SEM 14</v>
      </c>
      <c r="D19" s="43">
        <v>1007945</v>
      </c>
      <c r="E19" s="3" t="str">
        <f t="shared" si="2"/>
        <v>#OFFRE DU MOMENT 14</v>
      </c>
      <c r="F19" s="46"/>
    </row>
    <row r="20" spans="1:6" ht="21.75" customHeight="1" x14ac:dyDescent="0.35">
      <c r="A20" s="4">
        <f t="shared" si="3"/>
        <v>44298</v>
      </c>
      <c r="B20" s="4">
        <f t="shared" si="0"/>
        <v>44303</v>
      </c>
      <c r="C20" s="3" t="str">
        <f t="shared" si="1"/>
        <v>SEM 15</v>
      </c>
      <c r="D20" s="43">
        <v>1007946</v>
      </c>
      <c r="E20" s="3" t="str">
        <f t="shared" si="2"/>
        <v>#OFFRE DU MOMENT 15</v>
      </c>
      <c r="F20" s="46"/>
    </row>
    <row r="21" spans="1:6" ht="21.75" customHeight="1" x14ac:dyDescent="0.35">
      <c r="A21" s="4">
        <f t="shared" si="3"/>
        <v>44305</v>
      </c>
      <c r="B21" s="4">
        <f t="shared" si="0"/>
        <v>44310</v>
      </c>
      <c r="C21" s="3" t="str">
        <f t="shared" si="1"/>
        <v>SEM 16</v>
      </c>
      <c r="D21" s="43">
        <v>1008102</v>
      </c>
      <c r="E21" s="3" t="str">
        <f t="shared" si="2"/>
        <v>#OFFRE DU MOMENT 16</v>
      </c>
      <c r="F21" s="46"/>
    </row>
    <row r="22" spans="1:6" ht="21.75" customHeight="1" x14ac:dyDescent="0.35">
      <c r="A22" s="4">
        <f t="shared" si="3"/>
        <v>44312</v>
      </c>
      <c r="B22" s="4">
        <f t="shared" si="0"/>
        <v>44317</v>
      </c>
      <c r="C22" s="3" t="str">
        <f t="shared" si="1"/>
        <v>SEM 17</v>
      </c>
      <c r="D22" s="43">
        <v>1008103</v>
      </c>
      <c r="E22" s="3" t="str">
        <f t="shared" si="2"/>
        <v>#OFFRE DU MOMENT 17</v>
      </c>
      <c r="F22" s="46"/>
    </row>
    <row r="23" spans="1:6" ht="21.75" customHeight="1" x14ac:dyDescent="0.35">
      <c r="A23" s="4">
        <f t="shared" si="3"/>
        <v>44319</v>
      </c>
      <c r="B23" s="4">
        <f t="shared" si="0"/>
        <v>44324</v>
      </c>
      <c r="C23" s="3" t="str">
        <f t="shared" si="1"/>
        <v>SEM 18</v>
      </c>
      <c r="D23" s="43">
        <v>1008098</v>
      </c>
      <c r="E23" s="3" t="str">
        <f t="shared" si="2"/>
        <v>#OFFRE DU MOMENT 18</v>
      </c>
      <c r="F23" s="46"/>
    </row>
    <row r="24" spans="1:6" ht="21.75" customHeight="1" x14ac:dyDescent="0.35">
      <c r="A24" s="4">
        <f t="shared" si="3"/>
        <v>44326</v>
      </c>
      <c r="B24" s="4">
        <f t="shared" si="0"/>
        <v>44331</v>
      </c>
      <c r="C24" s="3" t="str">
        <f t="shared" si="1"/>
        <v>SEM 19</v>
      </c>
      <c r="D24" s="43">
        <v>1008097</v>
      </c>
      <c r="E24" s="3" t="str">
        <f t="shared" si="2"/>
        <v>#OFFRE DU MOMENT 19</v>
      </c>
      <c r="F24" s="46"/>
    </row>
    <row r="25" spans="1:6" ht="21.75" customHeight="1" x14ac:dyDescent="0.35">
      <c r="A25" s="4">
        <f t="shared" si="3"/>
        <v>44333</v>
      </c>
      <c r="B25" s="4">
        <f t="shared" si="0"/>
        <v>44338</v>
      </c>
      <c r="C25" s="3" t="str">
        <f t="shared" si="1"/>
        <v>SEM 20</v>
      </c>
      <c r="D25" s="43">
        <v>1008060</v>
      </c>
      <c r="E25" s="3" t="str">
        <f t="shared" si="2"/>
        <v>#OFFRE DU MOMENT 20</v>
      </c>
      <c r="F25" s="46"/>
    </row>
    <row r="26" spans="1:6" ht="21.75" customHeight="1" x14ac:dyDescent="0.35">
      <c r="A26" s="4">
        <f t="shared" si="3"/>
        <v>44340</v>
      </c>
      <c r="B26" s="4">
        <f t="shared" si="0"/>
        <v>44345</v>
      </c>
      <c r="C26" s="3" t="str">
        <f t="shared" si="1"/>
        <v>SEM 21</v>
      </c>
      <c r="D26" s="43">
        <v>1008085</v>
      </c>
      <c r="E26" s="3" t="str">
        <f t="shared" si="2"/>
        <v>#OFFRE DU MOMENT 21</v>
      </c>
      <c r="F26" s="46"/>
    </row>
    <row r="27" spans="1:6" ht="21.75" customHeight="1" x14ac:dyDescent="0.35">
      <c r="A27" s="4">
        <f t="shared" si="3"/>
        <v>44347</v>
      </c>
      <c r="B27" s="4">
        <f t="shared" si="0"/>
        <v>44352</v>
      </c>
      <c r="C27" s="3" t="str">
        <f t="shared" si="1"/>
        <v>SEM 22</v>
      </c>
      <c r="D27" s="43">
        <v>1008095</v>
      </c>
      <c r="E27" s="3" t="str">
        <f t="shared" si="2"/>
        <v>#OFFRE DU MOMENT 22</v>
      </c>
      <c r="F27" s="46"/>
    </row>
    <row r="28" spans="1:6" ht="21.75" customHeight="1" x14ac:dyDescent="0.35">
      <c r="A28" s="4">
        <f t="shared" si="3"/>
        <v>44354</v>
      </c>
      <c r="B28" s="4">
        <f t="shared" si="0"/>
        <v>44359</v>
      </c>
      <c r="C28" s="3" t="str">
        <f t="shared" si="1"/>
        <v>SEM 23</v>
      </c>
      <c r="D28" s="43">
        <v>1008087</v>
      </c>
      <c r="E28" s="3" t="str">
        <f t="shared" si="2"/>
        <v>#OFFRE DU MOMENT 23</v>
      </c>
      <c r="F28" s="46"/>
    </row>
    <row r="29" spans="1:6" ht="21.75" customHeight="1" x14ac:dyDescent="0.35">
      <c r="A29" s="4">
        <f t="shared" si="3"/>
        <v>44361</v>
      </c>
      <c r="B29" s="4">
        <f t="shared" si="0"/>
        <v>44366</v>
      </c>
      <c r="C29" s="3" t="str">
        <f t="shared" si="1"/>
        <v>SEM 24</v>
      </c>
      <c r="D29" s="43">
        <v>1008084</v>
      </c>
      <c r="E29" s="3" t="str">
        <f t="shared" si="2"/>
        <v>#OFFRE DU MOMENT 24</v>
      </c>
      <c r="F29" s="46"/>
    </row>
    <row r="30" spans="1:6" ht="21.75" customHeight="1" x14ac:dyDescent="0.35">
      <c r="A30" s="4">
        <f t="shared" si="3"/>
        <v>44368</v>
      </c>
      <c r="B30" s="4">
        <f t="shared" si="0"/>
        <v>44373</v>
      </c>
      <c r="C30" s="3" t="str">
        <f t="shared" si="1"/>
        <v>SEM 25</v>
      </c>
      <c r="D30" s="43">
        <v>1008094</v>
      </c>
      <c r="E30" s="3" t="str">
        <f t="shared" si="2"/>
        <v>#OFFRE DU MOMENT 25</v>
      </c>
      <c r="F30" s="46"/>
    </row>
    <row r="31" spans="1:6" ht="21.75" customHeight="1" x14ac:dyDescent="0.35">
      <c r="A31" s="4">
        <f t="shared" si="3"/>
        <v>44375</v>
      </c>
      <c r="B31" s="4">
        <f t="shared" si="0"/>
        <v>44380</v>
      </c>
      <c r="C31" s="3" t="str">
        <f t="shared" si="1"/>
        <v>SEM 26</v>
      </c>
      <c r="D31" s="43">
        <v>1008228</v>
      </c>
      <c r="E31" s="3" t="str">
        <f t="shared" si="2"/>
        <v>#OFFRE DU MOMENT 26</v>
      </c>
      <c r="F31" s="46"/>
    </row>
    <row r="32" spans="1:6" ht="21.75" customHeight="1" x14ac:dyDescent="0.35">
      <c r="A32" s="4">
        <f t="shared" si="3"/>
        <v>44382</v>
      </c>
      <c r="B32" s="4">
        <f t="shared" si="0"/>
        <v>44387</v>
      </c>
      <c r="C32" s="3" t="str">
        <f t="shared" si="1"/>
        <v>SEM 27</v>
      </c>
      <c r="D32" s="43">
        <v>1008086</v>
      </c>
      <c r="E32" s="3" t="str">
        <f t="shared" si="2"/>
        <v>#OFFRE DU MOMENT 27</v>
      </c>
      <c r="F32" s="46"/>
    </row>
    <row r="33" spans="1:6" ht="21.75" customHeight="1" x14ac:dyDescent="0.35">
      <c r="A33" s="4">
        <f t="shared" si="3"/>
        <v>44389</v>
      </c>
      <c r="B33" s="4">
        <f t="shared" si="0"/>
        <v>44394</v>
      </c>
      <c r="C33" s="3" t="str">
        <f t="shared" si="1"/>
        <v>SEM 28</v>
      </c>
      <c r="D33" s="43">
        <v>1008091</v>
      </c>
      <c r="E33" s="3" t="str">
        <f t="shared" si="2"/>
        <v>#OFFRE DU MOMENT 28</v>
      </c>
      <c r="F33" s="46"/>
    </row>
    <row r="34" spans="1:6" ht="21.75" customHeight="1" x14ac:dyDescent="0.35">
      <c r="A34" s="4">
        <f t="shared" si="3"/>
        <v>44396</v>
      </c>
      <c r="B34" s="4">
        <f t="shared" si="0"/>
        <v>44401</v>
      </c>
      <c r="C34" s="3" t="str">
        <f t="shared" si="1"/>
        <v>SEM 29</v>
      </c>
      <c r="D34" s="43">
        <v>1008201</v>
      </c>
      <c r="E34" s="3" t="str">
        <f t="shared" si="2"/>
        <v>#OFFRE DU MOMENT 29</v>
      </c>
      <c r="F34" s="46"/>
    </row>
    <row r="35" spans="1:6" ht="21.75" customHeight="1" x14ac:dyDescent="0.35">
      <c r="A35" s="4">
        <f t="shared" si="3"/>
        <v>44403</v>
      </c>
      <c r="B35" s="4">
        <f t="shared" si="0"/>
        <v>44408</v>
      </c>
      <c r="C35" s="3" t="str">
        <f t="shared" si="1"/>
        <v>SEM 30</v>
      </c>
      <c r="D35" s="43">
        <v>1008196</v>
      </c>
      <c r="E35" s="3" t="str">
        <f t="shared" si="2"/>
        <v>#OFFRE DU MOMENT 30</v>
      </c>
      <c r="F35" s="46"/>
    </row>
    <row r="36" spans="1:6" ht="21.75" customHeight="1" x14ac:dyDescent="0.35">
      <c r="A36" s="4">
        <f t="shared" si="3"/>
        <v>44410</v>
      </c>
      <c r="B36" s="4">
        <f t="shared" si="0"/>
        <v>44415</v>
      </c>
      <c r="C36" s="3" t="str">
        <f t="shared" si="1"/>
        <v>SEM 31</v>
      </c>
      <c r="D36" s="43">
        <v>1008197</v>
      </c>
      <c r="E36" s="3" t="str">
        <f t="shared" si="2"/>
        <v>#OFFRE DU MOMENT 31</v>
      </c>
      <c r="F36" s="46"/>
    </row>
    <row r="37" spans="1:6" ht="21.75" customHeight="1" x14ac:dyDescent="0.35">
      <c r="A37" s="4">
        <f t="shared" si="3"/>
        <v>44417</v>
      </c>
      <c r="B37" s="4">
        <f t="shared" si="0"/>
        <v>44422</v>
      </c>
      <c r="C37" s="3" t="str">
        <f t="shared" si="1"/>
        <v>SEM 32</v>
      </c>
      <c r="D37" s="43">
        <v>1008216</v>
      </c>
      <c r="E37" s="3" t="str">
        <f t="shared" si="2"/>
        <v>#OFFRE DU MOMENT 32</v>
      </c>
      <c r="F37" s="46"/>
    </row>
    <row r="38" spans="1:6" ht="21.75" customHeight="1" x14ac:dyDescent="0.35">
      <c r="A38" s="4">
        <f t="shared" si="3"/>
        <v>44424</v>
      </c>
      <c r="B38" s="4">
        <f t="shared" si="0"/>
        <v>44429</v>
      </c>
      <c r="C38" s="3" t="str">
        <f t="shared" si="1"/>
        <v>SEM 33</v>
      </c>
      <c r="D38" s="43">
        <v>1008259</v>
      </c>
      <c r="E38" s="3" t="str">
        <f t="shared" si="2"/>
        <v>#OFFRE DU MOMENT 33</v>
      </c>
      <c r="F38" s="46"/>
    </row>
    <row r="39" spans="1:6" ht="21.75" customHeight="1" x14ac:dyDescent="0.35">
      <c r="A39" s="4">
        <f t="shared" si="3"/>
        <v>44431</v>
      </c>
      <c r="B39" s="4">
        <f t="shared" si="0"/>
        <v>44436</v>
      </c>
      <c r="C39" s="3" t="str">
        <f t="shared" si="1"/>
        <v>SEM 34</v>
      </c>
      <c r="D39" s="43">
        <v>1008260</v>
      </c>
      <c r="E39" s="3" t="str">
        <f t="shared" si="2"/>
        <v>#OFFRE DU MOMENT 34</v>
      </c>
      <c r="F39" s="46"/>
    </row>
    <row r="40" spans="1:6" ht="21.75" customHeight="1" x14ac:dyDescent="0.35">
      <c r="A40" s="4">
        <f t="shared" si="3"/>
        <v>44438</v>
      </c>
      <c r="B40" s="4">
        <f t="shared" si="0"/>
        <v>44443</v>
      </c>
      <c r="C40" s="3" t="str">
        <f t="shared" si="1"/>
        <v>SEM 35</v>
      </c>
      <c r="D40" s="43">
        <v>1008261</v>
      </c>
      <c r="E40" s="3" t="str">
        <f t="shared" si="2"/>
        <v>#OFFRE DU MOMENT 35</v>
      </c>
      <c r="F40" s="46"/>
    </row>
    <row r="41" spans="1:6" ht="21.75" customHeight="1" x14ac:dyDescent="0.35">
      <c r="A41" s="4">
        <f t="shared" si="3"/>
        <v>44445</v>
      </c>
      <c r="B41" s="4">
        <f t="shared" si="0"/>
        <v>44450</v>
      </c>
      <c r="C41" s="3" t="str">
        <f t="shared" si="1"/>
        <v>SEM 36</v>
      </c>
      <c r="D41" s="43">
        <v>1008262</v>
      </c>
      <c r="E41" s="3" t="str">
        <f t="shared" si="2"/>
        <v>#OFFRE DU MOMENT 36</v>
      </c>
      <c r="F41" s="46"/>
    </row>
    <row r="42" spans="1:6" ht="21.75" customHeight="1" x14ac:dyDescent="0.35">
      <c r="A42" s="4">
        <f t="shared" si="3"/>
        <v>44452</v>
      </c>
      <c r="B42" s="4">
        <f t="shared" si="0"/>
        <v>44457</v>
      </c>
      <c r="C42" s="3" t="str">
        <f t="shared" si="1"/>
        <v>SEM 37</v>
      </c>
      <c r="D42" s="43">
        <v>1008263</v>
      </c>
      <c r="E42" s="3" t="str">
        <f t="shared" si="2"/>
        <v>#OFFRE DU MOMENT 37</v>
      </c>
      <c r="F42" s="46"/>
    </row>
    <row r="43" spans="1:6" ht="21.75" customHeight="1" x14ac:dyDescent="0.35">
      <c r="A43" s="4">
        <f t="shared" si="3"/>
        <v>44459</v>
      </c>
      <c r="B43" s="4">
        <f t="shared" si="0"/>
        <v>44464</v>
      </c>
      <c r="C43" s="3" t="str">
        <f t="shared" si="1"/>
        <v>SEM 38</v>
      </c>
      <c r="D43" s="43">
        <v>1008264</v>
      </c>
      <c r="E43" s="3" t="str">
        <f t="shared" si="2"/>
        <v>#OFFRE DU MOMENT 38</v>
      </c>
      <c r="F43" s="46"/>
    </row>
    <row r="44" spans="1:6" ht="21.75" customHeight="1" x14ac:dyDescent="0.35">
      <c r="A44" s="4">
        <f t="shared" si="3"/>
        <v>44466</v>
      </c>
      <c r="B44" s="4">
        <f t="shared" si="0"/>
        <v>44471</v>
      </c>
      <c r="C44" s="3" t="str">
        <f t="shared" si="1"/>
        <v>SEM 39</v>
      </c>
      <c r="D44" s="43">
        <v>1008265</v>
      </c>
      <c r="E44" s="3" t="str">
        <f t="shared" si="2"/>
        <v>#OFFRE DU MOMENT 39</v>
      </c>
      <c r="F44" s="46"/>
    </row>
    <row r="45" spans="1:6" ht="21.75" customHeight="1" x14ac:dyDescent="0.35">
      <c r="A45" s="4">
        <f t="shared" si="3"/>
        <v>44473</v>
      </c>
      <c r="B45" s="4">
        <f t="shared" si="0"/>
        <v>44478</v>
      </c>
      <c r="C45" s="3" t="str">
        <f t="shared" si="1"/>
        <v>SEM 40</v>
      </c>
      <c r="D45" s="43">
        <v>1008266</v>
      </c>
      <c r="E45" s="3" t="str">
        <f t="shared" si="2"/>
        <v>#OFFRE DU MOMENT 40</v>
      </c>
      <c r="F45" s="46"/>
    </row>
    <row r="46" spans="1:6" ht="21.75" customHeight="1" x14ac:dyDescent="0.35">
      <c r="A46" s="4">
        <f t="shared" si="3"/>
        <v>44480</v>
      </c>
      <c r="B46" s="4">
        <f t="shared" si="0"/>
        <v>44485</v>
      </c>
      <c r="C46" s="3" t="str">
        <f t="shared" si="1"/>
        <v>SEM 41</v>
      </c>
      <c r="D46" s="43">
        <v>1008267</v>
      </c>
      <c r="E46" s="3" t="str">
        <f t="shared" si="2"/>
        <v>#OFFRE DU MOMENT 41</v>
      </c>
      <c r="F46" s="46"/>
    </row>
    <row r="47" spans="1:6" ht="21.75" customHeight="1" x14ac:dyDescent="0.35">
      <c r="A47" s="4">
        <f t="shared" si="3"/>
        <v>44487</v>
      </c>
      <c r="B47" s="4">
        <f t="shared" si="0"/>
        <v>44492</v>
      </c>
      <c r="C47" s="3" t="str">
        <f t="shared" si="1"/>
        <v>SEM 42</v>
      </c>
      <c r="D47" s="43">
        <v>1008268</v>
      </c>
      <c r="E47" s="3" t="str">
        <f t="shared" si="2"/>
        <v>#OFFRE DU MOMENT 42</v>
      </c>
      <c r="F47" s="46"/>
    </row>
    <row r="48" spans="1:6" ht="21.75" customHeight="1" x14ac:dyDescent="0.35">
      <c r="A48" s="4">
        <f t="shared" si="3"/>
        <v>44494</v>
      </c>
      <c r="B48" s="4">
        <f t="shared" si="0"/>
        <v>44499</v>
      </c>
      <c r="C48" s="3" t="str">
        <f t="shared" si="1"/>
        <v>SEM 43</v>
      </c>
      <c r="D48" s="43">
        <v>1008269</v>
      </c>
      <c r="E48" s="3" t="str">
        <f t="shared" si="2"/>
        <v>#OFFRE DU MOMENT 43</v>
      </c>
      <c r="F48" s="46"/>
    </row>
    <row r="49" spans="1:6" ht="21.75" customHeight="1" x14ac:dyDescent="0.35">
      <c r="A49" s="4">
        <f t="shared" si="3"/>
        <v>44501</v>
      </c>
      <c r="B49" s="4">
        <f t="shared" si="0"/>
        <v>44506</v>
      </c>
      <c r="C49" s="3" t="str">
        <f t="shared" si="1"/>
        <v>SEM 44</v>
      </c>
      <c r="D49" s="43">
        <v>1008270</v>
      </c>
      <c r="E49" s="3" t="str">
        <f t="shared" si="2"/>
        <v>#OFFRE DU MOMENT 44</v>
      </c>
      <c r="F49" s="46"/>
    </row>
    <row r="50" spans="1:6" ht="21.75" customHeight="1" x14ac:dyDescent="0.35">
      <c r="A50" s="4">
        <f t="shared" si="3"/>
        <v>44508</v>
      </c>
      <c r="B50" s="4">
        <f t="shared" si="0"/>
        <v>44513</v>
      </c>
      <c r="C50" s="3" t="str">
        <f t="shared" si="1"/>
        <v>SEM 45</v>
      </c>
      <c r="D50" s="43">
        <v>1008271</v>
      </c>
      <c r="E50" s="3" t="str">
        <f t="shared" si="2"/>
        <v>#OFFRE DU MOMENT 45</v>
      </c>
      <c r="F50" s="46"/>
    </row>
    <row r="51" spans="1:6" ht="21.75" customHeight="1" x14ac:dyDescent="0.35">
      <c r="A51" s="4">
        <f t="shared" si="3"/>
        <v>44515</v>
      </c>
      <c r="B51" s="4">
        <f t="shared" si="0"/>
        <v>44520</v>
      </c>
      <c r="C51" s="3" t="str">
        <f t="shared" si="1"/>
        <v>SEM 46</v>
      </c>
      <c r="D51" s="43">
        <v>1008272</v>
      </c>
      <c r="E51" s="3" t="str">
        <f t="shared" si="2"/>
        <v>#OFFRE DU MOMENT 46</v>
      </c>
      <c r="F51" s="46"/>
    </row>
    <row r="52" spans="1:6" ht="21.75" customHeight="1" x14ac:dyDescent="0.35">
      <c r="A52" s="4">
        <f t="shared" si="3"/>
        <v>44522</v>
      </c>
      <c r="B52" s="4">
        <f t="shared" si="0"/>
        <v>44527</v>
      </c>
      <c r="C52" s="3" t="str">
        <f t="shared" si="1"/>
        <v>SEM 47</v>
      </c>
      <c r="D52" s="43">
        <v>1008273</v>
      </c>
      <c r="E52" s="3" t="str">
        <f t="shared" si="2"/>
        <v>#OFFRE DU MOMENT 47</v>
      </c>
      <c r="F52" s="46"/>
    </row>
    <row r="53" spans="1:6" ht="21.75" customHeight="1" x14ac:dyDescent="0.35">
      <c r="A53" s="4">
        <f t="shared" si="3"/>
        <v>44529</v>
      </c>
      <c r="B53" s="4">
        <f t="shared" si="0"/>
        <v>44534</v>
      </c>
      <c r="C53" s="3" t="str">
        <f t="shared" si="1"/>
        <v>SEM 48</v>
      </c>
      <c r="D53" s="43">
        <v>1008274</v>
      </c>
      <c r="E53" s="3" t="str">
        <f t="shared" si="2"/>
        <v>#OFFRE DU MOMENT 48</v>
      </c>
      <c r="F53" s="46"/>
    </row>
    <row r="54" spans="1:6" ht="21.75" customHeight="1" x14ac:dyDescent="0.35">
      <c r="A54" s="4">
        <f t="shared" si="3"/>
        <v>44536</v>
      </c>
      <c r="B54" s="4">
        <f t="shared" si="0"/>
        <v>44541</v>
      </c>
      <c r="C54" s="3" t="str">
        <f t="shared" si="1"/>
        <v>SEM 49</v>
      </c>
      <c r="D54" s="43">
        <v>1008275</v>
      </c>
      <c r="E54" s="3" t="str">
        <f t="shared" si="2"/>
        <v>#OFFRE DU MOMENT 49</v>
      </c>
      <c r="F54" s="46"/>
    </row>
    <row r="55" spans="1:6" ht="21.75" customHeight="1" x14ac:dyDescent="0.35">
      <c r="A55" s="4">
        <f t="shared" si="3"/>
        <v>44543</v>
      </c>
      <c r="B55" s="4">
        <f t="shared" si="0"/>
        <v>44548</v>
      </c>
      <c r="C55" s="3" t="str">
        <f t="shared" si="1"/>
        <v>SEM 50</v>
      </c>
      <c r="D55" s="43">
        <v>1008276</v>
      </c>
      <c r="E55" s="3" t="str">
        <f t="shared" si="2"/>
        <v>#OFFRE DU MOMENT 50</v>
      </c>
      <c r="F55" s="46"/>
    </row>
    <row r="56" spans="1:6" ht="21.75" customHeight="1" x14ac:dyDescent="0.35">
      <c r="A56" s="4">
        <f t="shared" si="3"/>
        <v>44550</v>
      </c>
      <c r="B56" s="4">
        <f t="shared" si="0"/>
        <v>44555</v>
      </c>
      <c r="C56" s="3" t="str">
        <f t="shared" si="1"/>
        <v>SEM 51</v>
      </c>
      <c r="D56" s="43">
        <v>1008277</v>
      </c>
      <c r="E56" s="3" t="str">
        <f t="shared" si="2"/>
        <v>#OFFRE DU MOMENT 51</v>
      </c>
      <c r="F56" s="46"/>
    </row>
    <row r="57" spans="1:6" ht="21.75" customHeight="1" x14ac:dyDescent="0.35">
      <c r="A57" s="4">
        <f t="shared" si="3"/>
        <v>44557</v>
      </c>
      <c r="B57" s="4">
        <f t="shared" si="0"/>
        <v>44562</v>
      </c>
      <c r="C57" s="3" t="str">
        <f t="shared" si="1"/>
        <v>SEM 52</v>
      </c>
      <c r="D57" s="43">
        <v>1008278</v>
      </c>
      <c r="E57" s="3" t="str">
        <f t="shared" si="2"/>
        <v>#OFFRE DU MOMENT 52</v>
      </c>
      <c r="F57" s="46"/>
    </row>
  </sheetData>
  <mergeCells count="5">
    <mergeCell ref="A1:F1"/>
    <mergeCell ref="A2:F2"/>
    <mergeCell ref="D3:D4"/>
    <mergeCell ref="E3:E4"/>
    <mergeCell ref="F3:F4"/>
  </mergeCells>
  <conditionalFormatting sqref="A5 D5:D6 F5:F21 F23:F1048576">
    <cfRule type="notContainsBlanks" dxfId="513" priority="28">
      <formula>LEN(TRIM(A5))&gt;0</formula>
    </cfRule>
  </conditionalFormatting>
  <conditionalFormatting sqref="A58:E1048576">
    <cfRule type="notContainsBlanks" dxfId="512" priority="27">
      <formula>LEN(TRIM(A58))&gt;0</formula>
    </cfRule>
  </conditionalFormatting>
  <conditionalFormatting sqref="C5:C57">
    <cfRule type="notContainsBlanks" dxfId="511" priority="19">
      <formula>LEN(TRIM(C5))&gt;0</formula>
    </cfRule>
  </conditionalFormatting>
  <conditionalFormatting sqref="E5:E57">
    <cfRule type="notContainsBlanks" dxfId="510" priority="17">
      <formula>LEN(TRIM(E5))&gt;0</formula>
    </cfRule>
  </conditionalFormatting>
  <conditionalFormatting sqref="F22 D7:D27 D29:D57">
    <cfRule type="notContainsBlanks" dxfId="509" priority="14">
      <formula>LEN(TRIM(D7))&gt;0</formula>
    </cfRule>
  </conditionalFormatting>
  <conditionalFormatting sqref="B5:B57">
    <cfRule type="notContainsBlanks" dxfId="508" priority="5">
      <formula>LEN(TRIM(B5))&gt;0</formula>
    </cfRule>
  </conditionalFormatting>
  <conditionalFormatting sqref="B5:B57">
    <cfRule type="cellIs" dxfId="507" priority="3" operator="equal">
      <formula>"A"</formula>
    </cfRule>
  </conditionalFormatting>
  <conditionalFormatting sqref="A6:A57">
    <cfRule type="notContainsBlanks" dxfId="506" priority="2">
      <formula>LEN(TRIM(A6))&gt;0</formula>
    </cfRule>
  </conditionalFormatting>
  <conditionalFormatting sqref="D28">
    <cfRule type="notContainsBlanks" dxfId="505" priority="1">
      <formula>LEN(TRIM(D28))&gt;0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5"/>
  <dimension ref="A1:J30"/>
  <sheetViews>
    <sheetView showGridLines="0" zoomScale="90" zoomScaleNormal="90" workbookViewId="0">
      <pane xSplit="3" ySplit="4" topLeftCell="E5" activePane="bottomRight" state="frozen"/>
      <selection activeCell="J15" sqref="J15"/>
      <selection pane="topRight" activeCell="J15" sqref="J15"/>
      <selection pane="bottomLeft" activeCell="J15" sqref="J15"/>
      <selection pane="bottomRight" activeCell="J15" sqref="J15"/>
    </sheetView>
  </sheetViews>
  <sheetFormatPr baseColWidth="10" defaultRowHeight="21.75" customHeight="1" x14ac:dyDescent="0.35"/>
  <cols>
    <col min="1" max="2" width="14.453125" style="42" customWidth="1"/>
    <col min="3" max="3" width="11.453125" style="1"/>
    <col min="4" max="4" width="13.26953125" style="47" bestFit="1" customWidth="1"/>
    <col min="5" max="5" width="39.1796875" style="42" customWidth="1"/>
    <col min="6" max="6" width="41.7265625" style="42" customWidth="1"/>
    <col min="7" max="7" width="33" style="42" customWidth="1"/>
    <col min="8" max="8" width="15.81640625" style="42" customWidth="1"/>
    <col min="9" max="9" width="23" style="49" customWidth="1"/>
    <col min="12" max="12" width="16.54296875" bestFit="1" customWidth="1"/>
  </cols>
  <sheetData>
    <row r="1" spans="1:10" ht="34.5" customHeight="1" x14ac:dyDescent="0.35">
      <c r="A1" s="293" t="s">
        <v>20</v>
      </c>
      <c r="B1" s="293"/>
      <c r="C1" s="293"/>
      <c r="D1" s="293"/>
      <c r="E1" s="293"/>
      <c r="F1" s="293"/>
      <c r="G1" s="293"/>
      <c r="H1" s="293"/>
      <c r="I1" s="7"/>
    </row>
    <row r="2" spans="1:10" ht="34.5" customHeight="1" x14ac:dyDescent="0.35">
      <c r="A2" s="294" t="s">
        <v>21</v>
      </c>
      <c r="B2" s="294"/>
      <c r="C2" s="294"/>
      <c r="D2" s="294"/>
      <c r="E2" s="294"/>
      <c r="F2" s="294"/>
      <c r="G2" s="294"/>
      <c r="H2" s="294"/>
      <c r="I2" s="8"/>
    </row>
    <row r="3" spans="1:10" ht="14.5" x14ac:dyDescent="0.35">
      <c r="A3" s="9" t="s">
        <v>0</v>
      </c>
      <c r="B3" s="10"/>
      <c r="C3" s="11"/>
      <c r="D3" s="295" t="s">
        <v>3</v>
      </c>
      <c r="E3" s="295" t="s">
        <v>26</v>
      </c>
      <c r="F3" s="295" t="s">
        <v>27</v>
      </c>
      <c r="G3" s="295" t="s">
        <v>28</v>
      </c>
      <c r="H3" s="295" t="s">
        <v>29</v>
      </c>
      <c r="I3" s="297" t="s">
        <v>23</v>
      </c>
    </row>
    <row r="4" spans="1:10" ht="14.5" x14ac:dyDescent="0.35">
      <c r="A4" s="5" t="s">
        <v>1</v>
      </c>
      <c r="B4" s="13" t="s">
        <v>2</v>
      </c>
      <c r="C4" s="14" t="s">
        <v>22</v>
      </c>
      <c r="D4" s="296"/>
      <c r="E4" s="296"/>
      <c r="F4" s="296"/>
      <c r="G4" s="296"/>
      <c r="H4" s="296"/>
      <c r="I4" s="298"/>
    </row>
    <row r="5" spans="1:10" ht="21.75" customHeight="1" x14ac:dyDescent="0.35">
      <c r="A5" s="81"/>
      <c r="B5" s="81"/>
      <c r="C5" s="82" t="str">
        <f>IF(A5=""," ",TEXT("SEM "," ")&amp;WEEKNUM(A5,1))</f>
        <v xml:space="preserve"> </v>
      </c>
      <c r="D5" s="83"/>
      <c r="E5" s="84"/>
      <c r="F5" s="85"/>
      <c r="G5" s="86"/>
      <c r="H5" s="86"/>
      <c r="I5" s="87"/>
      <c r="J5" s="6"/>
    </row>
    <row r="6" spans="1:10" ht="21.75" customHeight="1" x14ac:dyDescent="0.35">
      <c r="A6" s="88"/>
      <c r="B6" s="88"/>
      <c r="C6" s="89" t="str">
        <f t="shared" ref="C6:C30" si="0">IF(A6=""," ",TEXT("SEM "," ")&amp;WEEKNUM(A6,1))</f>
        <v xml:space="preserve"> </v>
      </c>
      <c r="D6" s="90"/>
      <c r="E6" s="91"/>
      <c r="F6" s="92"/>
      <c r="G6" s="93"/>
      <c r="H6" s="93"/>
      <c r="I6" s="95"/>
      <c r="J6" s="6"/>
    </row>
    <row r="7" spans="1:10" ht="21.75" customHeight="1" x14ac:dyDescent="0.35">
      <c r="A7" s="88"/>
      <c r="B7" s="88"/>
      <c r="C7" s="89" t="str">
        <f t="shared" si="0"/>
        <v xml:space="preserve"> </v>
      </c>
      <c r="D7" s="90"/>
      <c r="E7" s="91"/>
      <c r="F7" s="92"/>
      <c r="G7" s="93"/>
      <c r="H7" s="93"/>
      <c r="I7" s="95"/>
      <c r="J7" s="6"/>
    </row>
    <row r="8" spans="1:10" ht="21.75" customHeight="1" x14ac:dyDescent="0.35">
      <c r="A8" s="96"/>
      <c r="B8" s="96"/>
      <c r="C8" s="97" t="str">
        <f t="shared" si="0"/>
        <v xml:space="preserve"> </v>
      </c>
      <c r="D8" s="98"/>
      <c r="E8" s="99"/>
      <c r="F8" s="100"/>
      <c r="G8" s="101"/>
      <c r="H8" s="101"/>
      <c r="I8" s="102"/>
      <c r="J8" s="6"/>
    </row>
    <row r="9" spans="1:10" ht="21.75" customHeight="1" x14ac:dyDescent="0.35">
      <c r="A9" s="96"/>
      <c r="B9" s="96"/>
      <c r="C9" s="97" t="str">
        <f t="shared" si="0"/>
        <v xml:space="preserve"> </v>
      </c>
      <c r="D9" s="98"/>
      <c r="E9" s="99"/>
      <c r="F9" s="100"/>
      <c r="G9" s="101"/>
      <c r="H9" s="101"/>
      <c r="I9" s="102"/>
      <c r="J9" s="6"/>
    </row>
    <row r="10" spans="1:10" ht="21.75" customHeight="1" x14ac:dyDescent="0.35">
      <c r="A10" s="96"/>
      <c r="B10" s="96"/>
      <c r="C10" s="97" t="str">
        <f t="shared" si="0"/>
        <v xml:space="preserve"> </v>
      </c>
      <c r="D10" s="98"/>
      <c r="E10" s="99"/>
      <c r="F10" s="100"/>
      <c r="G10" s="101"/>
      <c r="H10" s="101"/>
      <c r="I10" s="102"/>
      <c r="J10" s="6"/>
    </row>
    <row r="11" spans="1:10" ht="21.75" customHeight="1" x14ac:dyDescent="0.35">
      <c r="A11" s="96"/>
      <c r="B11" s="96"/>
      <c r="C11" s="97" t="str">
        <f t="shared" si="0"/>
        <v xml:space="preserve"> </v>
      </c>
      <c r="D11" s="98"/>
      <c r="E11" s="99"/>
      <c r="F11" s="100"/>
      <c r="G11" s="101"/>
      <c r="H11" s="101"/>
      <c r="I11" s="102"/>
      <c r="J11" s="6"/>
    </row>
    <row r="12" spans="1:10" ht="21.75" customHeight="1" x14ac:dyDescent="0.35">
      <c r="A12" s="96"/>
      <c r="B12" s="96"/>
      <c r="C12" s="97" t="str">
        <f t="shared" si="0"/>
        <v xml:space="preserve"> </v>
      </c>
      <c r="D12" s="98"/>
      <c r="E12" s="99"/>
      <c r="F12" s="100"/>
      <c r="G12" s="101"/>
      <c r="H12" s="101"/>
      <c r="I12" s="102"/>
      <c r="J12" s="6"/>
    </row>
    <row r="13" spans="1:10" ht="21.75" customHeight="1" x14ac:dyDescent="0.35">
      <c r="A13" s="96"/>
      <c r="B13" s="96"/>
      <c r="C13" s="97" t="str">
        <f t="shared" si="0"/>
        <v xml:space="preserve"> </v>
      </c>
      <c r="D13" s="98"/>
      <c r="E13" s="99"/>
      <c r="F13" s="100"/>
      <c r="G13" s="101"/>
      <c r="H13" s="101"/>
      <c r="I13" s="102"/>
      <c r="J13" s="6"/>
    </row>
    <row r="14" spans="1:10" ht="21.75" customHeight="1" x14ac:dyDescent="0.35">
      <c r="A14" s="96"/>
      <c r="B14" s="96"/>
      <c r="C14" s="97" t="str">
        <f t="shared" si="0"/>
        <v xml:space="preserve"> </v>
      </c>
      <c r="D14" s="98"/>
      <c r="E14" s="99"/>
      <c r="F14" s="100"/>
      <c r="G14" s="101"/>
      <c r="H14" s="101"/>
      <c r="I14" s="102"/>
      <c r="J14" s="6"/>
    </row>
    <row r="15" spans="1:10" ht="21.75" customHeight="1" x14ac:dyDescent="0.35">
      <c r="A15" s="96"/>
      <c r="B15" s="96"/>
      <c r="C15" s="97" t="str">
        <f t="shared" si="0"/>
        <v xml:space="preserve"> </v>
      </c>
      <c r="D15" s="98"/>
      <c r="E15" s="99"/>
      <c r="F15" s="100"/>
      <c r="G15" s="101"/>
      <c r="H15" s="101"/>
      <c r="I15" s="102"/>
      <c r="J15" s="6"/>
    </row>
    <row r="16" spans="1:10" ht="21.75" customHeight="1" x14ac:dyDescent="0.35">
      <c r="A16" s="96"/>
      <c r="B16" s="96"/>
      <c r="C16" s="97" t="str">
        <f t="shared" si="0"/>
        <v xml:space="preserve"> </v>
      </c>
      <c r="D16" s="98"/>
      <c r="E16" s="99"/>
      <c r="F16" s="100"/>
      <c r="G16" s="101"/>
      <c r="H16" s="101"/>
      <c r="I16" s="102"/>
      <c r="J16" s="6"/>
    </row>
    <row r="17" spans="1:10" ht="21.75" customHeight="1" x14ac:dyDescent="0.35">
      <c r="A17" s="96"/>
      <c r="B17" s="96"/>
      <c r="C17" s="97" t="str">
        <f t="shared" si="0"/>
        <v xml:space="preserve"> </v>
      </c>
      <c r="D17" s="98"/>
      <c r="E17" s="99"/>
      <c r="F17" s="100"/>
      <c r="G17" s="101"/>
      <c r="H17" s="101"/>
      <c r="I17" s="102"/>
      <c r="J17" s="6"/>
    </row>
    <row r="18" spans="1:10" ht="21.75" customHeight="1" x14ac:dyDescent="0.35">
      <c r="A18" s="96"/>
      <c r="B18" s="96"/>
      <c r="C18" s="97" t="str">
        <f t="shared" si="0"/>
        <v xml:space="preserve"> </v>
      </c>
      <c r="D18" s="98"/>
      <c r="E18" s="99"/>
      <c r="F18" s="100"/>
      <c r="G18" s="101"/>
      <c r="H18" s="101"/>
      <c r="I18" s="102"/>
      <c r="J18" s="6"/>
    </row>
    <row r="19" spans="1:10" ht="21.75" customHeight="1" x14ac:dyDescent="0.35">
      <c r="A19" s="96"/>
      <c r="B19" s="96"/>
      <c r="C19" s="97" t="str">
        <f t="shared" si="0"/>
        <v xml:space="preserve"> </v>
      </c>
      <c r="D19" s="98"/>
      <c r="E19" s="99"/>
      <c r="F19" s="100"/>
      <c r="G19" s="101"/>
      <c r="H19" s="101"/>
      <c r="I19" s="102"/>
      <c r="J19" s="6"/>
    </row>
    <row r="20" spans="1:10" ht="21.75" customHeight="1" x14ac:dyDescent="0.35">
      <c r="A20" s="96"/>
      <c r="B20" s="96"/>
      <c r="C20" s="97" t="str">
        <f t="shared" si="0"/>
        <v xml:space="preserve"> </v>
      </c>
      <c r="D20" s="98"/>
      <c r="E20" s="99"/>
      <c r="F20" s="100"/>
      <c r="G20" s="101"/>
      <c r="H20" s="101"/>
      <c r="I20" s="102"/>
      <c r="J20" s="6"/>
    </row>
    <row r="21" spans="1:10" ht="21.75" customHeight="1" x14ac:dyDescent="0.35">
      <c r="A21" s="96"/>
      <c r="B21" s="96"/>
      <c r="C21" s="97" t="str">
        <f t="shared" si="0"/>
        <v xml:space="preserve"> </v>
      </c>
      <c r="D21" s="98"/>
      <c r="E21" s="99"/>
      <c r="F21" s="100"/>
      <c r="G21" s="101"/>
      <c r="H21" s="101"/>
      <c r="I21" s="102"/>
      <c r="J21" s="6"/>
    </row>
    <row r="22" spans="1:10" ht="21.75" customHeight="1" x14ac:dyDescent="0.35">
      <c r="A22" s="96"/>
      <c r="B22" s="96"/>
      <c r="C22" s="97" t="str">
        <f t="shared" si="0"/>
        <v xml:space="preserve"> </v>
      </c>
      <c r="D22" s="98"/>
      <c r="E22" s="99"/>
      <c r="F22" s="100"/>
      <c r="G22" s="101"/>
      <c r="H22" s="101"/>
      <c r="I22" s="102"/>
      <c r="J22" s="6"/>
    </row>
    <row r="23" spans="1:10" ht="21.75" customHeight="1" x14ac:dyDescent="0.35">
      <c r="A23" s="96"/>
      <c r="B23" s="96"/>
      <c r="C23" s="97" t="str">
        <f t="shared" si="0"/>
        <v xml:space="preserve"> </v>
      </c>
      <c r="D23" s="98"/>
      <c r="E23" s="99"/>
      <c r="F23" s="100"/>
      <c r="G23" s="101"/>
      <c r="H23" s="101"/>
      <c r="I23" s="102"/>
      <c r="J23" s="6"/>
    </row>
    <row r="24" spans="1:10" ht="21.75" customHeight="1" x14ac:dyDescent="0.35">
      <c r="A24" s="88"/>
      <c r="B24" s="88"/>
      <c r="C24" s="89" t="str">
        <f>IF(A24=""," ",TEXT("SEM "," ")&amp;WEEKNUM(A24,1))</f>
        <v xml:space="preserve"> </v>
      </c>
      <c r="D24" s="90"/>
      <c r="E24" s="91"/>
      <c r="F24" s="92"/>
      <c r="G24" s="93"/>
      <c r="H24" s="93"/>
      <c r="I24" s="95"/>
      <c r="J24" s="6"/>
    </row>
    <row r="25" spans="1:10" ht="14.5" x14ac:dyDescent="0.35">
      <c r="A25" s="88"/>
      <c r="B25" s="88"/>
      <c r="C25" s="89" t="str">
        <f>IF(A25=""," ",TEXT("SEM "," ")&amp;WEEKNUM(A25,1))</f>
        <v xml:space="preserve"> </v>
      </c>
      <c r="D25" s="94"/>
      <c r="E25" s="103"/>
      <c r="F25" s="104"/>
      <c r="G25" s="105"/>
      <c r="H25" s="105"/>
      <c r="I25" s="95"/>
      <c r="J25" s="6"/>
    </row>
    <row r="26" spans="1:10" ht="14.5" x14ac:dyDescent="0.35">
      <c r="A26" s="88"/>
      <c r="B26" s="88"/>
      <c r="C26" s="89" t="str">
        <f t="shared" si="0"/>
        <v xml:space="preserve"> </v>
      </c>
      <c r="D26" s="90"/>
      <c r="E26" s="91"/>
      <c r="F26" s="92"/>
      <c r="G26" s="93"/>
      <c r="H26" s="93"/>
      <c r="I26" s="95"/>
      <c r="J26" s="6"/>
    </row>
    <row r="27" spans="1:10" ht="14.5" x14ac:dyDescent="0.35">
      <c r="A27" s="88"/>
      <c r="B27" s="88"/>
      <c r="C27" s="89" t="str">
        <f t="shared" si="0"/>
        <v xml:space="preserve"> </v>
      </c>
      <c r="D27" s="94"/>
      <c r="E27" s="103"/>
      <c r="F27" s="104"/>
      <c r="G27" s="105"/>
      <c r="H27" s="105"/>
      <c r="I27" s="95"/>
      <c r="J27" s="6"/>
    </row>
    <row r="28" spans="1:10" ht="14.5" x14ac:dyDescent="0.35">
      <c r="A28" s="88"/>
      <c r="B28" s="88"/>
      <c r="C28" s="89" t="str">
        <f t="shared" si="0"/>
        <v xml:space="preserve"> </v>
      </c>
      <c r="D28" s="90"/>
      <c r="E28" s="91"/>
      <c r="F28" s="92"/>
      <c r="G28" s="93"/>
      <c r="H28" s="93"/>
      <c r="I28" s="95"/>
      <c r="J28" s="6"/>
    </row>
    <row r="29" spans="1:10" ht="14.5" x14ac:dyDescent="0.35">
      <c r="A29" s="88"/>
      <c r="B29" s="88"/>
      <c r="C29" s="89" t="str">
        <f t="shared" si="0"/>
        <v xml:space="preserve"> </v>
      </c>
      <c r="D29" s="90"/>
      <c r="E29" s="91"/>
      <c r="F29" s="92"/>
      <c r="G29" s="93"/>
      <c r="H29" s="93"/>
      <c r="I29" s="95"/>
      <c r="J29" s="6"/>
    </row>
    <row r="30" spans="1:10" ht="14.5" x14ac:dyDescent="0.35">
      <c r="A30" s="88"/>
      <c r="B30" s="88"/>
      <c r="C30" s="89" t="str">
        <f t="shared" si="0"/>
        <v xml:space="preserve"> </v>
      </c>
      <c r="D30" s="90"/>
      <c r="E30" s="91"/>
      <c r="F30" s="92"/>
      <c r="G30" s="93"/>
      <c r="H30" s="93"/>
      <c r="I30" s="95"/>
    </row>
  </sheetData>
  <mergeCells count="8">
    <mergeCell ref="I3:I4"/>
    <mergeCell ref="A1:H1"/>
    <mergeCell ref="A2:H2"/>
    <mergeCell ref="D3:D4"/>
    <mergeCell ref="E3:E4"/>
    <mergeCell ref="F3:F4"/>
    <mergeCell ref="G3:G4"/>
    <mergeCell ref="H3:H4"/>
  </mergeCells>
  <conditionalFormatting sqref="A5:B5 D5:H5 A31:H1048576 A6:H22">
    <cfRule type="notContainsBlanks" dxfId="504" priority="20">
      <formula>LEN(TRIM(A5))&gt;0</formula>
    </cfRule>
  </conditionalFormatting>
  <conditionalFormatting sqref="C5">
    <cfRule type="notContainsBlanks" dxfId="503" priority="16">
      <formula>LEN(TRIM(C5))&gt;0</formula>
    </cfRule>
  </conditionalFormatting>
  <conditionalFormatting sqref="A26:B30 D26:H26 D28:H30 E27:H27">
    <cfRule type="notContainsBlanks" dxfId="502" priority="13">
      <formula>LEN(TRIM(A26))&gt;0</formula>
    </cfRule>
  </conditionalFormatting>
  <conditionalFormatting sqref="C26:C30">
    <cfRule type="notContainsBlanks" dxfId="501" priority="12">
      <formula>LEN(TRIM(C26))&gt;0</formula>
    </cfRule>
  </conditionalFormatting>
  <conditionalFormatting sqref="A23:B23 D23:H23">
    <cfRule type="notContainsBlanks" dxfId="500" priority="9">
      <formula>LEN(TRIM(A23))&gt;0</formula>
    </cfRule>
  </conditionalFormatting>
  <conditionalFormatting sqref="C23">
    <cfRule type="notContainsBlanks" dxfId="499" priority="8">
      <formula>LEN(TRIM(C23))&gt;0</formula>
    </cfRule>
  </conditionalFormatting>
  <conditionalFormatting sqref="D24:H24 A24:B24">
    <cfRule type="notContainsBlanks" dxfId="498" priority="6">
      <formula>LEN(TRIM(A24))&gt;0</formula>
    </cfRule>
  </conditionalFormatting>
  <conditionalFormatting sqref="C24">
    <cfRule type="notContainsBlanks" dxfId="497" priority="5">
      <formula>LEN(TRIM(C24))&gt;0</formula>
    </cfRule>
  </conditionalFormatting>
  <conditionalFormatting sqref="D25:H25 A25:B25">
    <cfRule type="notContainsBlanks" dxfId="496" priority="3">
      <formula>LEN(TRIM(A25))&gt;0</formula>
    </cfRule>
  </conditionalFormatting>
  <conditionalFormatting sqref="C25">
    <cfRule type="notContainsBlanks" dxfId="495" priority="2">
      <formula>LEN(TRIM(C25))&gt;0</formula>
    </cfRule>
  </conditionalFormatting>
  <conditionalFormatting sqref="D27">
    <cfRule type="notContainsBlanks" dxfId="494" priority="1">
      <formula>LEN(TRIM(D27))&gt;0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6129" r:id="rId4" name="Button 1">
              <controlPr defaultSize="0" print="0" autoFill="0" autoPict="0" macro="[0]!FERMETURE_TOUS_LES_ONGLETS">
                <anchor moveWithCells="1" sizeWithCells="1">
                  <from>
                    <xdr:col>0</xdr:col>
                    <xdr:colOff>38100</xdr:colOff>
                    <xdr:row>0</xdr:row>
                    <xdr:rowOff>12700</xdr:rowOff>
                  </from>
                  <to>
                    <xdr:col>0</xdr:col>
                    <xdr:colOff>736600</xdr:colOff>
                    <xdr:row>1</xdr:row>
                    <xdr:rowOff>31750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notContainsBlanks" priority="14" id="{B98059D0-84AE-4CA9-8B46-003518739DC3}">
            <xm:f>LEN(TRIM(SOLDES!I1048528))&gt;0</xm:f>
            <x14:dxf>
              <border>
                <left style="hair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I1048531:I1048576</xm:sqref>
        </x14:conditionalFormatting>
        <x14:conditionalFormatting xmlns:xm="http://schemas.microsoft.com/office/excel/2006/main">
          <x14:cfRule type="notContainsBlanks" priority="154" id="{B98059D0-84AE-4CA9-8B46-003518739DC3}">
            <xm:f>LEN(TRIM(SOLDES!I53))&gt;0</xm:f>
            <x14:dxf>
              <border>
                <left style="hair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I31:I1048530</xm:sqref>
        </x14:conditionalFormatting>
        <x14:conditionalFormatting xmlns:xm="http://schemas.microsoft.com/office/excel/2006/main">
          <x14:cfRule type="notContainsBlanks" priority="10" id="{38F08916-D2D2-48FB-A4BC-2FDC3ACD05EC}">
            <xm:f>LEN(TRIM(SOLDES!I24))&gt;0</xm:f>
            <x14:dxf>
              <border>
                <left style="hair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I23</xm:sqref>
        </x14:conditionalFormatting>
        <x14:conditionalFormatting xmlns:xm="http://schemas.microsoft.com/office/excel/2006/main">
          <x14:cfRule type="notContainsBlanks" priority="166" id="{B98059D0-84AE-4CA9-8B46-003518739DC3}">
            <xm:f>LEN(TRIM(SOLDES!I25))&gt;0</xm:f>
            <x14:dxf>
              <border>
                <left style="hair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I26:I27</xm:sqref>
        </x14:conditionalFormatting>
        <x14:conditionalFormatting xmlns:xm="http://schemas.microsoft.com/office/excel/2006/main">
          <x14:cfRule type="notContainsBlanks" priority="7" id="{074098BF-ACC6-4840-815E-E3252EC3FA5C}">
            <xm:f>LEN(TRIM(SOLDES!I5))&gt;0</xm:f>
            <x14:dxf>
              <border>
                <left style="hair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I5:I22 I24:I25</xm:sqref>
        </x14:conditionalFormatting>
        <x14:conditionalFormatting xmlns:xm="http://schemas.microsoft.com/office/excel/2006/main">
          <x14:cfRule type="notContainsBlanks" priority="169" id="{B98059D0-84AE-4CA9-8B46-003518739DC3}">
            <xm:f>LEN(TRIM(SOLDES!I26))&gt;0</xm:f>
            <x14:dxf>
              <border>
                <left style="hair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I28:I30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H66"/>
  <sheetViews>
    <sheetView showGridLines="0" workbookViewId="0">
      <pane xSplit="3" ySplit="4" topLeftCell="D5" activePane="bottomRight" state="frozen"/>
      <selection activeCell="J15" sqref="J15"/>
      <selection pane="topRight" activeCell="J15" sqref="J15"/>
      <selection pane="bottomLeft" activeCell="J15" sqref="J15"/>
      <selection pane="bottomRight" activeCell="J15" sqref="J15"/>
    </sheetView>
  </sheetViews>
  <sheetFormatPr baseColWidth="10" defaultRowHeight="21.75" customHeight="1" x14ac:dyDescent="0.35"/>
  <cols>
    <col min="1" max="1" width="13.26953125" style="42" customWidth="1"/>
    <col min="2" max="2" width="11.453125" style="42"/>
    <col min="3" max="3" width="0" style="1" hidden="1" customWidth="1"/>
    <col min="4" max="4" width="13.1796875" style="47" bestFit="1" customWidth="1"/>
    <col min="5" max="5" width="49.26953125" style="42" bestFit="1" customWidth="1"/>
    <col min="6" max="6" width="14.81640625" style="48" hidden="1" customWidth="1"/>
    <col min="7" max="7" width="23" style="49" customWidth="1"/>
  </cols>
  <sheetData>
    <row r="1" spans="1:8" ht="34.5" customHeight="1" x14ac:dyDescent="0.35">
      <c r="A1" s="293" t="s">
        <v>428</v>
      </c>
      <c r="B1" s="293"/>
      <c r="C1" s="293"/>
      <c r="D1" s="293"/>
      <c r="E1" s="293"/>
      <c r="F1" s="293"/>
      <c r="G1" s="293"/>
    </row>
    <row r="2" spans="1:8" ht="34.5" customHeight="1" x14ac:dyDescent="0.35">
      <c r="A2" s="294" t="s">
        <v>9</v>
      </c>
      <c r="B2" s="294"/>
      <c r="C2" s="294"/>
      <c r="D2" s="294"/>
      <c r="E2" s="294"/>
      <c r="F2" s="294"/>
      <c r="G2" s="294"/>
    </row>
    <row r="3" spans="1:8" ht="14.5" x14ac:dyDescent="0.35">
      <c r="A3" s="9" t="s">
        <v>0</v>
      </c>
      <c r="B3" s="10"/>
      <c r="C3" s="2"/>
      <c r="D3" s="295" t="s">
        <v>3</v>
      </c>
      <c r="E3" s="295" t="s">
        <v>4</v>
      </c>
      <c r="F3" s="295" t="s">
        <v>5</v>
      </c>
      <c r="G3" s="297" t="s">
        <v>23</v>
      </c>
    </row>
    <row r="4" spans="1:8" ht="14.5" x14ac:dyDescent="0.35">
      <c r="A4" s="5" t="s">
        <v>1</v>
      </c>
      <c r="B4" s="13" t="s">
        <v>2</v>
      </c>
      <c r="C4" s="14" t="s">
        <v>22</v>
      </c>
      <c r="D4" s="296"/>
      <c r="E4" s="296"/>
      <c r="F4" s="296"/>
      <c r="G4" s="298"/>
    </row>
    <row r="5" spans="1:8" ht="21.75" customHeight="1" x14ac:dyDescent="0.35">
      <c r="A5" s="41">
        <v>44256</v>
      </c>
      <c r="B5" s="41">
        <v>44286</v>
      </c>
      <c r="C5" s="3" t="str">
        <f>IF(A5=""," ",TEXT("SEM "," ")&amp;WEEKNUM(A5,1))</f>
        <v>SEM 10</v>
      </c>
      <c r="D5" s="43">
        <v>1008069</v>
      </c>
      <c r="E5" s="44" t="s">
        <v>280</v>
      </c>
      <c r="F5" s="45">
        <v>181018919</v>
      </c>
      <c r="G5" s="46"/>
      <c r="H5" s="39" t="str">
        <f>IF(B5&lt;A5,"ATTENTION DATE FIN &lt; DATE DEBUT","")</f>
        <v/>
      </c>
    </row>
    <row r="6" spans="1:8" ht="21.75" customHeight="1" x14ac:dyDescent="0.35">
      <c r="A6" s="41">
        <v>44287</v>
      </c>
      <c r="B6" s="41">
        <v>44316</v>
      </c>
      <c r="C6" s="3" t="str">
        <f t="shared" ref="C6:C66" si="0">IF(A6=""," ",TEXT("SEM "," ")&amp;WEEKNUM(A6,1))</f>
        <v>SEM 14</v>
      </c>
      <c r="D6" s="43">
        <v>1008070</v>
      </c>
      <c r="E6" s="44" t="s">
        <v>281</v>
      </c>
      <c r="F6" s="45"/>
      <c r="G6" s="46"/>
      <c r="H6" s="39" t="str">
        <f t="shared" ref="H6:H66" si="1">IF(B6&lt;A6,"ATTENTION DATE FIN &lt; DATE DEBUT","")</f>
        <v/>
      </c>
    </row>
    <row r="7" spans="1:8" ht="21.75" customHeight="1" x14ac:dyDescent="0.35">
      <c r="A7" s="41">
        <v>44317</v>
      </c>
      <c r="B7" s="41">
        <v>44347</v>
      </c>
      <c r="C7" s="3" t="str">
        <f>IF(A7=""," ",TEXT("SEM "," ")&amp;WEEKNUM(A7,1))</f>
        <v>SEM 18</v>
      </c>
      <c r="D7" s="43">
        <v>1008071</v>
      </c>
      <c r="E7" s="44" t="s">
        <v>282</v>
      </c>
      <c r="F7" s="45"/>
      <c r="G7" s="46"/>
      <c r="H7" s="39" t="str">
        <f>IF(B7&lt;A7,"ATTENTION DATE FIN &lt; DATE DEBUT","")</f>
        <v/>
      </c>
    </row>
    <row r="8" spans="1:8" ht="21.75" customHeight="1" x14ac:dyDescent="0.35">
      <c r="A8" s="41">
        <v>44348</v>
      </c>
      <c r="B8" s="41">
        <v>44377</v>
      </c>
      <c r="C8" s="3" t="str">
        <f>IF(A8=""," ",TEXT("SEM "," ")&amp;WEEKNUM(A8,1))</f>
        <v>SEM 23</v>
      </c>
      <c r="D8" s="43">
        <v>1008072</v>
      </c>
      <c r="E8" s="44" t="s">
        <v>283</v>
      </c>
      <c r="F8" s="45"/>
      <c r="G8" s="46"/>
      <c r="H8" s="39" t="str">
        <f>IF(B8&lt;A8,"ATTENTION DATE FIN &lt; DATE DEBUT","")</f>
        <v/>
      </c>
    </row>
    <row r="9" spans="1:8" ht="21.75" customHeight="1" x14ac:dyDescent="0.35">
      <c r="A9" s="41">
        <v>44378</v>
      </c>
      <c r="B9" s="41">
        <v>44408</v>
      </c>
      <c r="C9" s="3" t="str">
        <f>IF(A9=""," ",TEXT("SEM "," ")&amp;WEEKNUM(A9,1))</f>
        <v>SEM 27</v>
      </c>
      <c r="D9" s="43">
        <v>1008073</v>
      </c>
      <c r="E9" s="44" t="s">
        <v>284</v>
      </c>
      <c r="F9" s="45"/>
      <c r="G9" s="46"/>
      <c r="H9" s="39" t="str">
        <f>IF(B9&lt;A9,"ATTENTION DATE FIN &lt; DATE DEBUT","")</f>
        <v/>
      </c>
    </row>
    <row r="10" spans="1:8" ht="21.75" customHeight="1" x14ac:dyDescent="0.35">
      <c r="A10" s="41">
        <v>44409</v>
      </c>
      <c r="B10" s="41">
        <v>44439</v>
      </c>
      <c r="C10" s="3" t="str">
        <f>IF(A10=""," ",TEXT("SEM "," ")&amp;WEEKNUM(A10,1))</f>
        <v>SEM 32</v>
      </c>
      <c r="D10" s="43">
        <v>1008074</v>
      </c>
      <c r="E10" s="44" t="s">
        <v>285</v>
      </c>
      <c r="F10" s="45"/>
      <c r="G10" s="46"/>
      <c r="H10" s="39" t="str">
        <f>IF(B10&lt;A10,"ATTENTION DATE FIN &lt; DATE DEBUT","")</f>
        <v/>
      </c>
    </row>
    <row r="11" spans="1:8" ht="21.75" customHeight="1" x14ac:dyDescent="0.35">
      <c r="A11" s="41">
        <v>44440</v>
      </c>
      <c r="B11" s="41">
        <v>44469</v>
      </c>
      <c r="C11" s="3" t="str">
        <f t="shared" si="0"/>
        <v>SEM 36</v>
      </c>
      <c r="D11" s="43">
        <v>1008075</v>
      </c>
      <c r="E11" s="44" t="s">
        <v>286</v>
      </c>
      <c r="F11" s="45"/>
      <c r="G11" s="46"/>
      <c r="H11" s="39" t="str">
        <f t="shared" si="1"/>
        <v/>
      </c>
    </row>
    <row r="12" spans="1:8" ht="21.75" customHeight="1" x14ac:dyDescent="0.35">
      <c r="A12" s="41">
        <v>44470</v>
      </c>
      <c r="B12" s="41" t="s">
        <v>290</v>
      </c>
      <c r="C12" s="3" t="str">
        <f t="shared" si="0"/>
        <v>SEM 40</v>
      </c>
      <c r="D12" s="43">
        <v>1008076</v>
      </c>
      <c r="E12" s="44" t="s">
        <v>287</v>
      </c>
      <c r="F12" s="45"/>
      <c r="G12" s="46"/>
      <c r="H12" s="39" t="str">
        <f t="shared" si="1"/>
        <v/>
      </c>
    </row>
    <row r="13" spans="1:8" ht="21.75" customHeight="1" x14ac:dyDescent="0.35">
      <c r="A13" s="41">
        <v>44501</v>
      </c>
      <c r="B13" s="41">
        <v>44530</v>
      </c>
      <c r="C13" s="3" t="str">
        <f t="shared" si="0"/>
        <v>SEM 45</v>
      </c>
      <c r="D13" s="43">
        <v>1008077</v>
      </c>
      <c r="E13" s="44" t="s">
        <v>288</v>
      </c>
      <c r="F13" s="45"/>
      <c r="G13" s="46"/>
      <c r="H13" s="39" t="str">
        <f t="shared" si="1"/>
        <v/>
      </c>
    </row>
    <row r="14" spans="1:8" ht="21.75" customHeight="1" x14ac:dyDescent="0.35">
      <c r="A14" s="41">
        <v>44531</v>
      </c>
      <c r="B14" s="41">
        <v>44561</v>
      </c>
      <c r="C14" s="3" t="str">
        <f t="shared" si="0"/>
        <v>SEM 49</v>
      </c>
      <c r="D14" s="43">
        <v>1008078</v>
      </c>
      <c r="E14" s="44" t="s">
        <v>289</v>
      </c>
      <c r="F14" s="45"/>
      <c r="G14" s="46"/>
      <c r="H14" s="39" t="str">
        <f t="shared" si="1"/>
        <v/>
      </c>
    </row>
    <row r="15" spans="1:8" ht="21.75" customHeight="1" x14ac:dyDescent="0.35">
      <c r="A15" s="41"/>
      <c r="B15" s="41"/>
      <c r="C15" s="3"/>
      <c r="D15" s="43"/>
      <c r="E15" s="44"/>
      <c r="F15" s="45"/>
      <c r="G15" s="46"/>
      <c r="H15" s="39"/>
    </row>
    <row r="16" spans="1:8" ht="21.75" customHeight="1" x14ac:dyDescent="0.35">
      <c r="A16" s="41"/>
      <c r="B16" s="41"/>
      <c r="C16" s="3" t="str">
        <f t="shared" si="0"/>
        <v xml:space="preserve"> </v>
      </c>
      <c r="D16" s="43"/>
      <c r="E16" s="44"/>
      <c r="F16" s="45"/>
      <c r="G16" s="46"/>
      <c r="H16" s="39" t="str">
        <f t="shared" si="1"/>
        <v/>
      </c>
    </row>
    <row r="17" spans="1:8" ht="21.75" customHeight="1" x14ac:dyDescent="0.35">
      <c r="A17" s="41"/>
      <c r="B17" s="41"/>
      <c r="C17" s="3" t="str">
        <f>IF(A17=""," ",TEXT("SEM "," ")&amp;WEEKNUM(A17,1))</f>
        <v xml:space="preserve"> </v>
      </c>
      <c r="D17" s="43"/>
      <c r="E17" s="44"/>
      <c r="F17" s="45"/>
      <c r="G17" s="46"/>
      <c r="H17" s="39" t="str">
        <f>IF(B17&lt;A17,"ATTENTION DATE FIN &lt; DATE DEBUT","")</f>
        <v/>
      </c>
    </row>
    <row r="18" spans="1:8" ht="21.75" customHeight="1" x14ac:dyDescent="0.35">
      <c r="A18" s="41"/>
      <c r="B18" s="41"/>
      <c r="C18" s="3" t="str">
        <f>IF(A18=""," ",TEXT("SEM "," ")&amp;WEEKNUM(A18,1))</f>
        <v xml:space="preserve"> </v>
      </c>
      <c r="D18" s="43"/>
      <c r="E18" s="44"/>
      <c r="F18" s="45"/>
      <c r="G18" s="46"/>
      <c r="H18" s="39" t="str">
        <f>IF(B18&lt;A18,"ATTENTION DATE FIN &lt; DATE DEBUT","")</f>
        <v/>
      </c>
    </row>
    <row r="19" spans="1:8" ht="21.75" customHeight="1" x14ac:dyDescent="0.35">
      <c r="A19" s="41"/>
      <c r="B19" s="41"/>
      <c r="C19" s="3" t="str">
        <f>IF(A19=""," ",TEXT("SEM "," ")&amp;WEEKNUM(A19,1))</f>
        <v xml:space="preserve"> </v>
      </c>
      <c r="D19" s="43"/>
      <c r="E19" s="44"/>
      <c r="F19" s="45"/>
      <c r="G19" s="46"/>
      <c r="H19" s="39" t="str">
        <f>IF(B19&lt;A19,"ATTENTION DATE FIN &lt; DATE DEBUT","")</f>
        <v/>
      </c>
    </row>
    <row r="20" spans="1:8" ht="21.75" customHeight="1" x14ac:dyDescent="0.35">
      <c r="A20" s="41"/>
      <c r="B20" s="41"/>
      <c r="C20" s="3"/>
      <c r="D20" s="43"/>
      <c r="E20" s="44"/>
      <c r="F20" s="45"/>
      <c r="G20" s="46"/>
      <c r="H20" s="39"/>
    </row>
    <row r="21" spans="1:8" ht="21.75" customHeight="1" x14ac:dyDescent="0.35">
      <c r="A21" s="41"/>
      <c r="B21" s="41"/>
      <c r="C21" s="3" t="str">
        <f t="shared" si="0"/>
        <v xml:space="preserve"> </v>
      </c>
      <c r="D21" s="43"/>
      <c r="E21" s="44"/>
      <c r="F21" s="45"/>
      <c r="G21" s="46"/>
      <c r="H21" s="39" t="str">
        <f t="shared" si="1"/>
        <v/>
      </c>
    </row>
    <row r="22" spans="1:8" ht="21.75" customHeight="1" x14ac:dyDescent="0.35">
      <c r="A22" s="41"/>
      <c r="B22" s="41"/>
      <c r="C22" s="3" t="str">
        <f t="shared" si="0"/>
        <v xml:space="preserve"> </v>
      </c>
      <c r="D22" s="43"/>
      <c r="E22" s="44"/>
      <c r="F22" s="45"/>
      <c r="G22" s="46"/>
      <c r="H22" s="39"/>
    </row>
    <row r="23" spans="1:8" ht="21.75" customHeight="1" x14ac:dyDescent="0.35">
      <c r="A23" s="41"/>
      <c r="B23" s="41"/>
      <c r="C23" s="3" t="str">
        <f t="shared" si="0"/>
        <v xml:space="preserve"> </v>
      </c>
      <c r="D23" s="43"/>
      <c r="E23" s="44"/>
      <c r="F23" s="45"/>
      <c r="G23" s="46"/>
      <c r="H23" s="39"/>
    </row>
    <row r="24" spans="1:8" ht="21.75" customHeight="1" x14ac:dyDescent="0.35">
      <c r="A24" s="41"/>
      <c r="B24" s="41"/>
      <c r="C24" s="3" t="str">
        <f t="shared" si="0"/>
        <v xml:space="preserve"> </v>
      </c>
      <c r="D24" s="43"/>
      <c r="E24" s="44"/>
      <c r="F24" s="45"/>
      <c r="G24" s="46"/>
      <c r="H24" s="39"/>
    </row>
    <row r="25" spans="1:8" ht="21.75" customHeight="1" x14ac:dyDescent="0.35">
      <c r="A25" s="41"/>
      <c r="B25" s="41"/>
      <c r="C25" s="3"/>
      <c r="D25" s="43"/>
      <c r="E25" s="44"/>
      <c r="F25" s="45"/>
      <c r="G25" s="46"/>
      <c r="H25" s="39"/>
    </row>
    <row r="26" spans="1:8" ht="21.75" customHeight="1" x14ac:dyDescent="0.35">
      <c r="A26" s="41"/>
      <c r="B26" s="41"/>
      <c r="C26" s="3" t="str">
        <f t="shared" si="0"/>
        <v xml:space="preserve"> </v>
      </c>
      <c r="D26" s="43"/>
      <c r="E26" s="44"/>
      <c r="F26" s="45"/>
      <c r="G26" s="46"/>
      <c r="H26" s="39" t="str">
        <f t="shared" si="1"/>
        <v/>
      </c>
    </row>
    <row r="27" spans="1:8" ht="21.75" customHeight="1" x14ac:dyDescent="0.35">
      <c r="A27" s="41"/>
      <c r="B27" s="41"/>
      <c r="C27" s="3" t="str">
        <f t="shared" si="0"/>
        <v xml:space="preserve"> </v>
      </c>
      <c r="D27" s="43"/>
      <c r="E27" s="44"/>
      <c r="F27" s="45"/>
      <c r="G27" s="46"/>
      <c r="H27" s="39" t="str">
        <f t="shared" si="1"/>
        <v/>
      </c>
    </row>
    <row r="28" spans="1:8" ht="21.75" customHeight="1" x14ac:dyDescent="0.35">
      <c r="A28" s="41"/>
      <c r="B28" s="41"/>
      <c r="C28" s="3" t="str">
        <f t="shared" si="0"/>
        <v xml:space="preserve"> </v>
      </c>
      <c r="D28" s="43"/>
      <c r="E28" s="44"/>
      <c r="F28" s="45"/>
      <c r="G28" s="46"/>
      <c r="H28" s="39" t="str">
        <f t="shared" si="1"/>
        <v/>
      </c>
    </row>
    <row r="29" spans="1:8" ht="21.75" customHeight="1" x14ac:dyDescent="0.35">
      <c r="A29" s="41"/>
      <c r="B29" s="41"/>
      <c r="C29" s="3" t="str">
        <f t="shared" si="0"/>
        <v xml:space="preserve"> </v>
      </c>
      <c r="D29" s="43"/>
      <c r="E29" s="44"/>
      <c r="F29" s="45"/>
      <c r="G29" s="46"/>
      <c r="H29" s="39" t="str">
        <f t="shared" si="1"/>
        <v/>
      </c>
    </row>
    <row r="30" spans="1:8" ht="21.75" customHeight="1" x14ac:dyDescent="0.35">
      <c r="A30" s="41"/>
      <c r="B30" s="41"/>
      <c r="C30" s="3" t="str">
        <f t="shared" si="0"/>
        <v xml:space="preserve"> </v>
      </c>
      <c r="D30" s="43"/>
      <c r="E30" s="44"/>
      <c r="F30" s="45"/>
      <c r="G30" s="46"/>
      <c r="H30" s="39" t="str">
        <f t="shared" si="1"/>
        <v/>
      </c>
    </row>
    <row r="31" spans="1:8" ht="21.75" customHeight="1" x14ac:dyDescent="0.35">
      <c r="A31" s="41"/>
      <c r="B31" s="41"/>
      <c r="C31" s="3" t="str">
        <f t="shared" si="0"/>
        <v xml:space="preserve"> </v>
      </c>
      <c r="D31" s="43"/>
      <c r="E31" s="44"/>
      <c r="F31" s="45"/>
      <c r="G31" s="46"/>
      <c r="H31" s="39" t="str">
        <f t="shared" si="1"/>
        <v/>
      </c>
    </row>
    <row r="32" spans="1:8" ht="21.75" customHeight="1" x14ac:dyDescent="0.35">
      <c r="A32" s="41"/>
      <c r="B32" s="41"/>
      <c r="C32" s="3" t="str">
        <f t="shared" si="0"/>
        <v xml:space="preserve"> </v>
      </c>
      <c r="D32" s="43"/>
      <c r="E32" s="44"/>
      <c r="F32" s="45"/>
      <c r="G32" s="46"/>
      <c r="H32" s="39" t="str">
        <f t="shared" si="1"/>
        <v/>
      </c>
    </row>
    <row r="33" spans="1:8" ht="21.75" customHeight="1" x14ac:dyDescent="0.35">
      <c r="A33" s="41"/>
      <c r="B33" s="41"/>
      <c r="C33" s="3" t="str">
        <f t="shared" si="0"/>
        <v xml:space="preserve"> </v>
      </c>
      <c r="D33" s="43"/>
      <c r="E33" s="44"/>
      <c r="F33" s="45"/>
      <c r="G33" s="46"/>
      <c r="H33" s="39" t="str">
        <f t="shared" si="1"/>
        <v/>
      </c>
    </row>
    <row r="34" spans="1:8" ht="21.75" customHeight="1" x14ac:dyDescent="0.35">
      <c r="A34" s="41"/>
      <c r="B34" s="41"/>
      <c r="C34" s="3" t="str">
        <f t="shared" si="0"/>
        <v xml:space="preserve"> </v>
      </c>
      <c r="D34" s="43"/>
      <c r="E34" s="44"/>
      <c r="F34" s="45"/>
      <c r="G34" s="46"/>
      <c r="H34" s="39" t="str">
        <f t="shared" si="1"/>
        <v/>
      </c>
    </row>
    <row r="35" spans="1:8" ht="21.75" customHeight="1" x14ac:dyDescent="0.35">
      <c r="A35" s="41"/>
      <c r="B35" s="41"/>
      <c r="C35" s="3" t="str">
        <f t="shared" si="0"/>
        <v xml:space="preserve"> </v>
      </c>
      <c r="D35" s="43"/>
      <c r="E35" s="44"/>
      <c r="F35" s="45"/>
      <c r="G35" s="46"/>
      <c r="H35" s="39" t="str">
        <f t="shared" si="1"/>
        <v/>
      </c>
    </row>
    <row r="36" spans="1:8" ht="21.75" customHeight="1" x14ac:dyDescent="0.35">
      <c r="A36" s="41"/>
      <c r="B36" s="41"/>
      <c r="C36" s="3" t="str">
        <f t="shared" si="0"/>
        <v xml:space="preserve"> </v>
      </c>
      <c r="D36" s="43"/>
      <c r="E36" s="44"/>
      <c r="F36" s="45"/>
      <c r="G36" s="46"/>
      <c r="H36" s="39" t="str">
        <f t="shared" si="1"/>
        <v/>
      </c>
    </row>
    <row r="37" spans="1:8" ht="21.75" customHeight="1" x14ac:dyDescent="0.35">
      <c r="A37" s="41"/>
      <c r="B37" s="41"/>
      <c r="C37" s="3" t="str">
        <f t="shared" si="0"/>
        <v xml:space="preserve"> </v>
      </c>
      <c r="D37" s="43"/>
      <c r="E37" s="44"/>
      <c r="F37" s="45"/>
      <c r="G37" s="46"/>
      <c r="H37" s="39" t="str">
        <f t="shared" si="1"/>
        <v/>
      </c>
    </row>
    <row r="38" spans="1:8" ht="21.75" customHeight="1" x14ac:dyDescent="0.35">
      <c r="A38" s="41"/>
      <c r="B38" s="41"/>
      <c r="C38" s="3" t="str">
        <f t="shared" si="0"/>
        <v xml:space="preserve"> </v>
      </c>
      <c r="D38" s="43"/>
      <c r="E38" s="44"/>
      <c r="F38" s="45"/>
      <c r="G38" s="46"/>
      <c r="H38" s="39" t="str">
        <f t="shared" si="1"/>
        <v/>
      </c>
    </row>
    <row r="39" spans="1:8" ht="21.75" customHeight="1" x14ac:dyDescent="0.35">
      <c r="A39" s="41"/>
      <c r="B39" s="41"/>
      <c r="C39" s="3" t="str">
        <f t="shared" si="0"/>
        <v xml:space="preserve"> </v>
      </c>
      <c r="D39" s="43"/>
      <c r="E39" s="44"/>
      <c r="F39" s="45"/>
      <c r="G39" s="46"/>
      <c r="H39" s="39" t="str">
        <f t="shared" si="1"/>
        <v/>
      </c>
    </row>
    <row r="40" spans="1:8" ht="21.75" customHeight="1" x14ac:dyDescent="0.35">
      <c r="A40" s="41"/>
      <c r="B40" s="41"/>
      <c r="C40" s="3" t="str">
        <f t="shared" si="0"/>
        <v xml:space="preserve"> </v>
      </c>
      <c r="D40" s="43"/>
      <c r="E40" s="44"/>
      <c r="F40" s="45"/>
      <c r="G40" s="46"/>
      <c r="H40" s="39" t="str">
        <f t="shared" si="1"/>
        <v/>
      </c>
    </row>
    <row r="41" spans="1:8" ht="21.75" customHeight="1" x14ac:dyDescent="0.35">
      <c r="A41" s="41"/>
      <c r="B41" s="41"/>
      <c r="C41" s="3" t="str">
        <f t="shared" si="0"/>
        <v xml:space="preserve"> </v>
      </c>
      <c r="D41" s="43"/>
      <c r="E41" s="44"/>
      <c r="F41" s="45"/>
      <c r="G41" s="46"/>
      <c r="H41" s="39" t="str">
        <f t="shared" si="1"/>
        <v/>
      </c>
    </row>
    <row r="42" spans="1:8" ht="21.75" customHeight="1" x14ac:dyDescent="0.35">
      <c r="A42" s="41"/>
      <c r="B42" s="41"/>
      <c r="C42" s="3" t="str">
        <f t="shared" si="0"/>
        <v xml:space="preserve"> </v>
      </c>
      <c r="D42" s="43"/>
      <c r="E42" s="44"/>
      <c r="F42" s="45"/>
      <c r="G42" s="46"/>
      <c r="H42" s="39" t="str">
        <f t="shared" si="1"/>
        <v/>
      </c>
    </row>
    <row r="43" spans="1:8" ht="21.75" customHeight="1" x14ac:dyDescent="0.35">
      <c r="A43" s="41"/>
      <c r="B43" s="41"/>
      <c r="C43" s="3" t="str">
        <f t="shared" si="0"/>
        <v xml:space="preserve"> </v>
      </c>
      <c r="D43" s="43"/>
      <c r="E43" s="44"/>
      <c r="F43" s="45"/>
      <c r="G43" s="46"/>
      <c r="H43" s="39" t="str">
        <f t="shared" si="1"/>
        <v/>
      </c>
    </row>
    <row r="44" spans="1:8" ht="21.75" customHeight="1" x14ac:dyDescent="0.35">
      <c r="A44" s="41"/>
      <c r="B44" s="41"/>
      <c r="C44" s="3" t="str">
        <f t="shared" si="0"/>
        <v xml:space="preserve"> </v>
      </c>
      <c r="D44" s="43"/>
      <c r="E44" s="44"/>
      <c r="F44" s="45"/>
      <c r="G44" s="46"/>
      <c r="H44" s="39" t="str">
        <f t="shared" si="1"/>
        <v/>
      </c>
    </row>
    <row r="45" spans="1:8" ht="21.75" customHeight="1" x14ac:dyDescent="0.35">
      <c r="A45" s="41"/>
      <c r="B45" s="41"/>
      <c r="C45" s="3" t="str">
        <f t="shared" si="0"/>
        <v xml:space="preserve"> </v>
      </c>
      <c r="D45" s="43"/>
      <c r="E45" s="44"/>
      <c r="F45" s="45"/>
      <c r="G45" s="46"/>
      <c r="H45" s="39" t="str">
        <f t="shared" si="1"/>
        <v/>
      </c>
    </row>
    <row r="46" spans="1:8" ht="21.75" customHeight="1" x14ac:dyDescent="0.35">
      <c r="A46" s="41"/>
      <c r="B46" s="41"/>
      <c r="C46" s="3" t="str">
        <f t="shared" si="0"/>
        <v xml:space="preserve"> </v>
      </c>
      <c r="D46" s="43"/>
      <c r="E46" s="44"/>
      <c r="F46" s="45"/>
      <c r="G46" s="46"/>
      <c r="H46" s="39" t="str">
        <f t="shared" si="1"/>
        <v/>
      </c>
    </row>
    <row r="47" spans="1:8" ht="21.75" customHeight="1" x14ac:dyDescent="0.35">
      <c r="A47" s="41"/>
      <c r="B47" s="41"/>
      <c r="C47" s="3" t="str">
        <f t="shared" si="0"/>
        <v xml:space="preserve"> </v>
      </c>
      <c r="D47" s="43"/>
      <c r="E47" s="44"/>
      <c r="F47" s="45"/>
      <c r="G47" s="46"/>
      <c r="H47" s="39" t="str">
        <f t="shared" si="1"/>
        <v/>
      </c>
    </row>
    <row r="48" spans="1:8" ht="21.75" customHeight="1" x14ac:dyDescent="0.35">
      <c r="A48" s="41"/>
      <c r="B48" s="41"/>
      <c r="C48" s="3" t="str">
        <f t="shared" si="0"/>
        <v xml:space="preserve"> </v>
      </c>
      <c r="D48" s="43"/>
      <c r="E48" s="44"/>
      <c r="F48" s="45"/>
      <c r="G48" s="46"/>
      <c r="H48" s="39" t="str">
        <f t="shared" si="1"/>
        <v/>
      </c>
    </row>
    <row r="49" spans="1:8" ht="21.75" customHeight="1" x14ac:dyDescent="0.35">
      <c r="A49" s="41"/>
      <c r="B49" s="41"/>
      <c r="C49" s="3" t="str">
        <f t="shared" si="0"/>
        <v xml:space="preserve"> </v>
      </c>
      <c r="D49" s="43"/>
      <c r="E49" s="44"/>
      <c r="F49" s="45"/>
      <c r="G49" s="46"/>
      <c r="H49" s="39" t="str">
        <f t="shared" si="1"/>
        <v/>
      </c>
    </row>
    <row r="50" spans="1:8" ht="21.75" customHeight="1" x14ac:dyDescent="0.35">
      <c r="A50" s="41"/>
      <c r="B50" s="41"/>
      <c r="C50" s="3" t="str">
        <f t="shared" si="0"/>
        <v xml:space="preserve"> </v>
      </c>
      <c r="D50" s="43"/>
      <c r="E50" s="44"/>
      <c r="F50" s="45"/>
      <c r="G50" s="46"/>
      <c r="H50" s="39" t="str">
        <f t="shared" si="1"/>
        <v/>
      </c>
    </row>
    <row r="51" spans="1:8" ht="21.75" customHeight="1" x14ac:dyDescent="0.35">
      <c r="A51" s="41"/>
      <c r="B51" s="41"/>
      <c r="C51" s="3" t="str">
        <f t="shared" si="0"/>
        <v xml:space="preserve"> </v>
      </c>
      <c r="D51" s="43"/>
      <c r="E51" s="44"/>
      <c r="F51" s="45"/>
      <c r="G51" s="46"/>
      <c r="H51" s="39" t="str">
        <f t="shared" si="1"/>
        <v/>
      </c>
    </row>
    <row r="52" spans="1:8" ht="21.75" customHeight="1" x14ac:dyDescent="0.35">
      <c r="A52" s="41"/>
      <c r="B52" s="41"/>
      <c r="C52" s="3" t="str">
        <f t="shared" si="0"/>
        <v xml:space="preserve"> </v>
      </c>
      <c r="D52" s="43"/>
      <c r="E52" s="44"/>
      <c r="F52" s="45"/>
      <c r="G52" s="46"/>
      <c r="H52" s="39" t="str">
        <f t="shared" si="1"/>
        <v/>
      </c>
    </row>
    <row r="53" spans="1:8" ht="21.75" customHeight="1" x14ac:dyDescent="0.35">
      <c r="A53" s="41"/>
      <c r="B53" s="41"/>
      <c r="C53" s="3" t="str">
        <f t="shared" si="0"/>
        <v xml:space="preserve"> </v>
      </c>
      <c r="D53" s="43"/>
      <c r="E53" s="44"/>
      <c r="F53" s="45"/>
      <c r="G53" s="46"/>
      <c r="H53" s="39" t="str">
        <f t="shared" si="1"/>
        <v/>
      </c>
    </row>
    <row r="54" spans="1:8" ht="21.75" customHeight="1" x14ac:dyDescent="0.35">
      <c r="A54" s="41"/>
      <c r="B54" s="41"/>
      <c r="C54" s="3" t="str">
        <f t="shared" si="0"/>
        <v xml:space="preserve"> </v>
      </c>
      <c r="D54" s="43"/>
      <c r="E54" s="44"/>
      <c r="F54" s="45"/>
      <c r="G54" s="46"/>
      <c r="H54" s="39" t="str">
        <f t="shared" si="1"/>
        <v/>
      </c>
    </row>
    <row r="55" spans="1:8" ht="21.75" customHeight="1" x14ac:dyDescent="0.35">
      <c r="A55" s="41"/>
      <c r="B55" s="41"/>
      <c r="C55" s="3" t="str">
        <f t="shared" si="0"/>
        <v xml:space="preserve"> </v>
      </c>
      <c r="D55" s="43"/>
      <c r="E55" s="44"/>
      <c r="F55" s="45"/>
      <c r="G55" s="46"/>
      <c r="H55" s="39" t="str">
        <f t="shared" si="1"/>
        <v/>
      </c>
    </row>
    <row r="56" spans="1:8" ht="21.75" customHeight="1" x14ac:dyDescent="0.35">
      <c r="A56" s="41"/>
      <c r="B56" s="41"/>
      <c r="C56" s="3" t="str">
        <f t="shared" si="0"/>
        <v xml:space="preserve"> </v>
      </c>
      <c r="D56" s="43"/>
      <c r="E56" s="44"/>
      <c r="F56" s="45"/>
      <c r="G56" s="46"/>
      <c r="H56" s="39" t="str">
        <f t="shared" si="1"/>
        <v/>
      </c>
    </row>
    <row r="57" spans="1:8" ht="21.75" customHeight="1" x14ac:dyDescent="0.35">
      <c r="A57" s="41"/>
      <c r="B57" s="41"/>
      <c r="C57" s="3" t="str">
        <f t="shared" si="0"/>
        <v xml:space="preserve"> </v>
      </c>
      <c r="D57" s="43"/>
      <c r="E57" s="44"/>
      <c r="F57" s="45"/>
      <c r="G57" s="46"/>
      <c r="H57" s="39" t="str">
        <f t="shared" si="1"/>
        <v/>
      </c>
    </row>
    <row r="58" spans="1:8" ht="21.75" customHeight="1" x14ac:dyDescent="0.35">
      <c r="A58" s="41"/>
      <c r="B58" s="41"/>
      <c r="C58" s="3" t="str">
        <f t="shared" si="0"/>
        <v xml:space="preserve"> </v>
      </c>
      <c r="D58" s="43"/>
      <c r="E58" s="44"/>
      <c r="F58" s="45"/>
      <c r="G58" s="46"/>
      <c r="H58" s="39" t="str">
        <f t="shared" si="1"/>
        <v/>
      </c>
    </row>
    <row r="59" spans="1:8" ht="21.75" customHeight="1" x14ac:dyDescent="0.35">
      <c r="A59" s="41"/>
      <c r="B59" s="41"/>
      <c r="C59" s="3" t="str">
        <f t="shared" si="0"/>
        <v xml:space="preserve"> </v>
      </c>
      <c r="D59" s="43"/>
      <c r="E59" s="44"/>
      <c r="F59" s="45"/>
      <c r="G59" s="46"/>
      <c r="H59" s="39" t="str">
        <f t="shared" si="1"/>
        <v/>
      </c>
    </row>
    <row r="60" spans="1:8" ht="21.75" customHeight="1" x14ac:dyDescent="0.35">
      <c r="A60" s="41"/>
      <c r="B60" s="41"/>
      <c r="C60" s="3" t="str">
        <f t="shared" si="0"/>
        <v xml:space="preserve"> </v>
      </c>
      <c r="D60" s="43"/>
      <c r="E60" s="44"/>
      <c r="F60" s="45"/>
      <c r="G60" s="46"/>
      <c r="H60" s="39" t="str">
        <f t="shared" si="1"/>
        <v/>
      </c>
    </row>
    <row r="61" spans="1:8" ht="21.75" customHeight="1" x14ac:dyDescent="0.35">
      <c r="A61" s="41"/>
      <c r="B61" s="41"/>
      <c r="C61" s="3" t="str">
        <f t="shared" si="0"/>
        <v xml:space="preserve"> </v>
      </c>
      <c r="D61" s="43"/>
      <c r="E61" s="44"/>
      <c r="F61" s="45"/>
      <c r="G61" s="46"/>
      <c r="H61" s="39" t="str">
        <f t="shared" si="1"/>
        <v/>
      </c>
    </row>
    <row r="62" spans="1:8" ht="21.75" customHeight="1" x14ac:dyDescent="0.35">
      <c r="A62" s="41"/>
      <c r="B62" s="41"/>
      <c r="C62" s="3" t="str">
        <f t="shared" si="0"/>
        <v xml:space="preserve"> </v>
      </c>
      <c r="D62" s="43"/>
      <c r="E62" s="44"/>
      <c r="F62" s="45"/>
      <c r="G62" s="46"/>
      <c r="H62" s="39" t="str">
        <f t="shared" si="1"/>
        <v/>
      </c>
    </row>
    <row r="63" spans="1:8" ht="21.75" customHeight="1" x14ac:dyDescent="0.35">
      <c r="A63" s="41"/>
      <c r="B63" s="41"/>
      <c r="C63" s="3" t="str">
        <f t="shared" si="0"/>
        <v xml:space="preserve"> </v>
      </c>
      <c r="D63" s="43"/>
      <c r="E63" s="44"/>
      <c r="F63" s="45"/>
      <c r="G63" s="46"/>
      <c r="H63" s="39" t="str">
        <f t="shared" si="1"/>
        <v/>
      </c>
    </row>
    <row r="64" spans="1:8" ht="21.75" customHeight="1" x14ac:dyDescent="0.35">
      <c r="A64" s="41"/>
      <c r="B64" s="41"/>
      <c r="C64" s="3" t="str">
        <f t="shared" si="0"/>
        <v xml:space="preserve"> </v>
      </c>
      <c r="D64" s="43"/>
      <c r="E64" s="44"/>
      <c r="F64" s="45"/>
      <c r="G64" s="46"/>
      <c r="H64" s="39" t="str">
        <f t="shared" si="1"/>
        <v/>
      </c>
    </row>
    <row r="65" spans="3:8" ht="21.75" customHeight="1" x14ac:dyDescent="0.35">
      <c r="C65" s="3" t="str">
        <f t="shared" si="0"/>
        <v xml:space="preserve"> </v>
      </c>
      <c r="H65" s="39" t="str">
        <f t="shared" si="1"/>
        <v/>
      </c>
    </row>
    <row r="66" spans="3:8" ht="21.75" customHeight="1" x14ac:dyDescent="0.35">
      <c r="C66" s="3" t="str">
        <f t="shared" si="0"/>
        <v xml:space="preserve"> </v>
      </c>
      <c r="H66" s="39" t="str">
        <f t="shared" si="1"/>
        <v/>
      </c>
    </row>
  </sheetData>
  <mergeCells count="6">
    <mergeCell ref="A1:G1"/>
    <mergeCell ref="A2:G2"/>
    <mergeCell ref="D3:D4"/>
    <mergeCell ref="E3:E4"/>
    <mergeCell ref="G3:G4"/>
    <mergeCell ref="F3:F4"/>
  </mergeCells>
  <conditionalFormatting sqref="D5:E5 G5 F65:G1048576 A5:B6 C11 A16:G16 A21:G21 D26:G64 F22:G25 C26:C66 A26:B64 F11:G11 F6:G6 D6:D14">
    <cfRule type="notContainsBlanks" dxfId="487" priority="42">
      <formula>LEN(TRIM(A5))&gt;0</formula>
    </cfRule>
  </conditionalFormatting>
  <conditionalFormatting sqref="A67:E1048576 A65:B66 D65:E66">
    <cfRule type="notContainsBlanks" dxfId="486" priority="41">
      <formula>LEN(TRIM(A65))&gt;0</formula>
    </cfRule>
  </conditionalFormatting>
  <conditionalFormatting sqref="F5">
    <cfRule type="notContainsBlanks" dxfId="485" priority="38">
      <formula>LEN(TRIM(F5))&gt;0</formula>
    </cfRule>
  </conditionalFormatting>
  <conditionalFormatting sqref="C5">
    <cfRule type="notContainsBlanks" dxfId="484" priority="33">
      <formula>LEN(TRIM(C5))&gt;0</formula>
    </cfRule>
  </conditionalFormatting>
  <conditionalFormatting sqref="C6">
    <cfRule type="notContainsBlanks" dxfId="483" priority="32">
      <formula>LEN(TRIM(C6))&gt;0</formula>
    </cfRule>
  </conditionalFormatting>
  <conditionalFormatting sqref="H5:H6 H11 H16 H21:H66">
    <cfRule type="cellIs" dxfId="482" priority="31" operator="equal">
      <formula>"ATTENTION DATE FIN &lt; DATE DEBUT"</formula>
    </cfRule>
  </conditionalFormatting>
  <conditionalFormatting sqref="F7:G10">
    <cfRule type="notContainsBlanks" dxfId="481" priority="30">
      <formula>LEN(TRIM(F7))&gt;0</formula>
    </cfRule>
  </conditionalFormatting>
  <conditionalFormatting sqref="C7:C10">
    <cfRule type="notContainsBlanks" dxfId="480" priority="29">
      <formula>LEN(TRIM(C7))&gt;0</formula>
    </cfRule>
  </conditionalFormatting>
  <conditionalFormatting sqref="H7:H10">
    <cfRule type="cellIs" dxfId="479" priority="28" operator="equal">
      <formula>"ATTENTION DATE FIN &lt; DATE DEBUT"</formula>
    </cfRule>
  </conditionalFormatting>
  <conditionalFormatting sqref="D15 F12:G15">
    <cfRule type="notContainsBlanks" dxfId="478" priority="27">
      <formula>LEN(TRIM(D12))&gt;0</formula>
    </cfRule>
  </conditionalFormatting>
  <conditionalFormatting sqref="C12:C15">
    <cfRule type="notContainsBlanks" dxfId="477" priority="26">
      <formula>LEN(TRIM(C12))&gt;0</formula>
    </cfRule>
  </conditionalFormatting>
  <conditionalFormatting sqref="H12:H15">
    <cfRule type="cellIs" dxfId="476" priority="25" operator="equal">
      <formula>"ATTENTION DATE FIN &lt; DATE DEBUT"</formula>
    </cfRule>
  </conditionalFormatting>
  <conditionalFormatting sqref="A15:B15">
    <cfRule type="notContainsBlanks" dxfId="475" priority="22">
      <formula>LEN(TRIM(A15))&gt;0</formula>
    </cfRule>
  </conditionalFormatting>
  <conditionalFormatting sqref="E15">
    <cfRule type="notContainsBlanks" dxfId="474" priority="21">
      <formula>LEN(TRIM(E15))&gt;0</formula>
    </cfRule>
  </conditionalFormatting>
  <conditionalFormatting sqref="D17:G19 D20 F20:G20">
    <cfRule type="notContainsBlanks" dxfId="473" priority="20">
      <formula>LEN(TRIM(D17))&gt;0</formula>
    </cfRule>
  </conditionalFormatting>
  <conditionalFormatting sqref="C17:C20">
    <cfRule type="notContainsBlanks" dxfId="472" priority="19">
      <formula>LEN(TRIM(C17))&gt;0</formula>
    </cfRule>
  </conditionalFormatting>
  <conditionalFormatting sqref="H17:H20">
    <cfRule type="cellIs" dxfId="471" priority="18" operator="equal">
      <formula>"ATTENTION DATE FIN &lt; DATE DEBUT"</formula>
    </cfRule>
  </conditionalFormatting>
  <conditionalFormatting sqref="E20">
    <cfRule type="notContainsBlanks" dxfId="470" priority="14">
      <formula>LEN(TRIM(E20))&gt;0</formula>
    </cfRule>
  </conditionalFormatting>
  <conditionalFormatting sqref="A17:B20">
    <cfRule type="notContainsBlanks" dxfId="469" priority="13">
      <formula>LEN(TRIM(A17))&gt;0</formula>
    </cfRule>
  </conditionalFormatting>
  <conditionalFormatting sqref="D22:E24 D25">
    <cfRule type="notContainsBlanks" dxfId="468" priority="12">
      <formula>LEN(TRIM(D22))&gt;0</formula>
    </cfRule>
  </conditionalFormatting>
  <conditionalFormatting sqref="C22:C25">
    <cfRule type="notContainsBlanks" dxfId="467" priority="11">
      <formula>LEN(TRIM(C22))&gt;0</formula>
    </cfRule>
  </conditionalFormatting>
  <conditionalFormatting sqref="E25">
    <cfRule type="notContainsBlanks" dxfId="466" priority="10">
      <formula>LEN(TRIM(E25))&gt;0</formula>
    </cfRule>
  </conditionalFormatting>
  <conditionalFormatting sqref="A22:B25">
    <cfRule type="notContainsBlanks" dxfId="465" priority="9">
      <formula>LEN(TRIM(A22))&gt;0</formula>
    </cfRule>
  </conditionalFormatting>
  <conditionalFormatting sqref="A7:B8">
    <cfRule type="notContainsBlanks" dxfId="464" priority="8">
      <formula>LEN(TRIM(A7))&gt;0</formula>
    </cfRule>
  </conditionalFormatting>
  <conditionalFormatting sqref="A9:B9">
    <cfRule type="notContainsBlanks" dxfId="463" priority="7">
      <formula>LEN(TRIM(A9))&gt;0</formula>
    </cfRule>
  </conditionalFormatting>
  <conditionalFormatting sqref="A10:B10">
    <cfRule type="notContainsBlanks" dxfId="462" priority="6">
      <formula>LEN(TRIM(A10))&gt;0</formula>
    </cfRule>
  </conditionalFormatting>
  <conditionalFormatting sqref="A11:B11">
    <cfRule type="notContainsBlanks" dxfId="461" priority="5">
      <formula>LEN(TRIM(A11))&gt;0</formula>
    </cfRule>
  </conditionalFormatting>
  <conditionalFormatting sqref="A12:B12">
    <cfRule type="notContainsBlanks" dxfId="460" priority="4">
      <formula>LEN(TRIM(A12))&gt;0</formula>
    </cfRule>
  </conditionalFormatting>
  <conditionalFormatting sqref="A13:B13">
    <cfRule type="notContainsBlanks" dxfId="459" priority="3">
      <formula>LEN(TRIM(A13))&gt;0</formula>
    </cfRule>
  </conditionalFormatting>
  <conditionalFormatting sqref="A14:B14">
    <cfRule type="notContainsBlanks" dxfId="458" priority="2">
      <formula>LEN(TRIM(A14))&gt;0</formula>
    </cfRule>
  </conditionalFormatting>
  <conditionalFormatting sqref="E6:E14">
    <cfRule type="notContainsBlanks" dxfId="457" priority="1">
      <formula>LEN(TRIM(E6))&gt;0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F54"/>
  <sheetViews>
    <sheetView showGridLines="0" workbookViewId="0">
      <pane xSplit="3" ySplit="4" topLeftCell="D5" activePane="bottomRight" state="frozen"/>
      <selection activeCell="J15" sqref="J15"/>
      <selection pane="topRight" activeCell="J15" sqref="J15"/>
      <selection pane="bottomLeft" activeCell="J15" sqref="J15"/>
      <selection pane="bottomRight" activeCell="J15" sqref="J15"/>
    </sheetView>
  </sheetViews>
  <sheetFormatPr baseColWidth="10" defaultRowHeight="21.75" customHeight="1" x14ac:dyDescent="0.35"/>
  <cols>
    <col min="1" max="1" width="13.26953125" style="42" customWidth="1"/>
    <col min="2" max="2" width="0" style="1" hidden="1" customWidth="1"/>
    <col min="3" max="3" width="11.453125" style="1"/>
    <col min="4" max="4" width="13.1796875" style="47" bestFit="1" customWidth="1"/>
    <col min="5" max="5" width="28.54296875" style="42" customWidth="1"/>
    <col min="6" max="6" width="23" style="49" customWidth="1"/>
    <col min="9" max="9" width="16.54296875" bestFit="1" customWidth="1"/>
  </cols>
  <sheetData>
    <row r="1" spans="1:6" ht="34.5" customHeight="1" x14ac:dyDescent="0.35">
      <c r="A1" s="293" t="s">
        <v>430</v>
      </c>
      <c r="B1" s="293"/>
      <c r="C1" s="293"/>
      <c r="D1" s="293"/>
      <c r="E1" s="293"/>
      <c r="F1" s="293"/>
    </row>
    <row r="2" spans="1:6" ht="34.5" customHeight="1" x14ac:dyDescent="0.35">
      <c r="A2" s="294" t="s">
        <v>11</v>
      </c>
      <c r="B2" s="294"/>
      <c r="C2" s="294"/>
      <c r="D2" s="294"/>
      <c r="E2" s="294"/>
      <c r="F2" s="294"/>
    </row>
    <row r="3" spans="1:6" ht="14.5" x14ac:dyDescent="0.35">
      <c r="A3" s="9" t="s">
        <v>0</v>
      </c>
      <c r="B3" s="10"/>
      <c r="C3" s="2"/>
      <c r="D3" s="295" t="s">
        <v>3</v>
      </c>
      <c r="E3" s="295" t="s">
        <v>4</v>
      </c>
      <c r="F3" s="297" t="s">
        <v>23</v>
      </c>
    </row>
    <row r="4" spans="1:6" ht="14.5" x14ac:dyDescent="0.35">
      <c r="A4" s="5" t="s">
        <v>1</v>
      </c>
      <c r="B4" s="13" t="s">
        <v>2</v>
      </c>
      <c r="C4" s="14" t="s">
        <v>22</v>
      </c>
      <c r="D4" s="296"/>
      <c r="E4" s="296"/>
      <c r="F4" s="298"/>
    </row>
    <row r="5" spans="1:6" ht="21.75" customHeight="1" x14ac:dyDescent="0.35">
      <c r="A5" s="41">
        <v>44217</v>
      </c>
      <c r="B5" s="4"/>
      <c r="C5" s="3" t="str">
        <f>IF(A5=""," ",TEXT("SEM "," ")&amp;_xlfn.ISOWEEKNUM(A5))</f>
        <v>SEM 3</v>
      </c>
      <c r="D5" s="43">
        <v>1007900</v>
      </c>
      <c r="E5" s="51" t="str">
        <f>IF($A5=""," ",TEXT("#OFFRE DU JOUR SEMAINE "," ")&amp;_xlfn.ISOWEEKNUM(A5))</f>
        <v>#OFFRE DU JOUR SEMAINE 3</v>
      </c>
      <c r="F5" s="46"/>
    </row>
    <row r="6" spans="1:6" ht="21.75" customHeight="1" x14ac:dyDescent="0.35">
      <c r="A6" s="41">
        <v>44221</v>
      </c>
      <c r="B6" s="4"/>
      <c r="C6" s="3" t="str">
        <f t="shared" ref="C6:C53" si="0">IF(A6=""," ",TEXT("SEM "," ")&amp;_xlfn.ISOWEEKNUM(A6))</f>
        <v>SEM 4</v>
      </c>
      <c r="D6" s="43">
        <v>1007901</v>
      </c>
      <c r="E6" s="51" t="str">
        <f t="shared" ref="E6:E54" si="1">IF($A6=""," ",TEXT("#OFFRE DU JOUR SEMAINE "," ")&amp;_xlfn.ISOWEEKNUM(A6))</f>
        <v>#OFFRE DU JOUR SEMAINE 4</v>
      </c>
      <c r="F6" s="46"/>
    </row>
    <row r="7" spans="1:6" ht="21.75" customHeight="1" x14ac:dyDescent="0.35">
      <c r="A7" s="41">
        <v>44224</v>
      </c>
      <c r="B7" s="4"/>
      <c r="C7" s="3" t="str">
        <f t="shared" si="0"/>
        <v>SEM 4</v>
      </c>
      <c r="D7" s="43">
        <v>1007967</v>
      </c>
      <c r="E7" s="51" t="str">
        <f t="shared" si="1"/>
        <v>#OFFRE DU JOUR SEMAINE 4</v>
      </c>
      <c r="F7" s="46"/>
    </row>
    <row r="8" spans="1:6" ht="21.75" customHeight="1" x14ac:dyDescent="0.35">
      <c r="A8" s="41">
        <v>44294</v>
      </c>
      <c r="B8" s="4"/>
      <c r="C8" s="3" t="str">
        <f t="shared" si="0"/>
        <v>SEM 14</v>
      </c>
      <c r="D8" s="43">
        <v>1008056</v>
      </c>
      <c r="E8" s="51" t="str">
        <f t="shared" si="1"/>
        <v>#OFFRE DU JOUR SEMAINE 14</v>
      </c>
      <c r="F8" s="46"/>
    </row>
    <row r="9" spans="1:6" ht="21.75" customHeight="1" x14ac:dyDescent="0.35">
      <c r="A9" s="41">
        <v>44301</v>
      </c>
      <c r="B9" s="4"/>
      <c r="C9" s="3" t="str">
        <f t="shared" si="0"/>
        <v>SEM 15</v>
      </c>
      <c r="D9" s="43">
        <v>1008064</v>
      </c>
      <c r="E9" s="51" t="str">
        <f t="shared" si="1"/>
        <v>#OFFRE DU JOUR SEMAINE 15</v>
      </c>
      <c r="F9" s="46"/>
    </row>
    <row r="10" spans="1:6" ht="21.75" customHeight="1" x14ac:dyDescent="0.35">
      <c r="A10" s="41">
        <v>44306</v>
      </c>
      <c r="B10" s="4"/>
      <c r="C10" s="3" t="str">
        <f t="shared" si="0"/>
        <v>SEM 16</v>
      </c>
      <c r="D10" s="43">
        <v>1008065</v>
      </c>
      <c r="E10" s="51" t="str">
        <f t="shared" si="1"/>
        <v>#OFFRE DU JOUR SEMAINE 16</v>
      </c>
      <c r="F10" s="46"/>
    </row>
    <row r="11" spans="1:6" ht="21.75" customHeight="1" x14ac:dyDescent="0.35">
      <c r="A11" s="41">
        <v>44334</v>
      </c>
      <c r="B11" s="4"/>
      <c r="C11" s="3" t="str">
        <f t="shared" si="0"/>
        <v>SEM 20</v>
      </c>
      <c r="D11" s="43">
        <v>1008057</v>
      </c>
      <c r="E11" s="51" t="str">
        <f t="shared" si="1"/>
        <v>#OFFRE DU JOUR SEMAINE 20</v>
      </c>
      <c r="F11" s="46"/>
    </row>
    <row r="12" spans="1:6" ht="21.75" customHeight="1" x14ac:dyDescent="0.35">
      <c r="A12" s="41">
        <v>44327</v>
      </c>
      <c r="B12" s="4"/>
      <c r="C12" s="3" t="str">
        <f t="shared" si="0"/>
        <v>SEM 19</v>
      </c>
      <c r="D12" s="43">
        <v>1008058</v>
      </c>
      <c r="E12" s="51" t="str">
        <f t="shared" si="1"/>
        <v>#OFFRE DU JOUR SEMAINE 19</v>
      </c>
      <c r="F12" s="46"/>
    </row>
    <row r="13" spans="1:6" ht="21.75" customHeight="1" x14ac:dyDescent="0.35">
      <c r="A13" s="41">
        <v>44320</v>
      </c>
      <c r="B13" s="4"/>
      <c r="C13" s="3" t="str">
        <f t="shared" si="0"/>
        <v>SEM 18</v>
      </c>
      <c r="D13" s="43">
        <v>1008090</v>
      </c>
      <c r="E13" s="51" t="str">
        <f t="shared" si="1"/>
        <v>#OFFRE DU JOUR SEMAINE 18</v>
      </c>
      <c r="F13" s="46"/>
    </row>
    <row r="14" spans="1:6" ht="21.75" customHeight="1" x14ac:dyDescent="0.35">
      <c r="A14" s="41">
        <v>44322</v>
      </c>
      <c r="B14" s="4"/>
      <c r="C14" s="3" t="str">
        <f t="shared" si="0"/>
        <v>SEM 18</v>
      </c>
      <c r="D14" s="43">
        <v>1008096</v>
      </c>
      <c r="E14" s="51" t="str">
        <f t="shared" si="1"/>
        <v>#OFFRE DU JOUR SEMAINE 18</v>
      </c>
      <c r="F14" s="46"/>
    </row>
    <row r="15" spans="1:6" ht="21.75" customHeight="1" x14ac:dyDescent="0.35">
      <c r="A15" s="41">
        <v>44371</v>
      </c>
      <c r="B15" s="4"/>
      <c r="C15" s="3" t="str">
        <f t="shared" si="0"/>
        <v>SEM 25</v>
      </c>
      <c r="D15" s="43">
        <v>1008110</v>
      </c>
      <c r="E15" s="51" t="str">
        <f t="shared" si="1"/>
        <v>#OFFRE DU JOUR SEMAINE 25</v>
      </c>
      <c r="F15" s="46"/>
    </row>
    <row r="16" spans="1:6" ht="21.75" customHeight="1" x14ac:dyDescent="0.35">
      <c r="A16" s="41">
        <v>44404</v>
      </c>
      <c r="B16" s="4"/>
      <c r="C16" s="3" t="str">
        <f t="shared" si="0"/>
        <v>SEM 30</v>
      </c>
      <c r="D16" s="43">
        <v>1008217</v>
      </c>
      <c r="E16" s="51" t="str">
        <f t="shared" si="1"/>
        <v>#OFFRE DU JOUR SEMAINE 30</v>
      </c>
      <c r="F16" s="46"/>
    </row>
    <row r="17" spans="1:6" ht="21.75" customHeight="1" x14ac:dyDescent="0.35">
      <c r="A17" s="41">
        <v>44425</v>
      </c>
      <c r="B17" s="4"/>
      <c r="C17" s="3" t="str">
        <f t="shared" si="0"/>
        <v>SEM 33</v>
      </c>
      <c r="D17" s="43">
        <v>1008222</v>
      </c>
      <c r="E17" s="51" t="str">
        <f t="shared" si="1"/>
        <v>#OFFRE DU JOUR SEMAINE 33</v>
      </c>
      <c r="F17" s="46"/>
    </row>
    <row r="18" spans="1:6" ht="21.75" customHeight="1" x14ac:dyDescent="0.35">
      <c r="A18" s="41">
        <v>44390</v>
      </c>
      <c r="B18" s="4"/>
      <c r="C18" s="3" t="str">
        <f t="shared" si="0"/>
        <v>SEM 28</v>
      </c>
      <c r="D18" s="43">
        <v>1008223</v>
      </c>
      <c r="E18" s="51" t="str">
        <f t="shared" si="1"/>
        <v>#OFFRE DU JOUR SEMAINE 28</v>
      </c>
      <c r="F18" s="46"/>
    </row>
    <row r="19" spans="1:6" ht="21.75" customHeight="1" x14ac:dyDescent="0.35">
      <c r="A19" s="41">
        <v>44474</v>
      </c>
      <c r="B19" s="4"/>
      <c r="C19" s="3" t="str">
        <f t="shared" si="0"/>
        <v>SEM 40</v>
      </c>
      <c r="D19" s="43">
        <v>1008243</v>
      </c>
      <c r="E19" s="51" t="str">
        <f t="shared" si="1"/>
        <v>#OFFRE DU JOUR SEMAINE 40</v>
      </c>
      <c r="F19" s="46"/>
    </row>
    <row r="20" spans="1:6" ht="21.75" customHeight="1" x14ac:dyDescent="0.35">
      <c r="A20" s="41">
        <v>44481</v>
      </c>
      <c r="B20" s="4"/>
      <c r="C20" s="3" t="str">
        <f t="shared" si="0"/>
        <v>SEM 41</v>
      </c>
      <c r="D20" s="43">
        <v>1008252</v>
      </c>
      <c r="E20" s="51" t="str">
        <f t="shared" si="1"/>
        <v>#OFFRE DU JOUR SEMAINE 41</v>
      </c>
      <c r="F20" s="46"/>
    </row>
    <row r="21" spans="1:6" ht="21.75" customHeight="1" x14ac:dyDescent="0.35">
      <c r="A21" s="41">
        <v>44483</v>
      </c>
      <c r="B21" s="4"/>
      <c r="C21" s="3" t="str">
        <f t="shared" si="0"/>
        <v>SEM 41</v>
      </c>
      <c r="D21" s="43">
        <v>1008253</v>
      </c>
      <c r="E21" s="51" t="str">
        <f t="shared" si="1"/>
        <v>#OFFRE DU JOUR SEMAINE 41</v>
      </c>
      <c r="F21" s="46"/>
    </row>
    <row r="22" spans="1:6" ht="21.75" customHeight="1" x14ac:dyDescent="0.35">
      <c r="A22" s="41">
        <v>44488</v>
      </c>
      <c r="B22" s="4"/>
      <c r="C22" s="3" t="str">
        <f t="shared" si="0"/>
        <v>SEM 42</v>
      </c>
      <c r="D22" s="43">
        <v>1008254</v>
      </c>
      <c r="E22" s="51" t="str">
        <f t="shared" si="1"/>
        <v>#OFFRE DU JOUR SEMAINE 42</v>
      </c>
      <c r="F22" s="46"/>
    </row>
    <row r="23" spans="1:6" ht="21.75" customHeight="1" x14ac:dyDescent="0.35">
      <c r="A23" s="41"/>
      <c r="B23" s="4"/>
      <c r="C23" s="3" t="str">
        <f t="shared" si="0"/>
        <v xml:space="preserve"> </v>
      </c>
      <c r="D23" s="43"/>
      <c r="E23" s="51" t="str">
        <f t="shared" si="1"/>
        <v xml:space="preserve"> </v>
      </c>
      <c r="F23" s="46"/>
    </row>
    <row r="24" spans="1:6" ht="21.75" customHeight="1" x14ac:dyDescent="0.35">
      <c r="A24" s="41"/>
      <c r="B24" s="4"/>
      <c r="C24" s="3" t="str">
        <f t="shared" si="0"/>
        <v xml:space="preserve"> </v>
      </c>
      <c r="D24" s="43"/>
      <c r="E24" s="51" t="str">
        <f t="shared" si="1"/>
        <v xml:space="preserve"> </v>
      </c>
      <c r="F24" s="46"/>
    </row>
    <row r="25" spans="1:6" ht="21.75" customHeight="1" x14ac:dyDescent="0.35">
      <c r="A25" s="41"/>
      <c r="B25" s="4"/>
      <c r="C25" s="3" t="str">
        <f t="shared" si="0"/>
        <v xml:space="preserve"> </v>
      </c>
      <c r="D25" s="43"/>
      <c r="E25" s="51" t="str">
        <f t="shared" si="1"/>
        <v xml:space="preserve"> </v>
      </c>
      <c r="F25" s="46"/>
    </row>
    <row r="26" spans="1:6" ht="21.75" customHeight="1" x14ac:dyDescent="0.35">
      <c r="A26" s="41"/>
      <c r="B26" s="4"/>
      <c r="C26" s="3" t="str">
        <f t="shared" si="0"/>
        <v xml:space="preserve"> </v>
      </c>
      <c r="D26" s="43"/>
      <c r="E26" s="51" t="str">
        <f t="shared" si="1"/>
        <v xml:space="preserve"> </v>
      </c>
      <c r="F26" s="46"/>
    </row>
    <row r="27" spans="1:6" ht="21.75" customHeight="1" x14ac:dyDescent="0.35">
      <c r="A27" s="41"/>
      <c r="B27" s="4"/>
      <c r="C27" s="3" t="str">
        <f t="shared" si="0"/>
        <v xml:space="preserve"> </v>
      </c>
      <c r="D27" s="43"/>
      <c r="E27" s="51" t="str">
        <f t="shared" si="1"/>
        <v xml:space="preserve"> </v>
      </c>
      <c r="F27" s="46"/>
    </row>
    <row r="28" spans="1:6" ht="21.75" customHeight="1" x14ac:dyDescent="0.35">
      <c r="A28" s="41"/>
      <c r="B28" s="4"/>
      <c r="C28" s="3" t="str">
        <f t="shared" si="0"/>
        <v xml:space="preserve"> </v>
      </c>
      <c r="D28" s="43"/>
      <c r="E28" s="51" t="str">
        <f t="shared" si="1"/>
        <v xml:space="preserve"> </v>
      </c>
      <c r="F28" s="46"/>
    </row>
    <row r="29" spans="1:6" ht="21.75" customHeight="1" x14ac:dyDescent="0.35">
      <c r="A29" s="41"/>
      <c r="B29" s="4"/>
      <c r="C29" s="3" t="str">
        <f t="shared" si="0"/>
        <v xml:space="preserve"> </v>
      </c>
      <c r="D29" s="43"/>
      <c r="E29" s="51" t="str">
        <f t="shared" si="1"/>
        <v xml:space="preserve"> </v>
      </c>
      <c r="F29" s="46"/>
    </row>
    <row r="30" spans="1:6" ht="21.75" customHeight="1" x14ac:dyDescent="0.35">
      <c r="A30" s="41"/>
      <c r="B30" s="4"/>
      <c r="C30" s="3" t="str">
        <f t="shared" si="0"/>
        <v xml:space="preserve"> </v>
      </c>
      <c r="D30" s="43"/>
      <c r="E30" s="51" t="str">
        <f t="shared" si="1"/>
        <v xml:space="preserve"> </v>
      </c>
      <c r="F30" s="46"/>
    </row>
    <row r="31" spans="1:6" ht="21.75" customHeight="1" x14ac:dyDescent="0.35">
      <c r="A31" s="41"/>
      <c r="B31" s="4"/>
      <c r="C31" s="3" t="str">
        <f t="shared" si="0"/>
        <v xml:space="preserve"> </v>
      </c>
      <c r="D31" s="43"/>
      <c r="E31" s="51" t="str">
        <f t="shared" si="1"/>
        <v xml:space="preserve"> </v>
      </c>
      <c r="F31" s="46"/>
    </row>
    <row r="32" spans="1:6" ht="21.75" customHeight="1" x14ac:dyDescent="0.35">
      <c r="A32" s="41"/>
      <c r="B32" s="4"/>
      <c r="C32" s="3" t="str">
        <f t="shared" si="0"/>
        <v xml:space="preserve"> </v>
      </c>
      <c r="D32" s="43"/>
      <c r="E32" s="51" t="str">
        <f t="shared" si="1"/>
        <v xml:space="preserve"> </v>
      </c>
      <c r="F32" s="46"/>
    </row>
    <row r="33" spans="1:6" ht="21.75" customHeight="1" x14ac:dyDescent="0.35">
      <c r="A33" s="41"/>
      <c r="B33" s="4"/>
      <c r="C33" s="3" t="str">
        <f t="shared" si="0"/>
        <v xml:space="preserve"> </v>
      </c>
      <c r="D33" s="43"/>
      <c r="E33" s="51" t="str">
        <f t="shared" si="1"/>
        <v xml:space="preserve"> </v>
      </c>
      <c r="F33" s="46"/>
    </row>
    <row r="34" spans="1:6" ht="21.75" customHeight="1" x14ac:dyDescent="0.35">
      <c r="A34" s="41"/>
      <c r="B34" s="4"/>
      <c r="C34" s="3" t="str">
        <f t="shared" si="0"/>
        <v xml:space="preserve"> </v>
      </c>
      <c r="D34" s="43"/>
      <c r="E34" s="51" t="str">
        <f t="shared" si="1"/>
        <v xml:space="preserve"> </v>
      </c>
      <c r="F34" s="46"/>
    </row>
    <row r="35" spans="1:6" ht="21.75" customHeight="1" x14ac:dyDescent="0.35">
      <c r="A35" s="41"/>
      <c r="B35" s="4"/>
      <c r="C35" s="3" t="str">
        <f t="shared" si="0"/>
        <v xml:space="preserve"> </v>
      </c>
      <c r="D35" s="43"/>
      <c r="E35" s="51" t="str">
        <f t="shared" si="1"/>
        <v xml:space="preserve"> </v>
      </c>
      <c r="F35" s="46"/>
    </row>
    <row r="36" spans="1:6" ht="21.75" customHeight="1" x14ac:dyDescent="0.35">
      <c r="A36" s="41"/>
      <c r="B36" s="4"/>
      <c r="C36" s="3" t="str">
        <f t="shared" si="0"/>
        <v xml:space="preserve"> </v>
      </c>
      <c r="D36" s="43"/>
      <c r="E36" s="51" t="str">
        <f t="shared" si="1"/>
        <v xml:space="preserve"> </v>
      </c>
      <c r="F36" s="46"/>
    </row>
    <row r="37" spans="1:6" ht="21.75" customHeight="1" x14ac:dyDescent="0.35">
      <c r="A37" s="41"/>
      <c r="B37" s="4"/>
      <c r="C37" s="3" t="str">
        <f t="shared" si="0"/>
        <v xml:space="preserve"> </v>
      </c>
      <c r="D37" s="43"/>
      <c r="E37" s="51" t="str">
        <f t="shared" si="1"/>
        <v xml:space="preserve"> </v>
      </c>
      <c r="F37" s="46"/>
    </row>
    <row r="38" spans="1:6" ht="21.75" customHeight="1" x14ac:dyDescent="0.35">
      <c r="A38" s="41"/>
      <c r="B38" s="4"/>
      <c r="C38" s="3" t="str">
        <f t="shared" si="0"/>
        <v xml:space="preserve"> </v>
      </c>
      <c r="D38" s="43"/>
      <c r="E38" s="51" t="str">
        <f t="shared" si="1"/>
        <v xml:space="preserve"> </v>
      </c>
      <c r="F38" s="46"/>
    </row>
    <row r="39" spans="1:6" ht="21.75" customHeight="1" x14ac:dyDescent="0.35">
      <c r="A39" s="41"/>
      <c r="B39" s="4"/>
      <c r="C39" s="3" t="str">
        <f t="shared" si="0"/>
        <v xml:space="preserve"> </v>
      </c>
      <c r="D39" s="43"/>
      <c r="E39" s="51" t="str">
        <f t="shared" si="1"/>
        <v xml:space="preserve"> </v>
      </c>
      <c r="F39" s="46"/>
    </row>
    <row r="40" spans="1:6" ht="21.75" customHeight="1" x14ac:dyDescent="0.35">
      <c r="A40" s="41"/>
      <c r="B40" s="4"/>
      <c r="C40" s="3" t="str">
        <f t="shared" si="0"/>
        <v xml:space="preserve"> </v>
      </c>
      <c r="D40" s="43"/>
      <c r="E40" s="51" t="str">
        <f t="shared" si="1"/>
        <v xml:space="preserve"> </v>
      </c>
      <c r="F40" s="46"/>
    </row>
    <row r="41" spans="1:6" ht="21.75" customHeight="1" x14ac:dyDescent="0.35">
      <c r="A41" s="41"/>
      <c r="B41" s="4"/>
      <c r="C41" s="3" t="str">
        <f t="shared" si="0"/>
        <v xml:space="preserve"> </v>
      </c>
      <c r="D41" s="43"/>
      <c r="E41" s="51" t="str">
        <f t="shared" si="1"/>
        <v xml:space="preserve"> </v>
      </c>
      <c r="F41" s="46"/>
    </row>
    <row r="42" spans="1:6" ht="21.75" customHeight="1" x14ac:dyDescent="0.35">
      <c r="A42" s="41"/>
      <c r="B42" s="4"/>
      <c r="C42" s="3" t="str">
        <f t="shared" si="0"/>
        <v xml:space="preserve"> </v>
      </c>
      <c r="D42" s="43"/>
      <c r="E42" s="51" t="str">
        <f t="shared" si="1"/>
        <v xml:space="preserve"> </v>
      </c>
      <c r="F42" s="46"/>
    </row>
    <row r="43" spans="1:6" ht="21.75" customHeight="1" x14ac:dyDescent="0.35">
      <c r="A43" s="41"/>
      <c r="B43" s="4"/>
      <c r="C43" s="3" t="str">
        <f t="shared" si="0"/>
        <v xml:space="preserve"> </v>
      </c>
      <c r="D43" s="43"/>
      <c r="E43" s="51" t="str">
        <f t="shared" si="1"/>
        <v xml:space="preserve"> </v>
      </c>
      <c r="F43" s="46"/>
    </row>
    <row r="44" spans="1:6" ht="21.75" customHeight="1" x14ac:dyDescent="0.35">
      <c r="A44" s="41"/>
      <c r="B44" s="4"/>
      <c r="C44" s="3" t="str">
        <f t="shared" si="0"/>
        <v xml:space="preserve"> </v>
      </c>
      <c r="D44" s="43"/>
      <c r="E44" s="51" t="str">
        <f t="shared" si="1"/>
        <v xml:space="preserve"> </v>
      </c>
      <c r="F44" s="46"/>
    </row>
    <row r="45" spans="1:6" ht="21.75" customHeight="1" x14ac:dyDescent="0.35">
      <c r="A45" s="41"/>
      <c r="B45" s="4"/>
      <c r="C45" s="3" t="str">
        <f t="shared" si="0"/>
        <v xml:space="preserve"> </v>
      </c>
      <c r="D45" s="43"/>
      <c r="E45" s="51" t="str">
        <f t="shared" si="1"/>
        <v xml:space="preserve"> </v>
      </c>
      <c r="F45" s="46"/>
    </row>
    <row r="46" spans="1:6" ht="21.75" customHeight="1" x14ac:dyDescent="0.35">
      <c r="A46" s="41"/>
      <c r="B46" s="4"/>
      <c r="C46" s="3" t="str">
        <f t="shared" si="0"/>
        <v xml:space="preserve"> </v>
      </c>
      <c r="D46" s="43"/>
      <c r="E46" s="51" t="str">
        <f t="shared" si="1"/>
        <v xml:space="preserve"> </v>
      </c>
      <c r="F46" s="46"/>
    </row>
    <row r="47" spans="1:6" ht="21.75" customHeight="1" x14ac:dyDescent="0.35">
      <c r="A47" s="41"/>
      <c r="B47" s="4"/>
      <c r="C47" s="3" t="str">
        <f t="shared" si="0"/>
        <v xml:space="preserve"> </v>
      </c>
      <c r="D47" s="43"/>
      <c r="E47" s="51" t="str">
        <f t="shared" si="1"/>
        <v xml:space="preserve"> </v>
      </c>
      <c r="F47" s="46"/>
    </row>
    <row r="48" spans="1:6" ht="21.75" customHeight="1" x14ac:dyDescent="0.35">
      <c r="A48" s="41"/>
      <c r="B48" s="4"/>
      <c r="C48" s="3" t="str">
        <f t="shared" si="0"/>
        <v xml:space="preserve"> </v>
      </c>
      <c r="D48" s="43"/>
      <c r="E48" s="51" t="str">
        <f t="shared" si="1"/>
        <v xml:space="preserve"> </v>
      </c>
      <c r="F48" s="46"/>
    </row>
    <row r="49" spans="1:6" ht="21.75" customHeight="1" x14ac:dyDescent="0.35">
      <c r="A49" s="41"/>
      <c r="B49" s="4"/>
      <c r="C49" s="3" t="str">
        <f t="shared" si="0"/>
        <v xml:space="preserve"> </v>
      </c>
      <c r="D49" s="43"/>
      <c r="E49" s="51" t="str">
        <f t="shared" si="1"/>
        <v xml:space="preserve"> </v>
      </c>
      <c r="F49" s="46"/>
    </row>
    <row r="50" spans="1:6" ht="21.75" customHeight="1" x14ac:dyDescent="0.35">
      <c r="A50" s="41"/>
      <c r="B50" s="4"/>
      <c r="C50" s="3" t="str">
        <f t="shared" si="0"/>
        <v xml:space="preserve"> </v>
      </c>
      <c r="D50" s="43"/>
      <c r="E50" s="51" t="str">
        <f t="shared" si="1"/>
        <v xml:space="preserve"> </v>
      </c>
      <c r="F50" s="46"/>
    </row>
    <row r="51" spans="1:6" ht="21.75" customHeight="1" x14ac:dyDescent="0.35">
      <c r="A51" s="41"/>
      <c r="B51" s="4"/>
      <c r="C51" s="3" t="str">
        <f t="shared" si="0"/>
        <v xml:space="preserve"> </v>
      </c>
      <c r="D51" s="43"/>
      <c r="E51" s="51" t="str">
        <f t="shared" si="1"/>
        <v xml:space="preserve"> </v>
      </c>
    </row>
    <row r="52" spans="1:6" ht="21.75" customHeight="1" x14ac:dyDescent="0.35">
      <c r="C52" s="3" t="str">
        <f t="shared" si="0"/>
        <v xml:space="preserve"> </v>
      </c>
      <c r="E52" s="51" t="str">
        <f t="shared" si="1"/>
        <v xml:space="preserve"> </v>
      </c>
    </row>
    <row r="53" spans="1:6" ht="21.75" customHeight="1" x14ac:dyDescent="0.35">
      <c r="C53" s="3" t="str">
        <f t="shared" si="0"/>
        <v xml:space="preserve"> </v>
      </c>
      <c r="E53" s="51" t="str">
        <f t="shared" si="1"/>
        <v xml:space="preserve"> </v>
      </c>
    </row>
    <row r="54" spans="1:6" ht="21.75" customHeight="1" x14ac:dyDescent="0.35">
      <c r="E54" s="51" t="str">
        <f t="shared" si="1"/>
        <v xml:space="preserve"> </v>
      </c>
    </row>
  </sheetData>
  <mergeCells count="5">
    <mergeCell ref="A1:F1"/>
    <mergeCell ref="A2:F2"/>
    <mergeCell ref="D3:D4"/>
    <mergeCell ref="E3:E4"/>
    <mergeCell ref="F3:F4"/>
  </mergeCells>
  <conditionalFormatting sqref="A5:B15 D5:D15 D17:D51 A17:B51 F5:F1048576">
    <cfRule type="notContainsBlanks" dxfId="456" priority="23">
      <formula>LEN(TRIM(A5))&gt;0</formula>
    </cfRule>
  </conditionalFormatting>
  <conditionalFormatting sqref="A55:E1048576 A52:B53 D52:D53 A54:D54">
    <cfRule type="notContainsBlanks" dxfId="455" priority="22">
      <formula>LEN(TRIM(A52))&gt;0</formula>
    </cfRule>
  </conditionalFormatting>
  <conditionalFormatting sqref="C5:C53">
    <cfRule type="notContainsBlanks" dxfId="454" priority="14">
      <formula>LEN(TRIM(C5))&gt;0</formula>
    </cfRule>
  </conditionalFormatting>
  <conditionalFormatting sqref="E5:E54">
    <cfRule type="notContainsBlanks" dxfId="453" priority="12">
      <formula>LEN(TRIM(E5))&gt;0</formula>
    </cfRule>
  </conditionalFormatting>
  <conditionalFormatting sqref="A16:B16 D16">
    <cfRule type="notContainsBlanks" dxfId="452" priority="9">
      <formula>LEN(TRIM(A16))&gt;0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1:G53"/>
  <sheetViews>
    <sheetView showGridLines="0" workbookViewId="0">
      <pane xSplit="3" ySplit="4" topLeftCell="D5" activePane="bottomRight" state="frozen"/>
      <selection activeCell="J15" sqref="J15"/>
      <selection pane="topRight" activeCell="J15" sqref="J15"/>
      <selection pane="bottomLeft" activeCell="J15" sqref="J15"/>
      <selection pane="bottomRight" activeCell="J15" sqref="J15"/>
    </sheetView>
  </sheetViews>
  <sheetFormatPr baseColWidth="10" defaultRowHeight="21.75" customHeight="1" x14ac:dyDescent="0.35"/>
  <cols>
    <col min="1" max="1" width="13.26953125" style="42" customWidth="1"/>
    <col min="2" max="2" width="11.453125" style="42"/>
    <col min="3" max="3" width="0" style="1" hidden="1" customWidth="1"/>
    <col min="4" max="4" width="13.1796875" style="47" bestFit="1" customWidth="1"/>
    <col min="5" max="5" width="49.26953125" style="42" bestFit="1" customWidth="1"/>
    <col min="6" max="6" width="23" style="49" customWidth="1"/>
    <col min="9" max="9" width="16.54296875" bestFit="1" customWidth="1"/>
  </cols>
  <sheetData>
    <row r="1" spans="1:7" ht="34.5" customHeight="1" x14ac:dyDescent="0.35">
      <c r="A1" s="293" t="s">
        <v>14</v>
      </c>
      <c r="B1" s="293"/>
      <c r="C1" s="293"/>
      <c r="D1" s="293"/>
      <c r="E1" s="293"/>
      <c r="F1" s="293"/>
    </row>
    <row r="2" spans="1:7" ht="34.5" customHeight="1" x14ac:dyDescent="0.35">
      <c r="A2" s="294" t="s">
        <v>15</v>
      </c>
      <c r="B2" s="294"/>
      <c r="C2" s="294"/>
      <c r="D2" s="294"/>
      <c r="E2" s="294"/>
      <c r="F2" s="294"/>
    </row>
    <row r="3" spans="1:7" ht="14.5" x14ac:dyDescent="0.35">
      <c r="A3" s="9" t="s">
        <v>0</v>
      </c>
      <c r="B3" s="10"/>
      <c r="C3" s="2"/>
      <c r="D3" s="295" t="s">
        <v>3</v>
      </c>
      <c r="E3" s="295" t="s">
        <v>4</v>
      </c>
      <c r="F3" s="297" t="s">
        <v>23</v>
      </c>
    </row>
    <row r="4" spans="1:7" ht="14.5" x14ac:dyDescent="0.35">
      <c r="A4" s="5" t="s">
        <v>1</v>
      </c>
      <c r="B4" s="13" t="s">
        <v>2</v>
      </c>
      <c r="C4" s="14" t="s">
        <v>22</v>
      </c>
      <c r="D4" s="296"/>
      <c r="E4" s="296"/>
      <c r="F4" s="298"/>
    </row>
    <row r="5" spans="1:7" ht="21.75" customHeight="1" x14ac:dyDescent="0.35">
      <c r="A5" s="41">
        <v>44203</v>
      </c>
      <c r="B5" s="41">
        <v>44230</v>
      </c>
      <c r="C5" s="3"/>
      <c r="D5" s="43">
        <v>1007897</v>
      </c>
      <c r="E5" s="44" t="s">
        <v>115</v>
      </c>
      <c r="F5" s="46"/>
      <c r="G5" s="39" t="str">
        <f>IF(B5&lt;A5,"ATTENTION DATE FIN &lt; DATE DEBUT","")</f>
        <v/>
      </c>
    </row>
    <row r="6" spans="1:7" ht="21.75" customHeight="1" x14ac:dyDescent="0.35">
      <c r="A6" s="41"/>
      <c r="B6" s="41"/>
      <c r="C6" s="3"/>
      <c r="D6" s="43"/>
      <c r="E6" s="44"/>
      <c r="F6" s="46"/>
      <c r="G6" s="39" t="str">
        <f t="shared" ref="G6:G53" si="0">IF(B6&lt;A6,"ATTENTION DATE FIN &lt; DATE DEBUT","")</f>
        <v/>
      </c>
    </row>
    <row r="7" spans="1:7" ht="21.75" customHeight="1" x14ac:dyDescent="0.35">
      <c r="A7" s="41"/>
      <c r="B7" s="41"/>
      <c r="C7" s="3"/>
      <c r="D7" s="43"/>
      <c r="E7" s="44"/>
      <c r="F7" s="46"/>
      <c r="G7" s="39" t="str">
        <f t="shared" si="0"/>
        <v/>
      </c>
    </row>
    <row r="8" spans="1:7" ht="21.75" customHeight="1" x14ac:dyDescent="0.35">
      <c r="A8" s="41"/>
      <c r="B8" s="41"/>
      <c r="C8" s="3" t="str">
        <f t="shared" ref="C8:C53" si="1">IF(A8=""," ",TEXT("SEM "," ")&amp;WEEKNUM(A8,1))</f>
        <v xml:space="preserve"> </v>
      </c>
      <c r="D8" s="43"/>
      <c r="E8" s="44"/>
      <c r="F8" s="46"/>
      <c r="G8" s="39" t="str">
        <f t="shared" si="0"/>
        <v/>
      </c>
    </row>
    <row r="9" spans="1:7" ht="21.75" customHeight="1" x14ac:dyDescent="0.35">
      <c r="A9" s="41"/>
      <c r="B9" s="41"/>
      <c r="C9" s="3" t="str">
        <f t="shared" si="1"/>
        <v xml:space="preserve"> </v>
      </c>
      <c r="D9" s="43"/>
      <c r="E9" s="44"/>
      <c r="F9" s="46"/>
      <c r="G9" s="39" t="str">
        <f t="shared" si="0"/>
        <v/>
      </c>
    </row>
    <row r="10" spans="1:7" ht="21.75" customHeight="1" x14ac:dyDescent="0.35">
      <c r="A10" s="41"/>
      <c r="B10" s="41"/>
      <c r="C10" s="3" t="str">
        <f t="shared" si="1"/>
        <v xml:space="preserve"> </v>
      </c>
      <c r="D10" s="43"/>
      <c r="E10" s="44"/>
      <c r="F10" s="46"/>
      <c r="G10" s="39" t="str">
        <f t="shared" si="0"/>
        <v/>
      </c>
    </row>
    <row r="11" spans="1:7" ht="21.75" customHeight="1" x14ac:dyDescent="0.35">
      <c r="A11" s="41"/>
      <c r="B11" s="41"/>
      <c r="C11" s="3" t="str">
        <f t="shared" si="1"/>
        <v xml:space="preserve"> </v>
      </c>
      <c r="D11" s="43"/>
      <c r="E11" s="44"/>
      <c r="F11" s="46"/>
      <c r="G11" s="39" t="str">
        <f t="shared" si="0"/>
        <v/>
      </c>
    </row>
    <row r="12" spans="1:7" ht="21.75" customHeight="1" x14ac:dyDescent="0.35">
      <c r="A12" s="41"/>
      <c r="B12" s="41"/>
      <c r="C12" s="3" t="str">
        <f t="shared" si="1"/>
        <v xml:space="preserve"> </v>
      </c>
      <c r="D12" s="43"/>
      <c r="E12" s="44"/>
      <c r="F12" s="46"/>
      <c r="G12" s="39" t="str">
        <f t="shared" si="0"/>
        <v/>
      </c>
    </row>
    <row r="13" spans="1:7" ht="21.75" customHeight="1" x14ac:dyDescent="0.35">
      <c r="A13" s="41"/>
      <c r="B13" s="41"/>
      <c r="C13" s="3" t="str">
        <f t="shared" si="1"/>
        <v xml:space="preserve"> </v>
      </c>
      <c r="D13" s="43"/>
      <c r="E13" s="44"/>
      <c r="F13" s="46"/>
      <c r="G13" s="39" t="str">
        <f t="shared" si="0"/>
        <v/>
      </c>
    </row>
    <row r="14" spans="1:7" ht="21.75" customHeight="1" x14ac:dyDescent="0.35">
      <c r="A14" s="41"/>
      <c r="B14" s="41"/>
      <c r="C14" s="3" t="str">
        <f t="shared" si="1"/>
        <v xml:space="preserve"> </v>
      </c>
      <c r="D14" s="43"/>
      <c r="E14" s="44"/>
      <c r="F14" s="46"/>
      <c r="G14" s="39" t="str">
        <f t="shared" si="0"/>
        <v/>
      </c>
    </row>
    <row r="15" spans="1:7" ht="21.75" customHeight="1" x14ac:dyDescent="0.35">
      <c r="A15" s="41"/>
      <c r="B15" s="41"/>
      <c r="C15" s="3" t="str">
        <f t="shared" si="1"/>
        <v xml:space="preserve"> </v>
      </c>
      <c r="D15" s="43"/>
      <c r="E15" s="44"/>
      <c r="F15" s="46"/>
      <c r="G15" s="39" t="str">
        <f t="shared" si="0"/>
        <v/>
      </c>
    </row>
    <row r="16" spans="1:7" ht="21.75" customHeight="1" x14ac:dyDescent="0.35">
      <c r="A16" s="41"/>
      <c r="B16" s="41"/>
      <c r="C16" s="3" t="str">
        <f t="shared" si="1"/>
        <v xml:space="preserve"> </v>
      </c>
      <c r="D16" s="43"/>
      <c r="E16" s="44"/>
      <c r="F16" s="46"/>
      <c r="G16" s="39" t="str">
        <f t="shared" si="0"/>
        <v/>
      </c>
    </row>
    <row r="17" spans="1:7" ht="21.75" customHeight="1" x14ac:dyDescent="0.35">
      <c r="A17" s="41"/>
      <c r="B17" s="41"/>
      <c r="C17" s="3" t="str">
        <f t="shared" si="1"/>
        <v xml:space="preserve"> </v>
      </c>
      <c r="D17" s="43"/>
      <c r="E17" s="44"/>
      <c r="F17" s="46"/>
      <c r="G17" s="39" t="str">
        <f t="shared" si="0"/>
        <v/>
      </c>
    </row>
    <row r="18" spans="1:7" ht="21.75" customHeight="1" x14ac:dyDescent="0.35">
      <c r="A18" s="41"/>
      <c r="B18" s="41"/>
      <c r="C18" s="3" t="str">
        <f t="shared" si="1"/>
        <v xml:space="preserve"> </v>
      </c>
      <c r="D18" s="43"/>
      <c r="E18" s="44"/>
      <c r="F18" s="46"/>
      <c r="G18" s="39" t="str">
        <f t="shared" si="0"/>
        <v/>
      </c>
    </row>
    <row r="19" spans="1:7" ht="21.75" customHeight="1" x14ac:dyDescent="0.35">
      <c r="A19" s="41"/>
      <c r="B19" s="41"/>
      <c r="C19" s="3" t="str">
        <f t="shared" si="1"/>
        <v xml:space="preserve"> </v>
      </c>
      <c r="D19" s="43"/>
      <c r="E19" s="44"/>
      <c r="F19" s="46"/>
      <c r="G19" s="39" t="str">
        <f t="shared" si="0"/>
        <v/>
      </c>
    </row>
    <row r="20" spans="1:7" ht="21.75" customHeight="1" x14ac:dyDescent="0.35">
      <c r="A20" s="41"/>
      <c r="B20" s="41"/>
      <c r="C20" s="3" t="str">
        <f t="shared" si="1"/>
        <v xml:space="preserve"> </v>
      </c>
      <c r="D20" s="43"/>
      <c r="E20" s="44"/>
      <c r="F20" s="46"/>
      <c r="G20" s="39" t="str">
        <f t="shared" si="0"/>
        <v/>
      </c>
    </row>
    <row r="21" spans="1:7" ht="21.75" customHeight="1" x14ac:dyDescent="0.35">
      <c r="A21" s="41"/>
      <c r="B21" s="41"/>
      <c r="C21" s="3" t="str">
        <f t="shared" si="1"/>
        <v xml:space="preserve"> </v>
      </c>
      <c r="D21" s="43"/>
      <c r="E21" s="44"/>
      <c r="F21" s="46"/>
      <c r="G21" s="39" t="str">
        <f t="shared" si="0"/>
        <v/>
      </c>
    </row>
    <row r="22" spans="1:7" ht="21.75" customHeight="1" x14ac:dyDescent="0.35">
      <c r="A22" s="41"/>
      <c r="B22" s="41"/>
      <c r="C22" s="3" t="str">
        <f t="shared" si="1"/>
        <v xml:space="preserve"> </v>
      </c>
      <c r="D22" s="43"/>
      <c r="E22" s="44"/>
      <c r="F22" s="46"/>
      <c r="G22" s="39" t="str">
        <f t="shared" si="0"/>
        <v/>
      </c>
    </row>
    <row r="23" spans="1:7" ht="21.75" customHeight="1" x14ac:dyDescent="0.35">
      <c r="A23" s="41"/>
      <c r="B23" s="41"/>
      <c r="C23" s="3" t="str">
        <f t="shared" si="1"/>
        <v xml:space="preserve"> </v>
      </c>
      <c r="D23" s="43"/>
      <c r="E23" s="44"/>
      <c r="F23" s="46"/>
      <c r="G23" s="39" t="str">
        <f t="shared" si="0"/>
        <v/>
      </c>
    </row>
    <row r="24" spans="1:7" ht="21.75" customHeight="1" x14ac:dyDescent="0.35">
      <c r="A24" s="41"/>
      <c r="B24" s="41"/>
      <c r="C24" s="3" t="str">
        <f t="shared" si="1"/>
        <v xml:space="preserve"> </v>
      </c>
      <c r="D24" s="43"/>
      <c r="E24" s="44"/>
      <c r="F24" s="46"/>
      <c r="G24" s="39" t="str">
        <f t="shared" si="0"/>
        <v/>
      </c>
    </row>
    <row r="25" spans="1:7" ht="21.75" customHeight="1" x14ac:dyDescent="0.35">
      <c r="A25" s="41"/>
      <c r="B25" s="41"/>
      <c r="C25" s="3" t="str">
        <f t="shared" si="1"/>
        <v xml:space="preserve"> </v>
      </c>
      <c r="D25" s="43"/>
      <c r="E25" s="44"/>
      <c r="F25" s="46"/>
      <c r="G25" s="39" t="str">
        <f t="shared" si="0"/>
        <v/>
      </c>
    </row>
    <row r="26" spans="1:7" ht="21.75" customHeight="1" x14ac:dyDescent="0.35">
      <c r="A26" s="41"/>
      <c r="B26" s="41"/>
      <c r="C26" s="3" t="str">
        <f t="shared" si="1"/>
        <v xml:space="preserve"> </v>
      </c>
      <c r="D26" s="43"/>
      <c r="E26" s="44"/>
      <c r="F26" s="46"/>
      <c r="G26" s="39" t="str">
        <f t="shared" si="0"/>
        <v/>
      </c>
    </row>
    <row r="27" spans="1:7" ht="21.75" customHeight="1" x14ac:dyDescent="0.35">
      <c r="A27" s="41"/>
      <c r="B27" s="41"/>
      <c r="C27" s="3" t="str">
        <f t="shared" si="1"/>
        <v xml:space="preserve"> </v>
      </c>
      <c r="D27" s="43"/>
      <c r="E27" s="44"/>
      <c r="F27" s="46"/>
      <c r="G27" s="39" t="str">
        <f t="shared" si="0"/>
        <v/>
      </c>
    </row>
    <row r="28" spans="1:7" ht="21.75" customHeight="1" x14ac:dyDescent="0.35">
      <c r="A28" s="41"/>
      <c r="B28" s="41"/>
      <c r="C28" s="3" t="str">
        <f t="shared" si="1"/>
        <v xml:space="preserve"> </v>
      </c>
      <c r="D28" s="43"/>
      <c r="E28" s="44"/>
      <c r="F28" s="46"/>
      <c r="G28" s="39" t="str">
        <f t="shared" si="0"/>
        <v/>
      </c>
    </row>
    <row r="29" spans="1:7" ht="21.75" customHeight="1" x14ac:dyDescent="0.35">
      <c r="A29" s="41"/>
      <c r="B29" s="41"/>
      <c r="C29" s="3" t="str">
        <f t="shared" si="1"/>
        <v xml:space="preserve"> </v>
      </c>
      <c r="D29" s="43"/>
      <c r="E29" s="44"/>
      <c r="F29" s="46"/>
      <c r="G29" s="39" t="str">
        <f t="shared" si="0"/>
        <v/>
      </c>
    </row>
    <row r="30" spans="1:7" ht="21.75" customHeight="1" x14ac:dyDescent="0.35">
      <c r="A30" s="41"/>
      <c r="B30" s="41"/>
      <c r="C30" s="3" t="str">
        <f t="shared" si="1"/>
        <v xml:space="preserve"> </v>
      </c>
      <c r="D30" s="43"/>
      <c r="E30" s="44"/>
      <c r="F30" s="46"/>
      <c r="G30" s="39" t="str">
        <f t="shared" si="0"/>
        <v/>
      </c>
    </row>
    <row r="31" spans="1:7" ht="21.75" customHeight="1" x14ac:dyDescent="0.35">
      <c r="A31" s="41"/>
      <c r="B31" s="41"/>
      <c r="C31" s="3" t="str">
        <f t="shared" si="1"/>
        <v xml:space="preserve"> </v>
      </c>
      <c r="D31" s="43"/>
      <c r="E31" s="44"/>
      <c r="F31" s="46"/>
      <c r="G31" s="39" t="str">
        <f t="shared" si="0"/>
        <v/>
      </c>
    </row>
    <row r="32" spans="1:7" ht="21.75" customHeight="1" x14ac:dyDescent="0.35">
      <c r="A32" s="41"/>
      <c r="B32" s="41"/>
      <c r="C32" s="3" t="str">
        <f t="shared" si="1"/>
        <v xml:space="preserve"> </v>
      </c>
      <c r="D32" s="43"/>
      <c r="E32" s="44"/>
      <c r="F32" s="46"/>
      <c r="G32" s="39" t="str">
        <f t="shared" si="0"/>
        <v/>
      </c>
    </row>
    <row r="33" spans="1:7" ht="21.75" customHeight="1" x14ac:dyDescent="0.35">
      <c r="A33" s="41"/>
      <c r="B33" s="41"/>
      <c r="C33" s="3" t="str">
        <f t="shared" si="1"/>
        <v xml:space="preserve"> </v>
      </c>
      <c r="D33" s="43"/>
      <c r="E33" s="44"/>
      <c r="F33" s="46"/>
      <c r="G33" s="39" t="str">
        <f t="shared" si="0"/>
        <v/>
      </c>
    </row>
    <row r="34" spans="1:7" ht="21.75" customHeight="1" x14ac:dyDescent="0.35">
      <c r="A34" s="41"/>
      <c r="B34" s="41"/>
      <c r="C34" s="3" t="str">
        <f t="shared" si="1"/>
        <v xml:space="preserve"> </v>
      </c>
      <c r="D34" s="43"/>
      <c r="E34" s="44"/>
      <c r="F34" s="46"/>
      <c r="G34" s="39" t="str">
        <f t="shared" si="0"/>
        <v/>
      </c>
    </row>
    <row r="35" spans="1:7" ht="21.75" customHeight="1" x14ac:dyDescent="0.35">
      <c r="A35" s="41"/>
      <c r="B35" s="41"/>
      <c r="C35" s="3" t="str">
        <f t="shared" si="1"/>
        <v xml:space="preserve"> </v>
      </c>
      <c r="D35" s="43"/>
      <c r="E35" s="44"/>
      <c r="F35" s="46"/>
      <c r="G35" s="39" t="str">
        <f t="shared" si="0"/>
        <v/>
      </c>
    </row>
    <row r="36" spans="1:7" ht="21.75" customHeight="1" x14ac:dyDescent="0.35">
      <c r="A36" s="41"/>
      <c r="B36" s="41"/>
      <c r="C36" s="3" t="str">
        <f t="shared" si="1"/>
        <v xml:space="preserve"> </v>
      </c>
      <c r="D36" s="43"/>
      <c r="E36" s="44"/>
      <c r="F36" s="46"/>
      <c r="G36" s="39" t="str">
        <f t="shared" si="0"/>
        <v/>
      </c>
    </row>
    <row r="37" spans="1:7" ht="21.75" customHeight="1" x14ac:dyDescent="0.35">
      <c r="A37" s="41"/>
      <c r="B37" s="41"/>
      <c r="C37" s="3" t="str">
        <f t="shared" si="1"/>
        <v xml:space="preserve"> </v>
      </c>
      <c r="D37" s="43"/>
      <c r="E37" s="44"/>
      <c r="F37" s="46"/>
      <c r="G37" s="39" t="str">
        <f t="shared" si="0"/>
        <v/>
      </c>
    </row>
    <row r="38" spans="1:7" ht="21.75" customHeight="1" x14ac:dyDescent="0.35">
      <c r="A38" s="41"/>
      <c r="B38" s="41"/>
      <c r="C38" s="3" t="str">
        <f t="shared" si="1"/>
        <v xml:space="preserve"> </v>
      </c>
      <c r="D38" s="43"/>
      <c r="E38" s="44"/>
      <c r="F38" s="46"/>
      <c r="G38" s="39" t="str">
        <f t="shared" si="0"/>
        <v/>
      </c>
    </row>
    <row r="39" spans="1:7" ht="21.75" customHeight="1" x14ac:dyDescent="0.35">
      <c r="A39" s="41"/>
      <c r="B39" s="41"/>
      <c r="C39" s="3" t="str">
        <f t="shared" si="1"/>
        <v xml:space="preserve"> </v>
      </c>
      <c r="D39" s="43"/>
      <c r="E39" s="44"/>
      <c r="F39" s="46"/>
      <c r="G39" s="39" t="str">
        <f t="shared" si="0"/>
        <v/>
      </c>
    </row>
    <row r="40" spans="1:7" ht="21.75" customHeight="1" x14ac:dyDescent="0.35">
      <c r="A40" s="41"/>
      <c r="B40" s="41"/>
      <c r="C40" s="3" t="str">
        <f t="shared" si="1"/>
        <v xml:space="preserve"> </v>
      </c>
      <c r="D40" s="43"/>
      <c r="E40" s="44"/>
      <c r="F40" s="46"/>
      <c r="G40" s="39" t="str">
        <f t="shared" si="0"/>
        <v/>
      </c>
    </row>
    <row r="41" spans="1:7" ht="21.75" customHeight="1" x14ac:dyDescent="0.35">
      <c r="A41" s="41"/>
      <c r="B41" s="41"/>
      <c r="C41" s="3" t="str">
        <f t="shared" si="1"/>
        <v xml:space="preserve"> </v>
      </c>
      <c r="D41" s="43"/>
      <c r="E41" s="44"/>
      <c r="F41" s="46"/>
      <c r="G41" s="39" t="str">
        <f t="shared" si="0"/>
        <v/>
      </c>
    </row>
    <row r="42" spans="1:7" ht="21.75" customHeight="1" x14ac:dyDescent="0.35">
      <c r="A42" s="41"/>
      <c r="B42" s="41"/>
      <c r="C42" s="3" t="str">
        <f t="shared" si="1"/>
        <v xml:space="preserve"> </v>
      </c>
      <c r="D42" s="43"/>
      <c r="E42" s="44"/>
      <c r="F42" s="46"/>
      <c r="G42" s="39" t="str">
        <f t="shared" si="0"/>
        <v/>
      </c>
    </row>
    <row r="43" spans="1:7" ht="21.75" customHeight="1" x14ac:dyDescent="0.35">
      <c r="A43" s="41"/>
      <c r="B43" s="41"/>
      <c r="C43" s="3" t="str">
        <f t="shared" si="1"/>
        <v xml:space="preserve"> </v>
      </c>
      <c r="D43" s="43"/>
      <c r="E43" s="44"/>
      <c r="F43" s="46"/>
      <c r="G43" s="39" t="str">
        <f t="shared" si="0"/>
        <v/>
      </c>
    </row>
    <row r="44" spans="1:7" ht="21.75" customHeight="1" x14ac:dyDescent="0.35">
      <c r="A44" s="41"/>
      <c r="B44" s="41"/>
      <c r="C44" s="3" t="str">
        <f t="shared" si="1"/>
        <v xml:space="preserve"> </v>
      </c>
      <c r="D44" s="43"/>
      <c r="E44" s="44"/>
      <c r="F44" s="46"/>
      <c r="G44" s="39" t="str">
        <f t="shared" si="0"/>
        <v/>
      </c>
    </row>
    <row r="45" spans="1:7" ht="21.75" customHeight="1" x14ac:dyDescent="0.35">
      <c r="A45" s="41"/>
      <c r="B45" s="41"/>
      <c r="C45" s="3" t="str">
        <f t="shared" si="1"/>
        <v xml:space="preserve"> </v>
      </c>
      <c r="D45" s="43"/>
      <c r="E45" s="44"/>
      <c r="F45" s="46"/>
      <c r="G45" s="39" t="str">
        <f t="shared" si="0"/>
        <v/>
      </c>
    </row>
    <row r="46" spans="1:7" ht="21.75" customHeight="1" x14ac:dyDescent="0.35">
      <c r="A46" s="41"/>
      <c r="B46" s="41"/>
      <c r="C46" s="3" t="str">
        <f t="shared" si="1"/>
        <v xml:space="preserve"> </v>
      </c>
      <c r="D46" s="43"/>
      <c r="E46" s="44"/>
      <c r="F46" s="46"/>
      <c r="G46" s="39" t="str">
        <f t="shared" si="0"/>
        <v/>
      </c>
    </row>
    <row r="47" spans="1:7" ht="21.75" customHeight="1" x14ac:dyDescent="0.35">
      <c r="A47" s="41"/>
      <c r="B47" s="41"/>
      <c r="C47" s="3" t="str">
        <f t="shared" si="1"/>
        <v xml:space="preserve"> </v>
      </c>
      <c r="D47" s="43"/>
      <c r="E47" s="44"/>
      <c r="F47" s="46"/>
      <c r="G47" s="39" t="str">
        <f t="shared" si="0"/>
        <v/>
      </c>
    </row>
    <row r="48" spans="1:7" ht="21.75" customHeight="1" x14ac:dyDescent="0.35">
      <c r="A48" s="41"/>
      <c r="B48" s="41"/>
      <c r="C48" s="3" t="str">
        <f t="shared" si="1"/>
        <v xml:space="preserve"> </v>
      </c>
      <c r="D48" s="43"/>
      <c r="E48" s="44"/>
      <c r="F48" s="46"/>
      <c r="G48" s="39" t="str">
        <f t="shared" si="0"/>
        <v/>
      </c>
    </row>
    <row r="49" spans="1:7" ht="21.75" customHeight="1" x14ac:dyDescent="0.35">
      <c r="A49" s="41"/>
      <c r="B49" s="41"/>
      <c r="C49" s="3" t="str">
        <f t="shared" si="1"/>
        <v xml:space="preserve"> </v>
      </c>
      <c r="D49" s="43"/>
      <c r="E49" s="44"/>
      <c r="F49" s="46"/>
      <c r="G49" s="39" t="str">
        <f t="shared" si="0"/>
        <v/>
      </c>
    </row>
    <row r="50" spans="1:7" ht="21.75" customHeight="1" x14ac:dyDescent="0.35">
      <c r="A50" s="41"/>
      <c r="B50" s="41"/>
      <c r="C50" s="3" t="str">
        <f t="shared" si="1"/>
        <v xml:space="preserve"> </v>
      </c>
      <c r="D50" s="43"/>
      <c r="E50" s="44"/>
      <c r="F50" s="46"/>
      <c r="G50" s="39" t="str">
        <f t="shared" si="0"/>
        <v/>
      </c>
    </row>
    <row r="51" spans="1:7" ht="21.75" customHeight="1" x14ac:dyDescent="0.35">
      <c r="A51" s="41"/>
      <c r="B51" s="41"/>
      <c r="C51" s="3" t="str">
        <f t="shared" si="1"/>
        <v xml:space="preserve"> </v>
      </c>
      <c r="D51" s="43"/>
      <c r="E51" s="44"/>
      <c r="F51" s="46"/>
      <c r="G51" s="39" t="str">
        <f t="shared" si="0"/>
        <v/>
      </c>
    </row>
    <row r="52" spans="1:7" ht="21.75" customHeight="1" x14ac:dyDescent="0.35">
      <c r="C52" s="3" t="str">
        <f t="shared" si="1"/>
        <v xml:space="preserve"> </v>
      </c>
      <c r="G52" s="39" t="str">
        <f t="shared" si="0"/>
        <v/>
      </c>
    </row>
    <row r="53" spans="1:7" ht="21.75" customHeight="1" x14ac:dyDescent="0.35">
      <c r="C53" s="3" t="str">
        <f t="shared" si="1"/>
        <v xml:space="preserve"> </v>
      </c>
      <c r="G53" s="39" t="str">
        <f t="shared" si="0"/>
        <v/>
      </c>
    </row>
  </sheetData>
  <mergeCells count="5">
    <mergeCell ref="A1:F1"/>
    <mergeCell ref="A2:F2"/>
    <mergeCell ref="D3:D4"/>
    <mergeCell ref="E3:E4"/>
    <mergeCell ref="F3:F4"/>
  </mergeCells>
  <conditionalFormatting sqref="D5:F51 A5:B51 F52:F1048576">
    <cfRule type="notContainsBlanks" dxfId="451" priority="12">
      <formula>LEN(TRIM(A5))&gt;0</formula>
    </cfRule>
  </conditionalFormatting>
  <conditionalFormatting sqref="A54:E1048576 A52:B53 D52:E53">
    <cfRule type="notContainsBlanks" dxfId="450" priority="11">
      <formula>LEN(TRIM(A52))&gt;0</formula>
    </cfRule>
  </conditionalFormatting>
  <conditionalFormatting sqref="C5">
    <cfRule type="notContainsBlanks" dxfId="449" priority="3">
      <formula>LEN(TRIM(C5))&gt;0</formula>
    </cfRule>
  </conditionalFormatting>
  <conditionalFormatting sqref="C6:C53">
    <cfRule type="notContainsBlanks" dxfId="448" priority="2">
      <formula>LEN(TRIM(C6))&gt;0</formula>
    </cfRule>
  </conditionalFormatting>
  <conditionalFormatting sqref="G5:G53">
    <cfRule type="cellIs" dxfId="447" priority="1" operator="equal">
      <formula>"ATTENTION DATE FIN &lt; DATE DEBUT"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81" r:id="rId4" name="Button 1">
              <controlPr defaultSize="0" print="0" autoFill="0" autoPict="0" macro="[0]!FERMETURE_TOUS_LES_ONGLETS">
                <anchor moveWithCells="1" sizeWithCells="1">
                  <from>
                    <xdr:col>0</xdr:col>
                    <xdr:colOff>38100</xdr:colOff>
                    <xdr:row>0</xdr:row>
                    <xdr:rowOff>12700</xdr:rowOff>
                  </from>
                  <to>
                    <xdr:col>0</xdr:col>
                    <xdr:colOff>736600</xdr:colOff>
                    <xdr:row>1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G25"/>
  <sheetViews>
    <sheetView showGridLines="0" workbookViewId="0">
      <pane xSplit="3" ySplit="4" topLeftCell="D5" activePane="bottomRight" state="frozen"/>
      <selection activeCell="F14" sqref="F14"/>
      <selection pane="topRight" activeCell="F14" sqref="F14"/>
      <selection pane="bottomLeft" activeCell="F14" sqref="F14"/>
      <selection pane="bottomRight" activeCell="J15" sqref="J15"/>
    </sheetView>
  </sheetViews>
  <sheetFormatPr baseColWidth="10" defaultRowHeight="21.75" customHeight="1" x14ac:dyDescent="0.35"/>
  <cols>
    <col min="1" max="1" width="13.26953125" style="42" customWidth="1"/>
    <col min="2" max="2" width="11.453125" style="42"/>
    <col min="3" max="3" width="0" style="1" hidden="1" customWidth="1"/>
    <col min="4" max="4" width="13.1796875" style="47" bestFit="1" customWidth="1"/>
    <col min="5" max="5" width="49.26953125" style="42" bestFit="1" customWidth="1"/>
    <col min="6" max="6" width="32.54296875" style="49" customWidth="1"/>
    <col min="9" max="9" width="16.54296875" bestFit="1" customWidth="1"/>
  </cols>
  <sheetData>
    <row r="1" spans="1:7" ht="34.5" customHeight="1" x14ac:dyDescent="0.35">
      <c r="A1" s="293" t="s">
        <v>477</v>
      </c>
      <c r="B1" s="293"/>
      <c r="C1" s="293"/>
      <c r="D1" s="293"/>
      <c r="E1" s="293"/>
      <c r="F1" s="293"/>
    </row>
    <row r="2" spans="1:7" ht="34.5" customHeight="1" x14ac:dyDescent="0.35">
      <c r="A2" s="294" t="s">
        <v>16</v>
      </c>
      <c r="B2" s="294"/>
      <c r="C2" s="294"/>
      <c r="D2" s="294"/>
      <c r="E2" s="294"/>
      <c r="F2" s="294"/>
    </row>
    <row r="3" spans="1:7" ht="14.5" x14ac:dyDescent="0.35">
      <c r="A3" s="9" t="s">
        <v>0</v>
      </c>
      <c r="B3" s="10"/>
      <c r="C3" s="2"/>
      <c r="D3" s="295" t="s">
        <v>3</v>
      </c>
      <c r="E3" s="295" t="s">
        <v>4</v>
      </c>
      <c r="F3" s="297" t="s">
        <v>23</v>
      </c>
    </row>
    <row r="4" spans="1:7" ht="14.5" x14ac:dyDescent="0.35">
      <c r="A4" s="5" t="s">
        <v>1</v>
      </c>
      <c r="B4" s="13" t="s">
        <v>2</v>
      </c>
      <c r="C4" s="14" t="s">
        <v>22</v>
      </c>
      <c r="D4" s="296"/>
      <c r="E4" s="296"/>
      <c r="F4" s="298"/>
    </row>
    <row r="5" spans="1:7" ht="21.75" customHeight="1" x14ac:dyDescent="0.35">
      <c r="A5" s="41">
        <v>44371</v>
      </c>
      <c r="B5" s="41">
        <v>44398</v>
      </c>
      <c r="C5" s="3"/>
      <c r="D5" s="43">
        <v>1008111</v>
      </c>
      <c r="E5" s="44" t="s">
        <v>311</v>
      </c>
      <c r="F5" s="46"/>
      <c r="G5" s="39" t="str">
        <f>IF(B5&lt;A5,"ATTENTION DATE FIN &lt; DATE DEBUT","")</f>
        <v/>
      </c>
    </row>
    <row r="6" spans="1:7" ht="21.75" customHeight="1" x14ac:dyDescent="0.35">
      <c r="A6" s="41">
        <v>44389</v>
      </c>
      <c r="B6" s="41">
        <v>44426</v>
      </c>
      <c r="C6" s="3"/>
      <c r="D6" s="43">
        <v>1008117</v>
      </c>
      <c r="E6" s="44" t="s">
        <v>311</v>
      </c>
      <c r="F6" s="46"/>
      <c r="G6" s="39" t="str">
        <f>IF(B6&lt;A6,"ATTENTION DATE FIN &lt; DATE DEBUT","")</f>
        <v/>
      </c>
    </row>
    <row r="7" spans="1:7" ht="21.75" customHeight="1" x14ac:dyDescent="0.35">
      <c r="A7" s="41">
        <v>44323</v>
      </c>
      <c r="B7" s="41">
        <v>44408</v>
      </c>
      <c r="C7" s="3"/>
      <c r="D7" s="43">
        <v>1008202</v>
      </c>
      <c r="E7" s="44" t="s">
        <v>335</v>
      </c>
      <c r="F7" s="46"/>
      <c r="G7" s="39" t="str">
        <f>IF(B7&lt;A7,"ATTENTION DATE FIN &lt; DATE DEBUT","")</f>
        <v/>
      </c>
    </row>
    <row r="8" spans="1:7" ht="21.75" customHeight="1" x14ac:dyDescent="0.35">
      <c r="A8" s="158">
        <v>44532</v>
      </c>
      <c r="B8" s="158">
        <v>44561</v>
      </c>
      <c r="C8" s="168"/>
      <c r="D8" s="169">
        <v>1008203</v>
      </c>
      <c r="E8" s="170" t="s">
        <v>335</v>
      </c>
      <c r="F8" s="46" t="s">
        <v>336</v>
      </c>
      <c r="G8" s="39" t="str">
        <f>IF(B8&lt;A8,"ATTENTION DATE FIN &lt; DATE DEBUT","")</f>
        <v/>
      </c>
    </row>
    <row r="9" spans="1:7" ht="21.75" customHeight="1" x14ac:dyDescent="0.35">
      <c r="A9" s="41">
        <v>44532</v>
      </c>
      <c r="B9" s="41">
        <v>44618</v>
      </c>
      <c r="C9" s="3"/>
      <c r="D9" s="43">
        <v>1008204</v>
      </c>
      <c r="E9" s="44" t="s">
        <v>335</v>
      </c>
      <c r="F9" s="46"/>
      <c r="G9" s="39" t="str">
        <f>IF(B9&lt;A9,"ATTENTION DATE FIN &lt; DATE DEBUT","")</f>
        <v/>
      </c>
    </row>
    <row r="10" spans="1:7" ht="21.75" customHeight="1" x14ac:dyDescent="0.35">
      <c r="A10" s="41">
        <v>44371</v>
      </c>
      <c r="B10" s="41">
        <v>44377</v>
      </c>
      <c r="C10" s="3"/>
      <c r="D10" s="43">
        <v>1008213</v>
      </c>
      <c r="E10" s="44" t="s">
        <v>348</v>
      </c>
      <c r="F10" s="46"/>
      <c r="G10" s="39" t="str">
        <f t="shared" ref="G10:G24" si="0">IF(B11&lt;A11,"ATTENTION DATE FIN &lt; DATE DEBUT","")</f>
        <v/>
      </c>
    </row>
    <row r="11" spans="1:7" ht="21.75" customHeight="1" x14ac:dyDescent="0.35">
      <c r="A11" s="158">
        <v>44454</v>
      </c>
      <c r="B11" s="158">
        <v>44475</v>
      </c>
      <c r="C11" s="168"/>
      <c r="D11" s="169">
        <v>1008215</v>
      </c>
      <c r="E11" s="170" t="s">
        <v>351</v>
      </c>
      <c r="F11" s="46" t="s">
        <v>363</v>
      </c>
      <c r="G11" s="39" t="str">
        <f t="shared" si="0"/>
        <v/>
      </c>
    </row>
    <row r="12" spans="1:7" ht="21.75" customHeight="1" x14ac:dyDescent="0.35">
      <c r="A12" s="41">
        <v>44454</v>
      </c>
      <c r="B12" s="41">
        <v>44469</v>
      </c>
      <c r="C12" s="3"/>
      <c r="D12" s="43">
        <v>1008218</v>
      </c>
      <c r="E12" s="44" t="s">
        <v>355</v>
      </c>
      <c r="F12" s="46"/>
      <c r="G12" s="39" t="str">
        <f t="shared" si="0"/>
        <v/>
      </c>
    </row>
    <row r="13" spans="1:7" ht="21.75" customHeight="1" x14ac:dyDescent="0.35">
      <c r="A13" s="158">
        <v>44470</v>
      </c>
      <c r="B13" s="158">
        <v>44475</v>
      </c>
      <c r="C13" s="168"/>
      <c r="D13" s="169">
        <v>1008219</v>
      </c>
      <c r="E13" s="170" t="s">
        <v>356</v>
      </c>
      <c r="F13" s="46"/>
      <c r="G13" s="39" t="str">
        <f t="shared" ref="G13" si="1">IF(B14&lt;A14,"ATTENTION DATE FIN &lt; DATE DEBUT","")</f>
        <v/>
      </c>
    </row>
    <row r="14" spans="1:7" ht="21.75" customHeight="1" x14ac:dyDescent="0.35">
      <c r="A14" s="41">
        <v>44470</v>
      </c>
      <c r="B14" s="41">
        <v>44478</v>
      </c>
      <c r="C14" s="3"/>
      <c r="D14" s="43">
        <v>1008226</v>
      </c>
      <c r="E14" s="44" t="s">
        <v>362</v>
      </c>
      <c r="F14" s="46"/>
      <c r="G14" s="39" t="str">
        <f t="shared" si="0"/>
        <v/>
      </c>
    </row>
    <row r="15" spans="1:7" ht="21.75" customHeight="1" x14ac:dyDescent="0.35">
      <c r="A15" s="41"/>
      <c r="B15" s="41"/>
      <c r="C15" s="3" t="str">
        <f t="shared" ref="C15:C25" si="2">IF(A15=""," ",TEXT("SEM "," ")&amp;WEEKNUM(A15,1))</f>
        <v xml:space="preserve"> </v>
      </c>
      <c r="D15" s="43"/>
      <c r="E15" s="44"/>
      <c r="F15" s="46"/>
      <c r="G15" s="39" t="str">
        <f t="shared" si="0"/>
        <v/>
      </c>
    </row>
    <row r="16" spans="1:7" ht="21.75" customHeight="1" x14ac:dyDescent="0.35">
      <c r="A16" s="41"/>
      <c r="B16" s="41"/>
      <c r="C16" s="3" t="str">
        <f t="shared" si="2"/>
        <v xml:space="preserve"> </v>
      </c>
      <c r="D16" s="43"/>
      <c r="E16" s="44"/>
      <c r="F16" s="46"/>
      <c r="G16" s="39" t="str">
        <f t="shared" si="0"/>
        <v/>
      </c>
    </row>
    <row r="17" spans="1:7" ht="21.75" customHeight="1" x14ac:dyDescent="0.35">
      <c r="A17" s="41"/>
      <c r="B17" s="41"/>
      <c r="C17" s="3" t="str">
        <f t="shared" si="2"/>
        <v xml:space="preserve"> </v>
      </c>
      <c r="D17" s="43"/>
      <c r="E17" s="44"/>
      <c r="F17" s="46"/>
      <c r="G17" s="39" t="str">
        <f t="shared" si="0"/>
        <v/>
      </c>
    </row>
    <row r="18" spans="1:7" ht="21.75" customHeight="1" x14ac:dyDescent="0.35">
      <c r="A18" s="41"/>
      <c r="B18" s="41"/>
      <c r="C18" s="3" t="str">
        <f t="shared" si="2"/>
        <v xml:space="preserve"> </v>
      </c>
      <c r="D18" s="43"/>
      <c r="E18" s="44"/>
      <c r="F18" s="46"/>
      <c r="G18" s="39" t="str">
        <f t="shared" si="0"/>
        <v/>
      </c>
    </row>
    <row r="19" spans="1:7" ht="21.75" customHeight="1" x14ac:dyDescent="0.35">
      <c r="A19" s="41"/>
      <c r="B19" s="41"/>
      <c r="C19" s="3" t="str">
        <f t="shared" si="2"/>
        <v xml:space="preserve"> </v>
      </c>
      <c r="D19" s="43"/>
      <c r="E19" s="44"/>
      <c r="F19" s="46"/>
      <c r="G19" s="39" t="str">
        <f t="shared" si="0"/>
        <v/>
      </c>
    </row>
    <row r="20" spans="1:7" ht="21.75" customHeight="1" x14ac:dyDescent="0.35">
      <c r="A20" s="41"/>
      <c r="B20" s="41"/>
      <c r="C20" s="3" t="str">
        <f t="shared" si="2"/>
        <v xml:space="preserve"> </v>
      </c>
      <c r="D20" s="43"/>
      <c r="E20" s="44"/>
      <c r="F20" s="46"/>
      <c r="G20" s="39" t="str">
        <f t="shared" si="0"/>
        <v/>
      </c>
    </row>
    <row r="21" spans="1:7" ht="21.75" customHeight="1" x14ac:dyDescent="0.35">
      <c r="A21" s="41"/>
      <c r="B21" s="41"/>
      <c r="C21" s="3" t="str">
        <f t="shared" si="2"/>
        <v xml:space="preserve"> </v>
      </c>
      <c r="D21" s="43"/>
      <c r="E21" s="44"/>
      <c r="F21" s="46"/>
      <c r="G21" s="39" t="str">
        <f t="shared" si="0"/>
        <v/>
      </c>
    </row>
    <row r="22" spans="1:7" ht="21.75" customHeight="1" x14ac:dyDescent="0.35">
      <c r="A22" s="41"/>
      <c r="B22" s="41"/>
      <c r="C22" s="3" t="str">
        <f t="shared" si="2"/>
        <v xml:space="preserve"> </v>
      </c>
      <c r="D22" s="43"/>
      <c r="E22" s="44"/>
      <c r="F22" s="46"/>
      <c r="G22" s="39" t="str">
        <f t="shared" si="0"/>
        <v/>
      </c>
    </row>
    <row r="23" spans="1:7" ht="21.75" customHeight="1" x14ac:dyDescent="0.35">
      <c r="A23" s="41"/>
      <c r="B23" s="41"/>
      <c r="C23" s="3" t="str">
        <f t="shared" si="2"/>
        <v xml:space="preserve"> </v>
      </c>
      <c r="D23" s="43"/>
      <c r="E23" s="44"/>
      <c r="F23" s="46"/>
      <c r="G23" s="39" t="str">
        <f t="shared" si="0"/>
        <v/>
      </c>
    </row>
    <row r="24" spans="1:7" ht="21.75" customHeight="1" x14ac:dyDescent="0.35">
      <c r="C24" s="3" t="str">
        <f t="shared" si="2"/>
        <v xml:space="preserve"> </v>
      </c>
      <c r="G24" s="39" t="str">
        <f t="shared" si="0"/>
        <v/>
      </c>
    </row>
    <row r="25" spans="1:7" ht="21.75" customHeight="1" x14ac:dyDescent="0.35">
      <c r="C25" s="3" t="str">
        <f t="shared" si="2"/>
        <v xml:space="preserve"> </v>
      </c>
    </row>
  </sheetData>
  <mergeCells count="5">
    <mergeCell ref="A1:F1"/>
    <mergeCell ref="A2:F2"/>
    <mergeCell ref="D3:D4"/>
    <mergeCell ref="E3:E4"/>
    <mergeCell ref="F3:F4"/>
  </mergeCells>
  <conditionalFormatting sqref="A12:E12 A5:F5 A7:F7 A10:E10 F10:F12 F14:F1048576 D14:E23 C14:C25 A14:B23">
    <cfRule type="notContainsBlanks" dxfId="446" priority="37">
      <formula>LEN(TRIM(A5))&gt;0</formula>
    </cfRule>
  </conditionalFormatting>
  <conditionalFormatting sqref="A26:E1048576 A24:B25 D24:E25">
    <cfRule type="notContainsBlanks" dxfId="445" priority="36">
      <formula>LEN(TRIM(A24))&gt;0</formula>
    </cfRule>
  </conditionalFormatting>
  <conditionalFormatting sqref="G10:G12 G14:G24">
    <cfRule type="cellIs" dxfId="444" priority="26" operator="equal">
      <formula>"ATTENTION DATE FIN &lt; DATE DEBUT"</formula>
    </cfRule>
  </conditionalFormatting>
  <conditionalFormatting sqref="G5">
    <cfRule type="cellIs" dxfId="443" priority="11" operator="equal">
      <formula>"ATTENTION DATE FIN &lt; DATE DEBUT"</formula>
    </cfRule>
  </conditionalFormatting>
  <conditionalFormatting sqref="G7">
    <cfRule type="cellIs" dxfId="442" priority="10" operator="equal">
      <formula>"ATTENTION DATE FIN &lt; DATE DEBUT"</formula>
    </cfRule>
  </conditionalFormatting>
  <conditionalFormatting sqref="A11:E11">
    <cfRule type="notContainsBlanks" dxfId="441" priority="9">
      <formula>LEN(TRIM(A11))&gt;0</formula>
    </cfRule>
  </conditionalFormatting>
  <conditionalFormatting sqref="A6:F6">
    <cfRule type="notContainsBlanks" dxfId="440" priority="8">
      <formula>LEN(TRIM(A6))&gt;0</formula>
    </cfRule>
  </conditionalFormatting>
  <conditionalFormatting sqref="G6">
    <cfRule type="cellIs" dxfId="439" priority="7" operator="equal">
      <formula>"ATTENTION DATE FIN &lt; DATE DEBUT"</formula>
    </cfRule>
  </conditionalFormatting>
  <conditionalFormatting sqref="A8:F8">
    <cfRule type="notContainsBlanks" dxfId="438" priority="6">
      <formula>LEN(TRIM(A8))&gt;0</formula>
    </cfRule>
  </conditionalFormatting>
  <conditionalFormatting sqref="G8">
    <cfRule type="cellIs" dxfId="437" priority="5" operator="equal">
      <formula>"ATTENTION DATE FIN &lt; DATE DEBUT"</formula>
    </cfRule>
  </conditionalFormatting>
  <conditionalFormatting sqref="A9:F9">
    <cfRule type="notContainsBlanks" dxfId="436" priority="4">
      <formula>LEN(TRIM(A9))&gt;0</formula>
    </cfRule>
  </conditionalFormatting>
  <conditionalFormatting sqref="G9">
    <cfRule type="cellIs" dxfId="435" priority="3" operator="equal">
      <formula>"ATTENTION DATE FIN &lt; DATE DEBUT"</formula>
    </cfRule>
  </conditionalFormatting>
  <conditionalFormatting sqref="A13:F13">
    <cfRule type="notContainsBlanks" dxfId="434" priority="2">
      <formula>LEN(TRIM(A13))&gt;0</formula>
    </cfRule>
  </conditionalFormatting>
  <conditionalFormatting sqref="G13">
    <cfRule type="cellIs" dxfId="433" priority="1" operator="equal">
      <formula>"ATTENTION DATE FIN &lt; DATE DEBUT"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3"/>
  <dimension ref="A1:K30"/>
  <sheetViews>
    <sheetView showGridLines="0" workbookViewId="0">
      <pane xSplit="5" ySplit="4" topLeftCell="F17" activePane="bottomRight" state="frozen"/>
      <selection activeCell="F14" sqref="F14"/>
      <selection pane="topRight" activeCell="F14" sqref="F14"/>
      <selection pane="bottomLeft" activeCell="F14" sqref="F14"/>
      <selection pane="bottomRight" activeCell="I23" sqref="I23"/>
    </sheetView>
  </sheetViews>
  <sheetFormatPr baseColWidth="10" defaultRowHeight="21.75" customHeight="1" x14ac:dyDescent="0.35"/>
  <cols>
    <col min="1" max="1" width="22.453125" bestFit="1" customWidth="1"/>
    <col min="2" max="2" width="1.453125" style="20" customWidth="1"/>
    <col min="3" max="3" width="13.26953125" style="1" customWidth="1"/>
    <col min="4" max="4" width="11.453125" style="1"/>
    <col min="5" max="5" width="0" style="1" hidden="1" customWidth="1"/>
    <col min="6" max="6" width="13.1796875" style="47" bestFit="1" customWidth="1"/>
    <col min="7" max="7" width="49.26953125" style="42" bestFit="1" customWidth="1"/>
    <col min="8" max="8" width="23" style="49" customWidth="1"/>
    <col min="11" max="11" width="16.54296875" bestFit="1" customWidth="1"/>
  </cols>
  <sheetData>
    <row r="1" spans="1:11" ht="34.5" customHeight="1" x14ac:dyDescent="0.35">
      <c r="A1" s="299" t="s">
        <v>19</v>
      </c>
      <c r="B1" s="299"/>
      <c r="C1" s="300"/>
      <c r="D1" s="300"/>
      <c r="E1" s="300"/>
      <c r="F1" s="300"/>
      <c r="G1" s="300"/>
      <c r="H1" s="300"/>
    </row>
    <row r="2" spans="1:11" ht="34.5" customHeight="1" x14ac:dyDescent="0.35">
      <c r="B2" s="76"/>
      <c r="C2" s="294" t="s">
        <v>71</v>
      </c>
      <c r="D2" s="294"/>
      <c r="E2" s="294"/>
      <c r="F2" s="294"/>
      <c r="G2" s="294"/>
      <c r="H2" s="294"/>
    </row>
    <row r="3" spans="1:11" ht="14.5" x14ac:dyDescent="0.35">
      <c r="C3" s="9" t="s">
        <v>0</v>
      </c>
      <c r="D3" s="10"/>
      <c r="E3" s="2"/>
      <c r="F3" s="295" t="s">
        <v>3</v>
      </c>
      <c r="G3" s="295" t="s">
        <v>4</v>
      </c>
      <c r="H3" s="297" t="s">
        <v>23</v>
      </c>
    </row>
    <row r="4" spans="1:11" ht="14.5" x14ac:dyDescent="0.35">
      <c r="B4" s="24"/>
      <c r="C4" s="5" t="s">
        <v>1</v>
      </c>
      <c r="D4" s="13" t="s">
        <v>2</v>
      </c>
      <c r="E4" s="14" t="s">
        <v>22</v>
      </c>
      <c r="F4" s="296"/>
      <c r="G4" s="296"/>
      <c r="H4" s="298"/>
    </row>
    <row r="5" spans="1:11" ht="21.75" customHeight="1" x14ac:dyDescent="0.35">
      <c r="A5" s="127" t="s">
        <v>434</v>
      </c>
      <c r="B5" s="19"/>
      <c r="C5" s="22">
        <f>+VLOOKUP($A5,'SELECTION QUINZAINE'!$A:$K,3,FALSE)</f>
        <v>44567</v>
      </c>
      <c r="D5" s="23">
        <f>+VLOOKUP($A5,'SELECTION QUINZAINE'!$A:$K,4,FALSE)</f>
        <v>44580</v>
      </c>
      <c r="E5" s="3" t="str">
        <f>IF(C5=""," ",TEXT("SEM "," ")&amp;WEEKNUM(C5,1))</f>
        <v>SEM 2</v>
      </c>
      <c r="F5" s="43">
        <v>1007885</v>
      </c>
      <c r="G5" s="44" t="str">
        <f>CONCATENATE("PROMO WEB ",A5)</f>
        <v>PROMO WEB SELECTION_B</v>
      </c>
      <c r="H5" s="46"/>
      <c r="I5" s="39" t="str">
        <f>IF(D5&lt;C5,"ATTENTION DATE FIN &lt; DATE DEBUT","")</f>
        <v/>
      </c>
    </row>
    <row r="6" spans="1:11" ht="21.75" customHeight="1" x14ac:dyDescent="0.35">
      <c r="A6" s="127" t="s">
        <v>450</v>
      </c>
      <c r="B6" s="19"/>
      <c r="C6" s="22">
        <f>+VLOOKUP($A6,'SELECTION QUINZAINE'!$A:$K,3,FALSE)</f>
        <v>44581</v>
      </c>
      <c r="D6" s="23">
        <f>+VLOOKUP($A6,'SELECTION QUINZAINE'!$A:$K,4,FALSE)</f>
        <v>44594</v>
      </c>
      <c r="E6" s="3" t="str">
        <f t="shared" ref="E6:E30" si="0">IF(C6=""," ",TEXT("SEM "," ")&amp;WEEKNUM(C6,1))</f>
        <v>SEM 4</v>
      </c>
      <c r="F6" s="43">
        <v>1007891</v>
      </c>
      <c r="G6" s="44" t="str">
        <f t="shared" ref="G6:G30" si="1">CONCATENATE("PROMO WEB ",A6)</f>
        <v>PROMO WEB SELECTION_C</v>
      </c>
      <c r="H6" s="46"/>
      <c r="I6" s="39" t="str">
        <f t="shared" ref="I6:I30" si="2">IF(D6&lt;C6,"ATTENTION DATE FIN &lt; DATE DEBUT","")</f>
        <v/>
      </c>
      <c r="J6" s="16"/>
      <c r="K6" s="15"/>
    </row>
    <row r="7" spans="1:11" ht="21.75" customHeight="1" x14ac:dyDescent="0.35">
      <c r="A7" s="127" t="s">
        <v>451</v>
      </c>
      <c r="B7" s="19"/>
      <c r="C7" s="22">
        <f>+VLOOKUP($A7,'SELECTION QUINZAINE'!$A:$K,3,FALSE)</f>
        <v>44595</v>
      </c>
      <c r="D7" s="23">
        <f>+VLOOKUP($A7,'SELECTION QUINZAINE'!$A:$K,4,FALSE)</f>
        <v>44608</v>
      </c>
      <c r="E7" s="3" t="str">
        <f t="shared" si="0"/>
        <v>SEM 6</v>
      </c>
      <c r="F7" s="43">
        <v>1008050</v>
      </c>
      <c r="G7" s="44" t="str">
        <f t="shared" si="1"/>
        <v>PROMO WEB SELECTION_D</v>
      </c>
      <c r="H7" s="46"/>
      <c r="I7" s="39" t="str">
        <f t="shared" si="2"/>
        <v/>
      </c>
      <c r="J7" s="16"/>
      <c r="K7" s="15"/>
    </row>
    <row r="8" spans="1:11" ht="21.75" customHeight="1" x14ac:dyDescent="0.35">
      <c r="A8" s="127" t="s">
        <v>452</v>
      </c>
      <c r="B8" s="19"/>
      <c r="C8" s="22">
        <f>+VLOOKUP($A8,'SELECTION QUINZAINE'!$A:$K,3,FALSE)</f>
        <v>44609</v>
      </c>
      <c r="D8" s="23">
        <f>+VLOOKUP($A8,'SELECTION QUINZAINE'!$A:$K,4,FALSE)</f>
        <v>44622</v>
      </c>
      <c r="E8" s="3" t="str">
        <f t="shared" si="0"/>
        <v>SEM 8</v>
      </c>
      <c r="F8" s="43">
        <v>1008051</v>
      </c>
      <c r="G8" s="44" t="str">
        <f t="shared" si="1"/>
        <v>PROMO WEB SELECTION_E</v>
      </c>
      <c r="H8" s="46"/>
      <c r="I8" s="39" t="str">
        <f t="shared" si="2"/>
        <v/>
      </c>
      <c r="J8" s="16"/>
      <c r="K8" s="15"/>
    </row>
    <row r="9" spans="1:11" ht="21.75" customHeight="1" x14ac:dyDescent="0.35">
      <c r="A9" s="127" t="s">
        <v>453</v>
      </c>
      <c r="B9" s="19"/>
      <c r="C9" s="22">
        <f>+VLOOKUP($A9,'SELECTION QUINZAINE'!$A:$K,3,FALSE)</f>
        <v>44623</v>
      </c>
      <c r="D9" s="23">
        <f>+VLOOKUP($A9,'SELECTION QUINZAINE'!$A:$K,4,FALSE)</f>
        <v>44636</v>
      </c>
      <c r="E9" s="3" t="str">
        <f t="shared" si="0"/>
        <v>SEM 10</v>
      </c>
      <c r="F9" s="43">
        <v>1008052</v>
      </c>
      <c r="G9" s="44" t="str">
        <f t="shared" si="1"/>
        <v>PROMO WEB SELECTION_F</v>
      </c>
      <c r="H9" s="46"/>
      <c r="I9" s="39" t="str">
        <f t="shared" si="2"/>
        <v/>
      </c>
      <c r="J9" s="16"/>
      <c r="K9" s="15"/>
    </row>
    <row r="10" spans="1:11" ht="21.75" customHeight="1" x14ac:dyDescent="0.35">
      <c r="A10" s="127" t="s">
        <v>454</v>
      </c>
      <c r="B10" s="19"/>
      <c r="C10" s="22">
        <f>+VLOOKUP($A10,'SELECTION QUINZAINE'!$A:$K,3,FALSE)</f>
        <v>44637</v>
      </c>
      <c r="D10" s="23">
        <f>+VLOOKUP($A10,'SELECTION QUINZAINE'!$A:$K,4,FALSE)</f>
        <v>44650</v>
      </c>
      <c r="E10" s="3" t="str">
        <f t="shared" si="0"/>
        <v>SEM 12</v>
      </c>
      <c r="F10" s="43">
        <v>1008053</v>
      </c>
      <c r="G10" s="44" t="str">
        <f t="shared" si="1"/>
        <v>PROMO WEB SELECTION_G</v>
      </c>
      <c r="H10" s="46"/>
      <c r="I10" s="39" t="str">
        <f t="shared" si="2"/>
        <v/>
      </c>
      <c r="J10" s="16"/>
      <c r="K10" s="15"/>
    </row>
    <row r="11" spans="1:11" ht="21.75" customHeight="1" x14ac:dyDescent="0.35">
      <c r="A11" s="127" t="s">
        <v>455</v>
      </c>
      <c r="B11" s="19"/>
      <c r="C11" s="22">
        <f>+VLOOKUP($A11,'SELECTION QUINZAINE'!$A:$K,3,FALSE)</f>
        <v>44651</v>
      </c>
      <c r="D11" s="23">
        <f>+VLOOKUP($A11,'SELECTION QUINZAINE'!$A:$K,4,FALSE)</f>
        <v>44664</v>
      </c>
      <c r="E11" s="3" t="str">
        <f t="shared" si="0"/>
        <v>SEM 14</v>
      </c>
      <c r="F11" s="43">
        <v>1008054</v>
      </c>
      <c r="G11" s="44" t="str">
        <f t="shared" si="1"/>
        <v>PROMO WEB SELECTION_H</v>
      </c>
      <c r="H11" s="46"/>
      <c r="I11" s="39" t="str">
        <f t="shared" si="2"/>
        <v/>
      </c>
      <c r="J11" s="16"/>
      <c r="K11" s="15"/>
    </row>
    <row r="12" spans="1:11" ht="21.75" customHeight="1" x14ac:dyDescent="0.35">
      <c r="A12" s="127" t="s">
        <v>456</v>
      </c>
      <c r="B12" s="19"/>
      <c r="C12" s="22">
        <f>+VLOOKUP($A12,'SELECTION QUINZAINE'!$A:$K,3,FALSE)</f>
        <v>44665</v>
      </c>
      <c r="D12" s="23">
        <f>+VLOOKUP($A12,'SELECTION QUINZAINE'!$A:$K,4,FALSE)</f>
        <v>44678</v>
      </c>
      <c r="E12" s="3" t="str">
        <f t="shared" si="0"/>
        <v>SEM 16</v>
      </c>
      <c r="F12" s="43">
        <v>1008055</v>
      </c>
      <c r="G12" s="44" t="str">
        <f t="shared" si="1"/>
        <v>PROMO WEB SELECTION_I</v>
      </c>
      <c r="H12" s="46"/>
      <c r="I12" s="39" t="str">
        <f t="shared" si="2"/>
        <v/>
      </c>
      <c r="J12" s="16"/>
      <c r="K12" s="15"/>
    </row>
    <row r="13" spans="1:11" ht="21.75" customHeight="1" x14ac:dyDescent="0.35">
      <c r="A13" s="127" t="s">
        <v>457</v>
      </c>
      <c r="B13" s="19"/>
      <c r="C13" s="22">
        <f>+VLOOKUP($A13,'SELECTION QUINZAINE'!$A:$K,3,FALSE)</f>
        <v>44679</v>
      </c>
      <c r="D13" s="23">
        <f>+VLOOKUP($A13,'SELECTION QUINZAINE'!$A:$K,4,FALSE)</f>
        <v>44692</v>
      </c>
      <c r="E13" s="3" t="str">
        <f t="shared" si="0"/>
        <v>SEM 18</v>
      </c>
      <c r="F13" s="43">
        <v>1008082</v>
      </c>
      <c r="G13" s="44" t="str">
        <f t="shared" si="1"/>
        <v>PROMO WEB SELECTION_J</v>
      </c>
      <c r="H13" s="46"/>
      <c r="I13" s="39" t="str">
        <f t="shared" si="2"/>
        <v/>
      </c>
      <c r="J13" s="16"/>
      <c r="K13" s="15"/>
    </row>
    <row r="14" spans="1:11" ht="21.75" customHeight="1" x14ac:dyDescent="0.35">
      <c r="A14" s="127" t="s">
        <v>458</v>
      </c>
      <c r="B14" s="19"/>
      <c r="C14" s="22">
        <f>+D13+1</f>
        <v>44693</v>
      </c>
      <c r="D14" s="23">
        <f>+C15-1</f>
        <v>44706</v>
      </c>
      <c r="E14" s="3" t="str">
        <f t="shared" si="0"/>
        <v>SEM 20</v>
      </c>
      <c r="F14" s="43">
        <v>1008083</v>
      </c>
      <c r="G14" s="44" t="str">
        <f t="shared" si="1"/>
        <v>PROMO WEB SELECTION_K</v>
      </c>
      <c r="H14" s="46"/>
      <c r="I14" s="39" t="str">
        <f t="shared" si="2"/>
        <v/>
      </c>
      <c r="J14" s="16"/>
      <c r="K14" s="15"/>
    </row>
    <row r="15" spans="1:11" ht="21.75" customHeight="1" x14ac:dyDescent="0.35">
      <c r="A15" s="127" t="s">
        <v>459</v>
      </c>
      <c r="B15" s="19"/>
      <c r="C15" s="22">
        <f>+VLOOKUP($A15,'SELECTION QUINZAINE'!$A:$K,3,FALSE)</f>
        <v>44707</v>
      </c>
      <c r="D15" s="23">
        <f>+VLOOKUP($A15,'SELECTION QUINZAINE'!$A:$K,4,FALSE)</f>
        <v>44720</v>
      </c>
      <c r="E15" s="3" t="str">
        <f t="shared" si="0"/>
        <v>SEM 22</v>
      </c>
      <c r="F15" s="43">
        <v>1008092</v>
      </c>
      <c r="G15" s="44" t="str">
        <f t="shared" si="1"/>
        <v>PROMO WEB SELECTION_L</v>
      </c>
      <c r="H15" s="46"/>
      <c r="I15" s="39" t="str">
        <f t="shared" si="2"/>
        <v/>
      </c>
      <c r="J15" s="16"/>
      <c r="K15" s="15"/>
    </row>
    <row r="16" spans="1:11" ht="21.75" customHeight="1" x14ac:dyDescent="0.35">
      <c r="A16" s="127" t="s">
        <v>460</v>
      </c>
      <c r="B16" s="19"/>
      <c r="C16" s="22">
        <f>+VLOOKUP($A16,'SELECTION QUINZAINE'!$A:$K,3,FALSE)</f>
        <v>44721</v>
      </c>
      <c r="D16" s="23">
        <f>+VLOOKUP($A16,'SELECTION QUINZAINE'!$A:$K,4,FALSE)</f>
        <v>44737</v>
      </c>
      <c r="E16" s="3" t="str">
        <f t="shared" si="0"/>
        <v>SEM 24</v>
      </c>
      <c r="F16" s="43">
        <v>1008093</v>
      </c>
      <c r="G16" s="44" t="str">
        <f t="shared" si="1"/>
        <v>PROMO WEB SELECTION_M</v>
      </c>
      <c r="H16" s="46"/>
      <c r="I16" s="39" t="str">
        <f t="shared" si="2"/>
        <v/>
      </c>
      <c r="J16" s="16"/>
      <c r="K16" s="15"/>
    </row>
    <row r="17" spans="1:11" ht="21.75" customHeight="1" x14ac:dyDescent="0.35">
      <c r="A17" s="127" t="s">
        <v>461</v>
      </c>
      <c r="B17" s="19"/>
      <c r="C17" s="22">
        <f>VLOOKUP($A17,'SELECTION QUINZAINE'!$A$4:$D$27,3,FALSE)</f>
        <v>44735</v>
      </c>
      <c r="D17" s="22">
        <f>VLOOKUP($A17,'SELECTION QUINZAINE'!$A$4:$D$27,4,FALSE)</f>
        <v>44748</v>
      </c>
      <c r="E17" s="3" t="str">
        <f t="shared" si="0"/>
        <v>SEM 26</v>
      </c>
      <c r="F17" s="43">
        <v>1008112</v>
      </c>
      <c r="G17" s="44" t="str">
        <f t="shared" si="1"/>
        <v>PROMO WEB SELECTION_N</v>
      </c>
      <c r="H17" s="46"/>
      <c r="I17" s="39" t="str">
        <f t="shared" si="2"/>
        <v/>
      </c>
      <c r="J17" s="16"/>
      <c r="K17" s="15"/>
    </row>
    <row r="18" spans="1:11" ht="21.75" customHeight="1" x14ac:dyDescent="0.35">
      <c r="A18" s="127" t="s">
        <v>462</v>
      </c>
      <c r="B18" s="19"/>
      <c r="C18" s="22">
        <f>VLOOKUP($A18,'SELECTION QUINZAINE'!$A$4:$D$27,3,FALSE)</f>
        <v>44749</v>
      </c>
      <c r="D18" s="22">
        <f>VLOOKUP($A18,'SELECTION QUINZAINE'!$A$4:$D$27,4,FALSE)</f>
        <v>44762</v>
      </c>
      <c r="E18" s="3" t="str">
        <f t="shared" si="0"/>
        <v>SEM 28</v>
      </c>
      <c r="F18" s="43">
        <v>1008113</v>
      </c>
      <c r="G18" s="44" t="str">
        <f t="shared" si="1"/>
        <v>PROMO WEB SELECTION_O</v>
      </c>
      <c r="H18" s="46"/>
      <c r="I18" s="39" t="str">
        <f t="shared" si="2"/>
        <v/>
      </c>
      <c r="J18" s="16"/>
      <c r="K18" s="15"/>
    </row>
    <row r="19" spans="1:11" ht="21.75" customHeight="1" x14ac:dyDescent="0.35">
      <c r="A19" s="127" t="s">
        <v>463</v>
      </c>
      <c r="B19" s="19"/>
      <c r="C19" s="22">
        <f>+VLOOKUP($A19,'SELECTION QUINZAINE'!$A:$K,3,FALSE)</f>
        <v>44763</v>
      </c>
      <c r="D19" s="23">
        <f>+VLOOKUP($A19,'SELECTION QUINZAINE'!$A:$K,4,FALSE)</f>
        <v>44776</v>
      </c>
      <c r="E19" s="3" t="str">
        <f t="shared" si="0"/>
        <v>SEM 30</v>
      </c>
      <c r="F19" s="43">
        <v>1008122</v>
      </c>
      <c r="G19" s="44" t="str">
        <f t="shared" si="1"/>
        <v>PROMO WEB SELECTION_P</v>
      </c>
      <c r="H19" s="46"/>
      <c r="I19" s="39" t="str">
        <f t="shared" si="2"/>
        <v/>
      </c>
      <c r="J19" s="16"/>
      <c r="K19" s="15"/>
    </row>
    <row r="20" spans="1:11" ht="21.75" customHeight="1" x14ac:dyDescent="0.35">
      <c r="A20" s="127" t="s">
        <v>464</v>
      </c>
      <c r="B20" s="19"/>
      <c r="C20" s="22">
        <f>+VLOOKUP($A20,'SELECTION QUINZAINE'!$A:$K,3,FALSE)</f>
        <v>44777</v>
      </c>
      <c r="D20" s="23">
        <f>+VLOOKUP($A20,'SELECTION QUINZAINE'!$A:$K,4,FALSE)</f>
        <v>44790</v>
      </c>
      <c r="E20" s="3" t="str">
        <f t="shared" si="0"/>
        <v>SEM 32</v>
      </c>
      <c r="F20" s="43">
        <v>1008123</v>
      </c>
      <c r="G20" s="44" t="str">
        <f t="shared" si="1"/>
        <v>PROMO WEB SELECTION_Q</v>
      </c>
      <c r="H20" s="46"/>
      <c r="I20" s="39" t="str">
        <f t="shared" si="2"/>
        <v/>
      </c>
      <c r="J20" s="16"/>
      <c r="K20" s="15"/>
    </row>
    <row r="21" spans="1:11" ht="21.75" customHeight="1" x14ac:dyDescent="0.35">
      <c r="A21" s="127" t="s">
        <v>465</v>
      </c>
      <c r="B21" s="19"/>
      <c r="C21" s="22">
        <f>+VLOOKUP($A21,'SELECTION QUINZAINE'!$A:$K,3,FALSE)</f>
        <v>44791</v>
      </c>
      <c r="D21" s="23">
        <f>+VLOOKUP($A21,'SELECTION QUINZAINE'!$A:$K,4,FALSE)</f>
        <v>44804</v>
      </c>
      <c r="E21" s="3" t="str">
        <f t="shared" si="0"/>
        <v>SEM 34</v>
      </c>
      <c r="F21" s="43">
        <v>1008235</v>
      </c>
      <c r="G21" s="44" t="str">
        <f t="shared" si="1"/>
        <v>PROMO WEB SELECTION_R</v>
      </c>
      <c r="H21" s="46"/>
      <c r="I21" s="39" t="str">
        <f t="shared" si="2"/>
        <v/>
      </c>
      <c r="J21" s="107"/>
      <c r="K21" s="107"/>
    </row>
    <row r="22" spans="1:11" ht="21.75" customHeight="1" x14ac:dyDescent="0.35">
      <c r="A22" s="127" t="s">
        <v>466</v>
      </c>
      <c r="B22" s="19"/>
      <c r="C22" s="22">
        <f>+VLOOKUP($A22,'SELECTION QUINZAINE'!$A:$K,3,FALSE)</f>
        <v>44805</v>
      </c>
      <c r="D22" s="23">
        <f>+VLOOKUP($A22,'SELECTION QUINZAINE'!$A:$K,4,FALSE)</f>
        <v>44818</v>
      </c>
      <c r="E22" s="3" t="str">
        <f t="shared" si="0"/>
        <v>SEM 36</v>
      </c>
      <c r="F22" s="43">
        <v>1008184</v>
      </c>
      <c r="G22" s="44" t="str">
        <f t="shared" si="1"/>
        <v>PROMO WEB SELECTION_S</v>
      </c>
      <c r="H22" s="46"/>
      <c r="I22" s="39" t="str">
        <f t="shared" si="2"/>
        <v/>
      </c>
      <c r="J22" s="16"/>
      <c r="K22" s="15"/>
    </row>
    <row r="23" spans="1:11" ht="21.75" customHeight="1" x14ac:dyDescent="0.35">
      <c r="A23" s="127" t="s">
        <v>444</v>
      </c>
      <c r="B23" s="19"/>
      <c r="C23" s="75">
        <f>D22+1</f>
        <v>44819</v>
      </c>
      <c r="D23" s="23">
        <v>44469</v>
      </c>
      <c r="E23" s="3" t="str">
        <f t="shared" si="0"/>
        <v>SEM 38</v>
      </c>
      <c r="F23" s="43">
        <v>1008176</v>
      </c>
      <c r="G23" s="44" t="str">
        <f t="shared" si="1"/>
        <v>PROMO WEB SELECTION_T</v>
      </c>
      <c r="H23" s="46"/>
      <c r="I23" s="39" t="str">
        <f t="shared" si="2"/>
        <v>ATTENTION DATE FIN &lt; DATE DEBUT</v>
      </c>
      <c r="J23" s="16"/>
      <c r="K23" s="15"/>
    </row>
    <row r="24" spans="1:11" ht="21.75" customHeight="1" x14ac:dyDescent="0.35">
      <c r="A24" s="127" t="s">
        <v>445</v>
      </c>
      <c r="B24" s="19"/>
      <c r="C24" s="22">
        <f>+VLOOKUP($A24,'SELECTION QUINZAINE'!$A:$K,3,FALSE)</f>
        <v>44835</v>
      </c>
      <c r="D24" s="23">
        <f>+VLOOKUP($A24,'SELECTION QUINZAINE'!$A:$K,4,FALSE)</f>
        <v>44839</v>
      </c>
      <c r="E24" s="3" t="str">
        <f t="shared" si="0"/>
        <v>SEM 40</v>
      </c>
      <c r="F24" s="43">
        <v>1008186</v>
      </c>
      <c r="G24" s="44" t="str">
        <f t="shared" si="1"/>
        <v>PROMO WEB SELECTION_T'</v>
      </c>
      <c r="H24" s="46"/>
      <c r="I24" s="39" t="str">
        <f t="shared" si="2"/>
        <v/>
      </c>
      <c r="J24" s="16"/>
      <c r="K24" s="15"/>
    </row>
    <row r="25" spans="1:11" ht="21.75" customHeight="1" x14ac:dyDescent="0.35">
      <c r="A25" s="127" t="s">
        <v>467</v>
      </c>
      <c r="B25" s="19"/>
      <c r="C25" s="22">
        <f>+VLOOKUP($A25,'SELECTION QUINZAINE'!$A:$K,3,FALSE)</f>
        <v>44840</v>
      </c>
      <c r="D25" s="23">
        <f>+VLOOKUP($A25,'SELECTION QUINZAINE'!$A:$K,4,FALSE)</f>
        <v>44853</v>
      </c>
      <c r="E25" s="3" t="str">
        <f t="shared" si="0"/>
        <v>SEM 41</v>
      </c>
      <c r="F25" s="43">
        <v>1008187</v>
      </c>
      <c r="G25" s="44" t="str">
        <f t="shared" si="1"/>
        <v>PROMO WEB SELECTION_U</v>
      </c>
      <c r="H25" s="46"/>
      <c r="I25" s="39" t="str">
        <f t="shared" si="2"/>
        <v/>
      </c>
      <c r="J25" s="16"/>
      <c r="K25" s="15"/>
    </row>
    <row r="26" spans="1:11" ht="21.75" customHeight="1" x14ac:dyDescent="0.35">
      <c r="A26" s="127" t="s">
        <v>468</v>
      </c>
      <c r="B26" s="19"/>
      <c r="C26" s="22">
        <f>+VLOOKUP($A26,'SELECTION QUINZAINE'!$A:$K,3,FALSE)</f>
        <v>44854</v>
      </c>
      <c r="D26" s="23">
        <f>+VLOOKUP($A26,'SELECTION QUINZAINE'!$A:$K,4,FALSE)</f>
        <v>44867</v>
      </c>
      <c r="E26" s="3" t="str">
        <f t="shared" si="0"/>
        <v>SEM 43</v>
      </c>
      <c r="F26" s="43">
        <v>1008188</v>
      </c>
      <c r="G26" s="44" t="str">
        <f t="shared" si="1"/>
        <v>PROMO WEB SELECTION_V</v>
      </c>
      <c r="H26" s="46"/>
      <c r="I26" s="39" t="str">
        <f t="shared" si="2"/>
        <v/>
      </c>
      <c r="J26" s="16"/>
      <c r="K26" s="15"/>
    </row>
    <row r="27" spans="1:11" ht="21.75" customHeight="1" x14ac:dyDescent="0.35">
      <c r="A27" s="127" t="s">
        <v>469</v>
      </c>
      <c r="B27" s="19"/>
      <c r="C27" s="22">
        <f>+VLOOKUP($A27,'SELECTION QUINZAINE'!$A:$K,3,FALSE)</f>
        <v>44868</v>
      </c>
      <c r="D27" s="23">
        <f>+VLOOKUP($A27,'SELECTION QUINZAINE'!$A:$K,4,FALSE)</f>
        <v>44881</v>
      </c>
      <c r="E27" s="3" t="str">
        <f t="shared" si="0"/>
        <v>SEM 45</v>
      </c>
      <c r="F27" s="43">
        <v>1008189</v>
      </c>
      <c r="G27" s="44" t="str">
        <f t="shared" si="1"/>
        <v>PROMO WEB SELECTION_W</v>
      </c>
      <c r="H27" s="46"/>
      <c r="I27" s="39" t="str">
        <f t="shared" si="2"/>
        <v/>
      </c>
      <c r="J27" s="16"/>
      <c r="K27" s="15"/>
    </row>
    <row r="28" spans="1:11" ht="21.75" customHeight="1" x14ac:dyDescent="0.35">
      <c r="A28" s="127" t="s">
        <v>470</v>
      </c>
      <c r="B28" s="19"/>
      <c r="C28" s="22">
        <f>+VLOOKUP($A28,'SELECTION QUINZAINE'!$A:$K,3,FALSE)</f>
        <v>44882</v>
      </c>
      <c r="D28" s="23">
        <f>+VLOOKUP($A28,'SELECTION QUINZAINE'!$A:$K,4,FALSE)</f>
        <v>44895</v>
      </c>
      <c r="E28" s="3" t="str">
        <f t="shared" si="0"/>
        <v>SEM 47</v>
      </c>
      <c r="F28" s="43">
        <v>1008190</v>
      </c>
      <c r="G28" s="44" t="str">
        <f t="shared" si="1"/>
        <v>PROMO WEB SELECTION_X</v>
      </c>
      <c r="H28" s="46"/>
      <c r="I28" s="39" t="str">
        <f t="shared" si="2"/>
        <v/>
      </c>
      <c r="J28" s="16"/>
      <c r="K28" s="15"/>
    </row>
    <row r="29" spans="1:11" ht="21.75" customHeight="1" x14ac:dyDescent="0.35">
      <c r="A29" s="127" t="s">
        <v>471</v>
      </c>
      <c r="B29" s="19"/>
      <c r="C29" s="22">
        <f>+VLOOKUP($A29,'SELECTION QUINZAINE'!$A:$K,3,FALSE)</f>
        <v>44896</v>
      </c>
      <c r="D29" s="23">
        <f>+VLOOKUP($A29,'SELECTION QUINZAINE'!$A:$K,4,FALSE)</f>
        <v>44909</v>
      </c>
      <c r="E29" s="3" t="str">
        <f t="shared" si="0"/>
        <v>SEM 49</v>
      </c>
      <c r="F29" s="43">
        <v>1008191</v>
      </c>
      <c r="G29" s="44" t="str">
        <f t="shared" si="1"/>
        <v>PROMO WEB SELECTION_Y</v>
      </c>
      <c r="H29" s="46"/>
      <c r="I29" s="39" t="str">
        <f t="shared" si="2"/>
        <v/>
      </c>
      <c r="J29" s="16"/>
      <c r="K29" s="15"/>
    </row>
    <row r="30" spans="1:11" ht="21.75" customHeight="1" x14ac:dyDescent="0.35">
      <c r="A30" s="127" t="s">
        <v>472</v>
      </c>
      <c r="B30" s="19"/>
      <c r="C30" s="22">
        <f>+D29+1</f>
        <v>44910</v>
      </c>
      <c r="D30" s="23">
        <f>+C30+15</f>
        <v>44925</v>
      </c>
      <c r="E30" s="3" t="str">
        <f t="shared" si="0"/>
        <v>SEM 51</v>
      </c>
      <c r="F30" s="43">
        <v>1008192</v>
      </c>
      <c r="G30" s="44" t="str">
        <f t="shared" si="1"/>
        <v>PROMO WEB SELECTION_Z</v>
      </c>
      <c r="H30" s="46"/>
      <c r="I30" s="39" t="str">
        <f t="shared" si="2"/>
        <v/>
      </c>
      <c r="J30" s="16"/>
      <c r="K30" s="15"/>
    </row>
  </sheetData>
  <mergeCells count="5">
    <mergeCell ref="A1:H1"/>
    <mergeCell ref="C2:H2"/>
    <mergeCell ref="F3:F4"/>
    <mergeCell ref="G3:G4"/>
    <mergeCell ref="H3:H4"/>
  </mergeCells>
  <conditionalFormatting sqref="F5:H5 G6:H30 E6:F14 C5:D14 C15:F22 C24:F30 E23:F23">
    <cfRule type="notContainsBlanks" dxfId="432" priority="12">
      <formula>LEN(TRIM(C5))&gt;0</formula>
    </cfRule>
  </conditionalFormatting>
  <conditionalFormatting sqref="E5">
    <cfRule type="notContainsBlanks" dxfId="431" priority="3">
      <formula>LEN(TRIM(E5))&gt;0</formula>
    </cfRule>
  </conditionalFormatting>
  <conditionalFormatting sqref="I5:I30">
    <cfRule type="cellIs" dxfId="430" priority="1" operator="equal">
      <formula>"ATTENTION DATE FIN &lt; DATE DEBUT"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1009" r:id="rId4" name="Button 1">
              <controlPr defaultSize="0" print="0" autoFill="0" autoPict="0" macro="[0]!FERMETURE_TOUS_LES_ONGLETS">
                <anchor moveWithCells="1" sizeWithCells="1">
                  <from>
                    <xdr:col>0</xdr:col>
                    <xdr:colOff>38100</xdr:colOff>
                    <xdr:row>0</xdr:row>
                    <xdr:rowOff>12700</xdr:rowOff>
                  </from>
                  <to>
                    <xdr:col>0</xdr:col>
                    <xdr:colOff>736600</xdr:colOff>
                    <xdr:row>1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50"/>
  <dimension ref="A1:K19"/>
  <sheetViews>
    <sheetView showGridLines="0" workbookViewId="0">
      <pane xSplit="4" ySplit="4" topLeftCell="E5" activePane="bottomRight" state="frozen"/>
      <selection activeCell="J15" sqref="J15"/>
      <selection pane="topRight" activeCell="J15" sqref="J15"/>
      <selection pane="bottomLeft" activeCell="J15" sqref="J15"/>
      <selection pane="bottomRight" activeCell="J15" sqref="J15"/>
    </sheetView>
  </sheetViews>
  <sheetFormatPr baseColWidth="10" defaultRowHeight="21.75" customHeight="1" x14ac:dyDescent="0.35"/>
  <cols>
    <col min="1" max="1" width="36.26953125" customWidth="1"/>
    <col min="2" max="2" width="13.26953125" style="1" customWidth="1"/>
    <col min="3" max="3" width="11.453125" style="1"/>
    <col min="4" max="4" width="0" style="1" hidden="1" customWidth="1"/>
    <col min="5" max="5" width="13.1796875" style="47" bestFit="1" customWidth="1"/>
    <col min="6" max="6" width="49.26953125" style="42" bestFit="1" customWidth="1"/>
    <col min="7" max="7" width="14.81640625" style="48" customWidth="1"/>
    <col min="8" max="8" width="23" style="49" customWidth="1"/>
    <col min="11" max="11" width="16.54296875" bestFit="1" customWidth="1"/>
  </cols>
  <sheetData>
    <row r="1" spans="1:11" ht="34.5" customHeight="1" x14ac:dyDescent="0.35">
      <c r="A1" s="293" t="s">
        <v>72</v>
      </c>
      <c r="B1" s="301"/>
      <c r="C1" s="301"/>
      <c r="D1" s="301"/>
      <c r="E1" s="301"/>
      <c r="F1" s="301"/>
      <c r="G1" s="301"/>
      <c r="H1" s="301"/>
    </row>
    <row r="2" spans="1:11" ht="34.5" customHeight="1" x14ac:dyDescent="0.35">
      <c r="B2" s="294" t="s">
        <v>71</v>
      </c>
      <c r="C2" s="294"/>
      <c r="D2" s="294"/>
      <c r="E2" s="294"/>
      <c r="F2" s="294"/>
      <c r="G2" s="294"/>
      <c r="H2" s="294"/>
    </row>
    <row r="3" spans="1:11" ht="14.5" x14ac:dyDescent="0.35">
      <c r="B3" s="9" t="s">
        <v>0</v>
      </c>
      <c r="C3" s="10"/>
      <c r="D3" s="2"/>
      <c r="E3" s="295" t="s">
        <v>3</v>
      </c>
      <c r="F3" s="295" t="s">
        <v>4</v>
      </c>
      <c r="G3" s="295" t="s">
        <v>5</v>
      </c>
      <c r="H3" s="297" t="s">
        <v>23</v>
      </c>
    </row>
    <row r="4" spans="1:11" ht="14.5" x14ac:dyDescent="0.35">
      <c r="B4" s="5" t="s">
        <v>1</v>
      </c>
      <c r="C4" s="13" t="s">
        <v>2</v>
      </c>
      <c r="D4" s="14" t="s">
        <v>22</v>
      </c>
      <c r="E4" s="296"/>
      <c r="F4" s="296"/>
      <c r="G4" s="296"/>
      <c r="H4" s="298"/>
    </row>
    <row r="5" spans="1:11" ht="21.75" customHeight="1" x14ac:dyDescent="0.35">
      <c r="A5" s="127" t="s">
        <v>435</v>
      </c>
      <c r="B5" s="22">
        <f>VLOOKUP($A5,'SELECTION MENSUELLE'!$A:$K,3,FALSE)</f>
        <v>44567</v>
      </c>
      <c r="C5" s="23">
        <f>VLOOKUP($A5,'SELECTION MENSUELLE'!$A:$K,4,FALSE)</f>
        <v>44594</v>
      </c>
      <c r="D5" s="3" t="str">
        <f>IF(B5=""," ",TEXT("SEM "," ")&amp;WEEKNUM(B5,1))</f>
        <v>SEM 2</v>
      </c>
      <c r="E5" s="43"/>
      <c r="F5" s="44" t="str">
        <f>CONCATENATE("DIGITAL ",A5)</f>
        <v>DIGITAL SELECTION_B_C</v>
      </c>
      <c r="G5" s="45"/>
      <c r="H5" s="46"/>
      <c r="I5" s="39" t="str">
        <f>IF(C5&lt;B5,"ATTENTION DATE FIN &lt; DATE DEBUT","")</f>
        <v/>
      </c>
    </row>
    <row r="6" spans="1:11" ht="21.75" customHeight="1" x14ac:dyDescent="0.35">
      <c r="A6" s="127" t="s">
        <v>436</v>
      </c>
      <c r="B6" s="22">
        <f>VLOOKUP($A6,'SELECTION MENSUELLE'!$A:$K,3,FALSE)</f>
        <v>44595</v>
      </c>
      <c r="C6" s="23">
        <f>VLOOKUP($A6,'SELECTION MENSUELLE'!$A:$K,4,FALSE)</f>
        <v>44622</v>
      </c>
      <c r="D6" s="3" t="str">
        <f t="shared" ref="D6:D19" si="0">IF(B6=""," ",TEXT("SEM "," ")&amp;WEEKNUM(B6,1))</f>
        <v>SEM 6</v>
      </c>
      <c r="E6" s="43"/>
      <c r="F6" s="44" t="str">
        <f t="shared" ref="F6:F19" si="1">CONCATENATE("DIGITAL ",A6)</f>
        <v>DIGITAL SELECTION_D_E</v>
      </c>
      <c r="G6" s="45"/>
      <c r="H6" s="46"/>
      <c r="I6" s="39" t="str">
        <f t="shared" ref="I6:I19" si="2">IF(C6&lt;B6,"ATTENTION DATE FIN &lt; DATE DEBUT","")</f>
        <v/>
      </c>
      <c r="J6" s="16"/>
      <c r="K6" s="15"/>
    </row>
    <row r="7" spans="1:11" ht="21.75" customHeight="1" x14ac:dyDescent="0.35">
      <c r="A7" s="127" t="s">
        <v>437</v>
      </c>
      <c r="B7" s="22">
        <f>VLOOKUP($A7,'SELECTION MENSUELLE'!$A:$K,3,FALSE)</f>
        <v>44623</v>
      </c>
      <c r="C7" s="23">
        <f>VLOOKUP($A7,'SELECTION MENSUELLE'!$A:$K,4,FALSE)</f>
        <v>44650</v>
      </c>
      <c r="D7" s="3" t="str">
        <f t="shared" si="0"/>
        <v>SEM 10</v>
      </c>
      <c r="E7" s="43"/>
      <c r="F7" s="44" t="str">
        <f t="shared" si="1"/>
        <v>DIGITAL SELECTION_F_G</v>
      </c>
      <c r="G7" s="45"/>
      <c r="H7" s="46"/>
      <c r="I7" s="39" t="str">
        <f t="shared" si="2"/>
        <v/>
      </c>
      <c r="J7" s="16"/>
      <c r="K7" s="15"/>
    </row>
    <row r="8" spans="1:11" ht="21.75" customHeight="1" x14ac:dyDescent="0.35">
      <c r="A8" s="127" t="s">
        <v>438</v>
      </c>
      <c r="B8" s="22">
        <f>VLOOKUP($A8,'SELECTION MENSUELLE'!$A:$K,3,FALSE)</f>
        <v>44651</v>
      </c>
      <c r="C8" s="23">
        <f>VLOOKUP($A8,'SELECTION MENSUELLE'!$A:$K,4,FALSE)</f>
        <v>44678</v>
      </c>
      <c r="D8" s="3" t="str">
        <f t="shared" si="0"/>
        <v>SEM 14</v>
      </c>
      <c r="E8" s="43"/>
      <c r="F8" s="44" t="str">
        <f t="shared" si="1"/>
        <v>DIGITAL SELECTION_H_I</v>
      </c>
      <c r="G8" s="45"/>
      <c r="H8" s="46"/>
      <c r="I8" s="39" t="str">
        <f t="shared" si="2"/>
        <v/>
      </c>
      <c r="J8" s="16"/>
      <c r="K8" s="15"/>
    </row>
    <row r="9" spans="1:11" ht="21.75" customHeight="1" x14ac:dyDescent="0.35">
      <c r="A9" s="127" t="s">
        <v>439</v>
      </c>
      <c r="B9" s="22">
        <f>VLOOKUP($A9,'SELECTION MENSUELLE'!$A:$K,3,FALSE)</f>
        <v>44679</v>
      </c>
      <c r="C9" s="23">
        <f>VLOOKUP($A9,'SELECTION MENSUELLE'!$A:$K,4,FALSE)</f>
        <v>44706</v>
      </c>
      <c r="D9" s="3" t="str">
        <f t="shared" si="0"/>
        <v>SEM 18</v>
      </c>
      <c r="E9" s="43"/>
      <c r="F9" s="44" t="str">
        <f t="shared" si="1"/>
        <v>DIGITAL SELECTION_J_K</v>
      </c>
      <c r="G9" s="45"/>
      <c r="H9" s="46"/>
      <c r="I9" s="39" t="str">
        <f t="shared" si="2"/>
        <v/>
      </c>
      <c r="J9" s="16"/>
      <c r="K9" s="15"/>
    </row>
    <row r="10" spans="1:11" ht="21.75" customHeight="1" x14ac:dyDescent="0.35">
      <c r="A10" s="127" t="s">
        <v>440</v>
      </c>
      <c r="B10" s="22">
        <f>VLOOKUP($A10,'SELECTION MENSUELLE'!$A:$K,3,FALSE)</f>
        <v>44707</v>
      </c>
      <c r="C10" s="23">
        <f>VLOOKUP($A10,'SELECTION MENSUELLE'!$A:$K,4,FALSE)</f>
        <v>44737</v>
      </c>
      <c r="D10" s="3" t="str">
        <f t="shared" si="0"/>
        <v>SEM 22</v>
      </c>
      <c r="E10" s="43"/>
      <c r="F10" s="44" t="str">
        <f t="shared" si="1"/>
        <v>DIGITAL SELECTION_L_M</v>
      </c>
      <c r="G10" s="45"/>
      <c r="H10" s="46"/>
      <c r="I10" s="39" t="str">
        <f t="shared" si="2"/>
        <v/>
      </c>
      <c r="J10" s="16"/>
      <c r="K10" s="15"/>
    </row>
    <row r="11" spans="1:11" ht="21.75" customHeight="1" x14ac:dyDescent="0.35">
      <c r="A11" s="127" t="s">
        <v>441</v>
      </c>
      <c r="B11" s="22">
        <f>VLOOKUP($A11,'SELECTION MENSUELLE'!$A:$K,3,FALSE)</f>
        <v>44735</v>
      </c>
      <c r="C11" s="23">
        <f>VLOOKUP($A11,'SELECTION MENSUELLE'!$A:$K,4,FALSE)</f>
        <v>44762</v>
      </c>
      <c r="D11" s="3" t="str">
        <f t="shared" si="0"/>
        <v>SEM 26</v>
      </c>
      <c r="E11" s="43"/>
      <c r="F11" s="44" t="str">
        <f t="shared" si="1"/>
        <v>DIGITAL SELECTION_N_O</v>
      </c>
      <c r="G11" s="45"/>
      <c r="H11" s="46"/>
      <c r="I11" s="39" t="str">
        <f t="shared" si="2"/>
        <v/>
      </c>
      <c r="J11" s="16"/>
      <c r="K11" s="15"/>
    </row>
    <row r="12" spans="1:11" ht="21.75" customHeight="1" x14ac:dyDescent="0.35">
      <c r="A12" s="127" t="s">
        <v>442</v>
      </c>
      <c r="B12" s="22">
        <f>VLOOKUP($A12,'SELECTION MENSUELLE'!$A:$K,3,FALSE)</f>
        <v>44763</v>
      </c>
      <c r="C12" s="23">
        <f>VLOOKUP($A12,'SELECTION MENSUELLE'!$A:$K,4,FALSE)</f>
        <v>44790</v>
      </c>
      <c r="D12" s="3" t="str">
        <f t="shared" si="0"/>
        <v>SEM 30</v>
      </c>
      <c r="E12" s="43"/>
      <c r="F12" s="44" t="str">
        <f t="shared" si="1"/>
        <v>DIGITAL SELECTION_P_Q</v>
      </c>
      <c r="G12" s="45"/>
      <c r="H12" s="46"/>
      <c r="I12" s="39" t="str">
        <f t="shared" si="2"/>
        <v/>
      </c>
      <c r="J12" s="16"/>
      <c r="K12" s="15"/>
    </row>
    <row r="13" spans="1:11" ht="21.75" customHeight="1" x14ac:dyDescent="0.35">
      <c r="A13" s="127" t="s">
        <v>443</v>
      </c>
      <c r="B13" s="22">
        <f>VLOOKUP($A13,'SELECTION MENSUELLE'!$A:$K,3,FALSE)</f>
        <v>44791</v>
      </c>
      <c r="C13" s="23">
        <f>VLOOKUP($A13,'SELECTION MENSUELLE'!$A:$K,4,FALSE)</f>
        <v>44818</v>
      </c>
      <c r="D13" s="3" t="str">
        <f t="shared" si="0"/>
        <v>SEM 34</v>
      </c>
      <c r="E13" s="43"/>
      <c r="F13" s="44" t="str">
        <f t="shared" si="1"/>
        <v>DIGITAL SELECTION_R_S</v>
      </c>
      <c r="G13" s="45"/>
      <c r="H13" s="46"/>
      <c r="I13" s="39" t="str">
        <f t="shared" si="2"/>
        <v/>
      </c>
      <c r="J13" s="16"/>
      <c r="K13" s="15"/>
    </row>
    <row r="14" spans="1:11" ht="21.75" customHeight="1" x14ac:dyDescent="0.35">
      <c r="A14" s="127" t="s">
        <v>444</v>
      </c>
      <c r="B14" s="22">
        <f>VLOOKUP($A14,'SELECTION MENSUELLE'!$A:$K,3,FALSE)</f>
        <v>44819</v>
      </c>
      <c r="C14" s="23">
        <f>VLOOKUP($A14,'SELECTION MENSUELLE'!$A:$K,4,FALSE)</f>
        <v>44834</v>
      </c>
      <c r="D14" s="3" t="str">
        <f t="shared" si="0"/>
        <v>SEM 38</v>
      </c>
      <c r="E14" s="43"/>
      <c r="F14" s="44" t="str">
        <f t="shared" si="1"/>
        <v>DIGITAL SELECTION_T</v>
      </c>
      <c r="G14" s="45"/>
      <c r="H14" s="46"/>
      <c r="I14" s="39" t="str">
        <f t="shared" si="2"/>
        <v/>
      </c>
      <c r="J14" s="16"/>
      <c r="K14" s="15"/>
    </row>
    <row r="15" spans="1:11" ht="21.75" customHeight="1" x14ac:dyDescent="0.35">
      <c r="A15" s="127" t="s">
        <v>445</v>
      </c>
      <c r="B15" s="22">
        <f>VLOOKUP($A15,'SELECTION MENSUELLE'!$A:$K,3,FALSE)</f>
        <v>44835</v>
      </c>
      <c r="C15" s="23">
        <f>VLOOKUP($A15,'SELECTION MENSUELLE'!$A:$K,4,FALSE)</f>
        <v>44839</v>
      </c>
      <c r="D15" s="3" t="str">
        <f t="shared" si="0"/>
        <v>SEM 40</v>
      </c>
      <c r="E15" s="43"/>
      <c r="F15" s="44" t="str">
        <f t="shared" si="1"/>
        <v>DIGITAL SELECTION_T'</v>
      </c>
      <c r="G15" s="45"/>
      <c r="H15" s="46"/>
      <c r="I15" s="39" t="str">
        <f t="shared" si="2"/>
        <v/>
      </c>
      <c r="J15" s="16"/>
      <c r="K15" s="15"/>
    </row>
    <row r="16" spans="1:11" ht="21.75" customHeight="1" x14ac:dyDescent="0.35">
      <c r="A16" s="127" t="s">
        <v>446</v>
      </c>
      <c r="B16" s="22">
        <f>VLOOKUP($A16,'SELECTION MENSUELLE'!$A:$K,3,FALSE)</f>
        <v>44840</v>
      </c>
      <c r="C16" s="23">
        <f>VLOOKUP($A16,'SELECTION MENSUELLE'!$A:$K,4,FALSE)</f>
        <v>44867</v>
      </c>
      <c r="D16" s="3" t="str">
        <f t="shared" si="0"/>
        <v>SEM 41</v>
      </c>
      <c r="E16" s="43"/>
      <c r="F16" s="44" t="str">
        <f t="shared" si="1"/>
        <v>DIGITAL SELECTION_U_V</v>
      </c>
      <c r="G16" s="45"/>
      <c r="H16" s="46"/>
      <c r="I16" s="39" t="str">
        <f t="shared" si="2"/>
        <v/>
      </c>
      <c r="J16" s="16"/>
      <c r="K16" s="15"/>
    </row>
    <row r="17" spans="1:11" ht="21.75" customHeight="1" x14ac:dyDescent="0.35">
      <c r="A17" s="127" t="s">
        <v>447</v>
      </c>
      <c r="B17" s="22">
        <f>VLOOKUP($A17,'SELECTION MENSUELLE'!$A:$K,3,FALSE)</f>
        <v>44868</v>
      </c>
      <c r="C17" s="23">
        <f>VLOOKUP($A17,'SELECTION MENSUELLE'!$A:$K,4,FALSE)</f>
        <v>44895</v>
      </c>
      <c r="D17" s="3" t="str">
        <f t="shared" si="0"/>
        <v>SEM 45</v>
      </c>
      <c r="E17" s="43"/>
      <c r="F17" s="44" t="str">
        <f t="shared" si="1"/>
        <v>DIGITAL SELECTION_W_X</v>
      </c>
      <c r="G17" s="45"/>
      <c r="H17" s="46"/>
      <c r="I17" s="39" t="str">
        <f t="shared" si="2"/>
        <v/>
      </c>
      <c r="J17" s="16"/>
      <c r="K17" s="15"/>
    </row>
    <row r="18" spans="1:11" ht="21.75" customHeight="1" x14ac:dyDescent="0.35">
      <c r="A18" s="127" t="s">
        <v>448</v>
      </c>
      <c r="B18" s="22" t="e">
        <f>VLOOKUP($A18,'SELECTION MENSUELLE'!$A:$K,3,FALSE)</f>
        <v>#N/A</v>
      </c>
      <c r="C18" s="23" t="e">
        <f>VLOOKUP($A18,'SELECTION MENSUELLE'!$A:$K,4,FALSE)</f>
        <v>#N/A</v>
      </c>
      <c r="D18" s="3" t="e">
        <f t="shared" si="0"/>
        <v>#N/A</v>
      </c>
      <c r="E18" s="43"/>
      <c r="F18" s="44" t="str">
        <f t="shared" si="1"/>
        <v>DIGITAL SELECTION_Y FESTIVE</v>
      </c>
      <c r="G18" s="45"/>
      <c r="H18" s="46"/>
      <c r="I18" s="39" t="e">
        <f t="shared" si="2"/>
        <v>#N/A</v>
      </c>
      <c r="J18" s="16"/>
      <c r="K18" s="15"/>
    </row>
    <row r="19" spans="1:11" ht="21.75" customHeight="1" x14ac:dyDescent="0.35">
      <c r="A19" s="127" t="s">
        <v>449</v>
      </c>
      <c r="B19" s="22">
        <f>VLOOKUP($A19,'SELECTION MENSUELLE'!$A:$K,3,FALSE)</f>
        <v>44896</v>
      </c>
      <c r="C19" s="23">
        <f>VLOOKUP($A19,'SELECTION MENSUELLE'!$A:$K,4,FALSE)</f>
        <v>44926</v>
      </c>
      <c r="D19" s="3" t="str">
        <f t="shared" si="0"/>
        <v>SEM 49</v>
      </c>
      <c r="E19" s="43"/>
      <c r="F19" s="44" t="str">
        <f t="shared" si="1"/>
        <v>DIGITAL SELECTION_Y_Z</v>
      </c>
      <c r="G19" s="45"/>
      <c r="H19" s="46"/>
      <c r="I19" s="39" t="str">
        <f t="shared" si="2"/>
        <v/>
      </c>
      <c r="J19" s="16"/>
      <c r="K19" s="15"/>
    </row>
  </sheetData>
  <mergeCells count="6">
    <mergeCell ref="A1:H1"/>
    <mergeCell ref="B2:H2"/>
    <mergeCell ref="E3:E4"/>
    <mergeCell ref="F3:F4"/>
    <mergeCell ref="G3:G4"/>
    <mergeCell ref="H3:H4"/>
  </mergeCells>
  <conditionalFormatting sqref="E5:F5 H5 B5:C19 E6:H19">
    <cfRule type="notContainsBlanks" dxfId="429" priority="5">
      <formula>LEN(TRIM(B5))&gt;0</formula>
    </cfRule>
  </conditionalFormatting>
  <conditionalFormatting sqref="G5">
    <cfRule type="notContainsBlanks" dxfId="428" priority="4">
      <formula>LEN(TRIM(G5))&gt;0</formula>
    </cfRule>
  </conditionalFormatting>
  <conditionalFormatting sqref="D5">
    <cfRule type="notContainsBlanks" dxfId="427" priority="3">
      <formula>LEN(TRIM(D5))&gt;0</formula>
    </cfRule>
  </conditionalFormatting>
  <conditionalFormatting sqref="D6:D19">
    <cfRule type="notContainsBlanks" dxfId="426" priority="2">
      <formula>LEN(TRIM(D6))&gt;0</formula>
    </cfRule>
  </conditionalFormatting>
  <conditionalFormatting sqref="I5:I19">
    <cfRule type="cellIs" dxfId="425" priority="1" operator="equal">
      <formula>"ATTENTION DATE FIN &lt; DATE DEBUT"</formula>
    </cfRule>
  </conditionalFormatting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9"/>
  <dimension ref="A1:K30"/>
  <sheetViews>
    <sheetView showGridLines="0" workbookViewId="0">
      <pane xSplit="5" ySplit="4" topLeftCell="F5" activePane="bottomRight" state="frozen"/>
      <selection activeCell="J15" sqref="J15"/>
      <selection pane="topRight" activeCell="J15" sqref="J15"/>
      <selection pane="bottomLeft" activeCell="J15" sqref="J15"/>
      <selection pane="bottomRight" activeCell="D14" sqref="D14"/>
    </sheetView>
  </sheetViews>
  <sheetFormatPr baseColWidth="10" defaultRowHeight="21.75" customHeight="1" x14ac:dyDescent="0.35"/>
  <cols>
    <col min="1" max="1" width="34.81640625" customWidth="1"/>
    <col min="2" max="2" width="1.453125" style="20" customWidth="1"/>
    <col min="3" max="3" width="13.26953125" style="1" customWidth="1"/>
    <col min="4" max="4" width="10.81640625" style="1"/>
    <col min="5" max="5" width="0" style="1" hidden="1" customWidth="1"/>
    <col min="6" max="6" width="13.1796875" style="47" bestFit="1" customWidth="1"/>
    <col min="7" max="7" width="49.26953125" style="42" bestFit="1" customWidth="1"/>
    <col min="8" max="8" width="23" style="49" customWidth="1"/>
    <col min="11" max="11" width="16.54296875" bestFit="1" customWidth="1"/>
  </cols>
  <sheetData>
    <row r="1" spans="1:11" ht="34.5" customHeight="1" x14ac:dyDescent="0.35">
      <c r="A1" s="293" t="s">
        <v>74</v>
      </c>
      <c r="B1" s="293"/>
      <c r="C1" s="301"/>
      <c r="D1" s="301"/>
      <c r="E1" s="301"/>
      <c r="F1" s="301"/>
      <c r="G1" s="301"/>
      <c r="H1" s="301"/>
    </row>
    <row r="2" spans="1:11" ht="34.5" customHeight="1" x14ac:dyDescent="0.35">
      <c r="B2" s="76"/>
      <c r="C2" s="294" t="s">
        <v>71</v>
      </c>
      <c r="D2" s="294"/>
      <c r="E2" s="294"/>
      <c r="F2" s="294"/>
      <c r="G2" s="294"/>
      <c r="H2" s="294"/>
    </row>
    <row r="3" spans="1:11" ht="14.5" x14ac:dyDescent="0.35">
      <c r="C3" s="9" t="s">
        <v>0</v>
      </c>
      <c r="D3" s="10"/>
      <c r="E3" s="2"/>
      <c r="F3" s="295" t="s">
        <v>3</v>
      </c>
      <c r="G3" s="295" t="s">
        <v>4</v>
      </c>
      <c r="H3" s="297" t="s">
        <v>23</v>
      </c>
    </row>
    <row r="4" spans="1:11" ht="14.5" x14ac:dyDescent="0.35">
      <c r="B4" s="24"/>
      <c r="C4" s="5" t="s">
        <v>1</v>
      </c>
      <c r="D4" s="13" t="s">
        <v>2</v>
      </c>
      <c r="E4" s="14" t="s">
        <v>22</v>
      </c>
      <c r="F4" s="296"/>
      <c r="G4" s="296"/>
      <c r="H4" s="298"/>
    </row>
    <row r="5" spans="1:11" ht="21.75" customHeight="1" x14ac:dyDescent="0.35">
      <c r="A5" s="127" t="s">
        <v>435</v>
      </c>
      <c r="B5" s="19"/>
      <c r="C5" s="22">
        <f>+VLOOKUP($A5,'SELECTION MENSUELLE'!$A:$H,3,FALSE)</f>
        <v>44567</v>
      </c>
      <c r="D5" s="23">
        <f>+VLOOKUP($A5,'SELECTION MENSUELLE'!$A:$H,4,FALSE)</f>
        <v>44594</v>
      </c>
      <c r="E5" s="3" t="str">
        <f>IF(C5=""," ",TEXT("SEM "," ")&amp;WEEKNUM(C5,1))</f>
        <v>SEM 2</v>
      </c>
      <c r="F5" s="43">
        <v>1007885</v>
      </c>
      <c r="G5" s="44" t="str">
        <f>CONCATENATE("DIGITAL ",A5)</f>
        <v>DIGITAL SELECTION_B_C</v>
      </c>
      <c r="H5" s="46"/>
      <c r="I5" s="39" t="str">
        <f>IF(D5&lt;C5,"ATTENTION DATE FIN &lt; DATE DEBUT","")</f>
        <v/>
      </c>
    </row>
    <row r="6" spans="1:11" ht="21.75" customHeight="1" x14ac:dyDescent="0.35">
      <c r="A6" s="127" t="s">
        <v>436</v>
      </c>
      <c r="B6" s="19"/>
      <c r="C6" s="22">
        <f>+VLOOKUP($A6,'SELECTION MENSUELLE'!$A:$H,3,FALSE)</f>
        <v>44595</v>
      </c>
      <c r="D6" s="23">
        <f>+VLOOKUP($A6,'SELECTION MENSUELLE'!$A:$H,4,FALSE)</f>
        <v>44622</v>
      </c>
      <c r="E6" s="3" t="str">
        <f t="shared" ref="E6:E19" si="0">IF(C6=""," ",TEXT("SEM "," ")&amp;WEEKNUM(C6,1))</f>
        <v>SEM 6</v>
      </c>
      <c r="F6" s="43">
        <v>1007891</v>
      </c>
      <c r="G6" s="44" t="str">
        <f t="shared" ref="G6" si="1">CONCATENATE("DIGITAL ",A6)</f>
        <v>DIGITAL SELECTION_D_E</v>
      </c>
      <c r="H6" s="46"/>
      <c r="I6" s="39" t="str">
        <f t="shared" ref="I6:I19" si="2">IF(D6&lt;C6,"ATTENTION DATE FIN &lt; DATE DEBUT","")</f>
        <v/>
      </c>
      <c r="J6" s="16"/>
      <c r="K6" s="15"/>
    </row>
    <row r="7" spans="1:11" ht="21.75" customHeight="1" x14ac:dyDescent="0.35">
      <c r="A7" s="127" t="s">
        <v>437</v>
      </c>
      <c r="B7" s="19"/>
      <c r="C7" s="22">
        <f>+VLOOKUP($A7,'SELECTION MENSUELLE'!$A:$H,3,FALSE)</f>
        <v>44623</v>
      </c>
      <c r="D7" s="23">
        <f>+VLOOKUP($A7,'SELECTION MENSUELLE'!$A:$H,4,FALSE)</f>
        <v>44650</v>
      </c>
      <c r="E7" s="3" t="str">
        <f t="shared" si="0"/>
        <v>SEM 10</v>
      </c>
      <c r="F7" s="43">
        <v>1008067</v>
      </c>
      <c r="G7" s="44" t="s">
        <v>276</v>
      </c>
      <c r="H7" s="46"/>
      <c r="I7" s="39" t="str">
        <f t="shared" si="2"/>
        <v/>
      </c>
      <c r="J7" s="16"/>
      <c r="K7" s="15"/>
    </row>
    <row r="8" spans="1:11" ht="21.75" customHeight="1" x14ac:dyDescent="0.35">
      <c r="A8" s="127" t="s">
        <v>438</v>
      </c>
      <c r="B8" s="19"/>
      <c r="C8" s="22">
        <f>+VLOOKUP($A8,'SELECTION MENSUELLE'!$A:$H,3,FALSE)</f>
        <v>44651</v>
      </c>
      <c r="D8" s="23">
        <f>+VLOOKUP($A8,'SELECTION MENSUELLE'!$A:$H,4,FALSE)</f>
        <v>44678</v>
      </c>
      <c r="E8" s="3" t="str">
        <f t="shared" si="0"/>
        <v>SEM 14</v>
      </c>
      <c r="F8" s="43">
        <v>1008079</v>
      </c>
      <c r="G8" s="44" t="s">
        <v>291</v>
      </c>
      <c r="H8" s="46"/>
      <c r="I8" s="39" t="str">
        <f t="shared" si="2"/>
        <v/>
      </c>
      <c r="J8" s="16"/>
      <c r="K8" s="15"/>
    </row>
    <row r="9" spans="1:11" ht="21.75" customHeight="1" x14ac:dyDescent="0.35">
      <c r="A9" s="127" t="s">
        <v>439</v>
      </c>
      <c r="B9" s="19"/>
      <c r="C9" s="22">
        <f>VLOOKUP(A9,'SELECTION MENSUELLE'!$A$5:$D$19,3,FALSE)</f>
        <v>44679</v>
      </c>
      <c r="D9" s="23">
        <f>VLOOKUP(A9,'SELECTION MENSUELLE'!$A$5:$D$19,4,FALSE)</f>
        <v>44706</v>
      </c>
      <c r="E9" s="3" t="str">
        <f t="shared" si="0"/>
        <v>SEM 18</v>
      </c>
      <c r="F9" s="43">
        <v>1008080</v>
      </c>
      <c r="G9" s="44" t="s">
        <v>292</v>
      </c>
      <c r="H9" s="46"/>
      <c r="I9" s="39" t="str">
        <f t="shared" si="2"/>
        <v/>
      </c>
      <c r="J9" s="16"/>
      <c r="K9" s="15"/>
    </row>
    <row r="10" spans="1:11" ht="21.75" customHeight="1" x14ac:dyDescent="0.35">
      <c r="A10" s="127" t="s">
        <v>440</v>
      </c>
      <c r="B10" s="19"/>
      <c r="C10" s="22">
        <f>+VLOOKUP($A10,'SELECTION MENSUELLE'!$A:$H,3,FALSE)</f>
        <v>44707</v>
      </c>
      <c r="D10" s="23">
        <f>+VLOOKUP($A10,'SELECTION MENSUELLE'!$A:$H,4,FALSE)</f>
        <v>44737</v>
      </c>
      <c r="E10" s="3" t="str">
        <f t="shared" si="0"/>
        <v>SEM 22</v>
      </c>
      <c r="F10" s="43">
        <v>1008081</v>
      </c>
      <c r="G10" s="44" t="s">
        <v>293</v>
      </c>
      <c r="H10" s="46"/>
      <c r="I10" s="39" t="str">
        <f t="shared" si="2"/>
        <v/>
      </c>
      <c r="J10" s="16"/>
      <c r="K10" s="15"/>
    </row>
    <row r="11" spans="1:11" ht="21.75" customHeight="1" x14ac:dyDescent="0.35">
      <c r="A11" s="127" t="s">
        <v>441</v>
      </c>
      <c r="B11" s="58"/>
      <c r="C11" s="75">
        <f>+VLOOKUP($A11,'SELECTION MENSUELLE'!$A:$H,3,FALSE)</f>
        <v>44735</v>
      </c>
      <c r="D11" s="164">
        <f>+VLOOKUP($A11,'SELECTION MENSUELLE'!$A:$H,4,FALSE)</f>
        <v>44762</v>
      </c>
      <c r="E11" s="165" t="str">
        <f t="shared" si="0"/>
        <v>SEM 26</v>
      </c>
      <c r="F11" s="166">
        <v>1008124</v>
      </c>
      <c r="G11" s="167" t="s">
        <v>319</v>
      </c>
      <c r="H11" s="46"/>
      <c r="I11" s="39" t="str">
        <f t="shared" si="2"/>
        <v/>
      </c>
      <c r="J11" s="16"/>
      <c r="K11" s="15"/>
    </row>
    <row r="12" spans="1:11" ht="21.75" customHeight="1" x14ac:dyDescent="0.35">
      <c r="A12" s="127" t="s">
        <v>442</v>
      </c>
      <c r="B12" s="58"/>
      <c r="C12" s="75">
        <v>44371</v>
      </c>
      <c r="D12" s="164">
        <v>44398</v>
      </c>
      <c r="E12" s="165" t="s">
        <v>234</v>
      </c>
      <c r="F12" s="166">
        <v>1008125</v>
      </c>
      <c r="G12" s="167" t="s">
        <v>320</v>
      </c>
      <c r="H12" s="46"/>
      <c r="I12" s="39" t="str">
        <f t="shared" si="2"/>
        <v/>
      </c>
      <c r="J12" s="16"/>
      <c r="K12" s="15"/>
    </row>
    <row r="13" spans="1:11" ht="21.75" customHeight="1" x14ac:dyDescent="0.35">
      <c r="A13" s="127" t="s">
        <v>443</v>
      </c>
      <c r="B13" s="58"/>
      <c r="C13" s="75">
        <v>44399</v>
      </c>
      <c r="D13" s="164">
        <v>44426</v>
      </c>
      <c r="E13" s="165" t="str">
        <f t="shared" si="0"/>
        <v>SEM 30</v>
      </c>
      <c r="F13" s="166">
        <v>1008126</v>
      </c>
      <c r="G13" s="167" t="s">
        <v>318</v>
      </c>
      <c r="H13" s="46"/>
      <c r="I13" s="39" t="str">
        <f t="shared" si="2"/>
        <v/>
      </c>
      <c r="J13" s="16"/>
      <c r="K13" s="15"/>
    </row>
    <row r="14" spans="1:11" ht="21.75" customHeight="1" x14ac:dyDescent="0.35">
      <c r="A14" s="127" t="s">
        <v>444</v>
      </c>
      <c r="B14" s="58"/>
      <c r="C14" s="75" t="e">
        <f>VLOOKUP(A14,'CALENDRIER ENGAGEMENTS'!$A$6:$E$32,4,FALSE)</f>
        <v>#N/A</v>
      </c>
      <c r="D14" s="164" t="e">
        <f>VLOOKUP(A14,'CALENDRIER ENGAGEMENTS'!$A$6:$E$32,5,FALSE)</f>
        <v>#N/A</v>
      </c>
      <c r="E14" s="165" t="e">
        <f t="shared" si="0"/>
        <v>#N/A</v>
      </c>
      <c r="F14" s="166">
        <v>1008175</v>
      </c>
      <c r="G14" s="167" t="s">
        <v>317</v>
      </c>
      <c r="H14" s="46"/>
      <c r="I14" s="39" t="e">
        <f t="shared" si="2"/>
        <v>#N/A</v>
      </c>
      <c r="J14" s="16"/>
      <c r="K14" s="15"/>
    </row>
    <row r="15" spans="1:11" ht="21.75" customHeight="1" x14ac:dyDescent="0.35">
      <c r="A15" s="127" t="s">
        <v>445</v>
      </c>
      <c r="B15" s="58"/>
      <c r="C15" s="75">
        <f>+VLOOKUP($A15,'SELECTION MENSUELLE'!$A:$H,3,FALSE)</f>
        <v>44835</v>
      </c>
      <c r="D15" s="164">
        <f>+VLOOKUP($A15,'SELECTION MENSUELLE'!$A:$H,4,FALSE)</f>
        <v>44839</v>
      </c>
      <c r="E15" s="165" t="str">
        <f t="shared" si="0"/>
        <v>SEM 40</v>
      </c>
      <c r="F15" s="166">
        <v>1008176</v>
      </c>
      <c r="G15" s="167" t="s">
        <v>321</v>
      </c>
      <c r="H15" s="46"/>
      <c r="I15" s="39" t="str">
        <f t="shared" si="2"/>
        <v/>
      </c>
      <c r="J15" s="16"/>
      <c r="K15" s="15"/>
    </row>
    <row r="16" spans="1:11" ht="21.75" customHeight="1" x14ac:dyDescent="0.35">
      <c r="A16" s="127" t="s">
        <v>446</v>
      </c>
      <c r="B16" s="58"/>
      <c r="C16" s="75">
        <f>+VLOOKUP($A16,'SELECTION MENSUELLE'!$A:$H,3,FALSE)</f>
        <v>44840</v>
      </c>
      <c r="D16" s="164">
        <f>+VLOOKUP($A16,'SELECTION MENSUELLE'!$A:$H,4,FALSE)</f>
        <v>44867</v>
      </c>
      <c r="E16" s="165" t="str">
        <f t="shared" si="0"/>
        <v>SEM 41</v>
      </c>
      <c r="F16" s="166">
        <v>1008177</v>
      </c>
      <c r="G16" s="167" t="s">
        <v>322</v>
      </c>
      <c r="H16" s="46"/>
      <c r="I16" s="39" t="str">
        <f t="shared" si="2"/>
        <v/>
      </c>
      <c r="J16" s="16"/>
      <c r="K16" s="15"/>
    </row>
    <row r="17" spans="1:11" ht="21.75" customHeight="1" x14ac:dyDescent="0.35">
      <c r="A17" s="127" t="s">
        <v>447</v>
      </c>
      <c r="B17" s="58"/>
      <c r="C17" s="75">
        <f>+VLOOKUP($A17,'SELECTION MENSUELLE'!$A:$H,3,FALSE)</f>
        <v>44868</v>
      </c>
      <c r="D17" s="164">
        <f>+VLOOKUP($A17,'SELECTION MENSUELLE'!$A:$H,4,FALSE)</f>
        <v>44895</v>
      </c>
      <c r="E17" s="165" t="str">
        <f t="shared" si="0"/>
        <v>SEM 45</v>
      </c>
      <c r="F17" s="166">
        <v>1008178</v>
      </c>
      <c r="G17" s="167" t="s">
        <v>323</v>
      </c>
      <c r="H17" s="46"/>
      <c r="I17" s="39" t="str">
        <f t="shared" si="2"/>
        <v/>
      </c>
      <c r="J17" s="16"/>
      <c r="K17" s="15"/>
    </row>
    <row r="18" spans="1:11" ht="21.75" customHeight="1" x14ac:dyDescent="0.35">
      <c r="A18" s="127" t="s">
        <v>448</v>
      </c>
      <c r="B18" s="58"/>
      <c r="C18" s="75" t="e">
        <f>+VLOOKUP($A18,'SELECTION MENSUELLE'!$A:$H,3,FALSE)</f>
        <v>#N/A</v>
      </c>
      <c r="D18" s="164" t="e">
        <f>+VLOOKUP($A18,'SELECTION MENSUELLE'!$A:$H,4,FALSE)</f>
        <v>#N/A</v>
      </c>
      <c r="E18" s="165" t="e">
        <f t="shared" si="0"/>
        <v>#N/A</v>
      </c>
      <c r="F18" s="166">
        <v>1008179</v>
      </c>
      <c r="G18" s="167" t="s">
        <v>324</v>
      </c>
      <c r="H18" s="46"/>
      <c r="I18" s="39" t="e">
        <f t="shared" si="2"/>
        <v>#N/A</v>
      </c>
      <c r="J18" s="16"/>
      <c r="K18" s="15"/>
    </row>
    <row r="19" spans="1:11" ht="21.75" customHeight="1" x14ac:dyDescent="0.35">
      <c r="A19" s="127" t="s">
        <v>449</v>
      </c>
      <c r="B19" s="58"/>
      <c r="C19" s="75">
        <f>+VLOOKUP($A19,'SELECTION MENSUELLE'!$A:$H,3,FALSE)</f>
        <v>44896</v>
      </c>
      <c r="D19" s="164">
        <f>+VLOOKUP($A19,'SELECTION MENSUELLE'!$A:$H,4,FALSE)</f>
        <v>44926</v>
      </c>
      <c r="E19" s="165" t="str">
        <f t="shared" si="0"/>
        <v>SEM 49</v>
      </c>
      <c r="F19" s="166">
        <v>1008180</v>
      </c>
      <c r="G19" s="167" t="s">
        <v>325</v>
      </c>
      <c r="H19" s="46"/>
      <c r="I19" s="39" t="str">
        <f t="shared" si="2"/>
        <v/>
      </c>
      <c r="J19" s="16"/>
      <c r="K19" s="15"/>
    </row>
    <row r="20" spans="1:11" ht="21.75" customHeight="1" x14ac:dyDescent="0.35">
      <c r="B20" s="19"/>
    </row>
    <row r="21" spans="1:11" ht="21.75" customHeight="1" x14ac:dyDescent="0.35">
      <c r="B21" s="19"/>
    </row>
    <row r="22" spans="1:11" ht="21.75" customHeight="1" x14ac:dyDescent="0.35">
      <c r="B22" s="19"/>
    </row>
    <row r="23" spans="1:11" ht="21.75" customHeight="1" x14ac:dyDescent="0.35">
      <c r="B23" s="19"/>
    </row>
    <row r="24" spans="1:11" ht="21.75" customHeight="1" x14ac:dyDescent="0.35">
      <c r="B24" s="19"/>
    </row>
    <row r="25" spans="1:11" ht="21.75" customHeight="1" x14ac:dyDescent="0.35">
      <c r="B25" s="19"/>
    </row>
    <row r="26" spans="1:11" ht="21.75" customHeight="1" x14ac:dyDescent="0.35">
      <c r="B26" s="19"/>
    </row>
    <row r="27" spans="1:11" ht="21.75" customHeight="1" x14ac:dyDescent="0.35">
      <c r="B27" s="19"/>
    </row>
    <row r="28" spans="1:11" ht="21.75" customHeight="1" x14ac:dyDescent="0.35">
      <c r="B28" s="19"/>
    </row>
    <row r="29" spans="1:11" ht="21.75" customHeight="1" x14ac:dyDescent="0.35">
      <c r="B29" s="19"/>
    </row>
    <row r="30" spans="1:11" ht="21.75" customHeight="1" x14ac:dyDescent="0.35">
      <c r="B30" s="19"/>
    </row>
  </sheetData>
  <mergeCells count="5">
    <mergeCell ref="A1:H1"/>
    <mergeCell ref="C2:H2"/>
    <mergeCell ref="F3:F4"/>
    <mergeCell ref="G3:G4"/>
    <mergeCell ref="H3:H4"/>
  </mergeCells>
  <conditionalFormatting sqref="F5:H5 E6:F15 C16:F19 G6:H8 H9 G10:H19 C5:D15">
    <cfRule type="notContainsBlanks" dxfId="424" priority="5">
      <formula>LEN(TRIM(C5))&gt;0</formula>
    </cfRule>
  </conditionalFormatting>
  <conditionalFormatting sqref="E5">
    <cfRule type="notContainsBlanks" dxfId="423" priority="3">
      <formula>LEN(TRIM(E5))&gt;0</formula>
    </cfRule>
  </conditionalFormatting>
  <conditionalFormatting sqref="I5:I19">
    <cfRule type="cellIs" dxfId="422" priority="2" operator="equal">
      <formula>"ATTENTION DATE FIN &lt; DATE DEBUT"</formula>
    </cfRule>
  </conditionalFormatting>
  <conditionalFormatting sqref="G9">
    <cfRule type="notContainsBlanks" dxfId="421" priority="1">
      <formula>LEN(TRIM(G9))&gt;0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2033" r:id="rId4" name="Button 1">
              <controlPr defaultSize="0" print="0" autoFill="0" autoPict="0" macro="[0]!FERMETURE_TOUS_LES_ONGLETS">
                <anchor moveWithCells="1" sizeWithCells="1">
                  <from>
                    <xdr:col>0</xdr:col>
                    <xdr:colOff>38100</xdr:colOff>
                    <xdr:row>0</xdr:row>
                    <xdr:rowOff>12700</xdr:rowOff>
                  </from>
                  <to>
                    <xdr:col>0</xdr:col>
                    <xdr:colOff>736600</xdr:colOff>
                    <xdr:row>1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>
    <pageSetUpPr fitToPage="1"/>
  </sheetPr>
  <dimension ref="A1:G53"/>
  <sheetViews>
    <sheetView showGridLines="0" zoomScale="90" zoomScaleNormal="90" workbookViewId="0">
      <pane xSplit="3" ySplit="4" topLeftCell="D5" activePane="bottomRight" state="frozen"/>
      <selection activeCell="J15" sqref="J15"/>
      <selection pane="topRight" activeCell="J15" sqref="J15"/>
      <selection pane="bottomLeft" activeCell="J15" sqref="J15"/>
      <selection pane="bottomRight" activeCell="J15" sqref="J15"/>
    </sheetView>
  </sheetViews>
  <sheetFormatPr baseColWidth="10" defaultRowHeight="21.75" customHeight="1" x14ac:dyDescent="0.35"/>
  <cols>
    <col min="1" max="1" width="13.26953125" style="42" customWidth="1"/>
    <col min="2" max="2" width="13" style="42" customWidth="1"/>
    <col min="3" max="3" width="0" style="1" hidden="1" customWidth="1"/>
    <col min="4" max="4" width="13.1796875" style="47" bestFit="1" customWidth="1"/>
    <col min="5" max="5" width="43.1796875" style="42" customWidth="1"/>
    <col min="6" max="6" width="23" style="49" customWidth="1"/>
    <col min="9" max="9" width="16.54296875" bestFit="1" customWidth="1"/>
  </cols>
  <sheetData>
    <row r="1" spans="1:7" ht="34.5" customHeight="1" x14ac:dyDescent="0.35">
      <c r="A1" s="293" t="s">
        <v>17</v>
      </c>
      <c r="B1" s="293"/>
      <c r="C1" s="293"/>
      <c r="D1" s="293"/>
      <c r="E1" s="293"/>
      <c r="F1" s="293"/>
    </row>
    <row r="2" spans="1:7" ht="34.5" customHeight="1" x14ac:dyDescent="0.35">
      <c r="A2" s="294" t="s">
        <v>18</v>
      </c>
      <c r="B2" s="294"/>
      <c r="C2" s="294"/>
      <c r="D2" s="294"/>
      <c r="E2" s="294"/>
      <c r="F2" s="294"/>
    </row>
    <row r="3" spans="1:7" ht="14.5" x14ac:dyDescent="0.35">
      <c r="A3" s="9" t="s">
        <v>0</v>
      </c>
      <c r="B3" s="10"/>
      <c r="C3" s="2"/>
      <c r="D3" s="295" t="s">
        <v>3</v>
      </c>
      <c r="E3" s="295" t="s">
        <v>4</v>
      </c>
      <c r="F3" s="297" t="s">
        <v>23</v>
      </c>
    </row>
    <row r="4" spans="1:7" ht="14.5" x14ac:dyDescent="0.35">
      <c r="A4" s="108" t="s">
        <v>1</v>
      </c>
      <c r="B4" s="109" t="s">
        <v>2</v>
      </c>
      <c r="C4" s="110" t="s">
        <v>22</v>
      </c>
      <c r="D4" s="302"/>
      <c r="E4" s="302"/>
      <c r="F4" s="298"/>
    </row>
    <row r="5" spans="1:7" ht="21.75" customHeight="1" x14ac:dyDescent="0.35">
      <c r="A5" s="78">
        <v>44377</v>
      </c>
      <c r="B5" s="78">
        <v>44404</v>
      </c>
      <c r="C5" s="79"/>
      <c r="D5" s="80">
        <v>1008227</v>
      </c>
      <c r="E5" s="111" t="s">
        <v>366</v>
      </c>
      <c r="F5" s="46"/>
      <c r="G5" s="39" t="str">
        <f>IF(B5&lt;A5,"ATTENTION DATE FIN &lt; DATE DEBUT","")</f>
        <v/>
      </c>
    </row>
    <row r="6" spans="1:7" ht="21.75" customHeight="1" x14ac:dyDescent="0.35">
      <c r="A6" s="112">
        <v>44377</v>
      </c>
      <c r="B6" s="112">
        <v>44404</v>
      </c>
      <c r="C6" s="113"/>
      <c r="D6" s="114">
        <v>1008229</v>
      </c>
      <c r="E6" s="205" t="s">
        <v>368</v>
      </c>
      <c r="F6" s="46"/>
      <c r="G6" s="39" t="str">
        <f t="shared" ref="G6:G53" si="0">IF(B6&lt;A6,"ATTENTION DATE FIN &lt; DATE DEBUT","")</f>
        <v/>
      </c>
    </row>
    <row r="7" spans="1:7" ht="21.75" customHeight="1" x14ac:dyDescent="0.35">
      <c r="A7" s="78">
        <v>44384</v>
      </c>
      <c r="B7" s="78">
        <v>44442</v>
      </c>
      <c r="C7" s="79"/>
      <c r="D7" s="80" t="s">
        <v>369</v>
      </c>
      <c r="E7" s="111" t="s">
        <v>367</v>
      </c>
      <c r="F7" s="46"/>
      <c r="G7" s="39" t="str">
        <f t="shared" si="0"/>
        <v/>
      </c>
    </row>
    <row r="8" spans="1:7" ht="21.75" customHeight="1" x14ac:dyDescent="0.35">
      <c r="A8" s="78">
        <v>44374</v>
      </c>
      <c r="B8" s="78" t="s">
        <v>386</v>
      </c>
      <c r="C8" s="79"/>
      <c r="D8" s="80">
        <v>1008244</v>
      </c>
      <c r="E8" s="111" t="s">
        <v>387</v>
      </c>
      <c r="F8" s="46"/>
      <c r="G8" s="39" t="str">
        <f t="shared" si="0"/>
        <v/>
      </c>
    </row>
    <row r="9" spans="1:7" ht="21.75" customHeight="1" x14ac:dyDescent="0.35">
      <c r="A9" s="112"/>
      <c r="B9" s="112"/>
      <c r="C9" s="113"/>
      <c r="D9" s="114"/>
      <c r="E9" s="115"/>
      <c r="F9" s="46"/>
      <c r="G9" s="39" t="str">
        <f t="shared" si="0"/>
        <v/>
      </c>
    </row>
    <row r="10" spans="1:7" ht="21.75" customHeight="1" x14ac:dyDescent="0.35">
      <c r="A10" s="112"/>
      <c r="B10" s="112"/>
      <c r="C10" s="113"/>
      <c r="D10" s="114"/>
      <c r="E10" s="115"/>
      <c r="F10" s="46"/>
      <c r="G10" s="39" t="str">
        <f t="shared" si="0"/>
        <v/>
      </c>
    </row>
    <row r="11" spans="1:7" s="15" customFormat="1" ht="21.75" customHeight="1" x14ac:dyDescent="0.35">
      <c r="A11" s="88"/>
      <c r="B11" s="88"/>
      <c r="C11" s="89"/>
      <c r="D11" s="90"/>
      <c r="E11" s="117"/>
      <c r="F11" s="50"/>
      <c r="G11" s="118" t="str">
        <f t="shared" si="0"/>
        <v/>
      </c>
    </row>
    <row r="12" spans="1:7" ht="21.75" customHeight="1" x14ac:dyDescent="0.35">
      <c r="A12" s="88"/>
      <c r="B12" s="88"/>
      <c r="C12" s="89"/>
      <c r="D12" s="90"/>
      <c r="E12" s="116"/>
      <c r="F12" s="46"/>
      <c r="G12" s="39" t="str">
        <f t="shared" si="0"/>
        <v/>
      </c>
    </row>
    <row r="13" spans="1:7" ht="21.75" customHeight="1" x14ac:dyDescent="0.35">
      <c r="A13" s="88"/>
      <c r="B13" s="88"/>
      <c r="C13" s="89"/>
      <c r="D13" s="90"/>
      <c r="E13" s="116"/>
      <c r="F13" s="46"/>
      <c r="G13" s="39" t="str">
        <f t="shared" si="0"/>
        <v/>
      </c>
    </row>
    <row r="14" spans="1:7" ht="21.75" customHeight="1" x14ac:dyDescent="0.35">
      <c r="A14" s="41"/>
      <c r="B14" s="41"/>
      <c r="C14" s="3" t="str">
        <f t="shared" ref="C14:C53" si="1">IF(A14=""," ",TEXT("SEM "," ")&amp;WEEKNUM(A14,1))</f>
        <v xml:space="preserve"> </v>
      </c>
      <c r="D14" s="43"/>
      <c r="E14" s="44"/>
      <c r="F14" s="46"/>
      <c r="G14" s="39" t="str">
        <f t="shared" si="0"/>
        <v/>
      </c>
    </row>
    <row r="15" spans="1:7" ht="21.75" customHeight="1" x14ac:dyDescent="0.35">
      <c r="A15" s="41"/>
      <c r="B15" s="41"/>
      <c r="C15" s="3" t="str">
        <f t="shared" si="1"/>
        <v xml:space="preserve"> </v>
      </c>
      <c r="D15" s="43"/>
      <c r="E15" s="44"/>
      <c r="F15" s="46"/>
      <c r="G15" s="39" t="str">
        <f t="shared" si="0"/>
        <v/>
      </c>
    </row>
    <row r="16" spans="1:7" ht="21.75" customHeight="1" x14ac:dyDescent="0.35">
      <c r="A16" s="41"/>
      <c r="B16" s="41"/>
      <c r="C16" s="3" t="str">
        <f t="shared" si="1"/>
        <v xml:space="preserve"> </v>
      </c>
      <c r="D16" s="43"/>
      <c r="E16" s="44"/>
      <c r="F16" s="46"/>
      <c r="G16" s="39" t="str">
        <f t="shared" si="0"/>
        <v/>
      </c>
    </row>
    <row r="17" spans="1:7" ht="21.75" customHeight="1" x14ac:dyDescent="0.35">
      <c r="A17" s="41"/>
      <c r="B17" s="41"/>
      <c r="C17" s="3" t="str">
        <f t="shared" si="1"/>
        <v xml:space="preserve"> </v>
      </c>
      <c r="D17" s="43"/>
      <c r="E17" s="44"/>
      <c r="F17" s="46"/>
      <c r="G17" s="39" t="str">
        <f t="shared" si="0"/>
        <v/>
      </c>
    </row>
    <row r="18" spans="1:7" ht="21.75" customHeight="1" x14ac:dyDescent="0.35">
      <c r="A18" s="41"/>
      <c r="B18" s="41"/>
      <c r="C18" s="3" t="str">
        <f t="shared" si="1"/>
        <v xml:space="preserve"> </v>
      </c>
      <c r="D18" s="43"/>
      <c r="E18" s="44"/>
      <c r="F18" s="46"/>
      <c r="G18" s="39" t="str">
        <f t="shared" si="0"/>
        <v/>
      </c>
    </row>
    <row r="19" spans="1:7" ht="21.75" customHeight="1" x14ac:dyDescent="0.35">
      <c r="A19" s="41"/>
      <c r="B19" s="41"/>
      <c r="C19" s="3" t="str">
        <f t="shared" si="1"/>
        <v xml:space="preserve"> </v>
      </c>
      <c r="D19" s="43"/>
      <c r="E19" s="44"/>
      <c r="F19" s="46"/>
      <c r="G19" s="39" t="str">
        <f t="shared" si="0"/>
        <v/>
      </c>
    </row>
    <row r="20" spans="1:7" ht="21.75" customHeight="1" x14ac:dyDescent="0.35">
      <c r="A20" s="41"/>
      <c r="B20" s="41"/>
      <c r="C20" s="3" t="str">
        <f t="shared" si="1"/>
        <v xml:space="preserve"> </v>
      </c>
      <c r="D20" s="43"/>
      <c r="E20" s="44"/>
      <c r="F20" s="46"/>
      <c r="G20" s="39" t="str">
        <f t="shared" si="0"/>
        <v/>
      </c>
    </row>
    <row r="21" spans="1:7" ht="21.75" customHeight="1" x14ac:dyDescent="0.35">
      <c r="A21" s="41"/>
      <c r="B21" s="41"/>
      <c r="C21" s="3" t="str">
        <f t="shared" si="1"/>
        <v xml:space="preserve"> </v>
      </c>
      <c r="D21" s="43"/>
      <c r="E21" s="44"/>
      <c r="F21" s="46"/>
      <c r="G21" s="39" t="str">
        <f t="shared" si="0"/>
        <v/>
      </c>
    </row>
    <row r="22" spans="1:7" ht="21.75" customHeight="1" x14ac:dyDescent="0.35">
      <c r="A22" s="41"/>
      <c r="B22" s="41"/>
      <c r="C22" s="3" t="str">
        <f t="shared" si="1"/>
        <v xml:space="preserve"> </v>
      </c>
      <c r="D22" s="43"/>
      <c r="E22" s="44"/>
      <c r="F22" s="46"/>
      <c r="G22" s="39" t="str">
        <f t="shared" si="0"/>
        <v/>
      </c>
    </row>
    <row r="23" spans="1:7" ht="21.75" customHeight="1" x14ac:dyDescent="0.35">
      <c r="A23" s="41"/>
      <c r="B23" s="41"/>
      <c r="C23" s="3" t="str">
        <f t="shared" si="1"/>
        <v xml:space="preserve"> </v>
      </c>
      <c r="D23" s="43"/>
      <c r="E23" s="44"/>
      <c r="F23" s="46"/>
      <c r="G23" s="39" t="str">
        <f t="shared" si="0"/>
        <v/>
      </c>
    </row>
    <row r="24" spans="1:7" ht="21.75" customHeight="1" x14ac:dyDescent="0.35">
      <c r="A24" s="41"/>
      <c r="B24" s="41"/>
      <c r="C24" s="3" t="str">
        <f t="shared" si="1"/>
        <v xml:space="preserve"> </v>
      </c>
      <c r="D24" s="43"/>
      <c r="E24" s="44"/>
      <c r="F24" s="46"/>
      <c r="G24" s="39" t="str">
        <f t="shared" si="0"/>
        <v/>
      </c>
    </row>
    <row r="25" spans="1:7" ht="21.75" customHeight="1" x14ac:dyDescent="0.35">
      <c r="A25" s="41"/>
      <c r="B25" s="41"/>
      <c r="C25" s="3" t="str">
        <f t="shared" si="1"/>
        <v xml:space="preserve"> </v>
      </c>
      <c r="D25" s="43"/>
      <c r="E25" s="44"/>
      <c r="F25" s="46"/>
      <c r="G25" s="39" t="str">
        <f t="shared" si="0"/>
        <v/>
      </c>
    </row>
    <row r="26" spans="1:7" ht="21.75" customHeight="1" x14ac:dyDescent="0.35">
      <c r="A26" s="41"/>
      <c r="B26" s="41"/>
      <c r="C26" s="3" t="str">
        <f t="shared" si="1"/>
        <v xml:space="preserve"> </v>
      </c>
      <c r="D26" s="43"/>
      <c r="E26" s="44"/>
      <c r="F26" s="46"/>
      <c r="G26" s="39" t="str">
        <f t="shared" si="0"/>
        <v/>
      </c>
    </row>
    <row r="27" spans="1:7" ht="21.75" customHeight="1" x14ac:dyDescent="0.35">
      <c r="A27" s="41"/>
      <c r="B27" s="41"/>
      <c r="C27" s="3" t="str">
        <f t="shared" si="1"/>
        <v xml:space="preserve"> </v>
      </c>
      <c r="D27" s="43"/>
      <c r="E27" s="44"/>
      <c r="F27" s="46"/>
      <c r="G27" s="39" t="str">
        <f t="shared" si="0"/>
        <v/>
      </c>
    </row>
    <row r="28" spans="1:7" ht="21.75" customHeight="1" x14ac:dyDescent="0.35">
      <c r="A28" s="41"/>
      <c r="B28" s="41"/>
      <c r="C28" s="3" t="str">
        <f t="shared" si="1"/>
        <v xml:space="preserve"> </v>
      </c>
      <c r="D28" s="43"/>
      <c r="E28" s="44"/>
      <c r="F28" s="46"/>
      <c r="G28" s="39" t="str">
        <f t="shared" si="0"/>
        <v/>
      </c>
    </row>
    <row r="29" spans="1:7" ht="21.75" customHeight="1" x14ac:dyDescent="0.35">
      <c r="A29" s="41"/>
      <c r="B29" s="41"/>
      <c r="C29" s="3" t="str">
        <f t="shared" si="1"/>
        <v xml:space="preserve"> </v>
      </c>
      <c r="D29" s="43"/>
      <c r="E29" s="44"/>
      <c r="F29" s="46"/>
      <c r="G29" s="39" t="str">
        <f t="shared" si="0"/>
        <v/>
      </c>
    </row>
    <row r="30" spans="1:7" ht="21.75" customHeight="1" x14ac:dyDescent="0.35">
      <c r="A30" s="41"/>
      <c r="B30" s="41"/>
      <c r="C30" s="3" t="str">
        <f t="shared" si="1"/>
        <v xml:space="preserve"> </v>
      </c>
      <c r="D30" s="43"/>
      <c r="E30" s="44"/>
      <c r="F30" s="46"/>
      <c r="G30" s="39" t="str">
        <f t="shared" si="0"/>
        <v/>
      </c>
    </row>
    <row r="31" spans="1:7" ht="21.75" customHeight="1" x14ac:dyDescent="0.35">
      <c r="A31" s="41"/>
      <c r="B31" s="41"/>
      <c r="C31" s="3" t="str">
        <f t="shared" si="1"/>
        <v xml:space="preserve"> </v>
      </c>
      <c r="D31" s="43"/>
      <c r="E31" s="44"/>
      <c r="F31" s="46"/>
      <c r="G31" s="39" t="str">
        <f t="shared" si="0"/>
        <v/>
      </c>
    </row>
    <row r="32" spans="1:7" ht="21.75" customHeight="1" x14ac:dyDescent="0.35">
      <c r="A32" s="41"/>
      <c r="B32" s="41"/>
      <c r="C32" s="3" t="str">
        <f t="shared" si="1"/>
        <v xml:space="preserve"> </v>
      </c>
      <c r="D32" s="43"/>
      <c r="E32" s="44"/>
      <c r="F32" s="46"/>
      <c r="G32" s="39" t="str">
        <f t="shared" si="0"/>
        <v/>
      </c>
    </row>
    <row r="33" spans="1:7" ht="21.75" customHeight="1" x14ac:dyDescent="0.35">
      <c r="A33" s="41"/>
      <c r="B33" s="41"/>
      <c r="C33" s="3" t="str">
        <f t="shared" si="1"/>
        <v xml:space="preserve"> </v>
      </c>
      <c r="D33" s="43"/>
      <c r="E33" s="44"/>
      <c r="F33" s="46"/>
      <c r="G33" s="39" t="str">
        <f t="shared" si="0"/>
        <v/>
      </c>
    </row>
    <row r="34" spans="1:7" ht="21.75" customHeight="1" x14ac:dyDescent="0.35">
      <c r="A34" s="41"/>
      <c r="B34" s="41"/>
      <c r="C34" s="3" t="str">
        <f t="shared" si="1"/>
        <v xml:space="preserve"> </v>
      </c>
      <c r="D34" s="43"/>
      <c r="E34" s="44"/>
      <c r="F34" s="46"/>
      <c r="G34" s="39" t="str">
        <f t="shared" si="0"/>
        <v/>
      </c>
    </row>
    <row r="35" spans="1:7" ht="21.75" customHeight="1" x14ac:dyDescent="0.35">
      <c r="A35" s="41"/>
      <c r="B35" s="41"/>
      <c r="C35" s="3" t="str">
        <f t="shared" si="1"/>
        <v xml:space="preserve"> </v>
      </c>
      <c r="D35" s="43"/>
      <c r="E35" s="44"/>
      <c r="F35" s="46"/>
      <c r="G35" s="39" t="str">
        <f t="shared" si="0"/>
        <v/>
      </c>
    </row>
    <row r="36" spans="1:7" ht="21.75" customHeight="1" x14ac:dyDescent="0.35">
      <c r="A36" s="41"/>
      <c r="B36" s="41"/>
      <c r="C36" s="3" t="str">
        <f t="shared" si="1"/>
        <v xml:space="preserve"> </v>
      </c>
      <c r="D36" s="43"/>
      <c r="E36" s="44"/>
      <c r="F36" s="46"/>
      <c r="G36" s="39" t="str">
        <f t="shared" si="0"/>
        <v/>
      </c>
    </row>
    <row r="37" spans="1:7" ht="21.75" customHeight="1" x14ac:dyDescent="0.35">
      <c r="A37" s="41"/>
      <c r="B37" s="41"/>
      <c r="C37" s="3" t="str">
        <f t="shared" si="1"/>
        <v xml:space="preserve"> </v>
      </c>
      <c r="D37" s="43"/>
      <c r="E37" s="44"/>
      <c r="F37" s="46"/>
      <c r="G37" s="39" t="str">
        <f t="shared" si="0"/>
        <v/>
      </c>
    </row>
    <row r="38" spans="1:7" ht="21.75" customHeight="1" x14ac:dyDescent="0.35">
      <c r="A38" s="41"/>
      <c r="B38" s="41"/>
      <c r="C38" s="3" t="str">
        <f t="shared" si="1"/>
        <v xml:space="preserve"> </v>
      </c>
      <c r="D38" s="43"/>
      <c r="E38" s="44"/>
      <c r="F38" s="46"/>
      <c r="G38" s="39" t="str">
        <f t="shared" si="0"/>
        <v/>
      </c>
    </row>
    <row r="39" spans="1:7" ht="21.75" customHeight="1" x14ac:dyDescent="0.35">
      <c r="A39" s="41"/>
      <c r="B39" s="41"/>
      <c r="C39" s="3" t="str">
        <f t="shared" si="1"/>
        <v xml:space="preserve"> </v>
      </c>
      <c r="D39" s="43"/>
      <c r="E39" s="44"/>
      <c r="F39" s="46"/>
      <c r="G39" s="39" t="str">
        <f t="shared" si="0"/>
        <v/>
      </c>
    </row>
    <row r="40" spans="1:7" ht="21.75" customHeight="1" x14ac:dyDescent="0.35">
      <c r="A40" s="41"/>
      <c r="B40" s="41"/>
      <c r="C40" s="3" t="str">
        <f t="shared" si="1"/>
        <v xml:space="preserve"> </v>
      </c>
      <c r="D40" s="43"/>
      <c r="E40" s="44"/>
      <c r="F40" s="46"/>
      <c r="G40" s="39" t="str">
        <f t="shared" si="0"/>
        <v/>
      </c>
    </row>
    <row r="41" spans="1:7" ht="21.75" customHeight="1" x14ac:dyDescent="0.35">
      <c r="A41" s="41"/>
      <c r="B41" s="41"/>
      <c r="C41" s="3" t="str">
        <f t="shared" si="1"/>
        <v xml:space="preserve"> </v>
      </c>
      <c r="D41" s="43"/>
      <c r="E41" s="44"/>
      <c r="F41" s="46"/>
      <c r="G41" s="39" t="str">
        <f t="shared" si="0"/>
        <v/>
      </c>
    </row>
    <row r="42" spans="1:7" ht="21.75" customHeight="1" x14ac:dyDescent="0.35">
      <c r="A42" s="41"/>
      <c r="B42" s="41"/>
      <c r="C42" s="3" t="str">
        <f t="shared" si="1"/>
        <v xml:space="preserve"> </v>
      </c>
      <c r="D42" s="43"/>
      <c r="E42" s="44"/>
      <c r="F42" s="46"/>
      <c r="G42" s="39" t="str">
        <f t="shared" si="0"/>
        <v/>
      </c>
    </row>
    <row r="43" spans="1:7" ht="21.75" customHeight="1" x14ac:dyDescent="0.35">
      <c r="A43" s="41"/>
      <c r="B43" s="41"/>
      <c r="C43" s="3" t="str">
        <f t="shared" si="1"/>
        <v xml:space="preserve"> </v>
      </c>
      <c r="D43" s="43"/>
      <c r="E43" s="44"/>
      <c r="F43" s="46"/>
      <c r="G43" s="39" t="str">
        <f t="shared" si="0"/>
        <v/>
      </c>
    </row>
    <row r="44" spans="1:7" ht="21.75" customHeight="1" x14ac:dyDescent="0.35">
      <c r="A44" s="41"/>
      <c r="B44" s="41"/>
      <c r="C44" s="3" t="str">
        <f t="shared" si="1"/>
        <v xml:space="preserve"> </v>
      </c>
      <c r="D44" s="43"/>
      <c r="E44" s="44"/>
      <c r="F44" s="46"/>
      <c r="G44" s="39" t="str">
        <f t="shared" si="0"/>
        <v/>
      </c>
    </row>
    <row r="45" spans="1:7" ht="21.75" customHeight="1" x14ac:dyDescent="0.35">
      <c r="A45" s="41"/>
      <c r="B45" s="41"/>
      <c r="C45" s="3" t="str">
        <f t="shared" si="1"/>
        <v xml:space="preserve"> </v>
      </c>
      <c r="D45" s="43"/>
      <c r="E45" s="44"/>
      <c r="F45" s="46"/>
      <c r="G45" s="39" t="str">
        <f t="shared" si="0"/>
        <v/>
      </c>
    </row>
    <row r="46" spans="1:7" ht="21.75" customHeight="1" x14ac:dyDescent="0.35">
      <c r="A46" s="41"/>
      <c r="B46" s="41"/>
      <c r="C46" s="3" t="str">
        <f t="shared" si="1"/>
        <v xml:space="preserve"> </v>
      </c>
      <c r="D46" s="43"/>
      <c r="E46" s="44"/>
      <c r="F46" s="46"/>
      <c r="G46" s="39" t="str">
        <f t="shared" si="0"/>
        <v/>
      </c>
    </row>
    <row r="47" spans="1:7" ht="21.75" customHeight="1" x14ac:dyDescent="0.35">
      <c r="A47" s="41"/>
      <c r="B47" s="41"/>
      <c r="C47" s="3" t="str">
        <f t="shared" si="1"/>
        <v xml:space="preserve"> </v>
      </c>
      <c r="D47" s="43"/>
      <c r="E47" s="44"/>
      <c r="F47" s="46"/>
      <c r="G47" s="39" t="str">
        <f t="shared" si="0"/>
        <v/>
      </c>
    </row>
    <row r="48" spans="1:7" ht="21.75" customHeight="1" x14ac:dyDescent="0.35">
      <c r="A48" s="41"/>
      <c r="B48" s="41"/>
      <c r="C48" s="3" t="str">
        <f t="shared" si="1"/>
        <v xml:space="preserve"> </v>
      </c>
      <c r="D48" s="43"/>
      <c r="E48" s="44"/>
      <c r="F48" s="46"/>
      <c r="G48" s="39" t="str">
        <f t="shared" si="0"/>
        <v/>
      </c>
    </row>
    <row r="49" spans="1:7" ht="21.75" customHeight="1" x14ac:dyDescent="0.35">
      <c r="A49" s="41"/>
      <c r="B49" s="41"/>
      <c r="C49" s="3" t="str">
        <f t="shared" si="1"/>
        <v xml:space="preserve"> </v>
      </c>
      <c r="D49" s="43"/>
      <c r="E49" s="44"/>
      <c r="F49" s="46"/>
      <c r="G49" s="39" t="str">
        <f t="shared" si="0"/>
        <v/>
      </c>
    </row>
    <row r="50" spans="1:7" ht="21.75" customHeight="1" x14ac:dyDescent="0.35">
      <c r="A50" s="41"/>
      <c r="B50" s="41"/>
      <c r="C50" s="3" t="str">
        <f t="shared" si="1"/>
        <v xml:space="preserve"> </v>
      </c>
      <c r="D50" s="43"/>
      <c r="E50" s="44"/>
      <c r="F50" s="46"/>
      <c r="G50" s="39" t="str">
        <f t="shared" si="0"/>
        <v/>
      </c>
    </row>
    <row r="51" spans="1:7" ht="21.75" customHeight="1" x14ac:dyDescent="0.35">
      <c r="A51" s="41"/>
      <c r="B51" s="41"/>
      <c r="C51" s="3" t="str">
        <f t="shared" si="1"/>
        <v xml:space="preserve"> </v>
      </c>
      <c r="D51" s="43"/>
      <c r="E51" s="44"/>
      <c r="F51" s="46"/>
      <c r="G51" s="39" t="str">
        <f t="shared" si="0"/>
        <v/>
      </c>
    </row>
    <row r="52" spans="1:7" ht="21.75" customHeight="1" x14ac:dyDescent="0.35">
      <c r="C52" s="3" t="str">
        <f t="shared" si="1"/>
        <v xml:space="preserve"> </v>
      </c>
      <c r="G52" s="39" t="str">
        <f t="shared" si="0"/>
        <v/>
      </c>
    </row>
    <row r="53" spans="1:7" ht="21.75" customHeight="1" x14ac:dyDescent="0.35">
      <c r="C53" s="3" t="str">
        <f t="shared" si="1"/>
        <v xml:space="preserve"> </v>
      </c>
      <c r="G53" s="39" t="str">
        <f t="shared" si="0"/>
        <v/>
      </c>
    </row>
  </sheetData>
  <mergeCells count="5">
    <mergeCell ref="A1:F1"/>
    <mergeCell ref="A2:F2"/>
    <mergeCell ref="D3:D4"/>
    <mergeCell ref="E3:E4"/>
    <mergeCell ref="F3:F4"/>
  </mergeCells>
  <phoneticPr fontId="39" type="noConversion"/>
  <conditionalFormatting sqref="A14:B51 D14:E51 F5:F7 A5:B6 D5:E6 D9:E11 A9:B11 F9:F1048576">
    <cfRule type="notContainsBlanks" dxfId="420" priority="22">
      <formula>LEN(TRIM(A5))&gt;0</formula>
    </cfRule>
  </conditionalFormatting>
  <conditionalFormatting sqref="A54:E1048576 A52:B53 D52:E53">
    <cfRule type="notContainsBlanks" dxfId="419" priority="21">
      <formula>LEN(TRIM(A52))&gt;0</formula>
    </cfRule>
  </conditionalFormatting>
  <conditionalFormatting sqref="C5">
    <cfRule type="notContainsBlanks" dxfId="418" priority="13">
      <formula>LEN(TRIM(C5))&gt;0</formula>
    </cfRule>
  </conditionalFormatting>
  <conditionalFormatting sqref="C6 C14:C53 C9:C11">
    <cfRule type="notContainsBlanks" dxfId="417" priority="12">
      <formula>LEN(TRIM(C6))&gt;0</formula>
    </cfRule>
  </conditionalFormatting>
  <conditionalFormatting sqref="G5:G7 G9:G53">
    <cfRule type="cellIs" dxfId="416" priority="11" operator="equal">
      <formula>"ATTENTION DATE FIN &lt; DATE DEBUT"</formula>
    </cfRule>
  </conditionalFormatting>
  <conditionalFormatting sqref="A12:B12 D12:E12">
    <cfRule type="notContainsBlanks" dxfId="415" priority="10">
      <formula>LEN(TRIM(A12))&gt;0</formula>
    </cfRule>
  </conditionalFormatting>
  <conditionalFormatting sqref="C12">
    <cfRule type="notContainsBlanks" dxfId="414" priority="9">
      <formula>LEN(TRIM(C12))&gt;0</formula>
    </cfRule>
  </conditionalFormatting>
  <conditionalFormatting sqref="A13:B13 D13:E13">
    <cfRule type="notContainsBlanks" dxfId="413" priority="8">
      <formula>LEN(TRIM(A13))&gt;0</formula>
    </cfRule>
  </conditionalFormatting>
  <conditionalFormatting sqref="C13">
    <cfRule type="notContainsBlanks" dxfId="412" priority="7">
      <formula>LEN(TRIM(C13))&gt;0</formula>
    </cfRule>
  </conditionalFormatting>
  <conditionalFormatting sqref="A7:B7 D7:E7">
    <cfRule type="notContainsBlanks" dxfId="411" priority="6">
      <formula>LEN(TRIM(A7))&gt;0</formula>
    </cfRule>
  </conditionalFormatting>
  <conditionalFormatting sqref="C7">
    <cfRule type="notContainsBlanks" dxfId="410" priority="5">
      <formula>LEN(TRIM(C7))&gt;0</formula>
    </cfRule>
  </conditionalFormatting>
  <conditionalFormatting sqref="F8">
    <cfRule type="notContainsBlanks" dxfId="409" priority="4">
      <formula>LEN(TRIM(F8))&gt;0</formula>
    </cfRule>
  </conditionalFormatting>
  <conditionalFormatting sqref="G8">
    <cfRule type="cellIs" dxfId="408" priority="3" operator="equal">
      <formula>"ATTENTION DATE FIN &lt; DATE DEBUT"</formula>
    </cfRule>
  </conditionalFormatting>
  <conditionalFormatting sqref="A8:B8 D8:E8">
    <cfRule type="notContainsBlanks" dxfId="407" priority="2">
      <formula>LEN(TRIM(A8))&gt;0</formula>
    </cfRule>
  </conditionalFormatting>
  <conditionalFormatting sqref="C8">
    <cfRule type="notContainsBlanks" dxfId="406" priority="1">
      <formula>LEN(TRIM(C8))&gt;0</formula>
    </cfRule>
  </conditionalFormatting>
  <pageMargins left="0.7" right="0.7" top="0.75" bottom="0.75" header="0.3" footer="0.3"/>
  <pageSetup paperSize="9" scale="6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5105" r:id="rId4" name="Button 1">
              <controlPr defaultSize="0" print="0" autoFill="0" autoPict="0" macro="[0]!FERMETURE_TOUS_LES_ONGLETS">
                <anchor moveWithCells="1" sizeWithCells="1">
                  <from>
                    <xdr:col>0</xdr:col>
                    <xdr:colOff>38100</xdr:colOff>
                    <xdr:row>0</xdr:row>
                    <xdr:rowOff>12700</xdr:rowOff>
                  </from>
                  <to>
                    <xdr:col>0</xdr:col>
                    <xdr:colOff>736600</xdr:colOff>
                    <xdr:row>1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7"/>
  <dimension ref="A1:N30"/>
  <sheetViews>
    <sheetView showGridLines="0" zoomScaleNormal="100" workbookViewId="0">
      <pane xSplit="2" ySplit="4" topLeftCell="C17" activePane="bottomRight" state="frozen"/>
      <selection activeCell="J15" sqref="J15"/>
      <selection pane="topRight" activeCell="J15" sqref="J15"/>
      <selection pane="bottomLeft" activeCell="J15" sqref="J15"/>
      <selection pane="bottomRight" activeCell="A2" sqref="A2"/>
    </sheetView>
  </sheetViews>
  <sheetFormatPr baseColWidth="10" defaultRowHeight="14.5" x14ac:dyDescent="0.35"/>
  <cols>
    <col min="1" max="1" width="33.26953125" customWidth="1"/>
    <col min="2" max="2" width="1.7265625" style="20" customWidth="1"/>
    <col min="3" max="4" width="20.453125" customWidth="1"/>
    <col min="5" max="5" width="1.453125" customWidth="1"/>
    <col min="6" max="7" width="24.81640625" customWidth="1"/>
    <col min="8" max="8" width="1.453125" customWidth="1"/>
    <col min="9" max="9" width="24.81640625" customWidth="1"/>
    <col min="10" max="10" width="1.453125" customWidth="1"/>
    <col min="11" max="11" width="24.81640625" customWidth="1"/>
  </cols>
  <sheetData>
    <row r="1" spans="1:14" ht="36" x14ac:dyDescent="0.35">
      <c r="A1" s="305" t="s">
        <v>426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</row>
    <row r="2" spans="1:14" s="64" customFormat="1" ht="28.5" x14ac:dyDescent="0.65">
      <c r="A2" s="119"/>
      <c r="B2" s="132"/>
      <c r="C2" s="303" t="s">
        <v>0</v>
      </c>
      <c r="D2" s="304"/>
      <c r="E2" s="132"/>
      <c r="F2" s="303" t="s">
        <v>32</v>
      </c>
      <c r="G2" s="304"/>
      <c r="H2" s="63"/>
      <c r="I2" s="135" t="s">
        <v>35</v>
      </c>
      <c r="J2" s="63"/>
      <c r="K2" s="131" t="s">
        <v>19</v>
      </c>
      <c r="N2" s="204"/>
    </row>
    <row r="3" spans="1:14" ht="18.5" x14ac:dyDescent="0.35">
      <c r="A3" s="119"/>
      <c r="B3" s="137" t="e">
        <f>VLOOKUP(A3,A5:B30,2,FALSE)</f>
        <v>#N/A</v>
      </c>
    </row>
    <row r="4" spans="1:14" ht="24" customHeight="1" x14ac:dyDescent="0.35">
      <c r="A4" s="136"/>
      <c r="B4" s="24"/>
      <c r="C4" s="122" t="s">
        <v>1</v>
      </c>
      <c r="D4" s="123" t="s">
        <v>2</v>
      </c>
      <c r="F4" s="65" t="s">
        <v>433</v>
      </c>
      <c r="G4" s="66" t="s">
        <v>420</v>
      </c>
      <c r="H4" s="18"/>
      <c r="I4" s="68" t="s">
        <v>419</v>
      </c>
      <c r="J4" s="18"/>
      <c r="K4" s="68" t="s">
        <v>30</v>
      </c>
      <c r="L4" s="289"/>
    </row>
    <row r="5" spans="1:14" ht="24" customHeight="1" x14ac:dyDescent="0.35">
      <c r="A5" s="127" t="s">
        <v>434</v>
      </c>
      <c r="B5" s="288" t="str">
        <f>RIGHT(A5,1)</f>
        <v>B</v>
      </c>
      <c r="C5" s="22">
        <f>VLOOKUP($A5,'CALENDRIER ENGAGEMENTS'!$B:$E,3,FALSE)</f>
        <v>44567</v>
      </c>
      <c r="D5" s="23">
        <f>VLOOKUP($A5,'CALENDRIER ENGAGEMENTS'!$B:$E,4,FALSE)</f>
        <v>44580</v>
      </c>
      <c r="F5" s="25">
        <f ca="1">INDIRECT($A5&amp;"!E7")</f>
        <v>1007870</v>
      </c>
      <c r="G5" s="67">
        <f ca="1">INDIRECT($A5&amp;"!E8")</f>
        <v>1007871</v>
      </c>
      <c r="I5" s="67">
        <f ca="1">INDIRECT($A5&amp;"!E9")</f>
        <v>1007895</v>
      </c>
      <c r="K5" s="67">
        <f>VLOOKUP(A5,'PROMO WEB'!A:F,6,FALSE)</f>
        <v>1007885</v>
      </c>
    </row>
    <row r="6" spans="1:14" ht="24" customHeight="1" x14ac:dyDescent="0.35">
      <c r="A6" s="127" t="s">
        <v>450</v>
      </c>
      <c r="B6" s="288" t="str">
        <f t="shared" ref="B6:B30" si="0">RIGHT(A6,1)</f>
        <v>C</v>
      </c>
      <c r="C6" s="22">
        <f>VLOOKUP($A6,'CALENDRIER ENGAGEMENTS'!$B:$E,3,FALSE)</f>
        <v>44581</v>
      </c>
      <c r="D6" s="23">
        <f>VLOOKUP($A6,'CALENDRIER ENGAGEMENTS'!$B:$E,4,FALSE)</f>
        <v>44594</v>
      </c>
      <c r="F6" s="25" t="e">
        <f t="shared" ref="F6:F30" ca="1" si="1">INDIRECT($A6&amp;"!E7")</f>
        <v>#REF!</v>
      </c>
      <c r="G6" s="67" t="e">
        <f t="shared" ref="G6:G30" ca="1" si="2">INDIRECT($A6&amp;"!E8")</f>
        <v>#REF!</v>
      </c>
      <c r="I6" s="67" t="e">
        <f t="shared" ref="I6:I30" ca="1" si="3">INDIRECT($A6&amp;"!E9")</f>
        <v>#REF!</v>
      </c>
      <c r="K6" s="67">
        <f>VLOOKUP(A6,'PROMO WEB'!A:F,6,FALSE)</f>
        <v>1007891</v>
      </c>
    </row>
    <row r="7" spans="1:14" ht="24" customHeight="1" x14ac:dyDescent="0.35">
      <c r="A7" s="127" t="s">
        <v>451</v>
      </c>
      <c r="B7" s="288" t="str">
        <f t="shared" si="0"/>
        <v>D</v>
      </c>
      <c r="C7" s="22">
        <f>VLOOKUP($A7,'CALENDRIER ENGAGEMENTS'!$B:$E,3,FALSE)</f>
        <v>44595</v>
      </c>
      <c r="D7" s="23">
        <f>VLOOKUP($A7,'CALENDRIER ENGAGEMENTS'!$B:$E,4,FALSE)</f>
        <v>44608</v>
      </c>
      <c r="F7" s="106" t="e">
        <f t="shared" ca="1" si="1"/>
        <v>#REF!</v>
      </c>
      <c r="G7" s="67" t="e">
        <f t="shared" ca="1" si="2"/>
        <v>#REF!</v>
      </c>
      <c r="I7" s="67" t="e">
        <f t="shared" ca="1" si="3"/>
        <v>#REF!</v>
      </c>
      <c r="K7" s="67">
        <f>VLOOKUP(A7,'PROMO WEB'!A:F,6,FALSE)</f>
        <v>1008050</v>
      </c>
    </row>
    <row r="8" spans="1:14" ht="24" customHeight="1" x14ac:dyDescent="0.35">
      <c r="A8" s="127" t="s">
        <v>452</v>
      </c>
      <c r="B8" s="288" t="str">
        <f t="shared" si="0"/>
        <v>E</v>
      </c>
      <c r="C8" s="22">
        <f>VLOOKUP($A8,'CALENDRIER ENGAGEMENTS'!$B:$E,3,FALSE)</f>
        <v>44609</v>
      </c>
      <c r="D8" s="23">
        <f>VLOOKUP($A8,'CALENDRIER ENGAGEMENTS'!$B:$E,4,FALSE)</f>
        <v>44622</v>
      </c>
      <c r="F8" s="25" t="e">
        <f t="shared" ca="1" si="1"/>
        <v>#REF!</v>
      </c>
      <c r="G8" s="67" t="e">
        <f t="shared" ca="1" si="2"/>
        <v>#REF!</v>
      </c>
      <c r="I8" s="67" t="e">
        <f t="shared" ca="1" si="3"/>
        <v>#REF!</v>
      </c>
      <c r="K8" s="67">
        <f>VLOOKUP(A8,'PROMO WEB'!A:F,6,FALSE)</f>
        <v>1008051</v>
      </c>
    </row>
    <row r="9" spans="1:14" ht="24" customHeight="1" x14ac:dyDescent="0.35">
      <c r="A9" s="127" t="s">
        <v>453</v>
      </c>
      <c r="B9" s="288" t="str">
        <f t="shared" si="0"/>
        <v>F</v>
      </c>
      <c r="C9" s="22">
        <f>VLOOKUP($A9,'CALENDRIER ENGAGEMENTS'!$B:$E,3,FALSE)</f>
        <v>44623</v>
      </c>
      <c r="D9" s="23">
        <f>VLOOKUP($A9,'CALENDRIER ENGAGEMENTS'!$B:$E,4,FALSE)</f>
        <v>44636</v>
      </c>
      <c r="F9" s="25" t="e">
        <f t="shared" ca="1" si="1"/>
        <v>#REF!</v>
      </c>
      <c r="G9" s="67" t="e">
        <f t="shared" ca="1" si="2"/>
        <v>#REF!</v>
      </c>
      <c r="I9" s="67" t="e">
        <f t="shared" ca="1" si="3"/>
        <v>#REF!</v>
      </c>
      <c r="K9" s="67">
        <f>VLOOKUP(A9,'PROMO WEB'!A:F,6,FALSE)</f>
        <v>1008052</v>
      </c>
    </row>
    <row r="10" spans="1:14" ht="24" customHeight="1" x14ac:dyDescent="0.35">
      <c r="A10" s="127" t="s">
        <v>454</v>
      </c>
      <c r="B10" s="288" t="str">
        <f t="shared" si="0"/>
        <v>G</v>
      </c>
      <c r="C10" s="22">
        <f>VLOOKUP($A10,'CALENDRIER ENGAGEMENTS'!$B:$E,3,FALSE)</f>
        <v>44637</v>
      </c>
      <c r="D10" s="23">
        <f>VLOOKUP($A10,'CALENDRIER ENGAGEMENTS'!$B:$E,4,FALSE)</f>
        <v>44650</v>
      </c>
      <c r="F10" s="25" t="e">
        <f t="shared" ca="1" si="1"/>
        <v>#REF!</v>
      </c>
      <c r="G10" s="67" t="e">
        <f t="shared" ca="1" si="2"/>
        <v>#REF!</v>
      </c>
      <c r="I10" s="67" t="e">
        <f t="shared" ca="1" si="3"/>
        <v>#REF!</v>
      </c>
      <c r="K10" s="67">
        <f>VLOOKUP(A10,'PROMO WEB'!A:F,6,FALSE)</f>
        <v>1008053</v>
      </c>
    </row>
    <row r="11" spans="1:14" ht="24" customHeight="1" x14ac:dyDescent="0.35">
      <c r="A11" s="127" t="s">
        <v>455</v>
      </c>
      <c r="B11" s="288" t="str">
        <f t="shared" si="0"/>
        <v>H</v>
      </c>
      <c r="C11" s="22">
        <f>VLOOKUP($A11,'CALENDRIER ENGAGEMENTS'!$B:$E,3,FALSE)</f>
        <v>44651</v>
      </c>
      <c r="D11" s="23">
        <f>VLOOKUP($A11,'CALENDRIER ENGAGEMENTS'!$B:$E,4,FALSE)</f>
        <v>44664</v>
      </c>
      <c r="F11" s="25" t="e">
        <f t="shared" ca="1" si="1"/>
        <v>#REF!</v>
      </c>
      <c r="G11" s="67" t="e">
        <f t="shared" ca="1" si="2"/>
        <v>#REF!</v>
      </c>
      <c r="I11" s="67" t="e">
        <f t="shared" ca="1" si="3"/>
        <v>#REF!</v>
      </c>
      <c r="K11" s="67">
        <f>VLOOKUP(A11,'PROMO WEB'!A:F,6,FALSE)</f>
        <v>1008054</v>
      </c>
    </row>
    <row r="12" spans="1:14" ht="24" customHeight="1" x14ac:dyDescent="0.35">
      <c r="A12" s="127" t="s">
        <v>456</v>
      </c>
      <c r="B12" s="288" t="str">
        <f t="shared" si="0"/>
        <v>I</v>
      </c>
      <c r="C12" s="22">
        <f>VLOOKUP($A12,'CALENDRIER ENGAGEMENTS'!$B:$E,3,FALSE)</f>
        <v>44665</v>
      </c>
      <c r="D12" s="23">
        <f>VLOOKUP($A12,'CALENDRIER ENGAGEMENTS'!$B:$E,4,FALSE)</f>
        <v>44678</v>
      </c>
      <c r="F12" s="25" t="e">
        <f t="shared" ca="1" si="1"/>
        <v>#REF!</v>
      </c>
      <c r="G12" s="67" t="e">
        <f t="shared" ca="1" si="2"/>
        <v>#REF!</v>
      </c>
      <c r="I12" s="67" t="e">
        <f t="shared" ca="1" si="3"/>
        <v>#REF!</v>
      </c>
      <c r="K12" s="67">
        <f>VLOOKUP(A12,'PROMO WEB'!A:F,6,FALSE)</f>
        <v>1008055</v>
      </c>
    </row>
    <row r="13" spans="1:14" ht="24" customHeight="1" x14ac:dyDescent="0.35">
      <c r="A13" s="127" t="s">
        <v>457</v>
      </c>
      <c r="B13" s="288" t="str">
        <f t="shared" si="0"/>
        <v>J</v>
      </c>
      <c r="C13" s="22">
        <f>VLOOKUP($A13,'CALENDRIER ENGAGEMENTS'!$B:$E,3,FALSE)</f>
        <v>44679</v>
      </c>
      <c r="D13" s="23">
        <f>VLOOKUP($A13,'CALENDRIER ENGAGEMENTS'!$B:$E,4,FALSE)</f>
        <v>44692</v>
      </c>
      <c r="F13" s="25" t="e">
        <f t="shared" ca="1" si="1"/>
        <v>#REF!</v>
      </c>
      <c r="G13" s="67" t="e">
        <f t="shared" ca="1" si="2"/>
        <v>#REF!</v>
      </c>
      <c r="I13" s="67" t="e">
        <f t="shared" ca="1" si="3"/>
        <v>#REF!</v>
      </c>
      <c r="K13" s="67">
        <f>VLOOKUP(A13,'PROMO WEB'!A:F,6,FALSE)</f>
        <v>1008082</v>
      </c>
    </row>
    <row r="14" spans="1:14" ht="24" customHeight="1" x14ac:dyDescent="0.35">
      <c r="A14" s="127" t="s">
        <v>458</v>
      </c>
      <c r="B14" s="288" t="str">
        <f t="shared" si="0"/>
        <v>K</v>
      </c>
      <c r="C14" s="22">
        <f>VLOOKUP($A14,'CALENDRIER ENGAGEMENTS'!$B:$E,3,FALSE)</f>
        <v>44693</v>
      </c>
      <c r="D14" s="23">
        <f>VLOOKUP($A14,'CALENDRIER ENGAGEMENTS'!$B:$E,4,FALSE)</f>
        <v>44706</v>
      </c>
      <c r="F14" s="25" t="e">
        <f t="shared" ca="1" si="1"/>
        <v>#REF!</v>
      </c>
      <c r="G14" s="67" t="e">
        <f t="shared" ca="1" si="2"/>
        <v>#REF!</v>
      </c>
      <c r="I14" s="67" t="e">
        <f t="shared" ca="1" si="3"/>
        <v>#REF!</v>
      </c>
      <c r="K14" s="67">
        <f>VLOOKUP(A14,'PROMO WEB'!A:F,6,FALSE)</f>
        <v>1008083</v>
      </c>
    </row>
    <row r="15" spans="1:14" ht="24" customHeight="1" x14ac:dyDescent="0.35">
      <c r="A15" s="127" t="s">
        <v>459</v>
      </c>
      <c r="B15" s="288" t="str">
        <f t="shared" si="0"/>
        <v>L</v>
      </c>
      <c r="C15" s="22">
        <f>VLOOKUP($A15,'CALENDRIER ENGAGEMENTS'!$B:$E,3,FALSE)</f>
        <v>44707</v>
      </c>
      <c r="D15" s="23">
        <f>VLOOKUP($A15,'CALENDRIER ENGAGEMENTS'!$B:$E,4,FALSE)</f>
        <v>44720</v>
      </c>
      <c r="F15" s="25" t="e">
        <f t="shared" ca="1" si="1"/>
        <v>#REF!</v>
      </c>
      <c r="G15" s="67" t="e">
        <f t="shared" ca="1" si="2"/>
        <v>#REF!</v>
      </c>
      <c r="I15" s="67" t="e">
        <f t="shared" ca="1" si="3"/>
        <v>#REF!</v>
      </c>
      <c r="K15" s="67">
        <f>VLOOKUP(A15,'PROMO WEB'!A:F,6,FALSE)</f>
        <v>1008092</v>
      </c>
    </row>
    <row r="16" spans="1:14" ht="24" customHeight="1" x14ac:dyDescent="0.35">
      <c r="A16" s="127" t="s">
        <v>460</v>
      </c>
      <c r="B16" s="288" t="str">
        <f t="shared" si="0"/>
        <v>M</v>
      </c>
      <c r="C16" s="22">
        <f>VLOOKUP($A16,'CALENDRIER ENGAGEMENTS'!$B:$E,3,FALSE)</f>
        <v>44721</v>
      </c>
      <c r="D16" s="23">
        <f>VLOOKUP($A16,'CALENDRIER ENGAGEMENTS'!$B:$E,4,FALSE)</f>
        <v>44737</v>
      </c>
      <c r="F16" s="25" t="e">
        <f t="shared" ca="1" si="1"/>
        <v>#REF!</v>
      </c>
      <c r="G16" s="67" t="e">
        <f t="shared" ca="1" si="2"/>
        <v>#REF!</v>
      </c>
      <c r="I16" s="67" t="e">
        <f t="shared" ca="1" si="3"/>
        <v>#REF!</v>
      </c>
      <c r="K16" s="67">
        <f>VLOOKUP(A16,'PROMO WEB'!A:F,6,FALSE)</f>
        <v>1008093</v>
      </c>
    </row>
    <row r="17" spans="1:11" ht="24" customHeight="1" x14ac:dyDescent="0.35">
      <c r="A17" s="127" t="s">
        <v>461</v>
      </c>
      <c r="B17" s="288" t="str">
        <f t="shared" si="0"/>
        <v>N</v>
      </c>
      <c r="C17" s="22">
        <f>VLOOKUP($A17,'CALENDRIER ENGAGEMENTS'!$B:$E,3,FALSE)</f>
        <v>44735</v>
      </c>
      <c r="D17" s="23">
        <f>VLOOKUP($A17,'CALENDRIER ENGAGEMENTS'!$B:$E,4,FALSE)</f>
        <v>44748</v>
      </c>
      <c r="F17" s="25" t="e">
        <f t="shared" ca="1" si="1"/>
        <v>#REF!</v>
      </c>
      <c r="G17" s="67" t="e">
        <f t="shared" ca="1" si="2"/>
        <v>#REF!</v>
      </c>
      <c r="I17" s="67" t="e">
        <f t="shared" ca="1" si="3"/>
        <v>#REF!</v>
      </c>
      <c r="K17" s="67">
        <f>VLOOKUP(A17,'PROMO WEB'!A:F,6,FALSE)</f>
        <v>1008112</v>
      </c>
    </row>
    <row r="18" spans="1:11" ht="24" customHeight="1" x14ac:dyDescent="0.35">
      <c r="A18" s="127" t="s">
        <v>462</v>
      </c>
      <c r="B18" s="288" t="str">
        <f t="shared" si="0"/>
        <v>O</v>
      </c>
      <c r="C18" s="22">
        <f>VLOOKUP($A18,'CALENDRIER ENGAGEMENTS'!$B:$E,3,FALSE)</f>
        <v>44749</v>
      </c>
      <c r="D18" s="23">
        <f>VLOOKUP($A18,'CALENDRIER ENGAGEMENTS'!$B:$E,4,FALSE)</f>
        <v>44762</v>
      </c>
      <c r="F18" s="25" t="e">
        <f t="shared" ca="1" si="1"/>
        <v>#REF!</v>
      </c>
      <c r="G18" s="67" t="e">
        <f t="shared" ca="1" si="2"/>
        <v>#REF!</v>
      </c>
      <c r="I18" s="67" t="e">
        <f t="shared" ca="1" si="3"/>
        <v>#REF!</v>
      </c>
      <c r="K18" s="67">
        <f>VLOOKUP(A18,'PROMO WEB'!A:F,6,FALSE)</f>
        <v>1008113</v>
      </c>
    </row>
    <row r="19" spans="1:11" ht="24" customHeight="1" x14ac:dyDescent="0.35">
      <c r="A19" s="127" t="s">
        <v>463</v>
      </c>
      <c r="B19" s="288" t="str">
        <f t="shared" si="0"/>
        <v>P</v>
      </c>
      <c r="C19" s="22">
        <f>VLOOKUP($A19,'CALENDRIER ENGAGEMENTS'!$B:$E,3,FALSE)</f>
        <v>44763</v>
      </c>
      <c r="D19" s="23">
        <f>VLOOKUP($A19,'CALENDRIER ENGAGEMENTS'!$B:$E,4,FALSE)</f>
        <v>44776</v>
      </c>
      <c r="F19" s="25" t="e">
        <f t="shared" ca="1" si="1"/>
        <v>#REF!</v>
      </c>
      <c r="G19" s="67" t="e">
        <f t="shared" ca="1" si="2"/>
        <v>#REF!</v>
      </c>
      <c r="I19" s="67" t="e">
        <f t="shared" ca="1" si="3"/>
        <v>#REF!</v>
      </c>
      <c r="K19" s="67">
        <f>VLOOKUP(A19,'PROMO WEB'!A:F,6,FALSE)</f>
        <v>1008122</v>
      </c>
    </row>
    <row r="20" spans="1:11" ht="24" customHeight="1" x14ac:dyDescent="0.35">
      <c r="A20" s="127" t="s">
        <v>464</v>
      </c>
      <c r="B20" s="288" t="str">
        <f t="shared" si="0"/>
        <v>Q</v>
      </c>
      <c r="C20" s="22">
        <f>VLOOKUP($A20,'CALENDRIER ENGAGEMENTS'!$B:$E,3,FALSE)</f>
        <v>44777</v>
      </c>
      <c r="D20" s="23">
        <f>VLOOKUP($A20,'CALENDRIER ENGAGEMENTS'!$B:$E,4,FALSE)</f>
        <v>44790</v>
      </c>
      <c r="F20" s="25" t="e">
        <f t="shared" ca="1" si="1"/>
        <v>#REF!</v>
      </c>
      <c r="G20" s="67" t="e">
        <f t="shared" ca="1" si="2"/>
        <v>#REF!</v>
      </c>
      <c r="I20" s="67" t="e">
        <f t="shared" ca="1" si="3"/>
        <v>#REF!</v>
      </c>
      <c r="K20" s="67">
        <f>VLOOKUP(A20,'PROMO WEB'!A:F,6,FALSE)</f>
        <v>1008123</v>
      </c>
    </row>
    <row r="21" spans="1:11" ht="24" customHeight="1" x14ac:dyDescent="0.35">
      <c r="A21" s="127" t="s">
        <v>465</v>
      </c>
      <c r="B21" s="288" t="s">
        <v>374</v>
      </c>
      <c r="C21" s="22">
        <f>VLOOKUP($A21,'CALENDRIER ENGAGEMENTS'!$B:$E,3,FALSE)</f>
        <v>44791</v>
      </c>
      <c r="D21" s="23">
        <f>VLOOKUP($A21,'CALENDRIER ENGAGEMENTS'!$B:$E,4,FALSE)</f>
        <v>44804</v>
      </c>
      <c r="F21" s="25" t="e">
        <f t="shared" ca="1" si="1"/>
        <v>#REF!</v>
      </c>
      <c r="G21" s="67" t="e">
        <f t="shared" ca="1" si="2"/>
        <v>#REF!</v>
      </c>
      <c r="I21" s="67" t="e">
        <f t="shared" ca="1" si="3"/>
        <v>#REF!</v>
      </c>
      <c r="K21" s="67">
        <f>VLOOKUP(A21,'PROMO WEB'!A:F,6,FALSE)</f>
        <v>1008235</v>
      </c>
    </row>
    <row r="22" spans="1:11" ht="24" customHeight="1" x14ac:dyDescent="0.35">
      <c r="A22" s="127" t="s">
        <v>466</v>
      </c>
      <c r="B22" s="288" t="str">
        <f t="shared" si="0"/>
        <v>S</v>
      </c>
      <c r="C22" s="22">
        <f>VLOOKUP($A22,'CALENDRIER ENGAGEMENTS'!$B:$E,3,FALSE)</f>
        <v>44805</v>
      </c>
      <c r="D22" s="23">
        <f>VLOOKUP($A22,'CALENDRIER ENGAGEMENTS'!$B:$E,4,FALSE)</f>
        <v>44818</v>
      </c>
      <c r="F22" s="25" t="e">
        <f t="shared" ca="1" si="1"/>
        <v>#REF!</v>
      </c>
      <c r="G22" s="67" t="e">
        <f t="shared" ca="1" si="2"/>
        <v>#REF!</v>
      </c>
      <c r="I22" s="67" t="e">
        <f t="shared" ca="1" si="3"/>
        <v>#REF!</v>
      </c>
      <c r="K22" s="67">
        <f>VLOOKUP(A22,'PROMO WEB'!A:F,6,FALSE)</f>
        <v>1008184</v>
      </c>
    </row>
    <row r="23" spans="1:11" ht="24" customHeight="1" x14ac:dyDescent="0.35">
      <c r="A23" s="127" t="s">
        <v>444</v>
      </c>
      <c r="B23" s="288" t="str">
        <f t="shared" si="0"/>
        <v>T</v>
      </c>
      <c r="C23" s="22">
        <f>VLOOKUP($A23,'CALENDRIER ENGAGEMENTS'!$B:$E,3,FALSE)</f>
        <v>44819</v>
      </c>
      <c r="D23" s="23">
        <f>VLOOKUP($A23,'CALENDRIER ENGAGEMENTS'!$B:$E,4,FALSE)</f>
        <v>44834</v>
      </c>
      <c r="F23" s="25" t="e">
        <f t="shared" ca="1" si="1"/>
        <v>#REF!</v>
      </c>
      <c r="G23" s="67" t="e">
        <f t="shared" ca="1" si="2"/>
        <v>#REF!</v>
      </c>
      <c r="I23" s="67" t="e">
        <f t="shared" ca="1" si="3"/>
        <v>#REF!</v>
      </c>
      <c r="K23" s="67">
        <f>VLOOKUP(A23,'PROMO WEB'!A:F,6,FALSE)</f>
        <v>1008176</v>
      </c>
    </row>
    <row r="24" spans="1:11" ht="24" customHeight="1" x14ac:dyDescent="0.35">
      <c r="A24" s="127" t="s">
        <v>445</v>
      </c>
      <c r="B24" s="288" t="str">
        <f t="shared" si="0"/>
        <v>'</v>
      </c>
      <c r="C24" s="22">
        <f>VLOOKUP($A24,'CALENDRIER ENGAGEMENTS'!$B:$E,3,FALSE)</f>
        <v>44835</v>
      </c>
      <c r="D24" s="23">
        <f>VLOOKUP($A24,'CALENDRIER ENGAGEMENTS'!$B:$E,4,FALSE)</f>
        <v>44839</v>
      </c>
      <c r="F24" s="25" t="e">
        <f t="shared" ca="1" si="1"/>
        <v>#REF!</v>
      </c>
      <c r="G24" s="67" t="e">
        <f t="shared" ca="1" si="2"/>
        <v>#REF!</v>
      </c>
      <c r="I24" s="67" t="e">
        <f t="shared" ca="1" si="3"/>
        <v>#REF!</v>
      </c>
      <c r="K24" s="67">
        <f>VLOOKUP(A24,'PROMO WEB'!A:F,6,FALSE)</f>
        <v>1008186</v>
      </c>
    </row>
    <row r="25" spans="1:11" ht="24" customHeight="1" x14ac:dyDescent="0.35">
      <c r="A25" s="127" t="s">
        <v>467</v>
      </c>
      <c r="B25" s="288" t="str">
        <f t="shared" si="0"/>
        <v>U</v>
      </c>
      <c r="C25" s="22">
        <f>VLOOKUP($A25,'CALENDRIER ENGAGEMENTS'!$B:$E,3,FALSE)</f>
        <v>44840</v>
      </c>
      <c r="D25" s="23">
        <f>VLOOKUP($A25,'CALENDRIER ENGAGEMENTS'!$B:$E,4,FALSE)</f>
        <v>44853</v>
      </c>
      <c r="F25" s="25" t="e">
        <f t="shared" ca="1" si="1"/>
        <v>#REF!</v>
      </c>
      <c r="G25" s="67" t="e">
        <f t="shared" ca="1" si="2"/>
        <v>#REF!</v>
      </c>
      <c r="I25" s="67" t="e">
        <f t="shared" ca="1" si="3"/>
        <v>#REF!</v>
      </c>
      <c r="K25" s="67">
        <f>VLOOKUP(A25,'PROMO WEB'!A:F,6,FALSE)</f>
        <v>1008187</v>
      </c>
    </row>
    <row r="26" spans="1:11" ht="24" customHeight="1" x14ac:dyDescent="0.35">
      <c r="A26" s="127" t="s">
        <v>468</v>
      </c>
      <c r="B26" s="288" t="str">
        <f t="shared" si="0"/>
        <v>V</v>
      </c>
      <c r="C26" s="22">
        <f>VLOOKUP($A26,'CALENDRIER ENGAGEMENTS'!$B:$E,3,FALSE)</f>
        <v>44854</v>
      </c>
      <c r="D26" s="23">
        <f>VLOOKUP($A26,'CALENDRIER ENGAGEMENTS'!$B:$E,4,FALSE)</f>
        <v>44867</v>
      </c>
      <c r="F26" s="25" t="e">
        <f t="shared" ca="1" si="1"/>
        <v>#REF!</v>
      </c>
      <c r="G26" s="67" t="e">
        <f t="shared" ca="1" si="2"/>
        <v>#REF!</v>
      </c>
      <c r="I26" s="67" t="e">
        <f t="shared" ca="1" si="3"/>
        <v>#REF!</v>
      </c>
      <c r="K26" s="67">
        <f>VLOOKUP(A26,'PROMO WEB'!A:F,6,FALSE)</f>
        <v>1008188</v>
      </c>
    </row>
    <row r="27" spans="1:11" ht="24" customHeight="1" x14ac:dyDescent="0.35">
      <c r="A27" s="127" t="s">
        <v>469</v>
      </c>
      <c r="B27" s="288" t="str">
        <f t="shared" si="0"/>
        <v>W</v>
      </c>
      <c r="C27" s="22">
        <f>VLOOKUP($A27,'CALENDRIER ENGAGEMENTS'!$B:$E,3,FALSE)</f>
        <v>44868</v>
      </c>
      <c r="D27" s="23">
        <f>VLOOKUP($A27,'CALENDRIER ENGAGEMENTS'!$B:$E,4,FALSE)</f>
        <v>44881</v>
      </c>
      <c r="F27" s="25" t="e">
        <f t="shared" ca="1" si="1"/>
        <v>#REF!</v>
      </c>
      <c r="G27" s="67" t="e">
        <f t="shared" ca="1" si="2"/>
        <v>#REF!</v>
      </c>
      <c r="I27" s="67" t="e">
        <f t="shared" ca="1" si="3"/>
        <v>#REF!</v>
      </c>
      <c r="K27" s="67">
        <f>VLOOKUP(A27,'PROMO WEB'!A:F,6,FALSE)</f>
        <v>1008189</v>
      </c>
    </row>
    <row r="28" spans="1:11" ht="24" customHeight="1" x14ac:dyDescent="0.35">
      <c r="A28" s="127" t="s">
        <v>470</v>
      </c>
      <c r="B28" s="288" t="str">
        <f t="shared" si="0"/>
        <v>X</v>
      </c>
      <c r="C28" s="22">
        <f>VLOOKUP($A28,'CALENDRIER ENGAGEMENTS'!$B:$E,3,FALSE)</f>
        <v>44882</v>
      </c>
      <c r="D28" s="23">
        <f>VLOOKUP($A28,'CALENDRIER ENGAGEMENTS'!$B:$E,4,FALSE)</f>
        <v>44895</v>
      </c>
      <c r="F28" s="25" t="e">
        <f t="shared" ca="1" si="1"/>
        <v>#REF!</v>
      </c>
      <c r="G28" s="67" t="e">
        <f t="shared" ca="1" si="2"/>
        <v>#REF!</v>
      </c>
      <c r="I28" s="67" t="e">
        <f t="shared" ca="1" si="3"/>
        <v>#REF!</v>
      </c>
      <c r="K28" s="67">
        <f>VLOOKUP(A28,'PROMO WEB'!A:F,6,FALSE)</f>
        <v>1008190</v>
      </c>
    </row>
    <row r="29" spans="1:11" ht="24" customHeight="1" x14ac:dyDescent="0.35">
      <c r="A29" s="127" t="s">
        <v>471</v>
      </c>
      <c r="B29" s="288" t="str">
        <f t="shared" si="0"/>
        <v>Y</v>
      </c>
      <c r="C29" s="22">
        <f>VLOOKUP($A29,'CALENDRIER ENGAGEMENTS'!$B:$E,3,FALSE)</f>
        <v>44896</v>
      </c>
      <c r="D29" s="23">
        <f>VLOOKUP($A29,'CALENDRIER ENGAGEMENTS'!$B:$E,4,FALSE)</f>
        <v>44909</v>
      </c>
      <c r="F29" s="25" t="e">
        <f t="shared" ca="1" si="1"/>
        <v>#REF!</v>
      </c>
      <c r="G29" s="67" t="e">
        <f t="shared" ca="1" si="2"/>
        <v>#REF!</v>
      </c>
      <c r="I29" s="67" t="e">
        <f t="shared" ca="1" si="3"/>
        <v>#REF!</v>
      </c>
      <c r="K29" s="67">
        <f>VLOOKUP(A29,'PROMO WEB'!A:F,6,FALSE)</f>
        <v>1008191</v>
      </c>
    </row>
    <row r="30" spans="1:11" ht="24" customHeight="1" x14ac:dyDescent="0.35">
      <c r="A30" s="127" t="s">
        <v>472</v>
      </c>
      <c r="B30" s="288" t="str">
        <f t="shared" si="0"/>
        <v>Z</v>
      </c>
      <c r="C30" s="22">
        <f>VLOOKUP($A30,'CALENDRIER ENGAGEMENTS'!$B:$E,3,FALSE)</f>
        <v>44910</v>
      </c>
      <c r="D30" s="23">
        <f>VLOOKUP($A30,'CALENDRIER ENGAGEMENTS'!$B:$E,4,FALSE)</f>
        <v>44926</v>
      </c>
      <c r="F30" s="25" t="e">
        <f t="shared" ca="1" si="1"/>
        <v>#REF!</v>
      </c>
      <c r="G30" s="67" t="e">
        <f t="shared" ca="1" si="2"/>
        <v>#REF!</v>
      </c>
      <c r="I30" s="67" t="e">
        <f t="shared" ca="1" si="3"/>
        <v>#REF!</v>
      </c>
      <c r="K30" s="67">
        <f>VLOOKUP(A30,'PROMO WEB'!A:F,6,FALSE)</f>
        <v>1008192</v>
      </c>
    </row>
  </sheetData>
  <mergeCells count="3">
    <mergeCell ref="F2:G2"/>
    <mergeCell ref="C2:D2"/>
    <mergeCell ref="A1:K1"/>
  </mergeCells>
  <conditionalFormatting sqref="F5:G5">
    <cfRule type="cellIs" dxfId="405" priority="86" operator="equal">
      <formula>0</formula>
    </cfRule>
  </conditionalFormatting>
  <conditionalFormatting sqref="K5">
    <cfRule type="cellIs" dxfId="404" priority="79" operator="equal">
      <formula>0</formula>
    </cfRule>
  </conditionalFormatting>
  <conditionalFormatting sqref="K6">
    <cfRule type="cellIs" dxfId="403" priority="78" operator="equal">
      <formula>0</formula>
    </cfRule>
  </conditionalFormatting>
  <conditionalFormatting sqref="F6:G6">
    <cfRule type="cellIs" dxfId="402" priority="77" operator="equal">
      <formula>0</formula>
    </cfRule>
  </conditionalFormatting>
  <conditionalFormatting sqref="K7">
    <cfRule type="cellIs" dxfId="401" priority="75" operator="equal">
      <formula>0</formula>
    </cfRule>
  </conditionalFormatting>
  <conditionalFormatting sqref="F7:G7">
    <cfRule type="cellIs" dxfId="400" priority="74" operator="equal">
      <formula>0</formula>
    </cfRule>
  </conditionalFormatting>
  <conditionalFormatting sqref="K8">
    <cfRule type="cellIs" dxfId="399" priority="73" operator="equal">
      <formula>0</formula>
    </cfRule>
  </conditionalFormatting>
  <conditionalFormatting sqref="F8:G8">
    <cfRule type="cellIs" dxfId="398" priority="72" operator="equal">
      <formula>0</formula>
    </cfRule>
  </conditionalFormatting>
  <conditionalFormatting sqref="K9">
    <cfRule type="cellIs" dxfId="397" priority="71" operator="equal">
      <formula>0</formula>
    </cfRule>
  </conditionalFormatting>
  <conditionalFormatting sqref="F9:G9">
    <cfRule type="cellIs" dxfId="396" priority="70" operator="equal">
      <formula>0</formula>
    </cfRule>
  </conditionalFormatting>
  <conditionalFormatting sqref="K10">
    <cfRule type="cellIs" dxfId="395" priority="69" operator="equal">
      <formula>0</formula>
    </cfRule>
  </conditionalFormatting>
  <conditionalFormatting sqref="F10:G10">
    <cfRule type="cellIs" dxfId="394" priority="68" operator="equal">
      <formula>0</formula>
    </cfRule>
  </conditionalFormatting>
  <conditionalFormatting sqref="K11">
    <cfRule type="cellIs" dxfId="393" priority="67" operator="equal">
      <formula>0</formula>
    </cfRule>
  </conditionalFormatting>
  <conditionalFormatting sqref="F11:G11">
    <cfRule type="cellIs" dxfId="392" priority="66" operator="equal">
      <formula>0</formula>
    </cfRule>
  </conditionalFormatting>
  <conditionalFormatting sqref="K12">
    <cfRule type="cellIs" dxfId="391" priority="65" operator="equal">
      <formula>0</formula>
    </cfRule>
  </conditionalFormatting>
  <conditionalFormatting sqref="F12:G12">
    <cfRule type="cellIs" dxfId="390" priority="64" operator="equal">
      <formula>0</formula>
    </cfRule>
  </conditionalFormatting>
  <conditionalFormatting sqref="K13">
    <cfRule type="cellIs" dxfId="389" priority="63" operator="equal">
      <formula>0</formula>
    </cfRule>
  </conditionalFormatting>
  <conditionalFormatting sqref="F13:G13">
    <cfRule type="cellIs" dxfId="388" priority="62" operator="equal">
      <formula>0</formula>
    </cfRule>
  </conditionalFormatting>
  <conditionalFormatting sqref="K14">
    <cfRule type="cellIs" dxfId="387" priority="61" operator="equal">
      <formula>0</formula>
    </cfRule>
  </conditionalFormatting>
  <conditionalFormatting sqref="F14:G14">
    <cfRule type="cellIs" dxfId="386" priority="60" operator="equal">
      <formula>0</formula>
    </cfRule>
  </conditionalFormatting>
  <conditionalFormatting sqref="K15">
    <cfRule type="cellIs" dxfId="385" priority="59" operator="equal">
      <formula>0</formula>
    </cfRule>
  </conditionalFormatting>
  <conditionalFormatting sqref="F15:G15">
    <cfRule type="cellIs" dxfId="384" priority="58" operator="equal">
      <formula>0</formula>
    </cfRule>
  </conditionalFormatting>
  <conditionalFormatting sqref="K16">
    <cfRule type="cellIs" dxfId="383" priority="57" operator="equal">
      <formula>0</formula>
    </cfRule>
  </conditionalFormatting>
  <conditionalFormatting sqref="F16:G16">
    <cfRule type="cellIs" dxfId="382" priority="56" operator="equal">
      <formula>0</formula>
    </cfRule>
  </conditionalFormatting>
  <conditionalFormatting sqref="K17">
    <cfRule type="cellIs" dxfId="381" priority="55" operator="equal">
      <formula>0</formula>
    </cfRule>
  </conditionalFormatting>
  <conditionalFormatting sqref="F17:G17">
    <cfRule type="cellIs" dxfId="380" priority="54" operator="equal">
      <formula>0</formula>
    </cfRule>
  </conditionalFormatting>
  <conditionalFormatting sqref="K18">
    <cfRule type="cellIs" dxfId="379" priority="53" operator="equal">
      <formula>0</formula>
    </cfRule>
  </conditionalFormatting>
  <conditionalFormatting sqref="F18:G18">
    <cfRule type="cellIs" dxfId="378" priority="52" operator="equal">
      <formula>0</formula>
    </cfRule>
  </conditionalFormatting>
  <conditionalFormatting sqref="K19">
    <cfRule type="cellIs" dxfId="377" priority="51" operator="equal">
      <formula>0</formula>
    </cfRule>
  </conditionalFormatting>
  <conditionalFormatting sqref="F19:G19">
    <cfRule type="cellIs" dxfId="376" priority="50" operator="equal">
      <formula>0</formula>
    </cfRule>
  </conditionalFormatting>
  <conditionalFormatting sqref="K20:K21">
    <cfRule type="cellIs" dxfId="375" priority="49" operator="equal">
      <formula>0</formula>
    </cfRule>
  </conditionalFormatting>
  <conditionalFormatting sqref="F20:G21">
    <cfRule type="cellIs" dxfId="374" priority="48" operator="equal">
      <formula>0</formula>
    </cfRule>
  </conditionalFormatting>
  <conditionalFormatting sqref="K22">
    <cfRule type="cellIs" dxfId="373" priority="45" operator="equal">
      <formula>0</formula>
    </cfRule>
  </conditionalFormatting>
  <conditionalFormatting sqref="F22:G22">
    <cfRule type="cellIs" dxfId="372" priority="44" operator="equal">
      <formula>0</formula>
    </cfRule>
  </conditionalFormatting>
  <conditionalFormatting sqref="K23">
    <cfRule type="cellIs" dxfId="371" priority="43" operator="equal">
      <formula>0</formula>
    </cfRule>
  </conditionalFormatting>
  <conditionalFormatting sqref="F23:G23">
    <cfRule type="cellIs" dxfId="370" priority="42" operator="equal">
      <formula>0</formula>
    </cfRule>
  </conditionalFormatting>
  <conditionalFormatting sqref="K24">
    <cfRule type="cellIs" dxfId="369" priority="41" operator="equal">
      <formula>0</formula>
    </cfRule>
  </conditionalFormatting>
  <conditionalFormatting sqref="F24:G24">
    <cfRule type="cellIs" dxfId="368" priority="40" operator="equal">
      <formula>0</formula>
    </cfRule>
  </conditionalFormatting>
  <conditionalFormatting sqref="K25">
    <cfRule type="cellIs" dxfId="367" priority="39" operator="equal">
      <formula>0</formula>
    </cfRule>
  </conditionalFormatting>
  <conditionalFormatting sqref="F25:G25">
    <cfRule type="cellIs" dxfId="366" priority="38" operator="equal">
      <formula>0</formula>
    </cfRule>
  </conditionalFormatting>
  <conditionalFormatting sqref="K26">
    <cfRule type="cellIs" dxfId="365" priority="37" operator="equal">
      <formula>0</formula>
    </cfRule>
  </conditionalFormatting>
  <conditionalFormatting sqref="F26:G26">
    <cfRule type="cellIs" dxfId="364" priority="36" operator="equal">
      <formula>0</formula>
    </cfRule>
  </conditionalFormatting>
  <conditionalFormatting sqref="K27">
    <cfRule type="cellIs" dxfId="363" priority="35" operator="equal">
      <formula>0</formula>
    </cfRule>
  </conditionalFormatting>
  <conditionalFormatting sqref="F27:G27">
    <cfRule type="cellIs" dxfId="362" priority="34" operator="equal">
      <formula>0</formula>
    </cfRule>
  </conditionalFormatting>
  <conditionalFormatting sqref="K28">
    <cfRule type="cellIs" dxfId="361" priority="33" operator="equal">
      <formula>0</formula>
    </cfRule>
  </conditionalFormatting>
  <conditionalFormatting sqref="F28:G28">
    <cfRule type="cellIs" dxfId="360" priority="32" operator="equal">
      <formula>0</formula>
    </cfRule>
  </conditionalFormatting>
  <conditionalFormatting sqref="K29">
    <cfRule type="cellIs" dxfId="359" priority="31" operator="equal">
      <formula>0</formula>
    </cfRule>
  </conditionalFormatting>
  <conditionalFormatting sqref="F29:G29">
    <cfRule type="cellIs" dxfId="358" priority="30" operator="equal">
      <formula>0</formula>
    </cfRule>
  </conditionalFormatting>
  <conditionalFormatting sqref="K30">
    <cfRule type="cellIs" dxfId="357" priority="29" operator="equal">
      <formula>0</formula>
    </cfRule>
  </conditionalFormatting>
  <conditionalFormatting sqref="F30:G30">
    <cfRule type="cellIs" dxfId="356" priority="28" operator="equal">
      <formula>0</formula>
    </cfRule>
  </conditionalFormatting>
  <conditionalFormatting sqref="I5">
    <cfRule type="cellIs" dxfId="355" priority="26" operator="equal">
      <formula>0</formula>
    </cfRule>
  </conditionalFormatting>
  <conditionalFormatting sqref="I6">
    <cfRule type="cellIs" dxfId="354" priority="25" operator="equal">
      <formula>0</formula>
    </cfRule>
  </conditionalFormatting>
  <conditionalFormatting sqref="I7">
    <cfRule type="cellIs" dxfId="353" priority="24" operator="equal">
      <formula>0</formula>
    </cfRule>
  </conditionalFormatting>
  <conditionalFormatting sqref="I8">
    <cfRule type="cellIs" dxfId="352" priority="23" operator="equal">
      <formula>0</formula>
    </cfRule>
  </conditionalFormatting>
  <conditionalFormatting sqref="I9">
    <cfRule type="cellIs" dxfId="351" priority="22" operator="equal">
      <formula>0</formula>
    </cfRule>
  </conditionalFormatting>
  <conditionalFormatting sqref="I10">
    <cfRule type="cellIs" dxfId="350" priority="21" operator="equal">
      <formula>0</formula>
    </cfRule>
  </conditionalFormatting>
  <conditionalFormatting sqref="I11">
    <cfRule type="cellIs" dxfId="349" priority="20" operator="equal">
      <formula>0</formula>
    </cfRule>
  </conditionalFormatting>
  <conditionalFormatting sqref="I12">
    <cfRule type="cellIs" dxfId="348" priority="19" operator="equal">
      <formula>0</formula>
    </cfRule>
  </conditionalFormatting>
  <conditionalFormatting sqref="I13">
    <cfRule type="cellIs" dxfId="347" priority="18" operator="equal">
      <formula>0</formula>
    </cfRule>
  </conditionalFormatting>
  <conditionalFormatting sqref="I14">
    <cfRule type="cellIs" dxfId="346" priority="17" operator="equal">
      <formula>0</formula>
    </cfRule>
  </conditionalFormatting>
  <conditionalFormatting sqref="I15">
    <cfRule type="cellIs" dxfId="345" priority="16" operator="equal">
      <formula>0</formula>
    </cfRule>
  </conditionalFormatting>
  <conditionalFormatting sqref="I16">
    <cfRule type="cellIs" dxfId="344" priority="15" operator="equal">
      <formula>0</formula>
    </cfRule>
  </conditionalFormatting>
  <conditionalFormatting sqref="I17">
    <cfRule type="cellIs" dxfId="343" priority="14" operator="equal">
      <formula>0</formula>
    </cfRule>
  </conditionalFormatting>
  <conditionalFormatting sqref="I18">
    <cfRule type="cellIs" dxfId="342" priority="13" operator="equal">
      <formula>0</formula>
    </cfRule>
  </conditionalFormatting>
  <conditionalFormatting sqref="I19">
    <cfRule type="cellIs" dxfId="341" priority="12" operator="equal">
      <formula>0</formula>
    </cfRule>
  </conditionalFormatting>
  <conditionalFormatting sqref="I20">
    <cfRule type="cellIs" dxfId="340" priority="11" operator="equal">
      <formula>0</formula>
    </cfRule>
  </conditionalFormatting>
  <conditionalFormatting sqref="I22">
    <cfRule type="cellIs" dxfId="339" priority="10" operator="equal">
      <formula>0</formula>
    </cfRule>
  </conditionalFormatting>
  <conditionalFormatting sqref="I23">
    <cfRule type="cellIs" dxfId="338" priority="9" operator="equal">
      <formula>0</formula>
    </cfRule>
  </conditionalFormatting>
  <conditionalFormatting sqref="I24">
    <cfRule type="cellIs" dxfId="337" priority="8" operator="equal">
      <formula>0</formula>
    </cfRule>
  </conditionalFormatting>
  <conditionalFormatting sqref="I25">
    <cfRule type="cellIs" dxfId="336" priority="7" operator="equal">
      <formula>0</formula>
    </cfRule>
  </conditionalFormatting>
  <conditionalFormatting sqref="I26">
    <cfRule type="cellIs" dxfId="335" priority="6" operator="equal">
      <formula>0</formula>
    </cfRule>
  </conditionalFormatting>
  <conditionalFormatting sqref="I27">
    <cfRule type="cellIs" dxfId="334" priority="5" operator="equal">
      <formula>0</formula>
    </cfRule>
  </conditionalFormatting>
  <conditionalFormatting sqref="I28">
    <cfRule type="cellIs" dxfId="333" priority="4" operator="equal">
      <formula>0</formula>
    </cfRule>
  </conditionalFormatting>
  <conditionalFormatting sqref="I29">
    <cfRule type="cellIs" dxfId="332" priority="3" operator="equal">
      <formula>0</formula>
    </cfRule>
  </conditionalFormatting>
  <conditionalFormatting sqref="I30">
    <cfRule type="cellIs" dxfId="331" priority="2" operator="equal">
      <formula>0</formula>
    </cfRule>
  </conditionalFormatting>
  <conditionalFormatting sqref="I21">
    <cfRule type="cellIs" dxfId="330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6391" r:id="rId4" name="ComboBox1">
          <controlPr defaultSize="0" autoLine="0" listFillRange="A5:A30" r:id="rId5">
            <anchor>
              <from>
                <xdr:col>0</xdr:col>
                <xdr:colOff>19050</xdr:colOff>
                <xdr:row>1</xdr:row>
                <xdr:rowOff>266700</xdr:rowOff>
              </from>
              <to>
                <xdr:col>0</xdr:col>
                <xdr:colOff>2108200</xdr:colOff>
                <xdr:row>2</xdr:row>
                <xdr:rowOff>222250</xdr:rowOff>
              </to>
            </anchor>
          </controlPr>
        </control>
      </mc:Choice>
      <mc:Fallback>
        <control shapeId="16391" r:id="rId4" name="ComboBox1"/>
      </mc:Fallback>
    </mc:AlternateContent>
    <mc:AlternateContent xmlns:mc="http://schemas.openxmlformats.org/markup-compatibility/2006">
      <mc:Choice Requires="x14">
        <control shapeId="16388" r:id="rId6" name="Button 4">
          <controlPr defaultSize="0" print="0" autoFill="0" autoPict="0" macro="[0]!FERMETURE_TOUS_LES_ONGLETS">
            <anchor moveWithCells="1">
              <from>
                <xdr:col>11</xdr:col>
                <xdr:colOff>304800</xdr:colOff>
                <xdr:row>0</xdr:row>
                <xdr:rowOff>336550</xdr:rowOff>
              </from>
              <to>
                <xdr:col>12</xdr:col>
                <xdr:colOff>450850</xdr:colOff>
                <xdr:row>1</xdr:row>
                <xdr:rowOff>317500</xdr:rowOff>
              </to>
            </anchor>
          </controlPr>
        </control>
      </mc:Choice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8"/>
  <dimension ref="A1:K19"/>
  <sheetViews>
    <sheetView showGridLines="0" zoomScaleNormal="100" workbookViewId="0">
      <pane xSplit="2" ySplit="4" topLeftCell="C5" activePane="bottomRight" state="frozen"/>
      <selection activeCell="J15" sqref="J15"/>
      <selection pane="topRight" activeCell="J15" sqref="J15"/>
      <selection pane="bottomLeft" activeCell="J15" sqref="J15"/>
      <selection pane="bottomRight" activeCell="F14" sqref="F14"/>
    </sheetView>
  </sheetViews>
  <sheetFormatPr baseColWidth="10" defaultRowHeight="14.5" x14ac:dyDescent="0.35"/>
  <cols>
    <col min="1" max="1" width="33.26953125" customWidth="1"/>
    <col min="2" max="2" width="1.7265625" style="20" customWidth="1"/>
    <col min="3" max="4" width="20.453125" customWidth="1"/>
    <col min="5" max="5" width="1.453125" customWidth="1"/>
    <col min="6" max="7" width="24.81640625" customWidth="1"/>
    <col min="8" max="8" width="1.453125" customWidth="1"/>
    <col min="9" max="9" width="24.81640625" customWidth="1"/>
    <col min="10" max="10" width="1.453125" customWidth="1"/>
    <col min="11" max="11" width="24.81640625" customWidth="1"/>
  </cols>
  <sheetData>
    <row r="1" spans="1:11" ht="36" x14ac:dyDescent="0.35">
      <c r="A1" s="305" t="s">
        <v>100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</row>
    <row r="2" spans="1:11" s="64" customFormat="1" ht="28.5" x14ac:dyDescent="0.65">
      <c r="A2" s="119"/>
      <c r="B2" s="125"/>
      <c r="C2" s="307" t="s">
        <v>0</v>
      </c>
      <c r="D2" s="304"/>
      <c r="E2" s="125"/>
      <c r="F2" s="307" t="s">
        <v>32</v>
      </c>
      <c r="G2" s="304"/>
      <c r="H2" s="63"/>
      <c r="I2" s="125" t="s">
        <v>35</v>
      </c>
      <c r="J2" s="63"/>
      <c r="K2" s="125" t="s">
        <v>98</v>
      </c>
    </row>
    <row r="3" spans="1:11" ht="18.649999999999999" customHeight="1" x14ac:dyDescent="0.35">
      <c r="A3" s="119"/>
      <c r="B3" s="137" t="e">
        <f>VLOOKUP(A3,A5:B19,2,FALSE)</f>
        <v>#N/A</v>
      </c>
    </row>
    <row r="4" spans="1:11" ht="24" customHeight="1" x14ac:dyDescent="0.35">
      <c r="A4" s="137" t="e">
        <f>VLOOKUP(#REF!,$A$5:$A$30,2,FALSE)</f>
        <v>#REF!</v>
      </c>
      <c r="B4" s="121"/>
      <c r="C4" s="122" t="s">
        <v>1</v>
      </c>
      <c r="D4" s="123" t="s">
        <v>2</v>
      </c>
      <c r="F4" s="65" t="s">
        <v>30</v>
      </c>
      <c r="G4" s="66" t="s">
        <v>36</v>
      </c>
      <c r="H4" s="18"/>
      <c r="I4" s="68" t="s">
        <v>30</v>
      </c>
      <c r="J4" s="18"/>
      <c r="K4" s="68" t="s">
        <v>30</v>
      </c>
    </row>
    <row r="5" spans="1:11" ht="24" customHeight="1" x14ac:dyDescent="0.35">
      <c r="A5" s="127" t="s">
        <v>435</v>
      </c>
      <c r="B5" s="120" t="s">
        <v>117</v>
      </c>
      <c r="C5" s="22">
        <f>VLOOKUP(A5,'CALENDRIER ENGAGEMENTS'!$A$6:$E$32,4,FALSE)</f>
        <v>44567</v>
      </c>
      <c r="D5" s="23">
        <f>C5+VLOOKUP(A5,'CALENDRIER ENGAGEMENTS'!$A$6:$N$32,14,FALSE)</f>
        <v>44594</v>
      </c>
      <c r="F5" s="25">
        <f ca="1">INDIRECT($A5&amp;"!E7")</f>
        <v>1007870</v>
      </c>
      <c r="G5" s="67">
        <f ca="1">INDIRECT($A5&amp;"!E8")</f>
        <v>1007871</v>
      </c>
      <c r="I5" s="67">
        <f ca="1">INDIRECT($A5&amp;"!E9")</f>
        <v>1007895</v>
      </c>
      <c r="K5" s="67">
        <f>VLOOKUP(A5,'TEMPS FORTS DIGITAUX'!A:H,6,FALSE)</f>
        <v>1007885</v>
      </c>
    </row>
    <row r="6" spans="1:11" ht="24" customHeight="1" x14ac:dyDescent="0.35">
      <c r="A6" s="127" t="s">
        <v>436</v>
      </c>
      <c r="B6" s="120" t="s">
        <v>118</v>
      </c>
      <c r="C6" s="22">
        <f>VLOOKUP(A6,'CALENDRIER ENGAGEMENTS'!$A$6:$E$32,4,FALSE)</f>
        <v>44595</v>
      </c>
      <c r="D6" s="23">
        <f>C6+VLOOKUP(A6,'CALENDRIER ENGAGEMENTS'!$A$6:$N$32,14,FALSE)</f>
        <v>44622</v>
      </c>
      <c r="F6" s="25" t="e">
        <f t="shared" ref="F6:F19" ca="1" si="0">INDIRECT($A6&amp;"!E7")</f>
        <v>#REF!</v>
      </c>
      <c r="G6" s="67" t="e">
        <f t="shared" ref="G6:G19" ca="1" si="1">INDIRECT($A6&amp;"!E8")</f>
        <v>#REF!</v>
      </c>
      <c r="I6" s="25" t="e">
        <f t="shared" ref="I6:I19" ca="1" si="2">INDIRECT($A6&amp;"!E9")</f>
        <v>#REF!</v>
      </c>
      <c r="K6" s="67">
        <f>VLOOKUP(A6,'TEMPS FORTS DIGITAUX'!A:H,6,FALSE)</f>
        <v>1007891</v>
      </c>
    </row>
    <row r="7" spans="1:11" ht="24" customHeight="1" x14ac:dyDescent="0.35">
      <c r="A7" s="127" t="s">
        <v>437</v>
      </c>
      <c r="B7" s="120" t="s">
        <v>119</v>
      </c>
      <c r="C7" s="75">
        <f>VLOOKUP(A7,'CALENDRIER ENGAGEMENTS'!$A$6:$E$32,4,FALSE)</f>
        <v>44623</v>
      </c>
      <c r="D7" s="23">
        <f>C7+VLOOKUP(A7,'CALENDRIER ENGAGEMENTS'!$A$6:$N$32,14,FALSE)</f>
        <v>44650</v>
      </c>
      <c r="F7" s="25" t="e">
        <f t="shared" ca="1" si="0"/>
        <v>#REF!</v>
      </c>
      <c r="G7" s="67" t="e">
        <f t="shared" ca="1" si="1"/>
        <v>#REF!</v>
      </c>
      <c r="I7" s="25" t="e">
        <f t="shared" ca="1" si="2"/>
        <v>#REF!</v>
      </c>
      <c r="K7" s="67">
        <f>VLOOKUP(A7,'TEMPS FORTS DIGITAUX'!A:H,6,FALSE)</f>
        <v>1008067</v>
      </c>
    </row>
    <row r="8" spans="1:11" ht="24" customHeight="1" x14ac:dyDescent="0.35">
      <c r="A8" s="127" t="s">
        <v>438</v>
      </c>
      <c r="B8" s="120" t="s">
        <v>120</v>
      </c>
      <c r="C8" s="75">
        <f>VLOOKUP(A8,'CALENDRIER ENGAGEMENTS'!$A$6:$E$32,4,FALSE)</f>
        <v>44651</v>
      </c>
      <c r="D8" s="23">
        <f>C8+VLOOKUP(A8,'CALENDRIER ENGAGEMENTS'!$A$6:$N$32,14,FALSE)</f>
        <v>44678</v>
      </c>
      <c r="F8" s="25" t="e">
        <f t="shared" ca="1" si="0"/>
        <v>#REF!</v>
      </c>
      <c r="G8" s="67" t="e">
        <f t="shared" ca="1" si="1"/>
        <v>#REF!</v>
      </c>
      <c r="I8" s="25" t="e">
        <f t="shared" ca="1" si="2"/>
        <v>#REF!</v>
      </c>
      <c r="K8" s="67">
        <f>VLOOKUP(A8,'TEMPS FORTS DIGITAUX'!A:H,6,FALSE)</f>
        <v>1008079</v>
      </c>
    </row>
    <row r="9" spans="1:11" ht="24" customHeight="1" x14ac:dyDescent="0.35">
      <c r="A9" s="127" t="s">
        <v>439</v>
      </c>
      <c r="B9" s="120" t="s">
        <v>121</v>
      </c>
      <c r="C9" s="75">
        <f>VLOOKUP(A9,'CALENDRIER ENGAGEMENTS'!$A$6:$E$32,4,FALSE)</f>
        <v>44679</v>
      </c>
      <c r="D9" s="23">
        <f>C9+VLOOKUP(A9,'CALENDRIER ENGAGEMENTS'!$A$6:$N$32,14,FALSE)</f>
        <v>44706</v>
      </c>
      <c r="F9" s="25" t="e">
        <f t="shared" ca="1" si="0"/>
        <v>#REF!</v>
      </c>
      <c r="G9" s="67" t="e">
        <f t="shared" ca="1" si="1"/>
        <v>#REF!</v>
      </c>
      <c r="I9" s="25" t="e">
        <f t="shared" ca="1" si="2"/>
        <v>#REF!</v>
      </c>
      <c r="K9" s="67">
        <f>VLOOKUP(A9,'TEMPS FORTS DIGITAUX'!A:H,6,FALSE)</f>
        <v>1008080</v>
      </c>
    </row>
    <row r="10" spans="1:11" ht="24" customHeight="1" x14ac:dyDescent="0.35">
      <c r="A10" s="127" t="s">
        <v>440</v>
      </c>
      <c r="B10" s="120" t="s">
        <v>116</v>
      </c>
      <c r="C10" s="75">
        <f>VLOOKUP(A10,'CALENDRIER ENGAGEMENTS'!$A$6:$E$32,4,FALSE)</f>
        <v>44707</v>
      </c>
      <c r="D10" s="23">
        <f>C10+VLOOKUP(A10,'CALENDRIER ENGAGEMENTS'!$A$6:$N$32,14,FALSE)</f>
        <v>44737</v>
      </c>
      <c r="F10" s="25" t="e">
        <f t="shared" ca="1" si="0"/>
        <v>#REF!</v>
      </c>
      <c r="G10" s="67" t="e">
        <f t="shared" ca="1" si="1"/>
        <v>#REF!</v>
      </c>
      <c r="I10" s="25" t="e">
        <f t="shared" ca="1" si="2"/>
        <v>#REF!</v>
      </c>
      <c r="K10" s="67">
        <f>VLOOKUP(A10,'TEMPS FORTS DIGITAUX'!A:H,6,FALSE)</f>
        <v>1008081</v>
      </c>
    </row>
    <row r="11" spans="1:11" ht="24" customHeight="1" x14ac:dyDescent="0.35">
      <c r="A11" s="127" t="s">
        <v>441</v>
      </c>
      <c r="B11" s="120" t="s">
        <v>122</v>
      </c>
      <c r="C11" s="75">
        <f>VLOOKUP(A11,'CALENDRIER ENGAGEMENTS'!$A$6:$E$32,4,FALSE)</f>
        <v>44735</v>
      </c>
      <c r="D11" s="23">
        <f>C11+VLOOKUP(A11,'CALENDRIER ENGAGEMENTS'!$A$6:$N$32,14,FALSE)</f>
        <v>44762</v>
      </c>
      <c r="F11" s="25" t="e">
        <f t="shared" ca="1" si="0"/>
        <v>#REF!</v>
      </c>
      <c r="G11" s="67" t="e">
        <f t="shared" ca="1" si="1"/>
        <v>#REF!</v>
      </c>
      <c r="I11" s="25" t="e">
        <f t="shared" ca="1" si="2"/>
        <v>#REF!</v>
      </c>
      <c r="K11" s="67">
        <f>VLOOKUP(A11,'TEMPS FORTS DIGITAUX'!A:H,6,FALSE)</f>
        <v>1008124</v>
      </c>
    </row>
    <row r="12" spans="1:11" ht="24" customHeight="1" x14ac:dyDescent="0.35">
      <c r="A12" s="127" t="s">
        <v>442</v>
      </c>
      <c r="B12" s="120" t="s">
        <v>156</v>
      </c>
      <c r="C12" s="75">
        <f>VLOOKUP(A12,'CALENDRIER ENGAGEMENTS'!$A$6:$E$32,4,FALSE)</f>
        <v>44763</v>
      </c>
      <c r="D12" s="23">
        <f>C12+VLOOKUP(A12,'CALENDRIER ENGAGEMENTS'!$A$6:$N$32,14,FALSE)</f>
        <v>44790</v>
      </c>
      <c r="F12" s="25" t="e">
        <f t="shared" ca="1" si="0"/>
        <v>#REF!</v>
      </c>
      <c r="G12" s="67" t="e">
        <f t="shared" ca="1" si="1"/>
        <v>#REF!</v>
      </c>
      <c r="I12" s="25" t="e">
        <f t="shared" ca="1" si="2"/>
        <v>#REF!</v>
      </c>
      <c r="K12" s="67">
        <f>VLOOKUP(A12,'TEMPS FORTS DIGITAUX'!A:H,6,FALSE)</f>
        <v>1008125</v>
      </c>
    </row>
    <row r="13" spans="1:11" ht="24" customHeight="1" x14ac:dyDescent="0.35">
      <c r="A13" s="127" t="s">
        <v>443</v>
      </c>
      <c r="B13" s="120" t="s">
        <v>373</v>
      </c>
      <c r="C13" s="75">
        <f>VLOOKUP(A13,'CALENDRIER ENGAGEMENTS'!$A$6:$E$32,4,FALSE)</f>
        <v>44791</v>
      </c>
      <c r="D13" s="23">
        <f>C13+VLOOKUP(A13,'CALENDRIER ENGAGEMENTS'!$A$6:$N$32,14,FALSE)</f>
        <v>44818</v>
      </c>
      <c r="F13" s="25" t="e">
        <f t="shared" ca="1" si="0"/>
        <v>#REF!</v>
      </c>
      <c r="G13" s="67" t="e">
        <f t="shared" ca="1" si="1"/>
        <v>#REF!</v>
      </c>
      <c r="I13" s="25" t="e">
        <f t="shared" ca="1" si="2"/>
        <v>#REF!</v>
      </c>
      <c r="K13" s="67">
        <f>VLOOKUP(A13,'TEMPS FORTS DIGITAUX'!A:H,6,FALSE)</f>
        <v>1008126</v>
      </c>
    </row>
    <row r="14" spans="1:11" ht="24" customHeight="1" x14ac:dyDescent="0.35">
      <c r="A14" s="127" t="s">
        <v>444</v>
      </c>
      <c r="B14" s="120" t="s">
        <v>123</v>
      </c>
      <c r="C14" s="75">
        <f>D13+1</f>
        <v>44819</v>
      </c>
      <c r="D14" s="23">
        <v>44834</v>
      </c>
      <c r="F14" s="25" t="e">
        <f t="shared" ca="1" si="0"/>
        <v>#REF!</v>
      </c>
      <c r="G14" s="67" t="e">
        <f t="shared" ca="1" si="1"/>
        <v>#REF!</v>
      </c>
      <c r="I14" s="25" t="e">
        <f t="shared" ca="1" si="2"/>
        <v>#REF!</v>
      </c>
      <c r="K14" s="67">
        <f>VLOOKUP(A14,'TEMPS FORTS DIGITAUX'!A:H,6,FALSE)</f>
        <v>1008175</v>
      </c>
    </row>
    <row r="15" spans="1:11" ht="24" customHeight="1" x14ac:dyDescent="0.35">
      <c r="A15" s="127" t="s">
        <v>445</v>
      </c>
      <c r="B15" s="120" t="s">
        <v>124</v>
      </c>
      <c r="C15" s="75">
        <f>D14+1</f>
        <v>44835</v>
      </c>
      <c r="D15" s="23">
        <f>+C16-1</f>
        <v>44839</v>
      </c>
      <c r="F15" s="25" t="e">
        <f t="shared" ca="1" si="0"/>
        <v>#REF!</v>
      </c>
      <c r="G15" s="67" t="e">
        <f t="shared" ca="1" si="1"/>
        <v>#REF!</v>
      </c>
      <c r="I15" s="25" t="e">
        <f t="shared" ca="1" si="2"/>
        <v>#REF!</v>
      </c>
      <c r="K15" s="67">
        <f>VLOOKUP(A15,'TEMPS FORTS DIGITAUX'!A:H,6,FALSE)</f>
        <v>1008176</v>
      </c>
    </row>
    <row r="16" spans="1:11" ht="24" customHeight="1" x14ac:dyDescent="0.35">
      <c r="A16" s="127" t="s">
        <v>446</v>
      </c>
      <c r="B16" s="120" t="s">
        <v>125</v>
      </c>
      <c r="C16" s="75">
        <f>VLOOKUP(A16,'CALENDRIER ENGAGEMENTS'!$A$6:$E$32,4,FALSE)</f>
        <v>44840</v>
      </c>
      <c r="D16" s="23">
        <f>C16+VLOOKUP(A16,'CALENDRIER ENGAGEMENTS'!$A$6:$N$32,14,FALSE)</f>
        <v>44867</v>
      </c>
      <c r="F16" s="25" t="e">
        <f t="shared" ca="1" si="0"/>
        <v>#REF!</v>
      </c>
      <c r="G16" s="67" t="e">
        <f t="shared" ca="1" si="1"/>
        <v>#REF!</v>
      </c>
      <c r="I16" s="25" t="e">
        <f t="shared" ca="1" si="2"/>
        <v>#REF!</v>
      </c>
      <c r="K16" s="67">
        <f>VLOOKUP(A16,'TEMPS FORTS DIGITAUX'!A:H,6,FALSE)</f>
        <v>1008177</v>
      </c>
    </row>
    <row r="17" spans="1:11" ht="24" customHeight="1" x14ac:dyDescent="0.35">
      <c r="A17" s="127" t="s">
        <v>447</v>
      </c>
      <c r="B17" s="120" t="s">
        <v>126</v>
      </c>
      <c r="C17" s="75">
        <f>VLOOKUP(A17,'CALENDRIER ENGAGEMENTS'!$A$6:$E$32,4,FALSE)</f>
        <v>44868</v>
      </c>
      <c r="D17" s="23">
        <f>C17+VLOOKUP(A17,'CALENDRIER ENGAGEMENTS'!$A$6:$N$32,14,FALSE)</f>
        <v>44895</v>
      </c>
      <c r="F17" s="25" t="e">
        <f t="shared" ca="1" si="0"/>
        <v>#REF!</v>
      </c>
      <c r="G17" s="67" t="e">
        <f t="shared" ca="1" si="1"/>
        <v>#REF!</v>
      </c>
      <c r="I17" s="25" t="e">
        <f t="shared" ca="1" si="2"/>
        <v>#REF!</v>
      </c>
      <c r="K17" s="67">
        <f>VLOOKUP(A17,'TEMPS FORTS DIGITAUX'!A:H,6,FALSE)</f>
        <v>1008178</v>
      </c>
    </row>
    <row r="18" spans="1:11" ht="24" customHeight="1" x14ac:dyDescent="0.35">
      <c r="A18" s="127" t="s">
        <v>482</v>
      </c>
      <c r="B18" s="120"/>
      <c r="C18" s="75">
        <f>VLOOKUP(A18,'CALENDRIER ENGAGEMENTS'!$A$6:$E$32,4,FALSE)</f>
        <v>44901</v>
      </c>
      <c r="D18" s="23">
        <f>C18+VLOOKUP(A18,'CALENDRIER ENGAGEMENTS'!$A$6:$N$32,14,FALSE)</f>
        <v>44923</v>
      </c>
      <c r="F18" s="25" t="e">
        <f t="shared" ca="1" si="0"/>
        <v>#REF!</v>
      </c>
      <c r="G18" s="67" t="e">
        <f t="shared" ca="1" si="1"/>
        <v>#REF!</v>
      </c>
      <c r="I18" s="25" t="e">
        <f t="shared" ca="1" si="2"/>
        <v>#REF!</v>
      </c>
      <c r="K18" s="67"/>
    </row>
    <row r="19" spans="1:11" ht="24" customHeight="1" x14ac:dyDescent="0.35">
      <c r="A19" s="127" t="s">
        <v>449</v>
      </c>
      <c r="B19" s="120" t="s">
        <v>127</v>
      </c>
      <c r="C19" s="75">
        <f>VLOOKUP(A19,'CALENDRIER ENGAGEMENTS'!$A$6:$E$32,4,FALSE)</f>
        <v>44896</v>
      </c>
      <c r="D19" s="23">
        <f>C19+VLOOKUP(A19,'CALENDRIER ENGAGEMENTS'!$A$6:$N$32,14,FALSE)</f>
        <v>44926</v>
      </c>
      <c r="F19" s="25" t="e">
        <f t="shared" ca="1" si="0"/>
        <v>#REF!</v>
      </c>
      <c r="G19" s="67" t="e">
        <f t="shared" ca="1" si="1"/>
        <v>#REF!</v>
      </c>
      <c r="I19" s="25" t="e">
        <f t="shared" ca="1" si="2"/>
        <v>#REF!</v>
      </c>
      <c r="K19" s="67">
        <f>VLOOKUP(A19,'TEMPS FORTS DIGITAUX'!A:H,6,FALSE)</f>
        <v>1008180</v>
      </c>
    </row>
  </sheetData>
  <mergeCells count="3">
    <mergeCell ref="A1:K1"/>
    <mergeCell ref="C2:D2"/>
    <mergeCell ref="F2:G2"/>
  </mergeCells>
  <conditionalFormatting sqref="F5:G5">
    <cfRule type="cellIs" dxfId="329" priority="51" operator="equal">
      <formula>0</formula>
    </cfRule>
  </conditionalFormatting>
  <conditionalFormatting sqref="I5">
    <cfRule type="cellIs" dxfId="328" priority="50" operator="equal">
      <formula>0</formula>
    </cfRule>
  </conditionalFormatting>
  <conditionalFormatting sqref="K5">
    <cfRule type="cellIs" dxfId="327" priority="47" operator="equal">
      <formula>0</formula>
    </cfRule>
  </conditionalFormatting>
  <conditionalFormatting sqref="K6">
    <cfRule type="cellIs" dxfId="326" priority="43" operator="equal">
      <formula>0</formula>
    </cfRule>
  </conditionalFormatting>
  <conditionalFormatting sqref="F6:G6">
    <cfRule type="cellIs" dxfId="325" priority="42" operator="equal">
      <formula>0</formula>
    </cfRule>
  </conditionalFormatting>
  <conditionalFormatting sqref="I6">
    <cfRule type="cellIs" dxfId="324" priority="40" operator="equal">
      <formula>0</formula>
    </cfRule>
  </conditionalFormatting>
  <conditionalFormatting sqref="K7">
    <cfRule type="cellIs" dxfId="323" priority="39" operator="equal">
      <formula>0</formula>
    </cfRule>
  </conditionalFormatting>
  <conditionalFormatting sqref="F7:G7">
    <cfRule type="cellIs" dxfId="322" priority="38" operator="equal">
      <formula>0</formula>
    </cfRule>
  </conditionalFormatting>
  <conditionalFormatting sqref="I7">
    <cfRule type="cellIs" dxfId="321" priority="37" operator="equal">
      <formula>0</formula>
    </cfRule>
  </conditionalFormatting>
  <conditionalFormatting sqref="K8">
    <cfRule type="cellIs" dxfId="320" priority="36" operator="equal">
      <formula>0</formula>
    </cfRule>
  </conditionalFormatting>
  <conditionalFormatting sqref="F8:G8">
    <cfRule type="cellIs" dxfId="319" priority="35" operator="equal">
      <formula>0</formula>
    </cfRule>
  </conditionalFormatting>
  <conditionalFormatting sqref="I8">
    <cfRule type="cellIs" dxfId="318" priority="34" operator="equal">
      <formula>0</formula>
    </cfRule>
  </conditionalFormatting>
  <conditionalFormatting sqref="K9">
    <cfRule type="cellIs" dxfId="317" priority="33" operator="equal">
      <formula>0</formula>
    </cfRule>
  </conditionalFormatting>
  <conditionalFormatting sqref="F9:G9">
    <cfRule type="cellIs" dxfId="316" priority="32" operator="equal">
      <formula>0</formula>
    </cfRule>
  </conditionalFormatting>
  <conditionalFormatting sqref="I9">
    <cfRule type="cellIs" dxfId="315" priority="31" operator="equal">
      <formula>0</formula>
    </cfRule>
  </conditionalFormatting>
  <conditionalFormatting sqref="K10">
    <cfRule type="cellIs" dxfId="314" priority="30" operator="equal">
      <formula>0</formula>
    </cfRule>
  </conditionalFormatting>
  <conditionalFormatting sqref="F10:G10">
    <cfRule type="cellIs" dxfId="313" priority="29" operator="equal">
      <formula>0</formula>
    </cfRule>
  </conditionalFormatting>
  <conditionalFormatting sqref="I10">
    <cfRule type="cellIs" dxfId="312" priority="28" operator="equal">
      <formula>0</formula>
    </cfRule>
  </conditionalFormatting>
  <conditionalFormatting sqref="K11">
    <cfRule type="cellIs" dxfId="311" priority="27" operator="equal">
      <formula>0</formula>
    </cfRule>
  </conditionalFormatting>
  <conditionalFormatting sqref="F11:G11">
    <cfRule type="cellIs" dxfId="310" priority="26" operator="equal">
      <formula>0</formula>
    </cfRule>
  </conditionalFormatting>
  <conditionalFormatting sqref="I11">
    <cfRule type="cellIs" dxfId="309" priority="25" operator="equal">
      <formula>0</formula>
    </cfRule>
  </conditionalFormatting>
  <conditionalFormatting sqref="K12">
    <cfRule type="cellIs" dxfId="308" priority="24" operator="equal">
      <formula>0</formula>
    </cfRule>
  </conditionalFormatting>
  <conditionalFormatting sqref="F12:G12">
    <cfRule type="cellIs" dxfId="307" priority="23" operator="equal">
      <formula>0</formula>
    </cfRule>
  </conditionalFormatting>
  <conditionalFormatting sqref="I12">
    <cfRule type="cellIs" dxfId="306" priority="22" operator="equal">
      <formula>0</formula>
    </cfRule>
  </conditionalFormatting>
  <conditionalFormatting sqref="K13">
    <cfRule type="cellIs" dxfId="305" priority="21" operator="equal">
      <formula>0</formula>
    </cfRule>
  </conditionalFormatting>
  <conditionalFormatting sqref="F13:G13">
    <cfRule type="cellIs" dxfId="304" priority="20" operator="equal">
      <formula>0</formula>
    </cfRule>
  </conditionalFormatting>
  <conditionalFormatting sqref="I13">
    <cfRule type="cellIs" dxfId="303" priority="19" operator="equal">
      <formula>0</formula>
    </cfRule>
  </conditionalFormatting>
  <conditionalFormatting sqref="K14">
    <cfRule type="cellIs" dxfId="302" priority="18" operator="equal">
      <formula>0</formula>
    </cfRule>
  </conditionalFormatting>
  <conditionalFormatting sqref="F14:G14">
    <cfRule type="cellIs" dxfId="301" priority="17" operator="equal">
      <formula>0</formula>
    </cfRule>
  </conditionalFormatting>
  <conditionalFormatting sqref="I14">
    <cfRule type="cellIs" dxfId="300" priority="16" operator="equal">
      <formula>0</formula>
    </cfRule>
  </conditionalFormatting>
  <conditionalFormatting sqref="K15">
    <cfRule type="cellIs" dxfId="299" priority="15" operator="equal">
      <formula>0</formula>
    </cfRule>
  </conditionalFormatting>
  <conditionalFormatting sqref="F15:G15">
    <cfRule type="cellIs" dxfId="298" priority="14" operator="equal">
      <formula>0</formula>
    </cfRule>
  </conditionalFormatting>
  <conditionalFormatting sqref="I15">
    <cfRule type="cellIs" dxfId="297" priority="13" operator="equal">
      <formula>0</formula>
    </cfRule>
  </conditionalFormatting>
  <conditionalFormatting sqref="K16">
    <cfRule type="cellIs" dxfId="296" priority="12" operator="equal">
      <formula>0</formula>
    </cfRule>
  </conditionalFormatting>
  <conditionalFormatting sqref="F16:G16">
    <cfRule type="cellIs" dxfId="295" priority="11" operator="equal">
      <formula>0</formula>
    </cfRule>
  </conditionalFormatting>
  <conditionalFormatting sqref="I16">
    <cfRule type="cellIs" dxfId="294" priority="10" operator="equal">
      <formula>0</formula>
    </cfRule>
  </conditionalFormatting>
  <conditionalFormatting sqref="K17">
    <cfRule type="cellIs" dxfId="293" priority="9" operator="equal">
      <formula>0</formula>
    </cfRule>
  </conditionalFormatting>
  <conditionalFormatting sqref="F17:G17">
    <cfRule type="cellIs" dxfId="292" priority="8" operator="equal">
      <formula>0</formula>
    </cfRule>
  </conditionalFormatting>
  <conditionalFormatting sqref="I17">
    <cfRule type="cellIs" dxfId="291" priority="7" operator="equal">
      <formula>0</formula>
    </cfRule>
  </conditionalFormatting>
  <conditionalFormatting sqref="K18">
    <cfRule type="cellIs" dxfId="290" priority="6" operator="equal">
      <formula>0</formula>
    </cfRule>
  </conditionalFormatting>
  <conditionalFormatting sqref="F18:G18">
    <cfRule type="cellIs" dxfId="289" priority="5" operator="equal">
      <formula>0</formula>
    </cfRule>
  </conditionalFormatting>
  <conditionalFormatting sqref="I18">
    <cfRule type="cellIs" dxfId="288" priority="4" operator="equal">
      <formula>0</formula>
    </cfRule>
  </conditionalFormatting>
  <conditionalFormatting sqref="K19">
    <cfRule type="cellIs" dxfId="287" priority="3" operator="equal">
      <formula>0</formula>
    </cfRule>
  </conditionalFormatting>
  <conditionalFormatting sqref="F19:G19">
    <cfRule type="cellIs" dxfId="286" priority="2" operator="equal">
      <formula>0</formula>
    </cfRule>
  </conditionalFormatting>
  <conditionalFormatting sqref="I19">
    <cfRule type="cellIs" dxfId="285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12994" r:id="rId4" name="ComboBox1">
          <controlPr defaultSize="0" autoLine="0" autoPict="0" listFillRange="A5:A19" r:id="rId5">
            <anchor>
              <from>
                <xdr:col>0</xdr:col>
                <xdr:colOff>19050</xdr:colOff>
                <xdr:row>1</xdr:row>
                <xdr:rowOff>266700</xdr:rowOff>
              </from>
              <to>
                <xdr:col>0</xdr:col>
                <xdr:colOff>2101850</xdr:colOff>
                <xdr:row>2</xdr:row>
                <xdr:rowOff>215900</xdr:rowOff>
              </to>
            </anchor>
          </controlPr>
        </control>
      </mc:Choice>
      <mc:Fallback>
        <control shapeId="212994" r:id="rId4" name="ComboBox1"/>
      </mc:Fallback>
    </mc:AlternateContent>
    <mc:AlternateContent xmlns:mc="http://schemas.openxmlformats.org/markup-compatibility/2006">
      <mc:Choice Requires="x14">
        <control shapeId="212995" r:id="rId6" name="Button 3">
          <controlPr defaultSize="0" print="0" autoFill="0" autoPict="0" macro="[0]!FERMETURE_TOUS_LES_ONGLETS">
            <anchor moveWithCells="1">
              <from>
                <xdr:col>11</xdr:col>
                <xdr:colOff>38100</xdr:colOff>
                <xdr:row>0</xdr:row>
                <xdr:rowOff>95250</xdr:rowOff>
              </from>
              <to>
                <xdr:col>12</xdr:col>
                <xdr:colOff>476250</xdr:colOff>
                <xdr:row>1</xdr:row>
                <xdr:rowOff>241300</xdr:rowOff>
              </to>
            </anchor>
          </controlPr>
        </control>
      </mc:Choice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6"/>
  <dimension ref="A1:O33"/>
  <sheetViews>
    <sheetView showGridLines="0" zoomScale="90" zoomScaleNormal="90" workbookViewId="0">
      <pane xSplit="3" ySplit="5" topLeftCell="D21" activePane="bottomRight" state="frozen"/>
      <selection activeCell="J15" sqref="J15"/>
      <selection pane="topRight" activeCell="J15" sqref="J15"/>
      <selection pane="bottomLeft" activeCell="J15" sqref="J15"/>
      <selection pane="bottomRight" activeCell="A24" sqref="A24:A25"/>
    </sheetView>
  </sheetViews>
  <sheetFormatPr baseColWidth="10" defaultRowHeight="14.5" x14ac:dyDescent="0.35"/>
  <cols>
    <col min="1" max="2" width="24.7265625" bestFit="1" customWidth="1"/>
    <col min="3" max="3" width="1.54296875" style="20" customWidth="1"/>
    <col min="4" max="13" width="18.1796875" customWidth="1"/>
    <col min="14" max="15" width="12.26953125" customWidth="1"/>
  </cols>
  <sheetData>
    <row r="1" spans="1:15" ht="36" x14ac:dyDescent="0.35">
      <c r="A1" s="305" t="s">
        <v>432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270" t="s">
        <v>412</v>
      </c>
      <c r="O1" s="269" t="s">
        <v>413</v>
      </c>
    </row>
    <row r="3" spans="1:15" ht="15.5" x14ac:dyDescent="0.35">
      <c r="F3" s="134" t="s">
        <v>38</v>
      </c>
      <c r="G3" s="315" t="s">
        <v>40</v>
      </c>
      <c r="H3" s="316"/>
      <c r="I3" s="319" t="s">
        <v>37</v>
      </c>
      <c r="J3" s="319"/>
      <c r="K3" s="134" t="s">
        <v>38</v>
      </c>
      <c r="L3" s="315" t="s">
        <v>48</v>
      </c>
      <c r="M3" s="316"/>
    </row>
    <row r="4" spans="1:15" s="29" customFormat="1" ht="45" customHeight="1" x14ac:dyDescent="0.35">
      <c r="C4" s="21"/>
      <c r="D4" s="320" t="s">
        <v>0</v>
      </c>
      <c r="E4" s="321"/>
      <c r="F4" s="133" t="s">
        <v>411</v>
      </c>
      <c r="G4" s="317" t="s">
        <v>41</v>
      </c>
      <c r="H4" s="318"/>
      <c r="I4" s="133" t="s">
        <v>42</v>
      </c>
      <c r="J4" s="133" t="s">
        <v>43</v>
      </c>
      <c r="K4" s="133" t="s">
        <v>47</v>
      </c>
      <c r="L4" s="133" t="s">
        <v>49</v>
      </c>
      <c r="M4" s="30" t="s">
        <v>50</v>
      </c>
    </row>
    <row r="5" spans="1:15" s="18" customFormat="1" x14ac:dyDescent="0.35">
      <c r="A5" s="57"/>
      <c r="B5" s="57"/>
      <c r="C5" s="57"/>
      <c r="D5" s="274" t="s">
        <v>1</v>
      </c>
      <c r="E5" s="26" t="s">
        <v>2</v>
      </c>
      <c r="F5" s="26" t="s">
        <v>39</v>
      </c>
      <c r="G5" s="26" t="s">
        <v>44</v>
      </c>
      <c r="H5" s="26" t="s">
        <v>45</v>
      </c>
      <c r="I5" s="26" t="s">
        <v>46</v>
      </c>
      <c r="J5" s="26" t="s">
        <v>39</v>
      </c>
      <c r="K5" s="26" t="s">
        <v>46</v>
      </c>
      <c r="L5" s="26" t="s">
        <v>414</v>
      </c>
      <c r="M5" s="14" t="s">
        <v>414</v>
      </c>
      <c r="N5" s="290" t="s">
        <v>483</v>
      </c>
    </row>
    <row r="6" spans="1:15" ht="31.5" customHeight="1" x14ac:dyDescent="0.35">
      <c r="A6" s="308" t="s">
        <v>435</v>
      </c>
      <c r="B6" s="271" t="s">
        <v>434</v>
      </c>
      <c r="C6" s="276"/>
      <c r="D6" s="277">
        <v>44567</v>
      </c>
      <c r="E6" s="273">
        <f>D6+13</f>
        <v>44580</v>
      </c>
      <c r="F6" s="263">
        <f t="shared" ref="F6:F17" si="0">D6-64</f>
        <v>44503</v>
      </c>
      <c r="G6" s="264">
        <f t="shared" ref="G6:G32" si="1">F6+1</f>
        <v>44504</v>
      </c>
      <c r="H6" s="265">
        <f t="shared" ref="H6:H21" si="2">G6+5</f>
        <v>44509</v>
      </c>
      <c r="I6" s="264">
        <f t="shared" ref="I6:I32" si="3">F6+5</f>
        <v>44508</v>
      </c>
      <c r="J6" s="264">
        <f>H6+1</f>
        <v>44510</v>
      </c>
      <c r="K6" s="264">
        <f>I6+7</f>
        <v>44515</v>
      </c>
      <c r="L6" s="264">
        <f>D6-7</f>
        <v>44560</v>
      </c>
      <c r="M6" s="280">
        <f>L6+14</f>
        <v>44574</v>
      </c>
      <c r="N6" s="157">
        <f>+E7-D6</f>
        <v>27</v>
      </c>
    </row>
    <row r="7" spans="1:15" ht="31.5" customHeight="1" x14ac:dyDescent="0.35">
      <c r="A7" s="309"/>
      <c r="B7" s="272" t="s">
        <v>450</v>
      </c>
      <c r="C7" s="278"/>
      <c r="D7" s="277">
        <f>+E6+1</f>
        <v>44581</v>
      </c>
      <c r="E7" s="273">
        <f t="shared" ref="E7:E19" si="4">D7+13</f>
        <v>44594</v>
      </c>
      <c r="F7" s="263">
        <f t="shared" si="0"/>
        <v>44517</v>
      </c>
      <c r="G7" s="264">
        <f t="shared" si="1"/>
        <v>44518</v>
      </c>
      <c r="H7" s="265">
        <f t="shared" si="2"/>
        <v>44523</v>
      </c>
      <c r="I7" s="264">
        <f t="shared" si="3"/>
        <v>44522</v>
      </c>
      <c r="J7" s="264">
        <f t="shared" ref="J7:J32" si="5">H7+1</f>
        <v>44524</v>
      </c>
      <c r="K7" s="264">
        <f t="shared" ref="K7:K17" si="6">I7+7</f>
        <v>44529</v>
      </c>
      <c r="L7" s="264">
        <f t="shared" ref="L7:L24" si="7">D7-7</f>
        <v>44574</v>
      </c>
      <c r="M7" s="280">
        <f t="shared" ref="M7:M24" si="8">L7+14</f>
        <v>44588</v>
      </c>
      <c r="N7" s="291"/>
    </row>
    <row r="8" spans="1:15" ht="31.5" customHeight="1" x14ac:dyDescent="0.35">
      <c r="A8" s="310" t="s">
        <v>436</v>
      </c>
      <c r="B8" s="271" t="s">
        <v>451</v>
      </c>
      <c r="C8" s="58"/>
      <c r="D8" s="275">
        <f>+E7+1</f>
        <v>44595</v>
      </c>
      <c r="E8" s="28">
        <f t="shared" si="4"/>
        <v>44608</v>
      </c>
      <c r="F8" s="263">
        <f t="shared" si="0"/>
        <v>44531</v>
      </c>
      <c r="G8" s="264">
        <f t="shared" si="1"/>
        <v>44532</v>
      </c>
      <c r="H8" s="265">
        <f t="shared" si="2"/>
        <v>44537</v>
      </c>
      <c r="I8" s="264">
        <f t="shared" si="3"/>
        <v>44536</v>
      </c>
      <c r="J8" s="264">
        <f t="shared" si="5"/>
        <v>44538</v>
      </c>
      <c r="K8" s="264">
        <f t="shared" si="6"/>
        <v>44543</v>
      </c>
      <c r="L8" s="264">
        <f t="shared" si="7"/>
        <v>44588</v>
      </c>
      <c r="M8" s="280">
        <f t="shared" si="8"/>
        <v>44602</v>
      </c>
      <c r="N8" s="157">
        <f>+E9-D8</f>
        <v>27</v>
      </c>
    </row>
    <row r="9" spans="1:15" ht="31.5" customHeight="1" x14ac:dyDescent="0.35">
      <c r="A9" s="314"/>
      <c r="B9" s="272" t="s">
        <v>452</v>
      </c>
      <c r="C9" s="58"/>
      <c r="D9" s="27">
        <f>E8+1</f>
        <v>44609</v>
      </c>
      <c r="E9" s="28">
        <f t="shared" si="4"/>
        <v>44622</v>
      </c>
      <c r="F9" s="263">
        <f t="shared" si="0"/>
        <v>44545</v>
      </c>
      <c r="G9" s="264">
        <f t="shared" si="1"/>
        <v>44546</v>
      </c>
      <c r="H9" s="265">
        <f t="shared" si="2"/>
        <v>44551</v>
      </c>
      <c r="I9" s="264">
        <f t="shared" si="3"/>
        <v>44550</v>
      </c>
      <c r="J9" s="264">
        <f t="shared" si="5"/>
        <v>44552</v>
      </c>
      <c r="K9" s="264">
        <f t="shared" si="6"/>
        <v>44557</v>
      </c>
      <c r="L9" s="264">
        <f t="shared" si="7"/>
        <v>44602</v>
      </c>
      <c r="M9" s="280">
        <f t="shared" si="8"/>
        <v>44616</v>
      </c>
      <c r="N9" s="291"/>
    </row>
    <row r="10" spans="1:15" ht="31.5" customHeight="1" x14ac:dyDescent="0.35">
      <c r="A10" s="308" t="s">
        <v>437</v>
      </c>
      <c r="B10" s="271" t="s">
        <v>453</v>
      </c>
      <c r="C10" s="58"/>
      <c r="D10" s="27">
        <f>+E9+1</f>
        <v>44623</v>
      </c>
      <c r="E10" s="28">
        <f t="shared" si="4"/>
        <v>44636</v>
      </c>
      <c r="F10" s="263">
        <f t="shared" si="0"/>
        <v>44559</v>
      </c>
      <c r="G10" s="264">
        <f t="shared" si="1"/>
        <v>44560</v>
      </c>
      <c r="H10" s="265">
        <f>G10+5</f>
        <v>44565</v>
      </c>
      <c r="I10" s="264">
        <f t="shared" si="3"/>
        <v>44564</v>
      </c>
      <c r="J10" s="264">
        <f t="shared" si="5"/>
        <v>44566</v>
      </c>
      <c r="K10" s="264">
        <f t="shared" si="6"/>
        <v>44571</v>
      </c>
      <c r="L10" s="264">
        <f t="shared" si="7"/>
        <v>44616</v>
      </c>
      <c r="M10" s="280">
        <f t="shared" si="8"/>
        <v>44630</v>
      </c>
      <c r="N10" s="157">
        <f>+E11-D10</f>
        <v>27</v>
      </c>
    </row>
    <row r="11" spans="1:15" ht="31.5" customHeight="1" x14ac:dyDescent="0.35">
      <c r="A11" s="309"/>
      <c r="B11" s="272" t="s">
        <v>454</v>
      </c>
      <c r="C11" s="58"/>
      <c r="D11" s="27">
        <f>E10+1</f>
        <v>44637</v>
      </c>
      <c r="E11" s="28">
        <f t="shared" si="4"/>
        <v>44650</v>
      </c>
      <c r="F11" s="263">
        <f t="shared" si="0"/>
        <v>44573</v>
      </c>
      <c r="G11" s="264">
        <f t="shared" si="1"/>
        <v>44574</v>
      </c>
      <c r="H11" s="265">
        <f t="shared" si="2"/>
        <v>44579</v>
      </c>
      <c r="I11" s="264">
        <f t="shared" si="3"/>
        <v>44578</v>
      </c>
      <c r="J11" s="264">
        <f t="shared" si="5"/>
        <v>44580</v>
      </c>
      <c r="K11" s="264">
        <f t="shared" si="6"/>
        <v>44585</v>
      </c>
      <c r="L11" s="264">
        <f t="shared" si="7"/>
        <v>44630</v>
      </c>
      <c r="M11" s="280">
        <f t="shared" si="8"/>
        <v>44644</v>
      </c>
      <c r="N11" s="291"/>
    </row>
    <row r="12" spans="1:15" ht="31.5" customHeight="1" x14ac:dyDescent="0.35">
      <c r="A12" s="310" t="s">
        <v>438</v>
      </c>
      <c r="B12" s="271" t="s">
        <v>455</v>
      </c>
      <c r="C12" s="58"/>
      <c r="D12" s="27">
        <f>+E11+1</f>
        <v>44651</v>
      </c>
      <c r="E12" s="28">
        <f t="shared" si="4"/>
        <v>44664</v>
      </c>
      <c r="F12" s="263">
        <f t="shared" si="0"/>
        <v>44587</v>
      </c>
      <c r="G12" s="264">
        <f t="shared" si="1"/>
        <v>44588</v>
      </c>
      <c r="H12" s="265">
        <f t="shared" si="2"/>
        <v>44593</v>
      </c>
      <c r="I12" s="264">
        <f t="shared" si="3"/>
        <v>44592</v>
      </c>
      <c r="J12" s="264">
        <f t="shared" si="5"/>
        <v>44594</v>
      </c>
      <c r="K12" s="264">
        <f t="shared" si="6"/>
        <v>44599</v>
      </c>
      <c r="L12" s="264">
        <f t="shared" si="7"/>
        <v>44644</v>
      </c>
      <c r="M12" s="280">
        <f t="shared" si="8"/>
        <v>44658</v>
      </c>
      <c r="N12" s="157">
        <f>+E13-D12</f>
        <v>27</v>
      </c>
    </row>
    <row r="13" spans="1:15" ht="31.5" customHeight="1" x14ac:dyDescent="0.35">
      <c r="A13" s="314"/>
      <c r="B13" s="272" t="s">
        <v>456</v>
      </c>
      <c r="C13" s="58"/>
      <c r="D13" s="27">
        <f>E12+1</f>
        <v>44665</v>
      </c>
      <c r="E13" s="28">
        <f t="shared" si="4"/>
        <v>44678</v>
      </c>
      <c r="F13" s="263">
        <f t="shared" si="0"/>
        <v>44601</v>
      </c>
      <c r="G13" s="264">
        <f t="shared" si="1"/>
        <v>44602</v>
      </c>
      <c r="H13" s="265">
        <f t="shared" si="2"/>
        <v>44607</v>
      </c>
      <c r="I13" s="264">
        <f t="shared" si="3"/>
        <v>44606</v>
      </c>
      <c r="J13" s="264">
        <f t="shared" si="5"/>
        <v>44608</v>
      </c>
      <c r="K13" s="264">
        <f t="shared" si="6"/>
        <v>44613</v>
      </c>
      <c r="L13" s="264">
        <f t="shared" si="7"/>
        <v>44658</v>
      </c>
      <c r="M13" s="280">
        <f t="shared" si="8"/>
        <v>44672</v>
      </c>
      <c r="N13" s="291"/>
    </row>
    <row r="14" spans="1:15" ht="31.5" customHeight="1" x14ac:dyDescent="0.35">
      <c r="A14" s="308" t="s">
        <v>439</v>
      </c>
      <c r="B14" s="271" t="s">
        <v>457</v>
      </c>
      <c r="C14" s="58"/>
      <c r="D14" s="27">
        <f>+E13+1</f>
        <v>44679</v>
      </c>
      <c r="E14" s="28">
        <f t="shared" si="4"/>
        <v>44692</v>
      </c>
      <c r="F14" s="263">
        <f t="shared" si="0"/>
        <v>44615</v>
      </c>
      <c r="G14" s="264">
        <f t="shared" si="1"/>
        <v>44616</v>
      </c>
      <c r="H14" s="265">
        <f t="shared" si="2"/>
        <v>44621</v>
      </c>
      <c r="I14" s="264">
        <f t="shared" si="3"/>
        <v>44620</v>
      </c>
      <c r="J14" s="264">
        <f t="shared" si="5"/>
        <v>44622</v>
      </c>
      <c r="K14" s="264">
        <f t="shared" si="6"/>
        <v>44627</v>
      </c>
      <c r="L14" s="264">
        <f t="shared" si="7"/>
        <v>44672</v>
      </c>
      <c r="M14" s="280">
        <f t="shared" si="8"/>
        <v>44686</v>
      </c>
      <c r="N14" s="157">
        <f>+E15-D14</f>
        <v>27</v>
      </c>
    </row>
    <row r="15" spans="1:15" ht="31.5" customHeight="1" x14ac:dyDescent="0.35">
      <c r="A15" s="309"/>
      <c r="B15" s="272" t="s">
        <v>458</v>
      </c>
      <c r="C15" s="58"/>
      <c r="D15" s="27">
        <f>E14+1</f>
        <v>44693</v>
      </c>
      <c r="E15" s="28">
        <f t="shared" si="4"/>
        <v>44706</v>
      </c>
      <c r="F15" s="263">
        <f t="shared" si="0"/>
        <v>44629</v>
      </c>
      <c r="G15" s="264">
        <f t="shared" si="1"/>
        <v>44630</v>
      </c>
      <c r="H15" s="265">
        <f t="shared" si="2"/>
        <v>44635</v>
      </c>
      <c r="I15" s="264">
        <f t="shared" si="3"/>
        <v>44634</v>
      </c>
      <c r="J15" s="264">
        <f t="shared" si="5"/>
        <v>44636</v>
      </c>
      <c r="K15" s="264">
        <f t="shared" si="6"/>
        <v>44641</v>
      </c>
      <c r="L15" s="264">
        <f t="shared" si="7"/>
        <v>44686</v>
      </c>
      <c r="M15" s="280">
        <f t="shared" si="8"/>
        <v>44700</v>
      </c>
      <c r="N15" s="291"/>
    </row>
    <row r="16" spans="1:15" ht="31.5" customHeight="1" x14ac:dyDescent="0.35">
      <c r="A16" s="310" t="s">
        <v>440</v>
      </c>
      <c r="B16" s="271" t="s">
        <v>459</v>
      </c>
      <c r="C16" s="58"/>
      <c r="D16" s="27">
        <f>+E15+1</f>
        <v>44707</v>
      </c>
      <c r="E16" s="28">
        <f t="shared" si="4"/>
        <v>44720</v>
      </c>
      <c r="F16" s="263">
        <f t="shared" si="0"/>
        <v>44643</v>
      </c>
      <c r="G16" s="264">
        <f t="shared" si="1"/>
        <v>44644</v>
      </c>
      <c r="H16" s="265">
        <f t="shared" si="2"/>
        <v>44649</v>
      </c>
      <c r="I16" s="264">
        <f t="shared" si="3"/>
        <v>44648</v>
      </c>
      <c r="J16" s="264">
        <f t="shared" si="5"/>
        <v>44650</v>
      </c>
      <c r="K16" s="264">
        <f>I16+8</f>
        <v>44656</v>
      </c>
      <c r="L16" s="264">
        <f t="shared" si="7"/>
        <v>44700</v>
      </c>
      <c r="M16" s="280">
        <f t="shared" si="8"/>
        <v>44714</v>
      </c>
      <c r="N16" s="157">
        <f>+E17-D16</f>
        <v>30</v>
      </c>
    </row>
    <row r="17" spans="1:14" ht="31.5" customHeight="1" x14ac:dyDescent="0.35">
      <c r="A17" s="314"/>
      <c r="B17" s="272" t="s">
        <v>460</v>
      </c>
      <c r="C17" s="58"/>
      <c r="D17" s="27">
        <f>E16+1</f>
        <v>44721</v>
      </c>
      <c r="E17" s="269">
        <f>D17+16</f>
        <v>44737</v>
      </c>
      <c r="F17" s="263">
        <f t="shared" si="0"/>
        <v>44657</v>
      </c>
      <c r="G17" s="264">
        <f t="shared" si="1"/>
        <v>44658</v>
      </c>
      <c r="H17" s="265">
        <f t="shared" si="2"/>
        <v>44663</v>
      </c>
      <c r="I17" s="264">
        <f t="shared" si="3"/>
        <v>44662</v>
      </c>
      <c r="J17" s="264">
        <f t="shared" si="5"/>
        <v>44664</v>
      </c>
      <c r="K17" s="264">
        <f t="shared" si="6"/>
        <v>44669</v>
      </c>
      <c r="L17" s="264">
        <f t="shared" si="7"/>
        <v>44714</v>
      </c>
      <c r="M17" s="280">
        <f t="shared" si="8"/>
        <v>44728</v>
      </c>
      <c r="N17" s="291"/>
    </row>
    <row r="18" spans="1:14" ht="31.5" customHeight="1" x14ac:dyDescent="0.35">
      <c r="A18" s="308" t="s">
        <v>441</v>
      </c>
      <c r="B18" s="271" t="s">
        <v>461</v>
      </c>
      <c r="C18" s="58"/>
      <c r="D18" s="269">
        <f>E17-2</f>
        <v>44735</v>
      </c>
      <c r="E18" s="28">
        <f t="shared" si="4"/>
        <v>44748</v>
      </c>
      <c r="F18" s="263">
        <f>D18-64</f>
        <v>44671</v>
      </c>
      <c r="G18" s="264">
        <f t="shared" si="1"/>
        <v>44672</v>
      </c>
      <c r="H18" s="265">
        <f t="shared" si="2"/>
        <v>44677</v>
      </c>
      <c r="I18" s="264">
        <f t="shared" si="3"/>
        <v>44676</v>
      </c>
      <c r="J18" s="264">
        <f t="shared" si="5"/>
        <v>44678</v>
      </c>
      <c r="K18" s="264">
        <f t="shared" ref="K18:K32" si="9">I18+7</f>
        <v>44683</v>
      </c>
      <c r="L18" s="264">
        <f t="shared" si="7"/>
        <v>44728</v>
      </c>
      <c r="M18" s="280">
        <f t="shared" si="8"/>
        <v>44742</v>
      </c>
      <c r="N18" s="157">
        <f>+E19-D18</f>
        <v>27</v>
      </c>
    </row>
    <row r="19" spans="1:14" ht="31.5" customHeight="1" x14ac:dyDescent="0.35">
      <c r="A19" s="309"/>
      <c r="B19" s="272" t="s">
        <v>462</v>
      </c>
      <c r="C19" s="58"/>
      <c r="D19" s="27">
        <f>E18+1</f>
        <v>44749</v>
      </c>
      <c r="E19" s="28">
        <f t="shared" si="4"/>
        <v>44762</v>
      </c>
      <c r="F19" s="263">
        <f t="shared" ref="F19:F24" si="10">D19-64</f>
        <v>44685</v>
      </c>
      <c r="G19" s="264">
        <f t="shared" si="1"/>
        <v>44686</v>
      </c>
      <c r="H19" s="265">
        <f t="shared" si="2"/>
        <v>44691</v>
      </c>
      <c r="I19" s="264">
        <f t="shared" si="3"/>
        <v>44690</v>
      </c>
      <c r="J19" s="264">
        <f t="shared" si="5"/>
        <v>44692</v>
      </c>
      <c r="K19" s="264">
        <f t="shared" si="9"/>
        <v>44697</v>
      </c>
      <c r="L19" s="264">
        <f t="shared" si="7"/>
        <v>44742</v>
      </c>
      <c r="M19" s="280">
        <f t="shared" si="8"/>
        <v>44756</v>
      </c>
      <c r="N19" s="291"/>
    </row>
    <row r="20" spans="1:14" ht="31.5" customHeight="1" x14ac:dyDescent="0.35">
      <c r="A20" s="310" t="s">
        <v>442</v>
      </c>
      <c r="B20" s="271" t="s">
        <v>463</v>
      </c>
      <c r="C20" s="58"/>
      <c r="D20" s="27">
        <f>+E19+1</f>
        <v>44763</v>
      </c>
      <c r="E20" s="28">
        <f>D20+13</f>
        <v>44776</v>
      </c>
      <c r="F20" s="263">
        <f t="shared" si="10"/>
        <v>44699</v>
      </c>
      <c r="G20" s="264">
        <f t="shared" si="1"/>
        <v>44700</v>
      </c>
      <c r="H20" s="265">
        <f t="shared" si="2"/>
        <v>44705</v>
      </c>
      <c r="I20" s="264">
        <f t="shared" si="3"/>
        <v>44704</v>
      </c>
      <c r="J20" s="264">
        <f t="shared" si="5"/>
        <v>44706</v>
      </c>
      <c r="K20" s="264">
        <f t="shared" si="9"/>
        <v>44711</v>
      </c>
      <c r="L20" s="264">
        <f t="shared" si="7"/>
        <v>44756</v>
      </c>
      <c r="M20" s="280">
        <f t="shared" si="8"/>
        <v>44770</v>
      </c>
      <c r="N20" s="157">
        <f>+E21-D20</f>
        <v>27</v>
      </c>
    </row>
    <row r="21" spans="1:14" ht="31.5" customHeight="1" x14ac:dyDescent="0.35">
      <c r="A21" s="314"/>
      <c r="B21" s="272" t="s">
        <v>464</v>
      </c>
      <c r="C21" s="58"/>
      <c r="D21" s="27">
        <f>E20+1</f>
        <v>44777</v>
      </c>
      <c r="E21" s="28">
        <f>D21+13</f>
        <v>44790</v>
      </c>
      <c r="F21" s="263">
        <f t="shared" si="10"/>
        <v>44713</v>
      </c>
      <c r="G21" s="264">
        <f t="shared" si="1"/>
        <v>44714</v>
      </c>
      <c r="H21" s="265">
        <f t="shared" si="2"/>
        <v>44719</v>
      </c>
      <c r="I21" s="264">
        <f t="shared" si="3"/>
        <v>44718</v>
      </c>
      <c r="J21" s="264">
        <f t="shared" si="5"/>
        <v>44720</v>
      </c>
      <c r="K21" s="264">
        <f t="shared" si="9"/>
        <v>44725</v>
      </c>
      <c r="L21" s="264">
        <f t="shared" si="7"/>
        <v>44770</v>
      </c>
      <c r="M21" s="280">
        <f t="shared" si="8"/>
        <v>44784</v>
      </c>
      <c r="N21" s="291"/>
    </row>
    <row r="22" spans="1:14" ht="31.5" customHeight="1" x14ac:dyDescent="0.35">
      <c r="A22" s="308" t="s">
        <v>443</v>
      </c>
      <c r="B22" s="271" t="s">
        <v>465</v>
      </c>
      <c r="C22" s="58"/>
      <c r="D22" s="27">
        <f>+E21+1</f>
        <v>44791</v>
      </c>
      <c r="E22" s="28">
        <f>D22+13</f>
        <v>44804</v>
      </c>
      <c r="F22" s="263">
        <f t="shared" si="10"/>
        <v>44727</v>
      </c>
      <c r="G22" s="264">
        <f t="shared" si="1"/>
        <v>44728</v>
      </c>
      <c r="H22" s="265">
        <f t="shared" ref="H22:H23" si="11">G22+5</f>
        <v>44733</v>
      </c>
      <c r="I22" s="264">
        <f t="shared" ref="I22:I23" si="12">F22+5</f>
        <v>44732</v>
      </c>
      <c r="J22" s="264">
        <f t="shared" si="5"/>
        <v>44734</v>
      </c>
      <c r="K22" s="264">
        <f t="shared" ref="K22:K23" si="13">I22+7</f>
        <v>44739</v>
      </c>
      <c r="L22" s="264">
        <f t="shared" si="7"/>
        <v>44784</v>
      </c>
      <c r="M22" s="280">
        <f t="shared" si="8"/>
        <v>44798</v>
      </c>
      <c r="N22" s="157">
        <f>+E23-D22</f>
        <v>27</v>
      </c>
    </row>
    <row r="23" spans="1:14" ht="31.5" customHeight="1" x14ac:dyDescent="0.35">
      <c r="A23" s="309"/>
      <c r="B23" s="272" t="s">
        <v>466</v>
      </c>
      <c r="C23" s="58"/>
      <c r="D23" s="27">
        <f>E22+1</f>
        <v>44805</v>
      </c>
      <c r="E23" s="37">
        <f>D23+13</f>
        <v>44818</v>
      </c>
      <c r="F23" s="263">
        <f t="shared" si="10"/>
        <v>44741</v>
      </c>
      <c r="G23" s="264">
        <f t="shared" si="1"/>
        <v>44742</v>
      </c>
      <c r="H23" s="265">
        <f t="shared" si="11"/>
        <v>44747</v>
      </c>
      <c r="I23" s="264">
        <f t="shared" si="12"/>
        <v>44746</v>
      </c>
      <c r="J23" s="264">
        <f t="shared" si="5"/>
        <v>44748</v>
      </c>
      <c r="K23" s="264">
        <f t="shared" si="13"/>
        <v>44753</v>
      </c>
      <c r="L23" s="264">
        <f t="shared" si="7"/>
        <v>44798</v>
      </c>
      <c r="M23" s="280">
        <f t="shared" si="8"/>
        <v>44812</v>
      </c>
      <c r="N23" s="292"/>
    </row>
    <row r="24" spans="1:14" ht="31.5" customHeight="1" x14ac:dyDescent="0.35">
      <c r="A24" s="310" t="s">
        <v>473</v>
      </c>
      <c r="B24" s="271" t="s">
        <v>444</v>
      </c>
      <c r="C24" s="58"/>
      <c r="D24" s="27">
        <f>+E23+1</f>
        <v>44819</v>
      </c>
      <c r="E24" s="269">
        <f>D24+15</f>
        <v>44834</v>
      </c>
      <c r="F24" s="263">
        <f t="shared" si="10"/>
        <v>44755</v>
      </c>
      <c r="G24" s="264">
        <f t="shared" si="1"/>
        <v>44756</v>
      </c>
      <c r="H24" s="265">
        <f t="shared" ref="H24" si="14">G24+5</f>
        <v>44761</v>
      </c>
      <c r="I24" s="264">
        <f t="shared" ref="I24" si="15">F24+5</f>
        <v>44760</v>
      </c>
      <c r="J24" s="264">
        <f t="shared" si="5"/>
        <v>44762</v>
      </c>
      <c r="K24" s="264">
        <f t="shared" ref="K24" si="16">I24+7</f>
        <v>44767</v>
      </c>
      <c r="L24" s="264">
        <f t="shared" si="7"/>
        <v>44812</v>
      </c>
      <c r="M24" s="280">
        <f t="shared" si="8"/>
        <v>44826</v>
      </c>
      <c r="N24" s="157">
        <f>+E25-D24</f>
        <v>20</v>
      </c>
    </row>
    <row r="25" spans="1:14" ht="31.5" customHeight="1" x14ac:dyDescent="0.35">
      <c r="A25" s="314"/>
      <c r="B25" s="272" t="s">
        <v>445</v>
      </c>
      <c r="C25" s="58"/>
      <c r="D25" s="27">
        <f>E24+1</f>
        <v>44835</v>
      </c>
      <c r="E25" s="269">
        <f>D25+4</f>
        <v>44839</v>
      </c>
      <c r="F25" s="266"/>
      <c r="G25" s="268"/>
      <c r="H25" s="267"/>
      <c r="I25" s="268"/>
      <c r="J25" s="268"/>
      <c r="K25" s="268"/>
      <c r="L25" s="268"/>
      <c r="M25" s="281"/>
      <c r="N25" s="291"/>
    </row>
    <row r="26" spans="1:14" ht="31.5" customHeight="1" x14ac:dyDescent="0.35">
      <c r="A26" s="308" t="s">
        <v>446</v>
      </c>
      <c r="B26" s="271" t="s">
        <v>467</v>
      </c>
      <c r="C26" s="58"/>
      <c r="D26" s="27">
        <f>+E25+1</f>
        <v>44840</v>
      </c>
      <c r="E26" s="28">
        <f>D26+13</f>
        <v>44853</v>
      </c>
      <c r="F26" s="263">
        <f t="shared" ref="F26:F32" si="17">D26-64</f>
        <v>44776</v>
      </c>
      <c r="G26" s="264">
        <f t="shared" si="1"/>
        <v>44777</v>
      </c>
      <c r="H26" s="265">
        <f t="shared" ref="H26:H27" si="18">G26+5</f>
        <v>44782</v>
      </c>
      <c r="I26" s="264">
        <f t="shared" ref="I26:I27" si="19">F26+5</f>
        <v>44781</v>
      </c>
      <c r="J26" s="264">
        <f t="shared" si="5"/>
        <v>44783</v>
      </c>
      <c r="K26" s="264">
        <f t="shared" ref="K26:K27" si="20">I26+7</f>
        <v>44788</v>
      </c>
      <c r="L26" s="264">
        <f t="shared" ref="L26:L32" si="21">D26-7</f>
        <v>44833</v>
      </c>
      <c r="M26" s="280">
        <f t="shared" ref="M26:M32" si="22">L26+14</f>
        <v>44847</v>
      </c>
      <c r="N26" s="157">
        <f>+E27-D26</f>
        <v>27</v>
      </c>
    </row>
    <row r="27" spans="1:14" ht="31.5" customHeight="1" x14ac:dyDescent="0.35">
      <c r="A27" s="309"/>
      <c r="B27" s="272" t="s">
        <v>468</v>
      </c>
      <c r="C27" s="58"/>
      <c r="D27" s="27">
        <f>E26+1</f>
        <v>44854</v>
      </c>
      <c r="E27" s="28">
        <f>D27+13</f>
        <v>44867</v>
      </c>
      <c r="F27" s="263">
        <f t="shared" si="17"/>
        <v>44790</v>
      </c>
      <c r="G27" s="264">
        <f t="shared" si="1"/>
        <v>44791</v>
      </c>
      <c r="H27" s="265">
        <f t="shared" si="18"/>
        <v>44796</v>
      </c>
      <c r="I27" s="264">
        <f t="shared" si="19"/>
        <v>44795</v>
      </c>
      <c r="J27" s="264">
        <f t="shared" si="5"/>
        <v>44797</v>
      </c>
      <c r="K27" s="264">
        <f t="shared" si="20"/>
        <v>44802</v>
      </c>
      <c r="L27" s="264">
        <f t="shared" si="21"/>
        <v>44847</v>
      </c>
      <c r="M27" s="280">
        <f t="shared" si="22"/>
        <v>44861</v>
      </c>
      <c r="N27" s="291"/>
    </row>
    <row r="28" spans="1:14" ht="31.5" customHeight="1" x14ac:dyDescent="0.35">
      <c r="A28" s="310" t="s">
        <v>447</v>
      </c>
      <c r="B28" s="271" t="s">
        <v>469</v>
      </c>
      <c r="C28" s="58"/>
      <c r="D28" s="27">
        <f>E27+1</f>
        <v>44868</v>
      </c>
      <c r="E28" s="28">
        <f>D28+13</f>
        <v>44881</v>
      </c>
      <c r="F28" s="263">
        <f t="shared" si="17"/>
        <v>44804</v>
      </c>
      <c r="G28" s="264">
        <f t="shared" si="1"/>
        <v>44805</v>
      </c>
      <c r="H28" s="265">
        <f t="shared" ref="H28:H32" si="23">G28+5</f>
        <v>44810</v>
      </c>
      <c r="I28" s="264">
        <f t="shared" si="3"/>
        <v>44809</v>
      </c>
      <c r="J28" s="264">
        <f t="shared" si="5"/>
        <v>44811</v>
      </c>
      <c r="K28" s="264">
        <f t="shared" si="9"/>
        <v>44816</v>
      </c>
      <c r="L28" s="264">
        <f t="shared" si="21"/>
        <v>44861</v>
      </c>
      <c r="M28" s="280">
        <f t="shared" si="22"/>
        <v>44875</v>
      </c>
      <c r="N28" s="157">
        <f>+E29-D28</f>
        <v>27</v>
      </c>
    </row>
    <row r="29" spans="1:14" ht="31.5" customHeight="1" x14ac:dyDescent="0.35">
      <c r="A29" s="311"/>
      <c r="B29" s="279" t="s">
        <v>470</v>
      </c>
      <c r="C29" s="58"/>
      <c r="D29" s="27">
        <f>+E28+1</f>
        <v>44882</v>
      </c>
      <c r="E29" s="28">
        <f>D29+13</f>
        <v>44895</v>
      </c>
      <c r="F29" s="263">
        <f t="shared" si="17"/>
        <v>44818</v>
      </c>
      <c r="G29" s="264">
        <f t="shared" si="1"/>
        <v>44819</v>
      </c>
      <c r="H29" s="265">
        <f t="shared" si="23"/>
        <v>44824</v>
      </c>
      <c r="I29" s="264">
        <f t="shared" si="3"/>
        <v>44823</v>
      </c>
      <c r="J29" s="264">
        <f t="shared" si="5"/>
        <v>44825</v>
      </c>
      <c r="K29" s="264">
        <f t="shared" si="9"/>
        <v>44830</v>
      </c>
      <c r="L29" s="264">
        <f t="shared" si="21"/>
        <v>44875</v>
      </c>
      <c r="M29" s="280">
        <f t="shared" si="22"/>
        <v>44889</v>
      </c>
      <c r="N29" s="291"/>
    </row>
    <row r="30" spans="1:14" ht="31.5" customHeight="1" x14ac:dyDescent="0.35">
      <c r="A30" s="312" t="s">
        <v>482</v>
      </c>
      <c r="B30" s="313"/>
      <c r="C30" s="58"/>
      <c r="D30" s="27">
        <f>+E29+6</f>
        <v>44901</v>
      </c>
      <c r="E30" s="28">
        <f>D30+22</f>
        <v>44923</v>
      </c>
      <c r="F30" s="269">
        <f>D30-69</f>
        <v>44832</v>
      </c>
      <c r="G30" s="264">
        <f t="shared" si="1"/>
        <v>44833</v>
      </c>
      <c r="H30" s="265">
        <f>G30+5</f>
        <v>44838</v>
      </c>
      <c r="I30" s="264">
        <f>F30+5</f>
        <v>44837</v>
      </c>
      <c r="J30" s="264">
        <f t="shared" si="5"/>
        <v>44839</v>
      </c>
      <c r="K30" s="264">
        <f>I30+7</f>
        <v>44844</v>
      </c>
      <c r="L30" s="264">
        <f t="shared" si="21"/>
        <v>44894</v>
      </c>
      <c r="M30" s="280">
        <f t="shared" si="22"/>
        <v>44908</v>
      </c>
      <c r="N30" s="157">
        <f>E30-D30</f>
        <v>22</v>
      </c>
    </row>
    <row r="31" spans="1:14" ht="31.5" customHeight="1" x14ac:dyDescent="0.35">
      <c r="A31" s="310" t="s">
        <v>449</v>
      </c>
      <c r="B31" s="271" t="s">
        <v>471</v>
      </c>
      <c r="C31" s="58"/>
      <c r="D31" s="27">
        <f>E29+1</f>
        <v>44896</v>
      </c>
      <c r="E31" s="28">
        <f>D31+13</f>
        <v>44909</v>
      </c>
      <c r="F31" s="263">
        <f t="shared" si="17"/>
        <v>44832</v>
      </c>
      <c r="G31" s="264">
        <f t="shared" si="1"/>
        <v>44833</v>
      </c>
      <c r="H31" s="265">
        <f t="shared" si="23"/>
        <v>44838</v>
      </c>
      <c r="I31" s="264">
        <f t="shared" si="3"/>
        <v>44837</v>
      </c>
      <c r="J31" s="264">
        <f t="shared" si="5"/>
        <v>44839</v>
      </c>
      <c r="K31" s="264">
        <f t="shared" si="9"/>
        <v>44844</v>
      </c>
      <c r="L31" s="264">
        <f t="shared" si="21"/>
        <v>44889</v>
      </c>
      <c r="M31" s="280">
        <f t="shared" si="22"/>
        <v>44903</v>
      </c>
      <c r="N31" s="157">
        <f>+E32-D31</f>
        <v>30</v>
      </c>
    </row>
    <row r="32" spans="1:14" ht="31.5" customHeight="1" x14ac:dyDescent="0.35">
      <c r="A32" s="314"/>
      <c r="B32" s="272" t="s">
        <v>472</v>
      </c>
      <c r="C32" s="58"/>
      <c r="D32" s="27">
        <f>+E31+1</f>
        <v>44910</v>
      </c>
      <c r="E32" s="269">
        <f>D32+16</f>
        <v>44926</v>
      </c>
      <c r="F32" s="263">
        <f t="shared" si="17"/>
        <v>44846</v>
      </c>
      <c r="G32" s="264">
        <f t="shared" si="1"/>
        <v>44847</v>
      </c>
      <c r="H32" s="265">
        <f t="shared" si="23"/>
        <v>44852</v>
      </c>
      <c r="I32" s="264">
        <f t="shared" si="3"/>
        <v>44851</v>
      </c>
      <c r="J32" s="264">
        <f t="shared" si="5"/>
        <v>44853</v>
      </c>
      <c r="K32" s="264">
        <f t="shared" si="9"/>
        <v>44858</v>
      </c>
      <c r="L32" s="264">
        <f t="shared" si="21"/>
        <v>44903</v>
      </c>
      <c r="M32" s="280">
        <f t="shared" si="22"/>
        <v>44917</v>
      </c>
      <c r="N32" s="157"/>
    </row>
    <row r="33" spans="13:13" x14ac:dyDescent="0.35">
      <c r="M33" s="282"/>
    </row>
  </sheetData>
  <mergeCells count="20">
    <mergeCell ref="A18:A19"/>
    <mergeCell ref="A20:A21"/>
    <mergeCell ref="A6:A7"/>
    <mergeCell ref="A8:A9"/>
    <mergeCell ref="A10:A11"/>
    <mergeCell ref="A12:A13"/>
    <mergeCell ref="A14:A15"/>
    <mergeCell ref="G3:H3"/>
    <mergeCell ref="G4:H4"/>
    <mergeCell ref="I3:J3"/>
    <mergeCell ref="A1:M1"/>
    <mergeCell ref="A16:A17"/>
    <mergeCell ref="L3:M3"/>
    <mergeCell ref="D4:E4"/>
    <mergeCell ref="A22:A23"/>
    <mergeCell ref="A26:A27"/>
    <mergeCell ref="A28:A29"/>
    <mergeCell ref="A30:B30"/>
    <mergeCell ref="A31:A32"/>
    <mergeCell ref="A24:A25"/>
  </mergeCells>
  <pageMargins left="0.7" right="0.7" top="0.75" bottom="0.75" header="0.3" footer="0.3"/>
  <pageSetup paperSize="9" orientation="portrait" r:id="rId1"/>
  <ignoredErrors>
    <ignoredError sqref="K16 D8 D10:D15 D16 D20:D21 D29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5" r:id="rId4" name="Button 3">
              <controlPr defaultSize="0" print="0" autoFill="0" autoPict="0" macro="[0]!FERMETURE_TOUS_LES_ONGLETS">
                <anchor moveWithCells="1">
                  <from>
                    <xdr:col>0</xdr:col>
                    <xdr:colOff>76200</xdr:colOff>
                    <xdr:row>1</xdr:row>
                    <xdr:rowOff>146050</xdr:rowOff>
                  </from>
                  <to>
                    <xdr:col>0</xdr:col>
                    <xdr:colOff>1270000</xdr:colOff>
                    <xdr:row>3</xdr:row>
                    <xdr:rowOff>355600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3DB1F46-5207-4F5B-95BA-0AEE63F5FF0D}">
            <xm:f>COUNTIF('JOURS FERIES'!$E$6:$E$18,O1)=1</xm:f>
            <x14:dxf>
              <font>
                <b/>
                <i val="0"/>
                <color rgb="FFFF0000"/>
              </font>
              <fill>
                <patternFill>
                  <bgColor rgb="FFFFC000"/>
                </patternFill>
              </fill>
            </x14:dxf>
          </x14:cfRule>
          <x14:cfRule type="expression" priority="2" id="{35F17F45-219F-4EFA-B167-36599DFA93A1}">
            <xm:f>COUNTIF('JOURS FERIES'!$I$6:$I$18,O1)=1</xm:f>
            <x14:dxf>
              <font>
                <b/>
                <i val="0"/>
                <color rgb="FFFF0000"/>
              </font>
              <fill>
                <patternFill>
                  <bgColor rgb="FFFFC000"/>
                </patternFill>
              </fill>
            </x14:dxf>
          </x14:cfRule>
          <xm:sqref>O1</xm:sqref>
        </x14:conditionalFormatting>
        <x14:conditionalFormatting xmlns:xm="http://schemas.microsoft.com/office/excel/2006/main">
          <x14:cfRule type="expression" priority="3" id="{4D2EBD19-2EEF-4B38-944B-FF839FA17FDE}">
            <xm:f>COUNTIF('JOURS FERIES'!$E$6:$E$18,D6)=1</xm:f>
            <x14:dxf>
              <font>
                <b/>
                <i val="0"/>
                <color rgb="FFFF0000"/>
              </font>
              <fill>
                <patternFill>
                  <bgColor rgb="FFFFC000"/>
                </patternFill>
              </fill>
            </x14:dxf>
          </x14:cfRule>
          <x14:cfRule type="expression" priority="4" id="{629ACF5D-F96F-45D0-A6AB-28A36DB9E777}">
            <xm:f>COUNTIF('JOURS FERIES'!$I$6:$I$18,D6)=1</xm:f>
            <x14:dxf>
              <font>
                <b/>
                <i val="0"/>
                <color rgb="FFFF0000"/>
              </font>
              <fill>
                <patternFill>
                  <bgColor rgb="FFFFC000"/>
                </patternFill>
              </fill>
            </x14:dxf>
          </x14:cfRule>
          <xm:sqref>D6:L32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20"/>
  <dimension ref="A1:I653"/>
  <sheetViews>
    <sheetView showGridLines="0" zoomScale="90" zoomScaleNormal="90" workbookViewId="0">
      <pane xSplit="1" ySplit="4" topLeftCell="B5" activePane="bottomRight" state="frozen"/>
      <selection activeCell="J15" sqref="J15"/>
      <selection pane="topRight" activeCell="J15" sqref="J15"/>
      <selection pane="bottomLeft" activeCell="J15" sqref="J15"/>
      <selection pane="bottomRight" activeCell="J15" sqref="J15"/>
    </sheetView>
  </sheetViews>
  <sheetFormatPr baseColWidth="10" defaultColWidth="22.453125" defaultRowHeight="14.5" x14ac:dyDescent="0.35"/>
  <cols>
    <col min="1" max="3" width="16.81640625" customWidth="1"/>
    <col min="4" max="4" width="40.81640625" customWidth="1"/>
    <col min="5" max="5" width="37.54296875" customWidth="1"/>
    <col min="6" max="7" width="14.453125" customWidth="1"/>
    <col min="8" max="8" width="16.26953125" customWidth="1"/>
    <col min="9" max="9" width="17.81640625" customWidth="1"/>
  </cols>
  <sheetData>
    <row r="1" spans="1:9" ht="32.5" customHeight="1" x14ac:dyDescent="0.35">
      <c r="A1" s="293" t="s">
        <v>107</v>
      </c>
      <c r="B1" s="293"/>
      <c r="C1" s="293"/>
      <c r="D1" s="293"/>
      <c r="E1" s="293"/>
      <c r="F1" s="293"/>
      <c r="G1" s="306"/>
      <c r="H1" s="306"/>
      <c r="I1" s="306"/>
    </row>
    <row r="3" spans="1:9" x14ac:dyDescent="0.35">
      <c r="B3" s="9" t="s">
        <v>0</v>
      </c>
      <c r="C3" s="10"/>
      <c r="D3" s="324" t="s">
        <v>4</v>
      </c>
      <c r="E3" s="324" t="s">
        <v>105</v>
      </c>
      <c r="F3" s="324" t="s">
        <v>3</v>
      </c>
      <c r="G3" s="324" t="s">
        <v>103</v>
      </c>
      <c r="H3" s="322" t="s">
        <v>23</v>
      </c>
      <c r="I3" s="322" t="s">
        <v>113</v>
      </c>
    </row>
    <row r="4" spans="1:9" s="128" customFormat="1" ht="29" x14ac:dyDescent="0.35">
      <c r="A4" s="9" t="s">
        <v>101</v>
      </c>
      <c r="B4" s="5" t="s">
        <v>1</v>
      </c>
      <c r="C4" s="13" t="s">
        <v>2</v>
      </c>
      <c r="D4" s="325"/>
      <c r="E4" s="325"/>
      <c r="F4" s="325"/>
      <c r="G4" s="325"/>
      <c r="H4" s="323"/>
      <c r="I4" s="323"/>
    </row>
    <row r="5" spans="1:9" ht="23.5" customHeight="1" x14ac:dyDescent="0.35">
      <c r="A5" s="41">
        <v>44153</v>
      </c>
      <c r="B5" s="41">
        <v>44203</v>
      </c>
      <c r="C5" s="41">
        <v>44216</v>
      </c>
      <c r="D5" s="41" t="s">
        <v>130</v>
      </c>
      <c r="E5" s="41" t="s">
        <v>86</v>
      </c>
      <c r="F5" s="129">
        <v>1007870</v>
      </c>
      <c r="G5" s="129">
        <v>287310</v>
      </c>
      <c r="H5" s="46"/>
      <c r="I5" s="46" t="s">
        <v>109</v>
      </c>
    </row>
    <row r="6" spans="1:9" ht="23.5" customHeight="1" x14ac:dyDescent="0.35">
      <c r="A6" s="41">
        <v>44153</v>
      </c>
      <c r="B6" s="41">
        <v>44203</v>
      </c>
      <c r="C6" s="41">
        <v>44230</v>
      </c>
      <c r="D6" s="41" t="s">
        <v>130</v>
      </c>
      <c r="E6" s="41" t="s">
        <v>86</v>
      </c>
      <c r="F6" s="129">
        <v>1007882</v>
      </c>
      <c r="G6" s="129">
        <v>287405</v>
      </c>
      <c r="H6" s="46"/>
      <c r="I6" s="46" t="s">
        <v>109</v>
      </c>
    </row>
    <row r="7" spans="1:9" ht="23.5" customHeight="1" x14ac:dyDescent="0.35">
      <c r="A7" s="41">
        <v>44153</v>
      </c>
      <c r="B7" s="41">
        <v>44217</v>
      </c>
      <c r="C7" s="41">
        <v>44217</v>
      </c>
      <c r="D7" s="41" t="s">
        <v>128</v>
      </c>
      <c r="E7" s="41" t="s">
        <v>88</v>
      </c>
      <c r="F7" s="129">
        <v>1007900</v>
      </c>
      <c r="G7" s="129">
        <v>287230</v>
      </c>
      <c r="H7" s="46"/>
      <c r="I7" s="46" t="s">
        <v>109</v>
      </c>
    </row>
    <row r="8" spans="1:9" ht="23.5" customHeight="1" x14ac:dyDescent="0.35">
      <c r="A8" s="41">
        <v>44153</v>
      </c>
      <c r="B8" s="41">
        <v>44221</v>
      </c>
      <c r="C8" s="41">
        <v>44221</v>
      </c>
      <c r="D8" s="41" t="s">
        <v>129</v>
      </c>
      <c r="E8" s="41" t="s">
        <v>88</v>
      </c>
      <c r="F8" s="129">
        <v>1007901</v>
      </c>
      <c r="G8" s="129">
        <v>287231</v>
      </c>
      <c r="H8" s="46"/>
      <c r="I8" s="46" t="s">
        <v>109</v>
      </c>
    </row>
    <row r="9" spans="1:9" ht="23.5" customHeight="1" x14ac:dyDescent="0.35">
      <c r="A9" s="41">
        <v>44181</v>
      </c>
      <c r="B9" s="41">
        <v>44231</v>
      </c>
      <c r="C9" s="41">
        <v>44258</v>
      </c>
      <c r="D9" s="41" t="s">
        <v>132</v>
      </c>
      <c r="E9" s="41" t="s">
        <v>89</v>
      </c>
      <c r="F9" s="129">
        <v>1007888</v>
      </c>
      <c r="G9" s="129">
        <v>287615</v>
      </c>
      <c r="H9" s="46"/>
      <c r="I9" s="46" t="s">
        <v>109</v>
      </c>
    </row>
    <row r="10" spans="1:9" ht="23.5" customHeight="1" x14ac:dyDescent="0.35">
      <c r="A10" s="41">
        <v>44188</v>
      </c>
      <c r="B10" s="41">
        <v>44235</v>
      </c>
      <c r="C10" s="41">
        <v>44240</v>
      </c>
      <c r="D10" s="41" t="s">
        <v>133</v>
      </c>
      <c r="E10" s="41" t="s">
        <v>88</v>
      </c>
      <c r="F10" s="129">
        <v>1007933</v>
      </c>
      <c r="G10" s="129">
        <v>289234</v>
      </c>
      <c r="H10" s="46"/>
      <c r="I10" s="46" t="s">
        <v>109</v>
      </c>
    </row>
    <row r="11" spans="1:9" ht="23.5" customHeight="1" x14ac:dyDescent="0.35">
      <c r="A11" s="208">
        <v>44197</v>
      </c>
      <c r="B11" s="208">
        <v>44333</v>
      </c>
      <c r="C11" s="208">
        <v>44338</v>
      </c>
      <c r="D11" s="208" t="s">
        <v>301</v>
      </c>
      <c r="E11" s="208" t="s">
        <v>88</v>
      </c>
      <c r="F11" s="209">
        <v>1008060</v>
      </c>
      <c r="G11" s="209">
        <v>291109</v>
      </c>
      <c r="H11" s="46"/>
      <c r="I11" s="206" t="s">
        <v>112</v>
      </c>
    </row>
    <row r="12" spans="1:9" ht="23.5" customHeight="1" x14ac:dyDescent="0.35">
      <c r="A12" s="208">
        <v>44197</v>
      </c>
      <c r="B12" s="208">
        <v>44343</v>
      </c>
      <c r="C12" s="208">
        <v>44370</v>
      </c>
      <c r="D12" s="208" t="s">
        <v>296</v>
      </c>
      <c r="E12" s="208" t="s">
        <v>86</v>
      </c>
      <c r="F12" s="209">
        <v>1008041</v>
      </c>
      <c r="G12" s="209">
        <v>290330</v>
      </c>
      <c r="H12" s="46"/>
      <c r="I12" s="206" t="s">
        <v>112</v>
      </c>
    </row>
    <row r="13" spans="1:9" ht="23.5" customHeight="1" x14ac:dyDescent="0.35">
      <c r="A13" s="208">
        <v>44197</v>
      </c>
      <c r="B13" s="208">
        <v>44389</v>
      </c>
      <c r="C13" s="208">
        <v>44394</v>
      </c>
      <c r="D13" s="208" t="s">
        <v>303</v>
      </c>
      <c r="E13" s="208" t="s">
        <v>89</v>
      </c>
      <c r="F13" s="209">
        <v>1008091</v>
      </c>
      <c r="G13" s="209">
        <v>290641</v>
      </c>
      <c r="H13" s="46"/>
      <c r="I13" s="206" t="s">
        <v>112</v>
      </c>
    </row>
    <row r="14" spans="1:9" ht="23.5" customHeight="1" x14ac:dyDescent="0.35">
      <c r="A14" s="208">
        <v>44197</v>
      </c>
      <c r="B14" s="208">
        <v>44410</v>
      </c>
      <c r="C14" s="208">
        <v>44415</v>
      </c>
      <c r="D14" s="208" t="s">
        <v>375</v>
      </c>
      <c r="E14" s="208" t="s">
        <v>88</v>
      </c>
      <c r="F14" s="209">
        <v>1008197</v>
      </c>
      <c r="G14" s="209">
        <v>292590</v>
      </c>
      <c r="H14" s="46"/>
      <c r="I14" s="206" t="s">
        <v>112</v>
      </c>
    </row>
    <row r="15" spans="1:9" ht="23.5" customHeight="1" x14ac:dyDescent="0.35">
      <c r="A15" s="208">
        <v>44197</v>
      </c>
      <c r="B15" s="208">
        <v>44441</v>
      </c>
      <c r="C15" s="208">
        <v>44454</v>
      </c>
      <c r="D15" s="208" t="s">
        <v>395</v>
      </c>
      <c r="E15" s="208" t="s">
        <v>85</v>
      </c>
      <c r="F15" s="209">
        <v>1008148</v>
      </c>
      <c r="G15" s="209">
        <v>293137</v>
      </c>
      <c r="H15" s="46"/>
      <c r="I15" s="206" t="s">
        <v>112</v>
      </c>
    </row>
    <row r="16" spans="1:9" ht="23.5" customHeight="1" x14ac:dyDescent="0.35">
      <c r="A16" s="208">
        <v>44197</v>
      </c>
      <c r="B16" s="208">
        <v>44455</v>
      </c>
      <c r="C16" s="208">
        <v>44469</v>
      </c>
      <c r="D16" s="208" t="s">
        <v>342</v>
      </c>
      <c r="E16" s="208" t="s">
        <v>87</v>
      </c>
      <c r="F16" s="209">
        <v>1008104</v>
      </c>
      <c r="G16" s="209">
        <v>291842</v>
      </c>
      <c r="H16" s="46"/>
      <c r="I16" s="206" t="s">
        <v>112</v>
      </c>
    </row>
    <row r="17" spans="1:9" ht="23.5" customHeight="1" x14ac:dyDescent="0.35">
      <c r="A17" s="208">
        <v>44197</v>
      </c>
      <c r="B17" s="208">
        <v>44469</v>
      </c>
      <c r="C17" s="208">
        <v>44483</v>
      </c>
      <c r="D17" s="208" t="s">
        <v>394</v>
      </c>
      <c r="E17" s="208" t="s">
        <v>85</v>
      </c>
      <c r="F17" s="209">
        <v>1008246</v>
      </c>
      <c r="G17" s="209">
        <v>293136</v>
      </c>
      <c r="H17" s="46"/>
      <c r="I17" s="206" t="s">
        <v>112</v>
      </c>
    </row>
    <row r="18" spans="1:9" ht="23.5" customHeight="1" x14ac:dyDescent="0.35">
      <c r="A18" s="208">
        <v>44197</v>
      </c>
      <c r="B18" s="208">
        <v>44490</v>
      </c>
      <c r="C18" s="208">
        <v>44561</v>
      </c>
      <c r="D18" s="208" t="s">
        <v>388</v>
      </c>
      <c r="E18" s="208" t="s">
        <v>85</v>
      </c>
      <c r="F18" s="209">
        <v>1008234</v>
      </c>
      <c r="G18" s="209">
        <v>292950</v>
      </c>
      <c r="H18" s="46"/>
      <c r="I18" s="206" t="s">
        <v>112</v>
      </c>
    </row>
    <row r="19" spans="1:9" ht="23.5" customHeight="1" x14ac:dyDescent="0.35">
      <c r="A19" s="208">
        <v>44197</v>
      </c>
      <c r="B19" s="208">
        <v>44490</v>
      </c>
      <c r="C19" s="208">
        <v>44561</v>
      </c>
      <c r="D19" s="208" t="s">
        <v>388</v>
      </c>
      <c r="E19" s="208" t="s">
        <v>86</v>
      </c>
      <c r="F19" s="209">
        <v>1008234</v>
      </c>
      <c r="G19" s="209">
        <v>292949</v>
      </c>
      <c r="H19" s="46"/>
      <c r="I19" s="206" t="s">
        <v>112</v>
      </c>
    </row>
    <row r="20" spans="1:9" ht="23.5" customHeight="1" x14ac:dyDescent="0.35">
      <c r="A20" s="41">
        <v>44209</v>
      </c>
      <c r="B20" s="41">
        <v>44259</v>
      </c>
      <c r="C20" s="41">
        <v>44286</v>
      </c>
      <c r="D20" s="41" t="s">
        <v>145</v>
      </c>
      <c r="E20" s="41" t="s">
        <v>88</v>
      </c>
      <c r="F20" s="129">
        <v>1007925</v>
      </c>
      <c r="G20" s="129">
        <v>289436</v>
      </c>
      <c r="H20" s="46"/>
      <c r="I20" s="46" t="s">
        <v>109</v>
      </c>
    </row>
    <row r="21" spans="1:9" ht="23.5" customHeight="1" x14ac:dyDescent="0.35">
      <c r="A21" s="41">
        <v>44209</v>
      </c>
      <c r="B21" s="41">
        <v>44273</v>
      </c>
      <c r="C21" s="41">
        <v>44331</v>
      </c>
      <c r="D21" s="41" t="s">
        <v>149</v>
      </c>
      <c r="E21" s="41" t="s">
        <v>85</v>
      </c>
      <c r="F21" s="129">
        <v>1007947</v>
      </c>
      <c r="G21" s="129">
        <v>289475</v>
      </c>
      <c r="H21" s="46"/>
      <c r="I21" s="46" t="s">
        <v>109</v>
      </c>
    </row>
    <row r="22" spans="1:9" ht="23.5" customHeight="1" x14ac:dyDescent="0.35">
      <c r="A22" s="41">
        <v>44209</v>
      </c>
      <c r="B22" s="41">
        <v>44273</v>
      </c>
      <c r="C22" s="41">
        <v>44331</v>
      </c>
      <c r="D22" s="41" t="s">
        <v>150</v>
      </c>
      <c r="E22" s="41" t="s">
        <v>86</v>
      </c>
      <c r="F22" s="129">
        <v>1007947</v>
      </c>
      <c r="G22" s="129">
        <v>289474</v>
      </c>
      <c r="H22" s="46"/>
      <c r="I22" s="46" t="s">
        <v>109</v>
      </c>
    </row>
    <row r="23" spans="1:9" ht="23.5" customHeight="1" x14ac:dyDescent="0.35">
      <c r="A23" s="41">
        <v>44216</v>
      </c>
      <c r="B23" s="41">
        <v>44273</v>
      </c>
      <c r="C23" s="41">
        <v>44331</v>
      </c>
      <c r="D23" s="41" t="s">
        <v>155</v>
      </c>
      <c r="E23" s="41" t="s">
        <v>86</v>
      </c>
      <c r="F23" s="129">
        <v>1007925</v>
      </c>
      <c r="G23" s="129">
        <v>289638</v>
      </c>
      <c r="H23" s="46"/>
      <c r="I23" s="46" t="s">
        <v>109</v>
      </c>
    </row>
    <row r="24" spans="1:9" ht="23.5" customHeight="1" x14ac:dyDescent="0.35">
      <c r="A24" s="41">
        <v>44216</v>
      </c>
      <c r="B24" s="41">
        <v>44273</v>
      </c>
      <c r="C24" s="41">
        <v>44331</v>
      </c>
      <c r="D24" s="41" t="s">
        <v>154</v>
      </c>
      <c r="E24" s="41" t="s">
        <v>88</v>
      </c>
      <c r="F24" s="129">
        <v>1007947</v>
      </c>
      <c r="G24" s="129">
        <v>289581</v>
      </c>
      <c r="H24" s="46"/>
      <c r="I24" s="46" t="s">
        <v>109</v>
      </c>
    </row>
    <row r="25" spans="1:9" ht="23.5" customHeight="1" x14ac:dyDescent="0.35">
      <c r="A25" s="41">
        <v>44223</v>
      </c>
      <c r="B25" s="41">
        <v>44287</v>
      </c>
      <c r="C25" s="41">
        <v>44314</v>
      </c>
      <c r="D25" s="41" t="s">
        <v>151</v>
      </c>
      <c r="E25" s="41" t="s">
        <v>89</v>
      </c>
      <c r="F25" s="129">
        <v>1007955</v>
      </c>
      <c r="G25" s="129">
        <v>289476</v>
      </c>
      <c r="H25" s="46"/>
      <c r="I25" s="46" t="s">
        <v>109</v>
      </c>
    </row>
    <row r="26" spans="1:9" ht="23.5" customHeight="1" x14ac:dyDescent="0.35">
      <c r="A26" s="41">
        <v>44230</v>
      </c>
      <c r="B26" s="41">
        <v>44287</v>
      </c>
      <c r="C26" s="41">
        <v>44314</v>
      </c>
      <c r="D26" s="41" t="s">
        <v>267</v>
      </c>
      <c r="E26" s="41" t="s">
        <v>88</v>
      </c>
      <c r="F26" s="129">
        <v>1007953</v>
      </c>
      <c r="G26" s="129">
        <v>289863</v>
      </c>
      <c r="H26" s="46"/>
      <c r="I26" s="46" t="s">
        <v>109</v>
      </c>
    </row>
    <row r="27" spans="1:9" ht="23.5" customHeight="1" x14ac:dyDescent="0.35">
      <c r="A27" s="41">
        <v>44237</v>
      </c>
      <c r="B27" s="41">
        <v>44287</v>
      </c>
      <c r="C27" s="41">
        <v>44300</v>
      </c>
      <c r="D27" s="41" t="s">
        <v>272</v>
      </c>
      <c r="E27" s="41" t="s">
        <v>86</v>
      </c>
      <c r="F27" s="129">
        <v>1007957</v>
      </c>
      <c r="G27" s="129">
        <v>289978</v>
      </c>
      <c r="H27" s="46"/>
      <c r="I27" s="46" t="s">
        <v>109</v>
      </c>
    </row>
    <row r="28" spans="1:9" ht="23.5" customHeight="1" x14ac:dyDescent="0.35">
      <c r="A28" s="41">
        <v>44237</v>
      </c>
      <c r="B28" s="41">
        <v>44287</v>
      </c>
      <c r="C28" s="41">
        <v>44314</v>
      </c>
      <c r="D28" s="41" t="s">
        <v>266</v>
      </c>
      <c r="E28" s="41" t="s">
        <v>86</v>
      </c>
      <c r="F28" s="129">
        <v>1007952</v>
      </c>
      <c r="G28" s="129">
        <v>289860</v>
      </c>
      <c r="H28" s="46"/>
      <c r="I28" s="46" t="s">
        <v>109</v>
      </c>
    </row>
    <row r="29" spans="1:9" ht="23.5" customHeight="1" x14ac:dyDescent="0.35">
      <c r="A29" s="41">
        <v>44237</v>
      </c>
      <c r="B29" s="41">
        <v>44294</v>
      </c>
      <c r="C29" s="41">
        <v>44294</v>
      </c>
      <c r="D29" s="41" t="s">
        <v>274</v>
      </c>
      <c r="E29" s="41" t="s">
        <v>88</v>
      </c>
      <c r="F29" s="129">
        <v>1008056</v>
      </c>
      <c r="G29" s="129">
        <v>289998</v>
      </c>
      <c r="H29" s="46"/>
      <c r="I29" s="46" t="s">
        <v>109</v>
      </c>
    </row>
    <row r="30" spans="1:9" ht="23.5" customHeight="1" x14ac:dyDescent="0.35">
      <c r="A30" s="41">
        <v>44237</v>
      </c>
      <c r="B30" s="41">
        <v>44301</v>
      </c>
      <c r="C30" s="41">
        <v>44301</v>
      </c>
      <c r="D30" s="41" t="s">
        <v>269</v>
      </c>
      <c r="E30" s="41" t="s">
        <v>88</v>
      </c>
      <c r="F30" s="129">
        <v>1008064</v>
      </c>
      <c r="G30" s="129">
        <v>289898</v>
      </c>
      <c r="H30" s="46"/>
      <c r="I30" s="46" t="s">
        <v>109</v>
      </c>
    </row>
    <row r="31" spans="1:9" ht="23.5" customHeight="1" x14ac:dyDescent="0.35">
      <c r="A31" s="41">
        <v>44237</v>
      </c>
      <c r="B31" s="41">
        <v>44306</v>
      </c>
      <c r="C31" s="41">
        <v>44306</v>
      </c>
      <c r="D31" s="41" t="s">
        <v>270</v>
      </c>
      <c r="E31" s="41" t="s">
        <v>88</v>
      </c>
      <c r="F31" s="129">
        <v>1008065</v>
      </c>
      <c r="G31" s="129">
        <v>289899</v>
      </c>
      <c r="H31" s="46"/>
      <c r="I31" s="46" t="s">
        <v>109</v>
      </c>
    </row>
    <row r="32" spans="1:9" ht="23.5" customHeight="1" x14ac:dyDescent="0.35">
      <c r="A32" s="41">
        <v>44237</v>
      </c>
      <c r="B32" s="41">
        <v>44333</v>
      </c>
      <c r="C32" s="41">
        <v>44338</v>
      </c>
      <c r="D32" s="41" t="s">
        <v>273</v>
      </c>
      <c r="E32" s="41" t="s">
        <v>87</v>
      </c>
      <c r="F32" s="129">
        <v>1008060</v>
      </c>
      <c r="G32" s="129">
        <v>289858</v>
      </c>
      <c r="H32" s="46"/>
      <c r="I32" s="46" t="s">
        <v>109</v>
      </c>
    </row>
    <row r="33" spans="1:9" ht="23.5" customHeight="1" x14ac:dyDescent="0.35">
      <c r="A33" s="41">
        <v>44244</v>
      </c>
      <c r="B33" s="41">
        <v>44287</v>
      </c>
      <c r="C33" s="41">
        <v>44314</v>
      </c>
      <c r="D33" s="41" t="s">
        <v>268</v>
      </c>
      <c r="E33" s="41" t="s">
        <v>85</v>
      </c>
      <c r="F33" s="129">
        <v>1007952</v>
      </c>
      <c r="G33" s="129">
        <v>289494</v>
      </c>
      <c r="H33" s="46"/>
      <c r="I33" s="46" t="s">
        <v>109</v>
      </c>
    </row>
    <row r="34" spans="1:9" ht="23.5" customHeight="1" x14ac:dyDescent="0.35">
      <c r="A34" s="41">
        <v>44244</v>
      </c>
      <c r="B34" s="41">
        <v>44287</v>
      </c>
      <c r="C34" s="41">
        <v>44314</v>
      </c>
      <c r="D34" s="41" t="s">
        <v>277</v>
      </c>
      <c r="E34" s="41" t="s">
        <v>89</v>
      </c>
      <c r="F34" s="129">
        <v>1007956</v>
      </c>
      <c r="G34" s="129">
        <v>290040</v>
      </c>
      <c r="H34" s="46"/>
      <c r="I34" s="46" t="s">
        <v>109</v>
      </c>
    </row>
    <row r="35" spans="1:9" ht="23.5" customHeight="1" x14ac:dyDescent="0.35">
      <c r="A35" s="41">
        <v>44244</v>
      </c>
      <c r="B35" s="41">
        <v>44301</v>
      </c>
      <c r="C35" s="41">
        <v>44314</v>
      </c>
      <c r="D35" s="41" t="s">
        <v>275</v>
      </c>
      <c r="E35" s="41" t="s">
        <v>85</v>
      </c>
      <c r="F35" s="129">
        <v>1007960</v>
      </c>
      <c r="G35" s="129">
        <v>290000</v>
      </c>
      <c r="H35" s="46"/>
      <c r="I35" s="46" t="s">
        <v>109</v>
      </c>
    </row>
    <row r="36" spans="1:9" ht="23.5" customHeight="1" x14ac:dyDescent="0.35">
      <c r="A36" s="41">
        <v>44244</v>
      </c>
      <c r="B36" s="41">
        <v>44327</v>
      </c>
      <c r="C36" s="41">
        <v>44327</v>
      </c>
      <c r="D36" s="41" t="s">
        <v>278</v>
      </c>
      <c r="E36" s="41" t="s">
        <v>88</v>
      </c>
      <c r="F36" s="129">
        <v>1008058</v>
      </c>
      <c r="G36" s="129">
        <v>290179</v>
      </c>
      <c r="H36" s="46"/>
      <c r="I36" s="46" t="s">
        <v>109</v>
      </c>
    </row>
    <row r="37" spans="1:9" ht="23.5" customHeight="1" x14ac:dyDescent="0.35">
      <c r="A37" s="41">
        <v>44244</v>
      </c>
      <c r="B37" s="41">
        <v>44334</v>
      </c>
      <c r="C37" s="41">
        <v>44334</v>
      </c>
      <c r="D37" s="41" t="s">
        <v>279</v>
      </c>
      <c r="E37" s="41" t="s">
        <v>88</v>
      </c>
      <c r="F37" s="129">
        <v>1008057</v>
      </c>
      <c r="G37" s="129">
        <v>290180</v>
      </c>
      <c r="H37" s="46"/>
      <c r="I37" s="46" t="s">
        <v>109</v>
      </c>
    </row>
    <row r="38" spans="1:9" ht="23.5" customHeight="1" x14ac:dyDescent="0.35">
      <c r="A38" s="41">
        <v>44265</v>
      </c>
      <c r="B38" s="41">
        <v>44343</v>
      </c>
      <c r="C38" s="41">
        <v>44370</v>
      </c>
      <c r="D38" s="41" t="s">
        <v>295</v>
      </c>
      <c r="E38" s="41" t="s">
        <v>85</v>
      </c>
      <c r="F38" s="129">
        <v>1008041</v>
      </c>
      <c r="G38" s="129">
        <v>290329</v>
      </c>
      <c r="H38" s="46"/>
      <c r="I38" s="46" t="s">
        <v>109</v>
      </c>
    </row>
    <row r="39" spans="1:9" ht="23.5" customHeight="1" x14ac:dyDescent="0.35">
      <c r="A39" s="41">
        <v>44265</v>
      </c>
      <c r="B39" s="41">
        <v>44343</v>
      </c>
      <c r="C39" s="41">
        <v>44356</v>
      </c>
      <c r="D39" s="41" t="s">
        <v>296</v>
      </c>
      <c r="E39" s="41" t="s">
        <v>86</v>
      </c>
      <c r="F39" s="129">
        <v>1007974</v>
      </c>
      <c r="G39" s="129">
        <v>290437</v>
      </c>
      <c r="H39" s="46"/>
      <c r="I39" s="46" t="s">
        <v>109</v>
      </c>
    </row>
    <row r="40" spans="1:9" ht="23.5" customHeight="1" x14ac:dyDescent="0.35">
      <c r="A40" s="41">
        <v>44265</v>
      </c>
      <c r="B40" s="41">
        <v>44345</v>
      </c>
      <c r="C40" s="41">
        <v>44342</v>
      </c>
      <c r="D40" s="41" t="s">
        <v>294</v>
      </c>
      <c r="E40" s="41" t="s">
        <v>77</v>
      </c>
      <c r="F40" s="129">
        <v>1008040</v>
      </c>
      <c r="G40" s="129">
        <v>290309</v>
      </c>
      <c r="H40" s="46"/>
      <c r="I40" s="46" t="s">
        <v>109</v>
      </c>
    </row>
    <row r="41" spans="1:9" ht="23.5" customHeight="1" x14ac:dyDescent="0.35">
      <c r="A41" s="41">
        <v>44279</v>
      </c>
      <c r="B41" s="41">
        <v>44315</v>
      </c>
      <c r="C41" s="41">
        <v>44342</v>
      </c>
      <c r="D41" s="41" t="s">
        <v>297</v>
      </c>
      <c r="E41" s="41" t="s">
        <v>85</v>
      </c>
      <c r="F41" s="129">
        <v>1008038</v>
      </c>
      <c r="G41" s="129">
        <v>290548</v>
      </c>
      <c r="H41" s="46"/>
      <c r="I41" s="46" t="s">
        <v>109</v>
      </c>
    </row>
    <row r="42" spans="1:9" ht="23.5" customHeight="1" x14ac:dyDescent="0.35">
      <c r="A42" s="41">
        <v>44279</v>
      </c>
      <c r="B42" s="41">
        <v>44320</v>
      </c>
      <c r="C42" s="41">
        <v>44320</v>
      </c>
      <c r="D42" s="41" t="s">
        <v>302</v>
      </c>
      <c r="E42" s="41" t="s">
        <v>88</v>
      </c>
      <c r="F42" s="129">
        <v>1008090</v>
      </c>
      <c r="G42" s="129">
        <v>290642</v>
      </c>
      <c r="H42" s="46"/>
      <c r="I42" s="46" t="s">
        <v>109</v>
      </c>
    </row>
    <row r="43" spans="1:9" ht="23.5" customHeight="1" x14ac:dyDescent="0.35">
      <c r="A43" s="41">
        <v>44279</v>
      </c>
      <c r="B43" s="41">
        <v>44340</v>
      </c>
      <c r="C43" s="41">
        <v>44345</v>
      </c>
      <c r="D43" s="41" t="s">
        <v>304</v>
      </c>
      <c r="E43" s="41" t="s">
        <v>89</v>
      </c>
      <c r="F43" s="129">
        <v>1008085</v>
      </c>
      <c r="G43" s="129">
        <v>290822</v>
      </c>
      <c r="H43" s="46"/>
      <c r="I43" s="46" t="s">
        <v>109</v>
      </c>
    </row>
    <row r="44" spans="1:9" ht="23.5" customHeight="1" x14ac:dyDescent="0.35">
      <c r="A44" s="41">
        <v>44279</v>
      </c>
      <c r="B44" s="41">
        <v>44343</v>
      </c>
      <c r="C44" s="41">
        <v>44370</v>
      </c>
      <c r="D44" s="41" t="s">
        <v>298</v>
      </c>
      <c r="E44" s="41" t="s">
        <v>88</v>
      </c>
      <c r="F44" s="129">
        <v>1008088</v>
      </c>
      <c r="G44" s="129">
        <v>290640</v>
      </c>
      <c r="H44" s="46"/>
      <c r="I44" s="46" t="s">
        <v>109</v>
      </c>
    </row>
    <row r="45" spans="1:9" ht="23.5" customHeight="1" x14ac:dyDescent="0.35">
      <c r="A45" s="41">
        <v>44279</v>
      </c>
      <c r="B45" s="41">
        <v>44354</v>
      </c>
      <c r="C45" s="41">
        <v>44359</v>
      </c>
      <c r="D45" s="41" t="s">
        <v>300</v>
      </c>
      <c r="E45" s="41" t="s">
        <v>88</v>
      </c>
      <c r="F45" s="129">
        <v>1008087</v>
      </c>
      <c r="G45" s="129">
        <v>290639</v>
      </c>
      <c r="H45" s="46"/>
      <c r="I45" s="46" t="s">
        <v>109</v>
      </c>
    </row>
    <row r="46" spans="1:9" ht="23.5" customHeight="1" x14ac:dyDescent="0.35">
      <c r="A46" s="41">
        <v>44279</v>
      </c>
      <c r="B46" s="41">
        <v>44368</v>
      </c>
      <c r="C46" s="41">
        <v>44373</v>
      </c>
      <c r="D46" s="41" t="s">
        <v>301</v>
      </c>
      <c r="E46" s="41" t="s">
        <v>89</v>
      </c>
      <c r="F46" s="129">
        <v>1008094</v>
      </c>
      <c r="G46" s="129">
        <v>290821</v>
      </c>
      <c r="H46" s="46"/>
      <c r="I46" s="46" t="s">
        <v>109</v>
      </c>
    </row>
    <row r="47" spans="1:9" ht="23.5" customHeight="1" x14ac:dyDescent="0.35">
      <c r="A47" s="41">
        <v>44279</v>
      </c>
      <c r="B47" s="41">
        <v>44382</v>
      </c>
      <c r="C47" s="41">
        <v>44387</v>
      </c>
      <c r="D47" s="41" t="s">
        <v>299</v>
      </c>
      <c r="E47" s="41" t="s">
        <v>89</v>
      </c>
      <c r="F47" s="129">
        <v>1008086</v>
      </c>
      <c r="G47" s="129">
        <v>290638</v>
      </c>
      <c r="H47" s="46"/>
      <c r="I47" s="46" t="s">
        <v>109</v>
      </c>
    </row>
    <row r="48" spans="1:9" ht="23.5" customHeight="1" x14ac:dyDescent="0.35">
      <c r="A48" s="41">
        <v>44293</v>
      </c>
      <c r="B48" s="41">
        <v>44343</v>
      </c>
      <c r="C48" s="41">
        <v>44370</v>
      </c>
      <c r="D48" s="41" t="s">
        <v>306</v>
      </c>
      <c r="E48" s="41" t="s">
        <v>88</v>
      </c>
      <c r="F48" s="129">
        <v>1008041</v>
      </c>
      <c r="G48" s="129">
        <v>290998</v>
      </c>
      <c r="H48" s="46"/>
      <c r="I48" s="46" t="s">
        <v>109</v>
      </c>
    </row>
    <row r="49" spans="1:9" ht="23.5" customHeight="1" x14ac:dyDescent="0.35">
      <c r="A49" s="41">
        <v>44321</v>
      </c>
      <c r="B49" s="41">
        <v>44361</v>
      </c>
      <c r="C49" s="41">
        <v>44366</v>
      </c>
      <c r="D49" s="41" t="s">
        <v>328</v>
      </c>
      <c r="E49" s="41" t="s">
        <v>86</v>
      </c>
      <c r="F49" s="129">
        <v>1008084</v>
      </c>
      <c r="G49" s="129">
        <v>291681</v>
      </c>
      <c r="H49" s="46"/>
      <c r="I49" s="46" t="s">
        <v>109</v>
      </c>
    </row>
    <row r="50" spans="1:9" ht="23.5" customHeight="1" x14ac:dyDescent="0.35">
      <c r="A50" s="41">
        <v>44321</v>
      </c>
      <c r="B50" s="41">
        <v>44371</v>
      </c>
      <c r="C50" s="41">
        <v>44384</v>
      </c>
      <c r="D50" s="41" t="s">
        <v>316</v>
      </c>
      <c r="E50" s="41" t="s">
        <v>86</v>
      </c>
      <c r="F50" s="129">
        <v>1007980</v>
      </c>
      <c r="G50" s="129">
        <v>291621</v>
      </c>
      <c r="H50" s="46"/>
      <c r="I50" s="46" t="s">
        <v>109</v>
      </c>
    </row>
    <row r="51" spans="1:9" ht="23.5" customHeight="1" x14ac:dyDescent="0.35">
      <c r="A51" s="41">
        <v>44321</v>
      </c>
      <c r="B51" s="41">
        <v>44371</v>
      </c>
      <c r="C51" s="41">
        <v>44398</v>
      </c>
      <c r="D51" s="41" t="s">
        <v>327</v>
      </c>
      <c r="E51" s="41" t="s">
        <v>86</v>
      </c>
      <c r="F51" s="129">
        <v>1008044</v>
      </c>
      <c r="G51" s="129">
        <v>291669</v>
      </c>
      <c r="H51" s="46"/>
      <c r="I51" s="46" t="s">
        <v>109</v>
      </c>
    </row>
    <row r="52" spans="1:9" ht="23.5" customHeight="1" x14ac:dyDescent="0.35">
      <c r="A52" s="41">
        <v>44321</v>
      </c>
      <c r="B52" s="41">
        <v>44389</v>
      </c>
      <c r="C52" s="41">
        <v>44394</v>
      </c>
      <c r="D52" s="41" t="s">
        <v>329</v>
      </c>
      <c r="E52" s="41" t="s">
        <v>86</v>
      </c>
      <c r="F52" s="129">
        <v>1008091</v>
      </c>
      <c r="G52" s="129">
        <v>291682</v>
      </c>
      <c r="H52" s="46"/>
      <c r="I52" s="46" t="s">
        <v>109</v>
      </c>
    </row>
    <row r="53" spans="1:9" ht="23.5" customHeight="1" x14ac:dyDescent="0.35">
      <c r="A53" s="41">
        <v>44321</v>
      </c>
      <c r="B53" s="41">
        <v>44403</v>
      </c>
      <c r="C53" s="41">
        <v>44408</v>
      </c>
      <c r="D53" s="41" t="s">
        <v>331</v>
      </c>
      <c r="E53" s="41" t="s">
        <v>86</v>
      </c>
      <c r="F53" s="129">
        <v>1008196</v>
      </c>
      <c r="G53" s="129">
        <v>291722</v>
      </c>
      <c r="H53" s="46"/>
      <c r="I53" s="46" t="s">
        <v>109</v>
      </c>
    </row>
    <row r="54" spans="1:9" ht="23.5" customHeight="1" x14ac:dyDescent="0.35">
      <c r="A54" s="41">
        <v>44321</v>
      </c>
      <c r="B54" s="41">
        <v>44410</v>
      </c>
      <c r="C54" s="41">
        <v>44415</v>
      </c>
      <c r="D54" s="41" t="s">
        <v>330</v>
      </c>
      <c r="E54" s="41" t="s">
        <v>86</v>
      </c>
      <c r="F54" s="129">
        <v>1008197</v>
      </c>
      <c r="G54" s="129">
        <v>291723</v>
      </c>
      <c r="H54" s="46"/>
      <c r="I54" s="46" t="s">
        <v>109</v>
      </c>
    </row>
    <row r="55" spans="1:9" ht="23.5" customHeight="1" x14ac:dyDescent="0.35">
      <c r="A55" s="41">
        <v>44321</v>
      </c>
      <c r="B55" s="41" t="s">
        <v>326</v>
      </c>
      <c r="C55" s="41">
        <v>44371</v>
      </c>
      <c r="D55" s="41" t="s">
        <v>304</v>
      </c>
      <c r="E55" s="41" t="s">
        <v>88</v>
      </c>
      <c r="F55" s="129">
        <v>1008110</v>
      </c>
      <c r="G55" s="129">
        <v>291643</v>
      </c>
      <c r="H55" s="46"/>
      <c r="I55" s="46" t="s">
        <v>109</v>
      </c>
    </row>
    <row r="56" spans="1:9" ht="23.5" customHeight="1" x14ac:dyDescent="0.35">
      <c r="A56" s="41">
        <v>44335</v>
      </c>
      <c r="B56" s="41">
        <v>44396</v>
      </c>
      <c r="C56" s="41">
        <v>44401</v>
      </c>
      <c r="D56" s="41" t="s">
        <v>334</v>
      </c>
      <c r="E56" s="41" t="s">
        <v>86</v>
      </c>
      <c r="F56" s="129">
        <v>1008201</v>
      </c>
      <c r="G56" s="129">
        <v>291820</v>
      </c>
      <c r="H56" s="46"/>
      <c r="I56" s="46" t="s">
        <v>109</v>
      </c>
    </row>
    <row r="57" spans="1:9" ht="23.5" customHeight="1" x14ac:dyDescent="0.35">
      <c r="A57" s="41">
        <v>44349</v>
      </c>
      <c r="B57" s="41">
        <v>44390</v>
      </c>
      <c r="C57" s="41">
        <v>44390</v>
      </c>
      <c r="D57" s="41" t="s">
        <v>364</v>
      </c>
      <c r="E57" s="41" t="s">
        <v>88</v>
      </c>
      <c r="F57" s="129">
        <v>1008223</v>
      </c>
      <c r="G57" s="129">
        <v>292404</v>
      </c>
      <c r="H57" s="46"/>
      <c r="I57" s="46" t="s">
        <v>109</v>
      </c>
    </row>
    <row r="58" spans="1:9" ht="23.5" customHeight="1" x14ac:dyDescent="0.35">
      <c r="A58" s="41">
        <v>44349</v>
      </c>
      <c r="B58" s="41">
        <v>44399</v>
      </c>
      <c r="C58" s="41">
        <v>44426</v>
      </c>
      <c r="D58" s="41" t="s">
        <v>352</v>
      </c>
      <c r="E58" s="41" t="s">
        <v>79</v>
      </c>
      <c r="F58" s="129">
        <v>1008116</v>
      </c>
      <c r="G58" s="129">
        <v>292020</v>
      </c>
      <c r="H58" s="46"/>
      <c r="I58" s="46" t="s">
        <v>109</v>
      </c>
    </row>
    <row r="59" spans="1:9" ht="23.5" customHeight="1" x14ac:dyDescent="0.35">
      <c r="A59" s="41">
        <v>44349</v>
      </c>
      <c r="B59" s="41">
        <v>44399</v>
      </c>
      <c r="C59" s="41">
        <v>44426</v>
      </c>
      <c r="D59" s="41" t="s">
        <v>352</v>
      </c>
      <c r="E59" s="41" t="s">
        <v>82</v>
      </c>
      <c r="F59" s="129">
        <v>1008116</v>
      </c>
      <c r="G59" s="129">
        <v>292021</v>
      </c>
      <c r="H59" s="46"/>
      <c r="I59" s="46" t="s">
        <v>109</v>
      </c>
    </row>
    <row r="60" spans="1:9" ht="23.5" customHeight="1" x14ac:dyDescent="0.35">
      <c r="A60" s="41">
        <v>44349</v>
      </c>
      <c r="B60" s="41">
        <v>44403</v>
      </c>
      <c r="C60" s="41">
        <v>44408</v>
      </c>
      <c r="D60" s="41" t="s">
        <v>331</v>
      </c>
      <c r="E60" s="41" t="s">
        <v>88</v>
      </c>
      <c r="F60" s="129">
        <v>1008196</v>
      </c>
      <c r="G60" s="129">
        <v>292045</v>
      </c>
      <c r="H60" s="46"/>
      <c r="I60" s="46" t="s">
        <v>109</v>
      </c>
    </row>
    <row r="61" spans="1:9" ht="23.5" customHeight="1" x14ac:dyDescent="0.35">
      <c r="A61" s="41">
        <v>44349</v>
      </c>
      <c r="B61" s="41">
        <v>44404</v>
      </c>
      <c r="C61" s="41">
        <v>44404</v>
      </c>
      <c r="D61" s="41" t="s">
        <v>353</v>
      </c>
      <c r="E61" s="41" t="s">
        <v>88</v>
      </c>
      <c r="F61" s="129">
        <v>1008217</v>
      </c>
      <c r="G61" s="129">
        <v>292100</v>
      </c>
      <c r="H61" s="46"/>
      <c r="I61" s="46" t="s">
        <v>109</v>
      </c>
    </row>
    <row r="62" spans="1:9" ht="23.5" customHeight="1" x14ac:dyDescent="0.35">
      <c r="A62" s="41">
        <v>44349</v>
      </c>
      <c r="B62" s="41">
        <v>44417</v>
      </c>
      <c r="C62" s="41">
        <v>44422</v>
      </c>
      <c r="D62" s="41" t="s">
        <v>354</v>
      </c>
      <c r="E62" s="41" t="s">
        <v>88</v>
      </c>
      <c r="F62" s="129">
        <v>1008216</v>
      </c>
      <c r="G62" s="129">
        <v>292101</v>
      </c>
      <c r="H62" s="46"/>
      <c r="I62" s="46" t="s">
        <v>109</v>
      </c>
    </row>
    <row r="63" spans="1:9" ht="23.5" customHeight="1" x14ac:dyDescent="0.35">
      <c r="A63" s="41">
        <v>44349</v>
      </c>
      <c r="B63" s="41">
        <v>44420</v>
      </c>
      <c r="C63" s="41">
        <v>44420</v>
      </c>
      <c r="D63" s="41" t="s">
        <v>365</v>
      </c>
      <c r="E63" s="41" t="s">
        <v>88</v>
      </c>
      <c r="F63" s="129">
        <v>1008222</v>
      </c>
      <c r="G63" s="129">
        <v>292405</v>
      </c>
      <c r="H63" s="46"/>
      <c r="I63" s="46" t="s">
        <v>109</v>
      </c>
    </row>
    <row r="64" spans="1:9" ht="23.5" customHeight="1" x14ac:dyDescent="0.35">
      <c r="A64" s="41">
        <v>44349</v>
      </c>
      <c r="B64" s="41">
        <v>44476</v>
      </c>
      <c r="C64" s="41">
        <v>44503</v>
      </c>
      <c r="D64" s="41" t="s">
        <v>350</v>
      </c>
      <c r="E64" s="41" t="s">
        <v>95</v>
      </c>
      <c r="F64" s="129">
        <v>1008136</v>
      </c>
      <c r="G64" s="129">
        <v>291960</v>
      </c>
      <c r="H64" s="46"/>
      <c r="I64" s="46" t="s">
        <v>109</v>
      </c>
    </row>
    <row r="65" spans="1:9" ht="23.5" customHeight="1" x14ac:dyDescent="0.35">
      <c r="A65" s="41">
        <v>44363</v>
      </c>
      <c r="B65" s="41">
        <v>44410</v>
      </c>
      <c r="C65" s="41">
        <v>44415</v>
      </c>
      <c r="D65" s="41" t="s">
        <v>375</v>
      </c>
      <c r="E65" s="41" t="s">
        <v>87</v>
      </c>
      <c r="F65" s="129">
        <v>1008197</v>
      </c>
      <c r="G65" s="129">
        <v>292604</v>
      </c>
      <c r="H65" s="46"/>
      <c r="I65" s="46" t="s">
        <v>109</v>
      </c>
    </row>
    <row r="66" spans="1:9" ht="23.5" customHeight="1" x14ac:dyDescent="0.35">
      <c r="A66" s="41">
        <v>44363</v>
      </c>
      <c r="B66" s="41">
        <v>44490</v>
      </c>
      <c r="C66" s="41">
        <v>44561</v>
      </c>
      <c r="D66" s="41" t="s">
        <v>376</v>
      </c>
      <c r="E66" s="41" t="s">
        <v>87</v>
      </c>
      <c r="F66" s="129">
        <v>1008234</v>
      </c>
      <c r="G66" s="129">
        <v>292684</v>
      </c>
      <c r="H66" s="46"/>
      <c r="I66" s="46" t="s">
        <v>109</v>
      </c>
    </row>
    <row r="67" spans="1:9" ht="23.5" customHeight="1" x14ac:dyDescent="0.35">
      <c r="A67" s="41">
        <v>44377</v>
      </c>
      <c r="B67" s="41">
        <v>44427</v>
      </c>
      <c r="C67" s="41">
        <v>44454</v>
      </c>
      <c r="D67" s="41" t="s">
        <v>384</v>
      </c>
      <c r="E67" s="41" t="s">
        <v>95</v>
      </c>
      <c r="F67" s="129">
        <v>1008127</v>
      </c>
      <c r="G67" s="129">
        <v>292864</v>
      </c>
      <c r="H67" s="46"/>
      <c r="I67" s="46" t="s">
        <v>109</v>
      </c>
    </row>
    <row r="68" spans="1:9" ht="23.5" customHeight="1" x14ac:dyDescent="0.35">
      <c r="A68" s="41">
        <v>44377</v>
      </c>
      <c r="B68" s="41">
        <v>44474</v>
      </c>
      <c r="C68" s="41">
        <v>44474</v>
      </c>
      <c r="D68" s="41" t="s">
        <v>385</v>
      </c>
      <c r="E68" s="41" t="s">
        <v>88</v>
      </c>
      <c r="F68" s="129">
        <v>1008243</v>
      </c>
      <c r="G68" s="129">
        <v>292886</v>
      </c>
      <c r="H68" s="46"/>
      <c r="I68" s="46" t="s">
        <v>109</v>
      </c>
    </row>
    <row r="69" spans="1:9" ht="23.5" customHeight="1" x14ac:dyDescent="0.35">
      <c r="A69" s="41">
        <v>44377</v>
      </c>
      <c r="B69" s="41">
        <v>44476</v>
      </c>
      <c r="C69" s="41">
        <v>44561</v>
      </c>
      <c r="D69" s="41" t="s">
        <v>388</v>
      </c>
      <c r="E69" s="41" t="s">
        <v>85</v>
      </c>
      <c r="F69" s="129">
        <v>1008246</v>
      </c>
      <c r="G69" s="129">
        <v>292989</v>
      </c>
      <c r="H69" s="46"/>
      <c r="I69" s="46" t="s">
        <v>109</v>
      </c>
    </row>
    <row r="70" spans="1:9" ht="23.5" customHeight="1" x14ac:dyDescent="0.35">
      <c r="A70" s="41">
        <v>44377</v>
      </c>
      <c r="B70" s="41">
        <v>44476</v>
      </c>
      <c r="C70" s="41">
        <v>44561</v>
      </c>
      <c r="D70" s="41" t="s">
        <v>388</v>
      </c>
      <c r="E70" s="41" t="s">
        <v>87</v>
      </c>
      <c r="F70" s="129">
        <v>1008246</v>
      </c>
      <c r="G70" s="129">
        <v>292991</v>
      </c>
      <c r="H70" s="46"/>
      <c r="I70" s="46" t="s">
        <v>109</v>
      </c>
    </row>
    <row r="71" spans="1:9" ht="23.5" customHeight="1" x14ac:dyDescent="0.35">
      <c r="A71" s="41">
        <v>44390</v>
      </c>
      <c r="B71" s="41">
        <v>44441</v>
      </c>
      <c r="C71" s="41">
        <v>44454</v>
      </c>
      <c r="D71" s="41" t="s">
        <v>395</v>
      </c>
      <c r="E71" s="41" t="s">
        <v>86</v>
      </c>
      <c r="F71" s="129">
        <v>1008148</v>
      </c>
      <c r="G71" s="129">
        <v>293309</v>
      </c>
      <c r="H71" s="46"/>
      <c r="I71" s="46" t="s">
        <v>109</v>
      </c>
    </row>
    <row r="72" spans="1:9" ht="23.5" customHeight="1" x14ac:dyDescent="0.35">
      <c r="A72" s="41">
        <v>44390</v>
      </c>
      <c r="B72" s="41">
        <v>44441</v>
      </c>
      <c r="C72" s="41">
        <v>44454</v>
      </c>
      <c r="D72" s="41" t="s">
        <v>391</v>
      </c>
      <c r="E72" s="41" t="s">
        <v>95</v>
      </c>
      <c r="F72" s="129">
        <v>1008148</v>
      </c>
      <c r="G72" s="129">
        <v>292987</v>
      </c>
      <c r="H72" s="46"/>
      <c r="I72" s="46" t="s">
        <v>109</v>
      </c>
    </row>
    <row r="73" spans="1:9" ht="23.5" customHeight="1" x14ac:dyDescent="0.35">
      <c r="A73" s="41">
        <v>44390</v>
      </c>
      <c r="B73" s="41">
        <v>44455</v>
      </c>
      <c r="C73" s="41">
        <v>44469</v>
      </c>
      <c r="D73" s="41" t="s">
        <v>392</v>
      </c>
      <c r="E73" s="41" t="s">
        <v>87</v>
      </c>
      <c r="F73" s="129">
        <v>1008104</v>
      </c>
      <c r="G73" s="129">
        <v>292422</v>
      </c>
      <c r="H73" s="46"/>
      <c r="I73" s="46" t="s">
        <v>109</v>
      </c>
    </row>
    <row r="74" spans="1:9" ht="23.5" customHeight="1" x14ac:dyDescent="0.35">
      <c r="A74" s="41">
        <v>44390</v>
      </c>
      <c r="B74" s="41">
        <v>44476</v>
      </c>
      <c r="C74" s="41">
        <v>44561</v>
      </c>
      <c r="D74" s="41" t="s">
        <v>388</v>
      </c>
      <c r="E74" s="41" t="s">
        <v>86</v>
      </c>
      <c r="F74" s="129">
        <v>1008246</v>
      </c>
      <c r="G74" s="129">
        <v>292990</v>
      </c>
      <c r="H74" s="46"/>
      <c r="I74" s="46" t="s">
        <v>109</v>
      </c>
    </row>
    <row r="75" spans="1:9" ht="23.5" customHeight="1" x14ac:dyDescent="0.35">
      <c r="A75" s="41">
        <v>44390</v>
      </c>
      <c r="B75" s="41">
        <v>44476</v>
      </c>
      <c r="C75" s="41">
        <v>44561</v>
      </c>
      <c r="D75" s="41" t="s">
        <v>388</v>
      </c>
      <c r="E75" s="41" t="s">
        <v>89</v>
      </c>
      <c r="F75" s="129">
        <v>1008246</v>
      </c>
      <c r="G75" s="129">
        <v>293044</v>
      </c>
      <c r="H75" s="46"/>
      <c r="I75" s="46" t="s">
        <v>109</v>
      </c>
    </row>
    <row r="76" spans="1:9" ht="23.5" customHeight="1" x14ac:dyDescent="0.35">
      <c r="A76" s="41">
        <v>44390</v>
      </c>
      <c r="B76" s="41">
        <v>44502</v>
      </c>
      <c r="C76" s="41">
        <v>44561</v>
      </c>
      <c r="D76" s="41" t="s">
        <v>393</v>
      </c>
      <c r="E76" s="41" t="s">
        <v>93</v>
      </c>
      <c r="F76" s="129"/>
      <c r="G76" s="129">
        <v>293075</v>
      </c>
      <c r="H76" s="46"/>
      <c r="I76" s="46" t="s">
        <v>109</v>
      </c>
    </row>
    <row r="77" spans="1:9" ht="23.5" customHeight="1" x14ac:dyDescent="0.35">
      <c r="A77" s="41">
        <v>44398</v>
      </c>
      <c r="B77" s="41">
        <v>44441</v>
      </c>
      <c r="C77" s="41">
        <v>44454</v>
      </c>
      <c r="D77" s="41" t="s">
        <v>395</v>
      </c>
      <c r="E77" s="41" t="s">
        <v>85</v>
      </c>
      <c r="F77" s="129">
        <v>1008148</v>
      </c>
      <c r="G77" s="129">
        <v>293932</v>
      </c>
      <c r="H77" s="46" t="s">
        <v>403</v>
      </c>
      <c r="I77" s="46" t="s">
        <v>109</v>
      </c>
    </row>
    <row r="78" spans="1:9" ht="23.5" customHeight="1" x14ac:dyDescent="0.35">
      <c r="A78" s="41">
        <v>44398</v>
      </c>
      <c r="B78" s="41">
        <v>44469</v>
      </c>
      <c r="C78" s="41">
        <v>44483</v>
      </c>
      <c r="D78" s="41" t="s">
        <v>394</v>
      </c>
      <c r="E78" s="41" t="s">
        <v>85</v>
      </c>
      <c r="F78" s="129">
        <v>1008246</v>
      </c>
      <c r="G78" s="129">
        <v>293933</v>
      </c>
      <c r="H78" s="46" t="s">
        <v>402</v>
      </c>
      <c r="I78" s="46" t="s">
        <v>109</v>
      </c>
    </row>
    <row r="79" spans="1:9" ht="23.5" customHeight="1" x14ac:dyDescent="0.35">
      <c r="A79" s="41">
        <v>44412</v>
      </c>
      <c r="B79" s="41">
        <v>44476</v>
      </c>
      <c r="C79" s="41">
        <v>44561</v>
      </c>
      <c r="D79" s="41" t="s">
        <v>401</v>
      </c>
      <c r="E79" s="41" t="s">
        <v>86</v>
      </c>
      <c r="F79" s="129">
        <v>1008246</v>
      </c>
      <c r="G79" s="129">
        <v>293349</v>
      </c>
      <c r="H79" s="46"/>
      <c r="I79" s="46" t="s">
        <v>109</v>
      </c>
    </row>
    <row r="80" spans="1:9" ht="23.5" customHeight="1" x14ac:dyDescent="0.35">
      <c r="A80" s="41">
        <v>44412</v>
      </c>
      <c r="B80" s="41">
        <v>44481</v>
      </c>
      <c r="C80" s="41">
        <v>44481</v>
      </c>
      <c r="D80" s="51" t="s">
        <v>399</v>
      </c>
      <c r="E80" s="41" t="s">
        <v>88</v>
      </c>
      <c r="F80" s="129">
        <v>1008252</v>
      </c>
      <c r="G80" s="129">
        <v>293329</v>
      </c>
      <c r="H80" s="46"/>
      <c r="I80" s="46" t="s">
        <v>109</v>
      </c>
    </row>
    <row r="81" spans="1:9" ht="23.5" customHeight="1" x14ac:dyDescent="0.35">
      <c r="A81" s="41">
        <v>44412</v>
      </c>
      <c r="B81" s="41">
        <v>44483</v>
      </c>
      <c r="C81" s="41">
        <v>44483</v>
      </c>
      <c r="D81" s="51" t="s">
        <v>399</v>
      </c>
      <c r="E81" s="41" t="s">
        <v>88</v>
      </c>
      <c r="F81" s="129">
        <v>1008253</v>
      </c>
      <c r="G81" s="129">
        <v>293330</v>
      </c>
      <c r="H81" s="46"/>
      <c r="I81" s="46" t="s">
        <v>109</v>
      </c>
    </row>
    <row r="82" spans="1:9" ht="23.5" customHeight="1" x14ac:dyDescent="0.35">
      <c r="A82" s="41">
        <v>44412</v>
      </c>
      <c r="B82" s="41">
        <v>44488</v>
      </c>
      <c r="C82" s="41">
        <v>44488</v>
      </c>
      <c r="D82" s="51" t="s">
        <v>400</v>
      </c>
      <c r="E82" s="41" t="s">
        <v>88</v>
      </c>
      <c r="F82" s="129">
        <v>1008254</v>
      </c>
      <c r="G82" s="129">
        <v>293331</v>
      </c>
      <c r="H82" s="46"/>
      <c r="I82" s="46" t="s">
        <v>109</v>
      </c>
    </row>
    <row r="83" spans="1:9" ht="23.5" customHeight="1" x14ac:dyDescent="0.35">
      <c r="A83" s="41"/>
      <c r="B83" s="41"/>
      <c r="C83" s="41"/>
      <c r="D83" s="41"/>
      <c r="E83" s="41"/>
      <c r="F83" s="129"/>
      <c r="G83" s="129"/>
      <c r="H83" s="46"/>
      <c r="I83" s="46"/>
    </row>
    <row r="84" spans="1:9" ht="23.5" customHeight="1" x14ac:dyDescent="0.35">
      <c r="A84" s="41"/>
      <c r="B84" s="41"/>
      <c r="C84" s="41"/>
      <c r="D84" s="41"/>
      <c r="E84" s="41"/>
      <c r="F84" s="129"/>
      <c r="G84" s="129"/>
      <c r="H84" s="46"/>
      <c r="I84" s="46"/>
    </row>
    <row r="85" spans="1:9" ht="23.5" customHeight="1" x14ac:dyDescent="0.35">
      <c r="A85" s="41"/>
      <c r="B85" s="41"/>
      <c r="C85" s="41"/>
      <c r="D85" s="41"/>
      <c r="E85" s="41"/>
      <c r="F85" s="129"/>
      <c r="G85" s="129"/>
      <c r="H85" s="46"/>
      <c r="I85" s="46"/>
    </row>
    <row r="86" spans="1:9" ht="23.5" customHeight="1" x14ac:dyDescent="0.35">
      <c r="A86" s="41"/>
      <c r="B86" s="41"/>
      <c r="C86" s="41"/>
      <c r="D86" s="41"/>
      <c r="E86" s="41"/>
      <c r="F86" s="129"/>
      <c r="G86" s="129"/>
      <c r="H86" s="46"/>
      <c r="I86" s="46"/>
    </row>
    <row r="87" spans="1:9" ht="23.5" customHeight="1" x14ac:dyDescent="0.35">
      <c r="A87" s="41"/>
      <c r="B87" s="41"/>
      <c r="C87" s="41"/>
      <c r="D87" s="41"/>
      <c r="E87" s="41"/>
      <c r="F87" s="129"/>
      <c r="G87" s="129"/>
      <c r="H87" s="46"/>
      <c r="I87" s="46"/>
    </row>
    <row r="88" spans="1:9" ht="23.5" customHeight="1" x14ac:dyDescent="0.35">
      <c r="A88" s="41"/>
      <c r="B88" s="41"/>
      <c r="C88" s="41"/>
      <c r="D88" s="41"/>
      <c r="E88" s="41"/>
      <c r="F88" s="129"/>
      <c r="G88" s="129"/>
      <c r="H88" s="46"/>
      <c r="I88" s="46"/>
    </row>
    <row r="89" spans="1:9" ht="23.5" customHeight="1" x14ac:dyDescent="0.35">
      <c r="A89" s="41"/>
      <c r="B89" s="41"/>
      <c r="C89" s="41"/>
      <c r="D89" s="41"/>
      <c r="E89" s="41"/>
      <c r="F89" s="129"/>
      <c r="G89" s="129"/>
      <c r="H89" s="46"/>
      <c r="I89" s="46"/>
    </row>
    <row r="90" spans="1:9" ht="23.5" customHeight="1" x14ac:dyDescent="0.35">
      <c r="A90" s="41"/>
      <c r="B90" s="41"/>
      <c r="C90" s="41"/>
      <c r="D90" s="41"/>
      <c r="E90" s="41"/>
      <c r="F90" s="129"/>
      <c r="G90" s="129"/>
      <c r="H90" s="46"/>
      <c r="I90" s="46"/>
    </row>
    <row r="91" spans="1:9" ht="23.5" customHeight="1" x14ac:dyDescent="0.35">
      <c r="A91" s="41"/>
      <c r="B91" s="41"/>
      <c r="C91" s="41"/>
      <c r="D91" s="41"/>
      <c r="E91" s="41"/>
      <c r="F91" s="129"/>
      <c r="G91" s="129"/>
      <c r="H91" s="46"/>
      <c r="I91" s="46"/>
    </row>
    <row r="92" spans="1:9" ht="23.5" customHeight="1" x14ac:dyDescent="0.35">
      <c r="A92" s="41"/>
      <c r="B92" s="41"/>
      <c r="C92" s="41"/>
      <c r="D92" s="41"/>
      <c r="E92" s="41"/>
      <c r="F92" s="129"/>
      <c r="G92" s="129"/>
      <c r="H92" s="46"/>
      <c r="I92" s="46"/>
    </row>
    <row r="93" spans="1:9" ht="23.5" customHeight="1" x14ac:dyDescent="0.35">
      <c r="A93" s="41"/>
      <c r="B93" s="41"/>
      <c r="C93" s="41"/>
      <c r="D93" s="41"/>
      <c r="E93" s="41"/>
      <c r="F93" s="129"/>
      <c r="G93" s="129"/>
      <c r="H93" s="46"/>
      <c r="I93" s="46"/>
    </row>
    <row r="94" spans="1:9" ht="23.5" customHeight="1" x14ac:dyDescent="0.35">
      <c r="A94" s="41"/>
      <c r="B94" s="41"/>
      <c r="C94" s="41"/>
      <c r="D94" s="41"/>
      <c r="E94" s="41"/>
      <c r="F94" s="129"/>
      <c r="G94" s="129"/>
      <c r="H94" s="46"/>
      <c r="I94" s="46"/>
    </row>
    <row r="95" spans="1:9" ht="23.5" customHeight="1" x14ac:dyDescent="0.35">
      <c r="A95" s="41"/>
      <c r="B95" s="41"/>
      <c r="C95" s="41"/>
      <c r="D95" s="41"/>
      <c r="E95" s="41"/>
      <c r="F95" s="129"/>
      <c r="G95" s="129"/>
      <c r="H95" s="46"/>
      <c r="I95" s="46"/>
    </row>
    <row r="96" spans="1:9" ht="23.5" customHeight="1" x14ac:dyDescent="0.35">
      <c r="A96" s="41"/>
      <c r="B96" s="41"/>
      <c r="C96" s="41"/>
      <c r="D96" s="41"/>
      <c r="E96" s="41"/>
      <c r="F96" s="129"/>
      <c r="G96" s="129"/>
      <c r="H96" s="46"/>
      <c r="I96" s="46"/>
    </row>
    <row r="97" spans="1:9" ht="23.5" customHeight="1" x14ac:dyDescent="0.35">
      <c r="A97" s="41"/>
      <c r="B97" s="41"/>
      <c r="C97" s="41"/>
      <c r="D97" s="41"/>
      <c r="E97" s="41"/>
      <c r="F97" s="129"/>
      <c r="G97" s="129"/>
      <c r="H97" s="46"/>
      <c r="I97" s="46"/>
    </row>
    <row r="98" spans="1:9" ht="23.5" customHeight="1" x14ac:dyDescent="0.35">
      <c r="A98" s="41"/>
      <c r="B98" s="41"/>
      <c r="C98" s="41"/>
      <c r="D98" s="41"/>
      <c r="E98" s="41"/>
      <c r="F98" s="129"/>
      <c r="G98" s="129"/>
      <c r="H98" s="46"/>
      <c r="I98" s="46"/>
    </row>
    <row r="99" spans="1:9" ht="23.5" customHeight="1" x14ac:dyDescent="0.35">
      <c r="A99" s="41"/>
      <c r="B99" s="41"/>
      <c r="C99" s="41"/>
      <c r="D99" s="41"/>
      <c r="E99" s="41"/>
      <c r="F99" s="129"/>
      <c r="G99" s="129"/>
      <c r="H99" s="46"/>
      <c r="I99" s="46"/>
    </row>
    <row r="100" spans="1:9" ht="23.5" customHeight="1" x14ac:dyDescent="0.35">
      <c r="A100" s="41"/>
      <c r="B100" s="41"/>
      <c r="C100" s="41"/>
      <c r="D100" s="41"/>
      <c r="E100" s="41"/>
      <c r="F100" s="129"/>
      <c r="G100" s="129"/>
      <c r="H100" s="46"/>
      <c r="I100" s="46"/>
    </row>
    <row r="101" spans="1:9" ht="23.5" customHeight="1" x14ac:dyDescent="0.35">
      <c r="A101" s="41"/>
      <c r="B101" s="41"/>
      <c r="C101" s="41"/>
      <c r="D101" s="41"/>
      <c r="E101" s="41"/>
      <c r="F101" s="129"/>
      <c r="G101" s="129"/>
      <c r="H101" s="46"/>
      <c r="I101" s="46"/>
    </row>
    <row r="102" spans="1:9" ht="23.5" customHeight="1" x14ac:dyDescent="0.35">
      <c r="A102" s="41"/>
      <c r="B102" s="41"/>
      <c r="C102" s="41"/>
      <c r="D102" s="41"/>
      <c r="E102" s="41"/>
      <c r="F102" s="129"/>
      <c r="G102" s="129"/>
      <c r="H102" s="46"/>
      <c r="I102" s="46"/>
    </row>
    <row r="103" spans="1:9" ht="23.5" customHeight="1" x14ac:dyDescent="0.35">
      <c r="A103" s="41"/>
      <c r="B103" s="41"/>
      <c r="C103" s="41"/>
      <c r="D103" s="41"/>
      <c r="E103" s="41"/>
      <c r="F103" s="129"/>
      <c r="G103" s="129"/>
      <c r="H103" s="46"/>
      <c r="I103" s="46"/>
    </row>
    <row r="104" spans="1:9" ht="23.5" customHeight="1" x14ac:dyDescent="0.35">
      <c r="A104" s="41"/>
      <c r="B104" s="41"/>
      <c r="C104" s="41"/>
      <c r="D104" s="41"/>
      <c r="E104" s="41"/>
      <c r="F104" s="129"/>
      <c r="G104" s="129"/>
      <c r="H104" s="46"/>
      <c r="I104" s="46"/>
    </row>
    <row r="105" spans="1:9" ht="23.5" customHeight="1" x14ac:dyDescent="0.35">
      <c r="A105" s="41"/>
      <c r="B105" s="41"/>
      <c r="C105" s="41"/>
      <c r="D105" s="41"/>
      <c r="E105" s="41"/>
      <c r="F105" s="129"/>
      <c r="G105" s="129"/>
      <c r="H105" s="46"/>
      <c r="I105" s="46"/>
    </row>
    <row r="106" spans="1:9" ht="23.5" customHeight="1" x14ac:dyDescent="0.35">
      <c r="A106" s="41"/>
      <c r="B106" s="41"/>
      <c r="C106" s="41"/>
      <c r="D106" s="41"/>
      <c r="E106" s="41"/>
      <c r="F106" s="129"/>
      <c r="G106" s="129"/>
      <c r="H106" s="46"/>
      <c r="I106" s="46"/>
    </row>
    <row r="107" spans="1:9" ht="23.5" customHeight="1" x14ac:dyDescent="0.35">
      <c r="A107" s="41"/>
      <c r="B107" s="41"/>
      <c r="C107" s="41"/>
      <c r="D107" s="41"/>
      <c r="E107" s="41"/>
      <c r="F107" s="129"/>
      <c r="G107" s="129"/>
      <c r="H107" s="46"/>
      <c r="I107" s="46"/>
    </row>
    <row r="108" spans="1:9" ht="23.5" customHeight="1" x14ac:dyDescent="0.35">
      <c r="A108" s="41"/>
      <c r="B108" s="41"/>
      <c r="C108" s="41"/>
      <c r="D108" s="41"/>
      <c r="E108" s="41"/>
      <c r="F108" s="129"/>
      <c r="G108" s="129"/>
      <c r="H108" s="46"/>
      <c r="I108" s="46"/>
    </row>
    <row r="109" spans="1:9" ht="23.5" customHeight="1" x14ac:dyDescent="0.35">
      <c r="A109" s="41"/>
      <c r="B109" s="41"/>
      <c r="C109" s="41"/>
      <c r="D109" s="41"/>
      <c r="E109" s="41"/>
      <c r="F109" s="129"/>
      <c r="G109" s="129"/>
      <c r="H109" s="46"/>
      <c r="I109" s="46"/>
    </row>
    <row r="110" spans="1:9" ht="23.5" customHeight="1" x14ac:dyDescent="0.35">
      <c r="A110" s="41"/>
      <c r="B110" s="41"/>
      <c r="C110" s="41"/>
      <c r="D110" s="41"/>
      <c r="E110" s="41"/>
      <c r="F110" s="129"/>
      <c r="G110" s="129"/>
      <c r="H110" s="46"/>
      <c r="I110" s="46"/>
    </row>
    <row r="111" spans="1:9" ht="23.5" customHeight="1" x14ac:dyDescent="0.35">
      <c r="A111" s="41"/>
      <c r="B111" s="41"/>
      <c r="C111" s="41"/>
      <c r="D111" s="41"/>
      <c r="E111" s="41"/>
      <c r="F111" s="129"/>
      <c r="G111" s="129"/>
      <c r="H111" s="46"/>
      <c r="I111" s="46"/>
    </row>
    <row r="112" spans="1:9" ht="23.5" customHeight="1" x14ac:dyDescent="0.35">
      <c r="A112" s="41"/>
      <c r="B112" s="41"/>
      <c r="C112" s="41"/>
      <c r="D112" s="41"/>
      <c r="E112" s="41"/>
      <c r="F112" s="129"/>
      <c r="G112" s="129"/>
      <c r="H112" s="46"/>
      <c r="I112" s="46"/>
    </row>
    <row r="113" spans="1:9" ht="23.5" customHeight="1" x14ac:dyDescent="0.35">
      <c r="A113" s="41"/>
      <c r="B113" s="41"/>
      <c r="C113" s="41"/>
      <c r="D113" s="41"/>
      <c r="E113" s="41"/>
      <c r="F113" s="129"/>
      <c r="G113" s="129"/>
      <c r="H113" s="46"/>
      <c r="I113" s="46"/>
    </row>
    <row r="114" spans="1:9" ht="23.5" customHeight="1" x14ac:dyDescent="0.35">
      <c r="A114" s="41"/>
      <c r="B114" s="41"/>
      <c r="C114" s="41"/>
      <c r="D114" s="41"/>
      <c r="E114" s="41"/>
      <c r="F114" s="129"/>
      <c r="G114" s="129"/>
      <c r="H114" s="46"/>
      <c r="I114" s="46"/>
    </row>
    <row r="115" spans="1:9" ht="23.5" customHeight="1" x14ac:dyDescent="0.35">
      <c r="A115" s="41"/>
      <c r="B115" s="41"/>
      <c r="C115" s="41"/>
      <c r="D115" s="41"/>
      <c r="E115" s="41"/>
      <c r="F115" s="129"/>
      <c r="G115" s="129"/>
      <c r="H115" s="46"/>
      <c r="I115" s="46"/>
    </row>
    <row r="116" spans="1:9" ht="23.5" customHeight="1" x14ac:dyDescent="0.35">
      <c r="A116" s="41"/>
      <c r="B116" s="41"/>
      <c r="C116" s="41"/>
      <c r="D116" s="41"/>
      <c r="E116" s="41"/>
      <c r="F116" s="129"/>
      <c r="G116" s="129"/>
      <c r="H116" s="46"/>
      <c r="I116" s="46"/>
    </row>
    <row r="117" spans="1:9" ht="23.5" customHeight="1" x14ac:dyDescent="0.35">
      <c r="A117" s="41"/>
      <c r="B117" s="41"/>
      <c r="C117" s="41"/>
      <c r="D117" s="41"/>
      <c r="E117" s="41"/>
      <c r="F117" s="129"/>
      <c r="G117" s="129"/>
      <c r="H117" s="46"/>
      <c r="I117" s="46"/>
    </row>
    <row r="118" spans="1:9" ht="23.5" customHeight="1" x14ac:dyDescent="0.35">
      <c r="A118" s="41"/>
      <c r="B118" s="41"/>
      <c r="C118" s="41"/>
      <c r="D118" s="41"/>
      <c r="E118" s="41"/>
      <c r="F118" s="129"/>
      <c r="G118" s="129"/>
      <c r="H118" s="46"/>
      <c r="I118" s="46"/>
    </row>
    <row r="119" spans="1:9" ht="23.5" customHeight="1" x14ac:dyDescent="0.35">
      <c r="A119" s="41"/>
      <c r="B119" s="41"/>
      <c r="C119" s="41"/>
      <c r="D119" s="41"/>
      <c r="E119" s="41"/>
      <c r="F119" s="129"/>
      <c r="G119" s="129"/>
      <c r="H119" s="46"/>
      <c r="I119" s="46"/>
    </row>
    <row r="120" spans="1:9" ht="23.5" customHeight="1" x14ac:dyDescent="0.35">
      <c r="A120" s="41"/>
      <c r="B120" s="41"/>
      <c r="C120" s="41"/>
      <c r="D120" s="41"/>
      <c r="E120" s="41"/>
      <c r="F120" s="129"/>
      <c r="G120" s="129"/>
      <c r="H120" s="46"/>
      <c r="I120" s="46"/>
    </row>
    <row r="121" spans="1:9" ht="23.5" customHeight="1" x14ac:dyDescent="0.35">
      <c r="A121" s="41"/>
      <c r="B121" s="41"/>
      <c r="C121" s="41"/>
      <c r="D121" s="41"/>
      <c r="E121" s="41"/>
      <c r="F121" s="129"/>
      <c r="G121" s="129"/>
      <c r="H121" s="46"/>
      <c r="I121" s="46"/>
    </row>
    <row r="122" spans="1:9" ht="23.5" customHeight="1" x14ac:dyDescent="0.35">
      <c r="A122" s="41"/>
      <c r="B122" s="41"/>
      <c r="C122" s="41"/>
      <c r="D122" s="41"/>
      <c r="E122" s="41"/>
      <c r="F122" s="129"/>
      <c r="G122" s="129"/>
      <c r="H122" s="46"/>
      <c r="I122" s="46"/>
    </row>
    <row r="123" spans="1:9" ht="23.5" customHeight="1" x14ac:dyDescent="0.35">
      <c r="A123" s="41"/>
      <c r="B123" s="41"/>
      <c r="C123" s="41"/>
      <c r="D123" s="41"/>
      <c r="E123" s="41"/>
      <c r="F123" s="129"/>
      <c r="G123" s="129"/>
      <c r="H123" s="46"/>
      <c r="I123" s="46"/>
    </row>
    <row r="124" spans="1:9" ht="23.5" customHeight="1" x14ac:dyDescent="0.35">
      <c r="A124" s="41"/>
      <c r="B124" s="41"/>
      <c r="C124" s="41"/>
      <c r="D124" s="41"/>
      <c r="E124" s="41"/>
      <c r="F124" s="129"/>
      <c r="G124" s="129"/>
      <c r="H124" s="46"/>
      <c r="I124" s="46"/>
    </row>
    <row r="125" spans="1:9" ht="23.5" customHeight="1" x14ac:dyDescent="0.35">
      <c r="A125" s="41"/>
      <c r="B125" s="41"/>
      <c r="C125" s="41"/>
      <c r="D125" s="41"/>
      <c r="E125" s="41"/>
      <c r="F125" s="129"/>
      <c r="G125" s="129"/>
      <c r="H125" s="46"/>
      <c r="I125" s="46"/>
    </row>
    <row r="126" spans="1:9" ht="23.5" customHeight="1" x14ac:dyDescent="0.35">
      <c r="A126" s="41"/>
      <c r="B126" s="41"/>
      <c r="C126" s="41"/>
      <c r="D126" s="41"/>
      <c r="E126" s="41"/>
      <c r="F126" s="129"/>
      <c r="G126" s="129"/>
      <c r="H126" s="46"/>
      <c r="I126" s="46"/>
    </row>
    <row r="127" spans="1:9" ht="23.5" customHeight="1" x14ac:dyDescent="0.35">
      <c r="A127" s="41"/>
      <c r="B127" s="41"/>
      <c r="C127" s="41"/>
      <c r="D127" s="41"/>
      <c r="E127" s="41"/>
      <c r="F127" s="129"/>
      <c r="G127" s="129"/>
      <c r="H127" s="46"/>
      <c r="I127" s="46"/>
    </row>
    <row r="128" spans="1:9" ht="23.5" customHeight="1" x14ac:dyDescent="0.35">
      <c r="A128" s="41"/>
      <c r="B128" s="41"/>
      <c r="C128" s="41"/>
      <c r="D128" s="41"/>
      <c r="E128" s="41"/>
      <c r="F128" s="129"/>
      <c r="G128" s="129"/>
      <c r="H128" s="46"/>
      <c r="I128" s="46"/>
    </row>
    <row r="129" spans="1:9" ht="23.5" customHeight="1" x14ac:dyDescent="0.35">
      <c r="A129" s="41"/>
      <c r="B129" s="41"/>
      <c r="C129" s="41"/>
      <c r="D129" s="41"/>
      <c r="E129" s="41"/>
      <c r="F129" s="129"/>
      <c r="G129" s="129"/>
      <c r="H129" s="46"/>
      <c r="I129" s="46"/>
    </row>
    <row r="130" spans="1:9" ht="23.5" customHeight="1" x14ac:dyDescent="0.35">
      <c r="A130" s="41"/>
      <c r="B130" s="41"/>
      <c r="C130" s="41"/>
      <c r="D130" s="41"/>
      <c r="E130" s="41"/>
      <c r="F130" s="129"/>
      <c r="G130" s="129"/>
      <c r="H130" s="46"/>
      <c r="I130" s="46"/>
    </row>
    <row r="131" spans="1:9" ht="23.5" customHeight="1" x14ac:dyDescent="0.35">
      <c r="A131" s="41"/>
      <c r="B131" s="41"/>
      <c r="C131" s="41"/>
      <c r="D131" s="41"/>
      <c r="E131" s="41"/>
      <c r="F131" s="129"/>
      <c r="G131" s="129"/>
      <c r="H131" s="46"/>
      <c r="I131" s="46"/>
    </row>
    <row r="132" spans="1:9" ht="23.5" customHeight="1" x14ac:dyDescent="0.35">
      <c r="A132" s="41"/>
      <c r="B132" s="41"/>
      <c r="C132" s="41"/>
      <c r="D132" s="41"/>
      <c r="E132" s="41"/>
      <c r="F132" s="129"/>
      <c r="G132" s="129"/>
      <c r="H132" s="46"/>
      <c r="I132" s="46"/>
    </row>
    <row r="133" spans="1:9" ht="23.5" customHeight="1" x14ac:dyDescent="0.35">
      <c r="A133" s="41"/>
      <c r="B133" s="41"/>
      <c r="C133" s="41"/>
      <c r="D133" s="41"/>
      <c r="E133" s="41"/>
      <c r="F133" s="129"/>
      <c r="G133" s="129"/>
      <c r="H133" s="46"/>
      <c r="I133" s="46"/>
    </row>
    <row r="134" spans="1:9" ht="23.5" customHeight="1" x14ac:dyDescent="0.35">
      <c r="A134" s="41"/>
      <c r="B134" s="41"/>
      <c r="C134" s="41"/>
      <c r="D134" s="41"/>
      <c r="E134" s="41"/>
      <c r="F134" s="129"/>
      <c r="G134" s="129"/>
      <c r="H134" s="46"/>
      <c r="I134" s="46"/>
    </row>
    <row r="135" spans="1:9" ht="23.5" customHeight="1" x14ac:dyDescent="0.35">
      <c r="A135" s="41"/>
      <c r="B135" s="41"/>
      <c r="C135" s="41"/>
      <c r="D135" s="41"/>
      <c r="E135" s="41"/>
      <c r="F135" s="129"/>
      <c r="G135" s="129"/>
      <c r="H135" s="46"/>
      <c r="I135" s="46"/>
    </row>
    <row r="136" spans="1:9" ht="23.5" customHeight="1" x14ac:dyDescent="0.35">
      <c r="A136" s="41"/>
      <c r="B136" s="41"/>
      <c r="C136" s="41"/>
      <c r="D136" s="41"/>
      <c r="E136" s="41"/>
      <c r="F136" s="129"/>
      <c r="G136" s="129"/>
      <c r="H136" s="46"/>
      <c r="I136" s="46"/>
    </row>
    <row r="137" spans="1:9" ht="23.5" customHeight="1" x14ac:dyDescent="0.35">
      <c r="A137" s="41"/>
      <c r="B137" s="41"/>
      <c r="C137" s="41"/>
      <c r="D137" s="41"/>
      <c r="E137" s="41"/>
      <c r="F137" s="129"/>
      <c r="G137" s="129"/>
      <c r="H137" s="46"/>
      <c r="I137" s="46"/>
    </row>
    <row r="138" spans="1:9" ht="23.5" customHeight="1" x14ac:dyDescent="0.35">
      <c r="A138" s="41"/>
      <c r="B138" s="41"/>
      <c r="C138" s="41"/>
      <c r="D138" s="41"/>
      <c r="E138" s="41"/>
      <c r="F138" s="129"/>
      <c r="G138" s="129"/>
      <c r="H138" s="46"/>
      <c r="I138" s="46"/>
    </row>
    <row r="139" spans="1:9" ht="23.5" customHeight="1" x14ac:dyDescent="0.35">
      <c r="A139" s="41"/>
      <c r="B139" s="41"/>
      <c r="C139" s="41"/>
      <c r="D139" s="41"/>
      <c r="E139" s="41"/>
      <c r="F139" s="129"/>
      <c r="G139" s="129"/>
      <c r="H139" s="46"/>
      <c r="I139" s="46"/>
    </row>
    <row r="140" spans="1:9" ht="23.5" customHeight="1" x14ac:dyDescent="0.35">
      <c r="A140" s="41"/>
      <c r="B140" s="41"/>
      <c r="C140" s="41"/>
      <c r="D140" s="41"/>
      <c r="E140" s="41"/>
      <c r="F140" s="129"/>
      <c r="G140" s="129"/>
      <c r="H140" s="46"/>
      <c r="I140" s="46"/>
    </row>
    <row r="141" spans="1:9" ht="23.5" customHeight="1" x14ac:dyDescent="0.35">
      <c r="A141" s="41"/>
      <c r="B141" s="41"/>
      <c r="C141" s="41"/>
      <c r="D141" s="41"/>
      <c r="E141" s="41"/>
      <c r="F141" s="129"/>
      <c r="G141" s="129"/>
      <c r="H141" s="46"/>
      <c r="I141" s="46"/>
    </row>
    <row r="142" spans="1:9" ht="23.5" customHeight="1" x14ac:dyDescent="0.35">
      <c r="A142" s="41"/>
      <c r="B142" s="41"/>
      <c r="C142" s="41"/>
      <c r="D142" s="41"/>
      <c r="E142" s="41"/>
      <c r="F142" s="129"/>
      <c r="G142" s="129"/>
      <c r="H142" s="46"/>
      <c r="I142" s="46"/>
    </row>
    <row r="143" spans="1:9" ht="23.5" customHeight="1" x14ac:dyDescent="0.35">
      <c r="A143" s="41"/>
      <c r="B143" s="41"/>
      <c r="C143" s="41"/>
      <c r="D143" s="41"/>
      <c r="E143" s="41"/>
      <c r="F143" s="129"/>
      <c r="G143" s="129"/>
      <c r="H143" s="46"/>
      <c r="I143" s="46"/>
    </row>
    <row r="144" spans="1:9" ht="23.5" customHeight="1" x14ac:dyDescent="0.35">
      <c r="A144" s="41"/>
      <c r="B144" s="41"/>
      <c r="C144" s="41"/>
      <c r="D144" s="41"/>
      <c r="E144" s="41"/>
      <c r="F144" s="129"/>
      <c r="G144" s="129"/>
      <c r="H144" s="46"/>
      <c r="I144" s="46"/>
    </row>
    <row r="145" spans="1:9" ht="23.5" customHeight="1" x14ac:dyDescent="0.35">
      <c r="A145" s="41"/>
      <c r="B145" s="41"/>
      <c r="C145" s="41"/>
      <c r="D145" s="41"/>
      <c r="E145" s="41"/>
      <c r="F145" s="129"/>
      <c r="G145" s="129"/>
      <c r="H145" s="46"/>
      <c r="I145" s="46"/>
    </row>
    <row r="146" spans="1:9" ht="23.5" customHeight="1" x14ac:dyDescent="0.35">
      <c r="A146" s="41"/>
      <c r="B146" s="41"/>
      <c r="C146" s="41"/>
      <c r="D146" s="41"/>
      <c r="E146" s="41"/>
      <c r="F146" s="129"/>
      <c r="G146" s="129"/>
      <c r="H146" s="46"/>
      <c r="I146" s="46"/>
    </row>
    <row r="147" spans="1:9" ht="23.5" customHeight="1" x14ac:dyDescent="0.35">
      <c r="A147" s="41"/>
      <c r="B147" s="41"/>
      <c r="C147" s="41"/>
      <c r="D147" s="41"/>
      <c r="E147" s="41"/>
      <c r="F147" s="129"/>
      <c r="G147" s="129"/>
      <c r="H147" s="46"/>
      <c r="I147" s="46"/>
    </row>
    <row r="148" spans="1:9" ht="23.5" customHeight="1" x14ac:dyDescent="0.35">
      <c r="A148" s="41"/>
      <c r="B148" s="41"/>
      <c r="C148" s="41"/>
      <c r="D148" s="41"/>
      <c r="E148" s="41"/>
      <c r="F148" s="129"/>
      <c r="G148" s="129"/>
      <c r="H148" s="46"/>
      <c r="I148" s="46"/>
    </row>
    <row r="149" spans="1:9" ht="23.5" customHeight="1" x14ac:dyDescent="0.35">
      <c r="A149" s="41"/>
      <c r="B149" s="41"/>
      <c r="C149" s="41"/>
      <c r="D149" s="41"/>
      <c r="E149" s="41"/>
      <c r="F149" s="129"/>
      <c r="G149" s="129"/>
      <c r="H149" s="46"/>
      <c r="I149" s="46"/>
    </row>
    <row r="150" spans="1:9" ht="23.5" customHeight="1" x14ac:dyDescent="0.35">
      <c r="A150" s="41"/>
      <c r="B150" s="41"/>
      <c r="C150" s="41"/>
      <c r="D150" s="41"/>
      <c r="E150" s="41"/>
      <c r="F150" s="129"/>
      <c r="G150" s="129"/>
      <c r="H150" s="46"/>
      <c r="I150" s="46"/>
    </row>
    <row r="151" spans="1:9" ht="23.5" customHeight="1" x14ac:dyDescent="0.35">
      <c r="A151" s="41"/>
      <c r="B151" s="41"/>
      <c r="C151" s="41"/>
      <c r="D151" s="41"/>
      <c r="E151" s="41"/>
      <c r="F151" s="129"/>
      <c r="G151" s="129"/>
      <c r="H151" s="46"/>
      <c r="I151" s="46"/>
    </row>
    <row r="152" spans="1:9" ht="23.5" customHeight="1" x14ac:dyDescent="0.35">
      <c r="A152" s="41"/>
      <c r="B152" s="41"/>
      <c r="C152" s="41"/>
      <c r="D152" s="41"/>
      <c r="E152" s="41"/>
      <c r="F152" s="129"/>
      <c r="G152" s="129"/>
      <c r="H152" s="46"/>
      <c r="I152" s="46"/>
    </row>
    <row r="153" spans="1:9" ht="23.5" customHeight="1" x14ac:dyDescent="0.35">
      <c r="A153" s="41"/>
      <c r="B153" s="41"/>
      <c r="C153" s="41"/>
      <c r="D153" s="41"/>
      <c r="E153" s="41"/>
      <c r="F153" s="129"/>
      <c r="G153" s="129"/>
      <c r="H153" s="46"/>
      <c r="I153" s="46"/>
    </row>
    <row r="154" spans="1:9" ht="23.5" customHeight="1" x14ac:dyDescent="0.35">
      <c r="A154" s="41"/>
      <c r="B154" s="41"/>
      <c r="C154" s="41"/>
      <c r="D154" s="41"/>
      <c r="E154" s="41"/>
      <c r="F154" s="129"/>
      <c r="G154" s="129"/>
      <c r="H154" s="46"/>
      <c r="I154" s="46"/>
    </row>
    <row r="155" spans="1:9" ht="23.5" customHeight="1" x14ac:dyDescent="0.35">
      <c r="A155" s="41"/>
      <c r="B155" s="41"/>
      <c r="C155" s="41"/>
      <c r="D155" s="41"/>
      <c r="E155" s="41"/>
      <c r="F155" s="129"/>
      <c r="G155" s="129"/>
      <c r="H155" s="46"/>
      <c r="I155" s="46"/>
    </row>
    <row r="156" spans="1:9" ht="23.5" customHeight="1" x14ac:dyDescent="0.35">
      <c r="A156" s="41"/>
      <c r="B156" s="41"/>
      <c r="C156" s="41"/>
      <c r="D156" s="41"/>
      <c r="E156" s="41"/>
      <c r="F156" s="129"/>
      <c r="G156" s="129"/>
      <c r="H156" s="46"/>
      <c r="I156" s="46"/>
    </row>
    <row r="157" spans="1:9" ht="23.5" customHeight="1" x14ac:dyDescent="0.35">
      <c r="A157" s="41"/>
      <c r="B157" s="41"/>
      <c r="C157" s="41"/>
      <c r="D157" s="41"/>
      <c r="E157" s="41"/>
      <c r="F157" s="129"/>
      <c r="G157" s="129"/>
      <c r="H157" s="46"/>
      <c r="I157" s="46"/>
    </row>
    <row r="158" spans="1:9" ht="23.5" customHeight="1" x14ac:dyDescent="0.35">
      <c r="A158" s="41"/>
      <c r="B158" s="41"/>
      <c r="C158" s="41"/>
      <c r="D158" s="41"/>
      <c r="E158" s="41"/>
      <c r="F158" s="129"/>
      <c r="G158" s="129"/>
      <c r="H158" s="46"/>
      <c r="I158" s="46"/>
    </row>
    <row r="159" spans="1:9" ht="23.5" customHeight="1" x14ac:dyDescent="0.35">
      <c r="A159" s="41"/>
      <c r="B159" s="41"/>
      <c r="C159" s="41"/>
      <c r="D159" s="41"/>
      <c r="E159" s="41"/>
      <c r="F159" s="129"/>
      <c r="G159" s="129"/>
      <c r="H159" s="46"/>
      <c r="I159" s="46"/>
    </row>
    <row r="160" spans="1:9" ht="23.5" customHeight="1" x14ac:dyDescent="0.35">
      <c r="A160" s="41"/>
      <c r="B160" s="41"/>
      <c r="C160" s="41"/>
      <c r="D160" s="41"/>
      <c r="E160" s="41"/>
      <c r="F160" s="129"/>
      <c r="G160" s="129"/>
      <c r="H160" s="46"/>
      <c r="I160" s="46"/>
    </row>
    <row r="161" spans="1:9" ht="23.5" customHeight="1" x14ac:dyDescent="0.35">
      <c r="A161" s="41"/>
      <c r="B161" s="41"/>
      <c r="C161" s="41"/>
      <c r="D161" s="41"/>
      <c r="E161" s="41"/>
      <c r="F161" s="129"/>
      <c r="G161" s="129"/>
      <c r="H161" s="46"/>
      <c r="I161" s="46"/>
    </row>
    <row r="162" spans="1:9" ht="23.5" customHeight="1" x14ac:dyDescent="0.35">
      <c r="A162" s="41"/>
      <c r="B162" s="41"/>
      <c r="C162" s="41"/>
      <c r="D162" s="41"/>
      <c r="E162" s="41"/>
      <c r="F162" s="129"/>
      <c r="G162" s="129"/>
      <c r="H162" s="46"/>
      <c r="I162" s="46"/>
    </row>
    <row r="163" spans="1:9" ht="23.5" customHeight="1" x14ac:dyDescent="0.35">
      <c r="A163" s="41"/>
      <c r="B163" s="41"/>
      <c r="C163" s="41"/>
      <c r="D163" s="41"/>
      <c r="E163" s="41"/>
      <c r="F163" s="129"/>
      <c r="G163" s="129"/>
      <c r="H163" s="46"/>
      <c r="I163" s="46"/>
    </row>
    <row r="164" spans="1:9" ht="23.5" customHeight="1" x14ac:dyDescent="0.35">
      <c r="A164" s="41"/>
      <c r="B164" s="41"/>
      <c r="C164" s="41"/>
      <c r="D164" s="41"/>
      <c r="E164" s="41"/>
      <c r="F164" s="129"/>
      <c r="G164" s="129"/>
      <c r="H164" s="46"/>
      <c r="I164" s="46"/>
    </row>
    <row r="165" spans="1:9" ht="23.5" customHeight="1" x14ac:dyDescent="0.35">
      <c r="A165" s="41"/>
      <c r="B165" s="41"/>
      <c r="C165" s="41"/>
      <c r="D165" s="41"/>
      <c r="E165" s="41"/>
      <c r="F165" s="129"/>
      <c r="G165" s="129"/>
      <c r="H165" s="46"/>
      <c r="I165" s="46"/>
    </row>
    <row r="166" spans="1:9" ht="23.5" customHeight="1" x14ac:dyDescent="0.35">
      <c r="A166" s="41"/>
      <c r="B166" s="41"/>
      <c r="C166" s="41"/>
      <c r="D166" s="41"/>
      <c r="E166" s="41"/>
      <c r="F166" s="129"/>
      <c r="G166" s="129"/>
      <c r="H166" s="46"/>
      <c r="I166" s="46"/>
    </row>
    <row r="167" spans="1:9" ht="23.5" customHeight="1" x14ac:dyDescent="0.35">
      <c r="A167" s="41"/>
      <c r="B167" s="41"/>
      <c r="C167" s="41"/>
      <c r="D167" s="41"/>
      <c r="E167" s="41"/>
      <c r="F167" s="129"/>
      <c r="G167" s="129"/>
      <c r="H167" s="46"/>
      <c r="I167" s="46"/>
    </row>
    <row r="168" spans="1:9" ht="23.5" customHeight="1" x14ac:dyDescent="0.35">
      <c r="A168" s="41"/>
      <c r="B168" s="41"/>
      <c r="C168" s="41"/>
      <c r="D168" s="41"/>
      <c r="E168" s="41"/>
      <c r="F168" s="129"/>
      <c r="G168" s="129"/>
      <c r="H168" s="46"/>
      <c r="I168" s="46"/>
    </row>
    <row r="169" spans="1:9" ht="23.5" customHeight="1" x14ac:dyDescent="0.35">
      <c r="A169" s="41"/>
      <c r="B169" s="41"/>
      <c r="C169" s="41"/>
      <c r="D169" s="41"/>
      <c r="E169" s="41"/>
      <c r="F169" s="129"/>
      <c r="G169" s="129"/>
      <c r="H169" s="46"/>
      <c r="I169" s="46"/>
    </row>
    <row r="170" spans="1:9" ht="23.5" customHeight="1" x14ac:dyDescent="0.35">
      <c r="A170" s="41"/>
      <c r="B170" s="41"/>
      <c r="C170" s="41"/>
      <c r="D170" s="41"/>
      <c r="E170" s="41"/>
      <c r="F170" s="129"/>
      <c r="G170" s="129"/>
      <c r="H170" s="46"/>
      <c r="I170" s="46"/>
    </row>
    <row r="171" spans="1:9" ht="23.5" customHeight="1" x14ac:dyDescent="0.35">
      <c r="A171" s="41"/>
      <c r="B171" s="41"/>
      <c r="C171" s="41"/>
      <c r="D171" s="41"/>
      <c r="E171" s="41"/>
      <c r="F171" s="129"/>
      <c r="G171" s="129"/>
      <c r="H171" s="46"/>
      <c r="I171" s="46"/>
    </row>
    <row r="172" spans="1:9" ht="23.5" customHeight="1" x14ac:dyDescent="0.35">
      <c r="A172" s="41"/>
      <c r="B172" s="41"/>
      <c r="C172" s="41"/>
      <c r="D172" s="41"/>
      <c r="E172" s="41"/>
      <c r="F172" s="129"/>
      <c r="G172" s="129"/>
      <c r="H172" s="46"/>
      <c r="I172" s="46"/>
    </row>
    <row r="173" spans="1:9" ht="23.5" customHeight="1" x14ac:dyDescent="0.35">
      <c r="A173" s="41"/>
      <c r="B173" s="41"/>
      <c r="C173" s="41"/>
      <c r="D173" s="41"/>
      <c r="E173" s="41"/>
      <c r="F173" s="129"/>
      <c r="G173" s="129"/>
      <c r="H173" s="46"/>
      <c r="I173" s="46"/>
    </row>
    <row r="174" spans="1:9" ht="23.5" customHeight="1" x14ac:dyDescent="0.35">
      <c r="A174" s="41"/>
      <c r="B174" s="41"/>
      <c r="C174" s="41"/>
      <c r="D174" s="41"/>
      <c r="E174" s="41"/>
      <c r="F174" s="129"/>
      <c r="G174" s="129"/>
      <c r="H174" s="46"/>
      <c r="I174" s="46"/>
    </row>
    <row r="175" spans="1:9" ht="23.5" customHeight="1" x14ac:dyDescent="0.35">
      <c r="A175" s="41"/>
      <c r="B175" s="41"/>
      <c r="C175" s="41"/>
      <c r="D175" s="41"/>
      <c r="E175" s="41"/>
      <c r="F175" s="129"/>
      <c r="G175" s="129"/>
      <c r="H175" s="46"/>
      <c r="I175" s="46"/>
    </row>
    <row r="176" spans="1:9" ht="23.5" customHeight="1" x14ac:dyDescent="0.35">
      <c r="A176" s="41"/>
      <c r="B176" s="41"/>
      <c r="C176" s="41"/>
      <c r="D176" s="41"/>
      <c r="E176" s="41"/>
      <c r="F176" s="129"/>
      <c r="G176" s="129"/>
      <c r="H176" s="46"/>
      <c r="I176" s="46"/>
    </row>
    <row r="177" spans="1:9" ht="23.5" customHeight="1" x14ac:dyDescent="0.35">
      <c r="A177" s="41"/>
      <c r="B177" s="41"/>
      <c r="C177" s="41"/>
      <c r="D177" s="41"/>
      <c r="E177" s="41"/>
      <c r="F177" s="129"/>
      <c r="G177" s="129"/>
      <c r="H177" s="46"/>
      <c r="I177" s="46"/>
    </row>
    <row r="178" spans="1:9" ht="23.5" customHeight="1" x14ac:dyDescent="0.35">
      <c r="A178" s="41"/>
      <c r="B178" s="41"/>
      <c r="C178" s="41"/>
      <c r="D178" s="41"/>
      <c r="E178" s="41"/>
      <c r="F178" s="129"/>
      <c r="G178" s="129"/>
      <c r="H178" s="46"/>
      <c r="I178" s="46"/>
    </row>
    <row r="179" spans="1:9" ht="23.5" customHeight="1" x14ac:dyDescent="0.35">
      <c r="A179" s="41"/>
      <c r="B179" s="41"/>
      <c r="C179" s="41"/>
      <c r="D179" s="41"/>
      <c r="E179" s="41"/>
      <c r="F179" s="129"/>
      <c r="G179" s="129"/>
      <c r="H179" s="46"/>
      <c r="I179" s="46"/>
    </row>
    <row r="180" spans="1:9" ht="23.5" customHeight="1" x14ac:dyDescent="0.35">
      <c r="A180" s="41"/>
      <c r="B180" s="41"/>
      <c r="C180" s="41"/>
      <c r="D180" s="41"/>
      <c r="E180" s="41"/>
      <c r="F180" s="129"/>
      <c r="G180" s="129"/>
      <c r="H180" s="46"/>
      <c r="I180" s="46"/>
    </row>
    <row r="181" spans="1:9" ht="23.5" customHeight="1" x14ac:dyDescent="0.35">
      <c r="A181" s="41"/>
      <c r="B181" s="41"/>
      <c r="C181" s="41"/>
      <c r="D181" s="41"/>
      <c r="E181" s="41"/>
      <c r="F181" s="129"/>
      <c r="G181" s="129"/>
      <c r="H181" s="46"/>
      <c r="I181" s="46"/>
    </row>
    <row r="182" spans="1:9" ht="23.5" customHeight="1" x14ac:dyDescent="0.35">
      <c r="A182" s="41"/>
      <c r="B182" s="41"/>
      <c r="C182" s="41"/>
      <c r="D182" s="41"/>
      <c r="E182" s="41"/>
      <c r="F182" s="129"/>
      <c r="G182" s="129"/>
      <c r="H182" s="46"/>
      <c r="I182" s="46"/>
    </row>
    <row r="183" spans="1:9" ht="23.5" customHeight="1" x14ac:dyDescent="0.35">
      <c r="A183" s="41"/>
      <c r="B183" s="41"/>
      <c r="C183" s="41"/>
      <c r="D183" s="41"/>
      <c r="E183" s="41"/>
      <c r="F183" s="129"/>
      <c r="G183" s="129"/>
      <c r="H183" s="46"/>
      <c r="I183" s="46"/>
    </row>
    <row r="184" spans="1:9" ht="23.5" customHeight="1" x14ac:dyDescent="0.35">
      <c r="A184" s="41"/>
      <c r="B184" s="41"/>
      <c r="C184" s="41"/>
      <c r="D184" s="41"/>
      <c r="E184" s="41"/>
      <c r="F184" s="129"/>
      <c r="G184" s="129"/>
      <c r="H184" s="46"/>
      <c r="I184" s="46"/>
    </row>
    <row r="185" spans="1:9" ht="23.5" customHeight="1" x14ac:dyDescent="0.35">
      <c r="A185" s="41"/>
      <c r="B185" s="41"/>
      <c r="C185" s="41"/>
      <c r="D185" s="41"/>
      <c r="E185" s="41"/>
      <c r="F185" s="129"/>
      <c r="G185" s="129"/>
      <c r="H185" s="46"/>
      <c r="I185" s="46"/>
    </row>
    <row r="186" spans="1:9" ht="23.5" customHeight="1" x14ac:dyDescent="0.35">
      <c r="A186" s="41"/>
      <c r="B186" s="41"/>
      <c r="C186" s="41"/>
      <c r="D186" s="41"/>
      <c r="E186" s="41"/>
      <c r="F186" s="129"/>
      <c r="G186" s="129"/>
      <c r="H186" s="46"/>
      <c r="I186" s="46"/>
    </row>
    <row r="187" spans="1:9" ht="23.5" customHeight="1" x14ac:dyDescent="0.35">
      <c r="A187" s="41"/>
      <c r="B187" s="41"/>
      <c r="C187" s="41"/>
      <c r="D187" s="41"/>
      <c r="E187" s="41"/>
      <c r="F187" s="129"/>
      <c r="G187" s="129"/>
      <c r="H187" s="46"/>
      <c r="I187" s="46"/>
    </row>
    <row r="188" spans="1:9" ht="23.5" customHeight="1" x14ac:dyDescent="0.35">
      <c r="A188" s="41"/>
      <c r="B188" s="41"/>
      <c r="C188" s="41"/>
      <c r="D188" s="41"/>
      <c r="E188" s="41"/>
      <c r="F188" s="129"/>
      <c r="G188" s="129"/>
      <c r="H188" s="46"/>
      <c r="I188" s="46"/>
    </row>
    <row r="189" spans="1:9" ht="23.5" customHeight="1" x14ac:dyDescent="0.35">
      <c r="A189" s="41"/>
      <c r="B189" s="41"/>
      <c r="C189" s="41"/>
      <c r="D189" s="41"/>
      <c r="E189" s="41"/>
      <c r="F189" s="129"/>
      <c r="G189" s="129"/>
      <c r="H189" s="46"/>
      <c r="I189" s="46"/>
    </row>
    <row r="190" spans="1:9" ht="23.5" customHeight="1" x14ac:dyDescent="0.35">
      <c r="A190" s="41"/>
      <c r="B190" s="41"/>
      <c r="C190" s="41"/>
      <c r="D190" s="41"/>
      <c r="E190" s="41"/>
      <c r="F190" s="129"/>
      <c r="G190" s="129"/>
      <c r="H190" s="46"/>
      <c r="I190" s="46"/>
    </row>
    <row r="191" spans="1:9" ht="23.5" customHeight="1" x14ac:dyDescent="0.35">
      <c r="A191" s="41"/>
      <c r="B191" s="41"/>
      <c r="C191" s="41"/>
      <c r="D191" s="41"/>
      <c r="E191" s="41"/>
      <c r="F191" s="129"/>
      <c r="G191" s="129"/>
      <c r="H191" s="46"/>
      <c r="I191" s="46"/>
    </row>
    <row r="192" spans="1:9" ht="23.5" customHeight="1" x14ac:dyDescent="0.35">
      <c r="A192" s="41"/>
      <c r="B192" s="41"/>
      <c r="C192" s="41"/>
      <c r="D192" s="41"/>
      <c r="E192" s="41"/>
      <c r="F192" s="129"/>
      <c r="G192" s="129"/>
      <c r="H192" s="46"/>
      <c r="I192" s="46"/>
    </row>
    <row r="193" spans="1:9" ht="23.5" customHeight="1" x14ac:dyDescent="0.35">
      <c r="A193" s="41"/>
      <c r="B193" s="41"/>
      <c r="C193" s="41"/>
      <c r="D193" s="41"/>
      <c r="E193" s="41"/>
      <c r="F193" s="129"/>
      <c r="G193" s="129"/>
      <c r="H193" s="46"/>
      <c r="I193" s="46"/>
    </row>
    <row r="194" spans="1:9" ht="23.5" customHeight="1" x14ac:dyDescent="0.35">
      <c r="A194" s="41"/>
      <c r="B194" s="41"/>
      <c r="C194" s="41"/>
      <c r="D194" s="41"/>
      <c r="E194" s="41"/>
      <c r="F194" s="129"/>
      <c r="G194" s="129"/>
      <c r="H194" s="46"/>
      <c r="I194" s="46"/>
    </row>
    <row r="195" spans="1:9" ht="23.5" customHeight="1" x14ac:dyDescent="0.35">
      <c r="A195" s="41"/>
      <c r="B195" s="41"/>
      <c r="C195" s="41"/>
      <c r="D195" s="41"/>
      <c r="E195" s="41"/>
      <c r="F195" s="129"/>
      <c r="G195" s="129"/>
      <c r="H195" s="46"/>
      <c r="I195" s="46"/>
    </row>
    <row r="196" spans="1:9" ht="23.5" customHeight="1" x14ac:dyDescent="0.35">
      <c r="A196" s="41"/>
      <c r="B196" s="41"/>
      <c r="C196" s="41"/>
      <c r="D196" s="41"/>
      <c r="E196" s="41"/>
      <c r="F196" s="129"/>
      <c r="G196" s="129"/>
      <c r="H196" s="46"/>
      <c r="I196" s="46"/>
    </row>
    <row r="197" spans="1:9" ht="23.5" customHeight="1" x14ac:dyDescent="0.35">
      <c r="A197" s="41"/>
      <c r="B197" s="41"/>
      <c r="C197" s="41"/>
      <c r="D197" s="41"/>
      <c r="E197" s="41"/>
      <c r="F197" s="129"/>
      <c r="G197" s="129"/>
      <c r="H197" s="46"/>
      <c r="I197" s="46"/>
    </row>
    <row r="198" spans="1:9" ht="23.5" customHeight="1" x14ac:dyDescent="0.35">
      <c r="A198" s="41"/>
      <c r="B198" s="41"/>
      <c r="C198" s="41"/>
      <c r="D198" s="41"/>
      <c r="E198" s="41"/>
      <c r="F198" s="129"/>
      <c r="G198" s="129"/>
      <c r="H198" s="46"/>
      <c r="I198" s="46"/>
    </row>
    <row r="199" spans="1:9" ht="23.5" customHeight="1" x14ac:dyDescent="0.35">
      <c r="A199" s="41"/>
      <c r="B199" s="41"/>
      <c r="C199" s="41"/>
      <c r="D199" s="41"/>
      <c r="E199" s="41"/>
      <c r="F199" s="129"/>
      <c r="G199" s="129"/>
      <c r="H199" s="46"/>
      <c r="I199" s="46"/>
    </row>
    <row r="200" spans="1:9" ht="23.5" customHeight="1" x14ac:dyDescent="0.35">
      <c r="A200" s="41"/>
      <c r="B200" s="41"/>
      <c r="C200" s="41"/>
      <c r="D200" s="41"/>
      <c r="E200" s="41"/>
      <c r="F200" s="129"/>
      <c r="G200" s="129"/>
      <c r="H200" s="46"/>
      <c r="I200" s="46"/>
    </row>
    <row r="201" spans="1:9" ht="23.5" customHeight="1" x14ac:dyDescent="0.35">
      <c r="A201" s="41"/>
      <c r="B201" s="41"/>
      <c r="C201" s="41"/>
      <c r="D201" s="41"/>
      <c r="E201" s="41"/>
      <c r="F201" s="129"/>
      <c r="G201" s="129"/>
      <c r="H201" s="46"/>
      <c r="I201" s="46"/>
    </row>
    <row r="202" spans="1:9" ht="23.5" customHeight="1" x14ac:dyDescent="0.35">
      <c r="A202" s="41"/>
      <c r="B202" s="41"/>
      <c r="C202" s="41"/>
      <c r="D202" s="41"/>
      <c r="E202" s="41"/>
      <c r="F202" s="129"/>
      <c r="G202" s="129"/>
      <c r="H202" s="46"/>
      <c r="I202" s="46"/>
    </row>
    <row r="203" spans="1:9" ht="23.5" customHeight="1" x14ac:dyDescent="0.35">
      <c r="A203" s="41"/>
      <c r="B203" s="41"/>
      <c r="C203" s="41"/>
      <c r="D203" s="41"/>
      <c r="E203" s="41"/>
      <c r="F203" s="129"/>
      <c r="G203" s="129"/>
      <c r="H203" s="46"/>
      <c r="I203" s="46"/>
    </row>
    <row r="204" spans="1:9" ht="23.5" customHeight="1" x14ac:dyDescent="0.35">
      <c r="A204" s="41"/>
      <c r="B204" s="41"/>
      <c r="C204" s="41"/>
      <c r="D204" s="41"/>
      <c r="E204" s="41"/>
      <c r="F204" s="129"/>
      <c r="G204" s="129"/>
      <c r="H204" s="46"/>
      <c r="I204" s="46"/>
    </row>
    <row r="205" spans="1:9" ht="23.5" customHeight="1" x14ac:dyDescent="0.35">
      <c r="A205" s="41"/>
      <c r="B205" s="41"/>
      <c r="C205" s="41"/>
      <c r="D205" s="41"/>
      <c r="E205" s="41"/>
      <c r="F205" s="129"/>
      <c r="G205" s="129"/>
      <c r="H205" s="46"/>
      <c r="I205" s="46"/>
    </row>
    <row r="206" spans="1:9" ht="23.5" customHeight="1" x14ac:dyDescent="0.35">
      <c r="A206" s="41"/>
      <c r="B206" s="41"/>
      <c r="C206" s="41"/>
      <c r="D206" s="41"/>
      <c r="E206" s="41"/>
      <c r="F206" s="129"/>
      <c r="G206" s="129"/>
      <c r="H206" s="46"/>
      <c r="I206" s="46"/>
    </row>
    <row r="207" spans="1:9" ht="23.5" customHeight="1" x14ac:dyDescent="0.35">
      <c r="A207" s="41"/>
      <c r="B207" s="41"/>
      <c r="C207" s="41"/>
      <c r="D207" s="41"/>
      <c r="E207" s="41"/>
      <c r="F207" s="129"/>
      <c r="G207" s="129"/>
      <c r="H207" s="46"/>
      <c r="I207" s="46"/>
    </row>
    <row r="208" spans="1:9" ht="23.5" customHeight="1" x14ac:dyDescent="0.35">
      <c r="A208" s="41"/>
      <c r="B208" s="41"/>
      <c r="C208" s="41"/>
      <c r="D208" s="41"/>
      <c r="E208" s="41"/>
      <c r="F208" s="129"/>
      <c r="G208" s="129"/>
      <c r="H208" s="46"/>
      <c r="I208" s="46"/>
    </row>
    <row r="209" spans="1:9" ht="23.5" customHeight="1" x14ac:dyDescent="0.35">
      <c r="A209" s="41"/>
      <c r="B209" s="41"/>
      <c r="C209" s="41"/>
      <c r="D209" s="41"/>
      <c r="E209" s="41"/>
      <c r="F209" s="129"/>
      <c r="G209" s="129"/>
      <c r="H209" s="46"/>
      <c r="I209" s="46"/>
    </row>
    <row r="210" spans="1:9" ht="23.5" customHeight="1" x14ac:dyDescent="0.35">
      <c r="A210" s="41"/>
      <c r="B210" s="41"/>
      <c r="C210" s="41"/>
      <c r="D210" s="41"/>
      <c r="E210" s="41"/>
      <c r="F210" s="129"/>
      <c r="G210" s="129"/>
      <c r="H210" s="46"/>
      <c r="I210" s="46"/>
    </row>
    <row r="211" spans="1:9" ht="23.5" customHeight="1" x14ac:dyDescent="0.35">
      <c r="A211" s="41"/>
      <c r="B211" s="41"/>
      <c r="C211" s="41"/>
      <c r="D211" s="41"/>
      <c r="E211" s="41"/>
      <c r="F211" s="129"/>
      <c r="G211" s="129"/>
      <c r="H211" s="46"/>
      <c r="I211" s="46"/>
    </row>
    <row r="212" spans="1:9" ht="23.5" customHeight="1" x14ac:dyDescent="0.35">
      <c r="A212" s="41"/>
      <c r="B212" s="41"/>
      <c r="C212" s="41"/>
      <c r="D212" s="41"/>
      <c r="E212" s="41"/>
      <c r="F212" s="129"/>
      <c r="G212" s="129"/>
      <c r="H212" s="46"/>
      <c r="I212" s="46"/>
    </row>
    <row r="213" spans="1:9" ht="23.5" customHeight="1" x14ac:dyDescent="0.35">
      <c r="A213" s="41"/>
      <c r="B213" s="41"/>
      <c r="C213" s="41"/>
      <c r="D213" s="41"/>
      <c r="E213" s="41"/>
      <c r="F213" s="129"/>
      <c r="G213" s="129"/>
      <c r="H213" s="46"/>
      <c r="I213" s="46"/>
    </row>
    <row r="214" spans="1:9" ht="23.5" customHeight="1" x14ac:dyDescent="0.35">
      <c r="A214" s="41"/>
      <c r="B214" s="41"/>
      <c r="C214" s="41"/>
      <c r="D214" s="41"/>
      <c r="E214" s="41"/>
      <c r="F214" s="129"/>
      <c r="G214" s="129"/>
      <c r="H214" s="46"/>
      <c r="I214" s="46"/>
    </row>
    <row r="215" spans="1:9" ht="23.5" customHeight="1" x14ac:dyDescent="0.35">
      <c r="A215" s="41"/>
      <c r="B215" s="41"/>
      <c r="C215" s="41"/>
      <c r="D215" s="41"/>
      <c r="E215" s="41"/>
      <c r="F215" s="129"/>
      <c r="G215" s="129"/>
      <c r="H215" s="46"/>
      <c r="I215" s="46"/>
    </row>
    <row r="216" spans="1:9" ht="23.5" customHeight="1" x14ac:dyDescent="0.35">
      <c r="A216" s="41"/>
      <c r="B216" s="41"/>
      <c r="C216" s="41"/>
      <c r="D216" s="41"/>
      <c r="E216" s="41"/>
      <c r="F216" s="129"/>
      <c r="G216" s="129"/>
      <c r="H216" s="46"/>
      <c r="I216" s="46"/>
    </row>
    <row r="217" spans="1:9" ht="23.5" customHeight="1" x14ac:dyDescent="0.35">
      <c r="A217" s="41"/>
      <c r="B217" s="41"/>
      <c r="C217" s="41"/>
      <c r="D217" s="41"/>
      <c r="E217" s="41"/>
      <c r="F217" s="129"/>
      <c r="G217" s="129"/>
      <c r="H217" s="46"/>
      <c r="I217" s="46"/>
    </row>
    <row r="218" spans="1:9" ht="23.5" customHeight="1" x14ac:dyDescent="0.35">
      <c r="A218" s="41"/>
      <c r="B218" s="41"/>
      <c r="C218" s="41"/>
      <c r="D218" s="41"/>
      <c r="E218" s="41"/>
      <c r="F218" s="129"/>
      <c r="G218" s="129"/>
      <c r="H218" s="46"/>
      <c r="I218" s="46"/>
    </row>
    <row r="219" spans="1:9" ht="23.5" customHeight="1" x14ac:dyDescent="0.35">
      <c r="A219" s="41"/>
      <c r="B219" s="41"/>
      <c r="C219" s="41"/>
      <c r="D219" s="41"/>
      <c r="E219" s="41"/>
      <c r="F219" s="129"/>
      <c r="G219" s="129"/>
      <c r="H219" s="46"/>
      <c r="I219" s="46"/>
    </row>
    <row r="220" spans="1:9" ht="23.5" customHeight="1" x14ac:dyDescent="0.35">
      <c r="A220" s="41"/>
      <c r="B220" s="41"/>
      <c r="C220" s="41"/>
      <c r="D220" s="41"/>
      <c r="E220" s="41"/>
      <c r="F220" s="129"/>
      <c r="G220" s="129"/>
      <c r="H220" s="46"/>
      <c r="I220" s="46"/>
    </row>
    <row r="221" spans="1:9" ht="23.5" customHeight="1" x14ac:dyDescent="0.35">
      <c r="A221" s="41"/>
      <c r="B221" s="41"/>
      <c r="C221" s="41"/>
      <c r="D221" s="41"/>
      <c r="E221" s="41"/>
      <c r="F221" s="129"/>
      <c r="G221" s="129"/>
      <c r="H221" s="46"/>
      <c r="I221" s="46"/>
    </row>
    <row r="222" spans="1:9" ht="23.5" customHeight="1" x14ac:dyDescent="0.35">
      <c r="A222" s="41"/>
      <c r="B222" s="41"/>
      <c r="C222" s="41"/>
      <c r="D222" s="41"/>
      <c r="E222" s="41"/>
      <c r="F222" s="129"/>
      <c r="G222" s="129"/>
      <c r="H222" s="46"/>
      <c r="I222" s="46"/>
    </row>
    <row r="223" spans="1:9" ht="23.5" customHeight="1" x14ac:dyDescent="0.35">
      <c r="A223" s="41"/>
      <c r="B223" s="41"/>
      <c r="C223" s="41"/>
      <c r="D223" s="41"/>
      <c r="E223" s="41"/>
      <c r="F223" s="129"/>
      <c r="G223" s="129"/>
      <c r="H223" s="46"/>
      <c r="I223" s="46"/>
    </row>
    <row r="224" spans="1:9" ht="23.5" customHeight="1" x14ac:dyDescent="0.35">
      <c r="A224" s="41"/>
      <c r="B224" s="41"/>
      <c r="C224" s="41"/>
      <c r="D224" s="41"/>
      <c r="E224" s="41"/>
      <c r="F224" s="129"/>
      <c r="G224" s="129"/>
      <c r="H224" s="46"/>
      <c r="I224" s="46"/>
    </row>
    <row r="225" spans="1:9" ht="23.5" customHeight="1" x14ac:dyDescent="0.35">
      <c r="A225" s="41"/>
      <c r="B225" s="41"/>
      <c r="C225" s="41"/>
      <c r="D225" s="41"/>
      <c r="E225" s="41"/>
      <c r="F225" s="129"/>
      <c r="G225" s="129"/>
      <c r="H225" s="46"/>
      <c r="I225" s="46"/>
    </row>
    <row r="226" spans="1:9" ht="23.5" customHeight="1" x14ac:dyDescent="0.35">
      <c r="A226" s="41"/>
      <c r="B226" s="41"/>
      <c r="C226" s="41"/>
      <c r="D226" s="41"/>
      <c r="E226" s="41"/>
      <c r="F226" s="129"/>
      <c r="G226" s="129"/>
      <c r="H226" s="46"/>
      <c r="I226" s="46"/>
    </row>
    <row r="227" spans="1:9" ht="23.5" customHeight="1" x14ac:dyDescent="0.35">
      <c r="A227" s="41"/>
      <c r="B227" s="41"/>
      <c r="C227" s="41"/>
      <c r="D227" s="41"/>
      <c r="E227" s="41"/>
      <c r="F227" s="129"/>
      <c r="G227" s="129"/>
      <c r="H227" s="46"/>
      <c r="I227" s="46"/>
    </row>
    <row r="228" spans="1:9" ht="23.5" customHeight="1" x14ac:dyDescent="0.35">
      <c r="A228" s="41"/>
      <c r="B228" s="41"/>
      <c r="C228" s="41"/>
      <c r="D228" s="41"/>
      <c r="E228" s="41"/>
      <c r="F228" s="129"/>
      <c r="G228" s="129"/>
      <c r="H228" s="46"/>
      <c r="I228" s="46"/>
    </row>
    <row r="229" spans="1:9" ht="23.5" customHeight="1" x14ac:dyDescent="0.35">
      <c r="A229" s="41"/>
      <c r="B229" s="41"/>
      <c r="C229" s="41"/>
      <c r="D229" s="41"/>
      <c r="E229" s="41"/>
      <c r="F229" s="129"/>
      <c r="G229" s="129"/>
      <c r="H229" s="46"/>
      <c r="I229" s="46"/>
    </row>
    <row r="230" spans="1:9" ht="23.5" customHeight="1" x14ac:dyDescent="0.35">
      <c r="A230" s="41"/>
      <c r="B230" s="41"/>
      <c r="C230" s="41"/>
      <c r="D230" s="41"/>
      <c r="E230" s="41"/>
      <c r="F230" s="129"/>
      <c r="G230" s="129"/>
      <c r="H230" s="46"/>
      <c r="I230" s="46"/>
    </row>
    <row r="231" spans="1:9" ht="23.5" customHeight="1" x14ac:dyDescent="0.35">
      <c r="A231" s="41"/>
      <c r="B231" s="41"/>
      <c r="C231" s="41"/>
      <c r="D231" s="41"/>
      <c r="E231" s="41"/>
      <c r="F231" s="129"/>
      <c r="G231" s="129"/>
      <c r="H231" s="46"/>
      <c r="I231" s="46"/>
    </row>
    <row r="232" spans="1:9" ht="23.5" customHeight="1" x14ac:dyDescent="0.35">
      <c r="A232" s="41"/>
      <c r="B232" s="41"/>
      <c r="C232" s="41"/>
      <c r="D232" s="41"/>
      <c r="E232" s="41"/>
      <c r="F232" s="129"/>
      <c r="G232" s="129"/>
      <c r="H232" s="46"/>
      <c r="I232" s="46"/>
    </row>
    <row r="233" spans="1:9" ht="23.5" customHeight="1" x14ac:dyDescent="0.35">
      <c r="A233" s="41"/>
      <c r="B233" s="41"/>
      <c r="C233" s="41"/>
      <c r="D233" s="41"/>
      <c r="E233" s="41"/>
      <c r="F233" s="129"/>
      <c r="G233" s="129"/>
      <c r="H233" s="46"/>
      <c r="I233" s="46"/>
    </row>
    <row r="234" spans="1:9" ht="23.5" customHeight="1" x14ac:dyDescent="0.35">
      <c r="A234" s="41"/>
      <c r="B234" s="41"/>
      <c r="C234" s="41"/>
      <c r="D234" s="41"/>
      <c r="E234" s="41"/>
      <c r="F234" s="129"/>
      <c r="G234" s="129"/>
      <c r="H234" s="46"/>
      <c r="I234" s="46"/>
    </row>
    <row r="235" spans="1:9" ht="23.5" customHeight="1" x14ac:dyDescent="0.35">
      <c r="A235" s="41"/>
      <c r="B235" s="41"/>
      <c r="C235" s="41"/>
      <c r="D235" s="41"/>
      <c r="E235" s="41"/>
      <c r="F235" s="129"/>
      <c r="G235" s="129"/>
      <c r="H235" s="46"/>
      <c r="I235" s="46"/>
    </row>
    <row r="236" spans="1:9" ht="23.5" customHeight="1" x14ac:dyDescent="0.35">
      <c r="A236" s="41"/>
      <c r="B236" s="41"/>
      <c r="C236" s="41"/>
      <c r="D236" s="41"/>
      <c r="E236" s="41"/>
      <c r="F236" s="129"/>
      <c r="G236" s="129"/>
      <c r="H236" s="46"/>
      <c r="I236" s="46"/>
    </row>
    <row r="237" spans="1:9" ht="23.5" customHeight="1" x14ac:dyDescent="0.35">
      <c r="A237" s="41"/>
      <c r="B237" s="41"/>
      <c r="C237" s="41"/>
      <c r="D237" s="41"/>
      <c r="E237" s="41"/>
      <c r="F237" s="129"/>
      <c r="G237" s="129"/>
      <c r="H237" s="46"/>
      <c r="I237" s="46"/>
    </row>
    <row r="238" spans="1:9" ht="23.5" customHeight="1" x14ac:dyDescent="0.35">
      <c r="A238" s="41"/>
      <c r="B238" s="41"/>
      <c r="C238" s="41"/>
      <c r="D238" s="41"/>
      <c r="E238" s="41"/>
      <c r="F238" s="129"/>
      <c r="G238" s="129"/>
      <c r="H238" s="46"/>
      <c r="I238" s="46"/>
    </row>
    <row r="239" spans="1:9" ht="23.5" customHeight="1" x14ac:dyDescent="0.35">
      <c r="A239" s="41"/>
      <c r="B239" s="41"/>
      <c r="C239" s="41"/>
      <c r="D239" s="41"/>
      <c r="E239" s="41"/>
      <c r="F239" s="129"/>
      <c r="G239" s="129"/>
      <c r="H239" s="46"/>
      <c r="I239" s="46"/>
    </row>
    <row r="240" spans="1:9" ht="23.5" customHeight="1" x14ac:dyDescent="0.35">
      <c r="A240" s="41"/>
      <c r="B240" s="41"/>
      <c r="C240" s="41"/>
      <c r="D240" s="41"/>
      <c r="E240" s="41"/>
      <c r="F240" s="129"/>
      <c r="G240" s="129"/>
      <c r="H240" s="46"/>
      <c r="I240" s="46"/>
    </row>
    <row r="241" spans="1:9" ht="23.5" customHeight="1" x14ac:dyDescent="0.35">
      <c r="A241" s="41"/>
      <c r="B241" s="41"/>
      <c r="C241" s="41"/>
      <c r="D241" s="41"/>
      <c r="E241" s="41"/>
      <c r="F241" s="129"/>
      <c r="G241" s="129"/>
      <c r="H241" s="46"/>
      <c r="I241" s="46"/>
    </row>
    <row r="242" spans="1:9" ht="23.5" customHeight="1" x14ac:dyDescent="0.35">
      <c r="A242" s="41"/>
      <c r="B242" s="41"/>
      <c r="C242" s="41"/>
      <c r="D242" s="41"/>
      <c r="E242" s="41"/>
      <c r="F242" s="129"/>
      <c r="G242" s="129"/>
      <c r="H242" s="46"/>
      <c r="I242" s="46"/>
    </row>
    <row r="243" spans="1:9" ht="23.5" customHeight="1" x14ac:dyDescent="0.35">
      <c r="A243" s="41"/>
      <c r="B243" s="41"/>
      <c r="C243" s="41"/>
      <c r="D243" s="41"/>
      <c r="E243" s="41"/>
      <c r="F243" s="129"/>
      <c r="G243" s="129"/>
      <c r="H243" s="46"/>
      <c r="I243" s="46"/>
    </row>
    <row r="244" spans="1:9" ht="23.5" customHeight="1" x14ac:dyDescent="0.35">
      <c r="A244" s="41"/>
      <c r="B244" s="41"/>
      <c r="C244" s="41"/>
      <c r="D244" s="41"/>
      <c r="E244" s="41"/>
      <c r="F244" s="129"/>
      <c r="G244" s="129"/>
      <c r="H244" s="46"/>
      <c r="I244" s="46"/>
    </row>
    <row r="245" spans="1:9" ht="23.5" customHeight="1" x14ac:dyDescent="0.35">
      <c r="A245" s="41"/>
      <c r="B245" s="41"/>
      <c r="C245" s="41"/>
      <c r="D245" s="41"/>
      <c r="E245" s="41"/>
      <c r="F245" s="129"/>
      <c r="G245" s="129"/>
      <c r="H245" s="46"/>
      <c r="I245" s="46"/>
    </row>
    <row r="246" spans="1:9" ht="23.5" customHeight="1" x14ac:dyDescent="0.35">
      <c r="A246" s="41"/>
      <c r="B246" s="41"/>
      <c r="C246" s="41"/>
      <c r="D246" s="41"/>
      <c r="E246" s="41"/>
      <c r="F246" s="129"/>
      <c r="G246" s="129"/>
      <c r="H246" s="46"/>
      <c r="I246" s="46"/>
    </row>
    <row r="247" spans="1:9" ht="23.5" customHeight="1" x14ac:dyDescent="0.35">
      <c r="A247" s="41"/>
      <c r="B247" s="41"/>
      <c r="C247" s="41"/>
      <c r="D247" s="41"/>
      <c r="E247" s="41"/>
      <c r="F247" s="129"/>
      <c r="G247" s="129"/>
      <c r="H247" s="46"/>
      <c r="I247" s="46"/>
    </row>
    <row r="248" spans="1:9" ht="23.5" customHeight="1" x14ac:dyDescent="0.35">
      <c r="A248" s="41"/>
      <c r="B248" s="41"/>
      <c r="C248" s="41"/>
      <c r="D248" s="41"/>
      <c r="E248" s="41"/>
      <c r="F248" s="129"/>
      <c r="G248" s="129"/>
      <c r="H248" s="46"/>
      <c r="I248" s="46"/>
    </row>
    <row r="249" spans="1:9" ht="23.5" customHeight="1" x14ac:dyDescent="0.35">
      <c r="A249" s="41"/>
      <c r="B249" s="41"/>
      <c r="C249" s="41"/>
      <c r="D249" s="41"/>
      <c r="E249" s="41"/>
      <c r="F249" s="129"/>
      <c r="G249" s="129"/>
      <c r="H249" s="46"/>
      <c r="I249" s="46"/>
    </row>
    <row r="250" spans="1:9" ht="23.5" customHeight="1" x14ac:dyDescent="0.35">
      <c r="A250" s="41"/>
      <c r="B250" s="41"/>
      <c r="C250" s="41"/>
      <c r="D250" s="41"/>
      <c r="E250" s="41"/>
      <c r="F250" s="129"/>
      <c r="G250" s="129"/>
      <c r="H250" s="46"/>
      <c r="I250" s="46"/>
    </row>
    <row r="251" spans="1:9" ht="23.5" customHeight="1" x14ac:dyDescent="0.35">
      <c r="A251" s="41"/>
      <c r="B251" s="41"/>
      <c r="C251" s="41"/>
      <c r="D251" s="41"/>
      <c r="E251" s="41"/>
      <c r="F251" s="129"/>
      <c r="G251" s="129"/>
      <c r="H251" s="46"/>
      <c r="I251" s="46"/>
    </row>
    <row r="252" spans="1:9" ht="23.5" customHeight="1" x14ac:dyDescent="0.35">
      <c r="A252" s="41"/>
      <c r="B252" s="41"/>
      <c r="C252" s="41"/>
      <c r="D252" s="41"/>
      <c r="E252" s="41"/>
      <c r="F252" s="129"/>
      <c r="G252" s="129"/>
      <c r="H252" s="46"/>
      <c r="I252" s="46"/>
    </row>
    <row r="253" spans="1:9" ht="23.5" customHeight="1" x14ac:dyDescent="0.35">
      <c r="A253" s="41"/>
      <c r="B253" s="41"/>
      <c r="C253" s="41"/>
      <c r="D253" s="41"/>
      <c r="E253" s="41"/>
      <c r="F253" s="129"/>
      <c r="G253" s="129"/>
      <c r="H253" s="46"/>
      <c r="I253" s="46"/>
    </row>
    <row r="254" spans="1:9" ht="23.5" customHeight="1" x14ac:dyDescent="0.35">
      <c r="A254" s="41"/>
      <c r="B254" s="41"/>
      <c r="C254" s="41"/>
      <c r="D254" s="41"/>
      <c r="E254" s="41"/>
      <c r="F254" s="129"/>
      <c r="G254" s="129"/>
      <c r="H254" s="46"/>
      <c r="I254" s="46"/>
    </row>
    <row r="255" spans="1:9" ht="23.5" customHeight="1" x14ac:dyDescent="0.35">
      <c r="A255" s="41"/>
      <c r="B255" s="41"/>
      <c r="C255" s="41"/>
      <c r="D255" s="41"/>
      <c r="E255" s="41"/>
      <c r="F255" s="129"/>
      <c r="G255" s="129"/>
      <c r="H255" s="46"/>
      <c r="I255" s="46"/>
    </row>
    <row r="256" spans="1:9" ht="23.5" customHeight="1" x14ac:dyDescent="0.35">
      <c r="A256" s="41"/>
      <c r="B256" s="41"/>
      <c r="C256" s="41"/>
      <c r="D256" s="41"/>
      <c r="E256" s="41"/>
      <c r="F256" s="129"/>
      <c r="G256" s="129"/>
      <c r="H256" s="46"/>
      <c r="I256" s="46"/>
    </row>
    <row r="257" spans="1:9" ht="23.5" customHeight="1" x14ac:dyDescent="0.35">
      <c r="A257" s="41"/>
      <c r="B257" s="41"/>
      <c r="C257" s="41"/>
      <c r="D257" s="41"/>
      <c r="E257" s="41"/>
      <c r="F257" s="129"/>
      <c r="G257" s="129"/>
      <c r="H257" s="46"/>
      <c r="I257" s="46"/>
    </row>
    <row r="258" spans="1:9" ht="23.5" customHeight="1" x14ac:dyDescent="0.35">
      <c r="A258" s="41"/>
      <c r="B258" s="41"/>
      <c r="C258" s="41"/>
      <c r="D258" s="41"/>
      <c r="E258" s="41"/>
      <c r="F258" s="129"/>
      <c r="G258" s="129"/>
      <c r="H258" s="46"/>
      <c r="I258" s="46"/>
    </row>
    <row r="259" spans="1:9" ht="23.5" customHeight="1" x14ac:dyDescent="0.35">
      <c r="A259" s="41"/>
      <c r="B259" s="41"/>
      <c r="C259" s="41"/>
      <c r="D259" s="41"/>
      <c r="E259" s="41"/>
      <c r="F259" s="129"/>
      <c r="G259" s="129"/>
      <c r="H259" s="46"/>
      <c r="I259" s="46"/>
    </row>
    <row r="260" spans="1:9" ht="23.5" customHeight="1" x14ac:dyDescent="0.35">
      <c r="A260" s="41"/>
      <c r="B260" s="41"/>
      <c r="C260" s="41"/>
      <c r="D260" s="41"/>
      <c r="E260" s="41"/>
      <c r="F260" s="129"/>
      <c r="G260" s="129"/>
      <c r="H260" s="46"/>
      <c r="I260" s="46"/>
    </row>
    <row r="261" spans="1:9" ht="23.5" customHeight="1" x14ac:dyDescent="0.35">
      <c r="A261" s="41"/>
      <c r="B261" s="41"/>
      <c r="C261" s="41"/>
      <c r="D261" s="41"/>
      <c r="E261" s="41"/>
      <c r="F261" s="129"/>
      <c r="G261" s="129"/>
      <c r="H261" s="46"/>
      <c r="I261" s="46"/>
    </row>
    <row r="262" spans="1:9" ht="23.5" customHeight="1" x14ac:dyDescent="0.35">
      <c r="A262" s="41"/>
      <c r="B262" s="41"/>
      <c r="C262" s="41"/>
      <c r="D262" s="41"/>
      <c r="E262" s="41"/>
      <c r="F262" s="129"/>
      <c r="G262" s="129"/>
      <c r="H262" s="46"/>
      <c r="I262" s="46"/>
    </row>
    <row r="263" spans="1:9" ht="23.5" customHeight="1" x14ac:dyDescent="0.35">
      <c r="A263" s="41"/>
      <c r="B263" s="41"/>
      <c r="C263" s="41"/>
      <c r="D263" s="41"/>
      <c r="E263" s="41"/>
      <c r="F263" s="129"/>
      <c r="G263" s="129"/>
      <c r="H263" s="46"/>
      <c r="I263" s="46"/>
    </row>
    <row r="264" spans="1:9" ht="23.5" customHeight="1" x14ac:dyDescent="0.35">
      <c r="A264" s="41"/>
      <c r="B264" s="41"/>
      <c r="C264" s="41"/>
      <c r="D264" s="41"/>
      <c r="E264" s="41"/>
      <c r="F264" s="129"/>
      <c r="G264" s="129"/>
      <c r="H264" s="46"/>
      <c r="I264" s="46"/>
    </row>
    <row r="265" spans="1:9" ht="23.5" customHeight="1" x14ac:dyDescent="0.35">
      <c r="A265" s="41"/>
      <c r="B265" s="41"/>
      <c r="C265" s="41"/>
      <c r="D265" s="41"/>
      <c r="E265" s="41"/>
      <c r="F265" s="129"/>
      <c r="G265" s="129"/>
      <c r="H265" s="46"/>
      <c r="I265" s="46"/>
    </row>
    <row r="266" spans="1:9" ht="23.5" customHeight="1" x14ac:dyDescent="0.35">
      <c r="A266" s="41"/>
      <c r="B266" s="41"/>
      <c r="C266" s="41"/>
      <c r="D266" s="41"/>
      <c r="E266" s="41"/>
      <c r="F266" s="129"/>
      <c r="G266" s="129"/>
      <c r="H266" s="46"/>
      <c r="I266" s="46"/>
    </row>
    <row r="267" spans="1:9" ht="23.5" customHeight="1" x14ac:dyDescent="0.35">
      <c r="A267" s="41"/>
      <c r="B267" s="41"/>
      <c r="C267" s="41"/>
      <c r="D267" s="41"/>
      <c r="E267" s="41"/>
      <c r="F267" s="129"/>
      <c r="G267" s="129"/>
      <c r="H267" s="46"/>
      <c r="I267" s="46"/>
    </row>
    <row r="268" spans="1:9" ht="23.5" customHeight="1" x14ac:dyDescent="0.35">
      <c r="A268" s="41"/>
      <c r="B268" s="41"/>
      <c r="C268" s="41"/>
      <c r="D268" s="41"/>
      <c r="E268" s="41"/>
      <c r="F268" s="129"/>
      <c r="G268" s="129"/>
      <c r="H268" s="46"/>
      <c r="I268" s="46"/>
    </row>
    <row r="269" spans="1:9" ht="23.5" customHeight="1" x14ac:dyDescent="0.35">
      <c r="A269" s="41"/>
      <c r="B269" s="41"/>
      <c r="C269" s="41"/>
      <c r="D269" s="41"/>
      <c r="E269" s="41"/>
      <c r="F269" s="129"/>
      <c r="G269" s="129"/>
      <c r="H269" s="46"/>
      <c r="I269" s="46"/>
    </row>
    <row r="270" spans="1:9" ht="23.5" customHeight="1" x14ac:dyDescent="0.35">
      <c r="A270" s="41"/>
      <c r="B270" s="41"/>
      <c r="C270" s="41"/>
      <c r="D270" s="41"/>
      <c r="E270" s="41"/>
      <c r="F270" s="129"/>
      <c r="G270" s="129"/>
      <c r="H270" s="46"/>
      <c r="I270" s="46"/>
    </row>
    <row r="271" spans="1:9" ht="23.5" customHeight="1" x14ac:dyDescent="0.35">
      <c r="A271" s="41"/>
      <c r="B271" s="41"/>
      <c r="C271" s="41"/>
      <c r="D271" s="41"/>
      <c r="E271" s="41"/>
      <c r="F271" s="129"/>
      <c r="G271" s="129"/>
      <c r="H271" s="46"/>
      <c r="I271" s="46"/>
    </row>
    <row r="272" spans="1:9" ht="23.5" customHeight="1" x14ac:dyDescent="0.35">
      <c r="A272" s="41"/>
      <c r="B272" s="41"/>
      <c r="C272" s="41"/>
      <c r="D272" s="41"/>
      <c r="E272" s="41"/>
      <c r="F272" s="129"/>
      <c r="G272" s="129"/>
      <c r="H272" s="46"/>
      <c r="I272" s="46"/>
    </row>
    <row r="273" spans="1:9" ht="23.5" customHeight="1" x14ac:dyDescent="0.35">
      <c r="A273" s="41"/>
      <c r="B273" s="41"/>
      <c r="C273" s="41"/>
      <c r="D273" s="41"/>
      <c r="E273" s="41"/>
      <c r="F273" s="129"/>
      <c r="G273" s="129"/>
      <c r="H273" s="46"/>
      <c r="I273" s="46"/>
    </row>
    <row r="274" spans="1:9" ht="23.5" customHeight="1" x14ac:dyDescent="0.35">
      <c r="A274" s="41"/>
      <c r="B274" s="41"/>
      <c r="C274" s="41"/>
      <c r="D274" s="41"/>
      <c r="E274" s="41"/>
      <c r="F274" s="129"/>
      <c r="G274" s="129"/>
      <c r="H274" s="46"/>
      <c r="I274" s="46"/>
    </row>
    <row r="275" spans="1:9" ht="23.5" customHeight="1" x14ac:dyDescent="0.35">
      <c r="A275" s="41"/>
      <c r="B275" s="41"/>
      <c r="C275" s="41"/>
      <c r="D275" s="41"/>
      <c r="E275" s="41"/>
      <c r="F275" s="129"/>
      <c r="G275" s="129"/>
      <c r="H275" s="46"/>
      <c r="I275" s="46"/>
    </row>
    <row r="276" spans="1:9" ht="23.5" customHeight="1" x14ac:dyDescent="0.35">
      <c r="A276" s="41"/>
      <c r="B276" s="41"/>
      <c r="C276" s="41"/>
      <c r="D276" s="41"/>
      <c r="E276" s="41"/>
      <c r="F276" s="129"/>
      <c r="G276" s="129"/>
      <c r="H276" s="46"/>
      <c r="I276" s="46"/>
    </row>
    <row r="277" spans="1:9" ht="23.5" customHeight="1" x14ac:dyDescent="0.35">
      <c r="A277" s="41"/>
      <c r="B277" s="41"/>
      <c r="C277" s="41"/>
      <c r="D277" s="41"/>
      <c r="E277" s="41"/>
      <c r="F277" s="129"/>
      <c r="G277" s="129"/>
      <c r="H277" s="46"/>
      <c r="I277" s="46"/>
    </row>
    <row r="278" spans="1:9" ht="23.5" customHeight="1" x14ac:dyDescent="0.35">
      <c r="A278" s="41"/>
      <c r="B278" s="41"/>
      <c r="C278" s="41"/>
      <c r="D278" s="41"/>
      <c r="E278" s="41"/>
      <c r="F278" s="129"/>
      <c r="G278" s="129"/>
      <c r="H278" s="46"/>
      <c r="I278" s="46"/>
    </row>
    <row r="279" spans="1:9" ht="23.5" customHeight="1" x14ac:dyDescent="0.35">
      <c r="A279" s="41"/>
      <c r="B279" s="41"/>
      <c r="C279" s="41"/>
      <c r="D279" s="41"/>
      <c r="E279" s="41"/>
      <c r="F279" s="129"/>
      <c r="G279" s="129"/>
      <c r="H279" s="46"/>
      <c r="I279" s="46"/>
    </row>
    <row r="280" spans="1:9" ht="23.5" customHeight="1" x14ac:dyDescent="0.35">
      <c r="A280" s="41"/>
      <c r="B280" s="41"/>
      <c r="C280" s="41"/>
      <c r="D280" s="41"/>
      <c r="E280" s="41"/>
      <c r="F280" s="129"/>
      <c r="G280" s="129"/>
      <c r="H280" s="46"/>
      <c r="I280" s="46"/>
    </row>
    <row r="281" spans="1:9" ht="23.5" customHeight="1" x14ac:dyDescent="0.35">
      <c r="A281" s="41"/>
      <c r="B281" s="41"/>
      <c r="C281" s="41"/>
      <c r="D281" s="41"/>
      <c r="E281" s="41"/>
      <c r="F281" s="129"/>
      <c r="G281" s="129"/>
      <c r="H281" s="46"/>
      <c r="I281" s="46"/>
    </row>
    <row r="282" spans="1:9" ht="23.5" customHeight="1" x14ac:dyDescent="0.35">
      <c r="A282" s="41"/>
      <c r="B282" s="41"/>
      <c r="C282" s="41"/>
      <c r="D282" s="41"/>
      <c r="E282" s="41"/>
      <c r="F282" s="129"/>
      <c r="G282" s="129"/>
      <c r="H282" s="46"/>
      <c r="I282" s="46"/>
    </row>
    <row r="283" spans="1:9" ht="23.5" customHeight="1" x14ac:dyDescent="0.35">
      <c r="A283" s="41"/>
      <c r="B283" s="41"/>
      <c r="C283" s="41"/>
      <c r="D283" s="41"/>
      <c r="E283" s="41"/>
      <c r="F283" s="129"/>
      <c r="G283" s="129"/>
      <c r="H283" s="46"/>
      <c r="I283" s="46"/>
    </row>
    <row r="284" spans="1:9" ht="23.5" customHeight="1" x14ac:dyDescent="0.35">
      <c r="A284" s="41"/>
      <c r="B284" s="41"/>
      <c r="C284" s="41"/>
      <c r="D284" s="41"/>
      <c r="E284" s="41"/>
      <c r="F284" s="129"/>
      <c r="G284" s="129"/>
      <c r="H284" s="46"/>
      <c r="I284" s="46"/>
    </row>
    <row r="285" spans="1:9" ht="23.5" customHeight="1" x14ac:dyDescent="0.35">
      <c r="A285" s="41"/>
      <c r="B285" s="41"/>
      <c r="C285" s="41"/>
      <c r="D285" s="41"/>
      <c r="E285" s="41"/>
      <c r="F285" s="129"/>
      <c r="G285" s="129"/>
      <c r="H285" s="46"/>
      <c r="I285" s="46"/>
    </row>
    <row r="286" spans="1:9" ht="23.5" customHeight="1" x14ac:dyDescent="0.35">
      <c r="A286" s="41"/>
      <c r="B286" s="41"/>
      <c r="C286" s="41"/>
      <c r="D286" s="41"/>
      <c r="E286" s="41"/>
      <c r="F286" s="129"/>
      <c r="G286" s="129"/>
      <c r="H286" s="46"/>
      <c r="I286" s="46"/>
    </row>
    <row r="287" spans="1:9" ht="23.5" customHeight="1" x14ac:dyDescent="0.35">
      <c r="A287" s="41"/>
      <c r="B287" s="41"/>
      <c r="C287" s="41"/>
      <c r="D287" s="41"/>
      <c r="E287" s="41"/>
      <c r="F287" s="129"/>
      <c r="G287" s="129"/>
      <c r="H287" s="46"/>
      <c r="I287" s="46"/>
    </row>
    <row r="288" spans="1:9" ht="23.5" customHeight="1" x14ac:dyDescent="0.35">
      <c r="A288" s="41"/>
      <c r="B288" s="41"/>
      <c r="C288" s="41"/>
      <c r="D288" s="41"/>
      <c r="E288" s="41"/>
      <c r="F288" s="129"/>
      <c r="G288" s="129"/>
      <c r="H288" s="46"/>
      <c r="I288" s="46"/>
    </row>
    <row r="289" spans="1:9" ht="23.5" customHeight="1" x14ac:dyDescent="0.35">
      <c r="A289" s="41"/>
      <c r="B289" s="41"/>
      <c r="C289" s="41"/>
      <c r="D289" s="41"/>
      <c r="E289" s="41"/>
      <c r="F289" s="129"/>
      <c r="G289" s="129"/>
      <c r="H289" s="46"/>
      <c r="I289" s="46"/>
    </row>
    <row r="290" spans="1:9" ht="23.5" customHeight="1" x14ac:dyDescent="0.35">
      <c r="A290" s="41"/>
      <c r="B290" s="41"/>
      <c r="C290" s="41"/>
      <c r="D290" s="41"/>
      <c r="E290" s="41"/>
      <c r="F290" s="129"/>
      <c r="G290" s="129"/>
      <c r="H290" s="46"/>
      <c r="I290" s="46"/>
    </row>
    <row r="291" spans="1:9" ht="23.5" customHeight="1" x14ac:dyDescent="0.35">
      <c r="A291" s="41"/>
      <c r="B291" s="41"/>
      <c r="C291" s="41"/>
      <c r="D291" s="41"/>
      <c r="E291" s="41"/>
      <c r="F291" s="129"/>
      <c r="G291" s="129"/>
      <c r="H291" s="46"/>
      <c r="I291" s="46"/>
    </row>
    <row r="292" spans="1:9" ht="23.5" customHeight="1" x14ac:dyDescent="0.35">
      <c r="A292" s="41"/>
      <c r="B292" s="41"/>
      <c r="C292" s="41"/>
      <c r="D292" s="41"/>
      <c r="E292" s="41"/>
      <c r="F292" s="129"/>
      <c r="G292" s="129"/>
      <c r="H292" s="46"/>
      <c r="I292" s="46"/>
    </row>
    <row r="293" spans="1:9" ht="23.5" customHeight="1" x14ac:dyDescent="0.35">
      <c r="A293" s="41"/>
      <c r="B293" s="41"/>
      <c r="C293" s="41"/>
      <c r="D293" s="41"/>
      <c r="E293" s="41"/>
      <c r="F293" s="129"/>
      <c r="G293" s="129"/>
      <c r="H293" s="46"/>
      <c r="I293" s="46"/>
    </row>
    <row r="294" spans="1:9" ht="23.5" customHeight="1" x14ac:dyDescent="0.35">
      <c r="A294" s="41"/>
      <c r="B294" s="41"/>
      <c r="C294" s="41"/>
      <c r="D294" s="41"/>
      <c r="E294" s="41"/>
      <c r="F294" s="129"/>
      <c r="G294" s="129"/>
      <c r="H294" s="46"/>
      <c r="I294" s="46"/>
    </row>
    <row r="295" spans="1:9" ht="23.5" customHeight="1" x14ac:dyDescent="0.35">
      <c r="A295" s="41"/>
      <c r="B295" s="41"/>
      <c r="C295" s="41"/>
      <c r="D295" s="41"/>
      <c r="E295" s="41"/>
      <c r="F295" s="129"/>
      <c r="G295" s="129"/>
      <c r="H295" s="46"/>
      <c r="I295" s="46"/>
    </row>
    <row r="296" spans="1:9" ht="23.5" customHeight="1" x14ac:dyDescent="0.35">
      <c r="A296" s="41"/>
      <c r="B296" s="41"/>
      <c r="C296" s="41"/>
      <c r="D296" s="41"/>
      <c r="E296" s="41"/>
      <c r="F296" s="129"/>
      <c r="G296" s="129"/>
      <c r="H296" s="46"/>
      <c r="I296" s="46"/>
    </row>
    <row r="297" spans="1:9" ht="23.5" customHeight="1" x14ac:dyDescent="0.35">
      <c r="A297" s="41"/>
      <c r="B297" s="41"/>
      <c r="C297" s="41"/>
      <c r="D297" s="41"/>
      <c r="E297" s="41"/>
      <c r="F297" s="129"/>
      <c r="G297" s="129"/>
      <c r="H297" s="46"/>
      <c r="I297" s="46"/>
    </row>
    <row r="298" spans="1:9" ht="23.5" customHeight="1" x14ac:dyDescent="0.35">
      <c r="A298" s="41"/>
      <c r="B298" s="41"/>
      <c r="C298" s="41"/>
      <c r="D298" s="41"/>
      <c r="E298" s="41"/>
      <c r="F298" s="129"/>
      <c r="G298" s="129"/>
      <c r="H298" s="46"/>
      <c r="I298" s="46"/>
    </row>
    <row r="299" spans="1:9" ht="23.5" customHeight="1" x14ac:dyDescent="0.35">
      <c r="A299" s="41"/>
      <c r="B299" s="41"/>
      <c r="C299" s="41"/>
      <c r="D299" s="41"/>
      <c r="E299" s="41"/>
      <c r="F299" s="129"/>
      <c r="G299" s="129"/>
      <c r="H299" s="46"/>
      <c r="I299" s="46"/>
    </row>
    <row r="300" spans="1:9" ht="23.5" customHeight="1" x14ac:dyDescent="0.35">
      <c r="A300" s="41"/>
      <c r="B300" s="41"/>
      <c r="C300" s="41"/>
      <c r="D300" s="41"/>
      <c r="E300" s="41"/>
      <c r="F300" s="129"/>
      <c r="G300" s="129"/>
      <c r="H300" s="46"/>
      <c r="I300" s="46"/>
    </row>
    <row r="301" spans="1:9" ht="23.5" customHeight="1" x14ac:dyDescent="0.35">
      <c r="A301" s="41"/>
      <c r="B301" s="41"/>
      <c r="C301" s="41"/>
      <c r="D301" s="41"/>
      <c r="E301" s="41"/>
      <c r="F301" s="129"/>
      <c r="G301" s="129"/>
      <c r="H301" s="46"/>
      <c r="I301" s="46"/>
    </row>
    <row r="302" spans="1:9" ht="23.5" customHeight="1" x14ac:dyDescent="0.35">
      <c r="A302" s="41"/>
      <c r="B302" s="41"/>
      <c r="C302" s="41"/>
      <c r="D302" s="41"/>
      <c r="E302" s="41"/>
      <c r="F302" s="129"/>
      <c r="G302" s="129"/>
      <c r="H302" s="46"/>
      <c r="I302" s="46"/>
    </row>
    <row r="303" spans="1:9" ht="23.5" customHeight="1" x14ac:dyDescent="0.35">
      <c r="A303" s="41"/>
      <c r="B303" s="41"/>
      <c r="C303" s="41"/>
      <c r="D303" s="41"/>
      <c r="E303" s="41"/>
      <c r="F303" s="129"/>
      <c r="G303" s="129"/>
      <c r="H303" s="46"/>
      <c r="I303" s="46"/>
    </row>
    <row r="304" spans="1:9" ht="23.5" customHeight="1" x14ac:dyDescent="0.35">
      <c r="A304" s="41"/>
      <c r="B304" s="41"/>
      <c r="C304" s="41"/>
      <c r="D304" s="41"/>
      <c r="E304" s="41"/>
      <c r="F304" s="129"/>
      <c r="G304" s="129"/>
      <c r="H304" s="46"/>
      <c r="I304" s="46"/>
    </row>
    <row r="305" spans="1:9" ht="23.5" customHeight="1" x14ac:dyDescent="0.35">
      <c r="A305" s="41"/>
      <c r="B305" s="41"/>
      <c r="C305" s="41"/>
      <c r="D305" s="41"/>
      <c r="E305" s="41"/>
      <c r="F305" s="129"/>
      <c r="G305" s="129"/>
      <c r="H305" s="46"/>
      <c r="I305" s="46"/>
    </row>
    <row r="306" spans="1:9" ht="23.5" customHeight="1" x14ac:dyDescent="0.35">
      <c r="A306" s="41"/>
      <c r="B306" s="41"/>
      <c r="C306" s="41"/>
      <c r="D306" s="41"/>
      <c r="E306" s="41"/>
      <c r="F306" s="129"/>
      <c r="G306" s="129"/>
      <c r="H306" s="46"/>
      <c r="I306" s="46"/>
    </row>
    <row r="307" spans="1:9" ht="23.5" customHeight="1" x14ac:dyDescent="0.35">
      <c r="A307" s="41"/>
      <c r="B307" s="41"/>
      <c r="C307" s="41"/>
      <c r="D307" s="41"/>
      <c r="E307" s="41"/>
      <c r="F307" s="129"/>
      <c r="G307" s="129"/>
      <c r="H307" s="46"/>
      <c r="I307" s="46"/>
    </row>
    <row r="308" spans="1:9" ht="23.5" customHeight="1" x14ac:dyDescent="0.35">
      <c r="A308" s="41"/>
      <c r="B308" s="41"/>
      <c r="C308" s="41"/>
      <c r="D308" s="41"/>
      <c r="E308" s="41"/>
      <c r="F308" s="129"/>
      <c r="G308" s="129"/>
      <c r="H308" s="46"/>
      <c r="I308" s="46"/>
    </row>
    <row r="309" spans="1:9" ht="23.5" customHeight="1" x14ac:dyDescent="0.35">
      <c r="A309" s="41"/>
      <c r="B309" s="41"/>
      <c r="C309" s="41"/>
      <c r="D309" s="41"/>
      <c r="E309" s="41"/>
      <c r="F309" s="129"/>
      <c r="G309" s="129"/>
      <c r="H309" s="46"/>
      <c r="I309" s="46"/>
    </row>
    <row r="310" spans="1:9" ht="23.5" customHeight="1" x14ac:dyDescent="0.35">
      <c r="A310" s="41"/>
      <c r="B310" s="41"/>
      <c r="C310" s="41"/>
      <c r="D310" s="41"/>
      <c r="E310" s="41"/>
      <c r="F310" s="129"/>
      <c r="G310" s="129"/>
      <c r="H310" s="46"/>
      <c r="I310" s="46"/>
    </row>
    <row r="311" spans="1:9" ht="23.5" customHeight="1" x14ac:dyDescent="0.35">
      <c r="A311" s="41"/>
      <c r="B311" s="41"/>
      <c r="C311" s="41"/>
      <c r="D311" s="41"/>
      <c r="E311" s="41"/>
      <c r="F311" s="129"/>
      <c r="G311" s="129"/>
      <c r="H311" s="46"/>
      <c r="I311" s="46"/>
    </row>
    <row r="312" spans="1:9" ht="23.5" customHeight="1" x14ac:dyDescent="0.35">
      <c r="A312" s="41"/>
      <c r="B312" s="41"/>
      <c r="C312" s="41"/>
      <c r="D312" s="41"/>
      <c r="E312" s="41"/>
      <c r="F312" s="129"/>
      <c r="G312" s="129"/>
      <c r="H312" s="46"/>
      <c r="I312" s="46"/>
    </row>
    <row r="313" spans="1:9" ht="23.5" customHeight="1" x14ac:dyDescent="0.35">
      <c r="A313" s="41"/>
      <c r="B313" s="41"/>
      <c r="C313" s="41"/>
      <c r="D313" s="41"/>
      <c r="E313" s="41"/>
      <c r="F313" s="129"/>
      <c r="G313" s="129"/>
      <c r="H313" s="46"/>
      <c r="I313" s="46"/>
    </row>
    <row r="314" spans="1:9" ht="23.5" customHeight="1" x14ac:dyDescent="0.35">
      <c r="A314" s="41"/>
      <c r="B314" s="41"/>
      <c r="C314" s="41"/>
      <c r="D314" s="41"/>
      <c r="E314" s="41"/>
      <c r="F314" s="129"/>
      <c r="G314" s="129"/>
      <c r="H314" s="46"/>
      <c r="I314" s="46"/>
    </row>
    <row r="315" spans="1:9" ht="23.5" customHeight="1" x14ac:dyDescent="0.35">
      <c r="A315" s="41"/>
      <c r="B315" s="41"/>
      <c r="C315" s="41"/>
      <c r="D315" s="41"/>
      <c r="E315" s="41"/>
      <c r="F315" s="129"/>
      <c r="G315" s="129"/>
      <c r="H315" s="46"/>
      <c r="I315" s="46"/>
    </row>
    <row r="316" spans="1:9" ht="23.5" customHeight="1" x14ac:dyDescent="0.35">
      <c r="A316" s="41"/>
      <c r="B316" s="41"/>
      <c r="C316" s="41"/>
      <c r="D316" s="41"/>
      <c r="E316" s="41"/>
      <c r="F316" s="129"/>
      <c r="G316" s="129"/>
      <c r="H316" s="46"/>
      <c r="I316" s="46"/>
    </row>
    <row r="317" spans="1:9" ht="23.5" customHeight="1" x14ac:dyDescent="0.35">
      <c r="A317" s="41"/>
      <c r="B317" s="41"/>
      <c r="C317" s="41"/>
      <c r="D317" s="41"/>
      <c r="E317" s="41"/>
      <c r="F317" s="129"/>
      <c r="G317" s="129"/>
      <c r="H317" s="46"/>
      <c r="I317" s="46"/>
    </row>
    <row r="318" spans="1:9" ht="23.5" customHeight="1" x14ac:dyDescent="0.35">
      <c r="A318" s="41"/>
      <c r="B318" s="41"/>
      <c r="C318" s="41"/>
      <c r="D318" s="41"/>
      <c r="E318" s="41"/>
      <c r="F318" s="129"/>
      <c r="G318" s="129"/>
      <c r="H318" s="46"/>
      <c r="I318" s="46"/>
    </row>
    <row r="319" spans="1:9" ht="23.5" customHeight="1" x14ac:dyDescent="0.35">
      <c r="A319" s="41"/>
      <c r="B319" s="41"/>
      <c r="C319" s="41"/>
      <c r="D319" s="41"/>
      <c r="E319" s="41"/>
      <c r="F319" s="129"/>
      <c r="G319" s="129"/>
      <c r="H319" s="46"/>
      <c r="I319" s="46"/>
    </row>
    <row r="320" spans="1:9" ht="23.5" customHeight="1" x14ac:dyDescent="0.35">
      <c r="A320" s="41"/>
      <c r="B320" s="41"/>
      <c r="C320" s="41"/>
      <c r="D320" s="41"/>
      <c r="E320" s="41"/>
      <c r="F320" s="129"/>
      <c r="G320" s="129"/>
      <c r="H320" s="46"/>
      <c r="I320" s="46"/>
    </row>
    <row r="321" spans="1:9" ht="23.5" customHeight="1" x14ac:dyDescent="0.35">
      <c r="A321" s="41"/>
      <c r="B321" s="41"/>
      <c r="C321" s="41"/>
      <c r="D321" s="41"/>
      <c r="E321" s="41"/>
      <c r="F321" s="129"/>
      <c r="G321" s="129"/>
      <c r="H321" s="46"/>
      <c r="I321" s="46"/>
    </row>
    <row r="322" spans="1:9" ht="23.5" customHeight="1" x14ac:dyDescent="0.35">
      <c r="A322" s="41"/>
      <c r="B322" s="41"/>
      <c r="C322" s="41"/>
      <c r="D322" s="41"/>
      <c r="E322" s="41"/>
      <c r="F322" s="129"/>
      <c r="G322" s="129"/>
      <c r="H322" s="46"/>
      <c r="I322" s="46"/>
    </row>
    <row r="323" spans="1:9" ht="23.5" customHeight="1" x14ac:dyDescent="0.35">
      <c r="A323" s="41"/>
      <c r="B323" s="41"/>
      <c r="C323" s="41"/>
      <c r="D323" s="41"/>
      <c r="E323" s="41"/>
      <c r="F323" s="129"/>
      <c r="G323" s="129"/>
      <c r="H323" s="46"/>
      <c r="I323" s="46"/>
    </row>
    <row r="324" spans="1:9" ht="23.5" customHeight="1" x14ac:dyDescent="0.35">
      <c r="A324" s="41"/>
      <c r="B324" s="41"/>
      <c r="C324" s="41"/>
      <c r="D324" s="41"/>
      <c r="E324" s="41"/>
      <c r="F324" s="129"/>
      <c r="G324" s="129"/>
      <c r="H324" s="46"/>
      <c r="I324" s="46"/>
    </row>
    <row r="325" spans="1:9" ht="23.5" customHeight="1" x14ac:dyDescent="0.35">
      <c r="A325" s="41"/>
      <c r="B325" s="41"/>
      <c r="C325" s="41"/>
      <c r="D325" s="41"/>
      <c r="E325" s="41"/>
      <c r="F325" s="129"/>
      <c r="G325" s="129"/>
      <c r="H325" s="46"/>
      <c r="I325" s="46"/>
    </row>
    <row r="326" spans="1:9" ht="23.5" customHeight="1" x14ac:dyDescent="0.35">
      <c r="A326" s="41"/>
      <c r="B326" s="41"/>
      <c r="C326" s="41"/>
      <c r="D326" s="41"/>
      <c r="E326" s="41"/>
      <c r="F326" s="129"/>
      <c r="G326" s="129"/>
      <c r="H326" s="46"/>
      <c r="I326" s="46"/>
    </row>
    <row r="327" spans="1:9" ht="23.5" customHeight="1" x14ac:dyDescent="0.35">
      <c r="A327" s="41"/>
      <c r="B327" s="41"/>
      <c r="C327" s="41"/>
      <c r="D327" s="41"/>
      <c r="E327" s="41"/>
      <c r="F327" s="129"/>
      <c r="G327" s="129"/>
      <c r="H327" s="46"/>
      <c r="I327" s="46"/>
    </row>
    <row r="328" spans="1:9" ht="23.5" customHeight="1" x14ac:dyDescent="0.35">
      <c r="A328" s="41"/>
      <c r="B328" s="41"/>
      <c r="C328" s="41"/>
      <c r="D328" s="41"/>
      <c r="E328" s="41"/>
      <c r="F328" s="129"/>
      <c r="G328" s="129"/>
      <c r="H328" s="46"/>
      <c r="I328" s="46"/>
    </row>
    <row r="329" spans="1:9" ht="23.5" customHeight="1" x14ac:dyDescent="0.35">
      <c r="A329" s="41"/>
      <c r="B329" s="41"/>
      <c r="C329" s="41"/>
      <c r="D329" s="41"/>
      <c r="E329" s="41"/>
      <c r="F329" s="129"/>
      <c r="G329" s="129"/>
      <c r="H329" s="46"/>
      <c r="I329" s="46"/>
    </row>
    <row r="330" spans="1:9" ht="23.5" customHeight="1" x14ac:dyDescent="0.35">
      <c r="A330" s="41"/>
      <c r="B330" s="41"/>
      <c r="C330" s="41"/>
      <c r="D330" s="41"/>
      <c r="E330" s="41"/>
      <c r="F330" s="129"/>
      <c r="G330" s="129"/>
      <c r="H330" s="46"/>
      <c r="I330" s="46"/>
    </row>
    <row r="331" spans="1:9" ht="23.5" customHeight="1" x14ac:dyDescent="0.35">
      <c r="A331" s="41"/>
      <c r="B331" s="41"/>
      <c r="C331" s="41"/>
      <c r="D331" s="41"/>
      <c r="E331" s="41"/>
      <c r="F331" s="129"/>
      <c r="G331" s="129"/>
      <c r="H331" s="46"/>
      <c r="I331" s="46"/>
    </row>
    <row r="332" spans="1:9" ht="23.5" customHeight="1" x14ac:dyDescent="0.35">
      <c r="A332" s="41"/>
      <c r="B332" s="41"/>
      <c r="C332" s="41"/>
      <c r="D332" s="41"/>
      <c r="E332" s="41"/>
      <c r="F332" s="129"/>
      <c r="G332" s="129"/>
      <c r="H332" s="46"/>
      <c r="I332" s="46"/>
    </row>
    <row r="333" spans="1:9" ht="23.5" customHeight="1" x14ac:dyDescent="0.35">
      <c r="A333" s="41"/>
      <c r="B333" s="41"/>
      <c r="C333" s="41"/>
      <c r="D333" s="41"/>
      <c r="E333" s="41"/>
      <c r="F333" s="129"/>
      <c r="G333" s="129"/>
      <c r="H333" s="46"/>
      <c r="I333" s="46"/>
    </row>
    <row r="334" spans="1:9" ht="23.5" customHeight="1" x14ac:dyDescent="0.35">
      <c r="A334" s="41"/>
      <c r="B334" s="41"/>
      <c r="C334" s="41"/>
      <c r="D334" s="41"/>
      <c r="E334" s="41"/>
      <c r="F334" s="129"/>
      <c r="G334" s="129"/>
      <c r="H334" s="46"/>
      <c r="I334" s="46"/>
    </row>
    <row r="335" spans="1:9" ht="23.5" customHeight="1" x14ac:dyDescent="0.35">
      <c r="A335" s="41"/>
      <c r="B335" s="41"/>
      <c r="C335" s="41"/>
      <c r="D335" s="41"/>
      <c r="E335" s="41"/>
      <c r="F335" s="129"/>
      <c r="G335" s="129"/>
      <c r="H335" s="46"/>
      <c r="I335" s="46"/>
    </row>
    <row r="336" spans="1:9" ht="23.5" customHeight="1" x14ac:dyDescent="0.35">
      <c r="A336" s="41"/>
      <c r="B336" s="41"/>
      <c r="C336" s="41"/>
      <c r="D336" s="41"/>
      <c r="E336" s="41"/>
      <c r="F336" s="129"/>
      <c r="G336" s="129"/>
      <c r="H336" s="46"/>
      <c r="I336" s="46"/>
    </row>
    <row r="337" spans="1:9" ht="23.5" customHeight="1" x14ac:dyDescent="0.35">
      <c r="A337" s="41"/>
      <c r="B337" s="41"/>
      <c r="C337" s="41"/>
      <c r="D337" s="41"/>
      <c r="E337" s="41"/>
      <c r="F337" s="129"/>
      <c r="G337" s="129"/>
      <c r="H337" s="46"/>
      <c r="I337" s="46"/>
    </row>
    <row r="338" spans="1:9" ht="23.5" customHeight="1" x14ac:dyDescent="0.35">
      <c r="A338" s="41"/>
      <c r="B338" s="41"/>
      <c r="C338" s="41"/>
      <c r="D338" s="41"/>
      <c r="E338" s="41"/>
      <c r="F338" s="129"/>
      <c r="G338" s="129"/>
      <c r="H338" s="46"/>
      <c r="I338" s="46"/>
    </row>
    <row r="339" spans="1:9" ht="23.5" customHeight="1" x14ac:dyDescent="0.35">
      <c r="A339" s="41"/>
      <c r="B339" s="41"/>
      <c r="C339" s="41"/>
      <c r="D339" s="41"/>
      <c r="E339" s="41"/>
      <c r="F339" s="129"/>
      <c r="G339" s="129"/>
      <c r="H339" s="46"/>
      <c r="I339" s="46"/>
    </row>
    <row r="340" spans="1:9" ht="23.5" customHeight="1" x14ac:dyDescent="0.35">
      <c r="A340" s="41"/>
      <c r="B340" s="41"/>
      <c r="C340" s="41"/>
      <c r="D340" s="41"/>
      <c r="E340" s="41"/>
      <c r="F340" s="129"/>
      <c r="G340" s="129"/>
      <c r="H340" s="46"/>
      <c r="I340" s="46"/>
    </row>
    <row r="341" spans="1:9" ht="23.5" customHeight="1" x14ac:dyDescent="0.35">
      <c r="A341" s="41"/>
      <c r="B341" s="41"/>
      <c r="C341" s="41"/>
      <c r="D341" s="41"/>
      <c r="E341" s="41"/>
      <c r="F341" s="129"/>
      <c r="G341" s="129"/>
      <c r="H341" s="46"/>
      <c r="I341" s="46"/>
    </row>
    <row r="342" spans="1:9" ht="23.5" customHeight="1" x14ac:dyDescent="0.35">
      <c r="A342" s="41"/>
      <c r="B342" s="41"/>
      <c r="C342" s="41"/>
      <c r="D342" s="41"/>
      <c r="E342" s="41"/>
      <c r="F342" s="129"/>
      <c r="G342" s="129"/>
      <c r="H342" s="46"/>
      <c r="I342" s="46"/>
    </row>
    <row r="343" spans="1:9" ht="23.5" customHeight="1" x14ac:dyDescent="0.35">
      <c r="A343" s="41"/>
      <c r="B343" s="41"/>
      <c r="C343" s="41"/>
      <c r="D343" s="41"/>
      <c r="E343" s="41"/>
      <c r="F343" s="129"/>
      <c r="G343" s="129"/>
      <c r="H343" s="46"/>
      <c r="I343" s="46"/>
    </row>
    <row r="344" spans="1:9" ht="23.5" customHeight="1" x14ac:dyDescent="0.35">
      <c r="A344" s="41"/>
      <c r="B344" s="41"/>
      <c r="C344" s="41"/>
      <c r="D344" s="41"/>
      <c r="E344" s="41"/>
      <c r="F344" s="129"/>
      <c r="G344" s="129"/>
      <c r="H344" s="46"/>
      <c r="I344" s="46"/>
    </row>
    <row r="345" spans="1:9" ht="23.5" customHeight="1" x14ac:dyDescent="0.35">
      <c r="A345" s="41"/>
      <c r="B345" s="41"/>
      <c r="C345" s="41"/>
      <c r="D345" s="41"/>
      <c r="E345" s="41"/>
      <c r="F345" s="129"/>
      <c r="G345" s="129"/>
      <c r="H345" s="46"/>
      <c r="I345" s="46"/>
    </row>
    <row r="346" spans="1:9" ht="23.5" customHeight="1" x14ac:dyDescent="0.35">
      <c r="A346" s="41"/>
      <c r="B346" s="41"/>
      <c r="C346" s="41"/>
      <c r="D346" s="41"/>
      <c r="E346" s="41"/>
      <c r="F346" s="129"/>
      <c r="G346" s="129"/>
      <c r="H346" s="46"/>
      <c r="I346" s="46"/>
    </row>
    <row r="347" spans="1:9" ht="23.5" customHeight="1" x14ac:dyDescent="0.35">
      <c r="A347" s="41"/>
      <c r="B347" s="41"/>
      <c r="C347" s="41"/>
      <c r="D347" s="41"/>
      <c r="E347" s="41"/>
      <c r="F347" s="129"/>
      <c r="G347" s="129"/>
      <c r="H347" s="46"/>
      <c r="I347" s="46"/>
    </row>
    <row r="348" spans="1:9" ht="23.5" customHeight="1" x14ac:dyDescent="0.35">
      <c r="A348" s="41"/>
      <c r="B348" s="41"/>
      <c r="C348" s="41"/>
      <c r="D348" s="41"/>
      <c r="E348" s="41"/>
      <c r="F348" s="129"/>
      <c r="G348" s="129"/>
      <c r="H348" s="46"/>
      <c r="I348" s="46"/>
    </row>
    <row r="349" spans="1:9" ht="23.5" customHeight="1" x14ac:dyDescent="0.35">
      <c r="A349" s="41"/>
      <c r="B349" s="41"/>
      <c r="C349" s="41"/>
      <c r="D349" s="41"/>
      <c r="E349" s="41"/>
      <c r="F349" s="129"/>
      <c r="G349" s="129"/>
      <c r="H349" s="46"/>
      <c r="I349" s="46"/>
    </row>
    <row r="350" spans="1:9" ht="23.5" customHeight="1" x14ac:dyDescent="0.35">
      <c r="A350" s="41"/>
      <c r="B350" s="41"/>
      <c r="C350" s="41"/>
      <c r="D350" s="41"/>
      <c r="E350" s="41"/>
      <c r="F350" s="129"/>
      <c r="G350" s="129"/>
      <c r="H350" s="46"/>
      <c r="I350" s="46"/>
    </row>
    <row r="351" spans="1:9" ht="23.5" customHeight="1" x14ac:dyDescent="0.35">
      <c r="A351" s="41"/>
      <c r="B351" s="41"/>
      <c r="C351" s="41"/>
      <c r="D351" s="41"/>
      <c r="E351" s="41"/>
      <c r="F351" s="129"/>
      <c r="G351" s="129"/>
      <c r="H351" s="46"/>
      <c r="I351" s="46"/>
    </row>
    <row r="352" spans="1:9" ht="23.5" customHeight="1" x14ac:dyDescent="0.35">
      <c r="A352" s="41"/>
      <c r="B352" s="41"/>
      <c r="C352" s="41"/>
      <c r="D352" s="41"/>
      <c r="E352" s="41"/>
      <c r="F352" s="129"/>
      <c r="G352" s="129"/>
      <c r="H352" s="46"/>
      <c r="I352" s="46"/>
    </row>
    <row r="353" spans="1:9" ht="23.5" customHeight="1" x14ac:dyDescent="0.35">
      <c r="A353" s="41"/>
      <c r="B353" s="41"/>
      <c r="C353" s="41"/>
      <c r="D353" s="41"/>
      <c r="E353" s="41"/>
      <c r="F353" s="129"/>
      <c r="G353" s="129"/>
      <c r="H353" s="46"/>
      <c r="I353" s="46"/>
    </row>
    <row r="354" spans="1:9" ht="23.5" customHeight="1" x14ac:dyDescent="0.35">
      <c r="A354" s="41"/>
      <c r="B354" s="41"/>
      <c r="C354" s="41"/>
      <c r="D354" s="41"/>
      <c r="E354" s="41"/>
      <c r="F354" s="129"/>
      <c r="G354" s="129"/>
      <c r="H354" s="46"/>
      <c r="I354" s="46"/>
    </row>
    <row r="355" spans="1:9" ht="23.5" customHeight="1" x14ac:dyDescent="0.35">
      <c r="A355" s="41"/>
      <c r="B355" s="41"/>
      <c r="C355" s="41"/>
      <c r="D355" s="41"/>
      <c r="E355" s="41"/>
      <c r="F355" s="129"/>
      <c r="G355" s="129"/>
      <c r="H355" s="46"/>
      <c r="I355" s="46"/>
    </row>
    <row r="356" spans="1:9" ht="23.5" customHeight="1" x14ac:dyDescent="0.35">
      <c r="A356" s="41"/>
      <c r="B356" s="41"/>
      <c r="C356" s="41"/>
      <c r="D356" s="41"/>
      <c r="E356" s="41"/>
      <c r="F356" s="129"/>
      <c r="G356" s="129"/>
      <c r="H356" s="46"/>
      <c r="I356" s="46"/>
    </row>
    <row r="357" spans="1:9" ht="23.5" customHeight="1" x14ac:dyDescent="0.35">
      <c r="A357" s="41"/>
      <c r="B357" s="41"/>
      <c r="C357" s="41"/>
      <c r="D357" s="41"/>
      <c r="E357" s="41"/>
      <c r="F357" s="129"/>
      <c r="G357" s="129"/>
      <c r="H357" s="46"/>
      <c r="I357" s="46"/>
    </row>
    <row r="358" spans="1:9" ht="23.5" customHeight="1" x14ac:dyDescent="0.35">
      <c r="A358" s="41"/>
      <c r="B358" s="41"/>
      <c r="C358" s="41"/>
      <c r="D358" s="41"/>
      <c r="E358" s="41"/>
      <c r="F358" s="129"/>
      <c r="G358" s="129"/>
      <c r="H358" s="46"/>
      <c r="I358" s="46"/>
    </row>
    <row r="359" spans="1:9" ht="23.5" customHeight="1" x14ac:dyDescent="0.35">
      <c r="A359" s="41"/>
      <c r="B359" s="41"/>
      <c r="C359" s="41"/>
      <c r="D359" s="41"/>
      <c r="E359" s="41"/>
      <c r="F359" s="129"/>
      <c r="G359" s="129"/>
      <c r="H359" s="46"/>
      <c r="I359" s="46"/>
    </row>
    <row r="360" spans="1:9" ht="23.5" customHeight="1" x14ac:dyDescent="0.35">
      <c r="A360" s="41"/>
      <c r="B360" s="41"/>
      <c r="C360" s="41"/>
      <c r="D360" s="41"/>
      <c r="E360" s="41"/>
      <c r="F360" s="129"/>
      <c r="G360" s="129"/>
      <c r="H360" s="46"/>
      <c r="I360" s="46"/>
    </row>
    <row r="361" spans="1:9" ht="23.5" customHeight="1" x14ac:dyDescent="0.35">
      <c r="A361" s="41"/>
      <c r="B361" s="41"/>
      <c r="C361" s="41"/>
      <c r="D361" s="41"/>
      <c r="E361" s="41"/>
      <c r="F361" s="129"/>
      <c r="G361" s="129"/>
      <c r="H361" s="46"/>
      <c r="I361" s="46"/>
    </row>
    <row r="362" spans="1:9" ht="23.5" customHeight="1" x14ac:dyDescent="0.35">
      <c r="A362" s="41"/>
      <c r="B362" s="41"/>
      <c r="C362" s="41"/>
      <c r="D362" s="41"/>
      <c r="E362" s="41"/>
      <c r="F362" s="129"/>
      <c r="G362" s="129"/>
      <c r="H362" s="46"/>
      <c r="I362" s="46"/>
    </row>
    <row r="363" spans="1:9" ht="23.5" customHeight="1" x14ac:dyDescent="0.35">
      <c r="A363" s="41"/>
      <c r="B363" s="41"/>
      <c r="C363" s="41"/>
      <c r="D363" s="41"/>
      <c r="E363" s="41"/>
      <c r="F363" s="129"/>
      <c r="G363" s="129"/>
      <c r="H363" s="46"/>
      <c r="I363" s="46"/>
    </row>
    <row r="364" spans="1:9" ht="23.5" customHeight="1" x14ac:dyDescent="0.35">
      <c r="A364" s="41"/>
      <c r="B364" s="41"/>
      <c r="C364" s="41"/>
      <c r="D364" s="41"/>
      <c r="E364" s="41"/>
      <c r="F364" s="129"/>
      <c r="G364" s="129"/>
      <c r="H364" s="46"/>
      <c r="I364" s="46"/>
    </row>
    <row r="365" spans="1:9" ht="23.5" customHeight="1" x14ac:dyDescent="0.35">
      <c r="A365" s="41"/>
      <c r="B365" s="41"/>
      <c r="C365" s="41"/>
      <c r="D365" s="41"/>
      <c r="E365" s="41"/>
      <c r="F365" s="129"/>
      <c r="G365" s="129"/>
      <c r="H365" s="46"/>
      <c r="I365" s="46"/>
    </row>
    <row r="366" spans="1:9" ht="23.5" customHeight="1" x14ac:dyDescent="0.35">
      <c r="A366" s="41"/>
      <c r="B366" s="41"/>
      <c r="C366" s="41"/>
      <c r="D366" s="41"/>
      <c r="E366" s="41"/>
      <c r="F366" s="129"/>
      <c r="G366" s="129"/>
      <c r="H366" s="46"/>
      <c r="I366" s="46"/>
    </row>
    <row r="367" spans="1:9" ht="23.5" customHeight="1" x14ac:dyDescent="0.35">
      <c r="A367" s="41"/>
      <c r="B367" s="41"/>
      <c r="C367" s="41"/>
      <c r="D367" s="41"/>
      <c r="E367" s="41"/>
      <c r="F367" s="129"/>
      <c r="G367" s="129"/>
      <c r="H367" s="46"/>
      <c r="I367" s="46"/>
    </row>
    <row r="368" spans="1:9" ht="23.5" customHeight="1" x14ac:dyDescent="0.35">
      <c r="A368" s="41"/>
      <c r="B368" s="41"/>
      <c r="C368" s="41"/>
      <c r="D368" s="41"/>
      <c r="E368" s="41"/>
      <c r="F368" s="129"/>
      <c r="G368" s="129"/>
      <c r="H368" s="46"/>
      <c r="I368" s="46"/>
    </row>
    <row r="369" spans="1:9" ht="23.5" customHeight="1" x14ac:dyDescent="0.35">
      <c r="A369" s="41"/>
      <c r="B369" s="41"/>
      <c r="C369" s="41"/>
      <c r="D369" s="41"/>
      <c r="E369" s="41"/>
      <c r="F369" s="129"/>
      <c r="G369" s="129"/>
      <c r="H369" s="46"/>
      <c r="I369" s="46"/>
    </row>
    <row r="370" spans="1:9" ht="23.5" customHeight="1" x14ac:dyDescent="0.35">
      <c r="A370" s="41"/>
      <c r="B370" s="41"/>
      <c r="C370" s="41"/>
      <c r="D370" s="41"/>
      <c r="E370" s="41"/>
      <c r="F370" s="129"/>
      <c r="G370" s="129"/>
      <c r="H370" s="46"/>
      <c r="I370" s="46"/>
    </row>
    <row r="371" spans="1:9" ht="23.5" customHeight="1" x14ac:dyDescent="0.35">
      <c r="A371" s="41"/>
      <c r="B371" s="41"/>
      <c r="C371" s="41"/>
      <c r="D371" s="41"/>
      <c r="E371" s="41"/>
      <c r="F371" s="129"/>
      <c r="G371" s="129"/>
      <c r="H371" s="46"/>
      <c r="I371" s="46"/>
    </row>
    <row r="372" spans="1:9" ht="23.5" customHeight="1" x14ac:dyDescent="0.35">
      <c r="A372" s="41"/>
      <c r="B372" s="41"/>
      <c r="C372" s="41"/>
      <c r="D372" s="41"/>
      <c r="E372" s="41"/>
      <c r="F372" s="129"/>
      <c r="G372" s="129"/>
      <c r="H372" s="46"/>
      <c r="I372" s="46"/>
    </row>
    <row r="373" spans="1:9" ht="23.5" customHeight="1" x14ac:dyDescent="0.35">
      <c r="A373" s="41"/>
      <c r="B373" s="41"/>
      <c r="C373" s="41"/>
      <c r="D373" s="41"/>
      <c r="E373" s="41"/>
      <c r="F373" s="129"/>
      <c r="G373" s="129"/>
      <c r="H373" s="46"/>
      <c r="I373" s="46"/>
    </row>
    <row r="374" spans="1:9" ht="23.5" customHeight="1" x14ac:dyDescent="0.35">
      <c r="A374" s="41"/>
      <c r="B374" s="41"/>
      <c r="C374" s="41"/>
      <c r="D374" s="41"/>
      <c r="E374" s="41"/>
      <c r="F374" s="129"/>
      <c r="G374" s="129"/>
      <c r="H374" s="46"/>
      <c r="I374" s="46"/>
    </row>
    <row r="375" spans="1:9" ht="23.5" customHeight="1" x14ac:dyDescent="0.35">
      <c r="A375" s="41"/>
      <c r="B375" s="41"/>
      <c r="C375" s="41"/>
      <c r="D375" s="41"/>
      <c r="E375" s="41"/>
      <c r="F375" s="129"/>
      <c r="G375" s="129"/>
      <c r="H375" s="46"/>
      <c r="I375" s="46"/>
    </row>
    <row r="376" spans="1:9" ht="23.5" customHeight="1" x14ac:dyDescent="0.35">
      <c r="A376" s="41"/>
      <c r="B376" s="41"/>
      <c r="C376" s="41"/>
      <c r="D376" s="41"/>
      <c r="E376" s="41"/>
      <c r="F376" s="129"/>
      <c r="G376" s="129"/>
      <c r="H376" s="46"/>
      <c r="I376" s="46"/>
    </row>
    <row r="377" spans="1:9" ht="23.5" customHeight="1" x14ac:dyDescent="0.35">
      <c r="A377" s="41"/>
      <c r="B377" s="41"/>
      <c r="C377" s="41"/>
      <c r="D377" s="41"/>
      <c r="E377" s="41"/>
      <c r="F377" s="129"/>
      <c r="G377" s="129"/>
      <c r="H377" s="46"/>
      <c r="I377" s="46"/>
    </row>
    <row r="378" spans="1:9" ht="23.5" customHeight="1" x14ac:dyDescent="0.35">
      <c r="A378" s="41"/>
      <c r="B378" s="41"/>
      <c r="C378" s="41"/>
      <c r="D378" s="41"/>
      <c r="E378" s="41"/>
      <c r="F378" s="129"/>
      <c r="G378" s="129"/>
      <c r="H378" s="46"/>
      <c r="I378" s="46"/>
    </row>
    <row r="379" spans="1:9" ht="23.5" customHeight="1" x14ac:dyDescent="0.35">
      <c r="A379" s="41"/>
      <c r="B379" s="41"/>
      <c r="C379" s="41"/>
      <c r="D379" s="41"/>
      <c r="E379" s="41"/>
      <c r="F379" s="129"/>
      <c r="G379" s="129"/>
      <c r="H379" s="46"/>
      <c r="I379" s="46"/>
    </row>
    <row r="380" spans="1:9" ht="23.5" customHeight="1" x14ac:dyDescent="0.35">
      <c r="A380" s="41"/>
      <c r="B380" s="41"/>
      <c r="C380" s="41"/>
      <c r="D380" s="41"/>
      <c r="E380" s="41"/>
      <c r="F380" s="129"/>
      <c r="G380" s="129"/>
      <c r="H380" s="46"/>
      <c r="I380" s="46"/>
    </row>
    <row r="381" spans="1:9" ht="23.5" customHeight="1" x14ac:dyDescent="0.35">
      <c r="A381" s="41"/>
      <c r="B381" s="41"/>
      <c r="C381" s="41"/>
      <c r="D381" s="41"/>
      <c r="E381" s="41"/>
      <c r="F381" s="129"/>
      <c r="G381" s="129"/>
      <c r="H381" s="46"/>
      <c r="I381" s="46"/>
    </row>
    <row r="382" spans="1:9" ht="23.5" customHeight="1" x14ac:dyDescent="0.35">
      <c r="A382" s="41"/>
      <c r="B382" s="41"/>
      <c r="C382" s="41"/>
      <c r="D382" s="41"/>
      <c r="E382" s="41"/>
      <c r="F382" s="129"/>
      <c r="G382" s="129"/>
      <c r="H382" s="46"/>
      <c r="I382" s="46"/>
    </row>
    <row r="383" spans="1:9" ht="23.5" customHeight="1" x14ac:dyDescent="0.35">
      <c r="A383" s="41"/>
      <c r="B383" s="41"/>
      <c r="C383" s="41"/>
      <c r="D383" s="41"/>
      <c r="E383" s="41"/>
      <c r="F383" s="129"/>
      <c r="G383" s="129"/>
      <c r="H383" s="46"/>
      <c r="I383" s="46"/>
    </row>
    <row r="384" spans="1:9" ht="23.5" customHeight="1" x14ac:dyDescent="0.35">
      <c r="A384" s="41"/>
      <c r="B384" s="41"/>
      <c r="C384" s="41"/>
      <c r="D384" s="41"/>
      <c r="E384" s="41"/>
      <c r="F384" s="129"/>
      <c r="G384" s="129"/>
      <c r="H384" s="46"/>
      <c r="I384" s="46"/>
    </row>
    <row r="385" spans="1:9" ht="23.5" customHeight="1" x14ac:dyDescent="0.35">
      <c r="A385" s="41"/>
      <c r="B385" s="41"/>
      <c r="C385" s="41"/>
      <c r="D385" s="41"/>
      <c r="E385" s="41"/>
      <c r="F385" s="129"/>
      <c r="G385" s="129"/>
      <c r="H385" s="46"/>
      <c r="I385" s="46"/>
    </row>
    <row r="386" spans="1:9" ht="23.5" customHeight="1" x14ac:dyDescent="0.35">
      <c r="A386" s="41"/>
      <c r="B386" s="41"/>
      <c r="C386" s="41"/>
      <c r="D386" s="41"/>
      <c r="E386" s="41"/>
      <c r="F386" s="129"/>
      <c r="G386" s="129"/>
      <c r="H386" s="46"/>
      <c r="I386" s="46"/>
    </row>
    <row r="387" spans="1:9" ht="23.5" customHeight="1" x14ac:dyDescent="0.35">
      <c r="A387" s="41"/>
      <c r="B387" s="41"/>
      <c r="C387" s="41"/>
      <c r="D387" s="41"/>
      <c r="E387" s="41"/>
      <c r="F387" s="129"/>
      <c r="G387" s="129"/>
      <c r="H387" s="46"/>
      <c r="I387" s="46"/>
    </row>
    <row r="388" spans="1:9" ht="23.5" customHeight="1" x14ac:dyDescent="0.35">
      <c r="A388" s="41"/>
      <c r="B388" s="41"/>
      <c r="C388" s="41"/>
      <c r="D388" s="41"/>
      <c r="E388" s="41"/>
      <c r="F388" s="129"/>
      <c r="G388" s="129"/>
      <c r="H388" s="46"/>
      <c r="I388" s="46"/>
    </row>
    <row r="389" spans="1:9" ht="23.5" customHeight="1" x14ac:dyDescent="0.35">
      <c r="A389" s="41"/>
      <c r="B389" s="41"/>
      <c r="C389" s="41"/>
      <c r="D389" s="41"/>
      <c r="E389" s="41"/>
      <c r="F389" s="129"/>
      <c r="G389" s="129"/>
      <c r="H389" s="46"/>
      <c r="I389" s="46"/>
    </row>
    <row r="390" spans="1:9" ht="23.5" customHeight="1" x14ac:dyDescent="0.35">
      <c r="A390" s="41"/>
      <c r="B390" s="41"/>
      <c r="C390" s="41"/>
      <c r="D390" s="41"/>
      <c r="E390" s="41"/>
      <c r="F390" s="129"/>
      <c r="G390" s="129"/>
      <c r="H390" s="46"/>
      <c r="I390" s="46"/>
    </row>
    <row r="391" spans="1:9" ht="23.5" customHeight="1" x14ac:dyDescent="0.35">
      <c r="A391" s="41"/>
      <c r="B391" s="41"/>
      <c r="C391" s="41"/>
      <c r="D391" s="41"/>
      <c r="E391" s="41"/>
      <c r="F391" s="129"/>
      <c r="G391" s="129"/>
      <c r="H391" s="46"/>
      <c r="I391" s="46"/>
    </row>
    <row r="392" spans="1:9" ht="23.5" customHeight="1" x14ac:dyDescent="0.35">
      <c r="A392" s="41"/>
      <c r="B392" s="41"/>
      <c r="C392" s="41"/>
      <c r="D392" s="41"/>
      <c r="E392" s="41"/>
      <c r="F392" s="129"/>
      <c r="G392" s="129"/>
      <c r="H392" s="46"/>
      <c r="I392" s="46"/>
    </row>
    <row r="393" spans="1:9" ht="23.5" customHeight="1" x14ac:dyDescent="0.35">
      <c r="A393" s="41"/>
      <c r="B393" s="41"/>
      <c r="C393" s="41"/>
      <c r="D393" s="41"/>
      <c r="E393" s="41"/>
      <c r="F393" s="129"/>
      <c r="G393" s="129"/>
      <c r="H393" s="46"/>
      <c r="I393" s="46"/>
    </row>
    <row r="394" spans="1:9" ht="23.5" customHeight="1" x14ac:dyDescent="0.35">
      <c r="A394" s="41"/>
      <c r="B394" s="41"/>
      <c r="C394" s="41"/>
      <c r="D394" s="41"/>
      <c r="E394" s="41"/>
      <c r="F394" s="129"/>
      <c r="G394" s="129"/>
      <c r="H394" s="46"/>
      <c r="I394" s="46"/>
    </row>
    <row r="395" spans="1:9" ht="23.5" customHeight="1" x14ac:dyDescent="0.35">
      <c r="A395" s="41"/>
      <c r="B395" s="41"/>
      <c r="C395" s="41"/>
      <c r="D395" s="41"/>
      <c r="E395" s="41"/>
      <c r="F395" s="129"/>
      <c r="G395" s="129"/>
      <c r="H395" s="46"/>
      <c r="I395" s="46"/>
    </row>
    <row r="396" spans="1:9" ht="23.5" customHeight="1" x14ac:dyDescent="0.35">
      <c r="A396" s="41"/>
      <c r="B396" s="41"/>
      <c r="C396" s="41"/>
      <c r="D396" s="41"/>
      <c r="E396" s="41"/>
      <c r="F396" s="129"/>
      <c r="G396" s="129"/>
      <c r="H396" s="46"/>
      <c r="I396" s="46"/>
    </row>
    <row r="397" spans="1:9" ht="23.5" customHeight="1" x14ac:dyDescent="0.35">
      <c r="A397" s="41"/>
      <c r="B397" s="41"/>
      <c r="C397" s="41"/>
      <c r="D397" s="41"/>
      <c r="E397" s="41"/>
      <c r="F397" s="129"/>
      <c r="G397" s="129"/>
      <c r="H397" s="46"/>
      <c r="I397" s="46"/>
    </row>
    <row r="398" spans="1:9" ht="23.5" customHeight="1" x14ac:dyDescent="0.35">
      <c r="A398" s="41"/>
      <c r="B398" s="41"/>
      <c r="C398" s="41"/>
      <c r="D398" s="41"/>
      <c r="E398" s="41"/>
      <c r="F398" s="129"/>
      <c r="G398" s="129"/>
      <c r="H398" s="46"/>
      <c r="I398" s="46"/>
    </row>
    <row r="399" spans="1:9" ht="23.5" customHeight="1" x14ac:dyDescent="0.35">
      <c r="A399" s="41"/>
      <c r="B399" s="41"/>
      <c r="C399" s="41"/>
      <c r="D399" s="41"/>
      <c r="E399" s="41"/>
      <c r="F399" s="129"/>
      <c r="G399" s="129"/>
      <c r="H399" s="46"/>
      <c r="I399" s="46"/>
    </row>
    <row r="400" spans="1:9" ht="23.5" customHeight="1" x14ac:dyDescent="0.35">
      <c r="A400" s="41"/>
      <c r="B400" s="41"/>
      <c r="C400" s="41"/>
      <c r="D400" s="41"/>
      <c r="E400" s="41"/>
      <c r="F400" s="129"/>
      <c r="G400" s="129"/>
      <c r="H400" s="46"/>
      <c r="I400" s="46"/>
    </row>
    <row r="401" spans="1:9" ht="23.5" customHeight="1" x14ac:dyDescent="0.35">
      <c r="A401" s="41"/>
      <c r="B401" s="41"/>
      <c r="C401" s="41"/>
      <c r="D401" s="41"/>
      <c r="E401" s="41"/>
      <c r="F401" s="129"/>
      <c r="G401" s="129"/>
      <c r="H401" s="46"/>
      <c r="I401" s="46"/>
    </row>
    <row r="402" spans="1:9" ht="23.5" customHeight="1" x14ac:dyDescent="0.35">
      <c r="A402" s="41"/>
      <c r="B402" s="41"/>
      <c r="C402" s="41"/>
      <c r="D402" s="41"/>
      <c r="E402" s="41"/>
      <c r="F402" s="129"/>
      <c r="G402" s="129"/>
      <c r="H402" s="46"/>
      <c r="I402" s="46"/>
    </row>
    <row r="403" spans="1:9" ht="23.5" customHeight="1" x14ac:dyDescent="0.35">
      <c r="A403" s="41"/>
      <c r="B403" s="41"/>
      <c r="C403" s="41"/>
      <c r="D403" s="41"/>
      <c r="E403" s="41"/>
      <c r="F403" s="129"/>
      <c r="G403" s="129"/>
      <c r="H403" s="46"/>
      <c r="I403" s="46"/>
    </row>
    <row r="404" spans="1:9" ht="23.5" customHeight="1" x14ac:dyDescent="0.35">
      <c r="A404" s="41"/>
      <c r="B404" s="41"/>
      <c r="C404" s="41"/>
      <c r="D404" s="41"/>
      <c r="E404" s="41"/>
      <c r="F404" s="129"/>
      <c r="G404" s="129"/>
      <c r="H404" s="46"/>
      <c r="I404" s="46"/>
    </row>
    <row r="405" spans="1:9" ht="23.5" customHeight="1" x14ac:dyDescent="0.35">
      <c r="A405" s="41"/>
      <c r="B405" s="41"/>
      <c r="C405" s="41"/>
      <c r="D405" s="41"/>
      <c r="E405" s="41"/>
      <c r="F405" s="129"/>
      <c r="G405" s="129"/>
      <c r="H405" s="46"/>
      <c r="I405" s="46"/>
    </row>
    <row r="406" spans="1:9" ht="23.5" customHeight="1" x14ac:dyDescent="0.35">
      <c r="A406" s="41"/>
      <c r="B406" s="41"/>
      <c r="C406" s="41"/>
      <c r="D406" s="41"/>
      <c r="E406" s="41"/>
      <c r="F406" s="129"/>
      <c r="G406" s="129"/>
      <c r="H406" s="46"/>
      <c r="I406" s="46"/>
    </row>
    <row r="407" spans="1:9" ht="23.5" customHeight="1" x14ac:dyDescent="0.35">
      <c r="A407" s="41"/>
      <c r="B407" s="41"/>
      <c r="C407" s="41"/>
      <c r="D407" s="41"/>
      <c r="E407" s="41"/>
      <c r="F407" s="129"/>
      <c r="G407" s="129"/>
      <c r="H407" s="46"/>
      <c r="I407" s="46"/>
    </row>
    <row r="408" spans="1:9" ht="23.5" customHeight="1" x14ac:dyDescent="0.35">
      <c r="A408" s="41"/>
      <c r="B408" s="41"/>
      <c r="C408" s="41"/>
      <c r="D408" s="41"/>
      <c r="E408" s="41"/>
      <c r="F408" s="129"/>
      <c r="G408" s="129"/>
      <c r="H408" s="46"/>
      <c r="I408" s="46"/>
    </row>
    <row r="409" spans="1:9" ht="23.5" customHeight="1" x14ac:dyDescent="0.35">
      <c r="A409" s="41"/>
      <c r="B409" s="41"/>
      <c r="C409" s="41"/>
      <c r="D409" s="41"/>
      <c r="E409" s="41"/>
      <c r="F409" s="129"/>
      <c r="G409" s="129"/>
      <c r="H409" s="46"/>
      <c r="I409" s="46"/>
    </row>
    <row r="410" spans="1:9" ht="23.5" customHeight="1" x14ac:dyDescent="0.35">
      <c r="A410" s="41"/>
      <c r="B410" s="41"/>
      <c r="C410" s="41"/>
      <c r="D410" s="41"/>
      <c r="E410" s="41"/>
      <c r="F410" s="129"/>
      <c r="G410" s="129"/>
      <c r="H410" s="46"/>
      <c r="I410" s="46"/>
    </row>
    <row r="411" spans="1:9" ht="23.5" customHeight="1" x14ac:dyDescent="0.35">
      <c r="A411" s="41"/>
      <c r="B411" s="41"/>
      <c r="C411" s="41"/>
      <c r="D411" s="41"/>
      <c r="E411" s="41"/>
      <c r="F411" s="129"/>
      <c r="G411" s="129"/>
      <c r="H411" s="46"/>
      <c r="I411" s="46"/>
    </row>
    <row r="412" spans="1:9" ht="23.5" customHeight="1" x14ac:dyDescent="0.35">
      <c r="A412" s="41"/>
      <c r="B412" s="41"/>
      <c r="C412" s="41"/>
      <c r="D412" s="41"/>
      <c r="E412" s="41"/>
      <c r="F412" s="129"/>
      <c r="G412" s="129"/>
      <c r="H412" s="46"/>
      <c r="I412" s="46"/>
    </row>
    <row r="413" spans="1:9" ht="23.5" customHeight="1" x14ac:dyDescent="0.35">
      <c r="A413" s="41"/>
      <c r="B413" s="41"/>
      <c r="C413" s="41"/>
      <c r="D413" s="41"/>
      <c r="E413" s="41"/>
      <c r="F413" s="129"/>
      <c r="G413" s="129"/>
      <c r="H413" s="46"/>
      <c r="I413" s="46"/>
    </row>
    <row r="414" spans="1:9" ht="23.5" customHeight="1" x14ac:dyDescent="0.35">
      <c r="A414" s="41"/>
      <c r="B414" s="41"/>
      <c r="C414" s="41"/>
      <c r="D414" s="41"/>
      <c r="E414" s="41"/>
      <c r="F414" s="129"/>
      <c r="G414" s="129"/>
      <c r="H414" s="46"/>
      <c r="I414" s="46"/>
    </row>
    <row r="415" spans="1:9" ht="23.5" customHeight="1" x14ac:dyDescent="0.35">
      <c r="A415" s="41"/>
      <c r="B415" s="41"/>
      <c r="C415" s="41"/>
      <c r="D415" s="41"/>
      <c r="E415" s="41"/>
      <c r="F415" s="129"/>
      <c r="G415" s="129"/>
      <c r="H415" s="46"/>
      <c r="I415" s="46"/>
    </row>
    <row r="416" spans="1:9" ht="23.5" customHeight="1" x14ac:dyDescent="0.35">
      <c r="A416" s="41"/>
      <c r="B416" s="41"/>
      <c r="C416" s="41"/>
      <c r="D416" s="41"/>
      <c r="E416" s="41"/>
      <c r="F416" s="129"/>
      <c r="G416" s="129"/>
      <c r="H416" s="46"/>
      <c r="I416" s="46"/>
    </row>
    <row r="417" spans="1:9" ht="23.5" customHeight="1" x14ac:dyDescent="0.35">
      <c r="A417" s="41"/>
      <c r="B417" s="41"/>
      <c r="C417" s="41"/>
      <c r="D417" s="41"/>
      <c r="E417" s="41"/>
      <c r="F417" s="129"/>
      <c r="G417" s="129"/>
      <c r="H417" s="46"/>
      <c r="I417" s="46"/>
    </row>
    <row r="418" spans="1:9" ht="23.5" customHeight="1" x14ac:dyDescent="0.35">
      <c r="A418" s="41"/>
      <c r="B418" s="41"/>
      <c r="C418" s="41"/>
      <c r="D418" s="41"/>
      <c r="E418" s="41"/>
      <c r="F418" s="129"/>
      <c r="G418" s="129"/>
      <c r="H418" s="46"/>
      <c r="I418" s="46"/>
    </row>
    <row r="419" spans="1:9" ht="23.5" customHeight="1" x14ac:dyDescent="0.35">
      <c r="A419" s="41"/>
      <c r="B419" s="41"/>
      <c r="C419" s="41"/>
      <c r="D419" s="41"/>
      <c r="E419" s="41"/>
      <c r="F419" s="129"/>
      <c r="G419" s="129"/>
      <c r="H419" s="46"/>
      <c r="I419" s="46"/>
    </row>
    <row r="420" spans="1:9" ht="23.5" customHeight="1" x14ac:dyDescent="0.35">
      <c r="A420" s="41"/>
      <c r="B420" s="41"/>
      <c r="C420" s="41"/>
      <c r="D420" s="41"/>
      <c r="E420" s="41"/>
      <c r="F420" s="129"/>
      <c r="G420" s="129"/>
      <c r="H420" s="46"/>
      <c r="I420" s="46"/>
    </row>
    <row r="421" spans="1:9" ht="23.5" customHeight="1" x14ac:dyDescent="0.35">
      <c r="A421" s="41"/>
      <c r="B421" s="41"/>
      <c r="C421" s="41"/>
      <c r="D421" s="41"/>
      <c r="E421" s="41"/>
      <c r="F421" s="129"/>
      <c r="G421" s="129"/>
      <c r="H421" s="46"/>
      <c r="I421" s="46"/>
    </row>
    <row r="422" spans="1:9" ht="23.5" customHeight="1" x14ac:dyDescent="0.35">
      <c r="A422" s="41"/>
      <c r="B422" s="41"/>
      <c r="C422" s="41"/>
      <c r="D422" s="41"/>
      <c r="E422" s="41"/>
      <c r="F422" s="129"/>
      <c r="G422" s="129"/>
      <c r="H422" s="46"/>
      <c r="I422" s="46"/>
    </row>
    <row r="423" spans="1:9" ht="23.5" customHeight="1" x14ac:dyDescent="0.35">
      <c r="A423" s="41"/>
      <c r="B423" s="41"/>
      <c r="C423" s="41"/>
      <c r="D423" s="41"/>
      <c r="E423" s="41"/>
      <c r="F423" s="129"/>
      <c r="G423" s="129"/>
      <c r="H423" s="46"/>
      <c r="I423" s="46"/>
    </row>
    <row r="424" spans="1:9" ht="23.5" customHeight="1" x14ac:dyDescent="0.35">
      <c r="A424" s="41"/>
      <c r="B424" s="41"/>
      <c r="C424" s="41"/>
      <c r="D424" s="41"/>
      <c r="E424" s="41"/>
      <c r="F424" s="129"/>
      <c r="G424" s="129"/>
      <c r="H424" s="46"/>
      <c r="I424" s="46"/>
    </row>
    <row r="425" spans="1:9" ht="23.5" customHeight="1" x14ac:dyDescent="0.35">
      <c r="A425" s="41"/>
      <c r="B425" s="41"/>
      <c r="C425" s="41"/>
      <c r="D425" s="41"/>
      <c r="E425" s="41"/>
      <c r="F425" s="129"/>
      <c r="G425" s="129"/>
      <c r="H425" s="46"/>
      <c r="I425" s="46"/>
    </row>
    <row r="426" spans="1:9" ht="23.5" customHeight="1" x14ac:dyDescent="0.35">
      <c r="A426" s="41"/>
      <c r="B426" s="41"/>
      <c r="C426" s="41"/>
      <c r="D426" s="41"/>
      <c r="E426" s="41"/>
      <c r="F426" s="129"/>
      <c r="G426" s="129"/>
      <c r="H426" s="46"/>
      <c r="I426" s="46"/>
    </row>
    <row r="427" spans="1:9" ht="23.5" customHeight="1" x14ac:dyDescent="0.35">
      <c r="A427" s="41"/>
      <c r="B427" s="41"/>
      <c r="C427" s="41"/>
      <c r="D427" s="41"/>
      <c r="E427" s="41"/>
      <c r="F427" s="129"/>
      <c r="G427" s="129"/>
      <c r="H427" s="46"/>
      <c r="I427" s="46"/>
    </row>
    <row r="428" spans="1:9" ht="23.5" customHeight="1" x14ac:dyDescent="0.35">
      <c r="A428" s="41"/>
      <c r="B428" s="41"/>
      <c r="C428" s="41"/>
      <c r="D428" s="41"/>
      <c r="E428" s="41"/>
      <c r="F428" s="129"/>
      <c r="G428" s="129"/>
      <c r="H428" s="46"/>
      <c r="I428" s="46"/>
    </row>
    <row r="429" spans="1:9" ht="23.5" customHeight="1" x14ac:dyDescent="0.35">
      <c r="A429" s="41"/>
      <c r="B429" s="41"/>
      <c r="C429" s="41"/>
      <c r="D429" s="41"/>
      <c r="E429" s="41"/>
      <c r="F429" s="129"/>
      <c r="G429" s="129"/>
      <c r="H429" s="46"/>
      <c r="I429" s="46"/>
    </row>
    <row r="430" spans="1:9" ht="23.5" customHeight="1" x14ac:dyDescent="0.35">
      <c r="A430" s="41"/>
      <c r="B430" s="41"/>
      <c r="C430" s="41"/>
      <c r="D430" s="41"/>
      <c r="E430" s="41"/>
      <c r="F430" s="129"/>
      <c r="G430" s="129"/>
      <c r="H430" s="46"/>
      <c r="I430" s="46"/>
    </row>
    <row r="431" spans="1:9" ht="23.5" customHeight="1" x14ac:dyDescent="0.35">
      <c r="A431" s="41"/>
      <c r="B431" s="41"/>
      <c r="C431" s="41"/>
      <c r="D431" s="41"/>
      <c r="E431" s="41"/>
      <c r="F431" s="129"/>
      <c r="G431" s="129"/>
      <c r="H431" s="46"/>
      <c r="I431" s="46"/>
    </row>
    <row r="432" spans="1:9" ht="23.5" customHeight="1" x14ac:dyDescent="0.35">
      <c r="A432" s="41"/>
      <c r="B432" s="41"/>
      <c r="C432" s="41"/>
      <c r="D432" s="41"/>
      <c r="E432" s="41"/>
      <c r="F432" s="129"/>
      <c r="G432" s="129"/>
      <c r="H432" s="46"/>
      <c r="I432" s="46"/>
    </row>
    <row r="433" spans="1:9" ht="23.5" customHeight="1" x14ac:dyDescent="0.35">
      <c r="A433" s="41"/>
      <c r="B433" s="41"/>
      <c r="C433" s="41"/>
      <c r="D433" s="41"/>
      <c r="E433" s="41"/>
      <c r="F433" s="129"/>
      <c r="G433" s="129"/>
      <c r="H433" s="46"/>
      <c r="I433" s="46"/>
    </row>
    <row r="434" spans="1:9" ht="23.5" customHeight="1" x14ac:dyDescent="0.35">
      <c r="A434" s="41"/>
      <c r="B434" s="41"/>
      <c r="C434" s="41"/>
      <c r="D434" s="41"/>
      <c r="E434" s="41"/>
      <c r="F434" s="129"/>
      <c r="G434" s="129"/>
      <c r="H434" s="46"/>
      <c r="I434" s="46"/>
    </row>
    <row r="435" spans="1:9" ht="23.5" customHeight="1" x14ac:dyDescent="0.35">
      <c r="A435" s="41"/>
      <c r="B435" s="41"/>
      <c r="C435" s="41"/>
      <c r="D435" s="41"/>
      <c r="E435" s="41"/>
      <c r="F435" s="129"/>
      <c r="G435" s="129"/>
      <c r="H435" s="46"/>
      <c r="I435" s="46"/>
    </row>
    <row r="436" spans="1:9" ht="23.5" customHeight="1" x14ac:dyDescent="0.35">
      <c r="A436" s="41"/>
      <c r="B436" s="41"/>
      <c r="C436" s="41"/>
      <c r="D436" s="41"/>
      <c r="E436" s="41"/>
      <c r="F436" s="129"/>
      <c r="G436" s="129"/>
      <c r="H436" s="46"/>
      <c r="I436" s="46"/>
    </row>
    <row r="437" spans="1:9" ht="23.5" customHeight="1" x14ac:dyDescent="0.35">
      <c r="A437" s="41"/>
      <c r="B437" s="41"/>
      <c r="C437" s="41"/>
      <c r="D437" s="41"/>
      <c r="E437" s="41"/>
      <c r="F437" s="129"/>
      <c r="G437" s="129"/>
      <c r="H437" s="46"/>
      <c r="I437" s="46"/>
    </row>
    <row r="438" spans="1:9" ht="23.5" customHeight="1" x14ac:dyDescent="0.35">
      <c r="A438" s="41"/>
      <c r="B438" s="41"/>
      <c r="C438" s="41"/>
      <c r="D438" s="41"/>
      <c r="E438" s="41"/>
      <c r="F438" s="129"/>
      <c r="G438" s="129"/>
      <c r="H438" s="46"/>
      <c r="I438" s="46"/>
    </row>
    <row r="439" spans="1:9" ht="23.5" customHeight="1" x14ac:dyDescent="0.35">
      <c r="A439" s="41"/>
      <c r="B439" s="41"/>
      <c r="C439" s="41"/>
      <c r="D439" s="41"/>
      <c r="E439" s="41"/>
      <c r="F439" s="129"/>
      <c r="G439" s="129"/>
      <c r="H439" s="46"/>
      <c r="I439" s="46"/>
    </row>
    <row r="440" spans="1:9" ht="23.5" customHeight="1" x14ac:dyDescent="0.35">
      <c r="A440" s="41"/>
      <c r="B440" s="41"/>
      <c r="C440" s="41"/>
      <c r="D440" s="41"/>
      <c r="E440" s="41"/>
      <c r="F440" s="129"/>
      <c r="G440" s="129"/>
      <c r="H440" s="46"/>
      <c r="I440" s="46"/>
    </row>
    <row r="441" spans="1:9" ht="23.5" customHeight="1" x14ac:dyDescent="0.35">
      <c r="A441" s="41"/>
      <c r="B441" s="41"/>
      <c r="C441" s="41"/>
      <c r="D441" s="41"/>
      <c r="E441" s="41"/>
      <c r="F441" s="129"/>
      <c r="G441" s="129"/>
      <c r="H441" s="46"/>
      <c r="I441" s="46"/>
    </row>
    <row r="442" spans="1:9" ht="23.5" customHeight="1" x14ac:dyDescent="0.35">
      <c r="A442" s="41"/>
      <c r="B442" s="41"/>
      <c r="C442" s="41"/>
      <c r="D442" s="41"/>
      <c r="E442" s="41"/>
      <c r="F442" s="129"/>
      <c r="G442" s="129"/>
      <c r="H442" s="46"/>
      <c r="I442" s="46"/>
    </row>
    <row r="443" spans="1:9" ht="23.5" customHeight="1" x14ac:dyDescent="0.35">
      <c r="A443" s="41"/>
      <c r="B443" s="41"/>
      <c r="C443" s="41"/>
      <c r="D443" s="41"/>
      <c r="E443" s="41"/>
      <c r="F443" s="129"/>
      <c r="G443" s="129"/>
      <c r="H443" s="46"/>
      <c r="I443" s="46"/>
    </row>
    <row r="444" spans="1:9" ht="23.5" customHeight="1" x14ac:dyDescent="0.35">
      <c r="A444" s="41"/>
      <c r="B444" s="41"/>
      <c r="C444" s="41"/>
      <c r="D444" s="41"/>
      <c r="E444" s="41"/>
      <c r="F444" s="129"/>
      <c r="G444" s="129"/>
      <c r="H444" s="46"/>
      <c r="I444" s="46"/>
    </row>
    <row r="445" spans="1:9" ht="23.5" customHeight="1" x14ac:dyDescent="0.35">
      <c r="A445" s="41"/>
      <c r="B445" s="41"/>
      <c r="C445" s="41"/>
      <c r="D445" s="41"/>
      <c r="E445" s="41"/>
      <c r="F445" s="129"/>
      <c r="G445" s="129"/>
      <c r="H445" s="46"/>
      <c r="I445" s="46"/>
    </row>
    <row r="446" spans="1:9" ht="23.5" customHeight="1" x14ac:dyDescent="0.35">
      <c r="A446" s="41"/>
      <c r="B446" s="41"/>
      <c r="C446" s="41"/>
      <c r="D446" s="41"/>
      <c r="E446" s="41"/>
      <c r="F446" s="129"/>
      <c r="G446" s="129"/>
      <c r="H446" s="46"/>
      <c r="I446" s="46"/>
    </row>
    <row r="447" spans="1:9" ht="23.5" customHeight="1" x14ac:dyDescent="0.35">
      <c r="A447" s="41"/>
      <c r="B447" s="41"/>
      <c r="C447" s="41"/>
      <c r="D447" s="41"/>
      <c r="E447" s="41"/>
      <c r="F447" s="129"/>
      <c r="G447" s="129"/>
      <c r="H447" s="46"/>
      <c r="I447" s="46"/>
    </row>
    <row r="448" spans="1:9" ht="23.5" customHeight="1" x14ac:dyDescent="0.35">
      <c r="A448" s="41"/>
      <c r="B448" s="41"/>
      <c r="C448" s="41"/>
      <c r="D448" s="41"/>
      <c r="E448" s="41"/>
      <c r="F448" s="129"/>
      <c r="G448" s="129"/>
      <c r="H448" s="46"/>
      <c r="I448" s="46"/>
    </row>
    <row r="449" spans="1:9" ht="23.5" customHeight="1" x14ac:dyDescent="0.35">
      <c r="A449" s="41"/>
      <c r="B449" s="41"/>
      <c r="C449" s="41"/>
      <c r="D449" s="41"/>
      <c r="E449" s="41"/>
      <c r="F449" s="129"/>
      <c r="G449" s="129"/>
      <c r="H449" s="46"/>
      <c r="I449" s="46"/>
    </row>
    <row r="450" spans="1:9" ht="23.5" customHeight="1" x14ac:dyDescent="0.35">
      <c r="A450" s="41"/>
      <c r="B450" s="41"/>
      <c r="C450" s="41"/>
      <c r="D450" s="41"/>
      <c r="E450" s="41"/>
      <c r="F450" s="129"/>
      <c r="G450" s="129"/>
      <c r="H450" s="46"/>
      <c r="I450" s="46"/>
    </row>
    <row r="451" spans="1:9" ht="23.5" customHeight="1" x14ac:dyDescent="0.35">
      <c r="A451" s="41"/>
      <c r="B451" s="41"/>
      <c r="C451" s="41"/>
      <c r="D451" s="41"/>
      <c r="E451" s="41"/>
      <c r="F451" s="129"/>
      <c r="G451" s="129"/>
      <c r="H451" s="46"/>
      <c r="I451" s="46"/>
    </row>
    <row r="452" spans="1:9" ht="23.5" customHeight="1" x14ac:dyDescent="0.35">
      <c r="A452" s="41"/>
      <c r="B452" s="41"/>
      <c r="C452" s="41"/>
      <c r="D452" s="41"/>
      <c r="E452" s="41"/>
      <c r="F452" s="129"/>
      <c r="G452" s="129"/>
      <c r="H452" s="46"/>
      <c r="I452" s="46"/>
    </row>
    <row r="453" spans="1:9" ht="23.5" customHeight="1" x14ac:dyDescent="0.35">
      <c r="A453" s="41"/>
      <c r="B453" s="41"/>
      <c r="C453" s="41"/>
      <c r="D453" s="41"/>
      <c r="E453" s="41"/>
      <c r="F453" s="129"/>
      <c r="G453" s="129"/>
      <c r="H453" s="46"/>
      <c r="I453" s="46"/>
    </row>
    <row r="454" spans="1:9" ht="23.5" customHeight="1" x14ac:dyDescent="0.35">
      <c r="A454" s="41"/>
      <c r="B454" s="41"/>
      <c r="C454" s="41"/>
      <c r="D454" s="41"/>
      <c r="E454" s="41"/>
      <c r="F454" s="129"/>
      <c r="G454" s="129"/>
      <c r="H454" s="46"/>
      <c r="I454" s="46"/>
    </row>
    <row r="455" spans="1:9" ht="23.5" customHeight="1" x14ac:dyDescent="0.35">
      <c r="A455" s="41"/>
      <c r="B455" s="41"/>
      <c r="C455" s="41"/>
      <c r="D455" s="41"/>
      <c r="E455" s="41"/>
      <c r="F455" s="129"/>
      <c r="G455" s="129"/>
      <c r="H455" s="46"/>
      <c r="I455" s="46"/>
    </row>
    <row r="456" spans="1:9" ht="23.5" customHeight="1" x14ac:dyDescent="0.35">
      <c r="A456" s="41"/>
      <c r="B456" s="41"/>
      <c r="C456" s="41"/>
      <c r="D456" s="41"/>
      <c r="E456" s="41"/>
      <c r="F456" s="129"/>
      <c r="G456" s="129"/>
      <c r="H456" s="46"/>
      <c r="I456" s="46"/>
    </row>
    <row r="457" spans="1:9" ht="23.5" customHeight="1" x14ac:dyDescent="0.35">
      <c r="A457" s="41"/>
      <c r="B457" s="41"/>
      <c r="C457" s="41"/>
      <c r="D457" s="41"/>
      <c r="E457" s="41"/>
      <c r="F457" s="129"/>
      <c r="G457" s="129"/>
      <c r="H457" s="46"/>
      <c r="I457" s="46"/>
    </row>
    <row r="458" spans="1:9" ht="23.5" customHeight="1" x14ac:dyDescent="0.35">
      <c r="A458" s="41"/>
      <c r="B458" s="41"/>
      <c r="C458" s="41"/>
      <c r="D458" s="41"/>
      <c r="E458" s="41"/>
      <c r="F458" s="129"/>
      <c r="G458" s="129"/>
      <c r="H458" s="46"/>
      <c r="I458" s="46"/>
    </row>
    <row r="459" spans="1:9" ht="23.5" customHeight="1" x14ac:dyDescent="0.35">
      <c r="A459" s="41"/>
      <c r="B459" s="41"/>
      <c r="C459" s="41"/>
      <c r="D459" s="41"/>
      <c r="E459" s="41"/>
      <c r="F459" s="129"/>
      <c r="G459" s="129"/>
      <c r="H459" s="46"/>
      <c r="I459" s="46"/>
    </row>
    <row r="460" spans="1:9" ht="23.5" customHeight="1" x14ac:dyDescent="0.35">
      <c r="A460" s="41"/>
      <c r="B460" s="41"/>
      <c r="C460" s="41"/>
      <c r="D460" s="41"/>
      <c r="E460" s="41"/>
      <c r="F460" s="129"/>
      <c r="G460" s="129"/>
      <c r="H460" s="46"/>
      <c r="I460" s="46"/>
    </row>
    <row r="461" spans="1:9" ht="23.5" customHeight="1" x14ac:dyDescent="0.35">
      <c r="A461" s="41"/>
      <c r="B461" s="41"/>
      <c r="C461" s="41"/>
      <c r="D461" s="41"/>
      <c r="E461" s="41"/>
      <c r="F461" s="129"/>
      <c r="G461" s="129"/>
      <c r="H461" s="46"/>
      <c r="I461" s="46"/>
    </row>
    <row r="462" spans="1:9" ht="23.5" customHeight="1" x14ac:dyDescent="0.35">
      <c r="A462" s="41"/>
      <c r="B462" s="41"/>
      <c r="C462" s="41"/>
      <c r="D462" s="41"/>
      <c r="E462" s="41"/>
      <c r="F462" s="129"/>
      <c r="G462" s="129"/>
      <c r="H462" s="46"/>
      <c r="I462" s="46"/>
    </row>
    <row r="463" spans="1:9" ht="23.5" customHeight="1" x14ac:dyDescent="0.35">
      <c r="A463" s="41"/>
      <c r="B463" s="41"/>
      <c r="C463" s="41"/>
      <c r="D463" s="41"/>
      <c r="E463" s="41"/>
      <c r="F463" s="129"/>
      <c r="G463" s="129"/>
      <c r="H463" s="46"/>
      <c r="I463" s="46"/>
    </row>
    <row r="464" spans="1:9" ht="23.5" customHeight="1" x14ac:dyDescent="0.35">
      <c r="A464" s="41"/>
      <c r="B464" s="41"/>
      <c r="C464" s="41"/>
      <c r="D464" s="41"/>
      <c r="E464" s="41"/>
      <c r="F464" s="129"/>
      <c r="G464" s="129"/>
      <c r="H464" s="46"/>
      <c r="I464" s="46"/>
    </row>
    <row r="465" spans="1:9" ht="23.5" customHeight="1" x14ac:dyDescent="0.35">
      <c r="A465" s="41"/>
      <c r="B465" s="41"/>
      <c r="C465" s="41"/>
      <c r="D465" s="41"/>
      <c r="E465" s="41"/>
      <c r="F465" s="129"/>
      <c r="G465" s="129"/>
      <c r="H465" s="46"/>
      <c r="I465" s="46"/>
    </row>
    <row r="466" spans="1:9" ht="23.5" customHeight="1" x14ac:dyDescent="0.35">
      <c r="A466" s="41"/>
      <c r="B466" s="41"/>
      <c r="C466" s="41"/>
      <c r="D466" s="41"/>
      <c r="E466" s="41"/>
      <c r="F466" s="129"/>
      <c r="G466" s="129"/>
      <c r="H466" s="46"/>
      <c r="I466" s="46"/>
    </row>
    <row r="467" spans="1:9" ht="23.5" customHeight="1" x14ac:dyDescent="0.35">
      <c r="A467" s="41"/>
      <c r="B467" s="41"/>
      <c r="C467" s="41"/>
      <c r="D467" s="41"/>
      <c r="E467" s="41"/>
      <c r="F467" s="129"/>
      <c r="G467" s="129"/>
      <c r="H467" s="46"/>
      <c r="I467" s="46"/>
    </row>
    <row r="468" spans="1:9" ht="23.5" customHeight="1" x14ac:dyDescent="0.35">
      <c r="A468" s="41"/>
      <c r="B468" s="41"/>
      <c r="C468" s="41"/>
      <c r="D468" s="41"/>
      <c r="E468" s="41"/>
      <c r="F468" s="129"/>
      <c r="G468" s="129"/>
      <c r="H468" s="46"/>
      <c r="I468" s="46"/>
    </row>
    <row r="469" spans="1:9" ht="23.5" customHeight="1" x14ac:dyDescent="0.35">
      <c r="A469" s="41"/>
      <c r="B469" s="41"/>
      <c r="C469" s="41"/>
      <c r="D469" s="41"/>
      <c r="E469" s="41"/>
      <c r="F469" s="129"/>
      <c r="G469" s="129"/>
      <c r="H469" s="46"/>
      <c r="I469" s="46"/>
    </row>
    <row r="470" spans="1:9" ht="23.5" customHeight="1" x14ac:dyDescent="0.35">
      <c r="A470" s="41"/>
      <c r="B470" s="41"/>
      <c r="C470" s="41"/>
      <c r="D470" s="41"/>
      <c r="E470" s="41"/>
      <c r="F470" s="129"/>
      <c r="G470" s="129"/>
      <c r="H470" s="46"/>
      <c r="I470" s="46"/>
    </row>
    <row r="471" spans="1:9" ht="23.5" customHeight="1" x14ac:dyDescent="0.35">
      <c r="A471" s="41"/>
      <c r="B471" s="41"/>
      <c r="C471" s="41"/>
      <c r="D471" s="41"/>
      <c r="E471" s="41"/>
      <c r="F471" s="129"/>
      <c r="G471" s="129"/>
      <c r="H471" s="46"/>
      <c r="I471" s="46"/>
    </row>
    <row r="472" spans="1:9" ht="23.5" customHeight="1" x14ac:dyDescent="0.35">
      <c r="A472" s="41"/>
      <c r="B472" s="41"/>
      <c r="C472" s="41"/>
      <c r="D472" s="41"/>
      <c r="E472" s="41"/>
      <c r="F472" s="129"/>
      <c r="G472" s="129"/>
      <c r="H472" s="46"/>
      <c r="I472" s="46"/>
    </row>
    <row r="473" spans="1:9" ht="23.5" customHeight="1" x14ac:dyDescent="0.35">
      <c r="A473" s="41"/>
      <c r="B473" s="41"/>
      <c r="C473" s="41"/>
      <c r="D473" s="41"/>
      <c r="E473" s="41"/>
      <c r="F473" s="129"/>
      <c r="G473" s="129"/>
      <c r="H473" s="46"/>
      <c r="I473" s="46"/>
    </row>
    <row r="474" spans="1:9" ht="23.5" customHeight="1" x14ac:dyDescent="0.35">
      <c r="A474" s="41"/>
      <c r="B474" s="41"/>
      <c r="C474" s="41"/>
      <c r="D474" s="41"/>
      <c r="E474" s="41"/>
      <c r="F474" s="129"/>
      <c r="G474" s="129"/>
      <c r="H474" s="46"/>
      <c r="I474" s="46"/>
    </row>
    <row r="475" spans="1:9" ht="23.5" customHeight="1" x14ac:dyDescent="0.35">
      <c r="A475" s="41"/>
      <c r="B475" s="41"/>
      <c r="C475" s="41"/>
      <c r="D475" s="41"/>
      <c r="E475" s="41"/>
      <c r="F475" s="129"/>
      <c r="G475" s="129"/>
      <c r="H475" s="46"/>
      <c r="I475" s="46"/>
    </row>
    <row r="476" spans="1:9" ht="23.5" customHeight="1" x14ac:dyDescent="0.35">
      <c r="A476" s="41"/>
      <c r="B476" s="41"/>
      <c r="C476" s="41"/>
      <c r="D476" s="41"/>
      <c r="E476" s="41"/>
      <c r="F476" s="129"/>
      <c r="G476" s="129"/>
      <c r="H476" s="46"/>
      <c r="I476" s="46"/>
    </row>
    <row r="477" spans="1:9" ht="23.5" customHeight="1" x14ac:dyDescent="0.35">
      <c r="A477" s="41"/>
      <c r="B477" s="41"/>
      <c r="C477" s="41"/>
      <c r="D477" s="41"/>
      <c r="E477" s="41"/>
      <c r="F477" s="129"/>
      <c r="G477" s="129"/>
      <c r="H477" s="46"/>
      <c r="I477" s="46"/>
    </row>
    <row r="478" spans="1:9" ht="23.5" customHeight="1" x14ac:dyDescent="0.35">
      <c r="A478" s="41"/>
      <c r="B478" s="41"/>
      <c r="C478" s="41"/>
      <c r="D478" s="41"/>
      <c r="E478" s="41"/>
      <c r="F478" s="129"/>
      <c r="G478" s="129"/>
      <c r="H478" s="46"/>
      <c r="I478" s="46"/>
    </row>
    <row r="479" spans="1:9" ht="23.5" customHeight="1" x14ac:dyDescent="0.35">
      <c r="A479" s="41"/>
      <c r="B479" s="41"/>
      <c r="C479" s="41"/>
      <c r="D479" s="41"/>
      <c r="E479" s="41"/>
      <c r="F479" s="129"/>
      <c r="G479" s="129"/>
      <c r="H479" s="46"/>
      <c r="I479" s="46"/>
    </row>
    <row r="480" spans="1:9" ht="23.5" customHeight="1" x14ac:dyDescent="0.35">
      <c r="A480" s="41"/>
      <c r="B480" s="41"/>
      <c r="C480" s="41"/>
      <c r="D480" s="41"/>
      <c r="E480" s="41"/>
      <c r="F480" s="129"/>
      <c r="G480" s="129"/>
      <c r="H480" s="46"/>
      <c r="I480" s="46"/>
    </row>
    <row r="481" spans="1:9" ht="23.5" customHeight="1" x14ac:dyDescent="0.35">
      <c r="A481" s="41"/>
      <c r="B481" s="41"/>
      <c r="C481" s="41"/>
      <c r="D481" s="41"/>
      <c r="E481" s="41"/>
      <c r="F481" s="129"/>
      <c r="G481" s="129"/>
      <c r="H481" s="46"/>
      <c r="I481" s="46"/>
    </row>
    <row r="482" spans="1:9" ht="23.5" customHeight="1" x14ac:dyDescent="0.35">
      <c r="A482" s="41"/>
      <c r="B482" s="41"/>
      <c r="C482" s="41"/>
      <c r="D482" s="41"/>
      <c r="E482" s="41"/>
      <c r="F482" s="129"/>
      <c r="G482" s="129"/>
      <c r="H482" s="46"/>
      <c r="I482" s="46"/>
    </row>
    <row r="483" spans="1:9" ht="23.5" customHeight="1" x14ac:dyDescent="0.35">
      <c r="A483" s="41"/>
      <c r="B483" s="41"/>
      <c r="C483" s="41"/>
      <c r="D483" s="41"/>
      <c r="E483" s="41"/>
      <c r="F483" s="129"/>
      <c r="G483" s="129"/>
      <c r="H483" s="46"/>
      <c r="I483" s="46"/>
    </row>
    <row r="484" spans="1:9" ht="23.5" customHeight="1" x14ac:dyDescent="0.35">
      <c r="A484" s="41"/>
      <c r="B484" s="41"/>
      <c r="C484" s="41"/>
      <c r="D484" s="41"/>
      <c r="E484" s="41"/>
      <c r="F484" s="129"/>
      <c r="G484" s="129"/>
      <c r="H484" s="46"/>
      <c r="I484" s="46"/>
    </row>
    <row r="485" spans="1:9" ht="23.5" customHeight="1" x14ac:dyDescent="0.35">
      <c r="A485" s="41"/>
      <c r="B485" s="41"/>
      <c r="C485" s="41"/>
      <c r="D485" s="41"/>
      <c r="E485" s="41"/>
      <c r="F485" s="129"/>
      <c r="G485" s="129"/>
      <c r="H485" s="46"/>
      <c r="I485" s="46"/>
    </row>
    <row r="486" spans="1:9" ht="23.5" customHeight="1" x14ac:dyDescent="0.35">
      <c r="A486" s="41"/>
      <c r="B486" s="41"/>
      <c r="C486" s="41"/>
      <c r="D486" s="41"/>
      <c r="E486" s="41"/>
      <c r="F486" s="129"/>
      <c r="G486" s="129"/>
      <c r="H486" s="46"/>
      <c r="I486" s="46"/>
    </row>
    <row r="487" spans="1:9" ht="23.5" customHeight="1" x14ac:dyDescent="0.35">
      <c r="A487" s="41"/>
      <c r="B487" s="41"/>
      <c r="C487" s="41"/>
      <c r="D487" s="41"/>
      <c r="E487" s="41"/>
      <c r="F487" s="129"/>
      <c r="G487" s="129"/>
      <c r="H487" s="46"/>
      <c r="I487" s="46"/>
    </row>
    <row r="488" spans="1:9" ht="23.5" customHeight="1" x14ac:dyDescent="0.35">
      <c r="A488" s="41"/>
      <c r="B488" s="41"/>
      <c r="C488" s="41"/>
      <c r="D488" s="41"/>
      <c r="E488" s="41"/>
      <c r="F488" s="129"/>
      <c r="G488" s="129"/>
      <c r="H488" s="46"/>
      <c r="I488" s="46"/>
    </row>
    <row r="489" spans="1:9" ht="23.5" customHeight="1" x14ac:dyDescent="0.35">
      <c r="A489" s="41"/>
      <c r="B489" s="41"/>
      <c r="C489" s="41"/>
      <c r="D489" s="41"/>
      <c r="E489" s="41"/>
      <c r="F489" s="129"/>
      <c r="G489" s="129"/>
      <c r="H489" s="46"/>
      <c r="I489" s="46"/>
    </row>
    <row r="490" spans="1:9" ht="23.5" customHeight="1" x14ac:dyDescent="0.35">
      <c r="A490" s="41"/>
      <c r="B490" s="41"/>
      <c r="C490" s="41"/>
      <c r="D490" s="41"/>
      <c r="E490" s="41"/>
      <c r="F490" s="129"/>
      <c r="G490" s="129"/>
      <c r="H490" s="46"/>
      <c r="I490" s="46"/>
    </row>
    <row r="491" spans="1:9" ht="23.5" customHeight="1" x14ac:dyDescent="0.35">
      <c r="A491" s="41"/>
      <c r="B491" s="41"/>
      <c r="C491" s="41"/>
      <c r="D491" s="41"/>
      <c r="E491" s="41"/>
      <c r="F491" s="129"/>
      <c r="G491" s="129"/>
      <c r="H491" s="46"/>
      <c r="I491" s="46"/>
    </row>
    <row r="492" spans="1:9" ht="23.5" customHeight="1" x14ac:dyDescent="0.35">
      <c r="A492" s="41"/>
      <c r="B492" s="41"/>
      <c r="C492" s="41"/>
      <c r="D492" s="41"/>
      <c r="E492" s="41"/>
      <c r="F492" s="129"/>
      <c r="G492" s="129"/>
      <c r="H492" s="46"/>
      <c r="I492" s="46"/>
    </row>
    <row r="493" spans="1:9" ht="23.5" customHeight="1" x14ac:dyDescent="0.35">
      <c r="A493" s="41"/>
      <c r="B493" s="41"/>
      <c r="C493" s="41"/>
      <c r="D493" s="41"/>
      <c r="E493" s="41"/>
      <c r="F493" s="129"/>
      <c r="G493" s="129"/>
      <c r="H493" s="46"/>
      <c r="I493" s="46"/>
    </row>
    <row r="494" spans="1:9" ht="23.5" customHeight="1" x14ac:dyDescent="0.35">
      <c r="A494" s="41"/>
      <c r="B494" s="41"/>
      <c r="C494" s="41"/>
      <c r="D494" s="41"/>
      <c r="E494" s="41"/>
      <c r="F494" s="129"/>
      <c r="G494" s="129"/>
      <c r="H494" s="46"/>
      <c r="I494" s="46"/>
    </row>
    <row r="495" spans="1:9" ht="23.5" customHeight="1" x14ac:dyDescent="0.35">
      <c r="A495" s="41"/>
      <c r="B495" s="41"/>
      <c r="C495" s="41"/>
      <c r="D495" s="41"/>
      <c r="E495" s="41"/>
      <c r="F495" s="129"/>
      <c r="G495" s="129"/>
      <c r="H495" s="46"/>
      <c r="I495" s="46"/>
    </row>
    <row r="496" spans="1:9" ht="23.5" customHeight="1" x14ac:dyDescent="0.35">
      <c r="A496" s="41"/>
      <c r="B496" s="41"/>
      <c r="C496" s="41"/>
      <c r="D496" s="41"/>
      <c r="E496" s="41"/>
      <c r="F496" s="129"/>
      <c r="G496" s="129"/>
      <c r="H496" s="46"/>
      <c r="I496" s="46"/>
    </row>
    <row r="497" spans="1:9" ht="23.5" customHeight="1" x14ac:dyDescent="0.35">
      <c r="A497" s="41"/>
      <c r="B497" s="41"/>
      <c r="C497" s="41"/>
      <c r="D497" s="41"/>
      <c r="E497" s="41"/>
      <c r="F497" s="129"/>
      <c r="G497" s="129"/>
      <c r="H497" s="46"/>
      <c r="I497" s="46"/>
    </row>
    <row r="498" spans="1:9" ht="23.5" customHeight="1" x14ac:dyDescent="0.35">
      <c r="A498" s="41"/>
      <c r="B498" s="41"/>
      <c r="C498" s="41"/>
      <c r="D498" s="41"/>
      <c r="E498" s="41"/>
      <c r="F498" s="129"/>
      <c r="G498" s="129"/>
      <c r="H498" s="46"/>
      <c r="I498" s="46"/>
    </row>
    <row r="499" spans="1:9" ht="23.5" customHeight="1" x14ac:dyDescent="0.35">
      <c r="A499" s="41"/>
      <c r="B499" s="41"/>
      <c r="C499" s="41"/>
      <c r="D499" s="41"/>
      <c r="E499" s="41"/>
      <c r="F499" s="129"/>
      <c r="G499" s="129"/>
      <c r="H499" s="46"/>
      <c r="I499" s="46"/>
    </row>
    <row r="500" spans="1:9" ht="23.5" customHeight="1" x14ac:dyDescent="0.35">
      <c r="A500" s="41"/>
      <c r="B500" s="41"/>
      <c r="C500" s="41"/>
      <c r="D500" s="41"/>
      <c r="E500" s="41"/>
      <c r="F500" s="129"/>
      <c r="G500" s="129"/>
      <c r="H500" s="46"/>
      <c r="I500" s="46"/>
    </row>
    <row r="501" spans="1:9" ht="23.5" customHeight="1" x14ac:dyDescent="0.35">
      <c r="A501" s="41"/>
      <c r="B501" s="41"/>
      <c r="C501" s="41"/>
      <c r="D501" s="41"/>
      <c r="E501" s="41"/>
      <c r="F501" s="129"/>
      <c r="G501" s="129"/>
      <c r="H501" s="46"/>
      <c r="I501" s="46"/>
    </row>
    <row r="502" spans="1:9" ht="23.5" customHeight="1" x14ac:dyDescent="0.35">
      <c r="A502" s="41"/>
      <c r="B502" s="41"/>
      <c r="C502" s="41"/>
      <c r="D502" s="41"/>
      <c r="E502" s="41"/>
      <c r="F502" s="129"/>
      <c r="G502" s="129"/>
      <c r="H502" s="46"/>
      <c r="I502" s="46"/>
    </row>
    <row r="503" spans="1:9" ht="23.5" customHeight="1" x14ac:dyDescent="0.35">
      <c r="A503" s="41"/>
      <c r="B503" s="41"/>
      <c r="C503" s="41"/>
      <c r="D503" s="41"/>
      <c r="E503" s="41"/>
      <c r="F503" s="129"/>
      <c r="G503" s="129"/>
      <c r="H503" s="46"/>
      <c r="I503" s="46"/>
    </row>
    <row r="504" spans="1:9" ht="23.5" customHeight="1" x14ac:dyDescent="0.35">
      <c r="A504" s="41"/>
      <c r="B504" s="41"/>
      <c r="C504" s="41"/>
      <c r="D504" s="41"/>
      <c r="E504" s="41"/>
      <c r="F504" s="129"/>
      <c r="G504" s="129"/>
      <c r="H504" s="46"/>
      <c r="I504" s="46"/>
    </row>
    <row r="505" spans="1:9" ht="23.5" customHeight="1" x14ac:dyDescent="0.35">
      <c r="A505" s="41"/>
      <c r="B505" s="41"/>
      <c r="C505" s="41"/>
      <c r="D505" s="41"/>
      <c r="E505" s="41"/>
      <c r="F505" s="129"/>
      <c r="G505" s="129"/>
      <c r="H505" s="46"/>
      <c r="I505" s="46"/>
    </row>
    <row r="506" spans="1:9" ht="23.5" customHeight="1" x14ac:dyDescent="0.35">
      <c r="A506" s="41"/>
      <c r="B506" s="41"/>
      <c r="C506" s="41"/>
      <c r="D506" s="41"/>
      <c r="E506" s="41"/>
      <c r="F506" s="129"/>
      <c r="G506" s="129"/>
      <c r="H506" s="46"/>
      <c r="I506" s="46"/>
    </row>
    <row r="507" spans="1:9" ht="23.5" customHeight="1" x14ac:dyDescent="0.35">
      <c r="A507" s="41"/>
      <c r="B507" s="41"/>
      <c r="C507" s="41"/>
      <c r="D507" s="41"/>
      <c r="E507" s="41"/>
      <c r="F507" s="129"/>
      <c r="G507" s="129"/>
      <c r="H507" s="46"/>
      <c r="I507" s="46"/>
    </row>
    <row r="508" spans="1:9" ht="23.5" customHeight="1" x14ac:dyDescent="0.35">
      <c r="A508" s="41"/>
      <c r="B508" s="41"/>
      <c r="C508" s="41"/>
      <c r="D508" s="41"/>
      <c r="E508" s="41"/>
      <c r="F508" s="129"/>
      <c r="G508" s="129"/>
      <c r="H508" s="46"/>
      <c r="I508" s="46"/>
    </row>
    <row r="509" spans="1:9" ht="23.5" customHeight="1" x14ac:dyDescent="0.35">
      <c r="A509" s="41"/>
      <c r="B509" s="41"/>
      <c r="C509" s="41"/>
      <c r="D509" s="41"/>
      <c r="E509" s="41"/>
      <c r="F509" s="129"/>
      <c r="G509" s="129"/>
      <c r="H509" s="46"/>
      <c r="I509" s="46"/>
    </row>
    <row r="510" spans="1:9" ht="23.5" customHeight="1" x14ac:dyDescent="0.35">
      <c r="A510" s="41"/>
      <c r="B510" s="41"/>
      <c r="C510" s="41"/>
      <c r="D510" s="41"/>
      <c r="E510" s="41"/>
      <c r="F510" s="129"/>
      <c r="G510" s="129"/>
      <c r="H510" s="46"/>
      <c r="I510" s="46"/>
    </row>
    <row r="511" spans="1:9" ht="23.5" customHeight="1" x14ac:dyDescent="0.35">
      <c r="A511" s="41"/>
      <c r="B511" s="41"/>
      <c r="C511" s="41"/>
      <c r="D511" s="41"/>
      <c r="E511" s="41"/>
      <c r="F511" s="129"/>
      <c r="G511" s="129"/>
      <c r="H511" s="46"/>
      <c r="I511" s="46"/>
    </row>
    <row r="512" spans="1:9" ht="23.5" customHeight="1" x14ac:dyDescent="0.35">
      <c r="A512" s="41"/>
      <c r="B512" s="41"/>
      <c r="C512" s="41"/>
      <c r="D512" s="41"/>
      <c r="E512" s="41"/>
      <c r="F512" s="129"/>
      <c r="G512" s="129"/>
      <c r="H512" s="46"/>
      <c r="I512" s="46"/>
    </row>
    <row r="513" spans="1:9" ht="23.5" customHeight="1" x14ac:dyDescent="0.35">
      <c r="A513" s="41"/>
      <c r="B513" s="41"/>
      <c r="C513" s="41"/>
      <c r="D513" s="41"/>
      <c r="E513" s="41"/>
      <c r="F513" s="129"/>
      <c r="G513" s="129"/>
      <c r="H513" s="46"/>
      <c r="I513" s="46"/>
    </row>
    <row r="514" spans="1:9" ht="23.5" customHeight="1" x14ac:dyDescent="0.35">
      <c r="A514" s="41"/>
      <c r="B514" s="41"/>
      <c r="C514" s="41"/>
      <c r="D514" s="41"/>
      <c r="E514" s="41"/>
      <c r="F514" s="129"/>
      <c r="G514" s="129"/>
      <c r="H514" s="46"/>
      <c r="I514" s="46"/>
    </row>
    <row r="515" spans="1:9" ht="23.5" customHeight="1" x14ac:dyDescent="0.35">
      <c r="A515" s="41"/>
      <c r="B515" s="41"/>
      <c r="C515" s="41"/>
      <c r="D515" s="41"/>
      <c r="E515" s="41"/>
      <c r="F515" s="129"/>
      <c r="G515" s="129"/>
      <c r="H515" s="46"/>
      <c r="I515" s="46"/>
    </row>
    <row r="516" spans="1:9" ht="23.5" customHeight="1" x14ac:dyDescent="0.35">
      <c r="A516" s="41"/>
      <c r="B516" s="41"/>
      <c r="C516" s="41"/>
      <c r="D516" s="41"/>
      <c r="E516" s="41"/>
      <c r="F516" s="129"/>
      <c r="G516" s="129"/>
      <c r="H516" s="46"/>
      <c r="I516" s="46"/>
    </row>
    <row r="517" spans="1:9" ht="23.5" customHeight="1" x14ac:dyDescent="0.35">
      <c r="A517" s="41"/>
      <c r="B517" s="41"/>
      <c r="C517" s="41"/>
      <c r="D517" s="41"/>
      <c r="E517" s="41"/>
      <c r="F517" s="129"/>
      <c r="G517" s="129"/>
      <c r="H517" s="46"/>
      <c r="I517" s="46"/>
    </row>
    <row r="518" spans="1:9" ht="23.5" customHeight="1" x14ac:dyDescent="0.35">
      <c r="A518" s="41"/>
      <c r="B518" s="41"/>
      <c r="C518" s="41"/>
      <c r="D518" s="41"/>
      <c r="E518" s="41"/>
      <c r="F518" s="129"/>
      <c r="G518" s="129"/>
      <c r="H518" s="46"/>
      <c r="I518" s="46"/>
    </row>
    <row r="519" spans="1:9" ht="23.5" customHeight="1" x14ac:dyDescent="0.35">
      <c r="A519" s="41"/>
      <c r="B519" s="41"/>
      <c r="C519" s="41"/>
      <c r="D519" s="41"/>
      <c r="E519" s="41"/>
      <c r="F519" s="129"/>
      <c r="G519" s="129"/>
      <c r="H519" s="46"/>
      <c r="I519" s="46"/>
    </row>
    <row r="520" spans="1:9" ht="23.5" customHeight="1" x14ac:dyDescent="0.35">
      <c r="A520" s="41"/>
      <c r="B520" s="41"/>
      <c r="C520" s="41"/>
      <c r="D520" s="41"/>
      <c r="E520" s="41"/>
      <c r="F520" s="129"/>
      <c r="G520" s="129"/>
      <c r="H520" s="46"/>
      <c r="I520" s="46"/>
    </row>
    <row r="521" spans="1:9" ht="23.5" customHeight="1" x14ac:dyDescent="0.35">
      <c r="A521" s="41"/>
      <c r="B521" s="41"/>
      <c r="C521" s="41"/>
      <c r="D521" s="41"/>
      <c r="E521" s="41"/>
      <c r="F521" s="129"/>
      <c r="G521" s="129"/>
      <c r="H521" s="46"/>
      <c r="I521" s="46"/>
    </row>
    <row r="522" spans="1:9" ht="23.5" customHeight="1" x14ac:dyDescent="0.35">
      <c r="A522" s="41"/>
      <c r="B522" s="41"/>
      <c r="C522" s="41"/>
      <c r="D522" s="41"/>
      <c r="E522" s="41"/>
      <c r="F522" s="129"/>
      <c r="G522" s="129"/>
      <c r="H522" s="46"/>
      <c r="I522" s="46"/>
    </row>
    <row r="523" spans="1:9" ht="23.5" customHeight="1" x14ac:dyDescent="0.35">
      <c r="A523" s="41"/>
      <c r="B523" s="41"/>
      <c r="C523" s="41"/>
      <c r="D523" s="41"/>
      <c r="E523" s="41"/>
      <c r="F523" s="129"/>
      <c r="G523" s="129"/>
      <c r="H523" s="46"/>
      <c r="I523" s="46"/>
    </row>
    <row r="524" spans="1:9" ht="23.5" customHeight="1" x14ac:dyDescent="0.35">
      <c r="A524" s="41"/>
      <c r="B524" s="41"/>
      <c r="C524" s="41"/>
      <c r="D524" s="41"/>
      <c r="E524" s="41"/>
      <c r="F524" s="129"/>
      <c r="G524" s="129"/>
      <c r="H524" s="46"/>
      <c r="I524" s="46"/>
    </row>
    <row r="525" spans="1:9" ht="23.5" customHeight="1" x14ac:dyDescent="0.35">
      <c r="A525" s="41"/>
      <c r="B525" s="41"/>
      <c r="C525" s="41"/>
      <c r="D525" s="41"/>
      <c r="E525" s="41"/>
      <c r="F525" s="129"/>
      <c r="G525" s="129"/>
      <c r="H525" s="46"/>
      <c r="I525" s="46"/>
    </row>
    <row r="526" spans="1:9" ht="23.5" customHeight="1" x14ac:dyDescent="0.35">
      <c r="A526" s="41"/>
      <c r="B526" s="41"/>
      <c r="C526" s="41"/>
      <c r="D526" s="41"/>
      <c r="E526" s="41"/>
      <c r="F526" s="129"/>
      <c r="G526" s="129"/>
      <c r="H526" s="46"/>
      <c r="I526" s="46"/>
    </row>
    <row r="527" spans="1:9" ht="23.5" customHeight="1" x14ac:dyDescent="0.35">
      <c r="A527" s="41"/>
      <c r="B527" s="41"/>
      <c r="C527" s="41"/>
      <c r="D527" s="41"/>
      <c r="E527" s="41"/>
      <c r="F527" s="129"/>
      <c r="G527" s="129"/>
      <c r="H527" s="46"/>
      <c r="I527" s="46"/>
    </row>
    <row r="528" spans="1:9" ht="23.5" customHeight="1" x14ac:dyDescent="0.35">
      <c r="A528" s="41"/>
      <c r="B528" s="41"/>
      <c r="C528" s="41"/>
      <c r="D528" s="41"/>
      <c r="E528" s="41"/>
      <c r="F528" s="129"/>
      <c r="G528" s="129"/>
      <c r="H528" s="46"/>
      <c r="I528" s="46"/>
    </row>
    <row r="529" spans="1:9" ht="23.5" customHeight="1" x14ac:dyDescent="0.35">
      <c r="A529" s="41"/>
      <c r="B529" s="41"/>
      <c r="C529" s="41"/>
      <c r="D529" s="41"/>
      <c r="E529" s="41"/>
      <c r="F529" s="129"/>
      <c r="G529" s="129"/>
      <c r="H529" s="46"/>
      <c r="I529" s="46"/>
    </row>
    <row r="530" spans="1:9" ht="23.5" customHeight="1" x14ac:dyDescent="0.35">
      <c r="A530" s="41"/>
      <c r="B530" s="41"/>
      <c r="C530" s="41"/>
      <c r="D530" s="41"/>
      <c r="E530" s="41"/>
      <c r="F530" s="129"/>
      <c r="G530" s="129"/>
      <c r="H530" s="46"/>
      <c r="I530" s="46"/>
    </row>
    <row r="531" spans="1:9" ht="23.5" customHeight="1" x14ac:dyDescent="0.35">
      <c r="A531" s="41"/>
      <c r="B531" s="41"/>
      <c r="C531" s="41"/>
      <c r="D531" s="41"/>
      <c r="E531" s="41"/>
      <c r="F531" s="129"/>
      <c r="G531" s="129"/>
      <c r="H531" s="46"/>
      <c r="I531" s="46"/>
    </row>
    <row r="532" spans="1:9" ht="23.5" customHeight="1" x14ac:dyDescent="0.35">
      <c r="A532" s="41"/>
      <c r="B532" s="41"/>
      <c r="C532" s="41"/>
      <c r="D532" s="41"/>
      <c r="E532" s="41"/>
      <c r="F532" s="129"/>
      <c r="G532" s="129"/>
      <c r="H532" s="46"/>
      <c r="I532" s="46"/>
    </row>
    <row r="533" spans="1:9" ht="23.5" customHeight="1" x14ac:dyDescent="0.35">
      <c r="A533" s="41"/>
      <c r="B533" s="41"/>
      <c r="C533" s="41"/>
      <c r="D533" s="41"/>
      <c r="E533" s="41"/>
      <c r="F533" s="129"/>
      <c r="G533" s="129"/>
      <c r="H533" s="46"/>
      <c r="I533" s="46"/>
    </row>
    <row r="534" spans="1:9" ht="23.5" customHeight="1" x14ac:dyDescent="0.35">
      <c r="A534" s="41"/>
      <c r="B534" s="41"/>
      <c r="C534" s="41"/>
      <c r="D534" s="41"/>
      <c r="E534" s="41"/>
      <c r="F534" s="129"/>
      <c r="G534" s="129"/>
      <c r="H534" s="46"/>
      <c r="I534" s="46"/>
    </row>
    <row r="535" spans="1:9" ht="23.5" customHeight="1" x14ac:dyDescent="0.35">
      <c r="A535" s="41"/>
      <c r="B535" s="41"/>
      <c r="C535" s="41"/>
      <c r="D535" s="41"/>
      <c r="E535" s="41"/>
      <c r="F535" s="129"/>
      <c r="G535" s="129"/>
      <c r="H535" s="46"/>
      <c r="I535" s="46"/>
    </row>
    <row r="536" spans="1:9" ht="23.5" customHeight="1" x14ac:dyDescent="0.35">
      <c r="A536" s="41"/>
      <c r="B536" s="41"/>
      <c r="C536" s="41"/>
      <c r="D536" s="41"/>
      <c r="E536" s="41"/>
      <c r="F536" s="129"/>
      <c r="G536" s="129"/>
      <c r="H536" s="46"/>
      <c r="I536" s="46"/>
    </row>
    <row r="537" spans="1:9" ht="23.5" customHeight="1" x14ac:dyDescent="0.35">
      <c r="A537" s="41"/>
      <c r="B537" s="41"/>
      <c r="C537" s="41"/>
      <c r="D537" s="41"/>
      <c r="E537" s="41"/>
      <c r="F537" s="129"/>
      <c r="G537" s="129"/>
      <c r="H537" s="46"/>
      <c r="I537" s="46"/>
    </row>
    <row r="538" spans="1:9" ht="23.5" customHeight="1" x14ac:dyDescent="0.35">
      <c r="A538" s="41"/>
      <c r="B538" s="41"/>
      <c r="C538" s="41"/>
      <c r="D538" s="41"/>
      <c r="E538" s="41"/>
      <c r="F538" s="129"/>
      <c r="G538" s="129"/>
      <c r="H538" s="46"/>
      <c r="I538" s="46"/>
    </row>
    <row r="539" spans="1:9" ht="23.5" customHeight="1" x14ac:dyDescent="0.35">
      <c r="A539" s="41"/>
      <c r="B539" s="41"/>
      <c r="C539" s="41"/>
      <c r="D539" s="41"/>
      <c r="E539" s="41"/>
      <c r="F539" s="129"/>
      <c r="G539" s="129"/>
      <c r="H539" s="46"/>
      <c r="I539" s="46"/>
    </row>
    <row r="540" spans="1:9" ht="23.5" customHeight="1" x14ac:dyDescent="0.35">
      <c r="A540" s="41"/>
      <c r="B540" s="41"/>
      <c r="C540" s="41"/>
      <c r="D540" s="41"/>
      <c r="E540" s="41"/>
      <c r="F540" s="129"/>
      <c r="G540" s="129"/>
      <c r="H540" s="46"/>
      <c r="I540" s="46"/>
    </row>
    <row r="541" spans="1:9" ht="23.5" customHeight="1" x14ac:dyDescent="0.35">
      <c r="A541" s="41"/>
      <c r="B541" s="41"/>
      <c r="C541" s="41"/>
      <c r="D541" s="41"/>
      <c r="E541" s="41"/>
      <c r="F541" s="129"/>
      <c r="G541" s="129"/>
      <c r="H541" s="46"/>
      <c r="I541" s="46"/>
    </row>
    <row r="542" spans="1:9" ht="23.5" customHeight="1" x14ac:dyDescent="0.35">
      <c r="A542" s="41"/>
      <c r="B542" s="41"/>
      <c r="C542" s="41"/>
      <c r="D542" s="41"/>
      <c r="E542" s="41"/>
      <c r="F542" s="129"/>
      <c r="G542" s="129"/>
      <c r="H542" s="46"/>
      <c r="I542" s="46"/>
    </row>
    <row r="543" spans="1:9" ht="23.5" customHeight="1" x14ac:dyDescent="0.35">
      <c r="A543" s="41"/>
      <c r="B543" s="41"/>
      <c r="C543" s="41"/>
      <c r="D543" s="41"/>
      <c r="E543" s="41"/>
      <c r="F543" s="129"/>
      <c r="G543" s="129"/>
      <c r="H543" s="46"/>
      <c r="I543" s="46"/>
    </row>
    <row r="544" spans="1:9" ht="23.5" customHeight="1" x14ac:dyDescent="0.35">
      <c r="A544" s="41"/>
      <c r="B544" s="41"/>
      <c r="C544" s="41"/>
      <c r="D544" s="41"/>
      <c r="E544" s="41"/>
      <c r="F544" s="129"/>
      <c r="G544" s="129"/>
      <c r="H544" s="46"/>
      <c r="I544" s="46"/>
    </row>
    <row r="545" spans="1:9" ht="23.5" customHeight="1" x14ac:dyDescent="0.35">
      <c r="A545" s="41"/>
      <c r="B545" s="41"/>
      <c r="C545" s="41"/>
      <c r="D545" s="41"/>
      <c r="E545" s="41"/>
      <c r="F545" s="129"/>
      <c r="G545" s="129"/>
      <c r="H545" s="46"/>
      <c r="I545" s="46"/>
    </row>
    <row r="546" spans="1:9" ht="23.5" customHeight="1" x14ac:dyDescent="0.35">
      <c r="A546" s="41"/>
      <c r="B546" s="41"/>
      <c r="C546" s="41"/>
      <c r="D546" s="41"/>
      <c r="E546" s="41"/>
      <c r="F546" s="129"/>
      <c r="G546" s="129"/>
      <c r="H546" s="46"/>
      <c r="I546" s="46"/>
    </row>
    <row r="547" spans="1:9" ht="23.5" customHeight="1" x14ac:dyDescent="0.35">
      <c r="A547" s="41"/>
      <c r="B547" s="41"/>
      <c r="C547" s="41"/>
      <c r="D547" s="41"/>
      <c r="E547" s="41"/>
      <c r="F547" s="129"/>
      <c r="G547" s="129"/>
      <c r="H547" s="46"/>
      <c r="I547" s="46"/>
    </row>
    <row r="548" spans="1:9" ht="23.5" customHeight="1" x14ac:dyDescent="0.35">
      <c r="A548" s="41"/>
      <c r="B548" s="41"/>
      <c r="C548" s="41"/>
      <c r="D548" s="41"/>
      <c r="E548" s="41"/>
      <c r="F548" s="129"/>
      <c r="G548" s="129"/>
      <c r="H548" s="46"/>
      <c r="I548" s="46"/>
    </row>
    <row r="549" spans="1:9" ht="23.5" customHeight="1" x14ac:dyDescent="0.35">
      <c r="A549" s="41"/>
      <c r="B549" s="41"/>
      <c r="C549" s="41"/>
      <c r="D549" s="41"/>
      <c r="E549" s="41"/>
      <c r="F549" s="129"/>
      <c r="G549" s="129"/>
      <c r="H549" s="46"/>
      <c r="I549" s="46"/>
    </row>
    <row r="550" spans="1:9" ht="23.5" customHeight="1" x14ac:dyDescent="0.35">
      <c r="A550" s="41"/>
      <c r="B550" s="41"/>
      <c r="C550" s="41"/>
      <c r="D550" s="41"/>
      <c r="E550" s="41"/>
      <c r="F550" s="129"/>
      <c r="G550" s="129"/>
      <c r="H550" s="46"/>
      <c r="I550" s="46"/>
    </row>
    <row r="551" spans="1:9" ht="23.5" customHeight="1" x14ac:dyDescent="0.35">
      <c r="A551" s="41"/>
      <c r="B551" s="41"/>
      <c r="C551" s="41"/>
      <c r="D551" s="41"/>
      <c r="E551" s="41"/>
      <c r="F551" s="129"/>
      <c r="G551" s="129"/>
      <c r="H551" s="46"/>
      <c r="I551" s="46"/>
    </row>
    <row r="552" spans="1:9" ht="23.5" customHeight="1" x14ac:dyDescent="0.35">
      <c r="A552" s="41"/>
      <c r="B552" s="41"/>
      <c r="C552" s="41"/>
      <c r="D552" s="41"/>
      <c r="E552" s="41"/>
      <c r="F552" s="129"/>
      <c r="G552" s="129"/>
      <c r="H552" s="46"/>
      <c r="I552" s="46"/>
    </row>
    <row r="553" spans="1:9" ht="23.5" customHeight="1" x14ac:dyDescent="0.35">
      <c r="A553" s="41"/>
      <c r="B553" s="41"/>
      <c r="C553" s="41"/>
      <c r="D553" s="41"/>
      <c r="E553" s="41"/>
      <c r="F553" s="129"/>
      <c r="G553" s="129"/>
      <c r="H553" s="46"/>
      <c r="I553" s="46"/>
    </row>
    <row r="554" spans="1:9" ht="23.5" customHeight="1" x14ac:dyDescent="0.35">
      <c r="A554" s="41"/>
      <c r="B554" s="41"/>
      <c r="C554" s="41"/>
      <c r="D554" s="41"/>
      <c r="E554" s="41"/>
      <c r="F554" s="129"/>
      <c r="G554" s="129"/>
      <c r="H554" s="46"/>
      <c r="I554" s="46"/>
    </row>
    <row r="555" spans="1:9" ht="23.5" customHeight="1" x14ac:dyDescent="0.35">
      <c r="A555" s="41"/>
      <c r="B555" s="41"/>
      <c r="C555" s="41"/>
      <c r="D555" s="41"/>
      <c r="E555" s="41"/>
      <c r="F555" s="129"/>
      <c r="G555" s="129"/>
      <c r="H555" s="46"/>
      <c r="I555" s="46"/>
    </row>
    <row r="556" spans="1:9" ht="23.5" customHeight="1" x14ac:dyDescent="0.35">
      <c r="A556" s="41"/>
      <c r="B556" s="41"/>
      <c r="C556" s="41"/>
      <c r="D556" s="41"/>
      <c r="E556" s="41"/>
      <c r="F556" s="129"/>
      <c r="G556" s="129"/>
      <c r="H556" s="46"/>
      <c r="I556" s="46"/>
    </row>
    <row r="557" spans="1:9" ht="23.5" customHeight="1" x14ac:dyDescent="0.35">
      <c r="A557" s="41"/>
      <c r="B557" s="41"/>
      <c r="C557" s="41"/>
      <c r="D557" s="41"/>
      <c r="E557" s="41"/>
      <c r="F557" s="129"/>
      <c r="G557" s="129"/>
      <c r="H557" s="46"/>
      <c r="I557" s="46"/>
    </row>
    <row r="558" spans="1:9" ht="23.5" customHeight="1" x14ac:dyDescent="0.35">
      <c r="A558" s="41"/>
      <c r="B558" s="41"/>
      <c r="C558" s="41"/>
      <c r="D558" s="41"/>
      <c r="E558" s="41"/>
      <c r="F558" s="129"/>
      <c r="G558" s="129"/>
      <c r="H558" s="46"/>
      <c r="I558" s="46"/>
    </row>
    <row r="559" spans="1:9" ht="23.5" customHeight="1" x14ac:dyDescent="0.35">
      <c r="A559" s="41"/>
      <c r="B559" s="41"/>
      <c r="C559" s="41"/>
      <c r="D559" s="41"/>
      <c r="E559" s="41"/>
      <c r="F559" s="129"/>
      <c r="G559" s="129"/>
      <c r="H559" s="46"/>
      <c r="I559" s="46"/>
    </row>
    <row r="560" spans="1:9" ht="23.5" customHeight="1" x14ac:dyDescent="0.35">
      <c r="A560" s="41"/>
      <c r="B560" s="41"/>
      <c r="C560" s="41"/>
      <c r="D560" s="41"/>
      <c r="E560" s="41"/>
      <c r="F560" s="129"/>
      <c r="G560" s="129"/>
      <c r="H560" s="46"/>
      <c r="I560" s="46"/>
    </row>
    <row r="561" spans="1:9" ht="23.5" customHeight="1" x14ac:dyDescent="0.35">
      <c r="A561" s="41"/>
      <c r="B561" s="41"/>
      <c r="C561" s="41"/>
      <c r="D561" s="41"/>
      <c r="E561" s="41"/>
      <c r="F561" s="129"/>
      <c r="G561" s="129"/>
      <c r="H561" s="46"/>
      <c r="I561" s="46"/>
    </row>
    <row r="562" spans="1:9" ht="23.5" customHeight="1" x14ac:dyDescent="0.35">
      <c r="A562" s="41"/>
      <c r="B562" s="41"/>
      <c r="C562" s="41"/>
      <c r="D562" s="41"/>
      <c r="E562" s="41"/>
      <c r="F562" s="129"/>
      <c r="G562" s="129"/>
      <c r="H562" s="46"/>
      <c r="I562" s="46"/>
    </row>
    <row r="563" spans="1:9" ht="23.5" customHeight="1" x14ac:dyDescent="0.35">
      <c r="A563" s="41"/>
      <c r="B563" s="41"/>
      <c r="C563" s="41"/>
      <c r="D563" s="41"/>
      <c r="E563" s="41"/>
      <c r="F563" s="129"/>
      <c r="G563" s="129"/>
      <c r="H563" s="46"/>
      <c r="I563" s="46"/>
    </row>
    <row r="564" spans="1:9" ht="23.5" customHeight="1" x14ac:dyDescent="0.35">
      <c r="A564" s="41"/>
      <c r="B564" s="41"/>
      <c r="C564" s="41"/>
      <c r="D564" s="41"/>
      <c r="E564" s="41"/>
      <c r="F564" s="129"/>
      <c r="G564" s="129"/>
      <c r="H564" s="46"/>
      <c r="I564" s="46"/>
    </row>
    <row r="565" spans="1:9" ht="23.5" customHeight="1" x14ac:dyDescent="0.35">
      <c r="A565" s="41"/>
      <c r="B565" s="41"/>
      <c r="C565" s="41"/>
      <c r="D565" s="41"/>
      <c r="E565" s="41"/>
      <c r="F565" s="129"/>
      <c r="G565" s="129"/>
      <c r="H565" s="46"/>
      <c r="I565" s="46"/>
    </row>
    <row r="566" spans="1:9" ht="23.5" customHeight="1" x14ac:dyDescent="0.35">
      <c r="A566" s="41"/>
      <c r="B566" s="41"/>
      <c r="C566" s="41"/>
      <c r="D566" s="41"/>
      <c r="E566" s="41"/>
      <c r="F566" s="129"/>
      <c r="G566" s="129"/>
      <c r="H566" s="46"/>
      <c r="I566" s="46"/>
    </row>
    <row r="567" spans="1:9" ht="23.5" customHeight="1" x14ac:dyDescent="0.35">
      <c r="A567" s="41"/>
      <c r="B567" s="41"/>
      <c r="C567" s="41"/>
      <c r="D567" s="41"/>
      <c r="E567" s="41"/>
      <c r="F567" s="129"/>
      <c r="G567" s="129"/>
      <c r="H567" s="46"/>
      <c r="I567" s="46"/>
    </row>
    <row r="568" spans="1:9" ht="23.5" customHeight="1" x14ac:dyDescent="0.35">
      <c r="A568" s="41"/>
      <c r="B568" s="41"/>
      <c r="C568" s="41"/>
      <c r="D568" s="41"/>
      <c r="E568" s="41"/>
      <c r="F568" s="129"/>
      <c r="G568" s="129"/>
      <c r="H568" s="46"/>
      <c r="I568" s="46"/>
    </row>
    <row r="569" spans="1:9" ht="23.5" customHeight="1" x14ac:dyDescent="0.35">
      <c r="A569" s="41"/>
      <c r="B569" s="41"/>
      <c r="C569" s="41"/>
      <c r="D569" s="41"/>
      <c r="E569" s="41"/>
      <c r="F569" s="129"/>
      <c r="G569" s="129"/>
      <c r="H569" s="46"/>
      <c r="I569" s="46"/>
    </row>
    <row r="570" spans="1:9" ht="23.5" customHeight="1" x14ac:dyDescent="0.35">
      <c r="A570" s="41"/>
      <c r="B570" s="41"/>
      <c r="C570" s="41"/>
      <c r="D570" s="41"/>
      <c r="E570" s="41"/>
      <c r="F570" s="129"/>
      <c r="G570" s="129"/>
      <c r="H570" s="46"/>
      <c r="I570" s="46"/>
    </row>
    <row r="571" spans="1:9" ht="23.5" customHeight="1" x14ac:dyDescent="0.35">
      <c r="A571" s="41"/>
      <c r="B571" s="41"/>
      <c r="C571" s="41"/>
      <c r="D571" s="41"/>
      <c r="E571" s="41"/>
      <c r="F571" s="129"/>
      <c r="G571" s="129"/>
      <c r="H571" s="46"/>
      <c r="I571" s="46"/>
    </row>
    <row r="572" spans="1:9" ht="23.5" customHeight="1" x14ac:dyDescent="0.35">
      <c r="A572" s="41"/>
      <c r="B572" s="41"/>
      <c r="C572" s="41"/>
      <c r="D572" s="41"/>
      <c r="E572" s="41"/>
      <c r="F572" s="129"/>
      <c r="G572" s="129"/>
      <c r="H572" s="46"/>
      <c r="I572" s="46"/>
    </row>
    <row r="573" spans="1:9" ht="23.5" customHeight="1" x14ac:dyDescent="0.35">
      <c r="A573" s="41"/>
      <c r="B573" s="41"/>
      <c r="C573" s="41"/>
      <c r="D573" s="41"/>
      <c r="E573" s="41"/>
      <c r="F573" s="129"/>
      <c r="G573" s="129"/>
      <c r="H573" s="46"/>
      <c r="I573" s="46"/>
    </row>
    <row r="574" spans="1:9" ht="23.5" customHeight="1" x14ac:dyDescent="0.35">
      <c r="A574" s="41"/>
      <c r="B574" s="41"/>
      <c r="C574" s="41"/>
      <c r="D574" s="41"/>
      <c r="E574" s="41"/>
      <c r="F574" s="129"/>
      <c r="G574" s="129"/>
      <c r="H574" s="46"/>
      <c r="I574" s="46"/>
    </row>
    <row r="575" spans="1:9" ht="23.5" customHeight="1" x14ac:dyDescent="0.35">
      <c r="A575" s="41"/>
      <c r="B575" s="41"/>
      <c r="C575" s="41"/>
      <c r="D575" s="41"/>
      <c r="E575" s="41"/>
      <c r="F575" s="129"/>
      <c r="G575" s="129"/>
      <c r="H575" s="46"/>
      <c r="I575" s="46"/>
    </row>
    <row r="576" spans="1:9" ht="23.5" customHeight="1" x14ac:dyDescent="0.35">
      <c r="A576" s="41"/>
      <c r="B576" s="41"/>
      <c r="C576" s="41"/>
      <c r="D576" s="41"/>
      <c r="E576" s="41"/>
      <c r="F576" s="129"/>
      <c r="G576" s="129"/>
      <c r="H576" s="46"/>
      <c r="I576" s="46"/>
    </row>
    <row r="577" spans="1:9" ht="23.5" customHeight="1" x14ac:dyDescent="0.35">
      <c r="A577" s="41"/>
      <c r="B577" s="41"/>
      <c r="C577" s="41"/>
      <c r="D577" s="41"/>
      <c r="E577" s="41"/>
      <c r="F577" s="129"/>
      <c r="G577" s="129"/>
      <c r="H577" s="46"/>
      <c r="I577" s="46"/>
    </row>
    <row r="578" spans="1:9" ht="23.5" customHeight="1" x14ac:dyDescent="0.35">
      <c r="A578" s="41"/>
      <c r="B578" s="41"/>
      <c r="C578" s="41"/>
      <c r="D578" s="41"/>
      <c r="E578" s="41"/>
      <c r="F578" s="129"/>
      <c r="G578" s="129"/>
      <c r="H578" s="46"/>
      <c r="I578" s="46"/>
    </row>
    <row r="579" spans="1:9" ht="23.5" customHeight="1" x14ac:dyDescent="0.35">
      <c r="A579" s="41"/>
      <c r="B579" s="41"/>
      <c r="C579" s="41"/>
      <c r="D579" s="41"/>
      <c r="E579" s="41"/>
      <c r="F579" s="129"/>
      <c r="G579" s="129"/>
      <c r="H579" s="46"/>
      <c r="I579" s="46"/>
    </row>
    <row r="580" spans="1:9" ht="23.5" customHeight="1" x14ac:dyDescent="0.35">
      <c r="A580" s="41"/>
      <c r="B580" s="41"/>
      <c r="C580" s="41"/>
      <c r="D580" s="41"/>
      <c r="E580" s="41"/>
      <c r="F580" s="129"/>
      <c r="G580" s="129"/>
      <c r="H580" s="46"/>
      <c r="I580" s="46"/>
    </row>
    <row r="581" spans="1:9" ht="23.5" customHeight="1" x14ac:dyDescent="0.35">
      <c r="A581" s="41"/>
      <c r="B581" s="41"/>
      <c r="C581" s="41"/>
      <c r="D581" s="41"/>
      <c r="E581" s="41"/>
      <c r="F581" s="129"/>
      <c r="G581" s="129"/>
      <c r="H581" s="46"/>
      <c r="I581" s="46"/>
    </row>
    <row r="582" spans="1:9" ht="23.5" customHeight="1" x14ac:dyDescent="0.35">
      <c r="A582" s="41"/>
      <c r="B582" s="41"/>
      <c r="C582" s="41"/>
      <c r="D582" s="41"/>
      <c r="E582" s="41"/>
      <c r="F582" s="129"/>
      <c r="G582" s="129"/>
      <c r="H582" s="46"/>
      <c r="I582" s="46"/>
    </row>
    <row r="583" spans="1:9" ht="23.5" customHeight="1" x14ac:dyDescent="0.35">
      <c r="A583" s="41"/>
      <c r="B583" s="41"/>
      <c r="C583" s="41"/>
      <c r="D583" s="41"/>
      <c r="E583" s="41"/>
      <c r="F583" s="129"/>
      <c r="G583" s="129"/>
      <c r="H583" s="46"/>
      <c r="I583" s="46"/>
    </row>
    <row r="584" spans="1:9" ht="23.5" customHeight="1" x14ac:dyDescent="0.35">
      <c r="A584" s="41"/>
      <c r="B584" s="41"/>
      <c r="C584" s="41"/>
      <c r="D584" s="41"/>
      <c r="E584" s="41"/>
      <c r="F584" s="129"/>
      <c r="G584" s="129"/>
      <c r="H584" s="46"/>
      <c r="I584" s="46"/>
    </row>
    <row r="585" spans="1:9" ht="23.5" customHeight="1" x14ac:dyDescent="0.35">
      <c r="A585" s="41"/>
      <c r="B585" s="41"/>
      <c r="C585" s="41"/>
      <c r="D585" s="41"/>
      <c r="E585" s="41"/>
      <c r="F585" s="129"/>
      <c r="G585" s="129"/>
      <c r="H585" s="46"/>
      <c r="I585" s="46"/>
    </row>
    <row r="586" spans="1:9" ht="23.5" customHeight="1" x14ac:dyDescent="0.35">
      <c r="A586" s="41"/>
      <c r="B586" s="41"/>
      <c r="C586" s="41"/>
      <c r="D586" s="41"/>
      <c r="E586" s="41"/>
      <c r="F586" s="129"/>
      <c r="G586" s="129"/>
      <c r="H586" s="46"/>
      <c r="I586" s="46"/>
    </row>
    <row r="587" spans="1:9" ht="23.5" customHeight="1" x14ac:dyDescent="0.35">
      <c r="A587" s="41"/>
      <c r="B587" s="41"/>
      <c r="C587" s="41"/>
      <c r="D587" s="41"/>
      <c r="E587" s="41"/>
      <c r="F587" s="129"/>
      <c r="G587" s="129"/>
      <c r="H587" s="46"/>
      <c r="I587" s="46"/>
    </row>
    <row r="588" spans="1:9" ht="23.5" customHeight="1" x14ac:dyDescent="0.35">
      <c r="A588" s="41"/>
      <c r="B588" s="41"/>
      <c r="C588" s="41"/>
      <c r="D588" s="41"/>
      <c r="E588" s="41"/>
      <c r="F588" s="129"/>
      <c r="G588" s="129"/>
      <c r="H588" s="46"/>
      <c r="I588" s="46"/>
    </row>
    <row r="589" spans="1:9" ht="23.5" customHeight="1" x14ac:dyDescent="0.35">
      <c r="A589" s="41"/>
      <c r="B589" s="41"/>
      <c r="C589" s="41"/>
      <c r="D589" s="41"/>
      <c r="E589" s="41"/>
      <c r="F589" s="129"/>
      <c r="G589" s="129"/>
      <c r="H589" s="46"/>
      <c r="I589" s="46"/>
    </row>
    <row r="590" spans="1:9" ht="23.5" customHeight="1" x14ac:dyDescent="0.35">
      <c r="A590" s="41"/>
      <c r="B590" s="41"/>
      <c r="C590" s="41"/>
      <c r="D590" s="41"/>
      <c r="E590" s="41"/>
      <c r="F590" s="129"/>
      <c r="G590" s="129"/>
      <c r="H590" s="46"/>
      <c r="I590" s="46"/>
    </row>
    <row r="591" spans="1:9" ht="23.5" customHeight="1" x14ac:dyDescent="0.35">
      <c r="A591" s="41"/>
      <c r="B591" s="41"/>
      <c r="C591" s="41"/>
      <c r="D591" s="41"/>
      <c r="E591" s="41"/>
      <c r="F591" s="129"/>
      <c r="G591" s="129"/>
      <c r="H591" s="46"/>
      <c r="I591" s="46"/>
    </row>
    <row r="592" spans="1:9" ht="23.5" customHeight="1" x14ac:dyDescent="0.35">
      <c r="A592" s="41"/>
      <c r="B592" s="41"/>
      <c r="C592" s="41"/>
      <c r="D592" s="41"/>
      <c r="E592" s="41"/>
      <c r="F592" s="129"/>
      <c r="G592" s="129"/>
      <c r="H592" s="46"/>
      <c r="I592" s="46"/>
    </row>
    <row r="593" spans="1:9" ht="23.5" customHeight="1" x14ac:dyDescent="0.35">
      <c r="A593" s="41"/>
      <c r="B593" s="41"/>
      <c r="C593" s="41"/>
      <c r="D593" s="41"/>
      <c r="E593" s="41"/>
      <c r="F593" s="129"/>
      <c r="G593" s="129"/>
      <c r="H593" s="46"/>
      <c r="I593" s="46"/>
    </row>
    <row r="594" spans="1:9" ht="23.5" customHeight="1" x14ac:dyDescent="0.35">
      <c r="A594" s="41"/>
      <c r="B594" s="41"/>
      <c r="C594" s="41"/>
      <c r="D594" s="41"/>
      <c r="E594" s="41"/>
      <c r="F594" s="129"/>
      <c r="G594" s="129"/>
      <c r="H594" s="46"/>
      <c r="I594" s="46"/>
    </row>
    <row r="595" spans="1:9" x14ac:dyDescent="0.35">
      <c r="A595" s="41"/>
      <c r="B595" s="41"/>
      <c r="C595" s="41"/>
      <c r="D595" s="41"/>
      <c r="E595" s="41"/>
      <c r="F595" s="41"/>
      <c r="G595" s="41"/>
    </row>
    <row r="596" spans="1:9" x14ac:dyDescent="0.35">
      <c r="A596" s="41"/>
      <c r="B596" s="41"/>
      <c r="C596" s="41"/>
      <c r="D596" s="41"/>
      <c r="E596" s="41"/>
      <c r="F596" s="41"/>
      <c r="G596" s="41"/>
    </row>
    <row r="597" spans="1:9" x14ac:dyDescent="0.35">
      <c r="A597" s="41"/>
      <c r="B597" s="41"/>
      <c r="C597" s="41"/>
      <c r="D597" s="41"/>
      <c r="E597" s="41"/>
      <c r="F597" s="41"/>
      <c r="G597" s="41"/>
    </row>
    <row r="598" spans="1:9" x14ac:dyDescent="0.35">
      <c r="A598" s="41"/>
      <c r="B598" s="41"/>
      <c r="C598" s="41"/>
      <c r="D598" s="41"/>
      <c r="E598" s="41"/>
      <c r="F598" s="41"/>
      <c r="G598" s="41"/>
    </row>
    <row r="599" spans="1:9" x14ac:dyDescent="0.35">
      <c r="A599" s="41"/>
      <c r="B599" s="41"/>
      <c r="C599" s="41"/>
      <c r="D599" s="41"/>
      <c r="E599" s="41"/>
      <c r="F599" s="41"/>
      <c r="G599" s="41"/>
    </row>
    <row r="600" spans="1:9" x14ac:dyDescent="0.35">
      <c r="A600" s="41"/>
      <c r="B600" s="41"/>
      <c r="C600" s="41"/>
      <c r="D600" s="41"/>
      <c r="E600" s="41"/>
      <c r="F600" s="41"/>
      <c r="G600" s="41"/>
    </row>
    <row r="601" spans="1:9" x14ac:dyDescent="0.35">
      <c r="A601" s="41"/>
      <c r="B601" s="41"/>
      <c r="C601" s="41"/>
      <c r="D601" s="41"/>
      <c r="E601" s="41"/>
      <c r="F601" s="41"/>
      <c r="G601" s="41"/>
    </row>
    <row r="602" spans="1:9" x14ac:dyDescent="0.35">
      <c r="A602" s="41"/>
      <c r="B602" s="41"/>
      <c r="C602" s="41"/>
      <c r="D602" s="41"/>
      <c r="E602" s="41"/>
      <c r="F602" s="41"/>
      <c r="G602" s="41"/>
    </row>
    <row r="603" spans="1:9" x14ac:dyDescent="0.35">
      <c r="A603" s="41"/>
      <c r="B603" s="41"/>
      <c r="C603" s="41"/>
      <c r="D603" s="41"/>
      <c r="E603" s="41"/>
      <c r="F603" s="41"/>
      <c r="G603" s="41"/>
    </row>
    <row r="604" spans="1:9" x14ac:dyDescent="0.35">
      <c r="A604" s="41"/>
      <c r="B604" s="41"/>
      <c r="C604" s="41"/>
      <c r="D604" s="41"/>
      <c r="E604" s="41"/>
      <c r="F604" s="41"/>
      <c r="G604" s="41"/>
    </row>
    <row r="605" spans="1:9" x14ac:dyDescent="0.35">
      <c r="A605" s="41"/>
      <c r="B605" s="41"/>
      <c r="C605" s="41"/>
      <c r="D605" s="41"/>
      <c r="E605" s="41"/>
      <c r="F605" s="41"/>
      <c r="G605" s="41"/>
    </row>
    <row r="606" spans="1:9" x14ac:dyDescent="0.35">
      <c r="A606" s="41"/>
      <c r="B606" s="41"/>
      <c r="C606" s="41"/>
      <c r="D606" s="41"/>
      <c r="E606" s="41"/>
      <c r="F606" s="41"/>
      <c r="G606" s="41"/>
    </row>
    <row r="607" spans="1:9" x14ac:dyDescent="0.35">
      <c r="A607" s="41"/>
      <c r="B607" s="41"/>
      <c r="C607" s="41"/>
      <c r="D607" s="41"/>
      <c r="E607" s="41"/>
      <c r="F607" s="41"/>
      <c r="G607" s="41"/>
    </row>
    <row r="608" spans="1:9" x14ac:dyDescent="0.35">
      <c r="A608" s="41"/>
      <c r="B608" s="41"/>
      <c r="C608" s="41"/>
      <c r="D608" s="41"/>
      <c r="E608" s="41"/>
      <c r="F608" s="41"/>
      <c r="G608" s="41"/>
    </row>
    <row r="609" spans="1:7" x14ac:dyDescent="0.35">
      <c r="A609" s="41"/>
      <c r="B609" s="41"/>
      <c r="C609" s="41"/>
      <c r="D609" s="41"/>
      <c r="E609" s="41"/>
      <c r="F609" s="41"/>
      <c r="G609" s="41"/>
    </row>
    <row r="610" spans="1:7" x14ac:dyDescent="0.35">
      <c r="A610" s="41"/>
      <c r="B610" s="41"/>
      <c r="C610" s="41"/>
      <c r="D610" s="41"/>
      <c r="E610" s="41"/>
      <c r="F610" s="41"/>
      <c r="G610" s="41"/>
    </row>
    <row r="611" spans="1:7" x14ac:dyDescent="0.35">
      <c r="A611" s="41"/>
      <c r="B611" s="41"/>
      <c r="C611" s="41"/>
      <c r="D611" s="41"/>
      <c r="E611" s="41"/>
      <c r="F611" s="41"/>
      <c r="G611" s="41"/>
    </row>
    <row r="612" spans="1:7" x14ac:dyDescent="0.35">
      <c r="A612" s="41"/>
      <c r="B612" s="41"/>
      <c r="C612" s="41"/>
      <c r="D612" s="41"/>
      <c r="E612" s="41"/>
      <c r="F612" s="41"/>
      <c r="G612" s="41"/>
    </row>
    <row r="613" spans="1:7" x14ac:dyDescent="0.35">
      <c r="A613" s="41"/>
      <c r="B613" s="41"/>
      <c r="C613" s="41"/>
      <c r="D613" s="41"/>
      <c r="E613" s="41"/>
      <c r="F613" s="41"/>
      <c r="G613" s="41"/>
    </row>
    <row r="614" spans="1:7" x14ac:dyDescent="0.35">
      <c r="A614" s="41"/>
      <c r="B614" s="41"/>
      <c r="C614" s="41"/>
      <c r="D614" s="41"/>
      <c r="E614" s="41"/>
      <c r="F614" s="41"/>
      <c r="G614" s="41"/>
    </row>
    <row r="615" spans="1:7" x14ac:dyDescent="0.35">
      <c r="A615" s="41"/>
      <c r="B615" s="41"/>
      <c r="C615" s="41"/>
      <c r="D615" s="41"/>
      <c r="E615" s="41"/>
      <c r="F615" s="41"/>
      <c r="G615" s="41"/>
    </row>
    <row r="616" spans="1:7" x14ac:dyDescent="0.35">
      <c r="A616" s="41"/>
      <c r="B616" s="41"/>
      <c r="C616" s="41"/>
      <c r="D616" s="41"/>
      <c r="E616" s="41"/>
      <c r="F616" s="41"/>
      <c r="G616" s="41"/>
    </row>
    <row r="617" spans="1:7" x14ac:dyDescent="0.35">
      <c r="A617" s="41"/>
      <c r="B617" s="41"/>
      <c r="C617" s="41"/>
      <c r="D617" s="41"/>
      <c r="E617" s="41"/>
      <c r="F617" s="41"/>
      <c r="G617" s="41"/>
    </row>
    <row r="618" spans="1:7" x14ac:dyDescent="0.35">
      <c r="A618" s="41"/>
      <c r="B618" s="41"/>
      <c r="C618" s="41"/>
      <c r="D618" s="41"/>
      <c r="E618" s="41"/>
      <c r="F618" s="41"/>
      <c r="G618" s="41"/>
    </row>
    <row r="619" spans="1:7" x14ac:dyDescent="0.35">
      <c r="A619" s="41"/>
      <c r="B619" s="41"/>
      <c r="C619" s="41"/>
      <c r="D619" s="41"/>
      <c r="E619" s="41"/>
      <c r="F619" s="41"/>
      <c r="G619" s="41"/>
    </row>
    <row r="620" spans="1:7" x14ac:dyDescent="0.35">
      <c r="A620" s="41"/>
      <c r="B620" s="41"/>
      <c r="C620" s="41"/>
      <c r="D620" s="41"/>
      <c r="E620" s="41"/>
      <c r="F620" s="41"/>
      <c r="G620" s="41"/>
    </row>
    <row r="621" spans="1:7" x14ac:dyDescent="0.35">
      <c r="A621" s="41"/>
      <c r="B621" s="41"/>
      <c r="C621" s="41"/>
      <c r="D621" s="41"/>
      <c r="E621" s="41"/>
      <c r="F621" s="41"/>
      <c r="G621" s="41"/>
    </row>
    <row r="622" spans="1:7" x14ac:dyDescent="0.35">
      <c r="A622" s="41"/>
      <c r="B622" s="41"/>
      <c r="C622" s="41"/>
      <c r="D622" s="41"/>
      <c r="E622" s="41"/>
      <c r="F622" s="41"/>
      <c r="G622" s="41"/>
    </row>
    <row r="623" spans="1:7" x14ac:dyDescent="0.35">
      <c r="A623" s="41"/>
      <c r="B623" s="41"/>
      <c r="C623" s="41"/>
      <c r="D623" s="41"/>
      <c r="E623" s="41"/>
      <c r="F623" s="41"/>
      <c r="G623" s="41"/>
    </row>
    <row r="624" spans="1:7" x14ac:dyDescent="0.35">
      <c r="A624" s="41"/>
      <c r="B624" s="41"/>
      <c r="C624" s="41"/>
      <c r="D624" s="41"/>
      <c r="E624" s="41"/>
      <c r="F624" s="41"/>
      <c r="G624" s="41"/>
    </row>
    <row r="625" spans="1:7" x14ac:dyDescent="0.35">
      <c r="A625" s="41"/>
      <c r="B625" s="41"/>
      <c r="C625" s="41"/>
      <c r="D625" s="41"/>
      <c r="E625" s="41"/>
      <c r="F625" s="41"/>
      <c r="G625" s="41"/>
    </row>
    <row r="626" spans="1:7" x14ac:dyDescent="0.35">
      <c r="A626" s="41"/>
      <c r="B626" s="41"/>
      <c r="C626" s="41"/>
      <c r="D626" s="41"/>
      <c r="E626" s="41"/>
      <c r="F626" s="41"/>
      <c r="G626" s="41"/>
    </row>
    <row r="627" spans="1:7" x14ac:dyDescent="0.35">
      <c r="A627" s="41"/>
      <c r="B627" s="41"/>
      <c r="C627" s="41"/>
      <c r="D627" s="41"/>
      <c r="E627" s="41"/>
      <c r="F627" s="41"/>
      <c r="G627" s="41"/>
    </row>
    <row r="628" spans="1:7" x14ac:dyDescent="0.35">
      <c r="A628" s="41"/>
      <c r="B628" s="41"/>
      <c r="C628" s="41"/>
      <c r="D628" s="41"/>
      <c r="E628" s="41"/>
      <c r="F628" s="41"/>
      <c r="G628" s="41"/>
    </row>
    <row r="629" spans="1:7" x14ac:dyDescent="0.35">
      <c r="A629" s="41"/>
      <c r="B629" s="41"/>
      <c r="C629" s="41"/>
      <c r="D629" s="41"/>
      <c r="E629" s="41"/>
      <c r="F629" s="41"/>
      <c r="G629" s="41"/>
    </row>
    <row r="630" spans="1:7" x14ac:dyDescent="0.35">
      <c r="A630" s="41"/>
      <c r="B630" s="41"/>
      <c r="C630" s="41"/>
      <c r="D630" s="41"/>
      <c r="E630" s="41"/>
      <c r="F630" s="41"/>
      <c r="G630" s="41"/>
    </row>
    <row r="631" spans="1:7" x14ac:dyDescent="0.35">
      <c r="A631" s="41"/>
      <c r="B631" s="41"/>
      <c r="C631" s="41"/>
      <c r="D631" s="41"/>
      <c r="E631" s="41"/>
      <c r="F631" s="41"/>
      <c r="G631" s="41"/>
    </row>
    <row r="632" spans="1:7" x14ac:dyDescent="0.35">
      <c r="A632" s="41"/>
      <c r="B632" s="41"/>
      <c r="C632" s="41"/>
      <c r="D632" s="41"/>
      <c r="E632" s="41"/>
      <c r="F632" s="41"/>
      <c r="G632" s="41"/>
    </row>
    <row r="633" spans="1:7" x14ac:dyDescent="0.35">
      <c r="A633" s="41"/>
      <c r="B633" s="41"/>
      <c r="C633" s="41"/>
      <c r="D633" s="41"/>
      <c r="E633" s="41"/>
      <c r="F633" s="41"/>
      <c r="G633" s="41"/>
    </row>
    <row r="634" spans="1:7" x14ac:dyDescent="0.35">
      <c r="A634" s="41"/>
      <c r="B634" s="41"/>
      <c r="C634" s="41"/>
      <c r="D634" s="41"/>
      <c r="E634" s="41"/>
      <c r="F634" s="41"/>
      <c r="G634" s="41"/>
    </row>
    <row r="635" spans="1:7" x14ac:dyDescent="0.35">
      <c r="A635" s="41"/>
      <c r="B635" s="41"/>
      <c r="C635" s="41"/>
      <c r="D635" s="41"/>
      <c r="E635" s="41"/>
      <c r="F635" s="41"/>
      <c r="G635" s="41"/>
    </row>
    <row r="636" spans="1:7" x14ac:dyDescent="0.35">
      <c r="A636" s="41"/>
      <c r="B636" s="41"/>
      <c r="C636" s="41"/>
      <c r="D636" s="41"/>
      <c r="E636" s="41"/>
      <c r="F636" s="41"/>
      <c r="G636" s="41"/>
    </row>
    <row r="637" spans="1:7" x14ac:dyDescent="0.35">
      <c r="A637" s="41"/>
      <c r="B637" s="41"/>
      <c r="C637" s="41"/>
      <c r="D637" s="41"/>
      <c r="E637" s="41"/>
      <c r="F637" s="41"/>
      <c r="G637" s="41"/>
    </row>
    <row r="638" spans="1:7" x14ac:dyDescent="0.35">
      <c r="A638" s="41"/>
      <c r="B638" s="41"/>
      <c r="C638" s="41"/>
      <c r="D638" s="41"/>
      <c r="E638" s="41"/>
      <c r="F638" s="41"/>
      <c r="G638" s="41"/>
    </row>
    <row r="639" spans="1:7" x14ac:dyDescent="0.35">
      <c r="A639" s="41"/>
      <c r="B639" s="41"/>
      <c r="C639" s="41"/>
      <c r="D639" s="41"/>
      <c r="E639" s="41"/>
      <c r="F639" s="41"/>
      <c r="G639" s="41"/>
    </row>
    <row r="640" spans="1:7" x14ac:dyDescent="0.35">
      <c r="A640" s="41"/>
      <c r="B640" s="41"/>
      <c r="C640" s="41"/>
      <c r="D640" s="41"/>
      <c r="E640" s="41"/>
      <c r="F640" s="41"/>
      <c r="G640" s="41"/>
    </row>
    <row r="641" spans="1:7" x14ac:dyDescent="0.35">
      <c r="A641" s="41"/>
      <c r="B641" s="41"/>
      <c r="C641" s="41"/>
      <c r="D641" s="41"/>
      <c r="E641" s="41"/>
      <c r="F641" s="41"/>
      <c r="G641" s="41"/>
    </row>
    <row r="642" spans="1:7" x14ac:dyDescent="0.35">
      <c r="A642" s="41"/>
      <c r="B642" s="41"/>
      <c r="C642" s="41"/>
      <c r="D642" s="41"/>
      <c r="E642" s="41"/>
      <c r="F642" s="41"/>
      <c r="G642" s="41"/>
    </row>
    <row r="643" spans="1:7" x14ac:dyDescent="0.35">
      <c r="A643" s="41"/>
      <c r="B643" s="41"/>
      <c r="C643" s="41"/>
      <c r="D643" s="41"/>
      <c r="E643" s="41"/>
      <c r="F643" s="41"/>
      <c r="G643" s="41"/>
    </row>
    <row r="644" spans="1:7" x14ac:dyDescent="0.35">
      <c r="A644" s="41"/>
      <c r="B644" s="41"/>
      <c r="C644" s="41"/>
      <c r="D644" s="41"/>
      <c r="E644" s="41"/>
      <c r="F644" s="41"/>
      <c r="G644" s="41"/>
    </row>
    <row r="645" spans="1:7" x14ac:dyDescent="0.35">
      <c r="A645" s="41"/>
      <c r="B645" s="41"/>
      <c r="C645" s="41"/>
      <c r="D645" s="41"/>
      <c r="E645" s="41"/>
      <c r="F645" s="41"/>
      <c r="G645" s="41"/>
    </row>
    <row r="646" spans="1:7" x14ac:dyDescent="0.35">
      <c r="A646" s="41"/>
      <c r="B646" s="41"/>
      <c r="C646" s="41"/>
      <c r="D646" s="41"/>
      <c r="E646" s="41"/>
      <c r="F646" s="41"/>
      <c r="G646" s="41"/>
    </row>
    <row r="647" spans="1:7" x14ac:dyDescent="0.35">
      <c r="A647" s="41"/>
      <c r="B647" s="41"/>
      <c r="C647" s="41"/>
      <c r="D647" s="41"/>
      <c r="E647" s="41"/>
      <c r="F647" s="41"/>
      <c r="G647" s="41"/>
    </row>
    <row r="648" spans="1:7" x14ac:dyDescent="0.35">
      <c r="A648" s="41"/>
      <c r="B648" s="41"/>
      <c r="C648" s="41"/>
      <c r="D648" s="41"/>
      <c r="E648" s="41"/>
      <c r="F648" s="41"/>
      <c r="G648" s="41"/>
    </row>
    <row r="649" spans="1:7" x14ac:dyDescent="0.35">
      <c r="A649" s="41"/>
      <c r="B649" s="41"/>
      <c r="C649" s="41"/>
      <c r="D649" s="41"/>
      <c r="E649" s="41"/>
      <c r="F649" s="41"/>
      <c r="G649" s="41"/>
    </row>
    <row r="650" spans="1:7" x14ac:dyDescent="0.35">
      <c r="A650" s="41"/>
      <c r="B650" s="41"/>
      <c r="C650" s="41"/>
      <c r="D650" s="41"/>
      <c r="E650" s="41"/>
      <c r="F650" s="41"/>
      <c r="G650" s="41"/>
    </row>
    <row r="651" spans="1:7" x14ac:dyDescent="0.35">
      <c r="A651" s="41"/>
      <c r="B651" s="41"/>
      <c r="C651" s="41"/>
      <c r="D651" s="41"/>
      <c r="E651" s="41"/>
      <c r="F651" s="41"/>
      <c r="G651" s="41"/>
    </row>
    <row r="652" spans="1:7" x14ac:dyDescent="0.35">
      <c r="A652" s="41"/>
      <c r="B652" s="41"/>
      <c r="C652" s="41"/>
      <c r="D652" s="41"/>
      <c r="E652" s="41"/>
      <c r="F652" s="41"/>
      <c r="G652" s="41"/>
    </row>
    <row r="653" spans="1:7" x14ac:dyDescent="0.35">
      <c r="A653" s="41"/>
      <c r="B653" s="41"/>
      <c r="C653" s="41"/>
      <c r="D653" s="41"/>
      <c r="E653" s="41"/>
      <c r="F653" s="41"/>
      <c r="G653" s="41"/>
    </row>
  </sheetData>
  <autoFilter ref="A3:I71" xr:uid="{449C1A5F-B062-47E3-A274-D09ACE6516C3}"/>
  <sortState xmlns:xlrd2="http://schemas.microsoft.com/office/spreadsheetml/2017/richdata2" ref="A5:I653">
    <sortCondition ref="A1"/>
  </sortState>
  <mergeCells count="7">
    <mergeCell ref="I3:I4"/>
    <mergeCell ref="A1:I1"/>
    <mergeCell ref="D3:D4"/>
    <mergeCell ref="E3:E4"/>
    <mergeCell ref="F3:F4"/>
    <mergeCell ref="G3:G4"/>
    <mergeCell ref="H3:H4"/>
  </mergeCells>
  <conditionalFormatting sqref="A52:G58 A64:G66 A68:G68 A70:C70 E70:G70 A72 E72:G72 A73:G76 A80:G80 E77:G79 A77:C80 A83:G653">
    <cfRule type="notContainsBlanks" dxfId="280" priority="290">
      <formula>LEN(TRIM(A52))&gt;0</formula>
    </cfRule>
  </conditionalFormatting>
  <conditionalFormatting sqref="A5:G5">
    <cfRule type="notContainsBlanks" dxfId="279" priority="287">
      <formula>LEN(TRIM(A5))&gt;0</formula>
    </cfRule>
  </conditionalFormatting>
  <conditionalFormatting sqref="H5">
    <cfRule type="notContainsBlanks" dxfId="278" priority="286">
      <formula>LEN(TRIM(H5))&gt;0</formula>
    </cfRule>
  </conditionalFormatting>
  <conditionalFormatting sqref="H52:H58 H64:H66 H68 H70 H72:H80 H83:H594">
    <cfRule type="notContainsBlanks" dxfId="277" priority="276">
      <formula>LEN(TRIM(H52))&gt;0</formula>
    </cfRule>
  </conditionalFormatting>
  <conditionalFormatting sqref="I5">
    <cfRule type="cellIs" dxfId="276" priority="270" operator="equal">
      <formula>"Created"</formula>
    </cfRule>
    <cfRule type="cellIs" dxfId="275" priority="271" operator="equal">
      <formula>"Release Possible"</formula>
    </cfRule>
    <cfRule type="cellIs" dxfId="274" priority="272" operator="equal">
      <formula>"Part. distributed"</formula>
    </cfRule>
    <cfRule type="notContainsBlanks" dxfId="273" priority="291">
      <formula>LEN(TRIM(I5))&gt;0</formula>
    </cfRule>
  </conditionalFormatting>
  <conditionalFormatting sqref="I52:I58 I83:I594">
    <cfRule type="cellIs" dxfId="272" priority="266" operator="equal">
      <formula>"Created"</formula>
    </cfRule>
    <cfRule type="cellIs" dxfId="271" priority="267" operator="equal">
      <formula>"Release Possible"</formula>
    </cfRule>
    <cfRule type="cellIs" dxfId="270" priority="268" operator="equal">
      <formula>"Part. distributed"</formula>
    </cfRule>
    <cfRule type="notContainsBlanks" dxfId="269" priority="269">
      <formula>LEN(TRIM(I52))&gt;0</formula>
    </cfRule>
  </conditionalFormatting>
  <conditionalFormatting sqref="A6:G11 A20:G51">
    <cfRule type="notContainsBlanks" dxfId="268" priority="158">
      <formula>LEN(TRIM(A6))&gt;0</formula>
    </cfRule>
  </conditionalFormatting>
  <conditionalFormatting sqref="H6:H11 H20:H51">
    <cfRule type="notContainsBlanks" dxfId="267" priority="157">
      <formula>LEN(TRIM(H6))&gt;0</formula>
    </cfRule>
  </conditionalFormatting>
  <conditionalFormatting sqref="I6:I11 I20:I51">
    <cfRule type="cellIs" dxfId="266" priority="154" operator="equal">
      <formula>"Created"</formula>
    </cfRule>
    <cfRule type="cellIs" dxfId="265" priority="155" operator="equal">
      <formula>"Release Possible"</formula>
    </cfRule>
    <cfRule type="cellIs" dxfId="264" priority="156" operator="equal">
      <formula>"Part. distributed"</formula>
    </cfRule>
    <cfRule type="notContainsBlanks" dxfId="263" priority="159">
      <formula>LEN(TRIM(I6))&gt;0</formula>
    </cfRule>
  </conditionalFormatting>
  <conditionalFormatting sqref="A59:G59">
    <cfRule type="notContainsBlanks" dxfId="262" priority="147">
      <formula>LEN(TRIM(A59))&gt;0</formula>
    </cfRule>
  </conditionalFormatting>
  <conditionalFormatting sqref="H59">
    <cfRule type="notContainsBlanks" dxfId="261" priority="146">
      <formula>LEN(TRIM(H59))&gt;0</formula>
    </cfRule>
  </conditionalFormatting>
  <conditionalFormatting sqref="I59">
    <cfRule type="cellIs" dxfId="260" priority="142" operator="equal">
      <formula>"Created"</formula>
    </cfRule>
    <cfRule type="cellIs" dxfId="259" priority="143" operator="equal">
      <formula>"Release Possible"</formula>
    </cfRule>
    <cfRule type="cellIs" dxfId="258" priority="144" operator="equal">
      <formula>"Part. distributed"</formula>
    </cfRule>
    <cfRule type="notContainsBlanks" dxfId="257" priority="145">
      <formula>LEN(TRIM(I59))&gt;0</formula>
    </cfRule>
  </conditionalFormatting>
  <conditionalFormatting sqref="A61:G61 A63:G63 A62:E62">
    <cfRule type="notContainsBlanks" dxfId="256" priority="129">
      <formula>LEN(TRIM(A61))&gt;0</formula>
    </cfRule>
  </conditionalFormatting>
  <conditionalFormatting sqref="H61:H63">
    <cfRule type="notContainsBlanks" dxfId="255" priority="128">
      <formula>LEN(TRIM(H61))&gt;0</formula>
    </cfRule>
  </conditionalFormatting>
  <conditionalFormatting sqref="I62:I63">
    <cfRule type="cellIs" dxfId="254" priority="124" operator="equal">
      <formula>"Created"</formula>
    </cfRule>
    <cfRule type="cellIs" dxfId="253" priority="125" operator="equal">
      <formula>"Release Possible"</formula>
    </cfRule>
    <cfRule type="cellIs" dxfId="252" priority="126" operator="equal">
      <formula>"Part. distributed"</formula>
    </cfRule>
    <cfRule type="notContainsBlanks" dxfId="251" priority="127">
      <formula>LEN(TRIM(I62))&gt;0</formula>
    </cfRule>
  </conditionalFormatting>
  <conditionalFormatting sqref="I61">
    <cfRule type="cellIs" dxfId="250" priority="120" operator="equal">
      <formula>"Created"</formula>
    </cfRule>
    <cfRule type="cellIs" dxfId="249" priority="121" operator="equal">
      <formula>"Release Possible"</formula>
    </cfRule>
    <cfRule type="cellIs" dxfId="248" priority="122" operator="equal">
      <formula>"Part. distributed"</formula>
    </cfRule>
    <cfRule type="notContainsBlanks" dxfId="247" priority="123">
      <formula>LEN(TRIM(I61))&gt;0</formula>
    </cfRule>
  </conditionalFormatting>
  <conditionalFormatting sqref="F62:G62">
    <cfRule type="notContainsBlanks" dxfId="246" priority="119">
      <formula>LEN(TRIM(F62))&gt;0</formula>
    </cfRule>
  </conditionalFormatting>
  <conditionalFormatting sqref="A60:G60">
    <cfRule type="notContainsBlanks" dxfId="245" priority="118">
      <formula>LEN(TRIM(A60))&gt;0</formula>
    </cfRule>
  </conditionalFormatting>
  <conditionalFormatting sqref="H60">
    <cfRule type="notContainsBlanks" dxfId="244" priority="117">
      <formula>LEN(TRIM(H60))&gt;0</formula>
    </cfRule>
  </conditionalFormatting>
  <conditionalFormatting sqref="I60">
    <cfRule type="cellIs" dxfId="243" priority="113" operator="equal">
      <formula>"Created"</formula>
    </cfRule>
    <cfRule type="cellIs" dxfId="242" priority="114" operator="equal">
      <formula>"Release Possible"</formula>
    </cfRule>
    <cfRule type="cellIs" dxfId="241" priority="115" operator="equal">
      <formula>"Part. distributed"</formula>
    </cfRule>
    <cfRule type="notContainsBlanks" dxfId="240" priority="116">
      <formula>LEN(TRIM(I60))&gt;0</formula>
    </cfRule>
  </conditionalFormatting>
  <conditionalFormatting sqref="I66">
    <cfRule type="cellIs" dxfId="239" priority="101" operator="equal">
      <formula>"Created"</formula>
    </cfRule>
    <cfRule type="cellIs" dxfId="238" priority="102" operator="equal">
      <formula>"Release Possible"</formula>
    </cfRule>
    <cfRule type="cellIs" dxfId="237" priority="103" operator="equal">
      <formula>"Part. distributed"</formula>
    </cfRule>
    <cfRule type="notContainsBlanks" dxfId="236" priority="104">
      <formula>LEN(TRIM(I66))&gt;0</formula>
    </cfRule>
  </conditionalFormatting>
  <conditionalFormatting sqref="I64">
    <cfRule type="cellIs" dxfId="235" priority="97" operator="equal">
      <formula>"Created"</formula>
    </cfRule>
    <cfRule type="cellIs" dxfId="234" priority="98" operator="equal">
      <formula>"Release Possible"</formula>
    </cfRule>
    <cfRule type="cellIs" dxfId="233" priority="99" operator="equal">
      <formula>"Part. distributed"</formula>
    </cfRule>
    <cfRule type="notContainsBlanks" dxfId="232" priority="100">
      <formula>LEN(TRIM(I64))&gt;0</formula>
    </cfRule>
  </conditionalFormatting>
  <conditionalFormatting sqref="I65">
    <cfRule type="cellIs" dxfId="231" priority="85" operator="equal">
      <formula>"Created"</formula>
    </cfRule>
    <cfRule type="cellIs" dxfId="230" priority="86" operator="equal">
      <formula>"Release Possible"</formula>
    </cfRule>
    <cfRule type="cellIs" dxfId="229" priority="87" operator="equal">
      <formula>"Part. distributed"</formula>
    </cfRule>
    <cfRule type="notContainsBlanks" dxfId="228" priority="88">
      <formula>LEN(TRIM(I65))&gt;0</formula>
    </cfRule>
  </conditionalFormatting>
  <conditionalFormatting sqref="A67:G67">
    <cfRule type="notContainsBlanks" dxfId="227" priority="84">
      <formula>LEN(TRIM(A67))&gt;0</formula>
    </cfRule>
  </conditionalFormatting>
  <conditionalFormatting sqref="H67">
    <cfRule type="notContainsBlanks" dxfId="226" priority="83">
      <formula>LEN(TRIM(H67))&gt;0</formula>
    </cfRule>
  </conditionalFormatting>
  <conditionalFormatting sqref="A69:G69">
    <cfRule type="notContainsBlanks" dxfId="225" priority="74">
      <formula>LEN(TRIM(A69))&gt;0</formula>
    </cfRule>
  </conditionalFormatting>
  <conditionalFormatting sqref="H69">
    <cfRule type="notContainsBlanks" dxfId="224" priority="73">
      <formula>LEN(TRIM(H69))&gt;0</formula>
    </cfRule>
  </conditionalFormatting>
  <conditionalFormatting sqref="I69">
    <cfRule type="cellIs" dxfId="223" priority="69" operator="equal">
      <formula>"Created"</formula>
    </cfRule>
    <cfRule type="cellIs" dxfId="222" priority="70" operator="equal">
      <formula>"Release Possible"</formula>
    </cfRule>
    <cfRule type="cellIs" dxfId="221" priority="71" operator="equal">
      <formula>"Part. distributed"</formula>
    </cfRule>
    <cfRule type="notContainsBlanks" dxfId="220" priority="72">
      <formula>LEN(TRIM(I69))&gt;0</formula>
    </cfRule>
  </conditionalFormatting>
  <conditionalFormatting sqref="D70">
    <cfRule type="notContainsBlanks" dxfId="219" priority="68">
      <formula>LEN(TRIM(D70))&gt;0</formula>
    </cfRule>
  </conditionalFormatting>
  <conditionalFormatting sqref="I70">
    <cfRule type="cellIs" dxfId="218" priority="64" operator="equal">
      <formula>"Created"</formula>
    </cfRule>
    <cfRule type="cellIs" dxfId="217" priority="65" operator="equal">
      <formula>"Release Possible"</formula>
    </cfRule>
    <cfRule type="cellIs" dxfId="216" priority="66" operator="equal">
      <formula>"Part. distributed"</formula>
    </cfRule>
    <cfRule type="notContainsBlanks" dxfId="215" priority="67">
      <formula>LEN(TRIM(I70))&gt;0</formula>
    </cfRule>
  </conditionalFormatting>
  <conditionalFormatting sqref="A71:G71">
    <cfRule type="notContainsBlanks" dxfId="214" priority="63">
      <formula>LEN(TRIM(A71))&gt;0</formula>
    </cfRule>
  </conditionalFormatting>
  <conditionalFormatting sqref="H71">
    <cfRule type="notContainsBlanks" dxfId="213" priority="62">
      <formula>LEN(TRIM(H71))&gt;0</formula>
    </cfRule>
  </conditionalFormatting>
  <conditionalFormatting sqref="I71">
    <cfRule type="cellIs" dxfId="212" priority="58" operator="equal">
      <formula>"Created"</formula>
    </cfRule>
    <cfRule type="cellIs" dxfId="211" priority="59" operator="equal">
      <formula>"Release Possible"</formula>
    </cfRule>
    <cfRule type="cellIs" dxfId="210" priority="60" operator="equal">
      <formula>"Part. distributed"</formula>
    </cfRule>
    <cfRule type="notContainsBlanks" dxfId="209" priority="61">
      <formula>LEN(TRIM(I71))&gt;0</formula>
    </cfRule>
  </conditionalFormatting>
  <conditionalFormatting sqref="I67">
    <cfRule type="cellIs" dxfId="208" priority="54" operator="equal">
      <formula>"Created"</formula>
    </cfRule>
    <cfRule type="cellIs" dxfId="207" priority="55" operator="equal">
      <formula>"Release Possible"</formula>
    </cfRule>
    <cfRule type="cellIs" dxfId="206" priority="56" operator="equal">
      <formula>"Part. distributed"</formula>
    </cfRule>
    <cfRule type="notContainsBlanks" dxfId="205" priority="57">
      <formula>LEN(TRIM(I67))&gt;0</formula>
    </cfRule>
  </conditionalFormatting>
  <conditionalFormatting sqref="B72:D72">
    <cfRule type="notContainsBlanks" dxfId="204" priority="53">
      <formula>LEN(TRIM(B72))&gt;0</formula>
    </cfRule>
  </conditionalFormatting>
  <conditionalFormatting sqref="I72">
    <cfRule type="cellIs" dxfId="203" priority="49" operator="equal">
      <formula>"Created"</formula>
    </cfRule>
    <cfRule type="cellIs" dxfId="202" priority="50" operator="equal">
      <formula>"Release Possible"</formula>
    </cfRule>
    <cfRule type="cellIs" dxfId="201" priority="51" operator="equal">
      <formula>"Part. distributed"</formula>
    </cfRule>
    <cfRule type="notContainsBlanks" dxfId="200" priority="52">
      <formula>LEN(TRIM(I72))&gt;0</formula>
    </cfRule>
  </conditionalFormatting>
  <conditionalFormatting sqref="I68">
    <cfRule type="cellIs" dxfId="199" priority="45" operator="equal">
      <formula>"Created"</formula>
    </cfRule>
    <cfRule type="cellIs" dxfId="198" priority="46" operator="equal">
      <formula>"Release Possible"</formula>
    </cfRule>
    <cfRule type="cellIs" dxfId="197" priority="47" operator="equal">
      <formula>"Part. distributed"</formula>
    </cfRule>
    <cfRule type="notContainsBlanks" dxfId="196" priority="48">
      <formula>LEN(TRIM(I68))&gt;0</formula>
    </cfRule>
  </conditionalFormatting>
  <conditionalFormatting sqref="I73">
    <cfRule type="cellIs" dxfId="195" priority="41" operator="equal">
      <formula>"Created"</formula>
    </cfRule>
    <cfRule type="cellIs" dxfId="194" priority="42" operator="equal">
      <formula>"Release Possible"</formula>
    </cfRule>
    <cfRule type="cellIs" dxfId="193" priority="43" operator="equal">
      <formula>"Part. distributed"</formula>
    </cfRule>
    <cfRule type="notContainsBlanks" dxfId="192" priority="44">
      <formula>LEN(TRIM(I73))&gt;0</formula>
    </cfRule>
  </conditionalFormatting>
  <conditionalFormatting sqref="I74">
    <cfRule type="cellIs" dxfId="191" priority="37" operator="equal">
      <formula>"Created"</formula>
    </cfRule>
    <cfRule type="cellIs" dxfId="190" priority="38" operator="equal">
      <formula>"Release Possible"</formula>
    </cfRule>
    <cfRule type="cellIs" dxfId="189" priority="39" operator="equal">
      <formula>"Part. distributed"</formula>
    </cfRule>
    <cfRule type="notContainsBlanks" dxfId="188" priority="40">
      <formula>LEN(TRIM(I74))&gt;0</formula>
    </cfRule>
  </conditionalFormatting>
  <conditionalFormatting sqref="I75">
    <cfRule type="cellIs" dxfId="187" priority="33" operator="equal">
      <formula>"Created"</formula>
    </cfRule>
    <cfRule type="cellIs" dxfId="186" priority="34" operator="equal">
      <formula>"Release Possible"</formula>
    </cfRule>
    <cfRule type="cellIs" dxfId="185" priority="35" operator="equal">
      <formula>"Part. distributed"</formula>
    </cfRule>
    <cfRule type="notContainsBlanks" dxfId="184" priority="36">
      <formula>LEN(TRIM(I75))&gt;0</formula>
    </cfRule>
  </conditionalFormatting>
  <conditionalFormatting sqref="I76">
    <cfRule type="cellIs" dxfId="183" priority="29" operator="equal">
      <formula>"Created"</formula>
    </cfRule>
    <cfRule type="cellIs" dxfId="182" priority="30" operator="equal">
      <formula>"Release Possible"</formula>
    </cfRule>
    <cfRule type="cellIs" dxfId="181" priority="31" operator="equal">
      <formula>"Part. distributed"</formula>
    </cfRule>
    <cfRule type="notContainsBlanks" dxfId="180" priority="32">
      <formula>LEN(TRIM(I76))&gt;0</formula>
    </cfRule>
  </conditionalFormatting>
  <conditionalFormatting sqref="D77:D79">
    <cfRule type="notContainsBlanks" dxfId="179" priority="28">
      <formula>LEN(TRIM(D77))&gt;0</formula>
    </cfRule>
  </conditionalFormatting>
  <conditionalFormatting sqref="I77:I79">
    <cfRule type="cellIs" dxfId="178" priority="24" operator="equal">
      <formula>"Created"</formula>
    </cfRule>
    <cfRule type="cellIs" dxfId="177" priority="25" operator="equal">
      <formula>"Release Possible"</formula>
    </cfRule>
    <cfRule type="cellIs" dxfId="176" priority="26" operator="equal">
      <formula>"Part. distributed"</formula>
    </cfRule>
    <cfRule type="notContainsBlanks" dxfId="175" priority="27">
      <formula>LEN(TRIM(I77))&gt;0</formula>
    </cfRule>
  </conditionalFormatting>
  <conditionalFormatting sqref="I80">
    <cfRule type="cellIs" dxfId="174" priority="20" operator="equal">
      <formula>"Created"</formula>
    </cfRule>
    <cfRule type="cellIs" dxfId="173" priority="21" operator="equal">
      <formula>"Release Possible"</formula>
    </cfRule>
    <cfRule type="cellIs" dxfId="172" priority="22" operator="equal">
      <formula>"Part. distributed"</formula>
    </cfRule>
    <cfRule type="notContainsBlanks" dxfId="171" priority="23">
      <formula>LEN(TRIM(I80))&gt;0</formula>
    </cfRule>
  </conditionalFormatting>
  <conditionalFormatting sqref="A81:G81">
    <cfRule type="notContainsBlanks" dxfId="170" priority="19">
      <formula>LEN(TRIM(A81))&gt;0</formula>
    </cfRule>
  </conditionalFormatting>
  <conditionalFormatting sqref="H81">
    <cfRule type="notContainsBlanks" dxfId="169" priority="18">
      <formula>LEN(TRIM(H81))&gt;0</formula>
    </cfRule>
  </conditionalFormatting>
  <conditionalFormatting sqref="I81">
    <cfRule type="cellIs" dxfId="168" priority="14" operator="equal">
      <formula>"Created"</formula>
    </cfRule>
    <cfRule type="cellIs" dxfId="167" priority="15" operator="equal">
      <formula>"Release Possible"</formula>
    </cfRule>
    <cfRule type="cellIs" dxfId="166" priority="16" operator="equal">
      <formula>"Part. distributed"</formula>
    </cfRule>
    <cfRule type="notContainsBlanks" dxfId="165" priority="17">
      <formula>LEN(TRIM(I81))&gt;0</formula>
    </cfRule>
  </conditionalFormatting>
  <conditionalFormatting sqref="A82:G82">
    <cfRule type="notContainsBlanks" dxfId="164" priority="13">
      <formula>LEN(TRIM(A82))&gt;0</formula>
    </cfRule>
  </conditionalFormatting>
  <conditionalFormatting sqref="I82">
    <cfRule type="cellIs" dxfId="163" priority="8" operator="equal">
      <formula>"Created"</formula>
    </cfRule>
    <cfRule type="cellIs" dxfId="162" priority="9" operator="equal">
      <formula>"Release Possible"</formula>
    </cfRule>
    <cfRule type="cellIs" dxfId="161" priority="10" operator="equal">
      <formula>"Part. distributed"</formula>
    </cfRule>
    <cfRule type="notContainsBlanks" dxfId="160" priority="11">
      <formula>LEN(TRIM(I82))&gt;0</formula>
    </cfRule>
  </conditionalFormatting>
  <conditionalFormatting sqref="H82">
    <cfRule type="notContainsBlanks" dxfId="159" priority="7">
      <formula>LEN(TRIM(H82))&gt;0</formula>
    </cfRule>
  </conditionalFormatting>
  <conditionalFormatting sqref="A12:G19">
    <cfRule type="notContainsBlanks" dxfId="158" priority="5">
      <formula>LEN(TRIM(A12))&gt;0</formula>
    </cfRule>
  </conditionalFormatting>
  <conditionalFormatting sqref="H12:H19">
    <cfRule type="notContainsBlanks" dxfId="157" priority="4">
      <formula>LEN(TRIM(H12))&gt;0</formula>
    </cfRule>
  </conditionalFormatting>
  <conditionalFormatting sqref="I12:I19">
    <cfRule type="cellIs" dxfId="156" priority="1" operator="equal">
      <formula>"Created"</formula>
    </cfRule>
    <cfRule type="cellIs" dxfId="155" priority="2" operator="equal">
      <formula>"Release Possible"</formula>
    </cfRule>
    <cfRule type="cellIs" dxfId="154" priority="3" operator="equal">
      <formula>"Part. distributed"</formula>
    </cfRule>
    <cfRule type="notContainsBlanks" dxfId="153" priority="6">
      <formula>LEN(TRIM(I12))&gt;0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86" r:id="rId4" name="Button 6">
              <controlPr defaultSize="0" print="0" autoFill="0" autoPict="0" macro="[0]!TRI_DATE_ENGAGEMENT">
                <anchor moveWithCells="1" sizeWithCells="1">
                  <from>
                    <xdr:col>1</xdr:col>
                    <xdr:colOff>190500</xdr:colOff>
                    <xdr:row>0</xdr:row>
                    <xdr:rowOff>0</xdr:rowOff>
                  </from>
                  <to>
                    <xdr:col>1</xdr:col>
                    <xdr:colOff>895350</xdr:colOff>
                    <xdr:row>1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1100-000000000000}">
          <x14:formula1>
            <xm:f>'INPUT DATA'!$A$2:$A$22</xm:f>
          </x14:formula1>
          <xm:sqref>E5:E59 E64:E653</xm:sqref>
        </x14:dataValidation>
        <x14:dataValidation type="list" allowBlank="1" showInputMessage="1" showErrorMessage="1" xr:uid="{00000000-0002-0000-1100-000001000000}">
          <x14:formula1>
            <xm:f>'INPUT DATA'!$F$2:$F$6</xm:f>
          </x14:formula1>
          <xm:sqref>I5:I59 I64:I65 I67:I82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85">
    <pageSetUpPr fitToPage="1"/>
  </sheetPr>
  <dimension ref="A1:J68"/>
  <sheetViews>
    <sheetView showGridLines="0" zoomScale="80" zoomScaleNormal="80" workbookViewId="0">
      <pane xSplit="1" ySplit="5" topLeftCell="B6" activePane="bottomRight" state="frozen"/>
      <selection activeCell="J15" sqref="J15"/>
      <selection pane="topRight" activeCell="J15" sqref="J15"/>
      <selection pane="bottomLeft" activeCell="J15" sqref="J15"/>
      <selection pane="bottomRight" activeCell="J15" sqref="J15"/>
    </sheetView>
  </sheetViews>
  <sheetFormatPr baseColWidth="10" defaultColWidth="11.453125" defaultRowHeight="14.5" x14ac:dyDescent="0.35"/>
  <cols>
    <col min="1" max="1" width="34.453125" style="20" customWidth="1"/>
    <col min="2" max="2" width="22.54296875" style="20" customWidth="1"/>
    <col min="3" max="3" width="28" style="20" customWidth="1"/>
    <col min="4" max="4" width="25.1796875" style="20" customWidth="1"/>
    <col min="5" max="6" width="22.1796875" style="20" customWidth="1"/>
    <col min="7" max="7" width="11.453125" style="20"/>
    <col min="8" max="8" width="22.54296875" style="20" customWidth="1"/>
    <col min="9" max="9" width="28.453125" style="20" customWidth="1"/>
    <col min="10" max="16384" width="11.453125" style="20"/>
  </cols>
  <sheetData>
    <row r="1" spans="1:10" ht="24.65" customHeight="1" x14ac:dyDescent="0.35">
      <c r="H1" s="68" t="s">
        <v>101</v>
      </c>
    </row>
    <row r="2" spans="1:10" ht="23.5" x14ac:dyDescent="0.35">
      <c r="A2" s="326" t="s">
        <v>106</v>
      </c>
      <c r="B2" s="301"/>
      <c r="C2" s="301"/>
      <c r="D2" s="301"/>
      <c r="E2" s="301"/>
      <c r="F2" s="301"/>
      <c r="H2" s="130">
        <v>44398</v>
      </c>
      <c r="I2" s="56"/>
    </row>
    <row r="3" spans="1:10" ht="10" customHeight="1" x14ac:dyDescent="0.35"/>
    <row r="4" spans="1:10" ht="32.15" customHeight="1" x14ac:dyDescent="0.35">
      <c r="A4" s="327" t="s">
        <v>104</v>
      </c>
      <c r="B4" s="329" t="s">
        <v>0</v>
      </c>
      <c r="C4" s="329"/>
      <c r="D4" s="329" t="s">
        <v>102</v>
      </c>
      <c r="E4" s="329" t="s">
        <v>31</v>
      </c>
      <c r="F4" s="329" t="s">
        <v>103</v>
      </c>
    </row>
    <row r="5" spans="1:10" s="21" customFormat="1" ht="34" customHeight="1" x14ac:dyDescent="0.35">
      <c r="A5" s="328"/>
      <c r="B5" s="161" t="s">
        <v>1</v>
      </c>
      <c r="C5" s="161" t="s">
        <v>2</v>
      </c>
      <c r="D5" s="330"/>
      <c r="E5" s="331"/>
      <c r="F5" s="331"/>
      <c r="I5" s="62"/>
    </row>
    <row r="6" spans="1:10" ht="42" customHeight="1" x14ac:dyDescent="0.35">
      <c r="A6" s="162" t="str" cm="1">
        <f t="array" aca="1" ref="A6" ca="1">IF(ROWS($1:1)&lt;=COUNTIF('AUTRES ENGAGEMENTS'!$A:$A,$H$2),INDEX('AUTRES ENGAGEMENTS'!$D:$D,SMALL(IF('AUTRES ENGAGEMENTS'!$A:$A=$H$2,ROW(INDIRECT("1:"&amp;ROWS('AUTRES ENGAGEMENTS'!A:A)))),ROWS($1:1))),"")</f>
        <v>#SELECTION PREOMO S COMPLEMENT</v>
      </c>
      <c r="B6" s="163" cm="1">
        <f t="array" aca="1" ref="B6" ca="1">IF(ROWS($1:1)&lt;=COUNTIF('AUTRES ENGAGEMENTS'!$A:$A,$H$2),INDEX('AUTRES ENGAGEMENTS'!$B:$B,SMALL(IF('AUTRES ENGAGEMENTS'!$A:$A=$H$2,ROW(INDIRECT("1:"&amp;ROWS('AUTRES ENGAGEMENTS'!A:A)))),ROWS($1:1))),"")</f>
        <v>44441</v>
      </c>
      <c r="C6" s="163" cm="1">
        <f t="array" aca="1" ref="C6" ca="1">IF(ROWS($1:1)&lt;=COUNTIF('AUTRES ENGAGEMENTS'!$A:$A,$H$2),INDEX('AUTRES ENGAGEMENTS'!$C:$C,SMALL(IF('AUTRES ENGAGEMENTS'!$A:$A=$H$2,ROW(INDIRECT("1:"&amp;ROWS('AUTRES ENGAGEMENTS'!A:A)))),ROWS($1:1))),"")</f>
        <v>44454</v>
      </c>
      <c r="D6" s="162" t="str" cm="1">
        <f t="array" aca="1" ref="D6" ca="1">IF(ROWS($1:1)&lt;=COUNTIF('AUTRES ENGAGEMENTS'!$A:$A,$H$2),INDEX('AUTRES ENGAGEMENTS'!$E:$E,SMALL(IF('AUTRES ENGAGEMENTS'!$A:$A=$H$2,ROW(INDIRECT("1:"&amp;ROWS('AUTRES ENGAGEMENTS'!A:A)))),ROWS($1:1))),"")</f>
        <v>51 - POLE SALE</v>
      </c>
      <c r="E6" s="162" cm="1">
        <f t="array" aca="1" ref="E6" ca="1">IF(ROWS($1:1)&lt;=COUNTIF('AUTRES ENGAGEMENTS'!$A:$A,$H$2),INDEX('AUTRES ENGAGEMENTS'!$F:$F,SMALL(IF('AUTRES ENGAGEMENTS'!$A:$A=$H$2,ROW(INDIRECT("1:"&amp;ROWS('AUTRES ENGAGEMENTS'!B:B)))),ROWS($1:1))),"")</f>
        <v>1008148</v>
      </c>
      <c r="F6" s="162" cm="1">
        <f t="array" aca="1" ref="F6" ca="1">IF(ROWS($1:1)&lt;=COUNTIF('AUTRES ENGAGEMENTS'!$A:$A,$H$2),INDEX('AUTRES ENGAGEMENTS'!$G:$G,SMALL(IF('AUTRES ENGAGEMENTS'!$A:$A=$H$2,ROW(INDIRECT("1:"&amp;ROWS('AUTRES ENGAGEMENTS'!C:C)))),ROWS($1:1))),"")</f>
        <v>293932</v>
      </c>
      <c r="J6" s="61"/>
    </row>
    <row r="7" spans="1:10" ht="42" customHeight="1" x14ac:dyDescent="0.35">
      <c r="A7" s="162" t="str" cm="1">
        <f t="array" aca="1" ref="A7" ca="1">IF(ROWS($1:2)&lt;=COUNTIF('AUTRES ENGAGEMENTS'!$A:$A,$H$2),INDEX('AUTRES ENGAGEMENTS'!$D:$D,SMALL(IF('AUTRES ENGAGEMENTS'!$A:$A=$H$2,ROW(INDIRECT("1:"&amp;ROWS('AUTRES ENGAGEMENTS'!A:A)))),ROWS($1:2))),"")</f>
        <v>PROMO CASEAUX</v>
      </c>
      <c r="B7" s="163" cm="1">
        <f t="array" aca="1" ref="B7" ca="1">IF(ROWS($1:2)&lt;=COUNTIF('AUTRES ENGAGEMENTS'!$A:$A,$H$2),INDEX('AUTRES ENGAGEMENTS'!$B:$B,SMALL(IF('AUTRES ENGAGEMENTS'!$A:$A=$H$2,ROW(INDIRECT("1:"&amp;ROWS('AUTRES ENGAGEMENTS'!A:A)))),ROWS($1:2))),"")</f>
        <v>44469</v>
      </c>
      <c r="C7" s="163" cm="1">
        <f t="array" aca="1" ref="C7" ca="1">IF(ROWS($1:2)&lt;=COUNTIF('AUTRES ENGAGEMENTS'!$A:$A,$H$2),INDEX('AUTRES ENGAGEMENTS'!$C:$C,SMALL(IF('AUTRES ENGAGEMENTS'!$A:$A=$H$2,ROW(INDIRECT("1:"&amp;ROWS('AUTRES ENGAGEMENTS'!A:A)))),ROWS($1:2))),"")</f>
        <v>44483</v>
      </c>
      <c r="D7" s="162" t="str" cm="1">
        <f t="array" aca="1" ref="D7" ca="1">IF(ROWS($1:2)&lt;=COUNTIF('AUTRES ENGAGEMENTS'!$A:$A,$H$2),INDEX('AUTRES ENGAGEMENTS'!$E:$E,SMALL(IF('AUTRES ENGAGEMENTS'!$A:$A=$H$2,ROW(INDIRECT("1:"&amp;ROWS('AUTRES ENGAGEMENTS'!A:A)))),ROWS($1:2))),"")</f>
        <v>51 - POLE SALE</v>
      </c>
      <c r="E7" s="162" cm="1">
        <f t="array" aca="1" ref="E7" ca="1">IF(ROWS($1:2)&lt;=COUNTIF('AUTRES ENGAGEMENTS'!$A:$A,$H$2),INDEX('AUTRES ENGAGEMENTS'!$F:$F,SMALL(IF('AUTRES ENGAGEMENTS'!$A:$A=$H$2,ROW(INDIRECT("1:"&amp;ROWS('AUTRES ENGAGEMENTS'!B:B)))),ROWS($1:2))),"")</f>
        <v>1008246</v>
      </c>
      <c r="F7" s="162" cm="1">
        <f t="array" aca="1" ref="F7" ca="1">IF(ROWS($1:2)&lt;=COUNTIF('AUTRES ENGAGEMENTS'!$A:$A,$H$2),INDEX('AUTRES ENGAGEMENTS'!$G:$G,SMALL(IF('AUTRES ENGAGEMENTS'!$A:$A=$H$2,ROW(INDIRECT("1:"&amp;ROWS('AUTRES ENGAGEMENTS'!C:C)))),ROWS($1:2))),"")</f>
        <v>293933</v>
      </c>
      <c r="J7" s="61"/>
    </row>
    <row r="8" spans="1:10" ht="42" customHeight="1" x14ac:dyDescent="0.35">
      <c r="A8" s="162" t="str" cm="1">
        <f t="array" aca="1" ref="A8" ca="1">IF(ROWS($1:3)&lt;=COUNTIF('AUTRES ENGAGEMENTS'!$A:$A,$H$2),INDEX('AUTRES ENGAGEMENTS'!$D:$D,SMALL(IF('AUTRES ENGAGEMENTS'!$A:$A=$H$2,ROW(INDIRECT("1:"&amp;ROWS('AUTRES ENGAGEMENTS'!A:A)))),ROWS($1:3))),"")</f>
        <v/>
      </c>
      <c r="B8" s="163" t="str" cm="1">
        <f t="array" aca="1" ref="B8" ca="1">IF(ROWS($1:3)&lt;=COUNTIF('AUTRES ENGAGEMENTS'!$A:$A,$H$2),INDEX('AUTRES ENGAGEMENTS'!$B:$B,SMALL(IF('AUTRES ENGAGEMENTS'!$A:$A=$H$2,ROW(INDIRECT("1:"&amp;ROWS('AUTRES ENGAGEMENTS'!A:A)))),ROWS($1:3))),"")</f>
        <v/>
      </c>
      <c r="C8" s="163" t="str" cm="1">
        <f t="array" aca="1" ref="C8" ca="1">IF(ROWS($1:3)&lt;=COUNTIF('AUTRES ENGAGEMENTS'!$A:$A,$H$2),INDEX('AUTRES ENGAGEMENTS'!$C:$C,SMALL(IF('AUTRES ENGAGEMENTS'!$A:$A=$H$2,ROW(INDIRECT("1:"&amp;ROWS('AUTRES ENGAGEMENTS'!A:A)))),ROWS($1:3))),"")</f>
        <v/>
      </c>
      <c r="D8" s="162" t="str" cm="1">
        <f t="array" aca="1" ref="D8" ca="1">IF(ROWS($1:3)&lt;=COUNTIF('AUTRES ENGAGEMENTS'!$A:$A,$H$2),INDEX('AUTRES ENGAGEMENTS'!$E:$E,SMALL(IF('AUTRES ENGAGEMENTS'!$A:$A=$H$2,ROW(INDIRECT("1:"&amp;ROWS('AUTRES ENGAGEMENTS'!A:A)))),ROWS($1:3))),"")</f>
        <v/>
      </c>
      <c r="E8" s="162" t="str" cm="1">
        <f t="array" aca="1" ref="E8" ca="1">IF(ROWS($1:3)&lt;=COUNTIF('AUTRES ENGAGEMENTS'!$A:$A,$H$2),INDEX('AUTRES ENGAGEMENTS'!$F:$F,SMALL(IF('AUTRES ENGAGEMENTS'!$A:$A=$H$2,ROW(INDIRECT("1:"&amp;ROWS('AUTRES ENGAGEMENTS'!B:B)))),ROWS($1:3))),"")</f>
        <v/>
      </c>
      <c r="F8" s="162" t="str" cm="1">
        <f t="array" aca="1" ref="F8" ca="1">IF(ROWS($1:3)&lt;=COUNTIF('AUTRES ENGAGEMENTS'!$A:$A,$H$2),INDEX('AUTRES ENGAGEMENTS'!$G:$G,SMALL(IF('AUTRES ENGAGEMENTS'!$A:$A=$H$2,ROW(INDIRECT("1:"&amp;ROWS('AUTRES ENGAGEMENTS'!C:C)))),ROWS($1:3))),"")</f>
        <v/>
      </c>
      <c r="J8" s="61"/>
    </row>
    <row r="9" spans="1:10" ht="42" customHeight="1" x14ac:dyDescent="0.35">
      <c r="A9" s="162" t="str" cm="1">
        <f t="array" aca="1" ref="A9" ca="1">IF(ROWS($1:4)&lt;=COUNTIF('AUTRES ENGAGEMENTS'!$A:$A,$H$2),INDEX('AUTRES ENGAGEMENTS'!$D:$D,SMALL(IF('AUTRES ENGAGEMENTS'!$A:$A=$H$2,ROW(INDIRECT("1:"&amp;ROWS('AUTRES ENGAGEMENTS'!A:A)))),ROWS($1:4))),"")</f>
        <v/>
      </c>
      <c r="B9" s="163" t="str" cm="1">
        <f t="array" aca="1" ref="B9" ca="1">IF(ROWS($1:4)&lt;=COUNTIF('AUTRES ENGAGEMENTS'!$A:$A,$H$2),INDEX('AUTRES ENGAGEMENTS'!$B:$B,SMALL(IF('AUTRES ENGAGEMENTS'!$A:$A=$H$2,ROW(INDIRECT("1:"&amp;ROWS('AUTRES ENGAGEMENTS'!A:A)))),ROWS($1:4))),"")</f>
        <v/>
      </c>
      <c r="C9" s="163" t="str" cm="1">
        <f t="array" aca="1" ref="C9" ca="1">IF(ROWS($1:4)&lt;=COUNTIF('AUTRES ENGAGEMENTS'!$A:$A,$H$2),INDEX('AUTRES ENGAGEMENTS'!$C:$C,SMALL(IF('AUTRES ENGAGEMENTS'!$A:$A=$H$2,ROW(INDIRECT("1:"&amp;ROWS('AUTRES ENGAGEMENTS'!A:A)))),ROWS($1:4))),"")</f>
        <v/>
      </c>
      <c r="D9" s="162" t="str" cm="1">
        <f t="array" aca="1" ref="D9" ca="1">IF(ROWS($1:4)&lt;=COUNTIF('AUTRES ENGAGEMENTS'!$A:$A,$H$2),INDEX('AUTRES ENGAGEMENTS'!$E:$E,SMALL(IF('AUTRES ENGAGEMENTS'!$A:$A=$H$2,ROW(INDIRECT("1:"&amp;ROWS('AUTRES ENGAGEMENTS'!A:A)))),ROWS($1:4))),"")</f>
        <v/>
      </c>
      <c r="E9" s="162" t="str" cm="1">
        <f t="array" aca="1" ref="E9" ca="1">IF(ROWS($1:4)&lt;=COUNTIF('AUTRES ENGAGEMENTS'!$A:$A,$H$2),INDEX('AUTRES ENGAGEMENTS'!$F:$F,SMALL(IF('AUTRES ENGAGEMENTS'!$A:$A=$H$2,ROW(INDIRECT("1:"&amp;ROWS('AUTRES ENGAGEMENTS'!B:B)))),ROWS($1:4))),"")</f>
        <v/>
      </c>
      <c r="F9" s="162" t="str" cm="1">
        <f t="array" aca="1" ref="F9" ca="1">IF(ROWS($1:4)&lt;=COUNTIF('AUTRES ENGAGEMENTS'!$A:$A,$H$2),INDEX('AUTRES ENGAGEMENTS'!$G:$G,SMALL(IF('AUTRES ENGAGEMENTS'!$A:$A=$H$2,ROW(INDIRECT("1:"&amp;ROWS('AUTRES ENGAGEMENTS'!C:C)))),ROWS($1:4))),"")</f>
        <v/>
      </c>
      <c r="J9" s="61"/>
    </row>
    <row r="10" spans="1:10" ht="42" customHeight="1" x14ac:dyDescent="0.35">
      <c r="A10" s="162" t="str" cm="1">
        <f t="array" aca="1" ref="A10" ca="1">IF(ROWS($1:5)&lt;=COUNTIF('AUTRES ENGAGEMENTS'!$A:$A,$H$2),INDEX('AUTRES ENGAGEMENTS'!$D:$D,SMALL(IF('AUTRES ENGAGEMENTS'!$A:$A=$H$2,ROW(INDIRECT("1:"&amp;ROWS('AUTRES ENGAGEMENTS'!A:A)))),ROWS($1:5))),"")</f>
        <v/>
      </c>
      <c r="B10" s="163" t="str" cm="1">
        <f t="array" aca="1" ref="B10" ca="1">IF(ROWS($1:5)&lt;=COUNTIF('AUTRES ENGAGEMENTS'!$A:$A,$H$2),INDEX('AUTRES ENGAGEMENTS'!$B:$B,SMALL(IF('AUTRES ENGAGEMENTS'!$A:$A=$H$2,ROW(INDIRECT("1:"&amp;ROWS('AUTRES ENGAGEMENTS'!A:A)))),ROWS($1:5))),"")</f>
        <v/>
      </c>
      <c r="C10" s="163" t="str" cm="1">
        <f t="array" aca="1" ref="C10" ca="1">IF(ROWS($1:5)&lt;=COUNTIF('AUTRES ENGAGEMENTS'!$A:$A,$H$2),INDEX('AUTRES ENGAGEMENTS'!$C:$C,SMALL(IF('AUTRES ENGAGEMENTS'!$A:$A=$H$2,ROW(INDIRECT("1:"&amp;ROWS('AUTRES ENGAGEMENTS'!A:A)))),ROWS($1:5))),"")</f>
        <v/>
      </c>
      <c r="D10" s="162" t="str" cm="1">
        <f t="array" aca="1" ref="D10" ca="1">IF(ROWS($1:5)&lt;=COUNTIF('AUTRES ENGAGEMENTS'!$A:$A,$H$2),INDEX('AUTRES ENGAGEMENTS'!$E:$E,SMALL(IF('AUTRES ENGAGEMENTS'!$A:$A=$H$2,ROW(INDIRECT("1:"&amp;ROWS('AUTRES ENGAGEMENTS'!A:A)))),ROWS($1:5))),"")</f>
        <v/>
      </c>
      <c r="E10" s="162" t="str" cm="1">
        <f t="array" aca="1" ref="E10" ca="1">IF(ROWS($1:5)&lt;=COUNTIF('AUTRES ENGAGEMENTS'!$A:$A,$H$2),INDEX('AUTRES ENGAGEMENTS'!$F:$F,SMALL(IF('AUTRES ENGAGEMENTS'!$A:$A=$H$2,ROW(INDIRECT("1:"&amp;ROWS('AUTRES ENGAGEMENTS'!B:B)))),ROWS($1:5))),"")</f>
        <v/>
      </c>
      <c r="F10" s="162" t="str" cm="1">
        <f t="array" aca="1" ref="F10" ca="1">IF(ROWS($1:5)&lt;=COUNTIF('AUTRES ENGAGEMENTS'!$A:$A,$H$2),INDEX('AUTRES ENGAGEMENTS'!$G:$G,SMALL(IF('AUTRES ENGAGEMENTS'!$A:$A=$H$2,ROW(INDIRECT("1:"&amp;ROWS('AUTRES ENGAGEMENTS'!C:C)))),ROWS($1:5))),"")</f>
        <v/>
      </c>
      <c r="J10" s="61"/>
    </row>
    <row r="11" spans="1:10" ht="42" customHeight="1" x14ac:dyDescent="0.35">
      <c r="A11" s="162" t="str" cm="1">
        <f t="array" aca="1" ref="A11" ca="1">IF(ROWS($1:6)&lt;=COUNTIF('AUTRES ENGAGEMENTS'!$A:$A,$H$2),INDEX('AUTRES ENGAGEMENTS'!$D:$D,SMALL(IF('AUTRES ENGAGEMENTS'!$A:$A=$H$2,ROW(INDIRECT("1:"&amp;ROWS('AUTRES ENGAGEMENTS'!A:A)))),ROWS($1:6))),"")</f>
        <v/>
      </c>
      <c r="B11" s="163" t="str" cm="1">
        <f t="array" aca="1" ref="B11" ca="1">IF(ROWS($1:6)&lt;=COUNTIF('AUTRES ENGAGEMENTS'!$A:$A,$H$2),INDEX('AUTRES ENGAGEMENTS'!$B:$B,SMALL(IF('AUTRES ENGAGEMENTS'!$A:$A=$H$2,ROW(INDIRECT("1:"&amp;ROWS('AUTRES ENGAGEMENTS'!A:A)))),ROWS($1:6))),"")</f>
        <v/>
      </c>
      <c r="C11" s="163" t="str" cm="1">
        <f t="array" aca="1" ref="C11" ca="1">IF(ROWS($1:6)&lt;=COUNTIF('AUTRES ENGAGEMENTS'!$A:$A,$H$2),INDEX('AUTRES ENGAGEMENTS'!$C:$C,SMALL(IF('AUTRES ENGAGEMENTS'!$A:$A=$H$2,ROW(INDIRECT("1:"&amp;ROWS('AUTRES ENGAGEMENTS'!A:A)))),ROWS($1:6))),"")</f>
        <v/>
      </c>
      <c r="D11" s="162" t="str" cm="1">
        <f t="array" aca="1" ref="D11" ca="1">IF(ROWS($1:6)&lt;=COUNTIF('AUTRES ENGAGEMENTS'!$A:$A,$H$2),INDEX('AUTRES ENGAGEMENTS'!$E:$E,SMALL(IF('AUTRES ENGAGEMENTS'!$A:$A=$H$2,ROW(INDIRECT("1:"&amp;ROWS('AUTRES ENGAGEMENTS'!A:A)))),ROWS($1:6))),"")</f>
        <v/>
      </c>
      <c r="E11" s="162" t="str" cm="1">
        <f t="array" aca="1" ref="E11" ca="1">IF(ROWS($1:6)&lt;=COUNTIF('AUTRES ENGAGEMENTS'!$A:$A,$H$2),INDEX('AUTRES ENGAGEMENTS'!$F:$F,SMALL(IF('AUTRES ENGAGEMENTS'!$A:$A=$H$2,ROW(INDIRECT("1:"&amp;ROWS('AUTRES ENGAGEMENTS'!B:B)))),ROWS($1:6))),"")</f>
        <v/>
      </c>
      <c r="F11" s="162" t="str" cm="1">
        <f t="array" aca="1" ref="F11" ca="1">IF(ROWS($1:6)&lt;=COUNTIF('AUTRES ENGAGEMENTS'!$A:$A,$H$2),INDEX('AUTRES ENGAGEMENTS'!$G:$G,SMALL(IF('AUTRES ENGAGEMENTS'!$A:$A=$H$2,ROW(INDIRECT("1:"&amp;ROWS('AUTRES ENGAGEMENTS'!C:C)))),ROWS($1:6))),"")</f>
        <v/>
      </c>
      <c r="J11" s="61"/>
    </row>
    <row r="12" spans="1:10" ht="42" customHeight="1" x14ac:dyDescent="0.35">
      <c r="A12" s="162" t="str" cm="1">
        <f t="array" aca="1" ref="A12" ca="1">IF(ROWS($1:7)&lt;=COUNTIF('AUTRES ENGAGEMENTS'!$A:$A,$H$2),INDEX('AUTRES ENGAGEMENTS'!$D:$D,SMALL(IF('AUTRES ENGAGEMENTS'!$A:$A=$H$2,ROW(INDIRECT("1:"&amp;ROWS('AUTRES ENGAGEMENTS'!A:A)))),ROWS($1:7))),"")</f>
        <v/>
      </c>
      <c r="B12" s="163" t="str" cm="1">
        <f t="array" aca="1" ref="B12" ca="1">IF(ROWS($1:7)&lt;=COUNTIF('AUTRES ENGAGEMENTS'!$A:$A,$H$2),INDEX('AUTRES ENGAGEMENTS'!$B:$B,SMALL(IF('AUTRES ENGAGEMENTS'!$A:$A=$H$2,ROW(INDIRECT("1:"&amp;ROWS('AUTRES ENGAGEMENTS'!A:A)))),ROWS($1:7))),"")</f>
        <v/>
      </c>
      <c r="C12" s="163" t="str" cm="1">
        <f t="array" aca="1" ref="C12" ca="1">IF(ROWS($1:7)&lt;=COUNTIF('AUTRES ENGAGEMENTS'!$A:$A,$H$2),INDEX('AUTRES ENGAGEMENTS'!$C:$C,SMALL(IF('AUTRES ENGAGEMENTS'!$A:$A=$H$2,ROW(INDIRECT("1:"&amp;ROWS('AUTRES ENGAGEMENTS'!A:A)))),ROWS($1:7))),"")</f>
        <v/>
      </c>
      <c r="D12" s="162" t="str" cm="1">
        <f t="array" aca="1" ref="D12" ca="1">IF(ROWS($1:7)&lt;=COUNTIF('AUTRES ENGAGEMENTS'!$A:$A,$H$2),INDEX('AUTRES ENGAGEMENTS'!$E:$E,SMALL(IF('AUTRES ENGAGEMENTS'!$A:$A=$H$2,ROW(INDIRECT("1:"&amp;ROWS('AUTRES ENGAGEMENTS'!A:A)))),ROWS($1:7))),"")</f>
        <v/>
      </c>
      <c r="E12" s="162" t="str" cm="1">
        <f t="array" aca="1" ref="E12" ca="1">IF(ROWS($1:7)&lt;=COUNTIF('AUTRES ENGAGEMENTS'!$A:$A,$H$2),INDEX('AUTRES ENGAGEMENTS'!$F:$F,SMALL(IF('AUTRES ENGAGEMENTS'!$A:$A=$H$2,ROW(INDIRECT("1:"&amp;ROWS('AUTRES ENGAGEMENTS'!B:B)))),ROWS($1:7))),"")</f>
        <v/>
      </c>
      <c r="F12" s="162" t="str" cm="1">
        <f t="array" aca="1" ref="F12" ca="1">IF(ROWS($1:7)&lt;=COUNTIF('AUTRES ENGAGEMENTS'!$A:$A,$H$2),INDEX('AUTRES ENGAGEMENTS'!$G:$G,SMALL(IF('AUTRES ENGAGEMENTS'!$A:$A=$H$2,ROW(INDIRECT("1:"&amp;ROWS('AUTRES ENGAGEMENTS'!C:C)))),ROWS($1:7))),"")</f>
        <v/>
      </c>
      <c r="J12" s="61"/>
    </row>
    <row r="13" spans="1:10" ht="42" customHeight="1" x14ac:dyDescent="0.35">
      <c r="A13" s="162" t="str" cm="1">
        <f t="array" aca="1" ref="A13" ca="1">IF(ROWS($1:8)&lt;=COUNTIF('AUTRES ENGAGEMENTS'!$A:$A,$H$2),INDEX('AUTRES ENGAGEMENTS'!$D:$D,SMALL(IF('AUTRES ENGAGEMENTS'!$A:$A=$H$2,ROW(INDIRECT("1:"&amp;ROWS('AUTRES ENGAGEMENTS'!A:A)))),ROWS($1:8))),"")</f>
        <v/>
      </c>
      <c r="B13" s="163" t="str" cm="1">
        <f t="array" aca="1" ref="B13" ca="1">IF(ROWS($1:8)&lt;=COUNTIF('AUTRES ENGAGEMENTS'!$A:$A,$H$2),INDEX('AUTRES ENGAGEMENTS'!$B:$B,SMALL(IF('AUTRES ENGAGEMENTS'!$A:$A=$H$2,ROW(INDIRECT("1:"&amp;ROWS('AUTRES ENGAGEMENTS'!A:A)))),ROWS($1:8))),"")</f>
        <v/>
      </c>
      <c r="C13" s="163" t="str" cm="1">
        <f t="array" aca="1" ref="C13" ca="1">IF(ROWS($1:8)&lt;=COUNTIF('AUTRES ENGAGEMENTS'!$A:$A,$H$2),INDEX('AUTRES ENGAGEMENTS'!$C:$C,SMALL(IF('AUTRES ENGAGEMENTS'!$A:$A=$H$2,ROW(INDIRECT("1:"&amp;ROWS('AUTRES ENGAGEMENTS'!A:A)))),ROWS($1:8))),"")</f>
        <v/>
      </c>
      <c r="D13" s="162" t="str" cm="1">
        <f t="array" aca="1" ref="D13" ca="1">IF(ROWS($1:8)&lt;=COUNTIF('AUTRES ENGAGEMENTS'!$A:$A,$H$2),INDEX('AUTRES ENGAGEMENTS'!$E:$E,SMALL(IF('AUTRES ENGAGEMENTS'!$A:$A=$H$2,ROW(INDIRECT("1:"&amp;ROWS('AUTRES ENGAGEMENTS'!A:A)))),ROWS($1:8))),"")</f>
        <v/>
      </c>
      <c r="E13" s="162" t="str" cm="1">
        <f t="array" aca="1" ref="E13" ca="1">IF(ROWS($1:8)&lt;=COUNTIF('AUTRES ENGAGEMENTS'!$A:$A,$H$2),INDEX('AUTRES ENGAGEMENTS'!$F:$F,SMALL(IF('AUTRES ENGAGEMENTS'!$A:$A=$H$2,ROW(INDIRECT("1:"&amp;ROWS('AUTRES ENGAGEMENTS'!B:B)))),ROWS($1:8))),"")</f>
        <v/>
      </c>
      <c r="F13" s="162" t="str" cm="1">
        <f t="array" aca="1" ref="F13" ca="1">IF(ROWS($1:8)&lt;=COUNTIF('AUTRES ENGAGEMENTS'!$A:$A,$H$2),INDEX('AUTRES ENGAGEMENTS'!$G:$G,SMALL(IF('AUTRES ENGAGEMENTS'!$A:$A=$H$2,ROW(INDIRECT("1:"&amp;ROWS('AUTRES ENGAGEMENTS'!C:C)))),ROWS($1:8))),"")</f>
        <v/>
      </c>
      <c r="J13" s="61"/>
    </row>
    <row r="14" spans="1:10" ht="42" customHeight="1" x14ac:dyDescent="0.35">
      <c r="A14" s="162" t="str" cm="1">
        <f t="array" aca="1" ref="A14" ca="1">IF(ROWS($1:9)&lt;=COUNTIF('AUTRES ENGAGEMENTS'!$A:$A,$H$2),INDEX('AUTRES ENGAGEMENTS'!$D:$D,SMALL(IF('AUTRES ENGAGEMENTS'!$A:$A=$H$2,ROW(INDIRECT("1:"&amp;ROWS('AUTRES ENGAGEMENTS'!A:A)))),ROWS($1:9))),"")</f>
        <v/>
      </c>
      <c r="B14" s="163" t="str" cm="1">
        <f t="array" aca="1" ref="B14" ca="1">IF(ROWS($1:9)&lt;=COUNTIF('AUTRES ENGAGEMENTS'!$A:$A,$H$2),INDEX('AUTRES ENGAGEMENTS'!$B:$B,SMALL(IF('AUTRES ENGAGEMENTS'!$A:$A=$H$2,ROW(INDIRECT("1:"&amp;ROWS('AUTRES ENGAGEMENTS'!A:A)))),ROWS($1:9))),"")</f>
        <v/>
      </c>
      <c r="C14" s="163" t="str" cm="1">
        <f t="array" aca="1" ref="C14" ca="1">IF(ROWS($1:9)&lt;=COUNTIF('AUTRES ENGAGEMENTS'!$A:$A,$H$2),INDEX('AUTRES ENGAGEMENTS'!$C:$C,SMALL(IF('AUTRES ENGAGEMENTS'!$A:$A=$H$2,ROW(INDIRECT("1:"&amp;ROWS('AUTRES ENGAGEMENTS'!A:A)))),ROWS($1:9))),"")</f>
        <v/>
      </c>
      <c r="D14" s="162" t="str" cm="1">
        <f t="array" aca="1" ref="D14" ca="1">IF(ROWS($1:9)&lt;=COUNTIF('AUTRES ENGAGEMENTS'!$A:$A,$H$2),INDEX('AUTRES ENGAGEMENTS'!$E:$E,SMALL(IF('AUTRES ENGAGEMENTS'!$A:$A=$H$2,ROW(INDIRECT("1:"&amp;ROWS('AUTRES ENGAGEMENTS'!A:A)))),ROWS($1:9))),"")</f>
        <v/>
      </c>
      <c r="E14" s="162" t="str" cm="1">
        <f t="array" aca="1" ref="E14" ca="1">IF(ROWS($1:9)&lt;=COUNTIF('AUTRES ENGAGEMENTS'!$A:$A,$H$2),INDEX('AUTRES ENGAGEMENTS'!$F:$F,SMALL(IF('AUTRES ENGAGEMENTS'!$A:$A=$H$2,ROW(INDIRECT("1:"&amp;ROWS('AUTRES ENGAGEMENTS'!B:B)))),ROWS($1:9))),"")</f>
        <v/>
      </c>
      <c r="F14" s="162" t="str" cm="1">
        <f t="array" aca="1" ref="F14" ca="1">IF(ROWS($1:9)&lt;=COUNTIF('AUTRES ENGAGEMENTS'!$A:$A,$H$2),INDEX('AUTRES ENGAGEMENTS'!$G:$G,SMALL(IF('AUTRES ENGAGEMENTS'!$A:$A=$H$2,ROW(INDIRECT("1:"&amp;ROWS('AUTRES ENGAGEMENTS'!C:C)))),ROWS($1:9))),"")</f>
        <v/>
      </c>
      <c r="J14" s="61"/>
    </row>
    <row r="15" spans="1:10" ht="42" customHeight="1" x14ac:dyDescent="0.35">
      <c r="A15" s="162" t="str" cm="1">
        <f t="array" aca="1" ref="A15" ca="1">IF(ROWS($1:10)&lt;=COUNTIF('AUTRES ENGAGEMENTS'!$A:$A,$H$2),INDEX('AUTRES ENGAGEMENTS'!$D:$D,SMALL(IF('AUTRES ENGAGEMENTS'!$A:$A=$H$2,ROW(INDIRECT("1:"&amp;ROWS('AUTRES ENGAGEMENTS'!A:A)))),ROWS($1:10))),"")</f>
        <v/>
      </c>
      <c r="B15" s="163" t="str" cm="1">
        <f t="array" aca="1" ref="B15" ca="1">IF(ROWS($1:10)&lt;=COUNTIF('AUTRES ENGAGEMENTS'!$A:$A,$H$2),INDEX('AUTRES ENGAGEMENTS'!$B:$B,SMALL(IF('AUTRES ENGAGEMENTS'!$A:$A=$H$2,ROW(INDIRECT("1:"&amp;ROWS('AUTRES ENGAGEMENTS'!A:A)))),ROWS($1:10))),"")</f>
        <v/>
      </c>
      <c r="C15" s="163" t="str" cm="1">
        <f t="array" aca="1" ref="C15" ca="1">IF(ROWS($1:10)&lt;=COUNTIF('AUTRES ENGAGEMENTS'!$A:$A,$H$2),INDEX('AUTRES ENGAGEMENTS'!$C:$C,SMALL(IF('AUTRES ENGAGEMENTS'!$A:$A=$H$2,ROW(INDIRECT("1:"&amp;ROWS('AUTRES ENGAGEMENTS'!A:A)))),ROWS($1:10))),"")</f>
        <v/>
      </c>
      <c r="D15" s="162" t="str" cm="1">
        <f t="array" aca="1" ref="D15" ca="1">IF(ROWS($1:10)&lt;=COUNTIF('AUTRES ENGAGEMENTS'!$A:$A,$H$2),INDEX('AUTRES ENGAGEMENTS'!$E:$E,SMALL(IF('AUTRES ENGAGEMENTS'!$A:$A=$H$2,ROW(INDIRECT("1:"&amp;ROWS('AUTRES ENGAGEMENTS'!A:A)))),ROWS($1:10))),"")</f>
        <v/>
      </c>
      <c r="E15" s="162" t="str" cm="1">
        <f t="array" aca="1" ref="E15" ca="1">IF(ROWS($1:10)&lt;=COUNTIF('AUTRES ENGAGEMENTS'!$A:$A,$H$2),INDEX('AUTRES ENGAGEMENTS'!$F:$F,SMALL(IF('AUTRES ENGAGEMENTS'!$A:$A=$H$2,ROW(INDIRECT("1:"&amp;ROWS('AUTRES ENGAGEMENTS'!B:B)))),ROWS($1:10))),"")</f>
        <v/>
      </c>
      <c r="F15" s="162" t="str" cm="1">
        <f t="array" aca="1" ref="F15" ca="1">IF(ROWS($1:10)&lt;=COUNTIF('AUTRES ENGAGEMENTS'!$A:$A,$H$2),INDEX('AUTRES ENGAGEMENTS'!$G:$G,SMALL(IF('AUTRES ENGAGEMENTS'!$A:$A=$H$2,ROW(INDIRECT("1:"&amp;ROWS('AUTRES ENGAGEMENTS'!C:C)))),ROWS($1:10))),"")</f>
        <v/>
      </c>
      <c r="J15" s="61"/>
    </row>
    <row r="16" spans="1:10" ht="42" customHeight="1" x14ac:dyDescent="0.35">
      <c r="A16" s="162" t="str" cm="1">
        <f t="array" aca="1" ref="A16" ca="1">IF(ROWS($1:11)&lt;=COUNTIF('AUTRES ENGAGEMENTS'!$A:$A,$H$2),INDEX('AUTRES ENGAGEMENTS'!$D:$D,SMALL(IF('AUTRES ENGAGEMENTS'!$A:$A=$H$2,ROW(INDIRECT("1:"&amp;ROWS('AUTRES ENGAGEMENTS'!A:A)))),ROWS($1:11))),"")</f>
        <v/>
      </c>
      <c r="B16" s="163" t="str" cm="1">
        <f t="array" aca="1" ref="B16" ca="1">IF(ROWS($1:11)&lt;=COUNTIF('AUTRES ENGAGEMENTS'!$A:$A,$H$2),INDEX('AUTRES ENGAGEMENTS'!$B:$B,SMALL(IF('AUTRES ENGAGEMENTS'!$A:$A=$H$2,ROW(INDIRECT("1:"&amp;ROWS('AUTRES ENGAGEMENTS'!A:A)))),ROWS($1:11))),"")</f>
        <v/>
      </c>
      <c r="C16" s="163" t="str" cm="1">
        <f t="array" aca="1" ref="C16" ca="1">IF(ROWS($1:11)&lt;=COUNTIF('AUTRES ENGAGEMENTS'!$A:$A,$H$2),INDEX('AUTRES ENGAGEMENTS'!$C:$C,SMALL(IF('AUTRES ENGAGEMENTS'!$A:$A=$H$2,ROW(INDIRECT("1:"&amp;ROWS('AUTRES ENGAGEMENTS'!A:A)))),ROWS($1:11))),"")</f>
        <v/>
      </c>
      <c r="D16" s="162" t="str" cm="1">
        <f t="array" aca="1" ref="D16" ca="1">IF(ROWS($1:11)&lt;=COUNTIF('AUTRES ENGAGEMENTS'!$A:$A,$H$2),INDEX('AUTRES ENGAGEMENTS'!$E:$E,SMALL(IF('AUTRES ENGAGEMENTS'!$A:$A=$H$2,ROW(INDIRECT("1:"&amp;ROWS('AUTRES ENGAGEMENTS'!A:A)))),ROWS($1:11))),"")</f>
        <v/>
      </c>
      <c r="E16" s="162" t="str" cm="1">
        <f t="array" aca="1" ref="E16" ca="1">IF(ROWS($1:11)&lt;=COUNTIF('AUTRES ENGAGEMENTS'!$A:$A,$H$2),INDEX('AUTRES ENGAGEMENTS'!$F:$F,SMALL(IF('AUTRES ENGAGEMENTS'!$A:$A=$H$2,ROW(INDIRECT("1:"&amp;ROWS('AUTRES ENGAGEMENTS'!B:B)))),ROWS($1:11))),"")</f>
        <v/>
      </c>
      <c r="F16" s="162" t="str" cm="1">
        <f t="array" aca="1" ref="F16" ca="1">IF(ROWS($1:11)&lt;=COUNTIF('AUTRES ENGAGEMENTS'!$A:$A,$H$2),INDEX('AUTRES ENGAGEMENTS'!$G:$G,SMALL(IF('AUTRES ENGAGEMENTS'!$A:$A=$H$2,ROW(INDIRECT("1:"&amp;ROWS('AUTRES ENGAGEMENTS'!C:C)))),ROWS($1:11))),"")</f>
        <v/>
      </c>
      <c r="J16" s="61"/>
    </row>
    <row r="17" spans="1:10" ht="42" customHeight="1" x14ac:dyDescent="0.35">
      <c r="A17" s="162" t="str" cm="1">
        <f t="array" aca="1" ref="A17" ca="1">IF(ROWS($1:12)&lt;=COUNTIF('AUTRES ENGAGEMENTS'!$A:$A,$H$2),INDEX('AUTRES ENGAGEMENTS'!$D:$D,SMALL(IF('AUTRES ENGAGEMENTS'!$A:$A=$H$2,ROW(INDIRECT("1:"&amp;ROWS('AUTRES ENGAGEMENTS'!A:A)))),ROWS($1:12))),"")</f>
        <v/>
      </c>
      <c r="B17" s="163" t="str" cm="1">
        <f t="array" aca="1" ref="B17" ca="1">IF(ROWS($1:12)&lt;=COUNTIF('AUTRES ENGAGEMENTS'!$A:$A,$H$2),INDEX('AUTRES ENGAGEMENTS'!$B:$B,SMALL(IF('AUTRES ENGAGEMENTS'!$A:$A=$H$2,ROW(INDIRECT("1:"&amp;ROWS('AUTRES ENGAGEMENTS'!A:A)))),ROWS($1:12))),"")</f>
        <v/>
      </c>
      <c r="C17" s="163" t="str" cm="1">
        <f t="array" aca="1" ref="C17" ca="1">IF(ROWS($1:12)&lt;=COUNTIF('AUTRES ENGAGEMENTS'!$A:$A,$H$2),INDEX('AUTRES ENGAGEMENTS'!$C:$C,SMALL(IF('AUTRES ENGAGEMENTS'!$A:$A=$H$2,ROW(INDIRECT("1:"&amp;ROWS('AUTRES ENGAGEMENTS'!A:A)))),ROWS($1:12))),"")</f>
        <v/>
      </c>
      <c r="D17" s="162" t="str" cm="1">
        <f t="array" aca="1" ref="D17" ca="1">IF(ROWS($1:12)&lt;=COUNTIF('AUTRES ENGAGEMENTS'!$A:$A,$H$2),INDEX('AUTRES ENGAGEMENTS'!$E:$E,SMALL(IF('AUTRES ENGAGEMENTS'!$A:$A=$H$2,ROW(INDIRECT("1:"&amp;ROWS('AUTRES ENGAGEMENTS'!A:A)))),ROWS($1:12))),"")</f>
        <v/>
      </c>
      <c r="E17" s="162" t="str" cm="1">
        <f t="array" aca="1" ref="E17" ca="1">IF(ROWS($1:12)&lt;=COUNTIF('AUTRES ENGAGEMENTS'!$A:$A,$H$2),INDEX('AUTRES ENGAGEMENTS'!$F:$F,SMALL(IF('AUTRES ENGAGEMENTS'!$A:$A=$H$2,ROW(INDIRECT("1:"&amp;ROWS('AUTRES ENGAGEMENTS'!B:B)))),ROWS($1:12))),"")</f>
        <v/>
      </c>
      <c r="F17" s="162" t="str" cm="1">
        <f t="array" aca="1" ref="F17" ca="1">IF(ROWS($1:12)&lt;=COUNTIF('AUTRES ENGAGEMENTS'!$A:$A,$H$2),INDEX('AUTRES ENGAGEMENTS'!$G:$G,SMALL(IF('AUTRES ENGAGEMENTS'!$A:$A=$H$2,ROW(INDIRECT("1:"&amp;ROWS('AUTRES ENGAGEMENTS'!C:C)))),ROWS($1:12))),"")</f>
        <v/>
      </c>
      <c r="J17" s="61"/>
    </row>
    <row r="18" spans="1:10" ht="42" customHeight="1" x14ac:dyDescent="0.35">
      <c r="A18" s="162" t="str" cm="1">
        <f t="array" aca="1" ref="A18" ca="1">IF(ROWS($1:13)&lt;=COUNTIF('AUTRES ENGAGEMENTS'!$A:$A,$H$2),INDEX('AUTRES ENGAGEMENTS'!$D:$D,SMALL(IF('AUTRES ENGAGEMENTS'!$A:$A=$H$2,ROW(INDIRECT("1:"&amp;ROWS('AUTRES ENGAGEMENTS'!A:A)))),ROWS($1:13))),"")</f>
        <v/>
      </c>
      <c r="B18" s="163" t="str" cm="1">
        <f t="array" aca="1" ref="B18" ca="1">IF(ROWS($1:13)&lt;=COUNTIF('AUTRES ENGAGEMENTS'!$A:$A,$H$2),INDEX('AUTRES ENGAGEMENTS'!$B:$B,SMALL(IF('AUTRES ENGAGEMENTS'!$A:$A=$H$2,ROW(INDIRECT("1:"&amp;ROWS('AUTRES ENGAGEMENTS'!A:A)))),ROWS($1:13))),"")</f>
        <v/>
      </c>
      <c r="C18" s="163" t="str" cm="1">
        <f t="array" aca="1" ref="C18" ca="1">IF(ROWS($1:13)&lt;=COUNTIF('AUTRES ENGAGEMENTS'!$A:$A,$H$2),INDEX('AUTRES ENGAGEMENTS'!$C:$C,SMALL(IF('AUTRES ENGAGEMENTS'!$A:$A=$H$2,ROW(INDIRECT("1:"&amp;ROWS('AUTRES ENGAGEMENTS'!A:A)))),ROWS($1:13))),"")</f>
        <v/>
      </c>
      <c r="D18" s="162" t="str" cm="1">
        <f t="array" aca="1" ref="D18" ca="1">IF(ROWS($1:13)&lt;=COUNTIF('AUTRES ENGAGEMENTS'!$A:$A,$H$2),INDEX('AUTRES ENGAGEMENTS'!$E:$E,SMALL(IF('AUTRES ENGAGEMENTS'!$A:$A=$H$2,ROW(INDIRECT("1:"&amp;ROWS('AUTRES ENGAGEMENTS'!A:A)))),ROWS($1:13))),"")</f>
        <v/>
      </c>
      <c r="E18" s="162" t="str" cm="1">
        <f t="array" aca="1" ref="E18" ca="1">IF(ROWS($1:13)&lt;=COUNTIF('AUTRES ENGAGEMENTS'!$A:$A,$H$2),INDEX('AUTRES ENGAGEMENTS'!$F:$F,SMALL(IF('AUTRES ENGAGEMENTS'!$A:$A=$H$2,ROW(INDIRECT("1:"&amp;ROWS('AUTRES ENGAGEMENTS'!B:B)))),ROWS($1:13))),"")</f>
        <v/>
      </c>
      <c r="F18" s="162" t="str" cm="1">
        <f t="array" aca="1" ref="F18" ca="1">IF(ROWS($1:13)&lt;=COUNTIF('AUTRES ENGAGEMENTS'!$A:$A,$H$2),INDEX('AUTRES ENGAGEMENTS'!$G:$G,SMALL(IF('AUTRES ENGAGEMENTS'!$A:$A=$H$2,ROW(INDIRECT("1:"&amp;ROWS('AUTRES ENGAGEMENTS'!C:C)))),ROWS($1:13))),"")</f>
        <v/>
      </c>
      <c r="J18" s="61"/>
    </row>
    <row r="19" spans="1:10" ht="42" customHeight="1" x14ac:dyDescent="0.35">
      <c r="A19" s="162" t="str" cm="1">
        <f t="array" aca="1" ref="A19" ca="1">IF(ROWS($1:14)&lt;=COUNTIF('AUTRES ENGAGEMENTS'!$A:$A,$H$2),INDEX('AUTRES ENGAGEMENTS'!$D:$D,SMALL(IF('AUTRES ENGAGEMENTS'!$A:$A=$H$2,ROW(INDIRECT("1:"&amp;ROWS('AUTRES ENGAGEMENTS'!A:A)))),ROWS($1:14))),"")</f>
        <v/>
      </c>
      <c r="B19" s="163" t="str" cm="1">
        <f t="array" aca="1" ref="B19" ca="1">IF(ROWS($1:14)&lt;=COUNTIF('AUTRES ENGAGEMENTS'!$A:$A,$H$2),INDEX('AUTRES ENGAGEMENTS'!$B:$B,SMALL(IF('AUTRES ENGAGEMENTS'!$A:$A=$H$2,ROW(INDIRECT("1:"&amp;ROWS('AUTRES ENGAGEMENTS'!A:A)))),ROWS($1:14))),"")</f>
        <v/>
      </c>
      <c r="C19" s="163" t="str" cm="1">
        <f t="array" aca="1" ref="C19" ca="1">IF(ROWS($1:14)&lt;=COUNTIF('AUTRES ENGAGEMENTS'!$A:$A,$H$2),INDEX('AUTRES ENGAGEMENTS'!$C:$C,SMALL(IF('AUTRES ENGAGEMENTS'!$A:$A=$H$2,ROW(INDIRECT("1:"&amp;ROWS('AUTRES ENGAGEMENTS'!A:A)))),ROWS($1:14))),"")</f>
        <v/>
      </c>
      <c r="D19" s="162" t="str" cm="1">
        <f t="array" aca="1" ref="D19" ca="1">IF(ROWS($1:14)&lt;=COUNTIF('AUTRES ENGAGEMENTS'!$A:$A,$H$2),INDEX('AUTRES ENGAGEMENTS'!$E:$E,SMALL(IF('AUTRES ENGAGEMENTS'!$A:$A=$H$2,ROW(INDIRECT("1:"&amp;ROWS('AUTRES ENGAGEMENTS'!A:A)))),ROWS($1:14))),"")</f>
        <v/>
      </c>
      <c r="E19" s="162" t="str" cm="1">
        <f t="array" aca="1" ref="E19" ca="1">IF(ROWS($1:14)&lt;=COUNTIF('AUTRES ENGAGEMENTS'!$A:$A,$H$2),INDEX('AUTRES ENGAGEMENTS'!$F:$F,SMALL(IF('AUTRES ENGAGEMENTS'!$A:$A=$H$2,ROW(INDIRECT("1:"&amp;ROWS('AUTRES ENGAGEMENTS'!B:B)))),ROWS($1:14))),"")</f>
        <v/>
      </c>
      <c r="F19" s="162" t="str" cm="1">
        <f t="array" aca="1" ref="F19" ca="1">IF(ROWS($1:14)&lt;=COUNTIF('AUTRES ENGAGEMENTS'!$A:$A,$H$2),INDEX('AUTRES ENGAGEMENTS'!$G:$G,SMALL(IF('AUTRES ENGAGEMENTS'!$A:$A=$H$2,ROW(INDIRECT("1:"&amp;ROWS('AUTRES ENGAGEMENTS'!C:C)))),ROWS($1:14))),"")</f>
        <v/>
      </c>
      <c r="J19" s="61"/>
    </row>
    <row r="20" spans="1:10" ht="42" customHeight="1" x14ac:dyDescent="0.35">
      <c r="A20" s="162" t="str" cm="1">
        <f t="array" aca="1" ref="A20" ca="1">IF(ROWS($1:15)&lt;=COUNTIF('AUTRES ENGAGEMENTS'!$A:$A,$H$2),INDEX('AUTRES ENGAGEMENTS'!$D:$D,SMALL(IF('AUTRES ENGAGEMENTS'!$A:$A=$H$2,ROW(INDIRECT("1:"&amp;ROWS('AUTRES ENGAGEMENTS'!A:A)))),ROWS($1:15))),"")</f>
        <v/>
      </c>
      <c r="B20" s="163" t="str" cm="1">
        <f t="array" aca="1" ref="B20" ca="1">IF(ROWS($1:15)&lt;=COUNTIF('AUTRES ENGAGEMENTS'!$A:$A,$H$2),INDEX('AUTRES ENGAGEMENTS'!$B:$B,SMALL(IF('AUTRES ENGAGEMENTS'!$A:$A=$H$2,ROW(INDIRECT("1:"&amp;ROWS('AUTRES ENGAGEMENTS'!A:A)))),ROWS($1:15))),"")</f>
        <v/>
      </c>
      <c r="C20" s="163" t="str" cm="1">
        <f t="array" aca="1" ref="C20" ca="1">IF(ROWS($1:15)&lt;=COUNTIF('AUTRES ENGAGEMENTS'!$A:$A,$H$2),INDEX('AUTRES ENGAGEMENTS'!$C:$C,SMALL(IF('AUTRES ENGAGEMENTS'!$A:$A=$H$2,ROW(INDIRECT("1:"&amp;ROWS('AUTRES ENGAGEMENTS'!A:A)))),ROWS($1:15))),"")</f>
        <v/>
      </c>
      <c r="D20" s="162" t="str" cm="1">
        <f t="array" aca="1" ref="D20" ca="1">IF(ROWS($1:15)&lt;=COUNTIF('AUTRES ENGAGEMENTS'!$A:$A,$H$2),INDEX('AUTRES ENGAGEMENTS'!$E:$E,SMALL(IF('AUTRES ENGAGEMENTS'!$A:$A=$H$2,ROW(INDIRECT("1:"&amp;ROWS('AUTRES ENGAGEMENTS'!A:A)))),ROWS($1:15))),"")</f>
        <v/>
      </c>
      <c r="E20" s="162" t="str" cm="1">
        <f t="array" aca="1" ref="E20" ca="1">IF(ROWS($1:15)&lt;=COUNTIF('AUTRES ENGAGEMENTS'!$A:$A,$H$2),INDEX('AUTRES ENGAGEMENTS'!$F:$F,SMALL(IF('AUTRES ENGAGEMENTS'!$A:$A=$H$2,ROW(INDIRECT("1:"&amp;ROWS('AUTRES ENGAGEMENTS'!B:B)))),ROWS($1:15))),"")</f>
        <v/>
      </c>
      <c r="F20" s="162" t="str" cm="1">
        <f t="array" aca="1" ref="F20" ca="1">IF(ROWS($1:15)&lt;=COUNTIF('AUTRES ENGAGEMENTS'!$A:$A,$H$2),INDEX('AUTRES ENGAGEMENTS'!$G:$G,SMALL(IF('AUTRES ENGAGEMENTS'!$A:$A=$H$2,ROW(INDIRECT("1:"&amp;ROWS('AUTRES ENGAGEMENTS'!C:C)))),ROWS($1:15))),"")</f>
        <v/>
      </c>
      <c r="J20" s="61"/>
    </row>
    <row r="21" spans="1:10" ht="42" customHeight="1" x14ac:dyDescent="0.35">
      <c r="A21" s="162" t="str" cm="1">
        <f t="array" aca="1" ref="A21" ca="1">IF(ROWS($1:16)&lt;=COUNTIF('AUTRES ENGAGEMENTS'!$A:$A,$H$2),INDEX('AUTRES ENGAGEMENTS'!$D:$D,SMALL(IF('AUTRES ENGAGEMENTS'!$A:$A=$H$2,ROW(INDIRECT("1:"&amp;ROWS('AUTRES ENGAGEMENTS'!A:A)))),ROWS($1:16))),"")</f>
        <v/>
      </c>
      <c r="B21" s="163" t="str" cm="1">
        <f t="array" aca="1" ref="B21" ca="1">IF(ROWS($1:16)&lt;=COUNTIF('AUTRES ENGAGEMENTS'!$A:$A,$H$2),INDEX('AUTRES ENGAGEMENTS'!$B:$B,SMALL(IF('AUTRES ENGAGEMENTS'!$A:$A=$H$2,ROW(INDIRECT("1:"&amp;ROWS('AUTRES ENGAGEMENTS'!A:A)))),ROWS($1:16))),"")</f>
        <v/>
      </c>
      <c r="C21" s="163" t="str" cm="1">
        <f t="array" aca="1" ref="C21" ca="1">IF(ROWS($1:16)&lt;=COUNTIF('AUTRES ENGAGEMENTS'!$A:$A,$H$2),INDEX('AUTRES ENGAGEMENTS'!$C:$C,SMALL(IF('AUTRES ENGAGEMENTS'!$A:$A=$H$2,ROW(INDIRECT("1:"&amp;ROWS('AUTRES ENGAGEMENTS'!A:A)))),ROWS($1:16))),"")</f>
        <v/>
      </c>
      <c r="D21" s="162" t="str" cm="1">
        <f t="array" aca="1" ref="D21" ca="1">IF(ROWS($1:16)&lt;=COUNTIF('AUTRES ENGAGEMENTS'!$A:$A,$H$2),INDEX('AUTRES ENGAGEMENTS'!$E:$E,SMALL(IF('AUTRES ENGAGEMENTS'!$A:$A=$H$2,ROW(INDIRECT("1:"&amp;ROWS('AUTRES ENGAGEMENTS'!A:A)))),ROWS($1:16))),"")</f>
        <v/>
      </c>
      <c r="E21" s="162" t="str" cm="1">
        <f t="array" aca="1" ref="E21" ca="1">IF(ROWS($1:16)&lt;=COUNTIF('AUTRES ENGAGEMENTS'!$A:$A,$H$2),INDEX('AUTRES ENGAGEMENTS'!$F:$F,SMALL(IF('AUTRES ENGAGEMENTS'!$A:$A=$H$2,ROW(INDIRECT("1:"&amp;ROWS('AUTRES ENGAGEMENTS'!B:B)))),ROWS($1:16))),"")</f>
        <v/>
      </c>
      <c r="F21" s="162" t="str" cm="1">
        <f t="array" aca="1" ref="F21" ca="1">IF(ROWS($1:16)&lt;=COUNTIF('AUTRES ENGAGEMENTS'!$A:$A,$H$2),INDEX('AUTRES ENGAGEMENTS'!$G:$G,SMALL(IF('AUTRES ENGAGEMENTS'!$A:$A=$H$2,ROW(INDIRECT("1:"&amp;ROWS('AUTRES ENGAGEMENTS'!C:C)))),ROWS($1:16))),"")</f>
        <v/>
      </c>
      <c r="J21" s="61"/>
    </row>
    <row r="22" spans="1:10" ht="42" customHeight="1" x14ac:dyDescent="0.35">
      <c r="A22" s="162" t="str" cm="1">
        <f t="array" aca="1" ref="A22" ca="1">IF(ROWS($1:17)&lt;=COUNTIF('AUTRES ENGAGEMENTS'!$A:$A,$H$2),INDEX('AUTRES ENGAGEMENTS'!$D:$D,SMALL(IF('AUTRES ENGAGEMENTS'!$A:$A=$H$2,ROW(INDIRECT("1:"&amp;ROWS('AUTRES ENGAGEMENTS'!A:A)))),ROWS($1:17))),"")</f>
        <v/>
      </c>
      <c r="B22" s="163" t="str" cm="1">
        <f t="array" aca="1" ref="B22" ca="1">IF(ROWS($1:17)&lt;=COUNTIF('AUTRES ENGAGEMENTS'!$A:$A,$H$2),INDEX('AUTRES ENGAGEMENTS'!$B:$B,SMALL(IF('AUTRES ENGAGEMENTS'!$A:$A=$H$2,ROW(INDIRECT("1:"&amp;ROWS('AUTRES ENGAGEMENTS'!A:A)))),ROWS($1:17))),"")</f>
        <v/>
      </c>
      <c r="C22" s="163" t="str" cm="1">
        <f t="array" aca="1" ref="C22" ca="1">IF(ROWS($1:17)&lt;=COUNTIF('AUTRES ENGAGEMENTS'!$A:$A,$H$2),INDEX('AUTRES ENGAGEMENTS'!$C:$C,SMALL(IF('AUTRES ENGAGEMENTS'!$A:$A=$H$2,ROW(INDIRECT("1:"&amp;ROWS('AUTRES ENGAGEMENTS'!A:A)))),ROWS($1:17))),"")</f>
        <v/>
      </c>
      <c r="D22" s="162" t="str" cm="1">
        <f t="array" aca="1" ref="D22" ca="1">IF(ROWS($1:17)&lt;=COUNTIF('AUTRES ENGAGEMENTS'!$A:$A,$H$2),INDEX('AUTRES ENGAGEMENTS'!$E:$E,SMALL(IF('AUTRES ENGAGEMENTS'!$A:$A=$H$2,ROW(INDIRECT("1:"&amp;ROWS('AUTRES ENGAGEMENTS'!A:A)))),ROWS($1:17))),"")</f>
        <v/>
      </c>
      <c r="E22" s="162" t="str" cm="1">
        <f t="array" aca="1" ref="E22" ca="1">IF(ROWS($1:17)&lt;=COUNTIF('AUTRES ENGAGEMENTS'!$A:$A,$H$2),INDEX('AUTRES ENGAGEMENTS'!$F:$F,SMALL(IF('AUTRES ENGAGEMENTS'!$A:$A=$H$2,ROW(INDIRECT("1:"&amp;ROWS('AUTRES ENGAGEMENTS'!B:B)))),ROWS($1:17))),"")</f>
        <v/>
      </c>
      <c r="F22" s="162" t="str" cm="1">
        <f t="array" aca="1" ref="F22" ca="1">IF(ROWS($1:17)&lt;=COUNTIF('AUTRES ENGAGEMENTS'!$A:$A,$H$2),INDEX('AUTRES ENGAGEMENTS'!$G:$G,SMALL(IF('AUTRES ENGAGEMENTS'!$A:$A=$H$2,ROW(INDIRECT("1:"&amp;ROWS('AUTRES ENGAGEMENTS'!C:C)))),ROWS($1:17))),"")</f>
        <v/>
      </c>
      <c r="J22" s="61"/>
    </row>
    <row r="23" spans="1:10" ht="42" customHeight="1" x14ac:dyDescent="0.35">
      <c r="A23" s="162" t="str" cm="1">
        <f t="array" aca="1" ref="A23" ca="1">IF(ROWS($1:18)&lt;=COUNTIF('AUTRES ENGAGEMENTS'!$A:$A,$H$2),INDEX('AUTRES ENGAGEMENTS'!$D:$D,SMALL(IF('AUTRES ENGAGEMENTS'!$A:$A=$H$2,ROW(INDIRECT("1:"&amp;ROWS('AUTRES ENGAGEMENTS'!A:A)))),ROWS($1:18))),"")</f>
        <v/>
      </c>
      <c r="B23" s="163" t="str" cm="1">
        <f t="array" aca="1" ref="B23" ca="1">IF(ROWS($1:18)&lt;=COUNTIF('AUTRES ENGAGEMENTS'!$A:$A,$H$2),INDEX('AUTRES ENGAGEMENTS'!$B:$B,SMALL(IF('AUTRES ENGAGEMENTS'!$A:$A=$H$2,ROW(INDIRECT("1:"&amp;ROWS('AUTRES ENGAGEMENTS'!A:A)))),ROWS($1:18))),"")</f>
        <v/>
      </c>
      <c r="C23" s="163" t="str" cm="1">
        <f t="array" aca="1" ref="C23" ca="1">IF(ROWS($1:18)&lt;=COUNTIF('AUTRES ENGAGEMENTS'!$A:$A,$H$2),INDEX('AUTRES ENGAGEMENTS'!$C:$C,SMALL(IF('AUTRES ENGAGEMENTS'!$A:$A=$H$2,ROW(INDIRECT("1:"&amp;ROWS('AUTRES ENGAGEMENTS'!A:A)))),ROWS($1:18))),"")</f>
        <v/>
      </c>
      <c r="D23" s="162" t="str" cm="1">
        <f t="array" aca="1" ref="D23" ca="1">IF(ROWS($1:18)&lt;=COUNTIF('AUTRES ENGAGEMENTS'!$A:$A,$H$2),INDEX('AUTRES ENGAGEMENTS'!$E:$E,SMALL(IF('AUTRES ENGAGEMENTS'!$A:$A=$H$2,ROW(INDIRECT("1:"&amp;ROWS('AUTRES ENGAGEMENTS'!A:A)))),ROWS($1:18))),"")</f>
        <v/>
      </c>
      <c r="E23" s="162" t="str" cm="1">
        <f t="array" aca="1" ref="E23" ca="1">IF(ROWS($1:18)&lt;=COUNTIF('AUTRES ENGAGEMENTS'!$A:$A,$H$2),INDEX('AUTRES ENGAGEMENTS'!$F:$F,SMALL(IF('AUTRES ENGAGEMENTS'!$A:$A=$H$2,ROW(INDIRECT("1:"&amp;ROWS('AUTRES ENGAGEMENTS'!B:B)))),ROWS($1:18))),"")</f>
        <v/>
      </c>
      <c r="F23" s="162" t="str" cm="1">
        <f t="array" aca="1" ref="F23" ca="1">IF(ROWS($1:18)&lt;=COUNTIF('AUTRES ENGAGEMENTS'!$A:$A,$H$2),INDEX('AUTRES ENGAGEMENTS'!$G:$G,SMALL(IF('AUTRES ENGAGEMENTS'!$A:$A=$H$2,ROW(INDIRECT("1:"&amp;ROWS('AUTRES ENGAGEMENTS'!C:C)))),ROWS($1:18))),"")</f>
        <v/>
      </c>
      <c r="J23" s="61"/>
    </row>
    <row r="24" spans="1:10" ht="42" customHeight="1" x14ac:dyDescent="0.35">
      <c r="A24" s="162" t="str" cm="1">
        <f t="array" aca="1" ref="A24" ca="1">IF(ROWS($1:19)&lt;=COUNTIF('AUTRES ENGAGEMENTS'!$A:$A,$H$2),INDEX('AUTRES ENGAGEMENTS'!$D:$D,SMALL(IF('AUTRES ENGAGEMENTS'!$A:$A=$H$2,ROW(INDIRECT("1:"&amp;ROWS('AUTRES ENGAGEMENTS'!A:A)))),ROWS($1:19))),"")</f>
        <v/>
      </c>
      <c r="B24" s="163" t="str" cm="1">
        <f t="array" aca="1" ref="B24" ca="1">IF(ROWS($1:19)&lt;=COUNTIF('AUTRES ENGAGEMENTS'!$A:$A,$H$2),INDEX('AUTRES ENGAGEMENTS'!$B:$B,SMALL(IF('AUTRES ENGAGEMENTS'!$A:$A=$H$2,ROW(INDIRECT("1:"&amp;ROWS('AUTRES ENGAGEMENTS'!A:A)))),ROWS($1:19))),"")</f>
        <v/>
      </c>
      <c r="C24" s="163" t="str" cm="1">
        <f t="array" aca="1" ref="C24" ca="1">IF(ROWS($1:19)&lt;=COUNTIF('AUTRES ENGAGEMENTS'!$A:$A,$H$2),INDEX('AUTRES ENGAGEMENTS'!$C:$C,SMALL(IF('AUTRES ENGAGEMENTS'!$A:$A=$H$2,ROW(INDIRECT("1:"&amp;ROWS('AUTRES ENGAGEMENTS'!A:A)))),ROWS($1:19))),"")</f>
        <v/>
      </c>
      <c r="D24" s="162" t="str" cm="1">
        <f t="array" aca="1" ref="D24" ca="1">IF(ROWS($1:19)&lt;=COUNTIF('AUTRES ENGAGEMENTS'!$A:$A,$H$2),INDEX('AUTRES ENGAGEMENTS'!$E:$E,SMALL(IF('AUTRES ENGAGEMENTS'!$A:$A=$H$2,ROW(INDIRECT("1:"&amp;ROWS('AUTRES ENGAGEMENTS'!A:A)))),ROWS($1:19))),"")</f>
        <v/>
      </c>
      <c r="E24" s="162" t="str" cm="1">
        <f t="array" aca="1" ref="E24" ca="1">IF(ROWS($1:19)&lt;=COUNTIF('AUTRES ENGAGEMENTS'!$A:$A,$H$2),INDEX('AUTRES ENGAGEMENTS'!$F:$F,SMALL(IF('AUTRES ENGAGEMENTS'!$A:$A=$H$2,ROW(INDIRECT("1:"&amp;ROWS('AUTRES ENGAGEMENTS'!B:B)))),ROWS($1:19))),"")</f>
        <v/>
      </c>
      <c r="F24" s="162" t="str" cm="1">
        <f t="array" aca="1" ref="F24" ca="1">IF(ROWS($1:19)&lt;=COUNTIF('AUTRES ENGAGEMENTS'!$A:$A,$H$2),INDEX('AUTRES ENGAGEMENTS'!$G:$G,SMALL(IF('AUTRES ENGAGEMENTS'!$A:$A=$H$2,ROW(INDIRECT("1:"&amp;ROWS('AUTRES ENGAGEMENTS'!C:C)))),ROWS($1:19))),"")</f>
        <v/>
      </c>
      <c r="J24" s="61"/>
    </row>
    <row r="25" spans="1:10" ht="42" customHeight="1" x14ac:dyDescent="0.35">
      <c r="A25" s="162" t="str" cm="1">
        <f t="array" aca="1" ref="A25" ca="1">IF(ROWS($1:20)&lt;=COUNTIF('AUTRES ENGAGEMENTS'!$A:$A,$H$2),INDEX('AUTRES ENGAGEMENTS'!$D:$D,SMALL(IF('AUTRES ENGAGEMENTS'!$A:$A=$H$2,ROW(INDIRECT("1:"&amp;ROWS('AUTRES ENGAGEMENTS'!A:A)))),ROWS($1:20))),"")</f>
        <v/>
      </c>
      <c r="B25" s="163" t="str" cm="1">
        <f t="array" aca="1" ref="B25" ca="1">IF(ROWS($1:20)&lt;=COUNTIF('AUTRES ENGAGEMENTS'!$A:$A,$H$2),INDEX('AUTRES ENGAGEMENTS'!$B:$B,SMALL(IF('AUTRES ENGAGEMENTS'!$A:$A=$H$2,ROW(INDIRECT("1:"&amp;ROWS('AUTRES ENGAGEMENTS'!A:A)))),ROWS($1:20))),"")</f>
        <v/>
      </c>
      <c r="C25" s="163" t="str" cm="1">
        <f t="array" aca="1" ref="C25" ca="1">IF(ROWS($1:20)&lt;=COUNTIF('AUTRES ENGAGEMENTS'!$A:$A,$H$2),INDEX('AUTRES ENGAGEMENTS'!$C:$C,SMALL(IF('AUTRES ENGAGEMENTS'!$A:$A=$H$2,ROW(INDIRECT("1:"&amp;ROWS('AUTRES ENGAGEMENTS'!A:A)))),ROWS($1:20))),"")</f>
        <v/>
      </c>
      <c r="D25" s="162" t="str" cm="1">
        <f t="array" aca="1" ref="D25" ca="1">IF(ROWS($1:20)&lt;=COUNTIF('AUTRES ENGAGEMENTS'!$A:$A,$H$2),INDEX('AUTRES ENGAGEMENTS'!$E:$E,SMALL(IF('AUTRES ENGAGEMENTS'!$A:$A=$H$2,ROW(INDIRECT("1:"&amp;ROWS('AUTRES ENGAGEMENTS'!A:A)))),ROWS($1:20))),"")</f>
        <v/>
      </c>
      <c r="E25" s="162" t="str" cm="1">
        <f t="array" aca="1" ref="E25" ca="1">IF(ROWS($1:20)&lt;=COUNTIF('AUTRES ENGAGEMENTS'!$A:$A,$H$2),INDEX('AUTRES ENGAGEMENTS'!$F:$F,SMALL(IF('AUTRES ENGAGEMENTS'!$A:$A=$H$2,ROW(INDIRECT("1:"&amp;ROWS('AUTRES ENGAGEMENTS'!B:B)))),ROWS($1:20))),"")</f>
        <v/>
      </c>
      <c r="F25" s="162" t="str" cm="1">
        <f t="array" aca="1" ref="F25" ca="1">IF(ROWS($1:20)&lt;=COUNTIF('AUTRES ENGAGEMENTS'!$A:$A,$H$2),INDEX('AUTRES ENGAGEMENTS'!$G:$G,SMALL(IF('AUTRES ENGAGEMENTS'!$A:$A=$H$2,ROW(INDIRECT("1:"&amp;ROWS('AUTRES ENGAGEMENTS'!C:C)))),ROWS($1:20))),"")</f>
        <v/>
      </c>
      <c r="J25" s="61"/>
    </row>
    <row r="26" spans="1:10" ht="42" customHeight="1" x14ac:dyDescent="0.35">
      <c r="A26" s="162" t="str" cm="1">
        <f t="array" aca="1" ref="A26" ca="1">IF(ROWS($1:21)&lt;=COUNTIF('AUTRES ENGAGEMENTS'!$A:$A,$H$2),INDEX('AUTRES ENGAGEMENTS'!$D:$D,SMALL(IF('AUTRES ENGAGEMENTS'!$A:$A=$H$2,ROW(INDIRECT("1:"&amp;ROWS('AUTRES ENGAGEMENTS'!A:A)))),ROWS($1:21))),"")</f>
        <v/>
      </c>
      <c r="B26" s="163" t="str" cm="1">
        <f t="array" aca="1" ref="B26" ca="1">IF(ROWS($1:21)&lt;=COUNTIF('AUTRES ENGAGEMENTS'!$A:$A,$H$2),INDEX('AUTRES ENGAGEMENTS'!$B:$B,SMALL(IF('AUTRES ENGAGEMENTS'!$A:$A=$H$2,ROW(INDIRECT("1:"&amp;ROWS('AUTRES ENGAGEMENTS'!A:A)))),ROWS($1:21))),"")</f>
        <v/>
      </c>
      <c r="C26" s="163" t="str" cm="1">
        <f t="array" aca="1" ref="C26" ca="1">IF(ROWS($1:21)&lt;=COUNTIF('AUTRES ENGAGEMENTS'!$A:$A,$H$2),INDEX('AUTRES ENGAGEMENTS'!$C:$C,SMALL(IF('AUTRES ENGAGEMENTS'!$A:$A=$H$2,ROW(INDIRECT("1:"&amp;ROWS('AUTRES ENGAGEMENTS'!A:A)))),ROWS($1:21))),"")</f>
        <v/>
      </c>
      <c r="D26" s="162" t="str" cm="1">
        <f t="array" aca="1" ref="D26" ca="1">IF(ROWS($1:21)&lt;=COUNTIF('AUTRES ENGAGEMENTS'!$A:$A,$H$2),INDEX('AUTRES ENGAGEMENTS'!$E:$E,SMALL(IF('AUTRES ENGAGEMENTS'!$A:$A=$H$2,ROW(INDIRECT("1:"&amp;ROWS('AUTRES ENGAGEMENTS'!A:A)))),ROWS($1:21))),"")</f>
        <v/>
      </c>
      <c r="E26" s="162" t="str" cm="1">
        <f t="array" aca="1" ref="E26" ca="1">IF(ROWS($1:21)&lt;=COUNTIF('AUTRES ENGAGEMENTS'!$A:$A,$H$2),INDEX('AUTRES ENGAGEMENTS'!$F:$F,SMALL(IF('AUTRES ENGAGEMENTS'!$A:$A=$H$2,ROW(INDIRECT("1:"&amp;ROWS('AUTRES ENGAGEMENTS'!B:B)))),ROWS($1:21))),"")</f>
        <v/>
      </c>
      <c r="F26" s="162" t="str" cm="1">
        <f t="array" aca="1" ref="F26" ca="1">IF(ROWS($1:21)&lt;=COUNTIF('AUTRES ENGAGEMENTS'!$A:$A,$H$2),INDEX('AUTRES ENGAGEMENTS'!$G:$G,SMALL(IF('AUTRES ENGAGEMENTS'!$A:$A=$H$2,ROW(INDIRECT("1:"&amp;ROWS('AUTRES ENGAGEMENTS'!C:C)))),ROWS($1:21))),"")</f>
        <v/>
      </c>
      <c r="J26" s="61"/>
    </row>
    <row r="27" spans="1:10" ht="42" customHeight="1" x14ac:dyDescent="0.35">
      <c r="A27" s="162" t="str" cm="1">
        <f t="array" aca="1" ref="A27" ca="1">IF(ROWS($1:22)&lt;=COUNTIF('AUTRES ENGAGEMENTS'!$A:$A,$H$2),INDEX('AUTRES ENGAGEMENTS'!$D:$D,SMALL(IF('AUTRES ENGAGEMENTS'!$A:$A=$H$2,ROW(INDIRECT("1:"&amp;ROWS('AUTRES ENGAGEMENTS'!A:A)))),ROWS($1:22))),"")</f>
        <v/>
      </c>
      <c r="B27" s="163" t="str" cm="1">
        <f t="array" aca="1" ref="B27" ca="1">IF(ROWS($1:22)&lt;=COUNTIF('AUTRES ENGAGEMENTS'!$A:$A,$H$2),INDEX('AUTRES ENGAGEMENTS'!$B:$B,SMALL(IF('AUTRES ENGAGEMENTS'!$A:$A=$H$2,ROW(INDIRECT("1:"&amp;ROWS('AUTRES ENGAGEMENTS'!A:A)))),ROWS($1:22))),"")</f>
        <v/>
      </c>
      <c r="C27" s="163" t="str" cm="1">
        <f t="array" aca="1" ref="C27" ca="1">IF(ROWS($1:22)&lt;=COUNTIF('AUTRES ENGAGEMENTS'!$A:$A,$H$2),INDEX('AUTRES ENGAGEMENTS'!$C:$C,SMALL(IF('AUTRES ENGAGEMENTS'!$A:$A=$H$2,ROW(INDIRECT("1:"&amp;ROWS('AUTRES ENGAGEMENTS'!A:A)))),ROWS($1:22))),"")</f>
        <v/>
      </c>
      <c r="D27" s="162" t="str" cm="1">
        <f t="array" aca="1" ref="D27" ca="1">IF(ROWS($1:22)&lt;=COUNTIF('AUTRES ENGAGEMENTS'!$A:$A,$H$2),INDEX('AUTRES ENGAGEMENTS'!$E:$E,SMALL(IF('AUTRES ENGAGEMENTS'!$A:$A=$H$2,ROW(INDIRECT("1:"&amp;ROWS('AUTRES ENGAGEMENTS'!A:A)))),ROWS($1:22))),"")</f>
        <v/>
      </c>
      <c r="E27" s="162" t="str" cm="1">
        <f t="array" aca="1" ref="E27" ca="1">IF(ROWS($1:22)&lt;=COUNTIF('AUTRES ENGAGEMENTS'!$A:$A,$H$2),INDEX('AUTRES ENGAGEMENTS'!$F:$F,SMALL(IF('AUTRES ENGAGEMENTS'!$A:$A=$H$2,ROW(INDIRECT("1:"&amp;ROWS('AUTRES ENGAGEMENTS'!B:B)))),ROWS($1:22))),"")</f>
        <v/>
      </c>
      <c r="F27" s="162" t="str" cm="1">
        <f t="array" aca="1" ref="F27" ca="1">IF(ROWS($1:22)&lt;=COUNTIF('AUTRES ENGAGEMENTS'!$A:$A,$H$2),INDEX('AUTRES ENGAGEMENTS'!$G:$G,SMALL(IF('AUTRES ENGAGEMENTS'!$A:$A=$H$2,ROW(INDIRECT("1:"&amp;ROWS('AUTRES ENGAGEMENTS'!C:C)))),ROWS($1:22))),"")</f>
        <v/>
      </c>
      <c r="J27" s="61"/>
    </row>
    <row r="28" spans="1:10" ht="42" customHeight="1" x14ac:dyDescent="0.35">
      <c r="A28" s="162" t="str" cm="1">
        <f t="array" aca="1" ref="A28" ca="1">IF(ROWS($1:23)&lt;=COUNTIF('AUTRES ENGAGEMENTS'!$A:$A,$H$2),INDEX('AUTRES ENGAGEMENTS'!$D:$D,SMALL(IF('AUTRES ENGAGEMENTS'!$A:$A=$H$2,ROW(INDIRECT("1:"&amp;ROWS('AUTRES ENGAGEMENTS'!A:A)))),ROWS($1:23))),"")</f>
        <v/>
      </c>
      <c r="B28" s="163" t="str" cm="1">
        <f t="array" aca="1" ref="B28" ca="1">IF(ROWS($1:23)&lt;=COUNTIF('AUTRES ENGAGEMENTS'!$A:$A,$H$2),INDEX('AUTRES ENGAGEMENTS'!$B:$B,SMALL(IF('AUTRES ENGAGEMENTS'!$A:$A=$H$2,ROW(INDIRECT("1:"&amp;ROWS('AUTRES ENGAGEMENTS'!A:A)))),ROWS($1:23))),"")</f>
        <v/>
      </c>
      <c r="C28" s="163" t="str" cm="1">
        <f t="array" aca="1" ref="C28" ca="1">IF(ROWS($1:23)&lt;=COUNTIF('AUTRES ENGAGEMENTS'!$A:$A,$H$2),INDEX('AUTRES ENGAGEMENTS'!$C:$C,SMALL(IF('AUTRES ENGAGEMENTS'!$A:$A=$H$2,ROW(INDIRECT("1:"&amp;ROWS('AUTRES ENGAGEMENTS'!A:A)))),ROWS($1:23))),"")</f>
        <v/>
      </c>
      <c r="D28" s="162" t="str" cm="1">
        <f t="array" aca="1" ref="D28" ca="1">IF(ROWS($1:23)&lt;=COUNTIF('AUTRES ENGAGEMENTS'!$A:$A,$H$2),INDEX('AUTRES ENGAGEMENTS'!$E:$E,SMALL(IF('AUTRES ENGAGEMENTS'!$A:$A=$H$2,ROW(INDIRECT("1:"&amp;ROWS('AUTRES ENGAGEMENTS'!A:A)))),ROWS($1:23))),"")</f>
        <v/>
      </c>
      <c r="E28" s="162" t="str" cm="1">
        <f t="array" aca="1" ref="E28" ca="1">IF(ROWS($1:23)&lt;=COUNTIF('AUTRES ENGAGEMENTS'!$A:$A,$H$2),INDEX('AUTRES ENGAGEMENTS'!$F:$F,SMALL(IF('AUTRES ENGAGEMENTS'!$A:$A=$H$2,ROW(INDIRECT("1:"&amp;ROWS('AUTRES ENGAGEMENTS'!B:B)))),ROWS($1:23))),"")</f>
        <v/>
      </c>
      <c r="F28" s="162" t="str" cm="1">
        <f t="array" aca="1" ref="F28" ca="1">IF(ROWS($1:23)&lt;=COUNTIF('AUTRES ENGAGEMENTS'!$A:$A,$H$2),INDEX('AUTRES ENGAGEMENTS'!$G:$G,SMALL(IF('AUTRES ENGAGEMENTS'!$A:$A=$H$2,ROW(INDIRECT("1:"&amp;ROWS('AUTRES ENGAGEMENTS'!C:C)))),ROWS($1:23))),"")</f>
        <v/>
      </c>
      <c r="J28" s="61"/>
    </row>
    <row r="29" spans="1:10" ht="42" customHeight="1" x14ac:dyDescent="0.35">
      <c r="A29" s="162" t="str" cm="1">
        <f t="array" aca="1" ref="A29" ca="1">IF(ROWS($1:24)&lt;=COUNTIF('AUTRES ENGAGEMENTS'!$A:$A,$H$2),INDEX('AUTRES ENGAGEMENTS'!$D:$D,SMALL(IF('AUTRES ENGAGEMENTS'!$A:$A=$H$2,ROW(INDIRECT("1:"&amp;ROWS('AUTRES ENGAGEMENTS'!A:A)))),ROWS($1:24))),"")</f>
        <v/>
      </c>
      <c r="B29" s="163" t="str" cm="1">
        <f t="array" aca="1" ref="B29" ca="1">IF(ROWS($1:24)&lt;=COUNTIF('AUTRES ENGAGEMENTS'!$A:$A,$H$2),INDEX('AUTRES ENGAGEMENTS'!$B:$B,SMALL(IF('AUTRES ENGAGEMENTS'!$A:$A=$H$2,ROW(INDIRECT("1:"&amp;ROWS('AUTRES ENGAGEMENTS'!A:A)))),ROWS($1:24))),"")</f>
        <v/>
      </c>
      <c r="C29" s="163" t="str" cm="1">
        <f t="array" aca="1" ref="C29" ca="1">IF(ROWS($1:24)&lt;=COUNTIF('AUTRES ENGAGEMENTS'!$A:$A,$H$2),INDEX('AUTRES ENGAGEMENTS'!$C:$C,SMALL(IF('AUTRES ENGAGEMENTS'!$A:$A=$H$2,ROW(INDIRECT("1:"&amp;ROWS('AUTRES ENGAGEMENTS'!A:A)))),ROWS($1:24))),"")</f>
        <v/>
      </c>
      <c r="D29" s="162" t="str" cm="1">
        <f t="array" aca="1" ref="D29" ca="1">IF(ROWS($1:24)&lt;=COUNTIF('AUTRES ENGAGEMENTS'!$A:$A,$H$2),INDEX('AUTRES ENGAGEMENTS'!$E:$E,SMALL(IF('AUTRES ENGAGEMENTS'!$A:$A=$H$2,ROW(INDIRECT("1:"&amp;ROWS('AUTRES ENGAGEMENTS'!A:A)))),ROWS($1:24))),"")</f>
        <v/>
      </c>
      <c r="E29" s="162" t="str" cm="1">
        <f t="array" aca="1" ref="E29" ca="1">IF(ROWS($1:24)&lt;=COUNTIF('AUTRES ENGAGEMENTS'!$A:$A,$H$2),INDEX('AUTRES ENGAGEMENTS'!$F:$F,SMALL(IF('AUTRES ENGAGEMENTS'!$A:$A=$H$2,ROW(INDIRECT("1:"&amp;ROWS('AUTRES ENGAGEMENTS'!B:B)))),ROWS($1:24))),"")</f>
        <v/>
      </c>
      <c r="F29" s="162" t="str" cm="1">
        <f t="array" aca="1" ref="F29" ca="1">IF(ROWS($1:24)&lt;=COUNTIF('AUTRES ENGAGEMENTS'!$A:$A,$H$2),INDEX('AUTRES ENGAGEMENTS'!$G:$G,SMALL(IF('AUTRES ENGAGEMENTS'!$A:$A=$H$2,ROW(INDIRECT("1:"&amp;ROWS('AUTRES ENGAGEMENTS'!C:C)))),ROWS($1:24))),"")</f>
        <v/>
      </c>
      <c r="J29" s="61"/>
    </row>
    <row r="30" spans="1:10" ht="42" customHeight="1" x14ac:dyDescent="0.35">
      <c r="A30" s="162" t="str" cm="1">
        <f t="array" aca="1" ref="A30" ca="1">IF(ROWS($1:25)&lt;=COUNTIF('AUTRES ENGAGEMENTS'!$A:$A,$H$2),INDEX('AUTRES ENGAGEMENTS'!$D:$D,SMALL(IF('AUTRES ENGAGEMENTS'!$A:$A=$H$2,ROW(INDIRECT("1:"&amp;ROWS('AUTRES ENGAGEMENTS'!A:A)))),ROWS($1:25))),"")</f>
        <v/>
      </c>
      <c r="B30" s="163" t="str" cm="1">
        <f t="array" aca="1" ref="B30" ca="1">IF(ROWS($1:25)&lt;=COUNTIF('AUTRES ENGAGEMENTS'!$A:$A,$H$2),INDEX('AUTRES ENGAGEMENTS'!$B:$B,SMALL(IF('AUTRES ENGAGEMENTS'!$A:$A=$H$2,ROW(INDIRECT("1:"&amp;ROWS('AUTRES ENGAGEMENTS'!A:A)))),ROWS($1:25))),"")</f>
        <v/>
      </c>
      <c r="C30" s="163" t="str" cm="1">
        <f t="array" aca="1" ref="C30" ca="1">IF(ROWS($1:25)&lt;=COUNTIF('AUTRES ENGAGEMENTS'!$A:$A,$H$2),INDEX('AUTRES ENGAGEMENTS'!$C:$C,SMALL(IF('AUTRES ENGAGEMENTS'!$A:$A=$H$2,ROW(INDIRECT("1:"&amp;ROWS('AUTRES ENGAGEMENTS'!A:A)))),ROWS($1:25))),"")</f>
        <v/>
      </c>
      <c r="D30" s="162" t="str" cm="1">
        <f t="array" aca="1" ref="D30" ca="1">IF(ROWS($1:25)&lt;=COUNTIF('AUTRES ENGAGEMENTS'!$A:$A,$H$2),INDEX('AUTRES ENGAGEMENTS'!$E:$E,SMALL(IF('AUTRES ENGAGEMENTS'!$A:$A=$H$2,ROW(INDIRECT("1:"&amp;ROWS('AUTRES ENGAGEMENTS'!A:A)))),ROWS($1:25))),"")</f>
        <v/>
      </c>
      <c r="E30" s="162" t="str" cm="1">
        <f t="array" aca="1" ref="E30" ca="1">IF(ROWS($1:25)&lt;=COUNTIF('AUTRES ENGAGEMENTS'!$A:$A,$H$2),INDEX('AUTRES ENGAGEMENTS'!$F:$F,SMALL(IF('AUTRES ENGAGEMENTS'!$A:$A=$H$2,ROW(INDIRECT("1:"&amp;ROWS('AUTRES ENGAGEMENTS'!B:B)))),ROWS($1:25))),"")</f>
        <v/>
      </c>
      <c r="F30" s="162" t="str" cm="1">
        <f t="array" aca="1" ref="F30" ca="1">IF(ROWS($1:25)&lt;=COUNTIF('AUTRES ENGAGEMENTS'!$A:$A,$H$2),INDEX('AUTRES ENGAGEMENTS'!$G:$G,SMALL(IF('AUTRES ENGAGEMENTS'!$A:$A=$H$2,ROW(INDIRECT("1:"&amp;ROWS('AUTRES ENGAGEMENTS'!C:C)))),ROWS($1:25))),"")</f>
        <v/>
      </c>
      <c r="J30" s="61"/>
    </row>
    <row r="31" spans="1:10" ht="42" customHeight="1" x14ac:dyDescent="0.35">
      <c r="A31" s="162" t="str" cm="1">
        <f t="array" aca="1" ref="A31" ca="1">IF(ROWS($1:26)&lt;=COUNTIF('AUTRES ENGAGEMENTS'!$A:$A,$H$2),INDEX('AUTRES ENGAGEMENTS'!$D:$D,SMALL(IF('AUTRES ENGAGEMENTS'!$A:$A=$H$2,ROW(INDIRECT("1:"&amp;ROWS('AUTRES ENGAGEMENTS'!A:A)))),ROWS($1:26))),"")</f>
        <v/>
      </c>
      <c r="B31" s="163" t="str" cm="1">
        <f t="array" aca="1" ref="B31" ca="1">IF(ROWS($1:26)&lt;=COUNTIF('AUTRES ENGAGEMENTS'!$A:$A,$H$2),INDEX('AUTRES ENGAGEMENTS'!$B:$B,SMALL(IF('AUTRES ENGAGEMENTS'!$A:$A=$H$2,ROW(INDIRECT("1:"&amp;ROWS('AUTRES ENGAGEMENTS'!A:A)))),ROWS($1:26))),"")</f>
        <v/>
      </c>
      <c r="C31" s="163" t="str" cm="1">
        <f t="array" aca="1" ref="C31" ca="1">IF(ROWS($1:26)&lt;=COUNTIF('AUTRES ENGAGEMENTS'!$A:$A,$H$2),INDEX('AUTRES ENGAGEMENTS'!$C:$C,SMALL(IF('AUTRES ENGAGEMENTS'!$A:$A=$H$2,ROW(INDIRECT("1:"&amp;ROWS('AUTRES ENGAGEMENTS'!A:A)))),ROWS($1:26))),"")</f>
        <v/>
      </c>
      <c r="D31" s="162" t="str" cm="1">
        <f t="array" aca="1" ref="D31" ca="1">IF(ROWS($1:26)&lt;=COUNTIF('AUTRES ENGAGEMENTS'!$A:$A,$H$2),INDEX('AUTRES ENGAGEMENTS'!$E:$E,SMALL(IF('AUTRES ENGAGEMENTS'!$A:$A=$H$2,ROW(INDIRECT("1:"&amp;ROWS('AUTRES ENGAGEMENTS'!A:A)))),ROWS($1:26))),"")</f>
        <v/>
      </c>
      <c r="E31" s="162" t="str" cm="1">
        <f t="array" aca="1" ref="E31" ca="1">IF(ROWS($1:26)&lt;=COUNTIF('AUTRES ENGAGEMENTS'!$A:$A,$H$2),INDEX('AUTRES ENGAGEMENTS'!$F:$F,SMALL(IF('AUTRES ENGAGEMENTS'!$A:$A=$H$2,ROW(INDIRECT("1:"&amp;ROWS('AUTRES ENGAGEMENTS'!B:B)))),ROWS($1:26))),"")</f>
        <v/>
      </c>
      <c r="F31" s="162" t="str" cm="1">
        <f t="array" aca="1" ref="F31" ca="1">IF(ROWS($1:26)&lt;=COUNTIF('AUTRES ENGAGEMENTS'!$A:$A,$H$2),INDEX('AUTRES ENGAGEMENTS'!$G:$G,SMALL(IF('AUTRES ENGAGEMENTS'!$A:$A=$H$2,ROW(INDIRECT("1:"&amp;ROWS('AUTRES ENGAGEMENTS'!C:C)))),ROWS($1:26))),"")</f>
        <v/>
      </c>
      <c r="J31" s="61"/>
    </row>
    <row r="32" spans="1:10" ht="42" customHeight="1" x14ac:dyDescent="0.35">
      <c r="A32" s="162" t="str" cm="1">
        <f t="array" aca="1" ref="A32" ca="1">IF(ROWS($1:27)&lt;=COUNTIF('AUTRES ENGAGEMENTS'!$A:$A,$H$2),INDEX('AUTRES ENGAGEMENTS'!$D:$D,SMALL(IF('AUTRES ENGAGEMENTS'!$A:$A=$H$2,ROW(INDIRECT("1:"&amp;ROWS('AUTRES ENGAGEMENTS'!A:A)))),ROWS($1:27))),"")</f>
        <v/>
      </c>
      <c r="B32" s="163" t="str" cm="1">
        <f t="array" aca="1" ref="B32" ca="1">IF(ROWS($1:27)&lt;=COUNTIF('AUTRES ENGAGEMENTS'!$A:$A,$H$2),INDEX('AUTRES ENGAGEMENTS'!$B:$B,SMALL(IF('AUTRES ENGAGEMENTS'!$A:$A=$H$2,ROW(INDIRECT("1:"&amp;ROWS('AUTRES ENGAGEMENTS'!A:A)))),ROWS($1:27))),"")</f>
        <v/>
      </c>
      <c r="C32" s="163" t="str" cm="1">
        <f t="array" aca="1" ref="C32" ca="1">IF(ROWS($1:27)&lt;=COUNTIF('AUTRES ENGAGEMENTS'!$A:$A,$H$2),INDEX('AUTRES ENGAGEMENTS'!$C:$C,SMALL(IF('AUTRES ENGAGEMENTS'!$A:$A=$H$2,ROW(INDIRECT("1:"&amp;ROWS('AUTRES ENGAGEMENTS'!A:A)))),ROWS($1:27))),"")</f>
        <v/>
      </c>
      <c r="D32" s="162" t="str" cm="1">
        <f t="array" aca="1" ref="D32" ca="1">IF(ROWS($1:27)&lt;=COUNTIF('AUTRES ENGAGEMENTS'!$A:$A,$H$2),INDEX('AUTRES ENGAGEMENTS'!$E:$E,SMALL(IF('AUTRES ENGAGEMENTS'!$A:$A=$H$2,ROW(INDIRECT("1:"&amp;ROWS('AUTRES ENGAGEMENTS'!A:A)))),ROWS($1:27))),"")</f>
        <v/>
      </c>
      <c r="E32" s="162" t="str" cm="1">
        <f t="array" aca="1" ref="E32" ca="1">IF(ROWS($1:27)&lt;=COUNTIF('AUTRES ENGAGEMENTS'!$A:$A,$H$2),INDEX('AUTRES ENGAGEMENTS'!$F:$F,SMALL(IF('AUTRES ENGAGEMENTS'!$A:$A=$H$2,ROW(INDIRECT("1:"&amp;ROWS('AUTRES ENGAGEMENTS'!B:B)))),ROWS($1:27))),"")</f>
        <v/>
      </c>
      <c r="F32" s="162" t="str" cm="1">
        <f t="array" aca="1" ref="F32" ca="1">IF(ROWS($1:27)&lt;=COUNTIF('AUTRES ENGAGEMENTS'!$A:$A,$H$2),INDEX('AUTRES ENGAGEMENTS'!$G:$G,SMALL(IF('AUTRES ENGAGEMENTS'!$A:$A=$H$2,ROW(INDIRECT("1:"&amp;ROWS('AUTRES ENGAGEMENTS'!C:C)))),ROWS($1:27))),"")</f>
        <v/>
      </c>
      <c r="J32" s="61"/>
    </row>
    <row r="33" spans="1:10" ht="42" customHeight="1" x14ac:dyDescent="0.35">
      <c r="A33" s="162" t="str" cm="1">
        <f t="array" aca="1" ref="A33" ca="1">IF(ROWS($1:28)&lt;=COUNTIF('AUTRES ENGAGEMENTS'!$A:$A,$H$2),INDEX('AUTRES ENGAGEMENTS'!$D:$D,SMALL(IF('AUTRES ENGAGEMENTS'!$A:$A=$H$2,ROW(INDIRECT("1:"&amp;ROWS('AUTRES ENGAGEMENTS'!A:A)))),ROWS($1:28))),"")</f>
        <v/>
      </c>
      <c r="B33" s="163" t="str" cm="1">
        <f t="array" aca="1" ref="B33" ca="1">IF(ROWS($1:28)&lt;=COUNTIF('AUTRES ENGAGEMENTS'!$A:$A,$H$2),INDEX('AUTRES ENGAGEMENTS'!$B:$B,SMALL(IF('AUTRES ENGAGEMENTS'!$A:$A=$H$2,ROW(INDIRECT("1:"&amp;ROWS('AUTRES ENGAGEMENTS'!A:A)))),ROWS($1:28))),"")</f>
        <v/>
      </c>
      <c r="C33" s="163" t="str" cm="1">
        <f t="array" aca="1" ref="C33" ca="1">IF(ROWS($1:28)&lt;=COUNTIF('AUTRES ENGAGEMENTS'!$A:$A,$H$2),INDEX('AUTRES ENGAGEMENTS'!$C:$C,SMALL(IF('AUTRES ENGAGEMENTS'!$A:$A=$H$2,ROW(INDIRECT("1:"&amp;ROWS('AUTRES ENGAGEMENTS'!A:A)))),ROWS($1:28))),"")</f>
        <v/>
      </c>
      <c r="D33" s="162" t="str" cm="1">
        <f t="array" aca="1" ref="D33" ca="1">IF(ROWS($1:28)&lt;=COUNTIF('AUTRES ENGAGEMENTS'!$A:$A,$H$2),INDEX('AUTRES ENGAGEMENTS'!$E:$E,SMALL(IF('AUTRES ENGAGEMENTS'!$A:$A=$H$2,ROW(INDIRECT("1:"&amp;ROWS('AUTRES ENGAGEMENTS'!A:A)))),ROWS($1:28))),"")</f>
        <v/>
      </c>
      <c r="E33" s="162" t="str" cm="1">
        <f t="array" aca="1" ref="E33" ca="1">IF(ROWS($1:28)&lt;=COUNTIF('AUTRES ENGAGEMENTS'!$A:$A,$H$2),INDEX('AUTRES ENGAGEMENTS'!$F:$F,SMALL(IF('AUTRES ENGAGEMENTS'!$A:$A=$H$2,ROW(INDIRECT("1:"&amp;ROWS('AUTRES ENGAGEMENTS'!B:B)))),ROWS($1:28))),"")</f>
        <v/>
      </c>
      <c r="F33" s="162" t="str" cm="1">
        <f t="array" aca="1" ref="F33" ca="1">IF(ROWS($1:28)&lt;=COUNTIF('AUTRES ENGAGEMENTS'!$A:$A,$H$2),INDEX('AUTRES ENGAGEMENTS'!$G:$G,SMALL(IF('AUTRES ENGAGEMENTS'!$A:$A=$H$2,ROW(INDIRECT("1:"&amp;ROWS('AUTRES ENGAGEMENTS'!C:C)))),ROWS($1:28))),"")</f>
        <v/>
      </c>
      <c r="J33" s="61"/>
    </row>
    <row r="34" spans="1:10" ht="42" customHeight="1" x14ac:dyDescent="0.35">
      <c r="A34" s="162" t="str" cm="1">
        <f t="array" aca="1" ref="A34" ca="1">IF(ROWS($1:29)&lt;=COUNTIF('AUTRES ENGAGEMENTS'!$A:$A,$H$2),INDEX('AUTRES ENGAGEMENTS'!$D:$D,SMALL(IF('AUTRES ENGAGEMENTS'!$A:$A=$H$2,ROW(INDIRECT("1:"&amp;ROWS('AUTRES ENGAGEMENTS'!A:A)))),ROWS($1:29))),"")</f>
        <v/>
      </c>
      <c r="B34" s="163" t="str" cm="1">
        <f t="array" aca="1" ref="B34" ca="1">IF(ROWS($1:29)&lt;=COUNTIF('AUTRES ENGAGEMENTS'!$A:$A,$H$2),INDEX('AUTRES ENGAGEMENTS'!$B:$B,SMALL(IF('AUTRES ENGAGEMENTS'!$A:$A=$H$2,ROW(INDIRECT("1:"&amp;ROWS('AUTRES ENGAGEMENTS'!A:A)))),ROWS($1:29))),"")</f>
        <v/>
      </c>
      <c r="C34" s="163" t="str" cm="1">
        <f t="array" aca="1" ref="C34" ca="1">IF(ROWS($1:29)&lt;=COUNTIF('AUTRES ENGAGEMENTS'!$A:$A,$H$2),INDEX('AUTRES ENGAGEMENTS'!$C:$C,SMALL(IF('AUTRES ENGAGEMENTS'!$A:$A=$H$2,ROW(INDIRECT("1:"&amp;ROWS('AUTRES ENGAGEMENTS'!A:A)))),ROWS($1:29))),"")</f>
        <v/>
      </c>
      <c r="D34" s="162" t="str" cm="1">
        <f t="array" aca="1" ref="D34" ca="1">IF(ROWS($1:29)&lt;=COUNTIF('AUTRES ENGAGEMENTS'!$A:$A,$H$2),INDEX('AUTRES ENGAGEMENTS'!$E:$E,SMALL(IF('AUTRES ENGAGEMENTS'!$A:$A=$H$2,ROW(INDIRECT("1:"&amp;ROWS('AUTRES ENGAGEMENTS'!A:A)))),ROWS($1:29))),"")</f>
        <v/>
      </c>
      <c r="E34" s="162" t="str" cm="1">
        <f t="array" aca="1" ref="E34" ca="1">IF(ROWS($1:29)&lt;=COUNTIF('AUTRES ENGAGEMENTS'!$A:$A,$H$2),INDEX('AUTRES ENGAGEMENTS'!$F:$F,SMALL(IF('AUTRES ENGAGEMENTS'!$A:$A=$H$2,ROW(INDIRECT("1:"&amp;ROWS('AUTRES ENGAGEMENTS'!B:B)))),ROWS($1:29))),"")</f>
        <v/>
      </c>
      <c r="F34" s="162" t="str" cm="1">
        <f t="array" aca="1" ref="F34" ca="1">IF(ROWS($1:29)&lt;=COUNTIF('AUTRES ENGAGEMENTS'!$A:$A,$H$2),INDEX('AUTRES ENGAGEMENTS'!$G:$G,SMALL(IF('AUTRES ENGAGEMENTS'!$A:$A=$H$2,ROW(INDIRECT("1:"&amp;ROWS('AUTRES ENGAGEMENTS'!C:C)))),ROWS($1:29))),"")</f>
        <v/>
      </c>
      <c r="J34" s="61"/>
    </row>
    <row r="35" spans="1:10" ht="42" customHeight="1" x14ac:dyDescent="0.35">
      <c r="A35" s="162" t="str" cm="1">
        <f t="array" aca="1" ref="A35" ca="1">IF(ROWS($1:30)&lt;=COUNTIF('AUTRES ENGAGEMENTS'!$A:$A,$H$2),INDEX('AUTRES ENGAGEMENTS'!$D:$D,SMALL(IF('AUTRES ENGAGEMENTS'!$A:$A=$H$2,ROW(INDIRECT("1:"&amp;ROWS('AUTRES ENGAGEMENTS'!A:A)))),ROWS($1:30))),"")</f>
        <v/>
      </c>
      <c r="B35" s="163" t="str" cm="1">
        <f t="array" aca="1" ref="B35" ca="1">IF(ROWS($1:30)&lt;=COUNTIF('AUTRES ENGAGEMENTS'!$A:$A,$H$2),INDEX('AUTRES ENGAGEMENTS'!$B:$B,SMALL(IF('AUTRES ENGAGEMENTS'!$A:$A=$H$2,ROW(INDIRECT("1:"&amp;ROWS('AUTRES ENGAGEMENTS'!A:A)))),ROWS($1:30))),"")</f>
        <v/>
      </c>
      <c r="C35" s="163" t="str" cm="1">
        <f t="array" aca="1" ref="C35" ca="1">IF(ROWS($1:30)&lt;=COUNTIF('AUTRES ENGAGEMENTS'!$A:$A,$H$2),INDEX('AUTRES ENGAGEMENTS'!$C:$C,SMALL(IF('AUTRES ENGAGEMENTS'!$A:$A=$H$2,ROW(INDIRECT("1:"&amp;ROWS('AUTRES ENGAGEMENTS'!A:A)))),ROWS($1:30))),"")</f>
        <v/>
      </c>
      <c r="D35" s="162" t="str" cm="1">
        <f t="array" aca="1" ref="D35" ca="1">IF(ROWS($1:30)&lt;=COUNTIF('AUTRES ENGAGEMENTS'!$A:$A,$H$2),INDEX('AUTRES ENGAGEMENTS'!$E:$E,SMALL(IF('AUTRES ENGAGEMENTS'!$A:$A=$H$2,ROW(INDIRECT("1:"&amp;ROWS('AUTRES ENGAGEMENTS'!A:A)))),ROWS($1:30))),"")</f>
        <v/>
      </c>
      <c r="E35" s="162" t="str" cm="1">
        <f t="array" aca="1" ref="E35" ca="1">IF(ROWS($1:30)&lt;=COUNTIF('AUTRES ENGAGEMENTS'!$A:$A,$H$2),INDEX('AUTRES ENGAGEMENTS'!$F:$F,SMALL(IF('AUTRES ENGAGEMENTS'!$A:$A=$H$2,ROW(INDIRECT("1:"&amp;ROWS('AUTRES ENGAGEMENTS'!B:B)))),ROWS($1:30))),"")</f>
        <v/>
      </c>
      <c r="F35" s="162" t="str" cm="1">
        <f t="array" aca="1" ref="F35" ca="1">IF(ROWS($1:30)&lt;=COUNTIF('AUTRES ENGAGEMENTS'!$A:$A,$H$2),INDEX('AUTRES ENGAGEMENTS'!$G:$G,SMALL(IF('AUTRES ENGAGEMENTS'!$A:$A=$H$2,ROW(INDIRECT("1:"&amp;ROWS('AUTRES ENGAGEMENTS'!C:C)))),ROWS($1:30))),"")</f>
        <v/>
      </c>
      <c r="J35" s="61"/>
    </row>
    <row r="36" spans="1:10" ht="42" customHeight="1" x14ac:dyDescent="0.35">
      <c r="A36" s="162" t="str" cm="1">
        <f t="array" aca="1" ref="A36" ca="1">IF(ROWS($1:31)&lt;=COUNTIF('AUTRES ENGAGEMENTS'!$A:$A,$H$2),INDEX('AUTRES ENGAGEMENTS'!$D:$D,SMALL(IF('AUTRES ENGAGEMENTS'!$A:$A=$H$2,ROW(INDIRECT("1:"&amp;ROWS('AUTRES ENGAGEMENTS'!A:A)))),ROWS($1:31))),"")</f>
        <v/>
      </c>
      <c r="B36" s="163" t="str" cm="1">
        <f t="array" aca="1" ref="B36" ca="1">IF(ROWS($1:31)&lt;=COUNTIF('AUTRES ENGAGEMENTS'!$A:$A,$H$2),INDEX('AUTRES ENGAGEMENTS'!$B:$B,SMALL(IF('AUTRES ENGAGEMENTS'!$A:$A=$H$2,ROW(INDIRECT("1:"&amp;ROWS('AUTRES ENGAGEMENTS'!A:A)))),ROWS($1:31))),"")</f>
        <v/>
      </c>
      <c r="C36" s="163" t="str" cm="1">
        <f t="array" aca="1" ref="C36" ca="1">IF(ROWS($1:31)&lt;=COUNTIF('AUTRES ENGAGEMENTS'!$A:$A,$H$2),INDEX('AUTRES ENGAGEMENTS'!$C:$C,SMALL(IF('AUTRES ENGAGEMENTS'!$A:$A=$H$2,ROW(INDIRECT("1:"&amp;ROWS('AUTRES ENGAGEMENTS'!A:A)))),ROWS($1:31))),"")</f>
        <v/>
      </c>
      <c r="D36" s="162" t="str" cm="1">
        <f t="array" aca="1" ref="D36" ca="1">IF(ROWS($1:31)&lt;=COUNTIF('AUTRES ENGAGEMENTS'!$A:$A,$H$2),INDEX('AUTRES ENGAGEMENTS'!$E:$E,SMALL(IF('AUTRES ENGAGEMENTS'!$A:$A=$H$2,ROW(INDIRECT("1:"&amp;ROWS('AUTRES ENGAGEMENTS'!A:A)))),ROWS($1:31))),"")</f>
        <v/>
      </c>
      <c r="E36" s="162" t="str" cm="1">
        <f t="array" aca="1" ref="E36" ca="1">IF(ROWS($1:31)&lt;=COUNTIF('AUTRES ENGAGEMENTS'!$A:$A,$H$2),INDEX('AUTRES ENGAGEMENTS'!$F:$F,SMALL(IF('AUTRES ENGAGEMENTS'!$A:$A=$H$2,ROW(INDIRECT("1:"&amp;ROWS('AUTRES ENGAGEMENTS'!B:B)))),ROWS($1:31))),"")</f>
        <v/>
      </c>
      <c r="F36" s="162" t="str" cm="1">
        <f t="array" aca="1" ref="F36" ca="1">IF(ROWS($1:31)&lt;=COUNTIF('AUTRES ENGAGEMENTS'!$A:$A,$H$2),INDEX('AUTRES ENGAGEMENTS'!$G:$G,SMALL(IF('AUTRES ENGAGEMENTS'!$A:$A=$H$2,ROW(INDIRECT("1:"&amp;ROWS('AUTRES ENGAGEMENTS'!C:C)))),ROWS($1:31))),"")</f>
        <v/>
      </c>
      <c r="J36" s="61"/>
    </row>
    <row r="37" spans="1:10" ht="42" customHeight="1" x14ac:dyDescent="0.35">
      <c r="A37" s="162" t="str" cm="1">
        <f t="array" aca="1" ref="A37" ca="1">IF(ROWS($1:32)&lt;=COUNTIF('AUTRES ENGAGEMENTS'!$A:$A,$H$2),INDEX('AUTRES ENGAGEMENTS'!$D:$D,SMALL(IF('AUTRES ENGAGEMENTS'!$A:$A=$H$2,ROW(INDIRECT("1:"&amp;ROWS('AUTRES ENGAGEMENTS'!A:A)))),ROWS($1:32))),"")</f>
        <v/>
      </c>
      <c r="B37" s="163" t="str" cm="1">
        <f t="array" aca="1" ref="B37" ca="1">IF(ROWS($1:32)&lt;=COUNTIF('AUTRES ENGAGEMENTS'!$A:$A,$H$2),INDEX('AUTRES ENGAGEMENTS'!$B:$B,SMALL(IF('AUTRES ENGAGEMENTS'!$A:$A=$H$2,ROW(INDIRECT("1:"&amp;ROWS('AUTRES ENGAGEMENTS'!A:A)))),ROWS($1:32))),"")</f>
        <v/>
      </c>
      <c r="C37" s="163" t="str" cm="1">
        <f t="array" aca="1" ref="C37" ca="1">IF(ROWS($1:32)&lt;=COUNTIF('AUTRES ENGAGEMENTS'!$A:$A,$H$2),INDEX('AUTRES ENGAGEMENTS'!$C:$C,SMALL(IF('AUTRES ENGAGEMENTS'!$A:$A=$H$2,ROW(INDIRECT("1:"&amp;ROWS('AUTRES ENGAGEMENTS'!A:A)))),ROWS($1:32))),"")</f>
        <v/>
      </c>
      <c r="D37" s="162" t="str" cm="1">
        <f t="array" aca="1" ref="D37" ca="1">IF(ROWS($1:32)&lt;=COUNTIF('AUTRES ENGAGEMENTS'!$A:$A,$H$2),INDEX('AUTRES ENGAGEMENTS'!$E:$E,SMALL(IF('AUTRES ENGAGEMENTS'!$A:$A=$H$2,ROW(INDIRECT("1:"&amp;ROWS('AUTRES ENGAGEMENTS'!A:A)))),ROWS($1:32))),"")</f>
        <v/>
      </c>
      <c r="E37" s="162" t="str" cm="1">
        <f t="array" aca="1" ref="E37" ca="1">IF(ROWS($1:32)&lt;=COUNTIF('AUTRES ENGAGEMENTS'!$A:$A,$H$2),INDEX('AUTRES ENGAGEMENTS'!$F:$F,SMALL(IF('AUTRES ENGAGEMENTS'!$A:$A=$H$2,ROW(INDIRECT("1:"&amp;ROWS('AUTRES ENGAGEMENTS'!B:B)))),ROWS($1:32))),"")</f>
        <v/>
      </c>
      <c r="F37" s="162" t="str" cm="1">
        <f t="array" aca="1" ref="F37" ca="1">IF(ROWS($1:32)&lt;=COUNTIF('AUTRES ENGAGEMENTS'!$A:$A,$H$2),INDEX('AUTRES ENGAGEMENTS'!$G:$G,SMALL(IF('AUTRES ENGAGEMENTS'!$A:$A=$H$2,ROW(INDIRECT("1:"&amp;ROWS('AUTRES ENGAGEMENTS'!C:C)))),ROWS($1:32))),"")</f>
        <v/>
      </c>
      <c r="J37" s="61"/>
    </row>
    <row r="38" spans="1:10" ht="42" customHeight="1" x14ac:dyDescent="0.35">
      <c r="A38" s="162" t="str" cm="1">
        <f t="array" aca="1" ref="A38" ca="1">IF(ROWS($1:33)&lt;=COUNTIF('AUTRES ENGAGEMENTS'!$A:$A,$H$2),INDEX('AUTRES ENGAGEMENTS'!$D:$D,SMALL(IF('AUTRES ENGAGEMENTS'!$A:$A=$H$2,ROW(INDIRECT("1:"&amp;ROWS('AUTRES ENGAGEMENTS'!A:A)))),ROWS($1:33))),"")</f>
        <v/>
      </c>
      <c r="B38" s="163" t="str" cm="1">
        <f t="array" aca="1" ref="B38" ca="1">IF(ROWS($1:33)&lt;=COUNTIF('AUTRES ENGAGEMENTS'!$A:$A,$H$2),INDEX('AUTRES ENGAGEMENTS'!$B:$B,SMALL(IF('AUTRES ENGAGEMENTS'!$A:$A=$H$2,ROW(INDIRECT("1:"&amp;ROWS('AUTRES ENGAGEMENTS'!A:A)))),ROWS($1:33))),"")</f>
        <v/>
      </c>
      <c r="C38" s="163" t="str" cm="1">
        <f t="array" aca="1" ref="C38" ca="1">IF(ROWS($1:33)&lt;=COUNTIF('AUTRES ENGAGEMENTS'!$A:$A,$H$2),INDEX('AUTRES ENGAGEMENTS'!$C:$C,SMALL(IF('AUTRES ENGAGEMENTS'!$A:$A=$H$2,ROW(INDIRECT("1:"&amp;ROWS('AUTRES ENGAGEMENTS'!A:A)))),ROWS($1:33))),"")</f>
        <v/>
      </c>
      <c r="D38" s="162" t="str" cm="1">
        <f t="array" aca="1" ref="D38" ca="1">IF(ROWS($1:33)&lt;=COUNTIF('AUTRES ENGAGEMENTS'!$A:$A,$H$2),INDEX('AUTRES ENGAGEMENTS'!$E:$E,SMALL(IF('AUTRES ENGAGEMENTS'!$A:$A=$H$2,ROW(INDIRECT("1:"&amp;ROWS('AUTRES ENGAGEMENTS'!A:A)))),ROWS($1:33))),"")</f>
        <v/>
      </c>
      <c r="E38" s="162" t="str" cm="1">
        <f t="array" aca="1" ref="E38" ca="1">IF(ROWS($1:33)&lt;=COUNTIF('AUTRES ENGAGEMENTS'!$A:$A,$H$2),INDEX('AUTRES ENGAGEMENTS'!$F:$F,SMALL(IF('AUTRES ENGAGEMENTS'!$A:$A=$H$2,ROW(INDIRECT("1:"&amp;ROWS('AUTRES ENGAGEMENTS'!B:B)))),ROWS($1:33))),"")</f>
        <v/>
      </c>
      <c r="F38" s="162" t="str" cm="1">
        <f t="array" aca="1" ref="F38" ca="1">IF(ROWS($1:33)&lt;=COUNTIF('AUTRES ENGAGEMENTS'!$A:$A,$H$2),INDEX('AUTRES ENGAGEMENTS'!$G:$G,SMALL(IF('AUTRES ENGAGEMENTS'!$A:$A=$H$2,ROW(INDIRECT("1:"&amp;ROWS('AUTRES ENGAGEMENTS'!C:C)))),ROWS($1:33))),"")</f>
        <v/>
      </c>
      <c r="J38" s="61"/>
    </row>
    <row r="39" spans="1:10" ht="42" customHeight="1" x14ac:dyDescent="0.35">
      <c r="A39" s="162" t="str" cm="1">
        <f t="array" aca="1" ref="A39" ca="1">IF(ROWS($1:34)&lt;=COUNTIF('AUTRES ENGAGEMENTS'!$A:$A,$H$2),INDEX('AUTRES ENGAGEMENTS'!$D:$D,SMALL(IF('AUTRES ENGAGEMENTS'!$A:$A=$H$2,ROW(INDIRECT("1:"&amp;ROWS('AUTRES ENGAGEMENTS'!A:A)))),ROWS($1:34))),"")</f>
        <v/>
      </c>
      <c r="B39" s="163" t="str" cm="1">
        <f t="array" aca="1" ref="B39" ca="1">IF(ROWS($1:34)&lt;=COUNTIF('AUTRES ENGAGEMENTS'!$A:$A,$H$2),INDEX('AUTRES ENGAGEMENTS'!$B:$B,SMALL(IF('AUTRES ENGAGEMENTS'!$A:$A=$H$2,ROW(INDIRECT("1:"&amp;ROWS('AUTRES ENGAGEMENTS'!A:A)))),ROWS($1:34))),"")</f>
        <v/>
      </c>
      <c r="C39" s="163" t="str" cm="1">
        <f t="array" aca="1" ref="C39" ca="1">IF(ROWS($1:34)&lt;=COUNTIF('AUTRES ENGAGEMENTS'!$A:$A,$H$2),INDEX('AUTRES ENGAGEMENTS'!$C:$C,SMALL(IF('AUTRES ENGAGEMENTS'!$A:$A=$H$2,ROW(INDIRECT("1:"&amp;ROWS('AUTRES ENGAGEMENTS'!A:A)))),ROWS($1:34))),"")</f>
        <v/>
      </c>
      <c r="D39" s="162" t="str" cm="1">
        <f t="array" aca="1" ref="D39" ca="1">IF(ROWS($1:34)&lt;=COUNTIF('AUTRES ENGAGEMENTS'!$A:$A,$H$2),INDEX('AUTRES ENGAGEMENTS'!$E:$E,SMALL(IF('AUTRES ENGAGEMENTS'!$A:$A=$H$2,ROW(INDIRECT("1:"&amp;ROWS('AUTRES ENGAGEMENTS'!A:A)))),ROWS($1:34))),"")</f>
        <v/>
      </c>
      <c r="E39" s="162" t="str" cm="1">
        <f t="array" aca="1" ref="E39" ca="1">IF(ROWS($1:34)&lt;=COUNTIF('AUTRES ENGAGEMENTS'!$A:$A,$H$2),INDEX('AUTRES ENGAGEMENTS'!$F:$F,SMALL(IF('AUTRES ENGAGEMENTS'!$A:$A=$H$2,ROW(INDIRECT("1:"&amp;ROWS('AUTRES ENGAGEMENTS'!B:B)))),ROWS($1:34))),"")</f>
        <v/>
      </c>
      <c r="F39" s="162" t="str" cm="1">
        <f t="array" aca="1" ref="F39" ca="1">IF(ROWS($1:34)&lt;=COUNTIF('AUTRES ENGAGEMENTS'!$A:$A,$H$2),INDEX('AUTRES ENGAGEMENTS'!$G:$G,SMALL(IF('AUTRES ENGAGEMENTS'!$A:$A=$H$2,ROW(INDIRECT("1:"&amp;ROWS('AUTRES ENGAGEMENTS'!C:C)))),ROWS($1:34))),"")</f>
        <v/>
      </c>
      <c r="J39" s="61"/>
    </row>
    <row r="40" spans="1:10" ht="42" customHeight="1" x14ac:dyDescent="0.35">
      <c r="A40" s="162" t="str" cm="1">
        <f t="array" aca="1" ref="A40" ca="1">IF(ROWS($1:35)&lt;=COUNTIF('AUTRES ENGAGEMENTS'!$A:$A,$H$2),INDEX('AUTRES ENGAGEMENTS'!$D:$D,SMALL(IF('AUTRES ENGAGEMENTS'!$A:$A=$H$2,ROW(INDIRECT("1:"&amp;ROWS('AUTRES ENGAGEMENTS'!A:A)))),ROWS($1:35))),"")</f>
        <v/>
      </c>
      <c r="B40" s="163" t="str" cm="1">
        <f t="array" aca="1" ref="B40" ca="1">IF(ROWS($1:35)&lt;=COUNTIF('AUTRES ENGAGEMENTS'!$A:$A,$H$2),INDEX('AUTRES ENGAGEMENTS'!$B:$B,SMALL(IF('AUTRES ENGAGEMENTS'!$A:$A=$H$2,ROW(INDIRECT("1:"&amp;ROWS('AUTRES ENGAGEMENTS'!A:A)))),ROWS($1:35))),"")</f>
        <v/>
      </c>
      <c r="C40" s="163" t="str" cm="1">
        <f t="array" aca="1" ref="C40" ca="1">IF(ROWS($1:35)&lt;=COUNTIF('AUTRES ENGAGEMENTS'!$A:$A,$H$2),INDEX('AUTRES ENGAGEMENTS'!$C:$C,SMALL(IF('AUTRES ENGAGEMENTS'!$A:$A=$H$2,ROW(INDIRECT("1:"&amp;ROWS('AUTRES ENGAGEMENTS'!A:A)))),ROWS($1:35))),"")</f>
        <v/>
      </c>
      <c r="D40" s="162" t="str" cm="1">
        <f t="array" aca="1" ref="D40" ca="1">IF(ROWS($1:35)&lt;=COUNTIF('AUTRES ENGAGEMENTS'!$A:$A,$H$2),INDEX('AUTRES ENGAGEMENTS'!$E:$E,SMALL(IF('AUTRES ENGAGEMENTS'!$A:$A=$H$2,ROW(INDIRECT("1:"&amp;ROWS('AUTRES ENGAGEMENTS'!A:A)))),ROWS($1:35))),"")</f>
        <v/>
      </c>
      <c r="E40" s="162" t="str" cm="1">
        <f t="array" aca="1" ref="E40" ca="1">IF(ROWS($1:35)&lt;=COUNTIF('AUTRES ENGAGEMENTS'!$A:$A,$H$2),INDEX('AUTRES ENGAGEMENTS'!$F:$F,SMALL(IF('AUTRES ENGAGEMENTS'!$A:$A=$H$2,ROW(INDIRECT("1:"&amp;ROWS('AUTRES ENGAGEMENTS'!B:B)))),ROWS($1:35))),"")</f>
        <v/>
      </c>
      <c r="F40" s="162" t="str" cm="1">
        <f t="array" aca="1" ref="F40" ca="1">IF(ROWS($1:35)&lt;=COUNTIF('AUTRES ENGAGEMENTS'!$A:$A,$H$2),INDEX('AUTRES ENGAGEMENTS'!$G:$G,SMALL(IF('AUTRES ENGAGEMENTS'!$A:$A=$H$2,ROW(INDIRECT("1:"&amp;ROWS('AUTRES ENGAGEMENTS'!C:C)))),ROWS($1:35))),"")</f>
        <v/>
      </c>
      <c r="J40" s="61"/>
    </row>
    <row r="41" spans="1:10" ht="42" customHeight="1" x14ac:dyDescent="0.35">
      <c r="A41" s="162" t="str" cm="1">
        <f t="array" aca="1" ref="A41" ca="1">IF(ROWS($1:36)&lt;=COUNTIF('AUTRES ENGAGEMENTS'!$A:$A,$H$2),INDEX('AUTRES ENGAGEMENTS'!$D:$D,SMALL(IF('AUTRES ENGAGEMENTS'!$A:$A=$H$2,ROW(INDIRECT("1:"&amp;ROWS('AUTRES ENGAGEMENTS'!A:A)))),ROWS($1:36))),"")</f>
        <v/>
      </c>
      <c r="B41" s="163" t="str" cm="1">
        <f t="array" aca="1" ref="B41" ca="1">IF(ROWS($1:36)&lt;=COUNTIF('AUTRES ENGAGEMENTS'!$A:$A,$H$2),INDEX('AUTRES ENGAGEMENTS'!$B:$B,SMALL(IF('AUTRES ENGAGEMENTS'!$A:$A=$H$2,ROW(INDIRECT("1:"&amp;ROWS('AUTRES ENGAGEMENTS'!A:A)))),ROWS($1:36))),"")</f>
        <v/>
      </c>
      <c r="C41" s="163" t="str" cm="1">
        <f t="array" aca="1" ref="C41" ca="1">IF(ROWS($1:36)&lt;=COUNTIF('AUTRES ENGAGEMENTS'!$A:$A,$H$2),INDEX('AUTRES ENGAGEMENTS'!$C:$C,SMALL(IF('AUTRES ENGAGEMENTS'!$A:$A=$H$2,ROW(INDIRECT("1:"&amp;ROWS('AUTRES ENGAGEMENTS'!A:A)))),ROWS($1:36))),"")</f>
        <v/>
      </c>
      <c r="D41" s="162" t="str" cm="1">
        <f t="array" aca="1" ref="D41" ca="1">IF(ROWS($1:36)&lt;=COUNTIF('AUTRES ENGAGEMENTS'!$A:$A,$H$2),INDEX('AUTRES ENGAGEMENTS'!$E:$E,SMALL(IF('AUTRES ENGAGEMENTS'!$A:$A=$H$2,ROW(INDIRECT("1:"&amp;ROWS('AUTRES ENGAGEMENTS'!A:A)))),ROWS($1:36))),"")</f>
        <v/>
      </c>
      <c r="E41" s="162" t="str" cm="1">
        <f t="array" aca="1" ref="E41" ca="1">IF(ROWS($1:36)&lt;=COUNTIF('AUTRES ENGAGEMENTS'!$A:$A,$H$2),INDEX('AUTRES ENGAGEMENTS'!$F:$F,SMALL(IF('AUTRES ENGAGEMENTS'!$A:$A=$H$2,ROW(INDIRECT("1:"&amp;ROWS('AUTRES ENGAGEMENTS'!B:B)))),ROWS($1:36))),"")</f>
        <v/>
      </c>
      <c r="F41" s="162" t="str" cm="1">
        <f t="array" aca="1" ref="F41" ca="1">IF(ROWS($1:36)&lt;=COUNTIF('AUTRES ENGAGEMENTS'!$A:$A,$H$2),INDEX('AUTRES ENGAGEMENTS'!$G:$G,SMALL(IF('AUTRES ENGAGEMENTS'!$A:$A=$H$2,ROW(INDIRECT("1:"&amp;ROWS('AUTRES ENGAGEMENTS'!C:C)))),ROWS($1:36))),"")</f>
        <v/>
      </c>
      <c r="J41" s="61"/>
    </row>
    <row r="42" spans="1:10" ht="42" customHeight="1" x14ac:dyDescent="0.35">
      <c r="A42" s="162" t="str" cm="1">
        <f t="array" aca="1" ref="A42" ca="1">IF(ROWS($1:37)&lt;=COUNTIF('AUTRES ENGAGEMENTS'!$A:$A,$H$2),INDEX('AUTRES ENGAGEMENTS'!$D:$D,SMALL(IF('AUTRES ENGAGEMENTS'!$A:$A=$H$2,ROW(INDIRECT("1:"&amp;ROWS('AUTRES ENGAGEMENTS'!A:A)))),ROWS($1:37))),"")</f>
        <v/>
      </c>
      <c r="B42" s="163" t="str" cm="1">
        <f t="array" aca="1" ref="B42" ca="1">IF(ROWS($1:37)&lt;=COUNTIF('AUTRES ENGAGEMENTS'!$A:$A,$H$2),INDEX('AUTRES ENGAGEMENTS'!$B:$B,SMALL(IF('AUTRES ENGAGEMENTS'!$A:$A=$H$2,ROW(INDIRECT("1:"&amp;ROWS('AUTRES ENGAGEMENTS'!A:A)))),ROWS($1:37))),"")</f>
        <v/>
      </c>
      <c r="C42" s="163" t="str" cm="1">
        <f t="array" aca="1" ref="C42" ca="1">IF(ROWS($1:37)&lt;=COUNTIF('AUTRES ENGAGEMENTS'!$A:$A,$H$2),INDEX('AUTRES ENGAGEMENTS'!$C:$C,SMALL(IF('AUTRES ENGAGEMENTS'!$A:$A=$H$2,ROW(INDIRECT("1:"&amp;ROWS('AUTRES ENGAGEMENTS'!A:A)))),ROWS($1:37))),"")</f>
        <v/>
      </c>
      <c r="D42" s="162" t="str" cm="1">
        <f t="array" aca="1" ref="D42" ca="1">IF(ROWS($1:37)&lt;=COUNTIF('AUTRES ENGAGEMENTS'!$A:$A,$H$2),INDEX('AUTRES ENGAGEMENTS'!$E:$E,SMALL(IF('AUTRES ENGAGEMENTS'!$A:$A=$H$2,ROW(INDIRECT("1:"&amp;ROWS('AUTRES ENGAGEMENTS'!A:A)))),ROWS($1:37))),"")</f>
        <v/>
      </c>
      <c r="E42" s="162" t="str" cm="1">
        <f t="array" aca="1" ref="E42" ca="1">IF(ROWS($1:37)&lt;=COUNTIF('AUTRES ENGAGEMENTS'!$A:$A,$H$2),INDEX('AUTRES ENGAGEMENTS'!$F:$F,SMALL(IF('AUTRES ENGAGEMENTS'!$A:$A=$H$2,ROW(INDIRECT("1:"&amp;ROWS('AUTRES ENGAGEMENTS'!B:B)))),ROWS($1:37))),"")</f>
        <v/>
      </c>
      <c r="F42" s="162" t="str" cm="1">
        <f t="array" aca="1" ref="F42" ca="1">IF(ROWS($1:37)&lt;=COUNTIF('AUTRES ENGAGEMENTS'!$A:$A,$H$2),INDEX('AUTRES ENGAGEMENTS'!$G:$G,SMALL(IF('AUTRES ENGAGEMENTS'!$A:$A=$H$2,ROW(INDIRECT("1:"&amp;ROWS('AUTRES ENGAGEMENTS'!C:C)))),ROWS($1:37))),"")</f>
        <v/>
      </c>
      <c r="J42" s="61"/>
    </row>
    <row r="43" spans="1:10" ht="42" customHeight="1" x14ac:dyDescent="0.35">
      <c r="A43" s="162" t="str" cm="1">
        <f t="array" aca="1" ref="A43" ca="1">IF(ROWS($1:38)&lt;=COUNTIF('AUTRES ENGAGEMENTS'!$A:$A,$H$2),INDEX('AUTRES ENGAGEMENTS'!$D:$D,SMALL(IF('AUTRES ENGAGEMENTS'!$A:$A=$H$2,ROW(INDIRECT("1:"&amp;ROWS('AUTRES ENGAGEMENTS'!A:A)))),ROWS($1:38))),"")</f>
        <v/>
      </c>
      <c r="B43" s="163" t="str" cm="1">
        <f t="array" aca="1" ref="B43" ca="1">IF(ROWS($1:38)&lt;=COUNTIF('AUTRES ENGAGEMENTS'!$A:$A,$H$2),INDEX('AUTRES ENGAGEMENTS'!$B:$B,SMALL(IF('AUTRES ENGAGEMENTS'!$A:$A=$H$2,ROW(INDIRECT("1:"&amp;ROWS('AUTRES ENGAGEMENTS'!A:A)))),ROWS($1:38))),"")</f>
        <v/>
      </c>
      <c r="C43" s="163" t="str" cm="1">
        <f t="array" aca="1" ref="C43" ca="1">IF(ROWS($1:38)&lt;=COUNTIF('AUTRES ENGAGEMENTS'!$A:$A,$H$2),INDEX('AUTRES ENGAGEMENTS'!$C:$C,SMALL(IF('AUTRES ENGAGEMENTS'!$A:$A=$H$2,ROW(INDIRECT("1:"&amp;ROWS('AUTRES ENGAGEMENTS'!A:A)))),ROWS($1:38))),"")</f>
        <v/>
      </c>
      <c r="D43" s="162" t="str" cm="1">
        <f t="array" aca="1" ref="D43" ca="1">IF(ROWS($1:38)&lt;=COUNTIF('AUTRES ENGAGEMENTS'!$A:$A,$H$2),INDEX('AUTRES ENGAGEMENTS'!$E:$E,SMALL(IF('AUTRES ENGAGEMENTS'!$A:$A=$H$2,ROW(INDIRECT("1:"&amp;ROWS('AUTRES ENGAGEMENTS'!A:A)))),ROWS($1:38))),"")</f>
        <v/>
      </c>
      <c r="E43" s="162" t="str" cm="1">
        <f t="array" aca="1" ref="E43" ca="1">IF(ROWS($1:38)&lt;=COUNTIF('AUTRES ENGAGEMENTS'!$A:$A,$H$2),INDEX('AUTRES ENGAGEMENTS'!$F:$F,SMALL(IF('AUTRES ENGAGEMENTS'!$A:$A=$H$2,ROW(INDIRECT("1:"&amp;ROWS('AUTRES ENGAGEMENTS'!B:B)))),ROWS($1:38))),"")</f>
        <v/>
      </c>
      <c r="F43" s="162" t="str" cm="1">
        <f t="array" aca="1" ref="F43" ca="1">IF(ROWS($1:38)&lt;=COUNTIF('AUTRES ENGAGEMENTS'!$A:$A,$H$2),INDEX('AUTRES ENGAGEMENTS'!$G:$G,SMALL(IF('AUTRES ENGAGEMENTS'!$A:$A=$H$2,ROW(INDIRECT("1:"&amp;ROWS('AUTRES ENGAGEMENTS'!C:C)))),ROWS($1:38))),"")</f>
        <v/>
      </c>
      <c r="J43" s="61"/>
    </row>
    <row r="44" spans="1:10" ht="42" customHeight="1" x14ac:dyDescent="0.35">
      <c r="A44" s="162" t="str" cm="1">
        <f t="array" aca="1" ref="A44" ca="1">IF(ROWS($1:39)&lt;=COUNTIF('AUTRES ENGAGEMENTS'!$A:$A,$H$2),INDEX('AUTRES ENGAGEMENTS'!$D:$D,SMALL(IF('AUTRES ENGAGEMENTS'!$A:$A=$H$2,ROW(INDIRECT("1:"&amp;ROWS('AUTRES ENGAGEMENTS'!A:A)))),ROWS($1:39))),"")</f>
        <v/>
      </c>
      <c r="B44" s="163" t="str" cm="1">
        <f t="array" aca="1" ref="B44" ca="1">IF(ROWS($1:39)&lt;=COUNTIF('AUTRES ENGAGEMENTS'!$A:$A,$H$2),INDEX('AUTRES ENGAGEMENTS'!$B:$B,SMALL(IF('AUTRES ENGAGEMENTS'!$A:$A=$H$2,ROW(INDIRECT("1:"&amp;ROWS('AUTRES ENGAGEMENTS'!A:A)))),ROWS($1:39))),"")</f>
        <v/>
      </c>
      <c r="C44" s="163" t="str" cm="1">
        <f t="array" aca="1" ref="C44" ca="1">IF(ROWS($1:39)&lt;=COUNTIF('AUTRES ENGAGEMENTS'!$A:$A,$H$2),INDEX('AUTRES ENGAGEMENTS'!$C:$C,SMALL(IF('AUTRES ENGAGEMENTS'!$A:$A=$H$2,ROW(INDIRECT("1:"&amp;ROWS('AUTRES ENGAGEMENTS'!A:A)))),ROWS($1:39))),"")</f>
        <v/>
      </c>
      <c r="D44" s="162" t="str" cm="1">
        <f t="array" aca="1" ref="D44" ca="1">IF(ROWS($1:39)&lt;=COUNTIF('AUTRES ENGAGEMENTS'!$A:$A,$H$2),INDEX('AUTRES ENGAGEMENTS'!$E:$E,SMALL(IF('AUTRES ENGAGEMENTS'!$A:$A=$H$2,ROW(INDIRECT("1:"&amp;ROWS('AUTRES ENGAGEMENTS'!A:A)))),ROWS($1:39))),"")</f>
        <v/>
      </c>
      <c r="E44" s="162" t="str" cm="1">
        <f t="array" aca="1" ref="E44" ca="1">IF(ROWS($1:39)&lt;=COUNTIF('AUTRES ENGAGEMENTS'!$A:$A,$H$2),INDEX('AUTRES ENGAGEMENTS'!$F:$F,SMALL(IF('AUTRES ENGAGEMENTS'!$A:$A=$H$2,ROW(INDIRECT("1:"&amp;ROWS('AUTRES ENGAGEMENTS'!B:B)))),ROWS($1:39))),"")</f>
        <v/>
      </c>
      <c r="F44" s="162" t="str" cm="1">
        <f t="array" aca="1" ref="F44" ca="1">IF(ROWS($1:39)&lt;=COUNTIF('AUTRES ENGAGEMENTS'!$A:$A,$H$2),INDEX('AUTRES ENGAGEMENTS'!$G:$G,SMALL(IF('AUTRES ENGAGEMENTS'!$A:$A=$H$2,ROW(INDIRECT("1:"&amp;ROWS('AUTRES ENGAGEMENTS'!C:C)))),ROWS($1:39))),"")</f>
        <v/>
      </c>
      <c r="J44" s="61"/>
    </row>
    <row r="45" spans="1:10" ht="42" customHeight="1" x14ac:dyDescent="0.35">
      <c r="A45" s="162" t="str" cm="1">
        <f t="array" aca="1" ref="A45" ca="1">IF(ROWS($1:40)&lt;=COUNTIF('AUTRES ENGAGEMENTS'!$A:$A,$H$2),INDEX('AUTRES ENGAGEMENTS'!$D:$D,SMALL(IF('AUTRES ENGAGEMENTS'!$A:$A=$H$2,ROW(INDIRECT("1:"&amp;ROWS('AUTRES ENGAGEMENTS'!A:A)))),ROWS($1:40))),"")</f>
        <v/>
      </c>
      <c r="B45" s="163" t="str" cm="1">
        <f t="array" aca="1" ref="B45" ca="1">IF(ROWS($1:40)&lt;=COUNTIF('AUTRES ENGAGEMENTS'!$A:$A,$H$2),INDEX('AUTRES ENGAGEMENTS'!$B:$B,SMALL(IF('AUTRES ENGAGEMENTS'!$A:$A=$H$2,ROW(INDIRECT("1:"&amp;ROWS('AUTRES ENGAGEMENTS'!A:A)))),ROWS($1:40))),"")</f>
        <v/>
      </c>
      <c r="C45" s="163" t="str" cm="1">
        <f t="array" aca="1" ref="C45" ca="1">IF(ROWS($1:40)&lt;=COUNTIF('AUTRES ENGAGEMENTS'!$A:$A,$H$2),INDEX('AUTRES ENGAGEMENTS'!$C:$C,SMALL(IF('AUTRES ENGAGEMENTS'!$A:$A=$H$2,ROW(INDIRECT("1:"&amp;ROWS('AUTRES ENGAGEMENTS'!A:A)))),ROWS($1:40))),"")</f>
        <v/>
      </c>
      <c r="D45" s="162" t="str" cm="1">
        <f t="array" aca="1" ref="D45" ca="1">IF(ROWS($1:40)&lt;=COUNTIF('AUTRES ENGAGEMENTS'!$A:$A,$H$2),INDEX('AUTRES ENGAGEMENTS'!$E:$E,SMALL(IF('AUTRES ENGAGEMENTS'!$A:$A=$H$2,ROW(INDIRECT("1:"&amp;ROWS('AUTRES ENGAGEMENTS'!A:A)))),ROWS($1:40))),"")</f>
        <v/>
      </c>
      <c r="E45" s="162" t="str" cm="1">
        <f t="array" aca="1" ref="E45" ca="1">IF(ROWS($1:40)&lt;=COUNTIF('AUTRES ENGAGEMENTS'!$A:$A,$H$2),INDEX('AUTRES ENGAGEMENTS'!$F:$F,SMALL(IF('AUTRES ENGAGEMENTS'!$A:$A=$H$2,ROW(INDIRECT("1:"&amp;ROWS('AUTRES ENGAGEMENTS'!B:B)))),ROWS($1:40))),"")</f>
        <v/>
      </c>
      <c r="F45" s="162" t="str" cm="1">
        <f t="array" aca="1" ref="F45" ca="1">IF(ROWS($1:40)&lt;=COUNTIF('AUTRES ENGAGEMENTS'!$A:$A,$H$2),INDEX('AUTRES ENGAGEMENTS'!$G:$G,SMALL(IF('AUTRES ENGAGEMENTS'!$A:$A=$H$2,ROW(INDIRECT("1:"&amp;ROWS('AUTRES ENGAGEMENTS'!C:C)))),ROWS($1:40))),"")</f>
        <v/>
      </c>
      <c r="J45" s="61"/>
    </row>
    <row r="46" spans="1:10" ht="42" customHeight="1" x14ac:dyDescent="0.35">
      <c r="A46" s="162" t="str" cm="1">
        <f t="array" aca="1" ref="A46" ca="1">IF(ROWS($1:41)&lt;=COUNTIF('AUTRES ENGAGEMENTS'!$A:$A,$H$2),INDEX('AUTRES ENGAGEMENTS'!$D:$D,SMALL(IF('AUTRES ENGAGEMENTS'!$A:$A=$H$2,ROW(INDIRECT("1:"&amp;ROWS('AUTRES ENGAGEMENTS'!A:A)))),ROWS($1:41))),"")</f>
        <v/>
      </c>
      <c r="B46" s="163" t="str" cm="1">
        <f t="array" aca="1" ref="B46" ca="1">IF(ROWS($1:41)&lt;=COUNTIF('AUTRES ENGAGEMENTS'!$A:$A,$H$2),INDEX('AUTRES ENGAGEMENTS'!$B:$B,SMALL(IF('AUTRES ENGAGEMENTS'!$A:$A=$H$2,ROW(INDIRECT("1:"&amp;ROWS('AUTRES ENGAGEMENTS'!A:A)))),ROWS($1:41))),"")</f>
        <v/>
      </c>
      <c r="C46" s="163" t="str" cm="1">
        <f t="array" aca="1" ref="C46" ca="1">IF(ROWS($1:41)&lt;=COUNTIF('AUTRES ENGAGEMENTS'!$A:$A,$H$2),INDEX('AUTRES ENGAGEMENTS'!$C:$C,SMALL(IF('AUTRES ENGAGEMENTS'!$A:$A=$H$2,ROW(INDIRECT("1:"&amp;ROWS('AUTRES ENGAGEMENTS'!A:A)))),ROWS($1:41))),"")</f>
        <v/>
      </c>
      <c r="D46" s="162" t="str" cm="1">
        <f t="array" aca="1" ref="D46" ca="1">IF(ROWS($1:41)&lt;=COUNTIF('AUTRES ENGAGEMENTS'!$A:$A,$H$2),INDEX('AUTRES ENGAGEMENTS'!$E:$E,SMALL(IF('AUTRES ENGAGEMENTS'!$A:$A=$H$2,ROW(INDIRECT("1:"&amp;ROWS('AUTRES ENGAGEMENTS'!A:A)))),ROWS($1:41))),"")</f>
        <v/>
      </c>
      <c r="E46" s="162" t="str" cm="1">
        <f t="array" aca="1" ref="E46" ca="1">IF(ROWS($1:41)&lt;=COUNTIF('AUTRES ENGAGEMENTS'!$A:$A,$H$2),INDEX('AUTRES ENGAGEMENTS'!$F:$F,SMALL(IF('AUTRES ENGAGEMENTS'!$A:$A=$H$2,ROW(INDIRECT("1:"&amp;ROWS('AUTRES ENGAGEMENTS'!B:B)))),ROWS($1:41))),"")</f>
        <v/>
      </c>
      <c r="F46" s="162" t="str" cm="1">
        <f t="array" aca="1" ref="F46" ca="1">IF(ROWS($1:41)&lt;=COUNTIF('AUTRES ENGAGEMENTS'!$A:$A,$H$2),INDEX('AUTRES ENGAGEMENTS'!$G:$G,SMALL(IF('AUTRES ENGAGEMENTS'!$A:$A=$H$2,ROW(INDIRECT("1:"&amp;ROWS('AUTRES ENGAGEMENTS'!C:C)))),ROWS($1:41))),"")</f>
        <v/>
      </c>
      <c r="J46" s="61"/>
    </row>
    <row r="47" spans="1:10" ht="42" customHeight="1" x14ac:dyDescent="0.35">
      <c r="A47" s="162" t="str" cm="1">
        <f t="array" aca="1" ref="A47" ca="1">IF(ROWS($1:42)&lt;=COUNTIF('AUTRES ENGAGEMENTS'!$A:$A,$H$2),INDEX('AUTRES ENGAGEMENTS'!$D:$D,SMALL(IF('AUTRES ENGAGEMENTS'!$A:$A=$H$2,ROW(INDIRECT("1:"&amp;ROWS('AUTRES ENGAGEMENTS'!A:A)))),ROWS($1:42))),"")</f>
        <v/>
      </c>
      <c r="B47" s="163" t="str" cm="1">
        <f t="array" aca="1" ref="B47" ca="1">IF(ROWS($1:42)&lt;=COUNTIF('AUTRES ENGAGEMENTS'!$A:$A,$H$2),INDEX('AUTRES ENGAGEMENTS'!$B:$B,SMALL(IF('AUTRES ENGAGEMENTS'!$A:$A=$H$2,ROW(INDIRECT("1:"&amp;ROWS('AUTRES ENGAGEMENTS'!A:A)))),ROWS($1:42))),"")</f>
        <v/>
      </c>
      <c r="C47" s="163" t="str" cm="1">
        <f t="array" aca="1" ref="C47" ca="1">IF(ROWS($1:42)&lt;=COUNTIF('AUTRES ENGAGEMENTS'!$A:$A,$H$2),INDEX('AUTRES ENGAGEMENTS'!$C:$C,SMALL(IF('AUTRES ENGAGEMENTS'!$A:$A=$H$2,ROW(INDIRECT("1:"&amp;ROWS('AUTRES ENGAGEMENTS'!A:A)))),ROWS($1:42))),"")</f>
        <v/>
      </c>
      <c r="D47" s="162" t="str" cm="1">
        <f t="array" aca="1" ref="D47" ca="1">IF(ROWS($1:42)&lt;=COUNTIF('AUTRES ENGAGEMENTS'!$A:$A,$H$2),INDEX('AUTRES ENGAGEMENTS'!$E:$E,SMALL(IF('AUTRES ENGAGEMENTS'!$A:$A=$H$2,ROW(INDIRECT("1:"&amp;ROWS('AUTRES ENGAGEMENTS'!A:A)))),ROWS($1:42))),"")</f>
        <v/>
      </c>
      <c r="E47" s="162" t="str" cm="1">
        <f t="array" aca="1" ref="E47" ca="1">IF(ROWS($1:42)&lt;=COUNTIF('AUTRES ENGAGEMENTS'!$A:$A,$H$2),INDEX('AUTRES ENGAGEMENTS'!$F:$F,SMALL(IF('AUTRES ENGAGEMENTS'!$A:$A=$H$2,ROW(INDIRECT("1:"&amp;ROWS('AUTRES ENGAGEMENTS'!B:B)))),ROWS($1:42))),"")</f>
        <v/>
      </c>
      <c r="F47" s="162" t="str" cm="1">
        <f t="array" aca="1" ref="F47" ca="1">IF(ROWS($1:42)&lt;=COUNTIF('AUTRES ENGAGEMENTS'!$A:$A,$H$2),INDEX('AUTRES ENGAGEMENTS'!$G:$G,SMALL(IF('AUTRES ENGAGEMENTS'!$A:$A=$H$2,ROW(INDIRECT("1:"&amp;ROWS('AUTRES ENGAGEMENTS'!C:C)))),ROWS($1:42))),"")</f>
        <v/>
      </c>
      <c r="J47" s="61"/>
    </row>
    <row r="48" spans="1:10" ht="42" customHeight="1" x14ac:dyDescent="0.35">
      <c r="A48" s="162" t="str" cm="1">
        <f t="array" aca="1" ref="A48" ca="1">IF(ROWS($1:43)&lt;=COUNTIF('AUTRES ENGAGEMENTS'!$A:$A,$H$2),INDEX('AUTRES ENGAGEMENTS'!$D:$D,SMALL(IF('AUTRES ENGAGEMENTS'!$A:$A=$H$2,ROW(INDIRECT("1:"&amp;ROWS('AUTRES ENGAGEMENTS'!A:A)))),ROWS($1:43))),"")</f>
        <v/>
      </c>
      <c r="B48" s="163" t="str" cm="1">
        <f t="array" aca="1" ref="B48" ca="1">IF(ROWS($1:43)&lt;=COUNTIF('AUTRES ENGAGEMENTS'!$A:$A,$H$2),INDEX('AUTRES ENGAGEMENTS'!$B:$B,SMALL(IF('AUTRES ENGAGEMENTS'!$A:$A=$H$2,ROW(INDIRECT("1:"&amp;ROWS('AUTRES ENGAGEMENTS'!A:A)))),ROWS($1:43))),"")</f>
        <v/>
      </c>
      <c r="C48" s="163" t="str" cm="1">
        <f t="array" aca="1" ref="C48" ca="1">IF(ROWS($1:43)&lt;=COUNTIF('AUTRES ENGAGEMENTS'!$A:$A,$H$2),INDEX('AUTRES ENGAGEMENTS'!$C:$C,SMALL(IF('AUTRES ENGAGEMENTS'!$A:$A=$H$2,ROW(INDIRECT("1:"&amp;ROWS('AUTRES ENGAGEMENTS'!A:A)))),ROWS($1:43))),"")</f>
        <v/>
      </c>
      <c r="D48" s="162" t="str" cm="1">
        <f t="array" aca="1" ref="D48" ca="1">IF(ROWS($1:43)&lt;=COUNTIF('AUTRES ENGAGEMENTS'!$A:$A,$H$2),INDEX('AUTRES ENGAGEMENTS'!$E:$E,SMALL(IF('AUTRES ENGAGEMENTS'!$A:$A=$H$2,ROW(INDIRECT("1:"&amp;ROWS('AUTRES ENGAGEMENTS'!A:A)))),ROWS($1:43))),"")</f>
        <v/>
      </c>
      <c r="E48" s="162" t="str" cm="1">
        <f t="array" aca="1" ref="E48" ca="1">IF(ROWS($1:43)&lt;=COUNTIF('AUTRES ENGAGEMENTS'!$A:$A,$H$2),INDEX('AUTRES ENGAGEMENTS'!$F:$F,SMALL(IF('AUTRES ENGAGEMENTS'!$A:$A=$H$2,ROW(INDIRECT("1:"&amp;ROWS('AUTRES ENGAGEMENTS'!B:B)))),ROWS($1:43))),"")</f>
        <v/>
      </c>
      <c r="F48" s="162" t="str" cm="1">
        <f t="array" aca="1" ref="F48" ca="1">IF(ROWS($1:43)&lt;=COUNTIF('AUTRES ENGAGEMENTS'!$A:$A,$H$2),INDEX('AUTRES ENGAGEMENTS'!$G:$G,SMALL(IF('AUTRES ENGAGEMENTS'!$A:$A=$H$2,ROW(INDIRECT("1:"&amp;ROWS('AUTRES ENGAGEMENTS'!C:C)))),ROWS($1:43))),"")</f>
        <v/>
      </c>
      <c r="J48" s="61"/>
    </row>
    <row r="49" spans="1:10" ht="42" customHeight="1" x14ac:dyDescent="0.35">
      <c r="A49" s="162" t="str" cm="1">
        <f t="array" aca="1" ref="A49" ca="1">IF(ROWS($1:44)&lt;=COUNTIF('AUTRES ENGAGEMENTS'!$A:$A,$H$2),INDEX('AUTRES ENGAGEMENTS'!$D:$D,SMALL(IF('AUTRES ENGAGEMENTS'!$A:$A=$H$2,ROW(INDIRECT("1:"&amp;ROWS('AUTRES ENGAGEMENTS'!A:A)))),ROWS($1:44))),"")</f>
        <v/>
      </c>
      <c r="B49" s="163" t="str" cm="1">
        <f t="array" aca="1" ref="B49" ca="1">IF(ROWS($1:44)&lt;=COUNTIF('AUTRES ENGAGEMENTS'!$A:$A,$H$2),INDEX('AUTRES ENGAGEMENTS'!$B:$B,SMALL(IF('AUTRES ENGAGEMENTS'!$A:$A=$H$2,ROW(INDIRECT("1:"&amp;ROWS('AUTRES ENGAGEMENTS'!A:A)))),ROWS($1:44))),"")</f>
        <v/>
      </c>
      <c r="C49" s="163" t="str" cm="1">
        <f t="array" aca="1" ref="C49" ca="1">IF(ROWS($1:44)&lt;=COUNTIF('AUTRES ENGAGEMENTS'!$A:$A,$H$2),INDEX('AUTRES ENGAGEMENTS'!$C:$C,SMALL(IF('AUTRES ENGAGEMENTS'!$A:$A=$H$2,ROW(INDIRECT("1:"&amp;ROWS('AUTRES ENGAGEMENTS'!A:A)))),ROWS($1:44))),"")</f>
        <v/>
      </c>
      <c r="D49" s="162" t="str" cm="1">
        <f t="array" aca="1" ref="D49" ca="1">IF(ROWS($1:44)&lt;=COUNTIF('AUTRES ENGAGEMENTS'!$A:$A,$H$2),INDEX('AUTRES ENGAGEMENTS'!$E:$E,SMALL(IF('AUTRES ENGAGEMENTS'!$A:$A=$H$2,ROW(INDIRECT("1:"&amp;ROWS('AUTRES ENGAGEMENTS'!A:A)))),ROWS($1:44))),"")</f>
        <v/>
      </c>
      <c r="E49" s="162" t="str" cm="1">
        <f t="array" aca="1" ref="E49" ca="1">IF(ROWS($1:44)&lt;=COUNTIF('AUTRES ENGAGEMENTS'!$A:$A,$H$2),INDEX('AUTRES ENGAGEMENTS'!$F:$F,SMALL(IF('AUTRES ENGAGEMENTS'!$A:$A=$H$2,ROW(INDIRECT("1:"&amp;ROWS('AUTRES ENGAGEMENTS'!B:B)))),ROWS($1:44))),"")</f>
        <v/>
      </c>
      <c r="F49" s="162" t="str" cm="1">
        <f t="array" aca="1" ref="F49" ca="1">IF(ROWS($1:44)&lt;=COUNTIF('AUTRES ENGAGEMENTS'!$A:$A,$H$2),INDEX('AUTRES ENGAGEMENTS'!$G:$G,SMALL(IF('AUTRES ENGAGEMENTS'!$A:$A=$H$2,ROW(INDIRECT("1:"&amp;ROWS('AUTRES ENGAGEMENTS'!C:C)))),ROWS($1:44))),"")</f>
        <v/>
      </c>
      <c r="J49" s="61"/>
    </row>
    <row r="50" spans="1:10" ht="42" customHeight="1" x14ac:dyDescent="0.35">
      <c r="A50" s="162" t="str" cm="1">
        <f t="array" aca="1" ref="A50" ca="1">IF(ROWS($1:45)&lt;=COUNTIF('AUTRES ENGAGEMENTS'!$A:$A,$H$2),INDEX('AUTRES ENGAGEMENTS'!$D:$D,SMALL(IF('AUTRES ENGAGEMENTS'!$A:$A=$H$2,ROW(INDIRECT("1:"&amp;ROWS('AUTRES ENGAGEMENTS'!A:A)))),ROWS($1:45))),"")</f>
        <v/>
      </c>
      <c r="B50" s="163" t="str" cm="1">
        <f t="array" aca="1" ref="B50" ca="1">IF(ROWS($1:45)&lt;=COUNTIF('AUTRES ENGAGEMENTS'!$A:$A,$H$2),INDEX('AUTRES ENGAGEMENTS'!$B:$B,SMALL(IF('AUTRES ENGAGEMENTS'!$A:$A=$H$2,ROW(INDIRECT("1:"&amp;ROWS('AUTRES ENGAGEMENTS'!A:A)))),ROWS($1:45))),"")</f>
        <v/>
      </c>
      <c r="C50" s="163" t="str" cm="1">
        <f t="array" aca="1" ref="C50" ca="1">IF(ROWS($1:45)&lt;=COUNTIF('AUTRES ENGAGEMENTS'!$A:$A,$H$2),INDEX('AUTRES ENGAGEMENTS'!$C:$C,SMALL(IF('AUTRES ENGAGEMENTS'!$A:$A=$H$2,ROW(INDIRECT("1:"&amp;ROWS('AUTRES ENGAGEMENTS'!A:A)))),ROWS($1:45))),"")</f>
        <v/>
      </c>
      <c r="D50" s="162" t="str" cm="1">
        <f t="array" aca="1" ref="D50" ca="1">IF(ROWS($1:45)&lt;=COUNTIF('AUTRES ENGAGEMENTS'!$A:$A,$H$2),INDEX('AUTRES ENGAGEMENTS'!$E:$E,SMALL(IF('AUTRES ENGAGEMENTS'!$A:$A=$H$2,ROW(INDIRECT("1:"&amp;ROWS('AUTRES ENGAGEMENTS'!A:A)))),ROWS($1:45))),"")</f>
        <v/>
      </c>
      <c r="E50" s="162" t="str" cm="1">
        <f t="array" aca="1" ref="E50" ca="1">IF(ROWS($1:45)&lt;=COUNTIF('AUTRES ENGAGEMENTS'!$A:$A,$H$2),INDEX('AUTRES ENGAGEMENTS'!$F:$F,SMALL(IF('AUTRES ENGAGEMENTS'!$A:$A=$H$2,ROW(INDIRECT("1:"&amp;ROWS('AUTRES ENGAGEMENTS'!B:B)))),ROWS($1:45))),"")</f>
        <v/>
      </c>
      <c r="F50" s="162" t="str" cm="1">
        <f t="array" aca="1" ref="F50" ca="1">IF(ROWS($1:45)&lt;=COUNTIF('AUTRES ENGAGEMENTS'!$A:$A,$H$2),INDEX('AUTRES ENGAGEMENTS'!$G:$G,SMALL(IF('AUTRES ENGAGEMENTS'!$A:$A=$H$2,ROW(INDIRECT("1:"&amp;ROWS('AUTRES ENGAGEMENTS'!C:C)))),ROWS($1:45))),"")</f>
        <v/>
      </c>
      <c r="J50" s="61"/>
    </row>
    <row r="51" spans="1:10" ht="42" customHeight="1" x14ac:dyDescent="0.35">
      <c r="A51" s="162" t="str" cm="1">
        <f t="array" aca="1" ref="A51" ca="1">IF(ROWS($1:46)&lt;=COUNTIF('AUTRES ENGAGEMENTS'!$A:$A,$H$2),INDEX('AUTRES ENGAGEMENTS'!$D:$D,SMALL(IF('AUTRES ENGAGEMENTS'!$A:$A=$H$2,ROW(INDIRECT("1:"&amp;ROWS('AUTRES ENGAGEMENTS'!A:A)))),ROWS($1:46))),"")</f>
        <v/>
      </c>
      <c r="B51" s="163" t="str" cm="1">
        <f t="array" aca="1" ref="B51" ca="1">IF(ROWS($1:46)&lt;=COUNTIF('AUTRES ENGAGEMENTS'!$A:$A,$H$2),INDEX('AUTRES ENGAGEMENTS'!$B:$B,SMALL(IF('AUTRES ENGAGEMENTS'!$A:$A=$H$2,ROW(INDIRECT("1:"&amp;ROWS('AUTRES ENGAGEMENTS'!A:A)))),ROWS($1:46))),"")</f>
        <v/>
      </c>
      <c r="C51" s="163" t="str" cm="1">
        <f t="array" aca="1" ref="C51" ca="1">IF(ROWS($1:46)&lt;=COUNTIF('AUTRES ENGAGEMENTS'!$A:$A,$H$2),INDEX('AUTRES ENGAGEMENTS'!$C:$C,SMALL(IF('AUTRES ENGAGEMENTS'!$A:$A=$H$2,ROW(INDIRECT("1:"&amp;ROWS('AUTRES ENGAGEMENTS'!A:A)))),ROWS($1:46))),"")</f>
        <v/>
      </c>
      <c r="D51" s="162" t="str" cm="1">
        <f t="array" aca="1" ref="D51" ca="1">IF(ROWS($1:46)&lt;=COUNTIF('AUTRES ENGAGEMENTS'!$A:$A,$H$2),INDEX('AUTRES ENGAGEMENTS'!$E:$E,SMALL(IF('AUTRES ENGAGEMENTS'!$A:$A=$H$2,ROW(INDIRECT("1:"&amp;ROWS('AUTRES ENGAGEMENTS'!A:A)))),ROWS($1:46))),"")</f>
        <v/>
      </c>
      <c r="E51" s="162" t="str" cm="1">
        <f t="array" aca="1" ref="E51" ca="1">IF(ROWS($1:46)&lt;=COUNTIF('AUTRES ENGAGEMENTS'!$A:$A,$H$2),INDEX('AUTRES ENGAGEMENTS'!$F:$F,SMALL(IF('AUTRES ENGAGEMENTS'!$A:$A=$H$2,ROW(INDIRECT("1:"&amp;ROWS('AUTRES ENGAGEMENTS'!B:B)))),ROWS($1:46))),"")</f>
        <v/>
      </c>
      <c r="F51" s="162" t="str" cm="1">
        <f t="array" aca="1" ref="F51" ca="1">IF(ROWS($1:46)&lt;=COUNTIF('AUTRES ENGAGEMENTS'!$A:$A,$H$2),INDEX('AUTRES ENGAGEMENTS'!$G:$G,SMALL(IF('AUTRES ENGAGEMENTS'!$A:$A=$H$2,ROW(INDIRECT("1:"&amp;ROWS('AUTRES ENGAGEMENTS'!C:C)))),ROWS($1:46))),"")</f>
        <v/>
      </c>
      <c r="J51" s="61"/>
    </row>
    <row r="52" spans="1:10" ht="42" customHeight="1" x14ac:dyDescent="0.35">
      <c r="A52" s="162" t="str" cm="1">
        <f t="array" aca="1" ref="A52" ca="1">IF(ROWS($1:47)&lt;=COUNTIF('AUTRES ENGAGEMENTS'!$A:$A,$H$2),INDEX('AUTRES ENGAGEMENTS'!$D:$D,SMALL(IF('AUTRES ENGAGEMENTS'!$A:$A=$H$2,ROW(INDIRECT("1:"&amp;ROWS('AUTRES ENGAGEMENTS'!A:A)))),ROWS($1:47))),"")</f>
        <v/>
      </c>
      <c r="B52" s="163" t="str" cm="1">
        <f t="array" aca="1" ref="B52" ca="1">IF(ROWS($1:47)&lt;=COUNTIF('AUTRES ENGAGEMENTS'!$A:$A,$H$2),INDEX('AUTRES ENGAGEMENTS'!$B:$B,SMALL(IF('AUTRES ENGAGEMENTS'!$A:$A=$H$2,ROW(INDIRECT("1:"&amp;ROWS('AUTRES ENGAGEMENTS'!A:A)))),ROWS($1:47))),"")</f>
        <v/>
      </c>
      <c r="C52" s="163" t="str" cm="1">
        <f t="array" aca="1" ref="C52" ca="1">IF(ROWS($1:47)&lt;=COUNTIF('AUTRES ENGAGEMENTS'!$A:$A,$H$2),INDEX('AUTRES ENGAGEMENTS'!$C:$C,SMALL(IF('AUTRES ENGAGEMENTS'!$A:$A=$H$2,ROW(INDIRECT("1:"&amp;ROWS('AUTRES ENGAGEMENTS'!A:A)))),ROWS($1:47))),"")</f>
        <v/>
      </c>
      <c r="D52" s="162" t="str" cm="1">
        <f t="array" aca="1" ref="D52" ca="1">IF(ROWS($1:47)&lt;=COUNTIF('AUTRES ENGAGEMENTS'!$A:$A,$H$2),INDEX('AUTRES ENGAGEMENTS'!$E:$E,SMALL(IF('AUTRES ENGAGEMENTS'!$A:$A=$H$2,ROW(INDIRECT("1:"&amp;ROWS('AUTRES ENGAGEMENTS'!A:A)))),ROWS($1:47))),"")</f>
        <v/>
      </c>
      <c r="E52" s="162" t="str" cm="1">
        <f t="array" aca="1" ref="E52" ca="1">IF(ROWS($1:47)&lt;=COUNTIF('AUTRES ENGAGEMENTS'!$A:$A,$H$2),INDEX('AUTRES ENGAGEMENTS'!$F:$F,SMALL(IF('AUTRES ENGAGEMENTS'!$A:$A=$H$2,ROW(INDIRECT("1:"&amp;ROWS('AUTRES ENGAGEMENTS'!B:B)))),ROWS($1:47))),"")</f>
        <v/>
      </c>
      <c r="F52" s="162" t="str" cm="1">
        <f t="array" aca="1" ref="F52" ca="1">IF(ROWS($1:47)&lt;=COUNTIF('AUTRES ENGAGEMENTS'!$A:$A,$H$2),INDEX('AUTRES ENGAGEMENTS'!$G:$G,SMALL(IF('AUTRES ENGAGEMENTS'!$A:$A=$H$2,ROW(INDIRECT("1:"&amp;ROWS('AUTRES ENGAGEMENTS'!C:C)))),ROWS($1:47))),"")</f>
        <v/>
      </c>
      <c r="J52" s="61"/>
    </row>
    <row r="53" spans="1:10" ht="42" customHeight="1" x14ac:dyDescent="0.35">
      <c r="A53" s="162" t="str" cm="1">
        <f t="array" aca="1" ref="A53" ca="1">IF(ROWS($1:48)&lt;=COUNTIF('AUTRES ENGAGEMENTS'!$A:$A,$H$2),INDEX('AUTRES ENGAGEMENTS'!$D:$D,SMALL(IF('AUTRES ENGAGEMENTS'!$A:$A=$H$2,ROW(INDIRECT("1:"&amp;ROWS('AUTRES ENGAGEMENTS'!A:A)))),ROWS($1:48))),"")</f>
        <v/>
      </c>
      <c r="B53" s="163" t="str" cm="1">
        <f t="array" aca="1" ref="B53" ca="1">IF(ROWS($1:48)&lt;=COUNTIF('AUTRES ENGAGEMENTS'!$A:$A,$H$2),INDEX('AUTRES ENGAGEMENTS'!$B:$B,SMALL(IF('AUTRES ENGAGEMENTS'!$A:$A=$H$2,ROW(INDIRECT("1:"&amp;ROWS('AUTRES ENGAGEMENTS'!A:A)))),ROWS($1:48))),"")</f>
        <v/>
      </c>
      <c r="C53" s="163" t="str" cm="1">
        <f t="array" aca="1" ref="C53" ca="1">IF(ROWS($1:48)&lt;=COUNTIF('AUTRES ENGAGEMENTS'!$A:$A,$H$2),INDEX('AUTRES ENGAGEMENTS'!$C:$C,SMALL(IF('AUTRES ENGAGEMENTS'!$A:$A=$H$2,ROW(INDIRECT("1:"&amp;ROWS('AUTRES ENGAGEMENTS'!A:A)))),ROWS($1:48))),"")</f>
        <v/>
      </c>
      <c r="D53" s="162" t="str" cm="1">
        <f t="array" aca="1" ref="D53" ca="1">IF(ROWS($1:48)&lt;=COUNTIF('AUTRES ENGAGEMENTS'!$A:$A,$H$2),INDEX('AUTRES ENGAGEMENTS'!$E:$E,SMALL(IF('AUTRES ENGAGEMENTS'!$A:$A=$H$2,ROW(INDIRECT("1:"&amp;ROWS('AUTRES ENGAGEMENTS'!A:A)))),ROWS($1:48))),"")</f>
        <v/>
      </c>
      <c r="E53" s="162" t="str" cm="1">
        <f t="array" aca="1" ref="E53" ca="1">IF(ROWS($1:48)&lt;=COUNTIF('AUTRES ENGAGEMENTS'!$A:$A,$H$2),INDEX('AUTRES ENGAGEMENTS'!$F:$F,SMALL(IF('AUTRES ENGAGEMENTS'!$A:$A=$H$2,ROW(INDIRECT("1:"&amp;ROWS('AUTRES ENGAGEMENTS'!B:B)))),ROWS($1:48))),"")</f>
        <v/>
      </c>
      <c r="F53" s="162" t="str" cm="1">
        <f t="array" aca="1" ref="F53" ca="1">IF(ROWS($1:48)&lt;=COUNTIF('AUTRES ENGAGEMENTS'!$A:$A,$H$2),INDEX('AUTRES ENGAGEMENTS'!$G:$G,SMALL(IF('AUTRES ENGAGEMENTS'!$A:$A=$H$2,ROW(INDIRECT("1:"&amp;ROWS('AUTRES ENGAGEMENTS'!C:C)))),ROWS($1:48))),"")</f>
        <v/>
      </c>
      <c r="J53" s="61"/>
    </row>
    <row r="54" spans="1:10" ht="42" customHeight="1" x14ac:dyDescent="0.35">
      <c r="A54" s="162" t="str" cm="1">
        <f t="array" aca="1" ref="A54" ca="1">IF(ROWS($1:49)&lt;=COUNTIF('AUTRES ENGAGEMENTS'!$A:$A,$H$2),INDEX('AUTRES ENGAGEMENTS'!$D:$D,SMALL(IF('AUTRES ENGAGEMENTS'!$A:$A=$H$2,ROW(INDIRECT("1:"&amp;ROWS('AUTRES ENGAGEMENTS'!A:A)))),ROWS($1:49))),"")</f>
        <v/>
      </c>
      <c r="B54" s="163" t="str" cm="1">
        <f t="array" aca="1" ref="B54" ca="1">IF(ROWS($1:49)&lt;=COUNTIF('AUTRES ENGAGEMENTS'!$A:$A,$H$2),INDEX('AUTRES ENGAGEMENTS'!$B:$B,SMALL(IF('AUTRES ENGAGEMENTS'!$A:$A=$H$2,ROW(INDIRECT("1:"&amp;ROWS('AUTRES ENGAGEMENTS'!A:A)))),ROWS($1:49))),"")</f>
        <v/>
      </c>
      <c r="C54" s="163" t="str" cm="1">
        <f t="array" aca="1" ref="C54" ca="1">IF(ROWS($1:49)&lt;=COUNTIF('AUTRES ENGAGEMENTS'!$A:$A,$H$2),INDEX('AUTRES ENGAGEMENTS'!$C:$C,SMALL(IF('AUTRES ENGAGEMENTS'!$A:$A=$H$2,ROW(INDIRECT("1:"&amp;ROWS('AUTRES ENGAGEMENTS'!A:A)))),ROWS($1:49))),"")</f>
        <v/>
      </c>
      <c r="D54" s="162" t="str" cm="1">
        <f t="array" aca="1" ref="D54" ca="1">IF(ROWS($1:49)&lt;=COUNTIF('AUTRES ENGAGEMENTS'!$A:$A,$H$2),INDEX('AUTRES ENGAGEMENTS'!$E:$E,SMALL(IF('AUTRES ENGAGEMENTS'!$A:$A=$H$2,ROW(INDIRECT("1:"&amp;ROWS('AUTRES ENGAGEMENTS'!A:A)))),ROWS($1:49))),"")</f>
        <v/>
      </c>
      <c r="E54" s="162" t="str" cm="1">
        <f t="array" aca="1" ref="E54" ca="1">IF(ROWS($1:49)&lt;=COUNTIF('AUTRES ENGAGEMENTS'!$A:$A,$H$2),INDEX('AUTRES ENGAGEMENTS'!$F:$F,SMALL(IF('AUTRES ENGAGEMENTS'!$A:$A=$H$2,ROW(INDIRECT("1:"&amp;ROWS('AUTRES ENGAGEMENTS'!B:B)))),ROWS($1:49))),"")</f>
        <v/>
      </c>
      <c r="F54" s="162" t="str" cm="1">
        <f t="array" aca="1" ref="F54" ca="1">IF(ROWS($1:49)&lt;=COUNTIF('AUTRES ENGAGEMENTS'!$A:$A,$H$2),INDEX('AUTRES ENGAGEMENTS'!$G:$G,SMALL(IF('AUTRES ENGAGEMENTS'!$A:$A=$H$2,ROW(INDIRECT("1:"&amp;ROWS('AUTRES ENGAGEMENTS'!C:C)))),ROWS($1:49))),"")</f>
        <v/>
      </c>
      <c r="J54" s="61"/>
    </row>
    <row r="55" spans="1:10" ht="42" customHeight="1" x14ac:dyDescent="0.35">
      <c r="A55" s="162" t="str" cm="1">
        <f t="array" aca="1" ref="A55" ca="1">IF(ROWS($1:50)&lt;=COUNTIF('AUTRES ENGAGEMENTS'!$A:$A,$H$2),INDEX('AUTRES ENGAGEMENTS'!$D:$D,SMALL(IF('AUTRES ENGAGEMENTS'!$A:$A=$H$2,ROW(INDIRECT("1:"&amp;ROWS('AUTRES ENGAGEMENTS'!A:A)))),ROWS($1:50))),"")</f>
        <v/>
      </c>
      <c r="B55" s="163" t="str" cm="1">
        <f t="array" aca="1" ref="B55" ca="1">IF(ROWS($1:50)&lt;=COUNTIF('AUTRES ENGAGEMENTS'!$A:$A,$H$2),INDEX('AUTRES ENGAGEMENTS'!$B:$B,SMALL(IF('AUTRES ENGAGEMENTS'!$A:$A=$H$2,ROW(INDIRECT("1:"&amp;ROWS('AUTRES ENGAGEMENTS'!A:A)))),ROWS($1:50))),"")</f>
        <v/>
      </c>
      <c r="C55" s="163" t="str" cm="1">
        <f t="array" aca="1" ref="C55" ca="1">IF(ROWS($1:50)&lt;=COUNTIF('AUTRES ENGAGEMENTS'!$A:$A,$H$2),INDEX('AUTRES ENGAGEMENTS'!$C:$C,SMALL(IF('AUTRES ENGAGEMENTS'!$A:$A=$H$2,ROW(INDIRECT("1:"&amp;ROWS('AUTRES ENGAGEMENTS'!A:A)))),ROWS($1:50))),"")</f>
        <v/>
      </c>
      <c r="D55" s="162" t="str" cm="1">
        <f t="array" aca="1" ref="D55" ca="1">IF(ROWS($1:50)&lt;=COUNTIF('AUTRES ENGAGEMENTS'!$A:$A,$H$2),INDEX('AUTRES ENGAGEMENTS'!$E:$E,SMALL(IF('AUTRES ENGAGEMENTS'!$A:$A=$H$2,ROW(INDIRECT("1:"&amp;ROWS('AUTRES ENGAGEMENTS'!A:A)))),ROWS($1:50))),"")</f>
        <v/>
      </c>
      <c r="E55" s="162" t="str" cm="1">
        <f t="array" aca="1" ref="E55" ca="1">IF(ROWS($1:50)&lt;=COUNTIF('AUTRES ENGAGEMENTS'!$A:$A,$H$2),INDEX('AUTRES ENGAGEMENTS'!$F:$F,SMALL(IF('AUTRES ENGAGEMENTS'!$A:$A=$H$2,ROW(INDIRECT("1:"&amp;ROWS('AUTRES ENGAGEMENTS'!B:B)))),ROWS($1:50))),"")</f>
        <v/>
      </c>
      <c r="F55" s="162" t="str" cm="1">
        <f t="array" aca="1" ref="F55" ca="1">IF(ROWS($1:50)&lt;=COUNTIF('AUTRES ENGAGEMENTS'!$A:$A,$H$2),INDEX('AUTRES ENGAGEMENTS'!$G:$G,SMALL(IF('AUTRES ENGAGEMENTS'!$A:$A=$H$2,ROW(INDIRECT("1:"&amp;ROWS('AUTRES ENGAGEMENTS'!C:C)))),ROWS($1:50))),"")</f>
        <v/>
      </c>
      <c r="J55" s="61"/>
    </row>
    <row r="56" spans="1:10" ht="42" customHeight="1" x14ac:dyDescent="0.35">
      <c r="A56" s="162" t="str" cm="1">
        <f t="array" aca="1" ref="A56" ca="1">IF(ROWS($1:51)&lt;=COUNTIF('AUTRES ENGAGEMENTS'!$A:$A,$H$2),INDEX('AUTRES ENGAGEMENTS'!$D:$D,SMALL(IF('AUTRES ENGAGEMENTS'!$A:$A=$H$2,ROW(INDIRECT("1:"&amp;ROWS('AUTRES ENGAGEMENTS'!A:A)))),ROWS($1:51))),"")</f>
        <v/>
      </c>
      <c r="B56" s="163" t="str" cm="1">
        <f t="array" aca="1" ref="B56" ca="1">IF(ROWS($1:51)&lt;=COUNTIF('AUTRES ENGAGEMENTS'!$A:$A,$H$2),INDEX('AUTRES ENGAGEMENTS'!$B:$B,SMALL(IF('AUTRES ENGAGEMENTS'!$A:$A=$H$2,ROW(INDIRECT("1:"&amp;ROWS('AUTRES ENGAGEMENTS'!A:A)))),ROWS($1:51))),"")</f>
        <v/>
      </c>
      <c r="C56" s="163" t="str" cm="1">
        <f t="array" aca="1" ref="C56" ca="1">IF(ROWS($1:51)&lt;=COUNTIF('AUTRES ENGAGEMENTS'!$A:$A,$H$2),INDEX('AUTRES ENGAGEMENTS'!$C:$C,SMALL(IF('AUTRES ENGAGEMENTS'!$A:$A=$H$2,ROW(INDIRECT("1:"&amp;ROWS('AUTRES ENGAGEMENTS'!A:A)))),ROWS($1:51))),"")</f>
        <v/>
      </c>
      <c r="D56" s="162" t="str" cm="1">
        <f t="array" aca="1" ref="D56" ca="1">IF(ROWS($1:51)&lt;=COUNTIF('AUTRES ENGAGEMENTS'!$A:$A,$H$2),INDEX('AUTRES ENGAGEMENTS'!$E:$E,SMALL(IF('AUTRES ENGAGEMENTS'!$A:$A=$H$2,ROW(INDIRECT("1:"&amp;ROWS('AUTRES ENGAGEMENTS'!A:A)))),ROWS($1:51))),"")</f>
        <v/>
      </c>
      <c r="E56" s="162" t="str" cm="1">
        <f t="array" aca="1" ref="E56" ca="1">IF(ROWS($1:51)&lt;=COUNTIF('AUTRES ENGAGEMENTS'!$A:$A,$H$2),INDEX('AUTRES ENGAGEMENTS'!$F:$F,SMALL(IF('AUTRES ENGAGEMENTS'!$A:$A=$H$2,ROW(INDIRECT("1:"&amp;ROWS('AUTRES ENGAGEMENTS'!B:B)))),ROWS($1:51))),"")</f>
        <v/>
      </c>
      <c r="F56" s="162" t="str" cm="1">
        <f t="array" aca="1" ref="F56" ca="1">IF(ROWS($1:51)&lt;=COUNTIF('AUTRES ENGAGEMENTS'!$A:$A,$H$2),INDEX('AUTRES ENGAGEMENTS'!$G:$G,SMALL(IF('AUTRES ENGAGEMENTS'!$A:$A=$H$2,ROW(INDIRECT("1:"&amp;ROWS('AUTRES ENGAGEMENTS'!C:C)))),ROWS($1:51))),"")</f>
        <v/>
      </c>
      <c r="J56" s="61"/>
    </row>
    <row r="57" spans="1:10" ht="42" customHeight="1" x14ac:dyDescent="0.35">
      <c r="A57" s="162" t="str" cm="1">
        <f t="array" aca="1" ref="A57" ca="1">IF(ROWS($1:52)&lt;=COUNTIF('AUTRES ENGAGEMENTS'!$A:$A,$H$2),INDEX('AUTRES ENGAGEMENTS'!$D:$D,SMALL(IF('AUTRES ENGAGEMENTS'!$A:$A=$H$2,ROW(INDIRECT("1:"&amp;ROWS('AUTRES ENGAGEMENTS'!A:A)))),ROWS($1:52))),"")</f>
        <v/>
      </c>
      <c r="B57" s="163" t="str" cm="1">
        <f t="array" aca="1" ref="B57" ca="1">IF(ROWS($1:52)&lt;=COUNTIF('AUTRES ENGAGEMENTS'!$A:$A,$H$2),INDEX('AUTRES ENGAGEMENTS'!$B:$B,SMALL(IF('AUTRES ENGAGEMENTS'!$A:$A=$H$2,ROW(INDIRECT("1:"&amp;ROWS('AUTRES ENGAGEMENTS'!A:A)))),ROWS($1:52))),"")</f>
        <v/>
      </c>
      <c r="C57" s="163" t="str" cm="1">
        <f t="array" aca="1" ref="C57" ca="1">IF(ROWS($1:52)&lt;=COUNTIF('AUTRES ENGAGEMENTS'!$A:$A,$H$2),INDEX('AUTRES ENGAGEMENTS'!$C:$C,SMALL(IF('AUTRES ENGAGEMENTS'!$A:$A=$H$2,ROW(INDIRECT("1:"&amp;ROWS('AUTRES ENGAGEMENTS'!A:A)))),ROWS($1:52))),"")</f>
        <v/>
      </c>
      <c r="D57" s="162" t="str" cm="1">
        <f t="array" aca="1" ref="D57" ca="1">IF(ROWS($1:52)&lt;=COUNTIF('AUTRES ENGAGEMENTS'!$A:$A,$H$2),INDEX('AUTRES ENGAGEMENTS'!$E:$E,SMALL(IF('AUTRES ENGAGEMENTS'!$A:$A=$H$2,ROW(INDIRECT("1:"&amp;ROWS('AUTRES ENGAGEMENTS'!A:A)))),ROWS($1:52))),"")</f>
        <v/>
      </c>
      <c r="E57" s="162" t="str" cm="1">
        <f t="array" aca="1" ref="E57" ca="1">IF(ROWS($1:52)&lt;=COUNTIF('AUTRES ENGAGEMENTS'!$A:$A,$H$2),INDEX('AUTRES ENGAGEMENTS'!$F:$F,SMALL(IF('AUTRES ENGAGEMENTS'!$A:$A=$H$2,ROW(INDIRECT("1:"&amp;ROWS('AUTRES ENGAGEMENTS'!B:B)))),ROWS($1:52))),"")</f>
        <v/>
      </c>
      <c r="F57" s="162" t="str" cm="1">
        <f t="array" aca="1" ref="F57" ca="1">IF(ROWS($1:52)&lt;=COUNTIF('AUTRES ENGAGEMENTS'!$A:$A,$H$2),INDEX('AUTRES ENGAGEMENTS'!$G:$G,SMALL(IF('AUTRES ENGAGEMENTS'!$A:$A=$H$2,ROW(INDIRECT("1:"&amp;ROWS('AUTRES ENGAGEMENTS'!C:C)))),ROWS($1:52))),"")</f>
        <v/>
      </c>
      <c r="J57" s="61"/>
    </row>
    <row r="58" spans="1:10" ht="42" customHeight="1" x14ac:dyDescent="0.35">
      <c r="A58" s="162" t="str" cm="1">
        <f t="array" aca="1" ref="A58" ca="1">IF(ROWS($1:53)&lt;=COUNTIF('AUTRES ENGAGEMENTS'!$A:$A,$H$2),INDEX('AUTRES ENGAGEMENTS'!$D:$D,SMALL(IF('AUTRES ENGAGEMENTS'!$A:$A=$H$2,ROW(INDIRECT("1:"&amp;ROWS('AUTRES ENGAGEMENTS'!A:A)))),ROWS($1:53))),"")</f>
        <v/>
      </c>
      <c r="B58" s="163" t="str" cm="1">
        <f t="array" aca="1" ref="B58" ca="1">IF(ROWS($1:53)&lt;=COUNTIF('AUTRES ENGAGEMENTS'!$A:$A,$H$2),INDEX('AUTRES ENGAGEMENTS'!$B:$B,SMALL(IF('AUTRES ENGAGEMENTS'!$A:$A=$H$2,ROW(INDIRECT("1:"&amp;ROWS('AUTRES ENGAGEMENTS'!A:A)))),ROWS($1:53))),"")</f>
        <v/>
      </c>
      <c r="C58" s="163" t="str" cm="1">
        <f t="array" aca="1" ref="C58" ca="1">IF(ROWS($1:53)&lt;=COUNTIF('AUTRES ENGAGEMENTS'!$A:$A,$H$2),INDEX('AUTRES ENGAGEMENTS'!$C:$C,SMALL(IF('AUTRES ENGAGEMENTS'!$A:$A=$H$2,ROW(INDIRECT("1:"&amp;ROWS('AUTRES ENGAGEMENTS'!A:A)))),ROWS($1:53))),"")</f>
        <v/>
      </c>
      <c r="D58" s="162" t="str" cm="1">
        <f t="array" aca="1" ref="D58" ca="1">IF(ROWS($1:53)&lt;=COUNTIF('AUTRES ENGAGEMENTS'!$A:$A,$H$2),INDEX('AUTRES ENGAGEMENTS'!$E:$E,SMALL(IF('AUTRES ENGAGEMENTS'!$A:$A=$H$2,ROW(INDIRECT("1:"&amp;ROWS('AUTRES ENGAGEMENTS'!A:A)))),ROWS($1:53))),"")</f>
        <v/>
      </c>
      <c r="E58" s="162" t="str" cm="1">
        <f t="array" aca="1" ref="E58" ca="1">IF(ROWS($1:53)&lt;=COUNTIF('AUTRES ENGAGEMENTS'!$A:$A,$H$2),INDEX('AUTRES ENGAGEMENTS'!$F:$F,SMALL(IF('AUTRES ENGAGEMENTS'!$A:$A=$H$2,ROW(INDIRECT("1:"&amp;ROWS('AUTRES ENGAGEMENTS'!B:B)))),ROWS($1:53))),"")</f>
        <v/>
      </c>
      <c r="F58" s="162" t="str" cm="1">
        <f t="array" aca="1" ref="F58" ca="1">IF(ROWS($1:53)&lt;=COUNTIF('AUTRES ENGAGEMENTS'!$A:$A,$H$2),INDEX('AUTRES ENGAGEMENTS'!$G:$G,SMALL(IF('AUTRES ENGAGEMENTS'!$A:$A=$H$2,ROW(INDIRECT("1:"&amp;ROWS('AUTRES ENGAGEMENTS'!C:C)))),ROWS($1:53))),"")</f>
        <v/>
      </c>
      <c r="J58" s="61"/>
    </row>
    <row r="59" spans="1:10" ht="42" customHeight="1" x14ac:dyDescent="0.35">
      <c r="A59" s="162" t="str" cm="1">
        <f t="array" aca="1" ref="A59" ca="1">IF(ROWS($1:54)&lt;=COUNTIF('AUTRES ENGAGEMENTS'!$A:$A,$H$2),INDEX('AUTRES ENGAGEMENTS'!$D:$D,SMALL(IF('AUTRES ENGAGEMENTS'!$A:$A=$H$2,ROW(INDIRECT("1:"&amp;ROWS('AUTRES ENGAGEMENTS'!A:A)))),ROWS($1:54))),"")</f>
        <v/>
      </c>
      <c r="B59" s="163" t="str" cm="1">
        <f t="array" aca="1" ref="B59" ca="1">IF(ROWS($1:54)&lt;=COUNTIF('AUTRES ENGAGEMENTS'!$A:$A,$H$2),INDEX('AUTRES ENGAGEMENTS'!$B:$B,SMALL(IF('AUTRES ENGAGEMENTS'!$A:$A=$H$2,ROW(INDIRECT("1:"&amp;ROWS('AUTRES ENGAGEMENTS'!A:A)))),ROWS($1:54))),"")</f>
        <v/>
      </c>
      <c r="C59" s="163" t="str" cm="1">
        <f t="array" aca="1" ref="C59" ca="1">IF(ROWS($1:54)&lt;=COUNTIF('AUTRES ENGAGEMENTS'!$A:$A,$H$2),INDEX('AUTRES ENGAGEMENTS'!$C:$C,SMALL(IF('AUTRES ENGAGEMENTS'!$A:$A=$H$2,ROW(INDIRECT("1:"&amp;ROWS('AUTRES ENGAGEMENTS'!A:A)))),ROWS($1:54))),"")</f>
        <v/>
      </c>
      <c r="D59" s="162" t="str" cm="1">
        <f t="array" aca="1" ref="D59" ca="1">IF(ROWS($1:54)&lt;=COUNTIF('AUTRES ENGAGEMENTS'!$A:$A,$H$2),INDEX('AUTRES ENGAGEMENTS'!$E:$E,SMALL(IF('AUTRES ENGAGEMENTS'!$A:$A=$H$2,ROW(INDIRECT("1:"&amp;ROWS('AUTRES ENGAGEMENTS'!A:A)))),ROWS($1:54))),"")</f>
        <v/>
      </c>
      <c r="E59" s="162" t="str" cm="1">
        <f t="array" aca="1" ref="E59" ca="1">IF(ROWS($1:54)&lt;=COUNTIF('AUTRES ENGAGEMENTS'!$A:$A,$H$2),INDEX('AUTRES ENGAGEMENTS'!$F:$F,SMALL(IF('AUTRES ENGAGEMENTS'!$A:$A=$H$2,ROW(INDIRECT("1:"&amp;ROWS('AUTRES ENGAGEMENTS'!B:B)))),ROWS($1:54))),"")</f>
        <v/>
      </c>
      <c r="F59" s="162" t="str" cm="1">
        <f t="array" aca="1" ref="F59" ca="1">IF(ROWS($1:54)&lt;=COUNTIF('AUTRES ENGAGEMENTS'!$A:$A,$H$2),INDEX('AUTRES ENGAGEMENTS'!$G:$G,SMALL(IF('AUTRES ENGAGEMENTS'!$A:$A=$H$2,ROW(INDIRECT("1:"&amp;ROWS('AUTRES ENGAGEMENTS'!C:C)))),ROWS($1:54))),"")</f>
        <v/>
      </c>
      <c r="J59" s="61"/>
    </row>
    <row r="60" spans="1:10" ht="42" customHeight="1" x14ac:dyDescent="0.35">
      <c r="A60" s="162" t="str" cm="1">
        <f t="array" aca="1" ref="A60" ca="1">IF(ROWS($1:55)&lt;=COUNTIF('AUTRES ENGAGEMENTS'!$A:$A,$H$2),INDEX('AUTRES ENGAGEMENTS'!$D:$D,SMALL(IF('AUTRES ENGAGEMENTS'!$A:$A=$H$2,ROW(INDIRECT("1:"&amp;ROWS('AUTRES ENGAGEMENTS'!A:A)))),ROWS($1:55))),"")</f>
        <v/>
      </c>
      <c r="B60" s="163" t="str" cm="1">
        <f t="array" aca="1" ref="B60" ca="1">IF(ROWS($1:55)&lt;=COUNTIF('AUTRES ENGAGEMENTS'!$A:$A,$H$2),INDEX('AUTRES ENGAGEMENTS'!$B:$B,SMALL(IF('AUTRES ENGAGEMENTS'!$A:$A=$H$2,ROW(INDIRECT("1:"&amp;ROWS('AUTRES ENGAGEMENTS'!A:A)))),ROWS($1:55))),"")</f>
        <v/>
      </c>
      <c r="C60" s="163" t="str" cm="1">
        <f t="array" aca="1" ref="C60" ca="1">IF(ROWS($1:55)&lt;=COUNTIF('AUTRES ENGAGEMENTS'!$A:$A,$H$2),INDEX('AUTRES ENGAGEMENTS'!$C:$C,SMALL(IF('AUTRES ENGAGEMENTS'!$A:$A=$H$2,ROW(INDIRECT("1:"&amp;ROWS('AUTRES ENGAGEMENTS'!A:A)))),ROWS($1:55))),"")</f>
        <v/>
      </c>
      <c r="D60" s="162" t="str" cm="1">
        <f t="array" aca="1" ref="D60" ca="1">IF(ROWS($1:55)&lt;=COUNTIF('AUTRES ENGAGEMENTS'!$A:$A,$H$2),INDEX('AUTRES ENGAGEMENTS'!$E:$E,SMALL(IF('AUTRES ENGAGEMENTS'!$A:$A=$H$2,ROW(INDIRECT("1:"&amp;ROWS('AUTRES ENGAGEMENTS'!A:A)))),ROWS($1:55))),"")</f>
        <v/>
      </c>
      <c r="E60" s="162" t="str" cm="1">
        <f t="array" aca="1" ref="E60" ca="1">IF(ROWS($1:55)&lt;=COUNTIF('AUTRES ENGAGEMENTS'!$A:$A,$H$2),INDEX('AUTRES ENGAGEMENTS'!$F:$F,SMALL(IF('AUTRES ENGAGEMENTS'!$A:$A=$H$2,ROW(INDIRECT("1:"&amp;ROWS('AUTRES ENGAGEMENTS'!B:B)))),ROWS($1:55))),"")</f>
        <v/>
      </c>
      <c r="F60" s="162" t="str" cm="1">
        <f t="array" aca="1" ref="F60" ca="1">IF(ROWS($1:55)&lt;=COUNTIF('AUTRES ENGAGEMENTS'!$A:$A,$H$2),INDEX('AUTRES ENGAGEMENTS'!$G:$G,SMALL(IF('AUTRES ENGAGEMENTS'!$A:$A=$H$2,ROW(INDIRECT("1:"&amp;ROWS('AUTRES ENGAGEMENTS'!C:C)))),ROWS($1:55))),"")</f>
        <v/>
      </c>
      <c r="J60" s="61"/>
    </row>
    <row r="61" spans="1:10" ht="42" customHeight="1" x14ac:dyDescent="0.35">
      <c r="A61" s="162" t="str" cm="1">
        <f t="array" aca="1" ref="A61" ca="1">IF(ROWS($1:56)&lt;=COUNTIF('AUTRES ENGAGEMENTS'!$A:$A,$H$2),INDEX('AUTRES ENGAGEMENTS'!$D:$D,SMALL(IF('AUTRES ENGAGEMENTS'!$A:$A=$H$2,ROW(INDIRECT("1:"&amp;ROWS('AUTRES ENGAGEMENTS'!A:A)))),ROWS($1:56))),"")</f>
        <v/>
      </c>
      <c r="B61" s="163" t="str" cm="1">
        <f t="array" aca="1" ref="B61" ca="1">IF(ROWS($1:56)&lt;=COUNTIF('AUTRES ENGAGEMENTS'!$A:$A,$H$2),INDEX('AUTRES ENGAGEMENTS'!$B:$B,SMALL(IF('AUTRES ENGAGEMENTS'!$A:$A=$H$2,ROW(INDIRECT("1:"&amp;ROWS('AUTRES ENGAGEMENTS'!A:A)))),ROWS($1:56))),"")</f>
        <v/>
      </c>
      <c r="C61" s="163" t="str" cm="1">
        <f t="array" aca="1" ref="C61" ca="1">IF(ROWS($1:56)&lt;=COUNTIF('AUTRES ENGAGEMENTS'!$A:$A,$H$2),INDEX('AUTRES ENGAGEMENTS'!$C:$C,SMALL(IF('AUTRES ENGAGEMENTS'!$A:$A=$H$2,ROW(INDIRECT("1:"&amp;ROWS('AUTRES ENGAGEMENTS'!A:A)))),ROWS($1:56))),"")</f>
        <v/>
      </c>
      <c r="D61" s="162" t="str" cm="1">
        <f t="array" aca="1" ref="D61" ca="1">IF(ROWS($1:56)&lt;=COUNTIF('AUTRES ENGAGEMENTS'!$A:$A,$H$2),INDEX('AUTRES ENGAGEMENTS'!$E:$E,SMALL(IF('AUTRES ENGAGEMENTS'!$A:$A=$H$2,ROW(INDIRECT("1:"&amp;ROWS('AUTRES ENGAGEMENTS'!A:A)))),ROWS($1:56))),"")</f>
        <v/>
      </c>
      <c r="E61" s="162" t="str" cm="1">
        <f t="array" aca="1" ref="E61" ca="1">IF(ROWS($1:56)&lt;=COUNTIF('AUTRES ENGAGEMENTS'!$A:$A,$H$2),INDEX('AUTRES ENGAGEMENTS'!$F:$F,SMALL(IF('AUTRES ENGAGEMENTS'!$A:$A=$H$2,ROW(INDIRECT("1:"&amp;ROWS('AUTRES ENGAGEMENTS'!B:B)))),ROWS($1:56))),"")</f>
        <v/>
      </c>
      <c r="F61" s="162" t="str" cm="1">
        <f t="array" aca="1" ref="F61" ca="1">IF(ROWS($1:56)&lt;=COUNTIF('AUTRES ENGAGEMENTS'!$A:$A,$H$2),INDEX('AUTRES ENGAGEMENTS'!$G:$G,SMALL(IF('AUTRES ENGAGEMENTS'!$A:$A=$H$2,ROW(INDIRECT("1:"&amp;ROWS('AUTRES ENGAGEMENTS'!C:C)))),ROWS($1:56))),"")</f>
        <v/>
      </c>
      <c r="J61" s="61"/>
    </row>
    <row r="62" spans="1:10" ht="42" customHeight="1" x14ac:dyDescent="0.35">
      <c r="A62" s="162" t="str" cm="1">
        <f t="array" aca="1" ref="A62" ca="1">IF(ROWS($1:57)&lt;=COUNTIF('AUTRES ENGAGEMENTS'!$A:$A,$H$2),INDEX('AUTRES ENGAGEMENTS'!$D:$D,SMALL(IF('AUTRES ENGAGEMENTS'!$A:$A=$H$2,ROW(INDIRECT("1:"&amp;ROWS('AUTRES ENGAGEMENTS'!A:A)))),ROWS($1:57))),"")</f>
        <v/>
      </c>
      <c r="B62" s="163" t="str" cm="1">
        <f t="array" aca="1" ref="B62" ca="1">IF(ROWS($1:57)&lt;=COUNTIF('AUTRES ENGAGEMENTS'!$A:$A,$H$2),INDEX('AUTRES ENGAGEMENTS'!$B:$B,SMALL(IF('AUTRES ENGAGEMENTS'!$A:$A=$H$2,ROW(INDIRECT("1:"&amp;ROWS('AUTRES ENGAGEMENTS'!A:A)))),ROWS($1:57))),"")</f>
        <v/>
      </c>
      <c r="C62" s="163" t="str" cm="1">
        <f t="array" aca="1" ref="C62" ca="1">IF(ROWS($1:57)&lt;=COUNTIF('AUTRES ENGAGEMENTS'!$A:$A,$H$2),INDEX('AUTRES ENGAGEMENTS'!$C:$C,SMALL(IF('AUTRES ENGAGEMENTS'!$A:$A=$H$2,ROW(INDIRECT("1:"&amp;ROWS('AUTRES ENGAGEMENTS'!A:A)))),ROWS($1:57))),"")</f>
        <v/>
      </c>
      <c r="D62" s="162" t="str" cm="1">
        <f t="array" aca="1" ref="D62" ca="1">IF(ROWS($1:57)&lt;=COUNTIF('AUTRES ENGAGEMENTS'!$A:$A,$H$2),INDEX('AUTRES ENGAGEMENTS'!$E:$E,SMALL(IF('AUTRES ENGAGEMENTS'!$A:$A=$H$2,ROW(INDIRECT("1:"&amp;ROWS('AUTRES ENGAGEMENTS'!A:A)))),ROWS($1:57))),"")</f>
        <v/>
      </c>
      <c r="E62" s="162" t="str" cm="1">
        <f t="array" aca="1" ref="E62" ca="1">IF(ROWS($1:57)&lt;=COUNTIF('AUTRES ENGAGEMENTS'!$A:$A,$H$2),INDEX('AUTRES ENGAGEMENTS'!$F:$F,SMALL(IF('AUTRES ENGAGEMENTS'!$A:$A=$H$2,ROW(INDIRECT("1:"&amp;ROWS('AUTRES ENGAGEMENTS'!B:B)))),ROWS($1:57))),"")</f>
        <v/>
      </c>
      <c r="F62" s="162" t="str" cm="1">
        <f t="array" aca="1" ref="F62" ca="1">IF(ROWS($1:57)&lt;=COUNTIF('AUTRES ENGAGEMENTS'!$A:$A,$H$2),INDEX('AUTRES ENGAGEMENTS'!$G:$G,SMALL(IF('AUTRES ENGAGEMENTS'!$A:$A=$H$2,ROW(INDIRECT("1:"&amp;ROWS('AUTRES ENGAGEMENTS'!C:C)))),ROWS($1:57))),"")</f>
        <v/>
      </c>
      <c r="J62" s="61"/>
    </row>
    <row r="63" spans="1:10" ht="42" customHeight="1" x14ac:dyDescent="0.35">
      <c r="A63" s="162" t="str" cm="1">
        <f t="array" aca="1" ref="A63" ca="1">IF(ROWS($1:58)&lt;=COUNTIF('AUTRES ENGAGEMENTS'!$A:$A,$H$2),INDEX('AUTRES ENGAGEMENTS'!$D:$D,SMALL(IF('AUTRES ENGAGEMENTS'!$A:$A=$H$2,ROW(INDIRECT("1:"&amp;ROWS('AUTRES ENGAGEMENTS'!A:A)))),ROWS($1:58))),"")</f>
        <v/>
      </c>
      <c r="B63" s="163" t="str" cm="1">
        <f t="array" aca="1" ref="B63" ca="1">IF(ROWS($1:58)&lt;=COUNTIF('AUTRES ENGAGEMENTS'!$A:$A,$H$2),INDEX('AUTRES ENGAGEMENTS'!$B:$B,SMALL(IF('AUTRES ENGAGEMENTS'!$A:$A=$H$2,ROW(INDIRECT("1:"&amp;ROWS('AUTRES ENGAGEMENTS'!A:A)))),ROWS($1:58))),"")</f>
        <v/>
      </c>
      <c r="C63" s="163" t="str" cm="1">
        <f t="array" aca="1" ref="C63" ca="1">IF(ROWS($1:58)&lt;=COUNTIF('AUTRES ENGAGEMENTS'!$A:$A,$H$2),INDEX('AUTRES ENGAGEMENTS'!$C:$C,SMALL(IF('AUTRES ENGAGEMENTS'!$A:$A=$H$2,ROW(INDIRECT("1:"&amp;ROWS('AUTRES ENGAGEMENTS'!A:A)))),ROWS($1:58))),"")</f>
        <v/>
      </c>
      <c r="D63" s="162" t="str" cm="1">
        <f t="array" aca="1" ref="D63" ca="1">IF(ROWS($1:58)&lt;=COUNTIF('AUTRES ENGAGEMENTS'!$A:$A,$H$2),INDEX('AUTRES ENGAGEMENTS'!$E:$E,SMALL(IF('AUTRES ENGAGEMENTS'!$A:$A=$H$2,ROW(INDIRECT("1:"&amp;ROWS('AUTRES ENGAGEMENTS'!A:A)))),ROWS($1:58))),"")</f>
        <v/>
      </c>
      <c r="E63" s="162" t="str" cm="1">
        <f t="array" aca="1" ref="E63" ca="1">IF(ROWS($1:58)&lt;=COUNTIF('AUTRES ENGAGEMENTS'!$A:$A,$H$2),INDEX('AUTRES ENGAGEMENTS'!$F:$F,SMALL(IF('AUTRES ENGAGEMENTS'!$A:$A=$H$2,ROW(INDIRECT("1:"&amp;ROWS('AUTRES ENGAGEMENTS'!B:B)))),ROWS($1:58))),"")</f>
        <v/>
      </c>
      <c r="F63" s="162" t="str" cm="1">
        <f t="array" aca="1" ref="F63" ca="1">IF(ROWS($1:58)&lt;=COUNTIF('AUTRES ENGAGEMENTS'!$A:$A,$H$2),INDEX('AUTRES ENGAGEMENTS'!$G:$G,SMALL(IF('AUTRES ENGAGEMENTS'!$A:$A=$H$2,ROW(INDIRECT("1:"&amp;ROWS('AUTRES ENGAGEMENTS'!C:C)))),ROWS($1:58))),"")</f>
        <v/>
      </c>
      <c r="J63" s="61"/>
    </row>
    <row r="64" spans="1:10" ht="42" customHeight="1" x14ac:dyDescent="0.35">
      <c r="A64" s="162" t="str" cm="1">
        <f t="array" aca="1" ref="A64" ca="1">IF(ROWS($1:59)&lt;=COUNTIF('AUTRES ENGAGEMENTS'!$A:$A,$H$2),INDEX('AUTRES ENGAGEMENTS'!$D:$D,SMALL(IF('AUTRES ENGAGEMENTS'!$A:$A=$H$2,ROW(INDIRECT("1:"&amp;ROWS('AUTRES ENGAGEMENTS'!A:A)))),ROWS($1:59))),"")</f>
        <v/>
      </c>
      <c r="B64" s="163" t="str" cm="1">
        <f t="array" aca="1" ref="B64" ca="1">IF(ROWS($1:59)&lt;=COUNTIF('AUTRES ENGAGEMENTS'!$A:$A,$H$2),INDEX('AUTRES ENGAGEMENTS'!$B:$B,SMALL(IF('AUTRES ENGAGEMENTS'!$A:$A=$H$2,ROW(INDIRECT("1:"&amp;ROWS('AUTRES ENGAGEMENTS'!A:A)))),ROWS($1:59))),"")</f>
        <v/>
      </c>
      <c r="C64" s="163" t="str" cm="1">
        <f t="array" aca="1" ref="C64" ca="1">IF(ROWS($1:59)&lt;=COUNTIF('AUTRES ENGAGEMENTS'!$A:$A,$H$2),INDEX('AUTRES ENGAGEMENTS'!$C:$C,SMALL(IF('AUTRES ENGAGEMENTS'!$A:$A=$H$2,ROW(INDIRECT("1:"&amp;ROWS('AUTRES ENGAGEMENTS'!A:A)))),ROWS($1:59))),"")</f>
        <v/>
      </c>
      <c r="D64" s="162" t="str" cm="1">
        <f t="array" aca="1" ref="D64" ca="1">IF(ROWS($1:59)&lt;=COUNTIF('AUTRES ENGAGEMENTS'!$A:$A,$H$2),INDEX('AUTRES ENGAGEMENTS'!$E:$E,SMALL(IF('AUTRES ENGAGEMENTS'!$A:$A=$H$2,ROW(INDIRECT("1:"&amp;ROWS('AUTRES ENGAGEMENTS'!A:A)))),ROWS($1:59))),"")</f>
        <v/>
      </c>
      <c r="E64" s="162" t="str" cm="1">
        <f t="array" aca="1" ref="E64" ca="1">IF(ROWS($1:59)&lt;=COUNTIF('AUTRES ENGAGEMENTS'!$A:$A,$H$2),INDEX('AUTRES ENGAGEMENTS'!$F:$F,SMALL(IF('AUTRES ENGAGEMENTS'!$A:$A=$H$2,ROW(INDIRECT("1:"&amp;ROWS('AUTRES ENGAGEMENTS'!B:B)))),ROWS($1:59))),"")</f>
        <v/>
      </c>
      <c r="F64" s="162" t="str" cm="1">
        <f t="array" aca="1" ref="F64" ca="1">IF(ROWS($1:59)&lt;=COUNTIF('AUTRES ENGAGEMENTS'!$A:$A,$H$2),INDEX('AUTRES ENGAGEMENTS'!$G:$G,SMALL(IF('AUTRES ENGAGEMENTS'!$A:$A=$H$2,ROW(INDIRECT("1:"&amp;ROWS('AUTRES ENGAGEMENTS'!C:C)))),ROWS($1:59))),"")</f>
        <v/>
      </c>
      <c r="J64" s="61"/>
    </row>
    <row r="65" spans="1:10" ht="42" customHeight="1" x14ac:dyDescent="0.35">
      <c r="A65" s="162" t="str" cm="1">
        <f t="array" aca="1" ref="A65" ca="1">IF(ROWS($1:60)&lt;=COUNTIF('AUTRES ENGAGEMENTS'!$A:$A,$H$2),INDEX('AUTRES ENGAGEMENTS'!$D:$D,SMALL(IF('AUTRES ENGAGEMENTS'!$A:$A=$H$2,ROW(INDIRECT("1:"&amp;ROWS('AUTRES ENGAGEMENTS'!A:A)))),ROWS($1:60))),"")</f>
        <v/>
      </c>
      <c r="B65" s="163" t="str" cm="1">
        <f t="array" aca="1" ref="B65" ca="1">IF(ROWS($1:60)&lt;=COUNTIF('AUTRES ENGAGEMENTS'!$A:$A,$H$2),INDEX('AUTRES ENGAGEMENTS'!$B:$B,SMALL(IF('AUTRES ENGAGEMENTS'!$A:$A=$H$2,ROW(INDIRECT("1:"&amp;ROWS('AUTRES ENGAGEMENTS'!A:A)))),ROWS($1:60))),"")</f>
        <v/>
      </c>
      <c r="C65" s="163" t="str" cm="1">
        <f t="array" aca="1" ref="C65" ca="1">IF(ROWS($1:60)&lt;=COUNTIF('AUTRES ENGAGEMENTS'!$A:$A,$H$2),INDEX('AUTRES ENGAGEMENTS'!$C:$C,SMALL(IF('AUTRES ENGAGEMENTS'!$A:$A=$H$2,ROW(INDIRECT("1:"&amp;ROWS('AUTRES ENGAGEMENTS'!A:A)))),ROWS($1:60))),"")</f>
        <v/>
      </c>
      <c r="D65" s="162" t="str" cm="1">
        <f t="array" aca="1" ref="D65" ca="1">IF(ROWS($1:60)&lt;=COUNTIF('AUTRES ENGAGEMENTS'!$A:$A,$H$2),INDEX('AUTRES ENGAGEMENTS'!$E:$E,SMALL(IF('AUTRES ENGAGEMENTS'!$A:$A=$H$2,ROW(INDIRECT("1:"&amp;ROWS('AUTRES ENGAGEMENTS'!A:A)))),ROWS($1:60))),"")</f>
        <v/>
      </c>
      <c r="E65" s="162" t="str" cm="1">
        <f t="array" aca="1" ref="E65" ca="1">IF(ROWS($1:60)&lt;=COUNTIF('AUTRES ENGAGEMENTS'!$A:$A,$H$2),INDEX('AUTRES ENGAGEMENTS'!$F:$F,SMALL(IF('AUTRES ENGAGEMENTS'!$A:$A=$H$2,ROW(INDIRECT("1:"&amp;ROWS('AUTRES ENGAGEMENTS'!B:B)))),ROWS($1:60))),"")</f>
        <v/>
      </c>
      <c r="F65" s="162" t="str" cm="1">
        <f t="array" aca="1" ref="F65" ca="1">IF(ROWS($1:60)&lt;=COUNTIF('AUTRES ENGAGEMENTS'!$A:$A,$H$2),INDEX('AUTRES ENGAGEMENTS'!$G:$G,SMALL(IF('AUTRES ENGAGEMENTS'!$A:$A=$H$2,ROW(INDIRECT("1:"&amp;ROWS('AUTRES ENGAGEMENTS'!C:C)))),ROWS($1:60))),"")</f>
        <v/>
      </c>
      <c r="J65" s="61"/>
    </row>
    <row r="66" spans="1:10" ht="42" customHeight="1" x14ac:dyDescent="0.35">
      <c r="A66" s="162" t="str" cm="1">
        <f t="array" aca="1" ref="A66" ca="1">IF(ROWS($1:61)&lt;=COUNTIF('AUTRES ENGAGEMENTS'!$A:$A,$H$2),INDEX('AUTRES ENGAGEMENTS'!$D:$D,SMALL(IF('AUTRES ENGAGEMENTS'!$A:$A=$H$2,ROW(INDIRECT("1:"&amp;ROWS('AUTRES ENGAGEMENTS'!A:A)))),ROWS($1:61))),"")</f>
        <v/>
      </c>
      <c r="B66" s="163" t="str" cm="1">
        <f t="array" aca="1" ref="B66" ca="1">IF(ROWS($1:61)&lt;=COUNTIF('AUTRES ENGAGEMENTS'!$A:$A,$H$2),INDEX('AUTRES ENGAGEMENTS'!$B:$B,SMALL(IF('AUTRES ENGAGEMENTS'!$A:$A=$H$2,ROW(INDIRECT("1:"&amp;ROWS('AUTRES ENGAGEMENTS'!A:A)))),ROWS($1:61))),"")</f>
        <v/>
      </c>
      <c r="C66" s="163" t="str" cm="1">
        <f t="array" aca="1" ref="C66" ca="1">IF(ROWS($1:61)&lt;=COUNTIF('AUTRES ENGAGEMENTS'!$A:$A,$H$2),INDEX('AUTRES ENGAGEMENTS'!$C:$C,SMALL(IF('AUTRES ENGAGEMENTS'!$A:$A=$H$2,ROW(INDIRECT("1:"&amp;ROWS('AUTRES ENGAGEMENTS'!A:A)))),ROWS($1:61))),"")</f>
        <v/>
      </c>
      <c r="D66" s="162" t="str" cm="1">
        <f t="array" aca="1" ref="D66" ca="1">IF(ROWS($1:61)&lt;=COUNTIF('AUTRES ENGAGEMENTS'!$A:$A,$H$2),INDEX('AUTRES ENGAGEMENTS'!$E:$E,SMALL(IF('AUTRES ENGAGEMENTS'!$A:$A=$H$2,ROW(INDIRECT("1:"&amp;ROWS('AUTRES ENGAGEMENTS'!A:A)))),ROWS($1:61))),"")</f>
        <v/>
      </c>
      <c r="E66" s="162" t="str" cm="1">
        <f t="array" aca="1" ref="E66" ca="1">IF(ROWS($1:61)&lt;=COUNTIF('AUTRES ENGAGEMENTS'!$A:$A,$H$2),INDEX('AUTRES ENGAGEMENTS'!$F:$F,SMALL(IF('AUTRES ENGAGEMENTS'!$A:$A=$H$2,ROW(INDIRECT("1:"&amp;ROWS('AUTRES ENGAGEMENTS'!B:B)))),ROWS($1:61))),"")</f>
        <v/>
      </c>
      <c r="F66" s="162" t="str" cm="1">
        <f t="array" aca="1" ref="F66" ca="1">IF(ROWS($1:61)&lt;=COUNTIF('AUTRES ENGAGEMENTS'!$A:$A,$H$2),INDEX('AUTRES ENGAGEMENTS'!$G:$G,SMALL(IF('AUTRES ENGAGEMENTS'!$A:$A=$H$2,ROW(INDIRECT("1:"&amp;ROWS('AUTRES ENGAGEMENTS'!C:C)))),ROWS($1:61))),"")</f>
        <v/>
      </c>
      <c r="J66" s="61"/>
    </row>
    <row r="67" spans="1:10" ht="42" customHeight="1" x14ac:dyDescent="0.35">
      <c r="A67" s="162" t="str" cm="1">
        <f t="array" aca="1" ref="A67" ca="1">IF(ROWS($1:62)&lt;=COUNTIF('AUTRES ENGAGEMENTS'!$A:$A,$H$2),INDEX('AUTRES ENGAGEMENTS'!$D:$D,SMALL(IF('AUTRES ENGAGEMENTS'!$A:$A=$H$2,ROW(INDIRECT("1:"&amp;ROWS('AUTRES ENGAGEMENTS'!A:A)))),ROWS($1:62))),"")</f>
        <v/>
      </c>
      <c r="B67" s="163" t="str" cm="1">
        <f t="array" aca="1" ref="B67" ca="1">IF(ROWS($1:62)&lt;=COUNTIF('AUTRES ENGAGEMENTS'!$A:$A,$H$2),INDEX('AUTRES ENGAGEMENTS'!$B:$B,SMALL(IF('AUTRES ENGAGEMENTS'!$A:$A=$H$2,ROW(INDIRECT("1:"&amp;ROWS('AUTRES ENGAGEMENTS'!A:A)))),ROWS($1:62))),"")</f>
        <v/>
      </c>
      <c r="C67" s="163" t="str" cm="1">
        <f t="array" aca="1" ref="C67" ca="1">IF(ROWS($1:62)&lt;=COUNTIF('AUTRES ENGAGEMENTS'!$A:$A,$H$2),INDEX('AUTRES ENGAGEMENTS'!$C:$C,SMALL(IF('AUTRES ENGAGEMENTS'!$A:$A=$H$2,ROW(INDIRECT("1:"&amp;ROWS('AUTRES ENGAGEMENTS'!A:A)))),ROWS($1:62))),"")</f>
        <v/>
      </c>
      <c r="D67" s="162" t="str" cm="1">
        <f t="array" aca="1" ref="D67" ca="1">IF(ROWS($1:62)&lt;=COUNTIF('AUTRES ENGAGEMENTS'!$A:$A,$H$2),INDEX('AUTRES ENGAGEMENTS'!$E:$E,SMALL(IF('AUTRES ENGAGEMENTS'!$A:$A=$H$2,ROW(INDIRECT("1:"&amp;ROWS('AUTRES ENGAGEMENTS'!A:A)))),ROWS($1:62))),"")</f>
        <v/>
      </c>
      <c r="E67" s="162" t="str" cm="1">
        <f t="array" aca="1" ref="E67" ca="1">IF(ROWS($1:62)&lt;=COUNTIF('AUTRES ENGAGEMENTS'!$A:$A,$H$2),INDEX('AUTRES ENGAGEMENTS'!$F:$F,SMALL(IF('AUTRES ENGAGEMENTS'!$A:$A=$H$2,ROW(INDIRECT("1:"&amp;ROWS('AUTRES ENGAGEMENTS'!B:B)))),ROWS($1:62))),"")</f>
        <v/>
      </c>
      <c r="F67" s="162" t="str" cm="1">
        <f t="array" aca="1" ref="F67" ca="1">IF(ROWS($1:62)&lt;=COUNTIF('AUTRES ENGAGEMENTS'!$A:$A,$H$2),INDEX('AUTRES ENGAGEMENTS'!$G:$G,SMALL(IF('AUTRES ENGAGEMENTS'!$A:$A=$H$2,ROW(INDIRECT("1:"&amp;ROWS('AUTRES ENGAGEMENTS'!C:C)))),ROWS($1:62))),"")</f>
        <v/>
      </c>
      <c r="J67" s="61"/>
    </row>
    <row r="68" spans="1:10" ht="42" customHeight="1" x14ac:dyDescent="0.35">
      <c r="A68" s="162" t="str" cm="1">
        <f t="array" aca="1" ref="A68" ca="1">IF(ROWS($1:63)&lt;=COUNTIF('AUTRES ENGAGEMENTS'!$A:$A,$H$2),INDEX('AUTRES ENGAGEMENTS'!$D:$D,SMALL(IF('AUTRES ENGAGEMENTS'!$A:$A=$H$2,ROW(INDIRECT("1:"&amp;ROWS('AUTRES ENGAGEMENTS'!A:A)))),ROWS($1:63))),"")</f>
        <v/>
      </c>
      <c r="B68" s="163" t="str" cm="1">
        <f t="array" aca="1" ref="B68" ca="1">IF(ROWS($1:63)&lt;=COUNTIF('AUTRES ENGAGEMENTS'!$A:$A,$H$2),INDEX('AUTRES ENGAGEMENTS'!$B:$B,SMALL(IF('AUTRES ENGAGEMENTS'!$A:$A=$H$2,ROW(INDIRECT("1:"&amp;ROWS('AUTRES ENGAGEMENTS'!A:A)))),ROWS($1:63))),"")</f>
        <v/>
      </c>
      <c r="C68" s="163" t="str" cm="1">
        <f t="array" aca="1" ref="C68" ca="1">IF(ROWS($1:63)&lt;=COUNTIF('AUTRES ENGAGEMENTS'!$A:$A,$H$2),INDEX('AUTRES ENGAGEMENTS'!$C:$C,SMALL(IF('AUTRES ENGAGEMENTS'!$A:$A=$H$2,ROW(INDIRECT("1:"&amp;ROWS('AUTRES ENGAGEMENTS'!A:A)))),ROWS($1:63))),"")</f>
        <v/>
      </c>
      <c r="D68" s="162" t="str" cm="1">
        <f t="array" aca="1" ref="D68" ca="1">IF(ROWS($1:63)&lt;=COUNTIF('AUTRES ENGAGEMENTS'!$A:$A,$H$2),INDEX('AUTRES ENGAGEMENTS'!$E:$E,SMALL(IF('AUTRES ENGAGEMENTS'!$A:$A=$H$2,ROW(INDIRECT("1:"&amp;ROWS('AUTRES ENGAGEMENTS'!A:A)))),ROWS($1:63))),"")</f>
        <v/>
      </c>
      <c r="E68" s="162" t="str" cm="1">
        <f t="array" aca="1" ref="E68" ca="1">IF(ROWS($1:63)&lt;=COUNTIF('AUTRES ENGAGEMENTS'!$A:$A,$H$2),INDEX('AUTRES ENGAGEMENTS'!$F:$F,SMALL(IF('AUTRES ENGAGEMENTS'!$A:$A=$H$2,ROW(INDIRECT("1:"&amp;ROWS('AUTRES ENGAGEMENTS'!B:B)))),ROWS($1:63))),"")</f>
        <v/>
      </c>
      <c r="F68" s="162" t="str" cm="1">
        <f t="array" aca="1" ref="F68" ca="1">IF(ROWS($1:63)&lt;=COUNTIF('AUTRES ENGAGEMENTS'!$A:$A,$H$2),INDEX('AUTRES ENGAGEMENTS'!$G:$G,SMALL(IF('AUTRES ENGAGEMENTS'!$A:$A=$H$2,ROW(INDIRECT("1:"&amp;ROWS('AUTRES ENGAGEMENTS'!C:C)))),ROWS($1:63))),"")</f>
        <v/>
      </c>
      <c r="J68" s="61"/>
    </row>
  </sheetData>
  <mergeCells count="6">
    <mergeCell ref="A2:F2"/>
    <mergeCell ref="A4:A5"/>
    <mergeCell ref="B4:C4"/>
    <mergeCell ref="D4:D5"/>
    <mergeCell ref="E4:E5"/>
    <mergeCell ref="F4:F5"/>
  </mergeCells>
  <phoneticPr fontId="39" type="noConversion"/>
  <conditionalFormatting sqref="A6:F7 A16:F68">
    <cfRule type="containsBlanks" dxfId="152" priority="37">
      <formula>LEN(TRIM(A6))=0</formula>
    </cfRule>
  </conditionalFormatting>
  <conditionalFormatting sqref="A8:F15">
    <cfRule type="containsBlanks" dxfId="151" priority="1">
      <formula>LEN(TRIM(A8))=0</formula>
    </cfRule>
  </conditionalFormatting>
  <pageMargins left="0.7" right="0.7" top="0.75" bottom="0.75" header="0.3" footer="0.3"/>
  <pageSetup paperSize="9" scale="88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706" r:id="rId4" name="Button 2">
              <controlPr defaultSize="0" print="0" autoFill="0" autoPict="0" macro="[0]!FERMETURE_TOUS_LES_ONGLETS">
                <anchor moveWithCells="1" sizeWithCells="1">
                  <from>
                    <xdr:col>7</xdr:col>
                    <xdr:colOff>31750</xdr:colOff>
                    <xdr:row>2</xdr:row>
                    <xdr:rowOff>69850</xdr:rowOff>
                  </from>
                  <to>
                    <xdr:col>8</xdr:col>
                    <xdr:colOff>12700</xdr:colOff>
                    <xdr:row>4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2"/>
  <dimension ref="A1:J612"/>
  <sheetViews>
    <sheetView showGridLines="0" zoomScale="90" zoomScaleNormal="90" workbookViewId="0">
      <pane xSplit="1" ySplit="4" topLeftCell="B5" activePane="bottomRight" state="frozen"/>
      <selection activeCell="J15" sqref="J15"/>
      <selection pane="topRight" activeCell="J15" sqref="J15"/>
      <selection pane="bottomLeft" activeCell="J15" sqref="J15"/>
      <selection pane="bottomRight" activeCell="J15" sqref="J15"/>
    </sheetView>
  </sheetViews>
  <sheetFormatPr baseColWidth="10" defaultColWidth="22.453125" defaultRowHeight="14.5" x14ac:dyDescent="0.35"/>
  <cols>
    <col min="1" max="3" width="16.81640625" customWidth="1"/>
    <col min="4" max="4" width="28.1796875" customWidth="1"/>
    <col min="5" max="5" width="35.7265625" customWidth="1"/>
    <col min="6" max="7" width="14.453125" customWidth="1"/>
    <col min="8" max="8" width="23.1796875" customWidth="1"/>
    <col min="9" max="9" width="17.81640625" customWidth="1"/>
    <col min="10" max="10" width="7.453125" customWidth="1"/>
  </cols>
  <sheetData>
    <row r="1" spans="1:10" ht="32.5" customHeight="1" x14ac:dyDescent="0.35">
      <c r="A1" s="293" t="s">
        <v>114</v>
      </c>
      <c r="B1" s="293"/>
      <c r="C1" s="293"/>
      <c r="D1" s="293"/>
      <c r="E1" s="293"/>
      <c r="F1" s="293"/>
      <c r="G1" s="306"/>
      <c r="H1" s="306"/>
      <c r="I1" s="306"/>
    </row>
    <row r="2" spans="1:10" ht="15.5" x14ac:dyDescent="0.35">
      <c r="B2" s="185" t="s">
        <v>436</v>
      </c>
      <c r="C2" s="186" t="s">
        <v>434</v>
      </c>
    </row>
    <row r="3" spans="1:10" x14ac:dyDescent="0.35">
      <c r="B3" s="9" t="s">
        <v>0</v>
      </c>
      <c r="C3" s="10"/>
      <c r="D3" s="324" t="s">
        <v>4</v>
      </c>
      <c r="E3" s="324" t="s">
        <v>105</v>
      </c>
      <c r="F3" s="324" t="s">
        <v>3</v>
      </c>
      <c r="G3" s="324" t="s">
        <v>103</v>
      </c>
      <c r="H3" s="322" t="s">
        <v>23</v>
      </c>
      <c r="I3" s="322" t="s">
        <v>113</v>
      </c>
    </row>
    <row r="4" spans="1:10" s="128" customFormat="1" ht="29" x14ac:dyDescent="0.35">
      <c r="A4" s="9" t="s">
        <v>101</v>
      </c>
      <c r="B4" s="5" t="s">
        <v>1</v>
      </c>
      <c r="C4" s="13" t="s">
        <v>2</v>
      </c>
      <c r="D4" s="325"/>
      <c r="E4" s="325"/>
      <c r="F4" s="325"/>
      <c r="G4" s="325"/>
      <c r="H4" s="323"/>
      <c r="I4" s="323"/>
    </row>
    <row r="5" spans="1:10" ht="22.5" customHeight="1" x14ac:dyDescent="0.35">
      <c r="A5" s="182" t="e">
        <f t="shared" ref="A5:A20" ca="1" si="0">INDIRECT($B$2&amp;"!F14")</f>
        <v>#REF!</v>
      </c>
      <c r="B5" s="182" t="e">
        <f t="shared" ref="B5:B20" ca="1" si="1">INDIRECT($B$2&amp;"!C7")</f>
        <v>#REF!</v>
      </c>
      <c r="C5" s="182" t="e">
        <f t="shared" ref="C5:C20" ca="1" si="2">INDIRECT($B$2&amp;"!D7")</f>
        <v>#REF!</v>
      </c>
      <c r="D5" s="182" t="e">
        <f t="shared" ref="D5:D20" ca="1" si="3">INDIRECT($B$2&amp;"!B5")</f>
        <v>#REF!</v>
      </c>
      <c r="E5" s="187" t="e">
        <f ca="1">INDIRECT($B$2&amp;"!G6")</f>
        <v>#REF!</v>
      </c>
      <c r="F5" s="183" t="e">
        <f t="shared" ref="F5:F10" ca="1" si="4">INDIRECT($B$2&amp;"!F7")</f>
        <v>#REF!</v>
      </c>
      <c r="G5" s="183" t="e">
        <f ca="1">INDIRECT($B$2&amp;"!G7")</f>
        <v>#REF!</v>
      </c>
      <c r="H5" s="46"/>
      <c r="I5" s="46" t="s">
        <v>109</v>
      </c>
      <c r="J5" s="210" t="s">
        <v>408</v>
      </c>
    </row>
    <row r="6" spans="1:10" ht="23.5" customHeight="1" x14ac:dyDescent="0.35">
      <c r="A6" s="182" t="e">
        <f t="shared" ca="1" si="0"/>
        <v>#REF!</v>
      </c>
      <c r="B6" s="182" t="e">
        <f t="shared" ca="1" si="1"/>
        <v>#REF!</v>
      </c>
      <c r="C6" s="182" t="e">
        <f t="shared" ca="1" si="2"/>
        <v>#REF!</v>
      </c>
      <c r="D6" s="182" t="e">
        <f t="shared" ca="1" si="3"/>
        <v>#REF!</v>
      </c>
      <c r="E6" s="187" t="e">
        <f ca="1">INDIRECT($B$2&amp;"!H6")</f>
        <v>#REF!</v>
      </c>
      <c r="F6" s="183" t="e">
        <f t="shared" ca="1" si="4"/>
        <v>#REF!</v>
      </c>
      <c r="G6" s="183" t="e">
        <f ca="1">INDIRECT($B$2&amp;"!H7")</f>
        <v>#REF!</v>
      </c>
      <c r="H6" s="46"/>
      <c r="I6" s="46" t="s">
        <v>111</v>
      </c>
      <c r="J6" s="207"/>
    </row>
    <row r="7" spans="1:10" ht="23.5" customHeight="1" x14ac:dyDescent="0.35">
      <c r="A7" s="182" t="e">
        <f t="shared" ca="1" si="0"/>
        <v>#REF!</v>
      </c>
      <c r="B7" s="182" t="e">
        <f t="shared" ca="1" si="1"/>
        <v>#REF!</v>
      </c>
      <c r="C7" s="182" t="e">
        <f t="shared" ca="1" si="2"/>
        <v>#REF!</v>
      </c>
      <c r="D7" s="182" t="e">
        <f t="shared" ca="1" si="3"/>
        <v>#REF!</v>
      </c>
      <c r="E7" s="187" t="e">
        <f ca="1">INDIRECT($B$2&amp;"!J6")</f>
        <v>#REF!</v>
      </c>
      <c r="F7" s="183" t="e">
        <f t="shared" ca="1" si="4"/>
        <v>#REF!</v>
      </c>
      <c r="G7" s="183" t="e">
        <f ca="1">INDIRECT($B$2&amp;"!J7")</f>
        <v>#REF!</v>
      </c>
      <c r="H7" s="46"/>
      <c r="I7" s="46" t="s">
        <v>109</v>
      </c>
      <c r="J7" s="211" t="s">
        <v>408</v>
      </c>
    </row>
    <row r="8" spans="1:10" ht="23.5" customHeight="1" x14ac:dyDescent="0.35">
      <c r="A8" s="182" t="e">
        <f t="shared" ca="1" si="0"/>
        <v>#REF!</v>
      </c>
      <c r="B8" s="182" t="e">
        <f t="shared" ca="1" si="1"/>
        <v>#REF!</v>
      </c>
      <c r="C8" s="182" t="e">
        <f t="shared" ca="1" si="2"/>
        <v>#REF!</v>
      </c>
      <c r="D8" s="182" t="e">
        <f t="shared" ca="1" si="3"/>
        <v>#REF!</v>
      </c>
      <c r="E8" s="187" t="e">
        <f ca="1">INDIRECT($B$2&amp;"!K6")</f>
        <v>#REF!</v>
      </c>
      <c r="F8" s="183" t="e">
        <f t="shared" ca="1" si="4"/>
        <v>#REF!</v>
      </c>
      <c r="G8" s="183" t="e">
        <f ca="1">INDIRECT($B$2&amp;"!K7")</f>
        <v>#REF!</v>
      </c>
      <c r="H8" s="46"/>
      <c r="I8" s="46" t="s">
        <v>109</v>
      </c>
      <c r="J8" s="207" t="s">
        <v>408</v>
      </c>
    </row>
    <row r="9" spans="1:10" ht="23.5" customHeight="1" x14ac:dyDescent="0.35">
      <c r="A9" s="182" t="e">
        <f t="shared" ca="1" si="0"/>
        <v>#REF!</v>
      </c>
      <c r="B9" s="182" t="e">
        <f t="shared" ca="1" si="1"/>
        <v>#REF!</v>
      </c>
      <c r="C9" s="182" t="e">
        <f t="shared" ca="1" si="2"/>
        <v>#REF!</v>
      </c>
      <c r="D9" s="182" t="e">
        <f t="shared" ca="1" si="3"/>
        <v>#REF!</v>
      </c>
      <c r="E9" s="187" t="e">
        <f ca="1">INDIRECT($B$2&amp;"!L6")</f>
        <v>#REF!</v>
      </c>
      <c r="F9" s="183" t="e">
        <f t="shared" ca="1" si="4"/>
        <v>#REF!</v>
      </c>
      <c r="G9" s="183" t="e">
        <f ca="1">INDIRECT($B$2&amp;"!L7")</f>
        <v>#REF!</v>
      </c>
      <c r="H9" s="46"/>
      <c r="I9" s="46" t="s">
        <v>109</v>
      </c>
      <c r="J9" s="211" t="s">
        <v>408</v>
      </c>
    </row>
    <row r="10" spans="1:10" ht="23.5" customHeight="1" x14ac:dyDescent="0.35">
      <c r="A10" s="182" t="e">
        <f t="shared" ca="1" si="0"/>
        <v>#REF!</v>
      </c>
      <c r="B10" s="182" t="e">
        <f t="shared" ca="1" si="1"/>
        <v>#REF!</v>
      </c>
      <c r="C10" s="182" t="e">
        <f t="shared" ca="1" si="2"/>
        <v>#REF!</v>
      </c>
      <c r="D10" s="182" t="e">
        <f t="shared" ca="1" si="3"/>
        <v>#REF!</v>
      </c>
      <c r="E10" s="187" t="e">
        <f ca="1">INDIRECT($B$2&amp;"!I6")</f>
        <v>#REF!</v>
      </c>
      <c r="F10" s="183" t="e">
        <f t="shared" ca="1" si="4"/>
        <v>#REF!</v>
      </c>
      <c r="G10" s="183" t="e">
        <f ca="1">INDIRECT($B$2&amp;"!I7")</f>
        <v>#REF!</v>
      </c>
      <c r="H10" s="46"/>
      <c r="I10" s="46" t="s">
        <v>112</v>
      </c>
      <c r="J10" s="207"/>
    </row>
    <row r="11" spans="1:10" ht="23.5" customHeight="1" x14ac:dyDescent="0.35">
      <c r="A11" s="182" t="e">
        <f t="shared" ca="1" si="0"/>
        <v>#REF!</v>
      </c>
      <c r="B11" s="182" t="e">
        <f t="shared" ca="1" si="1"/>
        <v>#REF!</v>
      </c>
      <c r="C11" s="182" t="e">
        <f t="shared" ca="1" si="2"/>
        <v>#REF!</v>
      </c>
      <c r="D11" s="182" t="e">
        <f t="shared" ca="1" si="3"/>
        <v>#REF!</v>
      </c>
      <c r="E11" s="187" t="e">
        <f ca="1">INDIRECT($B$2&amp;"!G6")</f>
        <v>#REF!</v>
      </c>
      <c r="F11" s="183" t="e">
        <f t="shared" ref="F11:F16" ca="1" si="5">INDIRECT($B$2&amp;"!F8")</f>
        <v>#REF!</v>
      </c>
      <c r="G11" s="183" t="e">
        <f ca="1">INDIRECT($B$2&amp;"!G8")</f>
        <v>#REF!</v>
      </c>
      <c r="H11" s="46"/>
      <c r="I11" s="46" t="s">
        <v>112</v>
      </c>
      <c r="J11" s="171"/>
    </row>
    <row r="12" spans="1:10" ht="23.5" customHeight="1" x14ac:dyDescent="0.35">
      <c r="A12" s="182" t="e">
        <f t="shared" ca="1" si="0"/>
        <v>#REF!</v>
      </c>
      <c r="B12" s="182" t="e">
        <f t="shared" ca="1" si="1"/>
        <v>#REF!</v>
      </c>
      <c r="C12" s="182" t="e">
        <f t="shared" ca="1" si="2"/>
        <v>#REF!</v>
      </c>
      <c r="D12" s="182" t="e">
        <f t="shared" ca="1" si="3"/>
        <v>#REF!</v>
      </c>
      <c r="E12" s="187" t="e">
        <f ca="1">INDIRECT($B$2&amp;"!H6")</f>
        <v>#REF!</v>
      </c>
      <c r="F12" s="183" t="e">
        <f t="shared" ca="1" si="5"/>
        <v>#REF!</v>
      </c>
      <c r="G12" s="183" t="e">
        <f ca="1">INDIRECT($B$2&amp;"!H8")</f>
        <v>#REF!</v>
      </c>
      <c r="H12" s="46"/>
      <c r="I12" s="46" t="s">
        <v>112</v>
      </c>
      <c r="J12" s="171"/>
    </row>
    <row r="13" spans="1:10" ht="23.5" customHeight="1" x14ac:dyDescent="0.35">
      <c r="A13" s="182" t="e">
        <f t="shared" ca="1" si="0"/>
        <v>#REF!</v>
      </c>
      <c r="B13" s="182" t="e">
        <f t="shared" ca="1" si="1"/>
        <v>#REF!</v>
      </c>
      <c r="C13" s="182" t="e">
        <f t="shared" ca="1" si="2"/>
        <v>#REF!</v>
      </c>
      <c r="D13" s="182" t="e">
        <f t="shared" ca="1" si="3"/>
        <v>#REF!</v>
      </c>
      <c r="E13" s="187" t="e">
        <f ca="1">INDIRECT($B$2&amp;"!J6")</f>
        <v>#REF!</v>
      </c>
      <c r="F13" s="183" t="e">
        <f t="shared" ca="1" si="5"/>
        <v>#REF!</v>
      </c>
      <c r="G13" s="183" t="e">
        <f ca="1">INDIRECT($B$2&amp;"!J87")</f>
        <v>#REF!</v>
      </c>
      <c r="H13" s="46"/>
      <c r="I13" s="46" t="s">
        <v>112</v>
      </c>
      <c r="J13" s="171"/>
    </row>
    <row r="14" spans="1:10" ht="23.5" customHeight="1" x14ac:dyDescent="0.35">
      <c r="A14" s="182" t="e">
        <f t="shared" ca="1" si="0"/>
        <v>#REF!</v>
      </c>
      <c r="B14" s="182" t="e">
        <f t="shared" ca="1" si="1"/>
        <v>#REF!</v>
      </c>
      <c r="C14" s="182" t="e">
        <f t="shared" ca="1" si="2"/>
        <v>#REF!</v>
      </c>
      <c r="D14" s="182" t="e">
        <f t="shared" ca="1" si="3"/>
        <v>#REF!</v>
      </c>
      <c r="E14" s="187" t="e">
        <f ca="1">INDIRECT($B$2&amp;"!K6")</f>
        <v>#REF!</v>
      </c>
      <c r="F14" s="183" t="e">
        <f t="shared" ca="1" si="5"/>
        <v>#REF!</v>
      </c>
      <c r="G14" s="183" t="e">
        <f ca="1">INDIRECT($B$2&amp;"!K8")</f>
        <v>#REF!</v>
      </c>
      <c r="H14" s="46"/>
      <c r="I14" s="46" t="s">
        <v>112</v>
      </c>
      <c r="J14" s="171"/>
    </row>
    <row r="15" spans="1:10" ht="23.5" customHeight="1" x14ac:dyDescent="0.35">
      <c r="A15" s="182" t="e">
        <f t="shared" ca="1" si="0"/>
        <v>#REF!</v>
      </c>
      <c r="B15" s="182" t="e">
        <f t="shared" ca="1" si="1"/>
        <v>#REF!</v>
      </c>
      <c r="C15" s="182" t="e">
        <f t="shared" ca="1" si="2"/>
        <v>#REF!</v>
      </c>
      <c r="D15" s="182" t="e">
        <f t="shared" ca="1" si="3"/>
        <v>#REF!</v>
      </c>
      <c r="E15" s="187" t="e">
        <f ca="1">INDIRECT($B$2&amp;"!L6")</f>
        <v>#REF!</v>
      </c>
      <c r="F15" s="183" t="e">
        <f t="shared" ca="1" si="5"/>
        <v>#REF!</v>
      </c>
      <c r="G15" s="183" t="e">
        <f ca="1">INDIRECT($B$2&amp;"!L8")</f>
        <v>#REF!</v>
      </c>
      <c r="H15" s="46"/>
      <c r="I15" s="46" t="s">
        <v>112</v>
      </c>
      <c r="J15" s="202"/>
    </row>
    <row r="16" spans="1:10" ht="23.5" customHeight="1" x14ac:dyDescent="0.35">
      <c r="A16" s="182" t="e">
        <f t="shared" ca="1" si="0"/>
        <v>#REF!</v>
      </c>
      <c r="B16" s="182" t="e">
        <f t="shared" ca="1" si="1"/>
        <v>#REF!</v>
      </c>
      <c r="C16" s="182" t="e">
        <f t="shared" ca="1" si="2"/>
        <v>#REF!</v>
      </c>
      <c r="D16" s="182" t="e">
        <f t="shared" ca="1" si="3"/>
        <v>#REF!</v>
      </c>
      <c r="E16" s="187" t="e">
        <f ca="1">INDIRECT($B$2&amp;"!I6")</f>
        <v>#REF!</v>
      </c>
      <c r="F16" s="183" t="e">
        <f t="shared" ca="1" si="5"/>
        <v>#REF!</v>
      </c>
      <c r="G16" s="183" t="e">
        <f ca="1">INDIRECT($B$2&amp;"!I8")</f>
        <v>#REF!</v>
      </c>
      <c r="H16" s="46"/>
      <c r="I16" s="46" t="s">
        <v>112</v>
      </c>
      <c r="J16" s="171"/>
    </row>
    <row r="17" spans="1:10" ht="22.5" customHeight="1" x14ac:dyDescent="0.35">
      <c r="A17" s="182" t="e">
        <f t="shared" ca="1" si="0"/>
        <v>#REF!</v>
      </c>
      <c r="B17" s="182" t="e">
        <f t="shared" ca="1" si="1"/>
        <v>#REF!</v>
      </c>
      <c r="C17" s="182" t="e">
        <f t="shared" ca="1" si="2"/>
        <v>#REF!</v>
      </c>
      <c r="D17" s="182" t="e">
        <f t="shared" ca="1" si="3"/>
        <v>#REF!</v>
      </c>
      <c r="E17" s="187" t="e">
        <f ca="1">INDIRECT($B$2&amp;"!M6")</f>
        <v>#REF!</v>
      </c>
      <c r="F17" s="183" t="e">
        <f ca="1">INDIRECT($B$2&amp;"!F9")</f>
        <v>#REF!</v>
      </c>
      <c r="G17" s="183" t="e">
        <f ca="1">INDIRECT($B$2&amp;"!M9")</f>
        <v>#REF!</v>
      </c>
      <c r="H17" s="46"/>
      <c r="I17" s="46" t="s">
        <v>109</v>
      </c>
      <c r="J17" s="207" t="s">
        <v>408</v>
      </c>
    </row>
    <row r="18" spans="1:10" ht="22.5" customHeight="1" x14ac:dyDescent="0.35">
      <c r="A18" s="182" t="e">
        <f t="shared" ca="1" si="0"/>
        <v>#REF!</v>
      </c>
      <c r="B18" s="182" t="e">
        <f t="shared" ca="1" si="1"/>
        <v>#REF!</v>
      </c>
      <c r="C18" s="182" t="e">
        <f t="shared" ca="1" si="2"/>
        <v>#REF!</v>
      </c>
      <c r="D18" s="182" t="e">
        <f t="shared" ca="1" si="3"/>
        <v>#REF!</v>
      </c>
      <c r="E18" s="187" t="e">
        <f ca="1">INDIRECT($B$2&amp;"!N6")</f>
        <v>#REF!</v>
      </c>
      <c r="F18" s="183" t="e">
        <f ca="1">INDIRECT($B$2&amp;"!F9")</f>
        <v>#REF!</v>
      </c>
      <c r="G18" s="183" t="e">
        <f ca="1">INDIRECT($B$2&amp;"!N9")</f>
        <v>#REF!</v>
      </c>
      <c r="H18" s="46"/>
      <c r="I18" s="46" t="s">
        <v>109</v>
      </c>
      <c r="J18" s="211" t="s">
        <v>408</v>
      </c>
    </row>
    <row r="19" spans="1:10" ht="22.5" customHeight="1" x14ac:dyDescent="0.35">
      <c r="A19" s="182" t="e">
        <f t="shared" ca="1" si="0"/>
        <v>#REF!</v>
      </c>
      <c r="B19" s="182" t="e">
        <f t="shared" ca="1" si="1"/>
        <v>#REF!</v>
      </c>
      <c r="C19" s="182" t="e">
        <f t="shared" ca="1" si="2"/>
        <v>#REF!</v>
      </c>
      <c r="D19" s="182" t="e">
        <f t="shared" ca="1" si="3"/>
        <v>#REF!</v>
      </c>
      <c r="E19" s="187" t="e">
        <f ca="1">INDIRECT($B$2&amp;"!O6")</f>
        <v>#REF!</v>
      </c>
      <c r="F19" s="183" t="e">
        <f ca="1">INDIRECT($B$2&amp;"!F9")</f>
        <v>#REF!</v>
      </c>
      <c r="G19" s="183" t="e">
        <f ca="1">INDIRECT($B$2&amp;"!O9")</f>
        <v>#REF!</v>
      </c>
      <c r="H19" s="46"/>
      <c r="I19" s="46" t="s">
        <v>109</v>
      </c>
      <c r="J19" s="207" t="s">
        <v>408</v>
      </c>
    </row>
    <row r="20" spans="1:10" ht="22.5" customHeight="1" x14ac:dyDescent="0.35">
      <c r="A20" s="182" t="e">
        <f t="shared" ca="1" si="0"/>
        <v>#REF!</v>
      </c>
      <c r="B20" s="182" t="e">
        <f t="shared" ca="1" si="1"/>
        <v>#REF!</v>
      </c>
      <c r="C20" s="182" t="e">
        <f t="shared" ca="1" si="2"/>
        <v>#REF!</v>
      </c>
      <c r="D20" s="182" t="e">
        <f t="shared" ca="1" si="3"/>
        <v>#REF!</v>
      </c>
      <c r="E20" s="187" t="e">
        <f ca="1">INDIRECT($B$2&amp;"!P6")</f>
        <v>#REF!</v>
      </c>
      <c r="F20" s="183" t="e">
        <f ca="1">INDIRECT($B$2&amp;"!F9")</f>
        <v>#REF!</v>
      </c>
      <c r="G20" s="183" t="e">
        <f ca="1">INDIRECT($B$2&amp;"!P9")</f>
        <v>#REF!</v>
      </c>
      <c r="H20" s="46"/>
      <c r="I20" s="46" t="s">
        <v>112</v>
      </c>
      <c r="J20" s="207"/>
    </row>
    <row r="21" spans="1:10" ht="22.5" customHeight="1" x14ac:dyDescent="0.35">
      <c r="A21" s="181">
        <f t="shared" ref="A21:A33" ca="1" si="6">INDIRECT($C$2&amp;"!E13")</f>
        <v>44503</v>
      </c>
      <c r="B21" s="181">
        <f t="shared" ref="B21:B33" ca="1" si="7">INDIRECT($C$2&amp;"!B7")</f>
        <v>44567</v>
      </c>
      <c r="C21" s="181" t="str">
        <f ca="1">INDIRECT($C$2&amp;"!D7")</f>
        <v>NATIONAL  (10)</v>
      </c>
      <c r="D21" s="181" t="str">
        <f t="shared" ref="D21:D33" ca="1" si="8">INDIRECT($C$2&amp;"!A5")</f>
        <v>SELECTION_B</v>
      </c>
      <c r="E21" s="188" t="str">
        <f ca="1">INDIRECT($C$2&amp;"!F6")</f>
        <v>51 - POLE SALE</v>
      </c>
      <c r="F21" s="184">
        <f t="shared" ref="F21:F26" ca="1" si="9">INDIRECT($C$2&amp;"!E7")</f>
        <v>1007870</v>
      </c>
      <c r="G21" s="184">
        <f ca="1">INDIRECT($C$2&amp;"!F7")</f>
        <v>286932</v>
      </c>
      <c r="H21" s="46"/>
      <c r="I21" s="46" t="s">
        <v>109</v>
      </c>
      <c r="J21" s="210" t="s">
        <v>408</v>
      </c>
    </row>
    <row r="22" spans="1:10" ht="23.5" customHeight="1" x14ac:dyDescent="0.35">
      <c r="A22" s="181">
        <f t="shared" ca="1" si="6"/>
        <v>44503</v>
      </c>
      <c r="B22" s="181">
        <f t="shared" ca="1" si="7"/>
        <v>44567</v>
      </c>
      <c r="C22" s="181">
        <f t="shared" ref="C22:C33" ca="1" si="10">INDIRECT($C$2&amp;"!C7")</f>
        <v>44580</v>
      </c>
      <c r="D22" s="181" t="str">
        <f t="shared" ca="1" si="8"/>
        <v>SELECTION_B</v>
      </c>
      <c r="E22" s="188" t="str">
        <f ca="1">INDIRECT($C$2&amp;"!G6")</f>
        <v>52 - POLE SUCREE</v>
      </c>
      <c r="F22" s="184">
        <f t="shared" ca="1" si="9"/>
        <v>1007870</v>
      </c>
      <c r="G22" s="184">
        <f ca="1">INDIRECT($C$2&amp;"!G7")</f>
        <v>286933</v>
      </c>
      <c r="H22" s="46"/>
      <c r="I22" s="46" t="s">
        <v>109</v>
      </c>
      <c r="J22" s="211" t="s">
        <v>408</v>
      </c>
    </row>
    <row r="23" spans="1:10" ht="23.5" customHeight="1" x14ac:dyDescent="0.35">
      <c r="A23" s="181">
        <f t="shared" ca="1" si="6"/>
        <v>44503</v>
      </c>
      <c r="B23" s="181">
        <f t="shared" ca="1" si="7"/>
        <v>44567</v>
      </c>
      <c r="C23" s="181">
        <f t="shared" ca="1" si="10"/>
        <v>44580</v>
      </c>
      <c r="D23" s="181" t="str">
        <f t="shared" ca="1" si="8"/>
        <v>SELECTION_B</v>
      </c>
      <c r="E23" s="188" t="str">
        <f ca="1">INDIRECT($C$2&amp;"!I6")</f>
        <v>53 - SPIRITUEUX</v>
      </c>
      <c r="F23" s="184">
        <f t="shared" ca="1" si="9"/>
        <v>1007870</v>
      </c>
      <c r="G23" s="184">
        <f ca="1">INDIRECT($C$2&amp;"!I7")</f>
        <v>286936</v>
      </c>
      <c r="H23" s="46"/>
      <c r="I23" s="46" t="s">
        <v>109</v>
      </c>
      <c r="J23" s="207" t="s">
        <v>408</v>
      </c>
    </row>
    <row r="24" spans="1:10" ht="23.5" customHeight="1" x14ac:dyDescent="0.35">
      <c r="A24" s="181">
        <f t="shared" ca="1" si="6"/>
        <v>44503</v>
      </c>
      <c r="B24" s="181">
        <f t="shared" ca="1" si="7"/>
        <v>44567</v>
      </c>
      <c r="C24" s="181">
        <f t="shared" ca="1" si="10"/>
        <v>44580</v>
      </c>
      <c r="D24" s="181" t="str">
        <f t="shared" ca="1" si="8"/>
        <v>SELECTION_B</v>
      </c>
      <c r="E24" s="188" t="str">
        <f ca="1">INDIRECT($C$2&amp;"!J6")</f>
        <v>54 - BRASSERIE</v>
      </c>
      <c r="F24" s="184">
        <f t="shared" ca="1" si="9"/>
        <v>1007870</v>
      </c>
      <c r="G24" s="184">
        <f ca="1">INDIRECT($C$2&amp;"!J7")</f>
        <v>286937</v>
      </c>
      <c r="H24" s="46"/>
      <c r="I24" s="46" t="s">
        <v>109</v>
      </c>
      <c r="J24" s="207" t="s">
        <v>408</v>
      </c>
    </row>
    <row r="25" spans="1:10" ht="23.5" customHeight="1" x14ac:dyDescent="0.35">
      <c r="A25" s="181">
        <f t="shared" ca="1" si="6"/>
        <v>44503</v>
      </c>
      <c r="B25" s="181">
        <f t="shared" ca="1" si="7"/>
        <v>44567</v>
      </c>
      <c r="C25" s="181">
        <f t="shared" ca="1" si="10"/>
        <v>44580</v>
      </c>
      <c r="D25" s="181" t="str">
        <f t="shared" ca="1" si="8"/>
        <v>SELECTION_B</v>
      </c>
      <c r="E25" s="188" t="str">
        <f ca="1">INDIRECT($C$2&amp;"!K6")</f>
        <v>55 - CAVE-CHAMPAGNE</v>
      </c>
      <c r="F25" s="184">
        <f t="shared" ca="1" si="9"/>
        <v>1007870</v>
      </c>
      <c r="G25" s="184">
        <f ca="1">INDIRECT($C$2&amp;"!K7")</f>
        <v>286938</v>
      </c>
      <c r="H25" s="46"/>
      <c r="I25" s="46" t="s">
        <v>109</v>
      </c>
      <c r="J25" s="211" t="s">
        <v>408</v>
      </c>
    </row>
    <row r="26" spans="1:10" ht="23.5" customHeight="1" x14ac:dyDescent="0.35">
      <c r="A26" s="181">
        <f t="shared" ca="1" si="6"/>
        <v>44503</v>
      </c>
      <c r="B26" s="181">
        <f t="shared" ca="1" si="7"/>
        <v>44567</v>
      </c>
      <c r="C26" s="181">
        <f t="shared" ca="1" si="10"/>
        <v>44580</v>
      </c>
      <c r="D26" s="181" t="str">
        <f t="shared" ca="1" si="8"/>
        <v>SELECTION_B</v>
      </c>
      <c r="E26" s="188" t="str">
        <f ca="1">INDIRECT($C$2&amp;"!H6")</f>
        <v>68 - POLE DPH</v>
      </c>
      <c r="F26" s="184">
        <f t="shared" ca="1" si="9"/>
        <v>1007870</v>
      </c>
      <c r="G26" s="184">
        <f ca="1">INDIRECT($C$2&amp;"!H7")</f>
        <v>286934</v>
      </c>
      <c r="H26" s="46"/>
      <c r="I26" s="46" t="s">
        <v>112</v>
      </c>
      <c r="J26" s="207"/>
    </row>
    <row r="27" spans="1:10" ht="23.5" customHeight="1" x14ac:dyDescent="0.35">
      <c r="A27" s="181">
        <f t="shared" ca="1" si="6"/>
        <v>44503</v>
      </c>
      <c r="B27" s="181">
        <f t="shared" ca="1" si="7"/>
        <v>44567</v>
      </c>
      <c r="C27" s="181">
        <f t="shared" ca="1" si="10"/>
        <v>44580</v>
      </c>
      <c r="D27" s="181" t="str">
        <f t="shared" ca="1" si="8"/>
        <v>SELECTION_B</v>
      </c>
      <c r="E27" s="188" t="str">
        <f ca="1">INDIRECT($C$2&amp;"!F6")</f>
        <v>51 - POLE SALE</v>
      </c>
      <c r="F27" s="184">
        <f t="shared" ref="F27:F32" ca="1" si="11">INDIRECT($C$2&amp;"!E8")</f>
        <v>1007871</v>
      </c>
      <c r="G27" s="184">
        <f ca="1">INDIRECT($C$2&amp;"!F8")</f>
        <v>0</v>
      </c>
      <c r="H27" s="46"/>
      <c r="I27" s="46" t="s">
        <v>112</v>
      </c>
      <c r="J27" s="180"/>
    </row>
    <row r="28" spans="1:10" ht="23.5" customHeight="1" x14ac:dyDescent="0.35">
      <c r="A28" s="181">
        <f t="shared" ca="1" si="6"/>
        <v>44503</v>
      </c>
      <c r="B28" s="181">
        <f t="shared" ca="1" si="7"/>
        <v>44567</v>
      </c>
      <c r="C28" s="181">
        <f t="shared" ca="1" si="10"/>
        <v>44580</v>
      </c>
      <c r="D28" s="181" t="str">
        <f t="shared" ca="1" si="8"/>
        <v>SELECTION_B</v>
      </c>
      <c r="E28" s="188" t="str">
        <f ca="1">INDIRECT($C$2&amp;"!G6")</f>
        <v>52 - POLE SUCREE</v>
      </c>
      <c r="F28" s="184">
        <f t="shared" ca="1" si="11"/>
        <v>1007871</v>
      </c>
      <c r="G28" s="184">
        <f ca="1">INDIRECT($C$2&amp;"!G8")</f>
        <v>0</v>
      </c>
      <c r="H28" s="46"/>
      <c r="I28" s="46" t="s">
        <v>112</v>
      </c>
      <c r="J28" s="180"/>
    </row>
    <row r="29" spans="1:10" ht="23.5" customHeight="1" x14ac:dyDescent="0.35">
      <c r="A29" s="181">
        <f t="shared" ca="1" si="6"/>
        <v>44503</v>
      </c>
      <c r="B29" s="181">
        <f t="shared" ca="1" si="7"/>
        <v>44567</v>
      </c>
      <c r="C29" s="181">
        <f t="shared" ca="1" si="10"/>
        <v>44580</v>
      </c>
      <c r="D29" s="181" t="str">
        <f t="shared" ca="1" si="8"/>
        <v>SELECTION_B</v>
      </c>
      <c r="E29" s="188" t="str">
        <f ca="1">INDIRECT($C$2&amp;"!I6")</f>
        <v>53 - SPIRITUEUX</v>
      </c>
      <c r="F29" s="184">
        <f t="shared" ca="1" si="11"/>
        <v>1007871</v>
      </c>
      <c r="G29" s="184">
        <f ca="1">INDIRECT($C$2&amp;"!I8")</f>
        <v>0</v>
      </c>
      <c r="H29" s="46"/>
      <c r="I29" s="46" t="s">
        <v>112</v>
      </c>
      <c r="J29" s="180"/>
    </row>
    <row r="30" spans="1:10" ht="23.5" customHeight="1" x14ac:dyDescent="0.35">
      <c r="A30" s="181">
        <f t="shared" ca="1" si="6"/>
        <v>44503</v>
      </c>
      <c r="B30" s="181">
        <f t="shared" ca="1" si="7"/>
        <v>44567</v>
      </c>
      <c r="C30" s="181">
        <f t="shared" ca="1" si="10"/>
        <v>44580</v>
      </c>
      <c r="D30" s="181" t="str">
        <f t="shared" ca="1" si="8"/>
        <v>SELECTION_B</v>
      </c>
      <c r="E30" s="188" t="str">
        <f ca="1">INDIRECT($C$2&amp;"!J6")</f>
        <v>54 - BRASSERIE</v>
      </c>
      <c r="F30" s="184">
        <f t="shared" ca="1" si="11"/>
        <v>1007871</v>
      </c>
      <c r="G30" s="184">
        <f ca="1">INDIRECT($C$2&amp;"!J8")</f>
        <v>0</v>
      </c>
      <c r="H30" s="46"/>
      <c r="I30" s="46" t="s">
        <v>112</v>
      </c>
      <c r="J30" s="180"/>
    </row>
    <row r="31" spans="1:10" ht="23.5" customHeight="1" x14ac:dyDescent="0.35">
      <c r="A31" s="181">
        <f t="shared" ca="1" si="6"/>
        <v>44503</v>
      </c>
      <c r="B31" s="181">
        <f t="shared" ca="1" si="7"/>
        <v>44567</v>
      </c>
      <c r="C31" s="181">
        <f t="shared" ca="1" si="10"/>
        <v>44580</v>
      </c>
      <c r="D31" s="181" t="str">
        <f t="shared" ca="1" si="8"/>
        <v>SELECTION_B</v>
      </c>
      <c r="E31" s="188" t="str">
        <f ca="1">INDIRECT($C$2&amp;"!K6")</f>
        <v>55 - CAVE-CHAMPAGNE</v>
      </c>
      <c r="F31" s="184">
        <f t="shared" ca="1" si="11"/>
        <v>1007871</v>
      </c>
      <c r="G31" s="184">
        <f ca="1">INDIRECT($C$2&amp;"!K8")</f>
        <v>0</v>
      </c>
      <c r="H31" s="46"/>
      <c r="I31" s="46" t="s">
        <v>112</v>
      </c>
      <c r="J31" s="180"/>
    </row>
    <row r="32" spans="1:10" ht="23.5" customHeight="1" x14ac:dyDescent="0.35">
      <c r="A32" s="181">
        <f t="shared" ca="1" si="6"/>
        <v>44503</v>
      </c>
      <c r="B32" s="181">
        <f t="shared" ca="1" si="7"/>
        <v>44567</v>
      </c>
      <c r="C32" s="181">
        <f t="shared" ca="1" si="10"/>
        <v>44580</v>
      </c>
      <c r="D32" s="181" t="str">
        <f t="shared" ca="1" si="8"/>
        <v>SELECTION_B</v>
      </c>
      <c r="E32" s="188" t="str">
        <f ca="1">INDIRECT($C$2&amp;"!H6")</f>
        <v>68 - POLE DPH</v>
      </c>
      <c r="F32" s="184">
        <f t="shared" ca="1" si="11"/>
        <v>1007871</v>
      </c>
      <c r="G32" s="184">
        <f ca="1">INDIRECT($C$2&amp;"!H8")</f>
        <v>0</v>
      </c>
      <c r="H32" s="46"/>
      <c r="I32" s="46" t="s">
        <v>112</v>
      </c>
      <c r="J32" s="180"/>
    </row>
    <row r="33" spans="1:10" ht="22.5" customHeight="1" x14ac:dyDescent="0.35">
      <c r="A33" s="181">
        <f t="shared" ca="1" si="6"/>
        <v>44503</v>
      </c>
      <c r="B33" s="181">
        <f t="shared" ca="1" si="7"/>
        <v>44567</v>
      </c>
      <c r="C33" s="181">
        <f t="shared" ca="1" si="10"/>
        <v>44580</v>
      </c>
      <c r="D33" s="181" t="str">
        <f t="shared" ca="1" si="8"/>
        <v>SELECTION_B</v>
      </c>
      <c r="E33" s="188">
        <f ca="1">INDIRECT($C$2&amp;"!L6")</f>
        <v>0</v>
      </c>
      <c r="F33" s="184">
        <f ca="1">INDIRECT($C$2&amp;"!E9")</f>
        <v>1007895</v>
      </c>
      <c r="G33" s="184">
        <f ca="1">INDIRECT($C$2&amp;"!L9")</f>
        <v>0</v>
      </c>
      <c r="H33" s="46"/>
      <c r="I33" s="46" t="s">
        <v>112</v>
      </c>
      <c r="J33" s="207"/>
    </row>
    <row r="34" spans="1:10" ht="23.5" customHeight="1" x14ac:dyDescent="0.35">
      <c r="A34" s="41"/>
      <c r="B34" s="41"/>
      <c r="C34" s="41"/>
      <c r="D34" s="41"/>
      <c r="E34" s="41"/>
      <c r="F34" s="129"/>
      <c r="G34" s="129"/>
      <c r="H34" s="46"/>
      <c r="I34" s="46"/>
    </row>
    <row r="35" spans="1:10" ht="23.5" customHeight="1" x14ac:dyDescent="0.35">
      <c r="A35" s="41"/>
      <c r="B35" s="41"/>
      <c r="C35" s="41"/>
      <c r="D35" s="41"/>
      <c r="E35" s="41"/>
      <c r="F35" s="129"/>
      <c r="G35" s="129"/>
      <c r="H35" s="46"/>
      <c r="I35" s="46"/>
    </row>
    <row r="36" spans="1:10" ht="23.5" customHeight="1" x14ac:dyDescent="0.35">
      <c r="A36" s="41"/>
      <c r="B36" s="41"/>
      <c r="C36" s="41"/>
      <c r="D36" s="41"/>
      <c r="E36" s="41"/>
      <c r="F36" s="129"/>
      <c r="G36" s="129"/>
      <c r="H36" s="46"/>
      <c r="I36" s="46"/>
    </row>
    <row r="37" spans="1:10" ht="23.5" customHeight="1" x14ac:dyDescent="0.35">
      <c r="A37" s="41"/>
      <c r="B37" s="41"/>
      <c r="C37" s="41"/>
      <c r="D37" s="41"/>
      <c r="E37" s="41"/>
      <c r="F37" s="129"/>
      <c r="G37" s="129"/>
      <c r="H37" s="46"/>
      <c r="I37" s="46"/>
    </row>
    <row r="38" spans="1:10" ht="23.5" customHeight="1" x14ac:dyDescent="0.35">
      <c r="A38" s="41"/>
      <c r="B38" s="41"/>
      <c r="C38" s="41"/>
      <c r="D38" s="41"/>
      <c r="E38" s="41"/>
      <c r="F38" s="129"/>
      <c r="G38" s="129"/>
      <c r="H38" s="46"/>
      <c r="I38" s="46"/>
    </row>
    <row r="39" spans="1:10" ht="23.5" customHeight="1" x14ac:dyDescent="0.35">
      <c r="A39" s="41"/>
      <c r="B39" s="41"/>
      <c r="C39" s="41"/>
      <c r="D39" s="41"/>
      <c r="E39" s="41"/>
      <c r="F39" s="129"/>
      <c r="G39" s="129"/>
      <c r="H39" s="46"/>
      <c r="I39" s="46"/>
    </row>
    <row r="40" spans="1:10" ht="23.5" customHeight="1" x14ac:dyDescent="0.35">
      <c r="A40" s="41"/>
      <c r="B40" s="41"/>
      <c r="C40" s="41"/>
      <c r="D40" s="41"/>
      <c r="E40" s="41"/>
      <c r="F40" s="129"/>
      <c r="G40" s="129"/>
      <c r="H40" s="46"/>
      <c r="I40" s="46"/>
    </row>
    <row r="41" spans="1:10" ht="23.5" customHeight="1" x14ac:dyDescent="0.35">
      <c r="A41" s="41"/>
      <c r="B41" s="41"/>
      <c r="C41" s="41"/>
      <c r="D41" s="41"/>
      <c r="E41" s="41"/>
      <c r="F41" s="129"/>
      <c r="G41" s="129"/>
      <c r="H41" s="46"/>
      <c r="I41" s="46"/>
    </row>
    <row r="42" spans="1:10" ht="23.5" customHeight="1" x14ac:dyDescent="0.35">
      <c r="A42" s="41"/>
      <c r="B42" s="41"/>
      <c r="C42" s="41"/>
      <c r="D42" s="41"/>
      <c r="E42" s="41"/>
      <c r="F42" s="129"/>
      <c r="G42" s="129"/>
      <c r="H42" s="46"/>
      <c r="I42" s="46"/>
    </row>
    <row r="43" spans="1:10" ht="23.5" customHeight="1" x14ac:dyDescent="0.35">
      <c r="A43" s="41"/>
      <c r="B43" s="41"/>
      <c r="C43" s="41"/>
      <c r="D43" s="41"/>
      <c r="E43" s="41"/>
      <c r="F43" s="129"/>
      <c r="G43" s="129"/>
      <c r="H43" s="46"/>
      <c r="I43" s="46"/>
    </row>
    <row r="44" spans="1:10" ht="23.5" customHeight="1" x14ac:dyDescent="0.35">
      <c r="A44" s="41"/>
      <c r="B44" s="41"/>
      <c r="C44" s="41"/>
      <c r="D44" s="41"/>
      <c r="E44" s="41"/>
      <c r="F44" s="129"/>
      <c r="G44" s="129"/>
      <c r="H44" s="46"/>
      <c r="I44" s="46"/>
    </row>
    <row r="45" spans="1:10" ht="23.5" customHeight="1" x14ac:dyDescent="0.35">
      <c r="A45" s="41"/>
      <c r="B45" s="41"/>
      <c r="C45" s="41"/>
      <c r="D45" s="41"/>
      <c r="E45" s="41"/>
      <c r="F45" s="129"/>
      <c r="G45" s="129"/>
      <c r="H45" s="46"/>
      <c r="I45" s="46"/>
    </row>
    <row r="46" spans="1:10" ht="23.5" customHeight="1" x14ac:dyDescent="0.35">
      <c r="A46" s="41"/>
      <c r="B46" s="41"/>
      <c r="C46" s="41"/>
      <c r="D46" s="41"/>
      <c r="E46" s="41"/>
      <c r="F46" s="129"/>
      <c r="G46" s="129"/>
      <c r="H46" s="46"/>
      <c r="I46" s="46"/>
    </row>
    <row r="47" spans="1:10" ht="23.5" customHeight="1" x14ac:dyDescent="0.35">
      <c r="A47" s="41"/>
      <c r="B47" s="41"/>
      <c r="C47" s="41"/>
      <c r="D47" s="41"/>
      <c r="E47" s="41"/>
      <c r="F47" s="129"/>
      <c r="G47" s="129"/>
      <c r="H47" s="46"/>
      <c r="I47" s="46"/>
    </row>
    <row r="48" spans="1:10" ht="23.5" customHeight="1" x14ac:dyDescent="0.35">
      <c r="A48" s="41"/>
      <c r="B48" s="41"/>
      <c r="C48" s="41"/>
      <c r="D48" s="41"/>
      <c r="E48" s="41"/>
      <c r="F48" s="129"/>
      <c r="G48" s="129"/>
      <c r="H48" s="46"/>
      <c r="I48" s="46"/>
    </row>
    <row r="49" spans="1:9" ht="23.5" customHeight="1" x14ac:dyDescent="0.35">
      <c r="A49" s="41"/>
      <c r="B49" s="41"/>
      <c r="C49" s="41"/>
      <c r="D49" s="41"/>
      <c r="E49" s="41"/>
      <c r="F49" s="129"/>
      <c r="G49" s="129"/>
      <c r="H49" s="46"/>
      <c r="I49" s="46"/>
    </row>
    <row r="50" spans="1:9" ht="23.5" customHeight="1" x14ac:dyDescent="0.35">
      <c r="A50" s="41"/>
      <c r="B50" s="41"/>
      <c r="C50" s="41"/>
      <c r="D50" s="41"/>
      <c r="E50" s="41"/>
      <c r="F50" s="129"/>
      <c r="G50" s="129"/>
      <c r="H50" s="46"/>
      <c r="I50" s="46"/>
    </row>
    <row r="51" spans="1:9" ht="23.5" customHeight="1" x14ac:dyDescent="0.35">
      <c r="A51" s="41"/>
      <c r="B51" s="41"/>
      <c r="C51" s="41"/>
      <c r="D51" s="41"/>
      <c r="E51" s="41"/>
      <c r="F51" s="129"/>
      <c r="G51" s="129"/>
      <c r="H51" s="46"/>
      <c r="I51" s="46"/>
    </row>
    <row r="52" spans="1:9" ht="23.5" customHeight="1" x14ac:dyDescent="0.35">
      <c r="A52" s="41"/>
      <c r="B52" s="41"/>
      <c r="C52" s="41"/>
      <c r="D52" s="41"/>
      <c r="E52" s="41"/>
      <c r="F52" s="129"/>
      <c r="G52" s="129"/>
      <c r="H52" s="46"/>
      <c r="I52" s="46"/>
    </row>
    <row r="53" spans="1:9" ht="23.5" customHeight="1" x14ac:dyDescent="0.35">
      <c r="A53" s="41"/>
      <c r="B53" s="41"/>
      <c r="C53" s="41"/>
      <c r="D53" s="41"/>
      <c r="E53" s="41"/>
      <c r="F53" s="129"/>
      <c r="G53" s="129"/>
      <c r="H53" s="46"/>
      <c r="I53" s="46"/>
    </row>
    <row r="54" spans="1:9" ht="23.5" customHeight="1" x14ac:dyDescent="0.35">
      <c r="A54" s="41"/>
      <c r="B54" s="41"/>
      <c r="C54" s="41"/>
      <c r="D54" s="41"/>
      <c r="E54" s="41"/>
      <c r="F54" s="129"/>
      <c r="G54" s="129"/>
      <c r="H54" s="46"/>
      <c r="I54" s="46"/>
    </row>
    <row r="55" spans="1:9" ht="23.5" customHeight="1" x14ac:dyDescent="0.35">
      <c r="A55" s="41"/>
      <c r="B55" s="41"/>
      <c r="C55" s="41"/>
      <c r="D55" s="41"/>
      <c r="E55" s="41"/>
      <c r="F55" s="129"/>
      <c r="G55" s="129"/>
      <c r="H55" s="46"/>
      <c r="I55" s="46"/>
    </row>
    <row r="56" spans="1:9" ht="23.5" customHeight="1" x14ac:dyDescent="0.35">
      <c r="A56" s="41"/>
      <c r="B56" s="41"/>
      <c r="C56" s="41"/>
      <c r="D56" s="41"/>
      <c r="E56" s="41"/>
      <c r="F56" s="129"/>
      <c r="G56" s="129"/>
      <c r="H56" s="46"/>
      <c r="I56" s="46"/>
    </row>
    <row r="57" spans="1:9" ht="23.5" customHeight="1" x14ac:dyDescent="0.35">
      <c r="A57" s="41"/>
      <c r="B57" s="41"/>
      <c r="C57" s="41"/>
      <c r="D57" s="41"/>
      <c r="E57" s="41"/>
      <c r="F57" s="129"/>
      <c r="G57" s="129"/>
      <c r="H57" s="46"/>
      <c r="I57" s="46"/>
    </row>
    <row r="58" spans="1:9" ht="23.5" customHeight="1" x14ac:dyDescent="0.35">
      <c r="A58" s="41"/>
      <c r="B58" s="41"/>
      <c r="C58" s="41"/>
      <c r="D58" s="41"/>
      <c r="E58" s="41"/>
      <c r="F58" s="129"/>
      <c r="G58" s="129"/>
      <c r="H58" s="46"/>
      <c r="I58" s="46"/>
    </row>
    <row r="59" spans="1:9" ht="23.5" customHeight="1" x14ac:dyDescent="0.35">
      <c r="A59" s="41"/>
      <c r="B59" s="41"/>
      <c r="C59" s="41"/>
      <c r="D59" s="41"/>
      <c r="E59" s="41"/>
      <c r="F59" s="129"/>
      <c r="G59" s="129"/>
      <c r="H59" s="46"/>
      <c r="I59" s="46"/>
    </row>
    <row r="60" spans="1:9" ht="23.5" customHeight="1" x14ac:dyDescent="0.35">
      <c r="A60" s="41"/>
      <c r="B60" s="41"/>
      <c r="C60" s="41"/>
      <c r="D60" s="41"/>
      <c r="E60" s="41"/>
      <c r="F60" s="129"/>
      <c r="G60" s="129"/>
      <c r="H60" s="46"/>
      <c r="I60" s="46"/>
    </row>
    <row r="61" spans="1:9" ht="23.5" customHeight="1" x14ac:dyDescent="0.35">
      <c r="A61" s="41"/>
      <c r="B61" s="41"/>
      <c r="C61" s="41"/>
      <c r="D61" s="41"/>
      <c r="E61" s="41"/>
      <c r="F61" s="129"/>
      <c r="G61" s="129"/>
      <c r="H61" s="46"/>
      <c r="I61" s="46"/>
    </row>
    <row r="62" spans="1:9" ht="23.5" customHeight="1" x14ac:dyDescent="0.35">
      <c r="A62" s="41"/>
      <c r="B62" s="41"/>
      <c r="C62" s="41"/>
      <c r="D62" s="41"/>
      <c r="E62" s="41"/>
      <c r="F62" s="129"/>
      <c r="G62" s="129"/>
      <c r="H62" s="46"/>
      <c r="I62" s="46"/>
    </row>
    <row r="63" spans="1:9" ht="23.5" customHeight="1" x14ac:dyDescent="0.35">
      <c r="A63" s="41"/>
      <c r="B63" s="41"/>
      <c r="C63" s="41"/>
      <c r="D63" s="41"/>
      <c r="E63" s="41"/>
      <c r="F63" s="129"/>
      <c r="G63" s="129"/>
      <c r="H63" s="46"/>
      <c r="I63" s="46"/>
    </row>
    <row r="64" spans="1:9" ht="23.5" customHeight="1" x14ac:dyDescent="0.35">
      <c r="A64" s="41"/>
      <c r="B64" s="41"/>
      <c r="C64" s="41"/>
      <c r="D64" s="41"/>
      <c r="E64" s="41"/>
      <c r="F64" s="129"/>
      <c r="G64" s="129"/>
      <c r="H64" s="46"/>
      <c r="I64" s="46"/>
    </row>
    <row r="65" spans="1:9" ht="23.5" customHeight="1" x14ac:dyDescent="0.35">
      <c r="A65" s="41"/>
      <c r="B65" s="41"/>
      <c r="C65" s="41"/>
      <c r="D65" s="41"/>
      <c r="E65" s="41"/>
      <c r="F65" s="129"/>
      <c r="G65" s="129"/>
      <c r="H65" s="46"/>
      <c r="I65" s="46"/>
    </row>
    <row r="66" spans="1:9" ht="23.5" customHeight="1" x14ac:dyDescent="0.35">
      <c r="A66" s="41"/>
      <c r="B66" s="41"/>
      <c r="C66" s="41"/>
      <c r="D66" s="41"/>
      <c r="E66" s="41"/>
      <c r="F66" s="129"/>
      <c r="G66" s="129"/>
      <c r="H66" s="46"/>
      <c r="I66" s="46"/>
    </row>
    <row r="67" spans="1:9" ht="23.5" customHeight="1" x14ac:dyDescent="0.35">
      <c r="A67" s="41"/>
      <c r="B67" s="41"/>
      <c r="C67" s="41"/>
      <c r="D67" s="41"/>
      <c r="E67" s="41"/>
      <c r="F67" s="129"/>
      <c r="G67" s="129"/>
      <c r="H67" s="46"/>
      <c r="I67" s="46"/>
    </row>
    <row r="68" spans="1:9" ht="23.5" customHeight="1" x14ac:dyDescent="0.35">
      <c r="A68" s="41"/>
      <c r="B68" s="41"/>
      <c r="C68" s="41"/>
      <c r="D68" s="41"/>
      <c r="E68" s="41"/>
      <c r="F68" s="129"/>
      <c r="G68" s="129"/>
      <c r="H68" s="46"/>
      <c r="I68" s="46"/>
    </row>
    <row r="69" spans="1:9" ht="23.5" customHeight="1" x14ac:dyDescent="0.35">
      <c r="A69" s="41"/>
      <c r="B69" s="41"/>
      <c r="C69" s="41"/>
      <c r="D69" s="41"/>
      <c r="E69" s="41"/>
      <c r="F69" s="129"/>
      <c r="G69" s="129"/>
      <c r="H69" s="46"/>
      <c r="I69" s="46"/>
    </row>
    <row r="70" spans="1:9" ht="23.5" customHeight="1" x14ac:dyDescent="0.35">
      <c r="A70" s="41"/>
      <c r="B70" s="41"/>
      <c r="C70" s="41"/>
      <c r="D70" s="41"/>
      <c r="E70" s="41"/>
      <c r="F70" s="129"/>
      <c r="G70" s="129"/>
      <c r="H70" s="46"/>
      <c r="I70" s="46"/>
    </row>
    <row r="71" spans="1:9" ht="23.5" customHeight="1" x14ac:dyDescent="0.35">
      <c r="A71" s="41"/>
      <c r="B71" s="41"/>
      <c r="C71" s="41"/>
      <c r="D71" s="41"/>
      <c r="E71" s="41"/>
      <c r="F71" s="129"/>
      <c r="G71" s="129"/>
      <c r="H71" s="46"/>
      <c r="I71" s="46"/>
    </row>
    <row r="72" spans="1:9" ht="23.5" customHeight="1" x14ac:dyDescent="0.35">
      <c r="A72" s="41"/>
      <c r="B72" s="41"/>
      <c r="C72" s="41"/>
      <c r="D72" s="41"/>
      <c r="E72" s="41"/>
      <c r="F72" s="129"/>
      <c r="G72" s="129"/>
      <c r="H72" s="46"/>
      <c r="I72" s="46"/>
    </row>
    <row r="73" spans="1:9" ht="23.5" customHeight="1" x14ac:dyDescent="0.35">
      <c r="A73" s="41"/>
      <c r="B73" s="41"/>
      <c r="C73" s="41"/>
      <c r="D73" s="41"/>
      <c r="E73" s="41"/>
      <c r="F73" s="129"/>
      <c r="G73" s="129"/>
      <c r="H73" s="46"/>
      <c r="I73" s="46"/>
    </row>
    <row r="74" spans="1:9" ht="23.5" customHeight="1" x14ac:dyDescent="0.35">
      <c r="A74" s="41"/>
      <c r="B74" s="41"/>
      <c r="C74" s="41"/>
      <c r="D74" s="41"/>
      <c r="E74" s="41"/>
      <c r="F74" s="129"/>
      <c r="G74" s="129"/>
      <c r="H74" s="46"/>
      <c r="I74" s="46"/>
    </row>
    <row r="75" spans="1:9" ht="23.5" customHeight="1" x14ac:dyDescent="0.35">
      <c r="A75" s="41"/>
      <c r="B75" s="41"/>
      <c r="C75" s="41"/>
      <c r="D75" s="41"/>
      <c r="E75" s="41"/>
      <c r="F75" s="129"/>
      <c r="G75" s="129"/>
      <c r="H75" s="46"/>
      <c r="I75" s="46"/>
    </row>
    <row r="76" spans="1:9" ht="23.5" customHeight="1" x14ac:dyDescent="0.35">
      <c r="A76" s="41"/>
      <c r="B76" s="41"/>
      <c r="C76" s="41"/>
      <c r="D76" s="41"/>
      <c r="E76" s="41"/>
      <c r="F76" s="129"/>
      <c r="G76" s="129"/>
      <c r="H76" s="46"/>
      <c r="I76" s="46"/>
    </row>
    <row r="77" spans="1:9" ht="23.5" customHeight="1" x14ac:dyDescent="0.35">
      <c r="A77" s="41"/>
      <c r="B77" s="41"/>
      <c r="C77" s="41"/>
      <c r="D77" s="41"/>
      <c r="E77" s="41"/>
      <c r="F77" s="129"/>
      <c r="G77" s="129"/>
      <c r="H77" s="46"/>
      <c r="I77" s="46"/>
    </row>
    <row r="78" spans="1:9" ht="23.5" customHeight="1" x14ac:dyDescent="0.35">
      <c r="A78" s="41"/>
      <c r="B78" s="41"/>
      <c r="C78" s="41"/>
      <c r="D78" s="41"/>
      <c r="E78" s="41"/>
      <c r="F78" s="129"/>
      <c r="G78" s="129"/>
      <c r="H78" s="46"/>
      <c r="I78" s="46"/>
    </row>
    <row r="79" spans="1:9" ht="23.5" customHeight="1" x14ac:dyDescent="0.35">
      <c r="A79" s="41"/>
      <c r="B79" s="41"/>
      <c r="C79" s="41"/>
      <c r="D79" s="41"/>
      <c r="E79" s="41"/>
      <c r="F79" s="129"/>
      <c r="G79" s="129"/>
      <c r="H79" s="46"/>
      <c r="I79" s="46"/>
    </row>
    <row r="80" spans="1:9" ht="23.5" customHeight="1" x14ac:dyDescent="0.35">
      <c r="A80" s="41"/>
      <c r="B80" s="41"/>
      <c r="C80" s="41"/>
      <c r="D80" s="41"/>
      <c r="E80" s="41"/>
      <c r="F80" s="129"/>
      <c r="G80" s="129"/>
      <c r="H80" s="46"/>
      <c r="I80" s="46"/>
    </row>
    <row r="81" spans="1:9" ht="23.5" customHeight="1" x14ac:dyDescent="0.35">
      <c r="A81" s="41"/>
      <c r="B81" s="41"/>
      <c r="C81" s="41"/>
      <c r="D81" s="41"/>
      <c r="E81" s="41"/>
      <c r="F81" s="129"/>
      <c r="G81" s="129"/>
      <c r="H81" s="46"/>
      <c r="I81" s="46"/>
    </row>
    <row r="82" spans="1:9" ht="23.5" customHeight="1" x14ac:dyDescent="0.35">
      <c r="A82" s="41"/>
      <c r="B82" s="41"/>
      <c r="C82" s="41"/>
      <c r="D82" s="41"/>
      <c r="E82" s="41"/>
      <c r="F82" s="129"/>
      <c r="G82" s="129"/>
      <c r="H82" s="46"/>
      <c r="I82" s="46"/>
    </row>
    <row r="83" spans="1:9" ht="23.5" customHeight="1" x14ac:dyDescent="0.35">
      <c r="A83" s="41"/>
      <c r="B83" s="41"/>
      <c r="C83" s="41"/>
      <c r="D83" s="41"/>
      <c r="E83" s="41"/>
      <c r="F83" s="129"/>
      <c r="G83" s="129"/>
      <c r="H83" s="46"/>
      <c r="I83" s="46"/>
    </row>
    <row r="84" spans="1:9" ht="23.5" customHeight="1" x14ac:dyDescent="0.35">
      <c r="A84" s="41"/>
      <c r="B84" s="41"/>
      <c r="C84" s="41"/>
      <c r="D84" s="41"/>
      <c r="E84" s="41"/>
      <c r="F84" s="129"/>
      <c r="G84" s="129"/>
      <c r="H84" s="46"/>
      <c r="I84" s="46"/>
    </row>
    <row r="85" spans="1:9" ht="23.5" customHeight="1" x14ac:dyDescent="0.35">
      <c r="A85" s="41"/>
      <c r="B85" s="41"/>
      <c r="C85" s="41"/>
      <c r="D85" s="41"/>
      <c r="E85" s="41"/>
      <c r="F85" s="129"/>
      <c r="G85" s="129"/>
      <c r="H85" s="46"/>
      <c r="I85" s="46"/>
    </row>
    <row r="86" spans="1:9" ht="23.5" customHeight="1" x14ac:dyDescent="0.35">
      <c r="A86" s="41"/>
      <c r="B86" s="41"/>
      <c r="C86" s="41"/>
      <c r="D86" s="41"/>
      <c r="E86" s="41"/>
      <c r="F86" s="129"/>
      <c r="G86" s="129"/>
      <c r="H86" s="46"/>
      <c r="I86" s="46"/>
    </row>
    <row r="87" spans="1:9" ht="23.5" customHeight="1" x14ac:dyDescent="0.35">
      <c r="A87" s="41"/>
      <c r="B87" s="41"/>
      <c r="C87" s="41"/>
      <c r="D87" s="41"/>
      <c r="E87" s="41"/>
      <c r="F87" s="129"/>
      <c r="G87" s="129"/>
      <c r="H87" s="46"/>
      <c r="I87" s="46"/>
    </row>
    <row r="88" spans="1:9" ht="23.5" customHeight="1" x14ac:dyDescent="0.35">
      <c r="A88" s="41"/>
      <c r="B88" s="41"/>
      <c r="C88" s="41"/>
      <c r="D88" s="41"/>
      <c r="E88" s="41"/>
      <c r="F88" s="129"/>
      <c r="G88" s="129"/>
      <c r="H88" s="46"/>
      <c r="I88" s="46"/>
    </row>
    <row r="89" spans="1:9" ht="23.5" customHeight="1" x14ac:dyDescent="0.35">
      <c r="A89" s="41"/>
      <c r="B89" s="41"/>
      <c r="C89" s="41"/>
      <c r="D89" s="41"/>
      <c r="E89" s="41"/>
      <c r="F89" s="129"/>
      <c r="G89" s="129"/>
      <c r="H89" s="46"/>
      <c r="I89" s="46"/>
    </row>
    <row r="90" spans="1:9" ht="23.5" customHeight="1" x14ac:dyDescent="0.35">
      <c r="A90" s="41"/>
      <c r="B90" s="41"/>
      <c r="C90" s="41"/>
      <c r="D90" s="41"/>
      <c r="E90" s="41"/>
      <c r="F90" s="129"/>
      <c r="G90" s="129"/>
      <c r="H90" s="46"/>
      <c r="I90" s="46"/>
    </row>
    <row r="91" spans="1:9" ht="23.5" customHeight="1" x14ac:dyDescent="0.35">
      <c r="A91" s="41"/>
      <c r="B91" s="41"/>
      <c r="C91" s="41"/>
      <c r="D91" s="41"/>
      <c r="E91" s="41"/>
      <c r="F91" s="129"/>
      <c r="G91" s="129"/>
      <c r="H91" s="46"/>
      <c r="I91" s="46"/>
    </row>
    <row r="92" spans="1:9" ht="23.5" customHeight="1" x14ac:dyDescent="0.35">
      <c r="A92" s="41"/>
      <c r="B92" s="41"/>
      <c r="C92" s="41"/>
      <c r="D92" s="41"/>
      <c r="E92" s="41"/>
      <c r="F92" s="129"/>
      <c r="G92" s="129"/>
      <c r="H92" s="46"/>
      <c r="I92" s="46"/>
    </row>
    <row r="93" spans="1:9" ht="23.5" customHeight="1" x14ac:dyDescent="0.35">
      <c r="A93" s="41"/>
      <c r="B93" s="41"/>
      <c r="C93" s="41"/>
      <c r="D93" s="41"/>
      <c r="E93" s="41"/>
      <c r="F93" s="129"/>
      <c r="G93" s="129"/>
      <c r="H93" s="46"/>
      <c r="I93" s="46"/>
    </row>
    <row r="94" spans="1:9" ht="23.5" customHeight="1" x14ac:dyDescent="0.35">
      <c r="A94" s="41"/>
      <c r="B94" s="41"/>
      <c r="C94" s="41"/>
      <c r="D94" s="41"/>
      <c r="E94" s="41"/>
      <c r="F94" s="129"/>
      <c r="G94" s="129"/>
      <c r="H94" s="46"/>
      <c r="I94" s="46"/>
    </row>
    <row r="95" spans="1:9" ht="23.5" customHeight="1" x14ac:dyDescent="0.35">
      <c r="A95" s="41"/>
      <c r="B95" s="41"/>
      <c r="C95" s="41"/>
      <c r="D95" s="41"/>
      <c r="E95" s="41"/>
      <c r="F95" s="129"/>
      <c r="G95" s="129"/>
      <c r="H95" s="46"/>
      <c r="I95" s="46"/>
    </row>
    <row r="96" spans="1:9" ht="23.5" customHeight="1" x14ac:dyDescent="0.35">
      <c r="A96" s="41"/>
      <c r="B96" s="41"/>
      <c r="C96" s="41"/>
      <c r="D96" s="41"/>
      <c r="E96" s="41"/>
      <c r="F96" s="129"/>
      <c r="G96" s="129"/>
      <c r="H96" s="46"/>
      <c r="I96" s="46"/>
    </row>
    <row r="97" spans="1:9" ht="23.5" customHeight="1" x14ac:dyDescent="0.35">
      <c r="A97" s="41"/>
      <c r="B97" s="41"/>
      <c r="C97" s="41"/>
      <c r="D97" s="41"/>
      <c r="E97" s="41"/>
      <c r="F97" s="129"/>
      <c r="G97" s="129"/>
      <c r="H97" s="46"/>
      <c r="I97" s="46"/>
    </row>
    <row r="98" spans="1:9" ht="23.5" customHeight="1" x14ac:dyDescent="0.35">
      <c r="A98" s="41"/>
      <c r="B98" s="41"/>
      <c r="C98" s="41"/>
      <c r="D98" s="41"/>
      <c r="E98" s="41"/>
      <c r="F98" s="129"/>
      <c r="G98" s="129"/>
      <c r="H98" s="46"/>
      <c r="I98" s="46"/>
    </row>
    <row r="99" spans="1:9" ht="23.5" customHeight="1" x14ac:dyDescent="0.35">
      <c r="A99" s="41"/>
      <c r="B99" s="41"/>
      <c r="C99" s="41"/>
      <c r="D99" s="41"/>
      <c r="E99" s="41"/>
      <c r="F99" s="129"/>
      <c r="G99" s="129"/>
      <c r="H99" s="46"/>
      <c r="I99" s="46"/>
    </row>
    <row r="100" spans="1:9" ht="23.5" customHeight="1" x14ac:dyDescent="0.35">
      <c r="A100" s="41"/>
      <c r="B100" s="41"/>
      <c r="C100" s="41"/>
      <c r="D100" s="41"/>
      <c r="E100" s="41"/>
      <c r="F100" s="129"/>
      <c r="G100" s="129"/>
      <c r="H100" s="46"/>
      <c r="I100" s="46"/>
    </row>
    <row r="101" spans="1:9" ht="23.5" customHeight="1" x14ac:dyDescent="0.35">
      <c r="A101" s="41"/>
      <c r="B101" s="41"/>
      <c r="C101" s="41"/>
      <c r="D101" s="41"/>
      <c r="E101" s="41"/>
      <c r="F101" s="129"/>
      <c r="G101" s="129"/>
      <c r="H101" s="46"/>
      <c r="I101" s="46"/>
    </row>
    <row r="102" spans="1:9" ht="23.5" customHeight="1" x14ac:dyDescent="0.35">
      <c r="A102" s="41"/>
      <c r="B102" s="41"/>
      <c r="C102" s="41"/>
      <c r="D102" s="41"/>
      <c r="E102" s="41"/>
      <c r="F102" s="129"/>
      <c r="G102" s="129"/>
      <c r="H102" s="46"/>
      <c r="I102" s="46"/>
    </row>
    <row r="103" spans="1:9" ht="23.5" customHeight="1" x14ac:dyDescent="0.35">
      <c r="A103" s="41"/>
      <c r="B103" s="41"/>
      <c r="C103" s="41"/>
      <c r="D103" s="41"/>
      <c r="E103" s="41"/>
      <c r="F103" s="129"/>
      <c r="G103" s="129"/>
      <c r="H103" s="46"/>
      <c r="I103" s="46"/>
    </row>
    <row r="104" spans="1:9" ht="23.5" customHeight="1" x14ac:dyDescent="0.35">
      <c r="A104" s="41"/>
      <c r="B104" s="41"/>
      <c r="C104" s="41"/>
      <c r="D104" s="41"/>
      <c r="E104" s="41"/>
      <c r="F104" s="129"/>
      <c r="G104" s="129"/>
      <c r="H104" s="46"/>
      <c r="I104" s="46"/>
    </row>
    <row r="105" spans="1:9" ht="23.5" customHeight="1" x14ac:dyDescent="0.35">
      <c r="A105" s="41"/>
      <c r="B105" s="41"/>
      <c r="C105" s="41"/>
      <c r="D105" s="41"/>
      <c r="E105" s="41"/>
      <c r="F105" s="129"/>
      <c r="G105" s="129"/>
      <c r="H105" s="46"/>
      <c r="I105" s="46"/>
    </row>
    <row r="106" spans="1:9" ht="23.5" customHeight="1" x14ac:dyDescent="0.35">
      <c r="A106" s="41"/>
      <c r="B106" s="41"/>
      <c r="C106" s="41"/>
      <c r="D106" s="41"/>
      <c r="E106" s="41"/>
      <c r="F106" s="129"/>
      <c r="G106" s="129"/>
      <c r="H106" s="46"/>
      <c r="I106" s="46"/>
    </row>
    <row r="107" spans="1:9" ht="23.5" customHeight="1" x14ac:dyDescent="0.35">
      <c r="A107" s="41"/>
      <c r="B107" s="41"/>
      <c r="C107" s="41"/>
      <c r="D107" s="41"/>
      <c r="E107" s="41"/>
      <c r="F107" s="129"/>
      <c r="G107" s="129"/>
      <c r="H107" s="46"/>
      <c r="I107" s="46"/>
    </row>
    <row r="108" spans="1:9" ht="23.5" customHeight="1" x14ac:dyDescent="0.35">
      <c r="A108" s="41"/>
      <c r="B108" s="41"/>
      <c r="C108" s="41"/>
      <c r="D108" s="41"/>
      <c r="E108" s="41"/>
      <c r="F108" s="129"/>
      <c r="G108" s="129"/>
      <c r="H108" s="46"/>
      <c r="I108" s="46"/>
    </row>
    <row r="109" spans="1:9" ht="23.5" customHeight="1" x14ac:dyDescent="0.35">
      <c r="A109" s="41"/>
      <c r="B109" s="41"/>
      <c r="C109" s="41"/>
      <c r="D109" s="41"/>
      <c r="E109" s="41"/>
      <c r="F109" s="129"/>
      <c r="G109" s="129"/>
      <c r="H109" s="46"/>
      <c r="I109" s="46"/>
    </row>
    <row r="110" spans="1:9" ht="23.5" customHeight="1" x14ac:dyDescent="0.35">
      <c r="A110" s="41"/>
      <c r="B110" s="41"/>
      <c r="C110" s="41"/>
      <c r="D110" s="41"/>
      <c r="E110" s="41"/>
      <c r="F110" s="129"/>
      <c r="G110" s="129"/>
      <c r="H110" s="46"/>
      <c r="I110" s="46"/>
    </row>
    <row r="111" spans="1:9" ht="23.5" customHeight="1" x14ac:dyDescent="0.35">
      <c r="A111" s="41"/>
      <c r="B111" s="41"/>
      <c r="C111" s="41"/>
      <c r="D111" s="41"/>
      <c r="E111" s="41"/>
      <c r="F111" s="129"/>
      <c r="G111" s="129"/>
      <c r="H111" s="46"/>
      <c r="I111" s="46"/>
    </row>
    <row r="112" spans="1:9" ht="23.5" customHeight="1" x14ac:dyDescent="0.35">
      <c r="A112" s="41"/>
      <c r="B112" s="41"/>
      <c r="C112" s="41"/>
      <c r="D112" s="41"/>
      <c r="E112" s="41"/>
      <c r="F112" s="129"/>
      <c r="G112" s="129"/>
      <c r="H112" s="46"/>
      <c r="I112" s="46"/>
    </row>
    <row r="113" spans="1:9" ht="23.5" customHeight="1" x14ac:dyDescent="0.35">
      <c r="A113" s="41"/>
      <c r="B113" s="41"/>
      <c r="C113" s="41"/>
      <c r="D113" s="41"/>
      <c r="E113" s="41"/>
      <c r="F113" s="129"/>
      <c r="G113" s="129"/>
      <c r="H113" s="46"/>
      <c r="I113" s="46"/>
    </row>
    <row r="114" spans="1:9" ht="23.5" customHeight="1" x14ac:dyDescent="0.35">
      <c r="A114" s="41"/>
      <c r="B114" s="41"/>
      <c r="C114" s="41"/>
      <c r="D114" s="41"/>
      <c r="E114" s="41"/>
      <c r="F114" s="129"/>
      <c r="G114" s="129"/>
      <c r="H114" s="46"/>
      <c r="I114" s="46"/>
    </row>
    <row r="115" spans="1:9" ht="23.5" customHeight="1" x14ac:dyDescent="0.35">
      <c r="A115" s="41"/>
      <c r="B115" s="41"/>
      <c r="C115" s="41"/>
      <c r="D115" s="41"/>
      <c r="E115" s="41"/>
      <c r="F115" s="129"/>
      <c r="G115" s="129"/>
      <c r="H115" s="46"/>
      <c r="I115" s="46"/>
    </row>
    <row r="116" spans="1:9" ht="23.5" customHeight="1" x14ac:dyDescent="0.35">
      <c r="A116" s="41"/>
      <c r="B116" s="41"/>
      <c r="C116" s="41"/>
      <c r="D116" s="41"/>
      <c r="E116" s="41"/>
      <c r="F116" s="129"/>
      <c r="G116" s="129"/>
      <c r="H116" s="46"/>
      <c r="I116" s="46"/>
    </row>
    <row r="117" spans="1:9" ht="23.5" customHeight="1" x14ac:dyDescent="0.35">
      <c r="A117" s="41"/>
      <c r="B117" s="41"/>
      <c r="C117" s="41"/>
      <c r="D117" s="41"/>
      <c r="E117" s="41"/>
      <c r="F117" s="129"/>
      <c r="G117" s="129"/>
      <c r="H117" s="46"/>
      <c r="I117" s="46"/>
    </row>
    <row r="118" spans="1:9" ht="23.5" customHeight="1" x14ac:dyDescent="0.35">
      <c r="A118" s="41"/>
      <c r="B118" s="41"/>
      <c r="C118" s="41"/>
      <c r="D118" s="41"/>
      <c r="E118" s="41"/>
      <c r="F118" s="129"/>
      <c r="G118" s="129"/>
      <c r="H118" s="46"/>
      <c r="I118" s="46"/>
    </row>
    <row r="119" spans="1:9" ht="23.5" customHeight="1" x14ac:dyDescent="0.35">
      <c r="A119" s="41"/>
      <c r="B119" s="41"/>
      <c r="C119" s="41"/>
      <c r="D119" s="41"/>
      <c r="E119" s="41"/>
      <c r="F119" s="129"/>
      <c r="G119" s="129"/>
      <c r="H119" s="46"/>
      <c r="I119" s="46"/>
    </row>
    <row r="120" spans="1:9" ht="23.5" customHeight="1" x14ac:dyDescent="0.35">
      <c r="A120" s="41"/>
      <c r="B120" s="41"/>
      <c r="C120" s="41"/>
      <c r="D120" s="41"/>
      <c r="E120" s="41"/>
      <c r="F120" s="129"/>
      <c r="G120" s="129"/>
      <c r="H120" s="46"/>
      <c r="I120" s="46"/>
    </row>
    <row r="121" spans="1:9" ht="23.5" customHeight="1" x14ac:dyDescent="0.35">
      <c r="A121" s="41"/>
      <c r="B121" s="41"/>
      <c r="C121" s="41"/>
      <c r="D121" s="41"/>
      <c r="E121" s="41"/>
      <c r="F121" s="129"/>
      <c r="G121" s="129"/>
      <c r="H121" s="46"/>
      <c r="I121" s="46"/>
    </row>
    <row r="122" spans="1:9" ht="23.5" customHeight="1" x14ac:dyDescent="0.35">
      <c r="A122" s="41"/>
      <c r="B122" s="41"/>
      <c r="C122" s="41"/>
      <c r="D122" s="41"/>
      <c r="E122" s="41"/>
      <c r="F122" s="129"/>
      <c r="G122" s="129"/>
      <c r="H122" s="46"/>
      <c r="I122" s="46"/>
    </row>
    <row r="123" spans="1:9" ht="23.5" customHeight="1" x14ac:dyDescent="0.35">
      <c r="A123" s="41"/>
      <c r="B123" s="41"/>
      <c r="C123" s="41"/>
      <c r="D123" s="41"/>
      <c r="E123" s="41"/>
      <c r="F123" s="129"/>
      <c r="G123" s="129"/>
      <c r="H123" s="46"/>
      <c r="I123" s="46"/>
    </row>
    <row r="124" spans="1:9" ht="23.5" customHeight="1" x14ac:dyDescent="0.35">
      <c r="A124" s="41"/>
      <c r="B124" s="41"/>
      <c r="C124" s="41"/>
      <c r="D124" s="41"/>
      <c r="E124" s="41"/>
      <c r="F124" s="129"/>
      <c r="G124" s="129"/>
      <c r="H124" s="46"/>
      <c r="I124" s="46"/>
    </row>
    <row r="125" spans="1:9" ht="23.5" customHeight="1" x14ac:dyDescent="0.35">
      <c r="A125" s="41"/>
      <c r="B125" s="41"/>
      <c r="C125" s="41"/>
      <c r="D125" s="41"/>
      <c r="E125" s="41"/>
      <c r="F125" s="129"/>
      <c r="G125" s="129"/>
      <c r="H125" s="46"/>
      <c r="I125" s="46"/>
    </row>
    <row r="126" spans="1:9" ht="23.5" customHeight="1" x14ac:dyDescent="0.35">
      <c r="A126" s="41"/>
      <c r="B126" s="41"/>
      <c r="C126" s="41"/>
      <c r="D126" s="41"/>
      <c r="E126" s="41"/>
      <c r="F126" s="129"/>
      <c r="G126" s="129"/>
      <c r="H126" s="46"/>
      <c r="I126" s="46"/>
    </row>
    <row r="127" spans="1:9" ht="23.5" customHeight="1" x14ac:dyDescent="0.35">
      <c r="A127" s="41"/>
      <c r="B127" s="41"/>
      <c r="C127" s="41"/>
      <c r="D127" s="41"/>
      <c r="E127" s="41"/>
      <c r="F127" s="129"/>
      <c r="G127" s="129"/>
      <c r="H127" s="46"/>
      <c r="I127" s="46"/>
    </row>
    <row r="128" spans="1:9" ht="23.5" customHeight="1" x14ac:dyDescent="0.35">
      <c r="A128" s="41"/>
      <c r="B128" s="41"/>
      <c r="C128" s="41"/>
      <c r="D128" s="41"/>
      <c r="E128" s="41"/>
      <c r="F128" s="129"/>
      <c r="G128" s="129"/>
      <c r="H128" s="46"/>
      <c r="I128" s="46"/>
    </row>
    <row r="129" spans="1:9" ht="23.5" customHeight="1" x14ac:dyDescent="0.35">
      <c r="A129" s="41"/>
      <c r="B129" s="41"/>
      <c r="C129" s="41"/>
      <c r="D129" s="41"/>
      <c r="E129" s="41"/>
      <c r="F129" s="129"/>
      <c r="G129" s="129"/>
      <c r="H129" s="46"/>
      <c r="I129" s="46"/>
    </row>
    <row r="130" spans="1:9" ht="23.5" customHeight="1" x14ac:dyDescent="0.35">
      <c r="A130" s="41"/>
      <c r="B130" s="41"/>
      <c r="C130" s="41"/>
      <c r="D130" s="41"/>
      <c r="E130" s="41"/>
      <c r="F130" s="129"/>
      <c r="G130" s="129"/>
      <c r="H130" s="46"/>
      <c r="I130" s="46"/>
    </row>
    <row r="131" spans="1:9" ht="23.5" customHeight="1" x14ac:dyDescent="0.35">
      <c r="A131" s="41"/>
      <c r="B131" s="41"/>
      <c r="C131" s="41"/>
      <c r="D131" s="41"/>
      <c r="E131" s="41"/>
      <c r="F131" s="129"/>
      <c r="G131" s="129"/>
      <c r="H131" s="46"/>
      <c r="I131" s="46"/>
    </row>
    <row r="132" spans="1:9" ht="23.5" customHeight="1" x14ac:dyDescent="0.35">
      <c r="A132" s="41"/>
      <c r="B132" s="41"/>
      <c r="C132" s="41"/>
      <c r="D132" s="41"/>
      <c r="E132" s="41"/>
      <c r="F132" s="129"/>
      <c r="G132" s="129"/>
      <c r="H132" s="46"/>
      <c r="I132" s="46"/>
    </row>
    <row r="133" spans="1:9" ht="23.5" customHeight="1" x14ac:dyDescent="0.35">
      <c r="A133" s="41"/>
      <c r="B133" s="41"/>
      <c r="C133" s="41"/>
      <c r="D133" s="41"/>
      <c r="E133" s="41"/>
      <c r="F133" s="129"/>
      <c r="G133" s="129"/>
      <c r="H133" s="46"/>
      <c r="I133" s="46"/>
    </row>
    <row r="134" spans="1:9" ht="23.5" customHeight="1" x14ac:dyDescent="0.35">
      <c r="A134" s="41"/>
      <c r="B134" s="41"/>
      <c r="C134" s="41"/>
      <c r="D134" s="41"/>
      <c r="E134" s="41"/>
      <c r="F134" s="129"/>
      <c r="G134" s="129"/>
      <c r="H134" s="46"/>
      <c r="I134" s="46"/>
    </row>
    <row r="135" spans="1:9" ht="23.5" customHeight="1" x14ac:dyDescent="0.35">
      <c r="A135" s="41"/>
      <c r="B135" s="41"/>
      <c r="C135" s="41"/>
      <c r="D135" s="41"/>
      <c r="E135" s="41"/>
      <c r="F135" s="129"/>
      <c r="G135" s="129"/>
      <c r="H135" s="46"/>
      <c r="I135" s="46"/>
    </row>
    <row r="136" spans="1:9" ht="23.5" customHeight="1" x14ac:dyDescent="0.35">
      <c r="A136" s="41"/>
      <c r="B136" s="41"/>
      <c r="C136" s="41"/>
      <c r="D136" s="41"/>
      <c r="E136" s="41"/>
      <c r="F136" s="129"/>
      <c r="G136" s="129"/>
      <c r="H136" s="46"/>
      <c r="I136" s="46"/>
    </row>
    <row r="137" spans="1:9" ht="23.5" customHeight="1" x14ac:dyDescent="0.35">
      <c r="A137" s="41"/>
      <c r="B137" s="41"/>
      <c r="C137" s="41"/>
      <c r="D137" s="41"/>
      <c r="E137" s="41"/>
      <c r="F137" s="129"/>
      <c r="G137" s="129"/>
      <c r="H137" s="46"/>
      <c r="I137" s="46"/>
    </row>
    <row r="138" spans="1:9" ht="23.5" customHeight="1" x14ac:dyDescent="0.35">
      <c r="A138" s="41"/>
      <c r="B138" s="41"/>
      <c r="C138" s="41"/>
      <c r="D138" s="41"/>
      <c r="E138" s="41"/>
      <c r="F138" s="129"/>
      <c r="G138" s="129"/>
      <c r="H138" s="46"/>
      <c r="I138" s="46"/>
    </row>
    <row r="139" spans="1:9" ht="23.5" customHeight="1" x14ac:dyDescent="0.35">
      <c r="A139" s="41"/>
      <c r="B139" s="41"/>
      <c r="C139" s="41"/>
      <c r="D139" s="41"/>
      <c r="E139" s="41"/>
      <c r="F139" s="129"/>
      <c r="G139" s="129"/>
      <c r="H139" s="46"/>
      <c r="I139" s="46"/>
    </row>
    <row r="140" spans="1:9" ht="23.5" customHeight="1" x14ac:dyDescent="0.35">
      <c r="A140" s="41"/>
      <c r="B140" s="41"/>
      <c r="C140" s="41"/>
      <c r="D140" s="41"/>
      <c r="E140" s="41"/>
      <c r="F140" s="129"/>
      <c r="G140" s="129"/>
      <c r="H140" s="46"/>
      <c r="I140" s="46"/>
    </row>
    <row r="141" spans="1:9" ht="23.5" customHeight="1" x14ac:dyDescent="0.35">
      <c r="A141" s="41"/>
      <c r="B141" s="41"/>
      <c r="C141" s="41"/>
      <c r="D141" s="41"/>
      <c r="E141" s="41"/>
      <c r="F141" s="129"/>
      <c r="G141" s="129"/>
      <c r="H141" s="46"/>
      <c r="I141" s="46"/>
    </row>
    <row r="142" spans="1:9" ht="23.5" customHeight="1" x14ac:dyDescent="0.35">
      <c r="A142" s="41"/>
      <c r="B142" s="41"/>
      <c r="C142" s="41"/>
      <c r="D142" s="41"/>
      <c r="E142" s="41"/>
      <c r="F142" s="129"/>
      <c r="G142" s="129"/>
      <c r="H142" s="46"/>
      <c r="I142" s="46"/>
    </row>
    <row r="143" spans="1:9" ht="23.5" customHeight="1" x14ac:dyDescent="0.35">
      <c r="A143" s="41"/>
      <c r="B143" s="41"/>
      <c r="C143" s="41"/>
      <c r="D143" s="41"/>
      <c r="E143" s="41"/>
      <c r="F143" s="129"/>
      <c r="G143" s="129"/>
      <c r="H143" s="46"/>
      <c r="I143" s="46"/>
    </row>
    <row r="144" spans="1:9" ht="23.5" customHeight="1" x14ac:dyDescent="0.35">
      <c r="A144" s="41"/>
      <c r="B144" s="41"/>
      <c r="C144" s="41"/>
      <c r="D144" s="41"/>
      <c r="E144" s="41"/>
      <c r="F144" s="129"/>
      <c r="G144" s="129"/>
      <c r="H144" s="46"/>
      <c r="I144" s="46"/>
    </row>
    <row r="145" spans="1:9" ht="23.5" customHeight="1" x14ac:dyDescent="0.35">
      <c r="A145" s="41"/>
      <c r="B145" s="41"/>
      <c r="C145" s="41"/>
      <c r="D145" s="41"/>
      <c r="E145" s="41"/>
      <c r="F145" s="129"/>
      <c r="G145" s="129"/>
      <c r="H145" s="46"/>
      <c r="I145" s="46"/>
    </row>
    <row r="146" spans="1:9" ht="23.5" customHeight="1" x14ac:dyDescent="0.35">
      <c r="A146" s="41"/>
      <c r="B146" s="41"/>
      <c r="C146" s="41"/>
      <c r="D146" s="41"/>
      <c r="E146" s="41"/>
      <c r="F146" s="129"/>
      <c r="G146" s="129"/>
      <c r="H146" s="46"/>
      <c r="I146" s="46"/>
    </row>
    <row r="147" spans="1:9" ht="23.5" customHeight="1" x14ac:dyDescent="0.35">
      <c r="A147" s="41"/>
      <c r="B147" s="41"/>
      <c r="C147" s="41"/>
      <c r="D147" s="41"/>
      <c r="E147" s="41"/>
      <c r="F147" s="129"/>
      <c r="G147" s="129"/>
      <c r="H147" s="46"/>
      <c r="I147" s="46"/>
    </row>
    <row r="148" spans="1:9" ht="23.5" customHeight="1" x14ac:dyDescent="0.35">
      <c r="A148" s="41"/>
      <c r="B148" s="41"/>
      <c r="C148" s="41"/>
      <c r="D148" s="41"/>
      <c r="E148" s="41"/>
      <c r="F148" s="129"/>
      <c r="G148" s="129"/>
      <c r="H148" s="46"/>
      <c r="I148" s="46"/>
    </row>
    <row r="149" spans="1:9" ht="23.5" customHeight="1" x14ac:dyDescent="0.35">
      <c r="A149" s="41"/>
      <c r="B149" s="41"/>
      <c r="C149" s="41"/>
      <c r="D149" s="41"/>
      <c r="E149" s="41"/>
      <c r="F149" s="129"/>
      <c r="G149" s="129"/>
      <c r="H149" s="46"/>
      <c r="I149" s="46"/>
    </row>
    <row r="150" spans="1:9" ht="23.5" customHeight="1" x14ac:dyDescent="0.35">
      <c r="A150" s="41"/>
      <c r="B150" s="41"/>
      <c r="C150" s="41"/>
      <c r="D150" s="41"/>
      <c r="E150" s="41"/>
      <c r="F150" s="129"/>
      <c r="G150" s="129"/>
      <c r="H150" s="46"/>
      <c r="I150" s="46"/>
    </row>
    <row r="151" spans="1:9" ht="23.5" customHeight="1" x14ac:dyDescent="0.35">
      <c r="A151" s="41"/>
      <c r="B151" s="41"/>
      <c r="C151" s="41"/>
      <c r="D151" s="41"/>
      <c r="E151" s="41"/>
      <c r="F151" s="129"/>
      <c r="G151" s="129"/>
      <c r="H151" s="46"/>
      <c r="I151" s="46"/>
    </row>
    <row r="152" spans="1:9" ht="23.5" customHeight="1" x14ac:dyDescent="0.35">
      <c r="A152" s="41"/>
      <c r="B152" s="41"/>
      <c r="C152" s="41"/>
      <c r="D152" s="41"/>
      <c r="E152" s="41"/>
      <c r="F152" s="129"/>
      <c r="G152" s="129"/>
      <c r="H152" s="46"/>
      <c r="I152" s="46"/>
    </row>
    <row r="153" spans="1:9" ht="23.5" customHeight="1" x14ac:dyDescent="0.35">
      <c r="A153" s="41"/>
      <c r="B153" s="41"/>
      <c r="C153" s="41"/>
      <c r="D153" s="41"/>
      <c r="E153" s="41"/>
      <c r="F153" s="129"/>
      <c r="G153" s="129"/>
      <c r="H153" s="46"/>
      <c r="I153" s="46"/>
    </row>
    <row r="154" spans="1:9" ht="23.5" customHeight="1" x14ac:dyDescent="0.35">
      <c r="A154" s="41"/>
      <c r="B154" s="41"/>
      <c r="C154" s="41"/>
      <c r="D154" s="41"/>
      <c r="E154" s="41"/>
      <c r="F154" s="129"/>
      <c r="G154" s="129"/>
      <c r="H154" s="46"/>
      <c r="I154" s="46"/>
    </row>
    <row r="155" spans="1:9" ht="23.5" customHeight="1" x14ac:dyDescent="0.35">
      <c r="A155" s="41"/>
      <c r="B155" s="41"/>
      <c r="C155" s="41"/>
      <c r="D155" s="41"/>
      <c r="E155" s="41"/>
      <c r="F155" s="129"/>
      <c r="G155" s="129"/>
      <c r="H155" s="46"/>
      <c r="I155" s="46"/>
    </row>
    <row r="156" spans="1:9" ht="23.5" customHeight="1" x14ac:dyDescent="0.35">
      <c r="A156" s="41"/>
      <c r="B156" s="41"/>
      <c r="C156" s="41"/>
      <c r="D156" s="41"/>
      <c r="E156" s="41"/>
      <c r="F156" s="129"/>
      <c r="G156" s="129"/>
      <c r="H156" s="46"/>
      <c r="I156" s="46"/>
    </row>
    <row r="157" spans="1:9" ht="23.5" customHeight="1" x14ac:dyDescent="0.35">
      <c r="A157" s="41"/>
      <c r="B157" s="41"/>
      <c r="C157" s="41"/>
      <c r="D157" s="41"/>
      <c r="E157" s="41"/>
      <c r="F157" s="129"/>
      <c r="G157" s="129"/>
      <c r="H157" s="46"/>
      <c r="I157" s="46"/>
    </row>
    <row r="158" spans="1:9" ht="23.5" customHeight="1" x14ac:dyDescent="0.35">
      <c r="A158" s="41"/>
      <c r="B158" s="41"/>
      <c r="C158" s="41"/>
      <c r="D158" s="41"/>
      <c r="E158" s="41"/>
      <c r="F158" s="129"/>
      <c r="G158" s="129"/>
      <c r="H158" s="46"/>
      <c r="I158" s="46"/>
    </row>
    <row r="159" spans="1:9" ht="23.5" customHeight="1" x14ac:dyDescent="0.35">
      <c r="A159" s="41"/>
      <c r="B159" s="41"/>
      <c r="C159" s="41"/>
      <c r="D159" s="41"/>
      <c r="E159" s="41"/>
      <c r="F159" s="129"/>
      <c r="G159" s="129"/>
      <c r="H159" s="46"/>
      <c r="I159" s="46"/>
    </row>
    <row r="160" spans="1:9" ht="23.5" customHeight="1" x14ac:dyDescent="0.35">
      <c r="A160" s="41"/>
      <c r="B160" s="41"/>
      <c r="C160" s="41"/>
      <c r="D160" s="41"/>
      <c r="E160" s="41"/>
      <c r="F160" s="129"/>
      <c r="G160" s="129"/>
      <c r="H160" s="46"/>
      <c r="I160" s="46"/>
    </row>
    <row r="161" spans="1:9" ht="23.5" customHeight="1" x14ac:dyDescent="0.35">
      <c r="A161" s="41"/>
      <c r="B161" s="41"/>
      <c r="C161" s="41"/>
      <c r="D161" s="41"/>
      <c r="E161" s="41"/>
      <c r="F161" s="129"/>
      <c r="G161" s="129"/>
      <c r="H161" s="46"/>
      <c r="I161" s="46"/>
    </row>
    <row r="162" spans="1:9" ht="23.5" customHeight="1" x14ac:dyDescent="0.35">
      <c r="A162" s="41"/>
      <c r="B162" s="41"/>
      <c r="C162" s="41"/>
      <c r="D162" s="41"/>
      <c r="E162" s="41"/>
      <c r="F162" s="129"/>
      <c r="G162" s="129"/>
      <c r="H162" s="46"/>
      <c r="I162" s="46"/>
    </row>
    <row r="163" spans="1:9" ht="23.5" customHeight="1" x14ac:dyDescent="0.35">
      <c r="A163" s="41"/>
      <c r="B163" s="41"/>
      <c r="C163" s="41"/>
      <c r="D163" s="41"/>
      <c r="E163" s="41"/>
      <c r="F163" s="129"/>
      <c r="G163" s="129"/>
      <c r="H163" s="46"/>
      <c r="I163" s="46"/>
    </row>
    <row r="164" spans="1:9" ht="23.5" customHeight="1" x14ac:dyDescent="0.35">
      <c r="A164" s="41"/>
      <c r="B164" s="41"/>
      <c r="C164" s="41"/>
      <c r="D164" s="41"/>
      <c r="E164" s="41"/>
      <c r="F164" s="129"/>
      <c r="G164" s="129"/>
      <c r="H164" s="46"/>
      <c r="I164" s="46"/>
    </row>
    <row r="165" spans="1:9" ht="23.5" customHeight="1" x14ac:dyDescent="0.35">
      <c r="A165" s="41"/>
      <c r="B165" s="41"/>
      <c r="C165" s="41"/>
      <c r="D165" s="41"/>
      <c r="E165" s="41"/>
      <c r="F165" s="129"/>
      <c r="G165" s="129"/>
      <c r="H165" s="46"/>
      <c r="I165" s="46"/>
    </row>
    <row r="166" spans="1:9" ht="23.5" customHeight="1" x14ac:dyDescent="0.35">
      <c r="A166" s="41"/>
      <c r="B166" s="41"/>
      <c r="C166" s="41"/>
      <c r="D166" s="41"/>
      <c r="E166" s="41"/>
      <c r="F166" s="129"/>
      <c r="G166" s="129"/>
      <c r="H166" s="46"/>
      <c r="I166" s="46"/>
    </row>
    <row r="167" spans="1:9" ht="23.5" customHeight="1" x14ac:dyDescent="0.35">
      <c r="A167" s="41"/>
      <c r="B167" s="41"/>
      <c r="C167" s="41"/>
      <c r="D167" s="41"/>
      <c r="E167" s="41"/>
      <c r="F167" s="129"/>
      <c r="G167" s="129"/>
      <c r="H167" s="46"/>
      <c r="I167" s="46"/>
    </row>
    <row r="168" spans="1:9" ht="23.5" customHeight="1" x14ac:dyDescent="0.35">
      <c r="A168" s="41"/>
      <c r="B168" s="41"/>
      <c r="C168" s="41"/>
      <c r="D168" s="41"/>
      <c r="E168" s="41"/>
      <c r="F168" s="129"/>
      <c r="G168" s="129"/>
      <c r="H168" s="46"/>
      <c r="I168" s="46"/>
    </row>
    <row r="169" spans="1:9" ht="23.5" customHeight="1" x14ac:dyDescent="0.35">
      <c r="A169" s="41"/>
      <c r="B169" s="41"/>
      <c r="C169" s="41"/>
      <c r="D169" s="41"/>
      <c r="E169" s="41"/>
      <c r="F169" s="129"/>
      <c r="G169" s="129"/>
      <c r="H169" s="46"/>
      <c r="I169" s="46"/>
    </row>
    <row r="170" spans="1:9" ht="23.5" customHeight="1" x14ac:dyDescent="0.35">
      <c r="A170" s="41"/>
      <c r="B170" s="41"/>
      <c r="C170" s="41"/>
      <c r="D170" s="41"/>
      <c r="E170" s="41"/>
      <c r="F170" s="129"/>
      <c r="G170" s="129"/>
      <c r="H170" s="46"/>
      <c r="I170" s="46"/>
    </row>
    <row r="171" spans="1:9" ht="23.5" customHeight="1" x14ac:dyDescent="0.35">
      <c r="A171" s="41"/>
      <c r="B171" s="41"/>
      <c r="C171" s="41"/>
      <c r="D171" s="41"/>
      <c r="E171" s="41"/>
      <c r="F171" s="129"/>
      <c r="G171" s="129"/>
      <c r="H171" s="46"/>
      <c r="I171" s="46"/>
    </row>
    <row r="172" spans="1:9" ht="23.5" customHeight="1" x14ac:dyDescent="0.35">
      <c r="A172" s="41"/>
      <c r="B172" s="41"/>
      <c r="C172" s="41"/>
      <c r="D172" s="41"/>
      <c r="E172" s="41"/>
      <c r="F172" s="129"/>
      <c r="G172" s="129"/>
      <c r="H172" s="46"/>
      <c r="I172" s="46"/>
    </row>
    <row r="173" spans="1:9" ht="23.5" customHeight="1" x14ac:dyDescent="0.35">
      <c r="A173" s="41"/>
      <c r="B173" s="41"/>
      <c r="C173" s="41"/>
      <c r="D173" s="41"/>
      <c r="E173" s="41"/>
      <c r="F173" s="129"/>
      <c r="G173" s="129"/>
      <c r="H173" s="46"/>
      <c r="I173" s="46"/>
    </row>
    <row r="174" spans="1:9" ht="23.5" customHeight="1" x14ac:dyDescent="0.35">
      <c r="A174" s="41"/>
      <c r="B174" s="41"/>
      <c r="C174" s="41"/>
      <c r="D174" s="41"/>
      <c r="E174" s="41"/>
      <c r="F174" s="129"/>
      <c r="G174" s="129"/>
      <c r="H174" s="46"/>
      <c r="I174" s="46"/>
    </row>
    <row r="175" spans="1:9" ht="23.5" customHeight="1" x14ac:dyDescent="0.35">
      <c r="A175" s="41"/>
      <c r="B175" s="41"/>
      <c r="C175" s="41"/>
      <c r="D175" s="41"/>
      <c r="E175" s="41"/>
      <c r="F175" s="129"/>
      <c r="G175" s="129"/>
      <c r="H175" s="46"/>
      <c r="I175" s="46"/>
    </row>
    <row r="176" spans="1:9" ht="23.5" customHeight="1" x14ac:dyDescent="0.35">
      <c r="A176" s="41"/>
      <c r="B176" s="41"/>
      <c r="C176" s="41"/>
      <c r="D176" s="41"/>
      <c r="E176" s="41"/>
      <c r="F176" s="129"/>
      <c r="G176" s="129"/>
      <c r="H176" s="46"/>
      <c r="I176" s="46"/>
    </row>
    <row r="177" spans="1:9" ht="23.5" customHeight="1" x14ac:dyDescent="0.35">
      <c r="A177" s="41"/>
      <c r="B177" s="41"/>
      <c r="C177" s="41"/>
      <c r="D177" s="41"/>
      <c r="E177" s="41"/>
      <c r="F177" s="129"/>
      <c r="G177" s="129"/>
      <c r="H177" s="46"/>
      <c r="I177" s="46"/>
    </row>
    <row r="178" spans="1:9" ht="23.5" customHeight="1" x14ac:dyDescent="0.35">
      <c r="A178" s="41"/>
      <c r="B178" s="41"/>
      <c r="C178" s="41"/>
      <c r="D178" s="41"/>
      <c r="E178" s="41"/>
      <c r="F178" s="129"/>
      <c r="G178" s="129"/>
      <c r="H178" s="46"/>
      <c r="I178" s="46"/>
    </row>
    <row r="179" spans="1:9" ht="23.5" customHeight="1" x14ac:dyDescent="0.35">
      <c r="A179" s="41"/>
      <c r="B179" s="41"/>
      <c r="C179" s="41"/>
      <c r="D179" s="41"/>
      <c r="E179" s="41"/>
      <c r="F179" s="129"/>
      <c r="G179" s="129"/>
      <c r="H179" s="46"/>
      <c r="I179" s="46"/>
    </row>
    <row r="180" spans="1:9" ht="23.5" customHeight="1" x14ac:dyDescent="0.35">
      <c r="A180" s="41"/>
      <c r="B180" s="41"/>
      <c r="C180" s="41"/>
      <c r="D180" s="41"/>
      <c r="E180" s="41"/>
      <c r="F180" s="129"/>
      <c r="G180" s="129"/>
      <c r="H180" s="46"/>
      <c r="I180" s="46"/>
    </row>
    <row r="181" spans="1:9" ht="23.5" customHeight="1" x14ac:dyDescent="0.35">
      <c r="A181" s="41"/>
      <c r="B181" s="41"/>
      <c r="C181" s="41"/>
      <c r="D181" s="41"/>
      <c r="E181" s="41"/>
      <c r="F181" s="129"/>
      <c r="G181" s="129"/>
      <c r="H181" s="46"/>
      <c r="I181" s="46"/>
    </row>
    <row r="182" spans="1:9" ht="23.5" customHeight="1" x14ac:dyDescent="0.35">
      <c r="A182" s="41"/>
      <c r="B182" s="41"/>
      <c r="C182" s="41"/>
      <c r="D182" s="41"/>
      <c r="E182" s="41"/>
      <c r="F182" s="129"/>
      <c r="G182" s="129"/>
      <c r="H182" s="46"/>
      <c r="I182" s="46"/>
    </row>
    <row r="183" spans="1:9" ht="23.5" customHeight="1" x14ac:dyDescent="0.35">
      <c r="A183" s="41"/>
      <c r="B183" s="41"/>
      <c r="C183" s="41"/>
      <c r="D183" s="41"/>
      <c r="E183" s="41"/>
      <c r="F183" s="129"/>
      <c r="G183" s="129"/>
      <c r="H183" s="46"/>
      <c r="I183" s="46"/>
    </row>
    <row r="184" spans="1:9" ht="23.5" customHeight="1" x14ac:dyDescent="0.35">
      <c r="A184" s="41"/>
      <c r="B184" s="41"/>
      <c r="C184" s="41"/>
      <c r="D184" s="41"/>
      <c r="E184" s="41"/>
      <c r="F184" s="129"/>
      <c r="G184" s="129"/>
      <c r="H184" s="46"/>
      <c r="I184" s="46"/>
    </row>
    <row r="185" spans="1:9" ht="23.5" customHeight="1" x14ac:dyDescent="0.35">
      <c r="A185" s="41"/>
      <c r="B185" s="41"/>
      <c r="C185" s="41"/>
      <c r="D185" s="41"/>
      <c r="E185" s="41"/>
      <c r="F185" s="129"/>
      <c r="G185" s="129"/>
      <c r="H185" s="46"/>
      <c r="I185" s="46"/>
    </row>
    <row r="186" spans="1:9" ht="23.5" customHeight="1" x14ac:dyDescent="0.35">
      <c r="A186" s="41"/>
      <c r="B186" s="41"/>
      <c r="C186" s="41"/>
      <c r="D186" s="41"/>
      <c r="E186" s="41"/>
      <c r="F186" s="129"/>
      <c r="G186" s="129"/>
      <c r="H186" s="46"/>
      <c r="I186" s="46"/>
    </row>
    <row r="187" spans="1:9" ht="23.5" customHeight="1" x14ac:dyDescent="0.35">
      <c r="A187" s="41"/>
      <c r="B187" s="41"/>
      <c r="C187" s="41"/>
      <c r="D187" s="41"/>
      <c r="E187" s="41"/>
      <c r="F187" s="129"/>
      <c r="G187" s="129"/>
      <c r="H187" s="46"/>
      <c r="I187" s="46"/>
    </row>
    <row r="188" spans="1:9" ht="23.5" customHeight="1" x14ac:dyDescent="0.35">
      <c r="A188" s="41"/>
      <c r="B188" s="41"/>
      <c r="C188" s="41"/>
      <c r="D188" s="41"/>
      <c r="E188" s="41"/>
      <c r="F188" s="129"/>
      <c r="G188" s="129"/>
      <c r="H188" s="46"/>
      <c r="I188" s="46"/>
    </row>
    <row r="189" spans="1:9" ht="23.5" customHeight="1" x14ac:dyDescent="0.35">
      <c r="A189" s="41"/>
      <c r="B189" s="41"/>
      <c r="C189" s="41"/>
      <c r="D189" s="41"/>
      <c r="E189" s="41"/>
      <c r="F189" s="129"/>
      <c r="G189" s="129"/>
      <c r="H189" s="46"/>
      <c r="I189" s="46"/>
    </row>
    <row r="190" spans="1:9" ht="23.5" customHeight="1" x14ac:dyDescent="0.35">
      <c r="A190" s="41"/>
      <c r="B190" s="41"/>
      <c r="C190" s="41"/>
      <c r="D190" s="41"/>
      <c r="E190" s="41"/>
      <c r="F190" s="129"/>
      <c r="G190" s="129"/>
      <c r="H190" s="46"/>
      <c r="I190" s="46"/>
    </row>
    <row r="191" spans="1:9" ht="23.5" customHeight="1" x14ac:dyDescent="0.35">
      <c r="A191" s="41"/>
      <c r="B191" s="41"/>
      <c r="C191" s="41"/>
      <c r="D191" s="41"/>
      <c r="E191" s="41"/>
      <c r="F191" s="129"/>
      <c r="G191" s="129"/>
      <c r="H191" s="46"/>
      <c r="I191" s="46"/>
    </row>
    <row r="192" spans="1:9" ht="23.5" customHeight="1" x14ac:dyDescent="0.35">
      <c r="A192" s="41"/>
      <c r="B192" s="41"/>
      <c r="C192" s="41"/>
      <c r="D192" s="41"/>
      <c r="E192" s="41"/>
      <c r="F192" s="129"/>
      <c r="G192" s="129"/>
      <c r="H192" s="46"/>
      <c r="I192" s="46"/>
    </row>
    <row r="193" spans="1:9" ht="23.5" customHeight="1" x14ac:dyDescent="0.35">
      <c r="A193" s="41"/>
      <c r="B193" s="41"/>
      <c r="C193" s="41"/>
      <c r="D193" s="41"/>
      <c r="E193" s="41"/>
      <c r="F193" s="129"/>
      <c r="G193" s="129"/>
      <c r="H193" s="46"/>
      <c r="I193" s="46"/>
    </row>
    <row r="194" spans="1:9" ht="23.5" customHeight="1" x14ac:dyDescent="0.35">
      <c r="A194" s="41"/>
      <c r="B194" s="41"/>
      <c r="C194" s="41"/>
      <c r="D194" s="41"/>
      <c r="E194" s="41"/>
      <c r="F194" s="129"/>
      <c r="G194" s="129"/>
      <c r="H194" s="46"/>
      <c r="I194" s="46"/>
    </row>
    <row r="195" spans="1:9" ht="23.5" customHeight="1" x14ac:dyDescent="0.35">
      <c r="A195" s="41"/>
      <c r="B195" s="41"/>
      <c r="C195" s="41"/>
      <c r="D195" s="41"/>
      <c r="E195" s="41"/>
      <c r="F195" s="129"/>
      <c r="G195" s="129"/>
      <c r="H195" s="46"/>
      <c r="I195" s="46"/>
    </row>
    <row r="196" spans="1:9" ht="23.5" customHeight="1" x14ac:dyDescent="0.35">
      <c r="A196" s="41"/>
      <c r="B196" s="41"/>
      <c r="C196" s="41"/>
      <c r="D196" s="41"/>
      <c r="E196" s="41"/>
      <c r="F196" s="129"/>
      <c r="G196" s="129"/>
      <c r="H196" s="46"/>
      <c r="I196" s="46"/>
    </row>
    <row r="197" spans="1:9" ht="23.5" customHeight="1" x14ac:dyDescent="0.35">
      <c r="A197" s="41"/>
      <c r="B197" s="41"/>
      <c r="C197" s="41"/>
      <c r="D197" s="41"/>
      <c r="E197" s="41"/>
      <c r="F197" s="129"/>
      <c r="G197" s="129"/>
      <c r="H197" s="46"/>
      <c r="I197" s="46"/>
    </row>
    <row r="198" spans="1:9" ht="23.5" customHeight="1" x14ac:dyDescent="0.35">
      <c r="A198" s="41"/>
      <c r="B198" s="41"/>
      <c r="C198" s="41"/>
      <c r="D198" s="41"/>
      <c r="E198" s="41"/>
      <c r="F198" s="129"/>
      <c r="G198" s="129"/>
      <c r="H198" s="46"/>
      <c r="I198" s="46"/>
    </row>
    <row r="199" spans="1:9" ht="23.5" customHeight="1" x14ac:dyDescent="0.35">
      <c r="A199" s="41"/>
      <c r="B199" s="41"/>
      <c r="C199" s="41"/>
      <c r="D199" s="41"/>
      <c r="E199" s="41"/>
      <c r="F199" s="129"/>
      <c r="G199" s="129"/>
      <c r="H199" s="46"/>
      <c r="I199" s="46"/>
    </row>
    <row r="200" spans="1:9" ht="23.5" customHeight="1" x14ac:dyDescent="0.35">
      <c r="A200" s="41"/>
      <c r="B200" s="41"/>
      <c r="C200" s="41"/>
      <c r="D200" s="41"/>
      <c r="E200" s="41"/>
      <c r="F200" s="129"/>
      <c r="G200" s="129"/>
      <c r="H200" s="46"/>
      <c r="I200" s="46"/>
    </row>
    <row r="201" spans="1:9" ht="23.5" customHeight="1" x14ac:dyDescent="0.35">
      <c r="A201" s="41"/>
      <c r="B201" s="41"/>
      <c r="C201" s="41"/>
      <c r="D201" s="41"/>
      <c r="E201" s="41"/>
      <c r="F201" s="129"/>
      <c r="G201" s="129"/>
      <c r="H201" s="46"/>
      <c r="I201" s="46"/>
    </row>
    <row r="202" spans="1:9" ht="23.5" customHeight="1" x14ac:dyDescent="0.35">
      <c r="A202" s="41"/>
      <c r="B202" s="41"/>
      <c r="C202" s="41"/>
      <c r="D202" s="41"/>
      <c r="E202" s="41"/>
      <c r="F202" s="129"/>
      <c r="G202" s="129"/>
      <c r="H202" s="46"/>
      <c r="I202" s="46"/>
    </row>
    <row r="203" spans="1:9" ht="23.5" customHeight="1" x14ac:dyDescent="0.35">
      <c r="A203" s="41"/>
      <c r="B203" s="41"/>
      <c r="C203" s="41"/>
      <c r="D203" s="41"/>
      <c r="E203" s="41"/>
      <c r="F203" s="129"/>
      <c r="G203" s="129"/>
      <c r="H203" s="46"/>
      <c r="I203" s="46"/>
    </row>
    <row r="204" spans="1:9" ht="23.5" customHeight="1" x14ac:dyDescent="0.35">
      <c r="A204" s="41"/>
      <c r="B204" s="41"/>
      <c r="C204" s="41"/>
      <c r="D204" s="41"/>
      <c r="E204" s="41"/>
      <c r="F204" s="129"/>
      <c r="G204" s="129"/>
      <c r="H204" s="46"/>
      <c r="I204" s="46"/>
    </row>
    <row r="205" spans="1:9" ht="23.5" customHeight="1" x14ac:dyDescent="0.35">
      <c r="A205" s="41"/>
      <c r="B205" s="41"/>
      <c r="C205" s="41"/>
      <c r="D205" s="41"/>
      <c r="E205" s="41"/>
      <c r="F205" s="129"/>
      <c r="G205" s="129"/>
      <c r="H205" s="46"/>
      <c r="I205" s="46"/>
    </row>
    <row r="206" spans="1:9" ht="23.5" customHeight="1" x14ac:dyDescent="0.35">
      <c r="A206" s="41"/>
      <c r="B206" s="41"/>
      <c r="C206" s="41"/>
      <c r="D206" s="41"/>
      <c r="E206" s="41"/>
      <c r="F206" s="129"/>
      <c r="G206" s="129"/>
      <c r="H206" s="46"/>
      <c r="I206" s="46"/>
    </row>
    <row r="207" spans="1:9" ht="23.5" customHeight="1" x14ac:dyDescent="0.35">
      <c r="A207" s="41"/>
      <c r="B207" s="41"/>
      <c r="C207" s="41"/>
      <c r="D207" s="41"/>
      <c r="E207" s="41"/>
      <c r="F207" s="129"/>
      <c r="G207" s="129"/>
      <c r="H207" s="46"/>
      <c r="I207" s="46"/>
    </row>
    <row r="208" spans="1:9" ht="23.5" customHeight="1" x14ac:dyDescent="0.35">
      <c r="A208" s="41"/>
      <c r="B208" s="41"/>
      <c r="C208" s="41"/>
      <c r="D208" s="41"/>
      <c r="E208" s="41"/>
      <c r="F208" s="129"/>
      <c r="G208" s="129"/>
      <c r="H208" s="46"/>
      <c r="I208" s="46"/>
    </row>
    <row r="209" spans="1:9" ht="23.5" customHeight="1" x14ac:dyDescent="0.35">
      <c r="A209" s="41"/>
      <c r="B209" s="41"/>
      <c r="C209" s="41"/>
      <c r="D209" s="41"/>
      <c r="E209" s="41"/>
      <c r="F209" s="129"/>
      <c r="G209" s="129"/>
      <c r="H209" s="46"/>
      <c r="I209" s="46"/>
    </row>
    <row r="210" spans="1:9" ht="23.5" customHeight="1" x14ac:dyDescent="0.35">
      <c r="A210" s="41"/>
      <c r="B210" s="41"/>
      <c r="C210" s="41"/>
      <c r="D210" s="41"/>
      <c r="E210" s="41"/>
      <c r="F210" s="129"/>
      <c r="G210" s="129"/>
      <c r="H210" s="46"/>
      <c r="I210" s="46"/>
    </row>
    <row r="211" spans="1:9" ht="23.5" customHeight="1" x14ac:dyDescent="0.35">
      <c r="A211" s="41"/>
      <c r="B211" s="41"/>
      <c r="C211" s="41"/>
      <c r="D211" s="41"/>
      <c r="E211" s="41"/>
      <c r="F211" s="129"/>
      <c r="G211" s="129"/>
      <c r="H211" s="46"/>
      <c r="I211" s="46"/>
    </row>
    <row r="212" spans="1:9" ht="23.5" customHeight="1" x14ac:dyDescent="0.35">
      <c r="A212" s="41"/>
      <c r="B212" s="41"/>
      <c r="C212" s="41"/>
      <c r="D212" s="41"/>
      <c r="E212" s="41"/>
      <c r="F212" s="129"/>
      <c r="G212" s="129"/>
      <c r="H212" s="46"/>
      <c r="I212" s="46"/>
    </row>
    <row r="213" spans="1:9" ht="23.5" customHeight="1" x14ac:dyDescent="0.35">
      <c r="A213" s="41"/>
      <c r="B213" s="41"/>
      <c r="C213" s="41"/>
      <c r="D213" s="41"/>
      <c r="E213" s="41"/>
      <c r="F213" s="129"/>
      <c r="G213" s="129"/>
      <c r="H213" s="46"/>
      <c r="I213" s="46"/>
    </row>
    <row r="214" spans="1:9" ht="23.5" customHeight="1" x14ac:dyDescent="0.35">
      <c r="A214" s="41"/>
      <c r="B214" s="41"/>
      <c r="C214" s="41"/>
      <c r="D214" s="41"/>
      <c r="E214" s="41"/>
      <c r="F214" s="129"/>
      <c r="G214" s="129"/>
      <c r="H214" s="46"/>
      <c r="I214" s="46"/>
    </row>
    <row r="215" spans="1:9" ht="23.5" customHeight="1" x14ac:dyDescent="0.35">
      <c r="A215" s="41"/>
      <c r="B215" s="41"/>
      <c r="C215" s="41"/>
      <c r="D215" s="41"/>
      <c r="E215" s="41"/>
      <c r="F215" s="129"/>
      <c r="G215" s="129"/>
      <c r="H215" s="46"/>
      <c r="I215" s="46"/>
    </row>
    <row r="216" spans="1:9" ht="23.5" customHeight="1" x14ac:dyDescent="0.35">
      <c r="A216" s="41"/>
      <c r="B216" s="41"/>
      <c r="C216" s="41"/>
      <c r="D216" s="41"/>
      <c r="E216" s="41"/>
      <c r="F216" s="129"/>
      <c r="G216" s="129"/>
      <c r="H216" s="46"/>
      <c r="I216" s="46"/>
    </row>
    <row r="217" spans="1:9" ht="23.5" customHeight="1" x14ac:dyDescent="0.35">
      <c r="A217" s="41"/>
      <c r="B217" s="41"/>
      <c r="C217" s="41"/>
      <c r="D217" s="41"/>
      <c r="E217" s="41"/>
      <c r="F217" s="129"/>
      <c r="G217" s="129"/>
      <c r="H217" s="46"/>
      <c r="I217" s="46"/>
    </row>
    <row r="218" spans="1:9" ht="23.5" customHeight="1" x14ac:dyDescent="0.35">
      <c r="A218" s="41"/>
      <c r="B218" s="41"/>
      <c r="C218" s="41"/>
      <c r="D218" s="41"/>
      <c r="E218" s="41"/>
      <c r="F218" s="129"/>
      <c r="G218" s="129"/>
      <c r="H218" s="46"/>
      <c r="I218" s="46"/>
    </row>
    <row r="219" spans="1:9" ht="23.5" customHeight="1" x14ac:dyDescent="0.35">
      <c r="A219" s="41"/>
      <c r="B219" s="41"/>
      <c r="C219" s="41"/>
      <c r="D219" s="41"/>
      <c r="E219" s="41"/>
      <c r="F219" s="129"/>
      <c r="G219" s="129"/>
      <c r="H219" s="46"/>
      <c r="I219" s="46"/>
    </row>
    <row r="220" spans="1:9" ht="23.5" customHeight="1" x14ac:dyDescent="0.35">
      <c r="A220" s="41"/>
      <c r="B220" s="41"/>
      <c r="C220" s="41"/>
      <c r="D220" s="41"/>
      <c r="E220" s="41"/>
      <c r="F220" s="129"/>
      <c r="G220" s="129"/>
      <c r="H220" s="46"/>
      <c r="I220" s="46"/>
    </row>
    <row r="221" spans="1:9" ht="23.5" customHeight="1" x14ac:dyDescent="0.35">
      <c r="A221" s="41"/>
      <c r="B221" s="41"/>
      <c r="C221" s="41"/>
      <c r="D221" s="41"/>
      <c r="E221" s="41"/>
      <c r="F221" s="129"/>
      <c r="G221" s="129"/>
      <c r="H221" s="46"/>
      <c r="I221" s="46"/>
    </row>
    <row r="222" spans="1:9" ht="23.5" customHeight="1" x14ac:dyDescent="0.35">
      <c r="A222" s="41"/>
      <c r="B222" s="41"/>
      <c r="C222" s="41"/>
      <c r="D222" s="41"/>
      <c r="E222" s="41"/>
      <c r="F222" s="129"/>
      <c r="G222" s="129"/>
      <c r="H222" s="46"/>
      <c r="I222" s="46"/>
    </row>
    <row r="223" spans="1:9" ht="23.5" customHeight="1" x14ac:dyDescent="0.35">
      <c r="A223" s="41"/>
      <c r="B223" s="41"/>
      <c r="C223" s="41"/>
      <c r="D223" s="41"/>
      <c r="E223" s="41"/>
      <c r="F223" s="129"/>
      <c r="G223" s="129"/>
      <c r="H223" s="46"/>
      <c r="I223" s="46"/>
    </row>
    <row r="224" spans="1:9" ht="23.5" customHeight="1" x14ac:dyDescent="0.35">
      <c r="A224" s="41"/>
      <c r="B224" s="41"/>
      <c r="C224" s="41"/>
      <c r="D224" s="41"/>
      <c r="E224" s="41"/>
      <c r="F224" s="129"/>
      <c r="G224" s="129"/>
      <c r="H224" s="46"/>
      <c r="I224" s="46"/>
    </row>
    <row r="225" spans="1:9" ht="23.5" customHeight="1" x14ac:dyDescent="0.35">
      <c r="A225" s="41"/>
      <c r="B225" s="41"/>
      <c r="C225" s="41"/>
      <c r="D225" s="41"/>
      <c r="E225" s="41"/>
      <c r="F225" s="129"/>
      <c r="G225" s="129"/>
      <c r="H225" s="46"/>
      <c r="I225" s="46"/>
    </row>
    <row r="226" spans="1:9" ht="23.5" customHeight="1" x14ac:dyDescent="0.35">
      <c r="A226" s="41"/>
      <c r="B226" s="41"/>
      <c r="C226" s="41"/>
      <c r="D226" s="41"/>
      <c r="E226" s="41"/>
      <c r="F226" s="129"/>
      <c r="G226" s="129"/>
      <c r="H226" s="46"/>
      <c r="I226" s="46"/>
    </row>
    <row r="227" spans="1:9" ht="23.5" customHeight="1" x14ac:dyDescent="0.35">
      <c r="A227" s="41"/>
      <c r="B227" s="41"/>
      <c r="C227" s="41"/>
      <c r="D227" s="41"/>
      <c r="E227" s="41"/>
      <c r="F227" s="129"/>
      <c r="G227" s="129"/>
      <c r="H227" s="46"/>
      <c r="I227" s="46"/>
    </row>
    <row r="228" spans="1:9" ht="23.5" customHeight="1" x14ac:dyDescent="0.35">
      <c r="A228" s="41"/>
      <c r="B228" s="41"/>
      <c r="C228" s="41"/>
      <c r="D228" s="41"/>
      <c r="E228" s="41"/>
      <c r="F228" s="129"/>
      <c r="G228" s="129"/>
      <c r="H228" s="46"/>
      <c r="I228" s="46"/>
    </row>
    <row r="229" spans="1:9" ht="23.5" customHeight="1" x14ac:dyDescent="0.35">
      <c r="A229" s="41"/>
      <c r="B229" s="41"/>
      <c r="C229" s="41"/>
      <c r="D229" s="41"/>
      <c r="E229" s="41"/>
      <c r="F229" s="129"/>
      <c r="G229" s="129"/>
      <c r="H229" s="46"/>
      <c r="I229" s="46"/>
    </row>
    <row r="230" spans="1:9" ht="23.5" customHeight="1" x14ac:dyDescent="0.35">
      <c r="A230" s="41"/>
      <c r="B230" s="41"/>
      <c r="C230" s="41"/>
      <c r="D230" s="41"/>
      <c r="E230" s="41"/>
      <c r="F230" s="129"/>
      <c r="G230" s="129"/>
      <c r="H230" s="46"/>
      <c r="I230" s="46"/>
    </row>
    <row r="231" spans="1:9" ht="23.5" customHeight="1" x14ac:dyDescent="0.35">
      <c r="A231" s="41"/>
      <c r="B231" s="41"/>
      <c r="C231" s="41"/>
      <c r="D231" s="41"/>
      <c r="E231" s="41"/>
      <c r="F231" s="129"/>
      <c r="G231" s="129"/>
      <c r="H231" s="46"/>
      <c r="I231" s="46"/>
    </row>
    <row r="232" spans="1:9" ht="23.5" customHeight="1" x14ac:dyDescent="0.35">
      <c r="A232" s="41"/>
      <c r="B232" s="41"/>
      <c r="C232" s="41"/>
      <c r="D232" s="41"/>
      <c r="E232" s="41"/>
      <c r="F232" s="129"/>
      <c r="G232" s="129"/>
      <c r="H232" s="46"/>
      <c r="I232" s="46"/>
    </row>
    <row r="233" spans="1:9" ht="23.5" customHeight="1" x14ac:dyDescent="0.35">
      <c r="A233" s="41"/>
      <c r="B233" s="41"/>
      <c r="C233" s="41"/>
      <c r="D233" s="41"/>
      <c r="E233" s="41"/>
      <c r="F233" s="129"/>
      <c r="G233" s="129"/>
      <c r="H233" s="46"/>
      <c r="I233" s="46"/>
    </row>
    <row r="234" spans="1:9" ht="23.5" customHeight="1" x14ac:dyDescent="0.35">
      <c r="A234" s="41"/>
      <c r="B234" s="41"/>
      <c r="C234" s="41"/>
      <c r="D234" s="41"/>
      <c r="E234" s="41"/>
      <c r="F234" s="129"/>
      <c r="G234" s="129"/>
      <c r="H234" s="46"/>
      <c r="I234" s="46"/>
    </row>
    <row r="235" spans="1:9" ht="23.5" customHeight="1" x14ac:dyDescent="0.35">
      <c r="A235" s="41"/>
      <c r="B235" s="41"/>
      <c r="C235" s="41"/>
      <c r="D235" s="41"/>
      <c r="E235" s="41"/>
      <c r="F235" s="129"/>
      <c r="G235" s="129"/>
      <c r="H235" s="46"/>
      <c r="I235" s="46"/>
    </row>
    <row r="236" spans="1:9" ht="23.5" customHeight="1" x14ac:dyDescent="0.35">
      <c r="A236" s="41"/>
      <c r="B236" s="41"/>
      <c r="C236" s="41"/>
      <c r="D236" s="41"/>
      <c r="E236" s="41"/>
      <c r="F236" s="129"/>
      <c r="G236" s="129"/>
      <c r="H236" s="46"/>
      <c r="I236" s="46"/>
    </row>
    <row r="237" spans="1:9" ht="23.5" customHeight="1" x14ac:dyDescent="0.35">
      <c r="A237" s="41"/>
      <c r="B237" s="41"/>
      <c r="C237" s="41"/>
      <c r="D237" s="41"/>
      <c r="E237" s="41"/>
      <c r="F237" s="129"/>
      <c r="G237" s="129"/>
      <c r="H237" s="46"/>
      <c r="I237" s="46"/>
    </row>
    <row r="238" spans="1:9" ht="23.5" customHeight="1" x14ac:dyDescent="0.35">
      <c r="A238" s="41"/>
      <c r="B238" s="41"/>
      <c r="C238" s="41"/>
      <c r="D238" s="41"/>
      <c r="E238" s="41"/>
      <c r="F238" s="129"/>
      <c r="G238" s="129"/>
      <c r="H238" s="46"/>
      <c r="I238" s="46"/>
    </row>
    <row r="239" spans="1:9" ht="23.5" customHeight="1" x14ac:dyDescent="0.35">
      <c r="A239" s="41"/>
      <c r="B239" s="41"/>
      <c r="C239" s="41"/>
      <c r="D239" s="41"/>
      <c r="E239" s="41"/>
      <c r="F239" s="129"/>
      <c r="G239" s="129"/>
      <c r="H239" s="46"/>
      <c r="I239" s="46"/>
    </row>
    <row r="240" spans="1:9" ht="23.5" customHeight="1" x14ac:dyDescent="0.35">
      <c r="A240" s="41"/>
      <c r="B240" s="41"/>
      <c r="C240" s="41"/>
      <c r="D240" s="41"/>
      <c r="E240" s="41"/>
      <c r="F240" s="129"/>
      <c r="G240" s="129"/>
      <c r="H240" s="46"/>
      <c r="I240" s="46"/>
    </row>
    <row r="241" spans="1:9" ht="23.5" customHeight="1" x14ac:dyDescent="0.35">
      <c r="A241" s="41"/>
      <c r="B241" s="41"/>
      <c r="C241" s="41"/>
      <c r="D241" s="41"/>
      <c r="E241" s="41"/>
      <c r="F241" s="129"/>
      <c r="G241" s="129"/>
      <c r="H241" s="46"/>
      <c r="I241" s="46"/>
    </row>
    <row r="242" spans="1:9" ht="23.5" customHeight="1" x14ac:dyDescent="0.35">
      <c r="A242" s="41"/>
      <c r="B242" s="41"/>
      <c r="C242" s="41"/>
      <c r="D242" s="41"/>
      <c r="E242" s="41"/>
      <c r="F242" s="129"/>
      <c r="G242" s="129"/>
      <c r="H242" s="46"/>
      <c r="I242" s="46"/>
    </row>
    <row r="243" spans="1:9" ht="23.5" customHeight="1" x14ac:dyDescent="0.35">
      <c r="A243" s="41"/>
      <c r="B243" s="41"/>
      <c r="C243" s="41"/>
      <c r="D243" s="41"/>
      <c r="E243" s="41"/>
      <c r="F243" s="129"/>
      <c r="G243" s="129"/>
      <c r="H243" s="46"/>
      <c r="I243" s="46"/>
    </row>
    <row r="244" spans="1:9" ht="23.5" customHeight="1" x14ac:dyDescent="0.35">
      <c r="A244" s="41"/>
      <c r="B244" s="41"/>
      <c r="C244" s="41"/>
      <c r="D244" s="41"/>
      <c r="E244" s="41"/>
      <c r="F244" s="129"/>
      <c r="G244" s="129"/>
      <c r="H244" s="46"/>
      <c r="I244" s="46"/>
    </row>
    <row r="245" spans="1:9" ht="23.5" customHeight="1" x14ac:dyDescent="0.35">
      <c r="A245" s="41"/>
      <c r="B245" s="41"/>
      <c r="C245" s="41"/>
      <c r="D245" s="41"/>
      <c r="E245" s="41"/>
      <c r="F245" s="129"/>
      <c r="G245" s="129"/>
      <c r="H245" s="46"/>
      <c r="I245" s="46"/>
    </row>
    <row r="246" spans="1:9" ht="23.5" customHeight="1" x14ac:dyDescent="0.35">
      <c r="A246" s="41"/>
      <c r="B246" s="41"/>
      <c r="C246" s="41"/>
      <c r="D246" s="41"/>
      <c r="E246" s="41"/>
      <c r="F246" s="129"/>
      <c r="G246" s="129"/>
      <c r="H246" s="46"/>
      <c r="I246" s="46"/>
    </row>
    <row r="247" spans="1:9" ht="23.5" customHeight="1" x14ac:dyDescent="0.35">
      <c r="A247" s="41"/>
      <c r="B247" s="41"/>
      <c r="C247" s="41"/>
      <c r="D247" s="41"/>
      <c r="E247" s="41"/>
      <c r="F247" s="129"/>
      <c r="G247" s="129"/>
      <c r="H247" s="46"/>
      <c r="I247" s="46"/>
    </row>
    <row r="248" spans="1:9" ht="23.5" customHeight="1" x14ac:dyDescent="0.35">
      <c r="A248" s="41"/>
      <c r="B248" s="41"/>
      <c r="C248" s="41"/>
      <c r="D248" s="41"/>
      <c r="E248" s="41"/>
      <c r="F248" s="129"/>
      <c r="G248" s="129"/>
      <c r="H248" s="46"/>
      <c r="I248" s="46"/>
    </row>
    <row r="249" spans="1:9" ht="23.5" customHeight="1" x14ac:dyDescent="0.35">
      <c r="A249" s="41"/>
      <c r="B249" s="41"/>
      <c r="C249" s="41"/>
      <c r="D249" s="41"/>
      <c r="E249" s="41"/>
      <c r="F249" s="129"/>
      <c r="G249" s="129"/>
      <c r="H249" s="46"/>
      <c r="I249" s="46"/>
    </row>
    <row r="250" spans="1:9" ht="23.5" customHeight="1" x14ac:dyDescent="0.35">
      <c r="A250" s="41"/>
      <c r="B250" s="41"/>
      <c r="C250" s="41"/>
      <c r="D250" s="41"/>
      <c r="E250" s="41"/>
      <c r="F250" s="129"/>
      <c r="G250" s="129"/>
      <c r="H250" s="46"/>
      <c r="I250" s="46"/>
    </row>
    <row r="251" spans="1:9" ht="23.5" customHeight="1" x14ac:dyDescent="0.35">
      <c r="A251" s="41"/>
      <c r="B251" s="41"/>
      <c r="C251" s="41"/>
      <c r="D251" s="41"/>
      <c r="E251" s="41"/>
      <c r="F251" s="129"/>
      <c r="G251" s="129"/>
      <c r="H251" s="46"/>
      <c r="I251" s="46"/>
    </row>
    <row r="252" spans="1:9" ht="23.5" customHeight="1" x14ac:dyDescent="0.35">
      <c r="A252" s="41"/>
      <c r="B252" s="41"/>
      <c r="C252" s="41"/>
      <c r="D252" s="41"/>
      <c r="E252" s="41"/>
      <c r="F252" s="129"/>
      <c r="G252" s="129"/>
      <c r="H252" s="46"/>
      <c r="I252" s="46"/>
    </row>
    <row r="253" spans="1:9" ht="23.5" customHeight="1" x14ac:dyDescent="0.35">
      <c r="A253" s="41"/>
      <c r="B253" s="41"/>
      <c r="C253" s="41"/>
      <c r="D253" s="41"/>
      <c r="E253" s="41"/>
      <c r="F253" s="129"/>
      <c r="G253" s="129"/>
      <c r="H253" s="46"/>
      <c r="I253" s="46"/>
    </row>
    <row r="254" spans="1:9" ht="23.5" customHeight="1" x14ac:dyDescent="0.35">
      <c r="A254" s="41"/>
      <c r="B254" s="41"/>
      <c r="C254" s="41"/>
      <c r="D254" s="41"/>
      <c r="E254" s="41"/>
      <c r="F254" s="129"/>
      <c r="G254" s="129"/>
      <c r="H254" s="46"/>
      <c r="I254" s="46"/>
    </row>
    <row r="255" spans="1:9" ht="23.5" customHeight="1" x14ac:dyDescent="0.35">
      <c r="A255" s="41"/>
      <c r="B255" s="41"/>
      <c r="C255" s="41"/>
      <c r="D255" s="41"/>
      <c r="E255" s="41"/>
      <c r="F255" s="129"/>
      <c r="G255" s="129"/>
      <c r="H255" s="46"/>
      <c r="I255" s="46"/>
    </row>
    <row r="256" spans="1:9" ht="23.5" customHeight="1" x14ac:dyDescent="0.35">
      <c r="A256" s="41"/>
      <c r="B256" s="41"/>
      <c r="C256" s="41"/>
      <c r="D256" s="41"/>
      <c r="E256" s="41"/>
      <c r="F256" s="129"/>
      <c r="G256" s="129"/>
      <c r="H256" s="46"/>
      <c r="I256" s="46"/>
    </row>
    <row r="257" spans="1:9" ht="23.5" customHeight="1" x14ac:dyDescent="0.35">
      <c r="A257" s="41"/>
      <c r="B257" s="41"/>
      <c r="C257" s="41"/>
      <c r="D257" s="41"/>
      <c r="E257" s="41"/>
      <c r="F257" s="129"/>
      <c r="G257" s="129"/>
      <c r="H257" s="46"/>
      <c r="I257" s="46"/>
    </row>
    <row r="258" spans="1:9" ht="23.5" customHeight="1" x14ac:dyDescent="0.35">
      <c r="A258" s="41"/>
      <c r="B258" s="41"/>
      <c r="C258" s="41"/>
      <c r="D258" s="41"/>
      <c r="E258" s="41"/>
      <c r="F258" s="129"/>
      <c r="G258" s="129"/>
      <c r="H258" s="46"/>
      <c r="I258" s="46"/>
    </row>
    <row r="259" spans="1:9" ht="23.5" customHeight="1" x14ac:dyDescent="0.35">
      <c r="A259" s="41"/>
      <c r="B259" s="41"/>
      <c r="C259" s="41"/>
      <c r="D259" s="41"/>
      <c r="E259" s="41"/>
      <c r="F259" s="129"/>
      <c r="G259" s="129"/>
      <c r="H259" s="46"/>
      <c r="I259" s="46"/>
    </row>
    <row r="260" spans="1:9" ht="23.5" customHeight="1" x14ac:dyDescent="0.35">
      <c r="A260" s="41"/>
      <c r="B260" s="41"/>
      <c r="C260" s="41"/>
      <c r="D260" s="41"/>
      <c r="E260" s="41"/>
      <c r="F260" s="129"/>
      <c r="G260" s="129"/>
      <c r="H260" s="46"/>
      <c r="I260" s="46"/>
    </row>
    <row r="261" spans="1:9" ht="23.5" customHeight="1" x14ac:dyDescent="0.35">
      <c r="A261" s="41"/>
      <c r="B261" s="41"/>
      <c r="C261" s="41"/>
      <c r="D261" s="41"/>
      <c r="E261" s="41"/>
      <c r="F261" s="129"/>
      <c r="G261" s="129"/>
      <c r="H261" s="46"/>
      <c r="I261" s="46"/>
    </row>
    <row r="262" spans="1:9" ht="23.5" customHeight="1" x14ac:dyDescent="0.35">
      <c r="A262" s="41"/>
      <c r="B262" s="41"/>
      <c r="C262" s="41"/>
      <c r="D262" s="41"/>
      <c r="E262" s="41"/>
      <c r="F262" s="129"/>
      <c r="G262" s="129"/>
      <c r="H262" s="46"/>
      <c r="I262" s="46"/>
    </row>
    <row r="263" spans="1:9" ht="23.5" customHeight="1" x14ac:dyDescent="0.35">
      <c r="A263" s="41"/>
      <c r="B263" s="41"/>
      <c r="C263" s="41"/>
      <c r="D263" s="41"/>
      <c r="E263" s="41"/>
      <c r="F263" s="129"/>
      <c r="G263" s="129"/>
      <c r="H263" s="46"/>
      <c r="I263" s="46"/>
    </row>
    <row r="264" spans="1:9" ht="23.5" customHeight="1" x14ac:dyDescent="0.35">
      <c r="A264" s="41"/>
      <c r="B264" s="41"/>
      <c r="C264" s="41"/>
      <c r="D264" s="41"/>
      <c r="E264" s="41"/>
      <c r="F264" s="129"/>
      <c r="G264" s="129"/>
      <c r="H264" s="46"/>
      <c r="I264" s="46"/>
    </row>
    <row r="265" spans="1:9" ht="23.5" customHeight="1" x14ac:dyDescent="0.35">
      <c r="A265" s="41"/>
      <c r="B265" s="41"/>
      <c r="C265" s="41"/>
      <c r="D265" s="41"/>
      <c r="E265" s="41"/>
      <c r="F265" s="129"/>
      <c r="G265" s="129"/>
      <c r="H265" s="46"/>
      <c r="I265" s="46"/>
    </row>
    <row r="266" spans="1:9" ht="23.5" customHeight="1" x14ac:dyDescent="0.35">
      <c r="A266" s="41"/>
      <c r="B266" s="41"/>
      <c r="C266" s="41"/>
      <c r="D266" s="41"/>
      <c r="E266" s="41"/>
      <c r="F266" s="129"/>
      <c r="G266" s="129"/>
      <c r="H266" s="46"/>
      <c r="I266" s="46"/>
    </row>
    <row r="267" spans="1:9" ht="23.5" customHeight="1" x14ac:dyDescent="0.35">
      <c r="A267" s="41"/>
      <c r="B267" s="41"/>
      <c r="C267" s="41"/>
      <c r="D267" s="41"/>
      <c r="E267" s="41"/>
      <c r="F267" s="129"/>
      <c r="G267" s="129"/>
      <c r="H267" s="46"/>
      <c r="I267" s="46"/>
    </row>
    <row r="268" spans="1:9" ht="23.5" customHeight="1" x14ac:dyDescent="0.35">
      <c r="A268" s="41"/>
      <c r="B268" s="41"/>
      <c r="C268" s="41"/>
      <c r="D268" s="41"/>
      <c r="E268" s="41"/>
      <c r="F268" s="129"/>
      <c r="G268" s="129"/>
      <c r="H268" s="46"/>
      <c r="I268" s="46"/>
    </row>
    <row r="269" spans="1:9" ht="23.5" customHeight="1" x14ac:dyDescent="0.35">
      <c r="A269" s="41"/>
      <c r="B269" s="41"/>
      <c r="C269" s="41"/>
      <c r="D269" s="41"/>
      <c r="E269" s="41"/>
      <c r="F269" s="129"/>
      <c r="G269" s="129"/>
      <c r="H269" s="46"/>
      <c r="I269" s="46"/>
    </row>
    <row r="270" spans="1:9" ht="23.5" customHeight="1" x14ac:dyDescent="0.35">
      <c r="A270" s="41"/>
      <c r="B270" s="41"/>
      <c r="C270" s="41"/>
      <c r="D270" s="41"/>
      <c r="E270" s="41"/>
      <c r="F270" s="129"/>
      <c r="G270" s="129"/>
      <c r="H270" s="46"/>
      <c r="I270" s="46"/>
    </row>
    <row r="271" spans="1:9" ht="23.5" customHeight="1" x14ac:dyDescent="0.35">
      <c r="A271" s="41"/>
      <c r="B271" s="41"/>
      <c r="C271" s="41"/>
      <c r="D271" s="41"/>
      <c r="E271" s="41"/>
      <c r="F271" s="129"/>
      <c r="G271" s="129"/>
      <c r="H271" s="46"/>
      <c r="I271" s="46"/>
    </row>
    <row r="272" spans="1:9" ht="23.5" customHeight="1" x14ac:dyDescent="0.35">
      <c r="A272" s="41"/>
      <c r="B272" s="41"/>
      <c r="C272" s="41"/>
      <c r="D272" s="41"/>
      <c r="E272" s="41"/>
      <c r="F272" s="129"/>
      <c r="G272" s="129"/>
      <c r="H272" s="46"/>
      <c r="I272" s="46"/>
    </row>
    <row r="273" spans="1:9" ht="23.5" customHeight="1" x14ac:dyDescent="0.35">
      <c r="A273" s="41"/>
      <c r="B273" s="41"/>
      <c r="C273" s="41"/>
      <c r="D273" s="41"/>
      <c r="E273" s="41"/>
      <c r="F273" s="129"/>
      <c r="G273" s="129"/>
      <c r="H273" s="46"/>
      <c r="I273" s="46"/>
    </row>
    <row r="274" spans="1:9" ht="23.5" customHeight="1" x14ac:dyDescent="0.35">
      <c r="A274" s="41"/>
      <c r="B274" s="41"/>
      <c r="C274" s="41"/>
      <c r="D274" s="41"/>
      <c r="E274" s="41"/>
      <c r="F274" s="129"/>
      <c r="G274" s="129"/>
      <c r="H274" s="46"/>
      <c r="I274" s="46"/>
    </row>
    <row r="275" spans="1:9" ht="23.5" customHeight="1" x14ac:dyDescent="0.35">
      <c r="A275" s="41"/>
      <c r="B275" s="41"/>
      <c r="C275" s="41"/>
      <c r="D275" s="41"/>
      <c r="E275" s="41"/>
      <c r="F275" s="129"/>
      <c r="G275" s="129"/>
      <c r="H275" s="46"/>
      <c r="I275" s="46"/>
    </row>
    <row r="276" spans="1:9" ht="23.5" customHeight="1" x14ac:dyDescent="0.35">
      <c r="A276" s="41"/>
      <c r="B276" s="41"/>
      <c r="C276" s="41"/>
      <c r="D276" s="41"/>
      <c r="E276" s="41"/>
      <c r="F276" s="129"/>
      <c r="G276" s="129"/>
      <c r="H276" s="46"/>
      <c r="I276" s="46"/>
    </row>
    <row r="277" spans="1:9" ht="23.5" customHeight="1" x14ac:dyDescent="0.35">
      <c r="A277" s="41"/>
      <c r="B277" s="41"/>
      <c r="C277" s="41"/>
      <c r="D277" s="41"/>
      <c r="E277" s="41"/>
      <c r="F277" s="129"/>
      <c r="G277" s="129"/>
      <c r="H277" s="46"/>
      <c r="I277" s="46"/>
    </row>
    <row r="278" spans="1:9" ht="23.5" customHeight="1" x14ac:dyDescent="0.35">
      <c r="A278" s="41"/>
      <c r="B278" s="41"/>
      <c r="C278" s="41"/>
      <c r="D278" s="41"/>
      <c r="E278" s="41"/>
      <c r="F278" s="129"/>
      <c r="G278" s="129"/>
      <c r="H278" s="46"/>
      <c r="I278" s="46"/>
    </row>
    <row r="279" spans="1:9" ht="23.5" customHeight="1" x14ac:dyDescent="0.35">
      <c r="A279" s="41"/>
      <c r="B279" s="41"/>
      <c r="C279" s="41"/>
      <c r="D279" s="41"/>
      <c r="E279" s="41"/>
      <c r="F279" s="129"/>
      <c r="G279" s="129"/>
      <c r="H279" s="46"/>
      <c r="I279" s="46"/>
    </row>
    <row r="280" spans="1:9" ht="23.5" customHeight="1" x14ac:dyDescent="0.35">
      <c r="A280" s="41"/>
      <c r="B280" s="41"/>
      <c r="C280" s="41"/>
      <c r="D280" s="41"/>
      <c r="E280" s="41"/>
      <c r="F280" s="129"/>
      <c r="G280" s="129"/>
      <c r="H280" s="46"/>
      <c r="I280" s="46"/>
    </row>
    <row r="281" spans="1:9" ht="23.5" customHeight="1" x14ac:dyDescent="0.35">
      <c r="A281" s="41"/>
      <c r="B281" s="41"/>
      <c r="C281" s="41"/>
      <c r="D281" s="41"/>
      <c r="E281" s="41"/>
      <c r="F281" s="129"/>
      <c r="G281" s="129"/>
      <c r="H281" s="46"/>
      <c r="I281" s="46"/>
    </row>
    <row r="282" spans="1:9" ht="23.5" customHeight="1" x14ac:dyDescent="0.35">
      <c r="A282" s="41"/>
      <c r="B282" s="41"/>
      <c r="C282" s="41"/>
      <c r="D282" s="41"/>
      <c r="E282" s="41"/>
      <c r="F282" s="129"/>
      <c r="G282" s="129"/>
      <c r="H282" s="46"/>
      <c r="I282" s="46"/>
    </row>
    <row r="283" spans="1:9" ht="23.5" customHeight="1" x14ac:dyDescent="0.35">
      <c r="A283" s="41"/>
      <c r="B283" s="41"/>
      <c r="C283" s="41"/>
      <c r="D283" s="41"/>
      <c r="E283" s="41"/>
      <c r="F283" s="129"/>
      <c r="G283" s="129"/>
      <c r="H283" s="46"/>
      <c r="I283" s="46"/>
    </row>
    <row r="284" spans="1:9" ht="23.5" customHeight="1" x14ac:dyDescent="0.35">
      <c r="A284" s="41"/>
      <c r="B284" s="41"/>
      <c r="C284" s="41"/>
      <c r="D284" s="41"/>
      <c r="E284" s="41"/>
      <c r="F284" s="129"/>
      <c r="G284" s="129"/>
      <c r="H284" s="46"/>
      <c r="I284" s="46"/>
    </row>
    <row r="285" spans="1:9" ht="23.5" customHeight="1" x14ac:dyDescent="0.35">
      <c r="A285" s="41"/>
      <c r="B285" s="41"/>
      <c r="C285" s="41"/>
      <c r="D285" s="41"/>
      <c r="E285" s="41"/>
      <c r="F285" s="129"/>
      <c r="G285" s="129"/>
      <c r="H285" s="46"/>
      <c r="I285" s="46"/>
    </row>
    <row r="286" spans="1:9" ht="23.5" customHeight="1" x14ac:dyDescent="0.35">
      <c r="A286" s="41"/>
      <c r="B286" s="41"/>
      <c r="C286" s="41"/>
      <c r="D286" s="41"/>
      <c r="E286" s="41"/>
      <c r="F286" s="129"/>
      <c r="G286" s="129"/>
      <c r="H286" s="46"/>
      <c r="I286" s="46"/>
    </row>
    <row r="287" spans="1:9" ht="23.5" customHeight="1" x14ac:dyDescent="0.35">
      <c r="A287" s="41"/>
      <c r="B287" s="41"/>
      <c r="C287" s="41"/>
      <c r="D287" s="41"/>
      <c r="E287" s="41"/>
      <c r="F287" s="129"/>
      <c r="G287" s="129"/>
      <c r="H287" s="46"/>
      <c r="I287" s="46"/>
    </row>
    <row r="288" spans="1:9" ht="23.5" customHeight="1" x14ac:dyDescent="0.35">
      <c r="A288" s="41"/>
      <c r="B288" s="41"/>
      <c r="C288" s="41"/>
      <c r="D288" s="41"/>
      <c r="E288" s="41"/>
      <c r="F288" s="129"/>
      <c r="G288" s="129"/>
      <c r="H288" s="46"/>
      <c r="I288" s="46"/>
    </row>
    <row r="289" spans="1:9" ht="23.5" customHeight="1" x14ac:dyDescent="0.35">
      <c r="A289" s="41"/>
      <c r="B289" s="41"/>
      <c r="C289" s="41"/>
      <c r="D289" s="41"/>
      <c r="E289" s="41"/>
      <c r="F289" s="129"/>
      <c r="G289" s="129"/>
      <c r="H289" s="46"/>
      <c r="I289" s="46"/>
    </row>
    <row r="290" spans="1:9" ht="23.5" customHeight="1" x14ac:dyDescent="0.35">
      <c r="A290" s="41"/>
      <c r="B290" s="41"/>
      <c r="C290" s="41"/>
      <c r="D290" s="41"/>
      <c r="E290" s="41"/>
      <c r="F290" s="129"/>
      <c r="G290" s="129"/>
      <c r="H290" s="46"/>
      <c r="I290" s="46"/>
    </row>
    <row r="291" spans="1:9" ht="23.5" customHeight="1" x14ac:dyDescent="0.35">
      <c r="A291" s="41"/>
      <c r="B291" s="41"/>
      <c r="C291" s="41"/>
      <c r="D291" s="41"/>
      <c r="E291" s="41"/>
      <c r="F291" s="129"/>
      <c r="G291" s="129"/>
      <c r="H291" s="46"/>
      <c r="I291" s="46"/>
    </row>
    <row r="292" spans="1:9" ht="23.5" customHeight="1" x14ac:dyDescent="0.35">
      <c r="A292" s="41"/>
      <c r="B292" s="41"/>
      <c r="C292" s="41"/>
      <c r="D292" s="41"/>
      <c r="E292" s="41"/>
      <c r="F292" s="129"/>
      <c r="G292" s="129"/>
      <c r="H292" s="46"/>
      <c r="I292" s="46"/>
    </row>
    <row r="293" spans="1:9" ht="23.5" customHeight="1" x14ac:dyDescent="0.35">
      <c r="A293" s="41"/>
      <c r="B293" s="41"/>
      <c r="C293" s="41"/>
      <c r="D293" s="41"/>
      <c r="E293" s="41"/>
      <c r="F293" s="129"/>
      <c r="G293" s="129"/>
      <c r="H293" s="46"/>
      <c r="I293" s="46"/>
    </row>
    <row r="294" spans="1:9" ht="23.5" customHeight="1" x14ac:dyDescent="0.35">
      <c r="A294" s="41"/>
      <c r="B294" s="41"/>
      <c r="C294" s="41"/>
      <c r="D294" s="41"/>
      <c r="E294" s="41"/>
      <c r="F294" s="129"/>
      <c r="G294" s="129"/>
      <c r="H294" s="46"/>
      <c r="I294" s="46"/>
    </row>
    <row r="295" spans="1:9" ht="23.5" customHeight="1" x14ac:dyDescent="0.35">
      <c r="A295" s="41"/>
      <c r="B295" s="41"/>
      <c r="C295" s="41"/>
      <c r="D295" s="41"/>
      <c r="E295" s="41"/>
      <c r="F295" s="129"/>
      <c r="G295" s="129"/>
      <c r="H295" s="46"/>
      <c r="I295" s="46"/>
    </row>
    <row r="296" spans="1:9" ht="23.5" customHeight="1" x14ac:dyDescent="0.35">
      <c r="A296" s="41"/>
      <c r="B296" s="41"/>
      <c r="C296" s="41"/>
      <c r="D296" s="41"/>
      <c r="E296" s="41"/>
      <c r="F296" s="129"/>
      <c r="G296" s="129"/>
      <c r="H296" s="46"/>
      <c r="I296" s="46"/>
    </row>
    <row r="297" spans="1:9" ht="23.5" customHeight="1" x14ac:dyDescent="0.35">
      <c r="A297" s="41"/>
      <c r="B297" s="41"/>
      <c r="C297" s="41"/>
      <c r="D297" s="41"/>
      <c r="E297" s="41"/>
      <c r="F297" s="129"/>
      <c r="G297" s="129"/>
      <c r="H297" s="46"/>
      <c r="I297" s="46"/>
    </row>
    <row r="298" spans="1:9" ht="23.5" customHeight="1" x14ac:dyDescent="0.35">
      <c r="A298" s="41"/>
      <c r="B298" s="41"/>
      <c r="C298" s="41"/>
      <c r="D298" s="41"/>
      <c r="E298" s="41"/>
      <c r="F298" s="129"/>
      <c r="G298" s="129"/>
      <c r="H298" s="46"/>
      <c r="I298" s="46"/>
    </row>
    <row r="299" spans="1:9" ht="23.5" customHeight="1" x14ac:dyDescent="0.35">
      <c r="A299" s="41"/>
      <c r="B299" s="41"/>
      <c r="C299" s="41"/>
      <c r="D299" s="41"/>
      <c r="E299" s="41"/>
      <c r="F299" s="129"/>
      <c r="G299" s="129"/>
      <c r="H299" s="46"/>
      <c r="I299" s="46"/>
    </row>
    <row r="300" spans="1:9" ht="23.5" customHeight="1" x14ac:dyDescent="0.35">
      <c r="A300" s="41"/>
      <c r="B300" s="41"/>
      <c r="C300" s="41"/>
      <c r="D300" s="41"/>
      <c r="E300" s="41"/>
      <c r="F300" s="129"/>
      <c r="G300" s="129"/>
      <c r="H300" s="46"/>
      <c r="I300" s="46"/>
    </row>
    <row r="301" spans="1:9" ht="23.5" customHeight="1" x14ac:dyDescent="0.35">
      <c r="A301" s="41"/>
      <c r="B301" s="41"/>
      <c r="C301" s="41"/>
      <c r="D301" s="41"/>
      <c r="E301" s="41"/>
      <c r="F301" s="129"/>
      <c r="G301" s="129"/>
      <c r="H301" s="46"/>
      <c r="I301" s="46"/>
    </row>
    <row r="302" spans="1:9" ht="23.5" customHeight="1" x14ac:dyDescent="0.35">
      <c r="A302" s="41"/>
      <c r="B302" s="41"/>
      <c r="C302" s="41"/>
      <c r="D302" s="41"/>
      <c r="E302" s="41"/>
      <c r="F302" s="129"/>
      <c r="G302" s="129"/>
      <c r="H302" s="46"/>
      <c r="I302" s="46"/>
    </row>
    <row r="303" spans="1:9" ht="23.5" customHeight="1" x14ac:dyDescent="0.35">
      <c r="A303" s="41"/>
      <c r="B303" s="41"/>
      <c r="C303" s="41"/>
      <c r="D303" s="41"/>
      <c r="E303" s="41"/>
      <c r="F303" s="129"/>
      <c r="G303" s="129"/>
      <c r="H303" s="46"/>
      <c r="I303" s="46"/>
    </row>
    <row r="304" spans="1:9" ht="23.5" customHeight="1" x14ac:dyDescent="0.35">
      <c r="A304" s="41"/>
      <c r="B304" s="41"/>
      <c r="C304" s="41"/>
      <c r="D304" s="41"/>
      <c r="E304" s="41"/>
      <c r="F304" s="129"/>
      <c r="G304" s="129"/>
      <c r="H304" s="46"/>
      <c r="I304" s="46"/>
    </row>
    <row r="305" spans="1:9" ht="23.5" customHeight="1" x14ac:dyDescent="0.35">
      <c r="A305" s="41"/>
      <c r="B305" s="41"/>
      <c r="C305" s="41"/>
      <c r="D305" s="41"/>
      <c r="E305" s="41"/>
      <c r="F305" s="129"/>
      <c r="G305" s="129"/>
      <c r="H305" s="46"/>
      <c r="I305" s="46"/>
    </row>
    <row r="306" spans="1:9" ht="23.5" customHeight="1" x14ac:dyDescent="0.35">
      <c r="A306" s="41"/>
      <c r="B306" s="41"/>
      <c r="C306" s="41"/>
      <c r="D306" s="41"/>
      <c r="E306" s="41"/>
      <c r="F306" s="129"/>
      <c r="G306" s="129"/>
      <c r="H306" s="46"/>
      <c r="I306" s="46"/>
    </row>
    <row r="307" spans="1:9" ht="23.5" customHeight="1" x14ac:dyDescent="0.35">
      <c r="A307" s="41"/>
      <c r="B307" s="41"/>
      <c r="C307" s="41"/>
      <c r="D307" s="41"/>
      <c r="E307" s="41"/>
      <c r="F307" s="129"/>
      <c r="G307" s="129"/>
      <c r="H307" s="46"/>
      <c r="I307" s="46"/>
    </row>
    <row r="308" spans="1:9" ht="23.5" customHeight="1" x14ac:dyDescent="0.35">
      <c r="A308" s="41"/>
      <c r="B308" s="41"/>
      <c r="C308" s="41"/>
      <c r="D308" s="41"/>
      <c r="E308" s="41"/>
      <c r="F308" s="129"/>
      <c r="G308" s="129"/>
      <c r="H308" s="46"/>
      <c r="I308" s="46"/>
    </row>
    <row r="309" spans="1:9" ht="23.5" customHeight="1" x14ac:dyDescent="0.35">
      <c r="A309" s="41"/>
      <c r="B309" s="41"/>
      <c r="C309" s="41"/>
      <c r="D309" s="41"/>
      <c r="E309" s="41"/>
      <c r="F309" s="129"/>
      <c r="G309" s="129"/>
      <c r="H309" s="46"/>
      <c r="I309" s="46"/>
    </row>
    <row r="310" spans="1:9" ht="23.5" customHeight="1" x14ac:dyDescent="0.35">
      <c r="A310" s="41"/>
      <c r="B310" s="41"/>
      <c r="C310" s="41"/>
      <c r="D310" s="41"/>
      <c r="E310" s="41"/>
      <c r="F310" s="129"/>
      <c r="G310" s="129"/>
      <c r="H310" s="46"/>
      <c r="I310" s="46"/>
    </row>
    <row r="311" spans="1:9" ht="23.5" customHeight="1" x14ac:dyDescent="0.35">
      <c r="A311" s="41"/>
      <c r="B311" s="41"/>
      <c r="C311" s="41"/>
      <c r="D311" s="41"/>
      <c r="E311" s="41"/>
      <c r="F311" s="129"/>
      <c r="G311" s="129"/>
      <c r="H311" s="46"/>
      <c r="I311" s="46"/>
    </row>
    <row r="312" spans="1:9" ht="23.5" customHeight="1" x14ac:dyDescent="0.35">
      <c r="A312" s="41"/>
      <c r="B312" s="41"/>
      <c r="C312" s="41"/>
      <c r="D312" s="41"/>
      <c r="E312" s="41"/>
      <c r="F312" s="129"/>
      <c r="G312" s="129"/>
      <c r="H312" s="46"/>
      <c r="I312" s="46"/>
    </row>
    <row r="313" spans="1:9" ht="23.5" customHeight="1" x14ac:dyDescent="0.35">
      <c r="A313" s="41"/>
      <c r="B313" s="41"/>
      <c r="C313" s="41"/>
      <c r="D313" s="41"/>
      <c r="E313" s="41"/>
      <c r="F313" s="129"/>
      <c r="G313" s="129"/>
      <c r="H313" s="46"/>
      <c r="I313" s="46"/>
    </row>
    <row r="314" spans="1:9" ht="23.5" customHeight="1" x14ac:dyDescent="0.35">
      <c r="A314" s="41"/>
      <c r="B314" s="41"/>
      <c r="C314" s="41"/>
      <c r="D314" s="41"/>
      <c r="E314" s="41"/>
      <c r="F314" s="129"/>
      <c r="G314" s="129"/>
      <c r="H314" s="46"/>
      <c r="I314" s="46"/>
    </row>
    <row r="315" spans="1:9" ht="23.5" customHeight="1" x14ac:dyDescent="0.35">
      <c r="A315" s="41"/>
      <c r="B315" s="41"/>
      <c r="C315" s="41"/>
      <c r="D315" s="41"/>
      <c r="E315" s="41"/>
      <c r="F315" s="129"/>
      <c r="G315" s="129"/>
      <c r="H315" s="46"/>
      <c r="I315" s="46"/>
    </row>
    <row r="316" spans="1:9" ht="23.5" customHeight="1" x14ac:dyDescent="0.35">
      <c r="A316" s="41"/>
      <c r="B316" s="41"/>
      <c r="C316" s="41"/>
      <c r="D316" s="41"/>
      <c r="E316" s="41"/>
      <c r="F316" s="129"/>
      <c r="G316" s="129"/>
      <c r="H316" s="46"/>
      <c r="I316" s="46"/>
    </row>
    <row r="317" spans="1:9" ht="23.5" customHeight="1" x14ac:dyDescent="0.35">
      <c r="A317" s="41"/>
      <c r="B317" s="41"/>
      <c r="C317" s="41"/>
      <c r="D317" s="41"/>
      <c r="E317" s="41"/>
      <c r="F317" s="129"/>
      <c r="G317" s="129"/>
      <c r="H317" s="46"/>
      <c r="I317" s="46"/>
    </row>
    <row r="318" spans="1:9" ht="23.5" customHeight="1" x14ac:dyDescent="0.35">
      <c r="A318" s="41"/>
      <c r="B318" s="41"/>
      <c r="C318" s="41"/>
      <c r="D318" s="41"/>
      <c r="E318" s="41"/>
      <c r="F318" s="129"/>
      <c r="G318" s="129"/>
      <c r="H318" s="46"/>
      <c r="I318" s="46"/>
    </row>
    <row r="319" spans="1:9" ht="23.5" customHeight="1" x14ac:dyDescent="0.35">
      <c r="A319" s="41"/>
      <c r="B319" s="41"/>
      <c r="C319" s="41"/>
      <c r="D319" s="41"/>
      <c r="E319" s="41"/>
      <c r="F319" s="129"/>
      <c r="G319" s="129"/>
      <c r="H319" s="46"/>
      <c r="I319" s="46"/>
    </row>
    <row r="320" spans="1:9" ht="23.5" customHeight="1" x14ac:dyDescent="0.35">
      <c r="A320" s="41"/>
      <c r="B320" s="41"/>
      <c r="C320" s="41"/>
      <c r="D320" s="41"/>
      <c r="E320" s="41"/>
      <c r="F320" s="129"/>
      <c r="G320" s="129"/>
      <c r="H320" s="46"/>
      <c r="I320" s="46"/>
    </row>
    <row r="321" spans="1:9" ht="23.5" customHeight="1" x14ac:dyDescent="0.35">
      <c r="A321" s="41"/>
      <c r="B321" s="41"/>
      <c r="C321" s="41"/>
      <c r="D321" s="41"/>
      <c r="E321" s="41"/>
      <c r="F321" s="129"/>
      <c r="G321" s="129"/>
      <c r="H321" s="46"/>
      <c r="I321" s="46"/>
    </row>
    <row r="322" spans="1:9" ht="23.5" customHeight="1" x14ac:dyDescent="0.35">
      <c r="A322" s="41"/>
      <c r="B322" s="41"/>
      <c r="C322" s="41"/>
      <c r="D322" s="41"/>
      <c r="E322" s="41"/>
      <c r="F322" s="129"/>
      <c r="G322" s="129"/>
      <c r="H322" s="46"/>
      <c r="I322" s="46"/>
    </row>
    <row r="323" spans="1:9" ht="23.5" customHeight="1" x14ac:dyDescent="0.35">
      <c r="A323" s="41"/>
      <c r="B323" s="41"/>
      <c r="C323" s="41"/>
      <c r="D323" s="41"/>
      <c r="E323" s="41"/>
      <c r="F323" s="129"/>
      <c r="G323" s="129"/>
      <c r="H323" s="46"/>
      <c r="I323" s="46"/>
    </row>
    <row r="324" spans="1:9" ht="23.5" customHeight="1" x14ac:dyDescent="0.35">
      <c r="A324" s="41"/>
      <c r="B324" s="41"/>
      <c r="C324" s="41"/>
      <c r="D324" s="41"/>
      <c r="E324" s="41"/>
      <c r="F324" s="129"/>
      <c r="G324" s="129"/>
      <c r="H324" s="46"/>
      <c r="I324" s="46"/>
    </row>
    <row r="325" spans="1:9" ht="23.5" customHeight="1" x14ac:dyDescent="0.35">
      <c r="A325" s="41"/>
      <c r="B325" s="41"/>
      <c r="C325" s="41"/>
      <c r="D325" s="41"/>
      <c r="E325" s="41"/>
      <c r="F325" s="129"/>
      <c r="G325" s="129"/>
      <c r="H325" s="46"/>
      <c r="I325" s="46"/>
    </row>
    <row r="326" spans="1:9" ht="23.5" customHeight="1" x14ac:dyDescent="0.35">
      <c r="A326" s="41"/>
      <c r="B326" s="41"/>
      <c r="C326" s="41"/>
      <c r="D326" s="41"/>
      <c r="E326" s="41"/>
      <c r="F326" s="129"/>
      <c r="G326" s="129"/>
      <c r="H326" s="46"/>
      <c r="I326" s="46"/>
    </row>
    <row r="327" spans="1:9" ht="23.5" customHeight="1" x14ac:dyDescent="0.35">
      <c r="A327" s="41"/>
      <c r="B327" s="41"/>
      <c r="C327" s="41"/>
      <c r="D327" s="41"/>
      <c r="E327" s="41"/>
      <c r="F327" s="129"/>
      <c r="G327" s="129"/>
      <c r="H327" s="46"/>
      <c r="I327" s="46"/>
    </row>
    <row r="328" spans="1:9" ht="23.5" customHeight="1" x14ac:dyDescent="0.35">
      <c r="A328" s="41"/>
      <c r="B328" s="41"/>
      <c r="C328" s="41"/>
      <c r="D328" s="41"/>
      <c r="E328" s="41"/>
      <c r="F328" s="129"/>
      <c r="G328" s="129"/>
      <c r="H328" s="46"/>
      <c r="I328" s="46"/>
    </row>
    <row r="329" spans="1:9" ht="23.5" customHeight="1" x14ac:dyDescent="0.35">
      <c r="A329" s="41"/>
      <c r="B329" s="41"/>
      <c r="C329" s="41"/>
      <c r="D329" s="41"/>
      <c r="E329" s="41"/>
      <c r="F329" s="129"/>
      <c r="G329" s="129"/>
      <c r="H329" s="46"/>
      <c r="I329" s="46"/>
    </row>
    <row r="330" spans="1:9" ht="23.5" customHeight="1" x14ac:dyDescent="0.35">
      <c r="A330" s="41"/>
      <c r="B330" s="41"/>
      <c r="C330" s="41"/>
      <c r="D330" s="41"/>
      <c r="E330" s="41"/>
      <c r="F330" s="129"/>
      <c r="G330" s="129"/>
      <c r="H330" s="46"/>
      <c r="I330" s="46"/>
    </row>
    <row r="331" spans="1:9" ht="23.5" customHeight="1" x14ac:dyDescent="0.35">
      <c r="A331" s="41"/>
      <c r="B331" s="41"/>
      <c r="C331" s="41"/>
      <c r="D331" s="41"/>
      <c r="E331" s="41"/>
      <c r="F331" s="129"/>
      <c r="G331" s="129"/>
      <c r="H331" s="46"/>
      <c r="I331" s="46"/>
    </row>
    <row r="332" spans="1:9" ht="23.5" customHeight="1" x14ac:dyDescent="0.35">
      <c r="A332" s="41"/>
      <c r="B332" s="41"/>
      <c r="C332" s="41"/>
      <c r="D332" s="41"/>
      <c r="E332" s="41"/>
      <c r="F332" s="129"/>
      <c r="G332" s="129"/>
      <c r="H332" s="46"/>
      <c r="I332" s="46"/>
    </row>
    <row r="333" spans="1:9" ht="23.5" customHeight="1" x14ac:dyDescent="0.35">
      <c r="A333" s="41"/>
      <c r="B333" s="41"/>
      <c r="C333" s="41"/>
      <c r="D333" s="41"/>
      <c r="E333" s="41"/>
      <c r="F333" s="129"/>
      <c r="G333" s="129"/>
      <c r="H333" s="46"/>
      <c r="I333" s="46"/>
    </row>
    <row r="334" spans="1:9" ht="23.5" customHeight="1" x14ac:dyDescent="0.35">
      <c r="A334" s="41"/>
      <c r="B334" s="41"/>
      <c r="C334" s="41"/>
      <c r="D334" s="41"/>
      <c r="E334" s="41"/>
      <c r="F334" s="129"/>
      <c r="G334" s="129"/>
      <c r="H334" s="46"/>
      <c r="I334" s="46"/>
    </row>
    <row r="335" spans="1:9" ht="23.5" customHeight="1" x14ac:dyDescent="0.35">
      <c r="A335" s="41"/>
      <c r="B335" s="41"/>
      <c r="C335" s="41"/>
      <c r="D335" s="41"/>
      <c r="E335" s="41"/>
      <c r="F335" s="129"/>
      <c r="G335" s="129"/>
      <c r="H335" s="46"/>
      <c r="I335" s="46"/>
    </row>
    <row r="336" spans="1:9" ht="23.5" customHeight="1" x14ac:dyDescent="0.35">
      <c r="A336" s="41"/>
      <c r="B336" s="41"/>
      <c r="C336" s="41"/>
      <c r="D336" s="41"/>
      <c r="E336" s="41"/>
      <c r="F336" s="129"/>
      <c r="G336" s="129"/>
      <c r="H336" s="46"/>
      <c r="I336" s="46"/>
    </row>
    <row r="337" spans="1:9" ht="23.5" customHeight="1" x14ac:dyDescent="0.35">
      <c r="A337" s="41"/>
      <c r="B337" s="41"/>
      <c r="C337" s="41"/>
      <c r="D337" s="41"/>
      <c r="E337" s="41"/>
      <c r="F337" s="129"/>
      <c r="G337" s="129"/>
      <c r="H337" s="46"/>
      <c r="I337" s="46"/>
    </row>
    <row r="338" spans="1:9" ht="23.5" customHeight="1" x14ac:dyDescent="0.35">
      <c r="A338" s="41"/>
      <c r="B338" s="41"/>
      <c r="C338" s="41"/>
      <c r="D338" s="41"/>
      <c r="E338" s="41"/>
      <c r="F338" s="129"/>
      <c r="G338" s="129"/>
      <c r="H338" s="46"/>
      <c r="I338" s="46"/>
    </row>
    <row r="339" spans="1:9" ht="23.5" customHeight="1" x14ac:dyDescent="0.35">
      <c r="A339" s="41"/>
      <c r="B339" s="41"/>
      <c r="C339" s="41"/>
      <c r="D339" s="41"/>
      <c r="E339" s="41"/>
      <c r="F339" s="129"/>
      <c r="G339" s="129"/>
      <c r="H339" s="46"/>
      <c r="I339" s="46"/>
    </row>
    <row r="340" spans="1:9" ht="23.5" customHeight="1" x14ac:dyDescent="0.35">
      <c r="A340" s="41"/>
      <c r="B340" s="41"/>
      <c r="C340" s="41"/>
      <c r="D340" s="41"/>
      <c r="E340" s="41"/>
      <c r="F340" s="129"/>
      <c r="G340" s="129"/>
      <c r="H340" s="46"/>
      <c r="I340" s="46"/>
    </row>
    <row r="341" spans="1:9" ht="23.5" customHeight="1" x14ac:dyDescent="0.35">
      <c r="A341" s="41"/>
      <c r="B341" s="41"/>
      <c r="C341" s="41"/>
      <c r="D341" s="41"/>
      <c r="E341" s="41"/>
      <c r="F341" s="129"/>
      <c r="G341" s="129"/>
      <c r="H341" s="46"/>
      <c r="I341" s="46"/>
    </row>
    <row r="342" spans="1:9" ht="23.5" customHeight="1" x14ac:dyDescent="0.35">
      <c r="A342" s="41"/>
      <c r="B342" s="41"/>
      <c r="C342" s="41"/>
      <c r="D342" s="41"/>
      <c r="E342" s="41"/>
      <c r="F342" s="129"/>
      <c r="G342" s="129"/>
      <c r="H342" s="46"/>
      <c r="I342" s="46"/>
    </row>
    <row r="343" spans="1:9" ht="23.5" customHeight="1" x14ac:dyDescent="0.35">
      <c r="A343" s="41"/>
      <c r="B343" s="41"/>
      <c r="C343" s="41"/>
      <c r="D343" s="41"/>
      <c r="E343" s="41"/>
      <c r="F343" s="129"/>
      <c r="G343" s="129"/>
      <c r="H343" s="46"/>
      <c r="I343" s="46"/>
    </row>
    <row r="344" spans="1:9" ht="23.5" customHeight="1" x14ac:dyDescent="0.35">
      <c r="A344" s="41"/>
      <c r="B344" s="41"/>
      <c r="C344" s="41"/>
      <c r="D344" s="41"/>
      <c r="E344" s="41"/>
      <c r="F344" s="129"/>
      <c r="G344" s="129"/>
      <c r="H344" s="46"/>
      <c r="I344" s="46"/>
    </row>
    <row r="345" spans="1:9" ht="23.5" customHeight="1" x14ac:dyDescent="0.35">
      <c r="A345" s="41"/>
      <c r="B345" s="41"/>
      <c r="C345" s="41"/>
      <c r="D345" s="41"/>
      <c r="E345" s="41"/>
      <c r="F345" s="129"/>
      <c r="G345" s="129"/>
      <c r="H345" s="46"/>
      <c r="I345" s="46"/>
    </row>
    <row r="346" spans="1:9" ht="23.5" customHeight="1" x14ac:dyDescent="0.35">
      <c r="A346" s="41"/>
      <c r="B346" s="41"/>
      <c r="C346" s="41"/>
      <c r="D346" s="41"/>
      <c r="E346" s="41"/>
      <c r="F346" s="129"/>
      <c r="G346" s="129"/>
      <c r="H346" s="46"/>
      <c r="I346" s="46"/>
    </row>
    <row r="347" spans="1:9" ht="23.5" customHeight="1" x14ac:dyDescent="0.35">
      <c r="A347" s="41"/>
      <c r="B347" s="41"/>
      <c r="C347" s="41"/>
      <c r="D347" s="41"/>
      <c r="E347" s="41"/>
      <c r="F347" s="129"/>
      <c r="G347" s="129"/>
      <c r="H347" s="46"/>
      <c r="I347" s="46"/>
    </row>
    <row r="348" spans="1:9" ht="23.5" customHeight="1" x14ac:dyDescent="0.35">
      <c r="A348" s="41"/>
      <c r="B348" s="41"/>
      <c r="C348" s="41"/>
      <c r="D348" s="41"/>
      <c r="E348" s="41"/>
      <c r="F348" s="129"/>
      <c r="G348" s="129"/>
      <c r="H348" s="46"/>
      <c r="I348" s="46"/>
    </row>
    <row r="349" spans="1:9" ht="23.5" customHeight="1" x14ac:dyDescent="0.35">
      <c r="A349" s="41"/>
      <c r="B349" s="41"/>
      <c r="C349" s="41"/>
      <c r="D349" s="41"/>
      <c r="E349" s="41"/>
      <c r="F349" s="129"/>
      <c r="G349" s="129"/>
      <c r="H349" s="46"/>
      <c r="I349" s="46"/>
    </row>
    <row r="350" spans="1:9" ht="23.5" customHeight="1" x14ac:dyDescent="0.35">
      <c r="A350" s="41"/>
      <c r="B350" s="41"/>
      <c r="C350" s="41"/>
      <c r="D350" s="41"/>
      <c r="E350" s="41"/>
      <c r="F350" s="129"/>
      <c r="G350" s="129"/>
      <c r="H350" s="46"/>
      <c r="I350" s="46"/>
    </row>
    <row r="351" spans="1:9" ht="23.5" customHeight="1" x14ac:dyDescent="0.35">
      <c r="A351" s="41"/>
      <c r="B351" s="41"/>
      <c r="C351" s="41"/>
      <c r="D351" s="41"/>
      <c r="E351" s="41"/>
      <c r="F351" s="129"/>
      <c r="G351" s="129"/>
      <c r="H351" s="46"/>
      <c r="I351" s="46"/>
    </row>
    <row r="352" spans="1:9" ht="23.5" customHeight="1" x14ac:dyDescent="0.35">
      <c r="A352" s="41"/>
      <c r="B352" s="41"/>
      <c r="C352" s="41"/>
      <c r="D352" s="41"/>
      <c r="E352" s="41"/>
      <c r="F352" s="129"/>
      <c r="G352" s="129"/>
      <c r="H352" s="46"/>
      <c r="I352" s="46"/>
    </row>
    <row r="353" spans="1:9" ht="23.5" customHeight="1" x14ac:dyDescent="0.35">
      <c r="A353" s="41"/>
      <c r="B353" s="41"/>
      <c r="C353" s="41"/>
      <c r="D353" s="41"/>
      <c r="E353" s="41"/>
      <c r="F353" s="129"/>
      <c r="G353" s="129"/>
      <c r="H353" s="46"/>
      <c r="I353" s="46"/>
    </row>
    <row r="354" spans="1:9" ht="23.5" customHeight="1" x14ac:dyDescent="0.35">
      <c r="A354" s="41"/>
      <c r="B354" s="41"/>
      <c r="C354" s="41"/>
      <c r="D354" s="41"/>
      <c r="E354" s="41"/>
      <c r="F354" s="129"/>
      <c r="G354" s="129"/>
      <c r="H354" s="46"/>
      <c r="I354" s="46"/>
    </row>
    <row r="355" spans="1:9" ht="23.5" customHeight="1" x14ac:dyDescent="0.35">
      <c r="A355" s="41"/>
      <c r="B355" s="41"/>
      <c r="C355" s="41"/>
      <c r="D355" s="41"/>
      <c r="E355" s="41"/>
      <c r="F355" s="129"/>
      <c r="G355" s="129"/>
      <c r="H355" s="46"/>
      <c r="I355" s="46"/>
    </row>
    <row r="356" spans="1:9" ht="23.5" customHeight="1" x14ac:dyDescent="0.35">
      <c r="A356" s="41"/>
      <c r="B356" s="41"/>
      <c r="C356" s="41"/>
      <c r="D356" s="41"/>
      <c r="E356" s="41"/>
      <c r="F356" s="129"/>
      <c r="G356" s="129"/>
      <c r="H356" s="46"/>
      <c r="I356" s="46"/>
    </row>
    <row r="357" spans="1:9" ht="23.5" customHeight="1" x14ac:dyDescent="0.35">
      <c r="A357" s="41"/>
      <c r="B357" s="41"/>
      <c r="C357" s="41"/>
      <c r="D357" s="41"/>
      <c r="E357" s="41"/>
      <c r="F357" s="129"/>
      <c r="G357" s="129"/>
      <c r="H357" s="46"/>
      <c r="I357" s="46"/>
    </row>
    <row r="358" spans="1:9" ht="23.5" customHeight="1" x14ac:dyDescent="0.35">
      <c r="A358" s="41"/>
      <c r="B358" s="41"/>
      <c r="C358" s="41"/>
      <c r="D358" s="41"/>
      <c r="E358" s="41"/>
      <c r="F358" s="129"/>
      <c r="G358" s="129"/>
      <c r="H358" s="46"/>
      <c r="I358" s="46"/>
    </row>
    <row r="359" spans="1:9" ht="23.5" customHeight="1" x14ac:dyDescent="0.35">
      <c r="A359" s="41"/>
      <c r="B359" s="41"/>
      <c r="C359" s="41"/>
      <c r="D359" s="41"/>
      <c r="E359" s="41"/>
      <c r="F359" s="129"/>
      <c r="G359" s="129"/>
      <c r="H359" s="46"/>
      <c r="I359" s="46"/>
    </row>
    <row r="360" spans="1:9" ht="23.5" customHeight="1" x14ac:dyDescent="0.35">
      <c r="A360" s="41"/>
      <c r="B360" s="41"/>
      <c r="C360" s="41"/>
      <c r="D360" s="41"/>
      <c r="E360" s="41"/>
      <c r="F360" s="129"/>
      <c r="G360" s="129"/>
      <c r="H360" s="46"/>
      <c r="I360" s="46"/>
    </row>
    <row r="361" spans="1:9" ht="23.5" customHeight="1" x14ac:dyDescent="0.35">
      <c r="A361" s="41"/>
      <c r="B361" s="41"/>
      <c r="C361" s="41"/>
      <c r="D361" s="41"/>
      <c r="E361" s="41"/>
      <c r="F361" s="129"/>
      <c r="G361" s="129"/>
      <c r="H361" s="46"/>
      <c r="I361" s="46"/>
    </row>
    <row r="362" spans="1:9" ht="23.5" customHeight="1" x14ac:dyDescent="0.35">
      <c r="A362" s="41"/>
      <c r="B362" s="41"/>
      <c r="C362" s="41"/>
      <c r="D362" s="41"/>
      <c r="E362" s="41"/>
      <c r="F362" s="129"/>
      <c r="G362" s="129"/>
      <c r="H362" s="46"/>
      <c r="I362" s="46"/>
    </row>
    <row r="363" spans="1:9" ht="23.5" customHeight="1" x14ac:dyDescent="0.35">
      <c r="A363" s="41"/>
      <c r="B363" s="41"/>
      <c r="C363" s="41"/>
      <c r="D363" s="41"/>
      <c r="E363" s="41"/>
      <c r="F363" s="129"/>
      <c r="G363" s="129"/>
      <c r="H363" s="46"/>
      <c r="I363" s="46"/>
    </row>
    <row r="364" spans="1:9" ht="23.5" customHeight="1" x14ac:dyDescent="0.35">
      <c r="A364" s="41"/>
      <c r="B364" s="41"/>
      <c r="C364" s="41"/>
      <c r="D364" s="41"/>
      <c r="E364" s="41"/>
      <c r="F364" s="129"/>
      <c r="G364" s="129"/>
      <c r="H364" s="46"/>
      <c r="I364" s="46"/>
    </row>
    <row r="365" spans="1:9" ht="23.5" customHeight="1" x14ac:dyDescent="0.35">
      <c r="A365" s="41"/>
      <c r="B365" s="41"/>
      <c r="C365" s="41"/>
      <c r="D365" s="41"/>
      <c r="E365" s="41"/>
      <c r="F365" s="129"/>
      <c r="G365" s="129"/>
      <c r="H365" s="46"/>
      <c r="I365" s="46"/>
    </row>
    <row r="366" spans="1:9" ht="23.5" customHeight="1" x14ac:dyDescent="0.35">
      <c r="A366" s="41"/>
      <c r="B366" s="41"/>
      <c r="C366" s="41"/>
      <c r="D366" s="41"/>
      <c r="E366" s="41"/>
      <c r="F366" s="129"/>
      <c r="G366" s="129"/>
      <c r="H366" s="46"/>
      <c r="I366" s="46"/>
    </row>
    <row r="367" spans="1:9" ht="23.5" customHeight="1" x14ac:dyDescent="0.35">
      <c r="A367" s="41"/>
      <c r="B367" s="41"/>
      <c r="C367" s="41"/>
      <c r="D367" s="41"/>
      <c r="E367" s="41"/>
      <c r="F367" s="129"/>
      <c r="G367" s="129"/>
      <c r="H367" s="46"/>
      <c r="I367" s="46"/>
    </row>
    <row r="368" spans="1:9" ht="23.5" customHeight="1" x14ac:dyDescent="0.35">
      <c r="A368" s="41"/>
      <c r="B368" s="41"/>
      <c r="C368" s="41"/>
      <c r="D368" s="41"/>
      <c r="E368" s="41"/>
      <c r="F368" s="129"/>
      <c r="G368" s="129"/>
      <c r="H368" s="46"/>
      <c r="I368" s="46"/>
    </row>
    <row r="369" spans="1:9" ht="23.5" customHeight="1" x14ac:dyDescent="0.35">
      <c r="A369" s="41"/>
      <c r="B369" s="41"/>
      <c r="C369" s="41"/>
      <c r="D369" s="41"/>
      <c r="E369" s="41"/>
      <c r="F369" s="129"/>
      <c r="G369" s="129"/>
      <c r="H369" s="46"/>
      <c r="I369" s="46"/>
    </row>
    <row r="370" spans="1:9" ht="23.5" customHeight="1" x14ac:dyDescent="0.35">
      <c r="A370" s="41"/>
      <c r="B370" s="41"/>
      <c r="C370" s="41"/>
      <c r="D370" s="41"/>
      <c r="E370" s="41"/>
      <c r="F370" s="129"/>
      <c r="G370" s="129"/>
      <c r="H370" s="46"/>
      <c r="I370" s="46"/>
    </row>
    <row r="371" spans="1:9" ht="23.5" customHeight="1" x14ac:dyDescent="0.35">
      <c r="A371" s="41"/>
      <c r="B371" s="41"/>
      <c r="C371" s="41"/>
      <c r="D371" s="41"/>
      <c r="E371" s="41"/>
      <c r="F371" s="129"/>
      <c r="G371" s="129"/>
      <c r="H371" s="46"/>
      <c r="I371" s="46"/>
    </row>
    <row r="372" spans="1:9" ht="23.5" customHeight="1" x14ac:dyDescent="0.35">
      <c r="A372" s="41"/>
      <c r="B372" s="41"/>
      <c r="C372" s="41"/>
      <c r="D372" s="41"/>
      <c r="E372" s="41"/>
      <c r="F372" s="129"/>
      <c r="G372" s="129"/>
      <c r="H372" s="46"/>
      <c r="I372" s="46"/>
    </row>
    <row r="373" spans="1:9" ht="23.5" customHeight="1" x14ac:dyDescent="0.35">
      <c r="A373" s="41"/>
      <c r="B373" s="41"/>
      <c r="C373" s="41"/>
      <c r="D373" s="41"/>
      <c r="E373" s="41"/>
      <c r="F373" s="129"/>
      <c r="G373" s="129"/>
      <c r="H373" s="46"/>
      <c r="I373" s="46"/>
    </row>
    <row r="374" spans="1:9" ht="23.5" customHeight="1" x14ac:dyDescent="0.35">
      <c r="A374" s="41"/>
      <c r="B374" s="41"/>
      <c r="C374" s="41"/>
      <c r="D374" s="41"/>
      <c r="E374" s="41"/>
      <c r="F374" s="129"/>
      <c r="G374" s="129"/>
      <c r="H374" s="46"/>
      <c r="I374" s="46"/>
    </row>
    <row r="375" spans="1:9" ht="23.5" customHeight="1" x14ac:dyDescent="0.35">
      <c r="A375" s="41"/>
      <c r="B375" s="41"/>
      <c r="C375" s="41"/>
      <c r="D375" s="41"/>
      <c r="E375" s="41"/>
      <c r="F375" s="129"/>
      <c r="G375" s="129"/>
      <c r="H375" s="46"/>
      <c r="I375" s="46"/>
    </row>
    <row r="376" spans="1:9" ht="23.5" customHeight="1" x14ac:dyDescent="0.35">
      <c r="A376" s="41"/>
      <c r="B376" s="41"/>
      <c r="C376" s="41"/>
      <c r="D376" s="41"/>
      <c r="E376" s="41"/>
      <c r="F376" s="129"/>
      <c r="G376" s="129"/>
      <c r="H376" s="46"/>
      <c r="I376" s="46"/>
    </row>
    <row r="377" spans="1:9" ht="23.5" customHeight="1" x14ac:dyDescent="0.35">
      <c r="A377" s="41"/>
      <c r="B377" s="41"/>
      <c r="C377" s="41"/>
      <c r="D377" s="41"/>
      <c r="E377" s="41"/>
      <c r="F377" s="129"/>
      <c r="G377" s="129"/>
      <c r="H377" s="46"/>
      <c r="I377" s="46"/>
    </row>
    <row r="378" spans="1:9" ht="23.5" customHeight="1" x14ac:dyDescent="0.35">
      <c r="A378" s="41"/>
      <c r="B378" s="41"/>
      <c r="C378" s="41"/>
      <c r="D378" s="41"/>
      <c r="E378" s="41"/>
      <c r="F378" s="129"/>
      <c r="G378" s="129"/>
      <c r="H378" s="46"/>
      <c r="I378" s="46"/>
    </row>
    <row r="379" spans="1:9" ht="23.5" customHeight="1" x14ac:dyDescent="0.35">
      <c r="A379" s="41"/>
      <c r="B379" s="41"/>
      <c r="C379" s="41"/>
      <c r="D379" s="41"/>
      <c r="E379" s="41"/>
      <c r="F379" s="129"/>
      <c r="G379" s="129"/>
      <c r="H379" s="46"/>
      <c r="I379" s="46"/>
    </row>
    <row r="380" spans="1:9" ht="23.5" customHeight="1" x14ac:dyDescent="0.35">
      <c r="A380" s="41"/>
      <c r="B380" s="41"/>
      <c r="C380" s="41"/>
      <c r="D380" s="41"/>
      <c r="E380" s="41"/>
      <c r="F380" s="129"/>
      <c r="G380" s="129"/>
      <c r="H380" s="46"/>
      <c r="I380" s="46"/>
    </row>
    <row r="381" spans="1:9" ht="23.5" customHeight="1" x14ac:dyDescent="0.35">
      <c r="A381" s="41"/>
      <c r="B381" s="41"/>
      <c r="C381" s="41"/>
      <c r="D381" s="41"/>
      <c r="E381" s="41"/>
      <c r="F381" s="129"/>
      <c r="G381" s="129"/>
      <c r="H381" s="46"/>
      <c r="I381" s="46"/>
    </row>
    <row r="382" spans="1:9" ht="23.5" customHeight="1" x14ac:dyDescent="0.35">
      <c r="A382" s="41"/>
      <c r="B382" s="41"/>
      <c r="C382" s="41"/>
      <c r="D382" s="41"/>
      <c r="E382" s="41"/>
      <c r="F382" s="129"/>
      <c r="G382" s="129"/>
      <c r="H382" s="46"/>
      <c r="I382" s="46"/>
    </row>
    <row r="383" spans="1:9" ht="23.5" customHeight="1" x14ac:dyDescent="0.35">
      <c r="A383" s="41"/>
      <c r="B383" s="41"/>
      <c r="C383" s="41"/>
      <c r="D383" s="41"/>
      <c r="E383" s="41"/>
      <c r="F383" s="129"/>
      <c r="G383" s="129"/>
      <c r="H383" s="46"/>
      <c r="I383" s="46"/>
    </row>
    <row r="384" spans="1:9" ht="23.5" customHeight="1" x14ac:dyDescent="0.35">
      <c r="A384" s="41"/>
      <c r="B384" s="41"/>
      <c r="C384" s="41"/>
      <c r="D384" s="41"/>
      <c r="E384" s="41"/>
      <c r="F384" s="129"/>
      <c r="G384" s="129"/>
      <c r="H384" s="46"/>
      <c r="I384" s="46"/>
    </row>
    <row r="385" spans="1:9" ht="23.5" customHeight="1" x14ac:dyDescent="0.35">
      <c r="A385" s="41"/>
      <c r="B385" s="41"/>
      <c r="C385" s="41"/>
      <c r="D385" s="41"/>
      <c r="E385" s="41"/>
      <c r="F385" s="129"/>
      <c r="G385" s="129"/>
      <c r="H385" s="46"/>
      <c r="I385" s="46"/>
    </row>
    <row r="386" spans="1:9" ht="23.5" customHeight="1" x14ac:dyDescent="0.35">
      <c r="A386" s="41"/>
      <c r="B386" s="41"/>
      <c r="C386" s="41"/>
      <c r="D386" s="41"/>
      <c r="E386" s="41"/>
      <c r="F386" s="129"/>
      <c r="G386" s="129"/>
      <c r="H386" s="46"/>
      <c r="I386" s="46"/>
    </row>
    <row r="387" spans="1:9" ht="23.5" customHeight="1" x14ac:dyDescent="0.35">
      <c r="A387" s="41"/>
      <c r="B387" s="41"/>
      <c r="C387" s="41"/>
      <c r="D387" s="41"/>
      <c r="E387" s="41"/>
      <c r="F387" s="129"/>
      <c r="G387" s="129"/>
      <c r="H387" s="46"/>
      <c r="I387" s="46"/>
    </row>
    <row r="388" spans="1:9" ht="23.5" customHeight="1" x14ac:dyDescent="0.35">
      <c r="A388" s="41"/>
      <c r="B388" s="41"/>
      <c r="C388" s="41"/>
      <c r="D388" s="41"/>
      <c r="E388" s="41"/>
      <c r="F388" s="129"/>
      <c r="G388" s="129"/>
      <c r="H388" s="46"/>
      <c r="I388" s="46"/>
    </row>
    <row r="389" spans="1:9" ht="23.5" customHeight="1" x14ac:dyDescent="0.35">
      <c r="A389" s="41"/>
      <c r="B389" s="41"/>
      <c r="C389" s="41"/>
      <c r="D389" s="41"/>
      <c r="E389" s="41"/>
      <c r="F389" s="129"/>
      <c r="G389" s="129"/>
      <c r="H389" s="46"/>
      <c r="I389" s="46"/>
    </row>
    <row r="390" spans="1:9" ht="23.5" customHeight="1" x14ac:dyDescent="0.35">
      <c r="A390" s="41"/>
      <c r="B390" s="41"/>
      <c r="C390" s="41"/>
      <c r="D390" s="41"/>
      <c r="E390" s="41"/>
      <c r="F390" s="129"/>
      <c r="G390" s="129"/>
      <c r="H390" s="46"/>
      <c r="I390" s="46"/>
    </row>
    <row r="391" spans="1:9" ht="23.5" customHeight="1" x14ac:dyDescent="0.35">
      <c r="A391" s="41"/>
      <c r="B391" s="41"/>
      <c r="C391" s="41"/>
      <c r="D391" s="41"/>
      <c r="E391" s="41"/>
      <c r="F391" s="129"/>
      <c r="G391" s="129"/>
      <c r="H391" s="46"/>
      <c r="I391" s="46"/>
    </row>
    <row r="392" spans="1:9" ht="23.5" customHeight="1" x14ac:dyDescent="0.35">
      <c r="A392" s="41"/>
      <c r="B392" s="41"/>
      <c r="C392" s="41"/>
      <c r="D392" s="41"/>
      <c r="E392" s="41"/>
      <c r="F392" s="129"/>
      <c r="G392" s="129"/>
      <c r="H392" s="46"/>
      <c r="I392" s="46"/>
    </row>
    <row r="393" spans="1:9" ht="23.5" customHeight="1" x14ac:dyDescent="0.35">
      <c r="A393" s="41"/>
      <c r="B393" s="41"/>
      <c r="C393" s="41"/>
      <c r="D393" s="41"/>
      <c r="E393" s="41"/>
      <c r="F393" s="129"/>
      <c r="G393" s="129"/>
      <c r="H393" s="46"/>
      <c r="I393" s="46"/>
    </row>
    <row r="394" spans="1:9" ht="23.5" customHeight="1" x14ac:dyDescent="0.35">
      <c r="A394" s="41"/>
      <c r="B394" s="41"/>
      <c r="C394" s="41"/>
      <c r="D394" s="41"/>
      <c r="E394" s="41"/>
      <c r="F394" s="129"/>
      <c r="G394" s="129"/>
      <c r="H394" s="46"/>
      <c r="I394" s="46"/>
    </row>
    <row r="395" spans="1:9" ht="23.5" customHeight="1" x14ac:dyDescent="0.35">
      <c r="A395" s="41"/>
      <c r="B395" s="41"/>
      <c r="C395" s="41"/>
      <c r="D395" s="41"/>
      <c r="E395" s="41"/>
      <c r="F395" s="129"/>
      <c r="G395" s="129"/>
      <c r="H395" s="46"/>
      <c r="I395" s="46"/>
    </row>
    <row r="396" spans="1:9" ht="23.5" customHeight="1" x14ac:dyDescent="0.35">
      <c r="A396" s="41"/>
      <c r="B396" s="41"/>
      <c r="C396" s="41"/>
      <c r="D396" s="41"/>
      <c r="E396" s="41"/>
      <c r="F396" s="129"/>
      <c r="G396" s="129"/>
      <c r="H396" s="46"/>
      <c r="I396" s="46"/>
    </row>
    <row r="397" spans="1:9" ht="23.5" customHeight="1" x14ac:dyDescent="0.35">
      <c r="A397" s="41"/>
      <c r="B397" s="41"/>
      <c r="C397" s="41"/>
      <c r="D397" s="41"/>
      <c r="E397" s="41"/>
      <c r="F397" s="129"/>
      <c r="G397" s="129"/>
      <c r="H397" s="46"/>
      <c r="I397" s="46"/>
    </row>
    <row r="398" spans="1:9" ht="23.5" customHeight="1" x14ac:dyDescent="0.35">
      <c r="A398" s="41"/>
      <c r="B398" s="41"/>
      <c r="C398" s="41"/>
      <c r="D398" s="41"/>
      <c r="E398" s="41"/>
      <c r="F398" s="129"/>
      <c r="G398" s="129"/>
      <c r="H398" s="46"/>
      <c r="I398" s="46"/>
    </row>
    <row r="399" spans="1:9" ht="23.5" customHeight="1" x14ac:dyDescent="0.35">
      <c r="A399" s="41"/>
      <c r="B399" s="41"/>
      <c r="C399" s="41"/>
      <c r="D399" s="41"/>
      <c r="E399" s="41"/>
      <c r="F399" s="129"/>
      <c r="G399" s="129"/>
      <c r="H399" s="46"/>
      <c r="I399" s="46"/>
    </row>
    <row r="400" spans="1:9" ht="23.5" customHeight="1" x14ac:dyDescent="0.35">
      <c r="A400" s="41"/>
      <c r="B400" s="41"/>
      <c r="C400" s="41"/>
      <c r="D400" s="41"/>
      <c r="E400" s="41"/>
      <c r="F400" s="129"/>
      <c r="G400" s="129"/>
      <c r="H400" s="46"/>
      <c r="I400" s="46"/>
    </row>
    <row r="401" spans="1:9" ht="23.5" customHeight="1" x14ac:dyDescent="0.35">
      <c r="A401" s="41"/>
      <c r="B401" s="41"/>
      <c r="C401" s="41"/>
      <c r="D401" s="41"/>
      <c r="E401" s="41"/>
      <c r="F401" s="129"/>
      <c r="G401" s="129"/>
      <c r="H401" s="46"/>
      <c r="I401" s="46"/>
    </row>
    <row r="402" spans="1:9" ht="23.5" customHeight="1" x14ac:dyDescent="0.35">
      <c r="A402" s="41"/>
      <c r="B402" s="41"/>
      <c r="C402" s="41"/>
      <c r="D402" s="41"/>
      <c r="E402" s="41"/>
      <c r="F402" s="129"/>
      <c r="G402" s="129"/>
      <c r="H402" s="46"/>
      <c r="I402" s="46"/>
    </row>
    <row r="403" spans="1:9" ht="23.5" customHeight="1" x14ac:dyDescent="0.35">
      <c r="A403" s="41"/>
      <c r="B403" s="41"/>
      <c r="C403" s="41"/>
      <c r="D403" s="41"/>
      <c r="E403" s="41"/>
      <c r="F403" s="129"/>
      <c r="G403" s="129"/>
      <c r="H403" s="46"/>
      <c r="I403" s="46"/>
    </row>
    <row r="404" spans="1:9" ht="23.5" customHeight="1" x14ac:dyDescent="0.35">
      <c r="A404" s="41"/>
      <c r="B404" s="41"/>
      <c r="C404" s="41"/>
      <c r="D404" s="41"/>
      <c r="E404" s="41"/>
      <c r="F404" s="129"/>
      <c r="G404" s="129"/>
      <c r="H404" s="46"/>
      <c r="I404" s="46"/>
    </row>
    <row r="405" spans="1:9" ht="23.5" customHeight="1" x14ac:dyDescent="0.35">
      <c r="A405" s="41"/>
      <c r="B405" s="41"/>
      <c r="C405" s="41"/>
      <c r="D405" s="41"/>
      <c r="E405" s="41"/>
      <c r="F405" s="129"/>
      <c r="G405" s="129"/>
      <c r="H405" s="46"/>
      <c r="I405" s="46"/>
    </row>
    <row r="406" spans="1:9" ht="23.5" customHeight="1" x14ac:dyDescent="0.35">
      <c r="A406" s="41"/>
      <c r="B406" s="41"/>
      <c r="C406" s="41"/>
      <c r="D406" s="41"/>
      <c r="E406" s="41"/>
      <c r="F406" s="129"/>
      <c r="G406" s="129"/>
      <c r="H406" s="46"/>
      <c r="I406" s="46"/>
    </row>
    <row r="407" spans="1:9" ht="23.5" customHeight="1" x14ac:dyDescent="0.35">
      <c r="A407" s="41"/>
      <c r="B407" s="41"/>
      <c r="C407" s="41"/>
      <c r="D407" s="41"/>
      <c r="E407" s="41"/>
      <c r="F407" s="129"/>
      <c r="G407" s="129"/>
      <c r="H407" s="46"/>
      <c r="I407" s="46"/>
    </row>
    <row r="408" spans="1:9" ht="23.5" customHeight="1" x14ac:dyDescent="0.35">
      <c r="A408" s="41"/>
      <c r="B408" s="41"/>
      <c r="C408" s="41"/>
      <c r="D408" s="41"/>
      <c r="E408" s="41"/>
      <c r="F408" s="129"/>
      <c r="G408" s="129"/>
      <c r="H408" s="46"/>
      <c r="I408" s="46"/>
    </row>
    <row r="409" spans="1:9" ht="23.5" customHeight="1" x14ac:dyDescent="0.35">
      <c r="A409" s="41"/>
      <c r="B409" s="41"/>
      <c r="C409" s="41"/>
      <c r="D409" s="41"/>
      <c r="E409" s="41"/>
      <c r="F409" s="129"/>
      <c r="G409" s="129"/>
      <c r="H409" s="46"/>
      <c r="I409" s="46"/>
    </row>
    <row r="410" spans="1:9" ht="23.5" customHeight="1" x14ac:dyDescent="0.35">
      <c r="A410" s="41"/>
      <c r="B410" s="41"/>
      <c r="C410" s="41"/>
      <c r="D410" s="41"/>
      <c r="E410" s="41"/>
      <c r="F410" s="129"/>
      <c r="G410" s="129"/>
      <c r="H410" s="46"/>
      <c r="I410" s="46"/>
    </row>
    <row r="411" spans="1:9" ht="23.5" customHeight="1" x14ac:dyDescent="0.35">
      <c r="A411" s="41"/>
      <c r="B411" s="41"/>
      <c r="C411" s="41"/>
      <c r="D411" s="41"/>
      <c r="E411" s="41"/>
      <c r="F411" s="129"/>
      <c r="G411" s="129"/>
      <c r="H411" s="46"/>
      <c r="I411" s="46"/>
    </row>
    <row r="412" spans="1:9" ht="23.5" customHeight="1" x14ac:dyDescent="0.35">
      <c r="A412" s="41"/>
      <c r="B412" s="41"/>
      <c r="C412" s="41"/>
      <c r="D412" s="41"/>
      <c r="E412" s="41"/>
      <c r="F412" s="129"/>
      <c r="G412" s="129"/>
      <c r="H412" s="46"/>
      <c r="I412" s="46"/>
    </row>
    <row r="413" spans="1:9" ht="23.5" customHeight="1" x14ac:dyDescent="0.35">
      <c r="A413" s="41"/>
      <c r="B413" s="41"/>
      <c r="C413" s="41"/>
      <c r="D413" s="41"/>
      <c r="E413" s="41"/>
      <c r="F413" s="129"/>
      <c r="G413" s="129"/>
      <c r="H413" s="46"/>
      <c r="I413" s="46"/>
    </row>
    <row r="414" spans="1:9" ht="23.5" customHeight="1" x14ac:dyDescent="0.35">
      <c r="A414" s="41"/>
      <c r="B414" s="41"/>
      <c r="C414" s="41"/>
      <c r="D414" s="41"/>
      <c r="E414" s="41"/>
      <c r="F414" s="129"/>
      <c r="G414" s="129"/>
      <c r="H414" s="46"/>
      <c r="I414" s="46"/>
    </row>
    <row r="415" spans="1:9" ht="23.5" customHeight="1" x14ac:dyDescent="0.35">
      <c r="A415" s="41"/>
      <c r="B415" s="41"/>
      <c r="C415" s="41"/>
      <c r="D415" s="41"/>
      <c r="E415" s="41"/>
      <c r="F415" s="129"/>
      <c r="G415" s="129"/>
      <c r="H415" s="46"/>
      <c r="I415" s="46"/>
    </row>
    <row r="416" spans="1:9" ht="23.5" customHeight="1" x14ac:dyDescent="0.35">
      <c r="A416" s="41"/>
      <c r="B416" s="41"/>
      <c r="C416" s="41"/>
      <c r="D416" s="41"/>
      <c r="E416" s="41"/>
      <c r="F416" s="129"/>
      <c r="G416" s="129"/>
      <c r="H416" s="46"/>
      <c r="I416" s="46"/>
    </row>
    <row r="417" spans="1:9" ht="23.5" customHeight="1" x14ac:dyDescent="0.35">
      <c r="A417" s="41"/>
      <c r="B417" s="41"/>
      <c r="C417" s="41"/>
      <c r="D417" s="41"/>
      <c r="E417" s="41"/>
      <c r="F417" s="129"/>
      <c r="G417" s="129"/>
      <c r="H417" s="46"/>
      <c r="I417" s="46"/>
    </row>
    <row r="418" spans="1:9" ht="23.5" customHeight="1" x14ac:dyDescent="0.35">
      <c r="A418" s="41"/>
      <c r="B418" s="41"/>
      <c r="C418" s="41"/>
      <c r="D418" s="41"/>
      <c r="E418" s="41"/>
      <c r="F418" s="129"/>
      <c r="G418" s="129"/>
      <c r="H418" s="46"/>
      <c r="I418" s="46"/>
    </row>
    <row r="419" spans="1:9" ht="23.5" customHeight="1" x14ac:dyDescent="0.35">
      <c r="A419" s="41"/>
      <c r="B419" s="41"/>
      <c r="C419" s="41"/>
      <c r="D419" s="41"/>
      <c r="E419" s="41"/>
      <c r="F419" s="129"/>
      <c r="G419" s="129"/>
      <c r="H419" s="46"/>
      <c r="I419" s="46"/>
    </row>
    <row r="420" spans="1:9" ht="23.5" customHeight="1" x14ac:dyDescent="0.35">
      <c r="A420" s="41"/>
      <c r="B420" s="41"/>
      <c r="C420" s="41"/>
      <c r="D420" s="41"/>
      <c r="E420" s="41"/>
      <c r="F420" s="129"/>
      <c r="G420" s="129"/>
      <c r="H420" s="46"/>
      <c r="I420" s="46"/>
    </row>
    <row r="421" spans="1:9" ht="23.5" customHeight="1" x14ac:dyDescent="0.35">
      <c r="A421" s="41"/>
      <c r="B421" s="41"/>
      <c r="C421" s="41"/>
      <c r="D421" s="41"/>
      <c r="E421" s="41"/>
      <c r="F421" s="129"/>
      <c r="G421" s="129"/>
      <c r="H421" s="46"/>
      <c r="I421" s="46"/>
    </row>
    <row r="422" spans="1:9" ht="23.5" customHeight="1" x14ac:dyDescent="0.35">
      <c r="A422" s="41"/>
      <c r="B422" s="41"/>
      <c r="C422" s="41"/>
      <c r="D422" s="41"/>
      <c r="E422" s="41"/>
      <c r="F422" s="129"/>
      <c r="G422" s="129"/>
      <c r="H422" s="46"/>
      <c r="I422" s="46"/>
    </row>
    <row r="423" spans="1:9" ht="23.5" customHeight="1" x14ac:dyDescent="0.35">
      <c r="A423" s="41"/>
      <c r="B423" s="41"/>
      <c r="C423" s="41"/>
      <c r="D423" s="41"/>
      <c r="E423" s="41"/>
      <c r="F423" s="129"/>
      <c r="G423" s="129"/>
      <c r="H423" s="46"/>
      <c r="I423" s="46"/>
    </row>
    <row r="424" spans="1:9" ht="23.5" customHeight="1" x14ac:dyDescent="0.35">
      <c r="A424" s="41"/>
      <c r="B424" s="41"/>
      <c r="C424" s="41"/>
      <c r="D424" s="41"/>
      <c r="E424" s="41"/>
      <c r="F424" s="129"/>
      <c r="G424" s="129"/>
      <c r="H424" s="46"/>
      <c r="I424" s="46"/>
    </row>
    <row r="425" spans="1:9" ht="23.5" customHeight="1" x14ac:dyDescent="0.35">
      <c r="A425" s="41"/>
      <c r="B425" s="41"/>
      <c r="C425" s="41"/>
      <c r="D425" s="41"/>
      <c r="E425" s="41"/>
      <c r="F425" s="129"/>
      <c r="G425" s="129"/>
      <c r="H425" s="46"/>
      <c r="I425" s="46"/>
    </row>
    <row r="426" spans="1:9" ht="23.5" customHeight="1" x14ac:dyDescent="0.35">
      <c r="A426" s="41"/>
      <c r="B426" s="41"/>
      <c r="C426" s="41"/>
      <c r="D426" s="41"/>
      <c r="E426" s="41"/>
      <c r="F426" s="129"/>
      <c r="G426" s="129"/>
      <c r="H426" s="46"/>
      <c r="I426" s="46"/>
    </row>
    <row r="427" spans="1:9" ht="23.5" customHeight="1" x14ac:dyDescent="0.35">
      <c r="A427" s="41"/>
      <c r="B427" s="41"/>
      <c r="C427" s="41"/>
      <c r="D427" s="41"/>
      <c r="E427" s="41"/>
      <c r="F427" s="129"/>
      <c r="G427" s="129"/>
      <c r="H427" s="46"/>
      <c r="I427" s="46"/>
    </row>
    <row r="428" spans="1:9" ht="23.5" customHeight="1" x14ac:dyDescent="0.35">
      <c r="A428" s="41"/>
      <c r="B428" s="41"/>
      <c r="C428" s="41"/>
      <c r="D428" s="41"/>
      <c r="E428" s="41"/>
      <c r="F428" s="129"/>
      <c r="G428" s="129"/>
      <c r="H428" s="46"/>
      <c r="I428" s="46"/>
    </row>
    <row r="429" spans="1:9" ht="23.5" customHeight="1" x14ac:dyDescent="0.35">
      <c r="A429" s="41"/>
      <c r="B429" s="41"/>
      <c r="C429" s="41"/>
      <c r="D429" s="41"/>
      <c r="E429" s="41"/>
      <c r="F429" s="129"/>
      <c r="G429" s="129"/>
      <c r="H429" s="46"/>
      <c r="I429" s="46"/>
    </row>
    <row r="430" spans="1:9" ht="23.5" customHeight="1" x14ac:dyDescent="0.35">
      <c r="A430" s="41"/>
      <c r="B430" s="41"/>
      <c r="C430" s="41"/>
      <c r="D430" s="41"/>
      <c r="E430" s="41"/>
      <c r="F430" s="129"/>
      <c r="G430" s="129"/>
      <c r="H430" s="46"/>
      <c r="I430" s="46"/>
    </row>
    <row r="431" spans="1:9" ht="23.5" customHeight="1" x14ac:dyDescent="0.35">
      <c r="A431" s="41"/>
      <c r="B431" s="41"/>
      <c r="C431" s="41"/>
      <c r="D431" s="41"/>
      <c r="E431" s="41"/>
      <c r="F431" s="129"/>
      <c r="G431" s="129"/>
      <c r="H431" s="46"/>
      <c r="I431" s="46"/>
    </row>
    <row r="432" spans="1:9" ht="23.5" customHeight="1" x14ac:dyDescent="0.35">
      <c r="A432" s="41"/>
      <c r="B432" s="41"/>
      <c r="C432" s="41"/>
      <c r="D432" s="41"/>
      <c r="E432" s="41"/>
      <c r="F432" s="129"/>
      <c r="G432" s="129"/>
      <c r="H432" s="46"/>
      <c r="I432" s="46"/>
    </row>
    <row r="433" spans="1:9" ht="23.5" customHeight="1" x14ac:dyDescent="0.35">
      <c r="A433" s="41"/>
      <c r="B433" s="41"/>
      <c r="C433" s="41"/>
      <c r="D433" s="41"/>
      <c r="E433" s="41"/>
      <c r="F433" s="129"/>
      <c r="G433" s="129"/>
      <c r="H433" s="46"/>
      <c r="I433" s="46"/>
    </row>
    <row r="434" spans="1:9" ht="23.5" customHeight="1" x14ac:dyDescent="0.35">
      <c r="A434" s="41"/>
      <c r="B434" s="41"/>
      <c r="C434" s="41"/>
      <c r="D434" s="41"/>
      <c r="E434" s="41"/>
      <c r="F434" s="129"/>
      <c r="G434" s="129"/>
      <c r="H434" s="46"/>
      <c r="I434" s="46"/>
    </row>
    <row r="435" spans="1:9" ht="23.5" customHeight="1" x14ac:dyDescent="0.35">
      <c r="A435" s="41"/>
      <c r="B435" s="41"/>
      <c r="C435" s="41"/>
      <c r="D435" s="41"/>
      <c r="E435" s="41"/>
      <c r="F435" s="129"/>
      <c r="G435" s="129"/>
      <c r="H435" s="46"/>
      <c r="I435" s="46"/>
    </row>
    <row r="436" spans="1:9" ht="23.5" customHeight="1" x14ac:dyDescent="0.35">
      <c r="A436" s="41"/>
      <c r="B436" s="41"/>
      <c r="C436" s="41"/>
      <c r="D436" s="41"/>
      <c r="E436" s="41"/>
      <c r="F436" s="129"/>
      <c r="G436" s="129"/>
      <c r="H436" s="46"/>
      <c r="I436" s="46"/>
    </row>
    <row r="437" spans="1:9" ht="23.5" customHeight="1" x14ac:dyDescent="0.35">
      <c r="A437" s="41"/>
      <c r="B437" s="41"/>
      <c r="C437" s="41"/>
      <c r="D437" s="41"/>
      <c r="E437" s="41"/>
      <c r="F437" s="129"/>
      <c r="G437" s="129"/>
      <c r="H437" s="46"/>
      <c r="I437" s="46"/>
    </row>
    <row r="438" spans="1:9" ht="23.5" customHeight="1" x14ac:dyDescent="0.35">
      <c r="A438" s="41"/>
      <c r="B438" s="41"/>
      <c r="C438" s="41"/>
      <c r="D438" s="41"/>
      <c r="E438" s="41"/>
      <c r="F438" s="129"/>
      <c r="G438" s="129"/>
      <c r="H438" s="46"/>
      <c r="I438" s="46"/>
    </row>
    <row r="439" spans="1:9" ht="23.5" customHeight="1" x14ac:dyDescent="0.35">
      <c r="A439" s="41"/>
      <c r="B439" s="41"/>
      <c r="C439" s="41"/>
      <c r="D439" s="41"/>
      <c r="E439" s="41"/>
      <c r="F439" s="129"/>
      <c r="G439" s="129"/>
      <c r="H439" s="46"/>
      <c r="I439" s="46"/>
    </row>
    <row r="440" spans="1:9" ht="23.5" customHeight="1" x14ac:dyDescent="0.35">
      <c r="A440" s="41"/>
      <c r="B440" s="41"/>
      <c r="C440" s="41"/>
      <c r="D440" s="41"/>
      <c r="E440" s="41"/>
      <c r="F440" s="129"/>
      <c r="G440" s="129"/>
      <c r="H440" s="46"/>
      <c r="I440" s="46"/>
    </row>
    <row r="441" spans="1:9" ht="23.5" customHeight="1" x14ac:dyDescent="0.35">
      <c r="A441" s="41"/>
      <c r="B441" s="41"/>
      <c r="C441" s="41"/>
      <c r="D441" s="41"/>
      <c r="E441" s="41"/>
      <c r="F441" s="129"/>
      <c r="G441" s="129"/>
      <c r="H441" s="46"/>
      <c r="I441" s="46"/>
    </row>
    <row r="442" spans="1:9" ht="23.5" customHeight="1" x14ac:dyDescent="0.35">
      <c r="A442" s="41"/>
      <c r="B442" s="41"/>
      <c r="C442" s="41"/>
      <c r="D442" s="41"/>
      <c r="E442" s="41"/>
      <c r="F442" s="129"/>
      <c r="G442" s="129"/>
      <c r="H442" s="46"/>
      <c r="I442" s="46"/>
    </row>
    <row r="443" spans="1:9" ht="23.5" customHeight="1" x14ac:dyDescent="0.35">
      <c r="A443" s="41"/>
      <c r="B443" s="41"/>
      <c r="C443" s="41"/>
      <c r="D443" s="41"/>
      <c r="E443" s="41"/>
      <c r="F443" s="129"/>
      <c r="G443" s="129"/>
      <c r="H443" s="46"/>
      <c r="I443" s="46"/>
    </row>
    <row r="444" spans="1:9" ht="23.5" customHeight="1" x14ac:dyDescent="0.35">
      <c r="A444" s="41"/>
      <c r="B444" s="41"/>
      <c r="C444" s="41"/>
      <c r="D444" s="41"/>
      <c r="E444" s="41"/>
      <c r="F444" s="129"/>
      <c r="G444" s="129"/>
      <c r="H444" s="46"/>
      <c r="I444" s="46"/>
    </row>
    <row r="445" spans="1:9" ht="23.5" customHeight="1" x14ac:dyDescent="0.35">
      <c r="A445" s="41"/>
      <c r="B445" s="41"/>
      <c r="C445" s="41"/>
      <c r="D445" s="41"/>
      <c r="E445" s="41"/>
      <c r="F445" s="129"/>
      <c r="G445" s="129"/>
      <c r="H445" s="46"/>
      <c r="I445" s="46"/>
    </row>
    <row r="446" spans="1:9" ht="23.5" customHeight="1" x14ac:dyDescent="0.35">
      <c r="A446" s="41"/>
      <c r="B446" s="41"/>
      <c r="C446" s="41"/>
      <c r="D446" s="41"/>
      <c r="E446" s="41"/>
      <c r="F446" s="129"/>
      <c r="G446" s="129"/>
      <c r="H446" s="46"/>
      <c r="I446" s="46"/>
    </row>
    <row r="447" spans="1:9" ht="23.5" customHeight="1" x14ac:dyDescent="0.35">
      <c r="A447" s="41"/>
      <c r="B447" s="41"/>
      <c r="C447" s="41"/>
      <c r="D447" s="41"/>
      <c r="E447" s="41"/>
      <c r="F447" s="129"/>
      <c r="G447" s="129"/>
      <c r="H447" s="46"/>
      <c r="I447" s="46"/>
    </row>
    <row r="448" spans="1:9" ht="23.5" customHeight="1" x14ac:dyDescent="0.35">
      <c r="A448" s="41"/>
      <c r="B448" s="41"/>
      <c r="C448" s="41"/>
      <c r="D448" s="41"/>
      <c r="E448" s="41"/>
      <c r="F448" s="129"/>
      <c r="G448" s="129"/>
      <c r="H448" s="46"/>
      <c r="I448" s="46"/>
    </row>
    <row r="449" spans="1:9" ht="23.5" customHeight="1" x14ac:dyDescent="0.35">
      <c r="A449" s="41"/>
      <c r="B449" s="41"/>
      <c r="C449" s="41"/>
      <c r="D449" s="41"/>
      <c r="E449" s="41"/>
      <c r="F449" s="129"/>
      <c r="G449" s="129"/>
      <c r="H449" s="46"/>
      <c r="I449" s="46"/>
    </row>
    <row r="450" spans="1:9" ht="23.5" customHeight="1" x14ac:dyDescent="0.35">
      <c r="A450" s="41"/>
      <c r="B450" s="41"/>
      <c r="C450" s="41"/>
      <c r="D450" s="41"/>
      <c r="E450" s="41"/>
      <c r="F450" s="129"/>
      <c r="G450" s="129"/>
      <c r="H450" s="46"/>
      <c r="I450" s="46"/>
    </row>
    <row r="451" spans="1:9" ht="23.5" customHeight="1" x14ac:dyDescent="0.35">
      <c r="A451" s="41"/>
      <c r="B451" s="41"/>
      <c r="C451" s="41"/>
      <c r="D451" s="41"/>
      <c r="E451" s="41"/>
      <c r="F451" s="129"/>
      <c r="G451" s="129"/>
      <c r="H451" s="46"/>
      <c r="I451" s="46"/>
    </row>
    <row r="452" spans="1:9" ht="23.5" customHeight="1" x14ac:dyDescent="0.35">
      <c r="A452" s="41"/>
      <c r="B452" s="41"/>
      <c r="C452" s="41"/>
      <c r="D452" s="41"/>
      <c r="E452" s="41"/>
      <c r="F452" s="129"/>
      <c r="G452" s="129"/>
      <c r="H452" s="46"/>
      <c r="I452" s="46"/>
    </row>
    <row r="453" spans="1:9" ht="23.5" customHeight="1" x14ac:dyDescent="0.35">
      <c r="A453" s="41"/>
      <c r="B453" s="41"/>
      <c r="C453" s="41"/>
      <c r="D453" s="41"/>
      <c r="E453" s="41"/>
      <c r="F453" s="129"/>
      <c r="G453" s="129"/>
      <c r="H453" s="46"/>
      <c r="I453" s="46"/>
    </row>
    <row r="454" spans="1:9" ht="23.5" customHeight="1" x14ac:dyDescent="0.35">
      <c r="A454" s="41"/>
      <c r="B454" s="41"/>
      <c r="C454" s="41"/>
      <c r="D454" s="41"/>
      <c r="E454" s="41"/>
      <c r="F454" s="129"/>
      <c r="G454" s="129"/>
      <c r="H454" s="46"/>
      <c r="I454" s="46"/>
    </row>
    <row r="455" spans="1:9" ht="23.5" customHeight="1" x14ac:dyDescent="0.35">
      <c r="A455" s="41"/>
      <c r="B455" s="41"/>
      <c r="C455" s="41"/>
      <c r="D455" s="41"/>
      <c r="E455" s="41"/>
      <c r="F455" s="129"/>
      <c r="G455" s="129"/>
      <c r="H455" s="46"/>
      <c r="I455" s="46"/>
    </row>
    <row r="456" spans="1:9" ht="23.5" customHeight="1" x14ac:dyDescent="0.35">
      <c r="A456" s="41"/>
      <c r="B456" s="41"/>
      <c r="C456" s="41"/>
      <c r="D456" s="41"/>
      <c r="E456" s="41"/>
      <c r="F456" s="129"/>
      <c r="G456" s="129"/>
      <c r="H456" s="46"/>
      <c r="I456" s="46"/>
    </row>
    <row r="457" spans="1:9" ht="23.5" customHeight="1" x14ac:dyDescent="0.35">
      <c r="A457" s="41"/>
      <c r="B457" s="41"/>
      <c r="C457" s="41"/>
      <c r="D457" s="41"/>
      <c r="E457" s="41"/>
      <c r="F457" s="129"/>
      <c r="G457" s="129"/>
      <c r="H457" s="46"/>
      <c r="I457" s="46"/>
    </row>
    <row r="458" spans="1:9" ht="23.5" customHeight="1" x14ac:dyDescent="0.35">
      <c r="A458" s="41"/>
      <c r="B458" s="41"/>
      <c r="C458" s="41"/>
      <c r="D458" s="41"/>
      <c r="E458" s="41"/>
      <c r="F458" s="129"/>
      <c r="G458" s="129"/>
      <c r="H458" s="46"/>
      <c r="I458" s="46"/>
    </row>
    <row r="459" spans="1:9" ht="23.5" customHeight="1" x14ac:dyDescent="0.35">
      <c r="A459" s="41"/>
      <c r="B459" s="41"/>
      <c r="C459" s="41"/>
      <c r="D459" s="41"/>
      <c r="E459" s="41"/>
      <c r="F459" s="129"/>
      <c r="G459" s="129"/>
      <c r="H459" s="46"/>
      <c r="I459" s="46"/>
    </row>
    <row r="460" spans="1:9" ht="23.5" customHeight="1" x14ac:dyDescent="0.35">
      <c r="A460" s="41"/>
      <c r="B460" s="41"/>
      <c r="C460" s="41"/>
      <c r="D460" s="41"/>
      <c r="E460" s="41"/>
      <c r="F460" s="129"/>
      <c r="G460" s="129"/>
      <c r="H460" s="46"/>
      <c r="I460" s="46"/>
    </row>
    <row r="461" spans="1:9" ht="23.5" customHeight="1" x14ac:dyDescent="0.35">
      <c r="A461" s="41"/>
      <c r="B461" s="41"/>
      <c r="C461" s="41"/>
      <c r="D461" s="41"/>
      <c r="E461" s="41"/>
      <c r="F461" s="129"/>
      <c r="G461" s="129"/>
      <c r="H461" s="46"/>
      <c r="I461" s="46"/>
    </row>
    <row r="462" spans="1:9" ht="23.5" customHeight="1" x14ac:dyDescent="0.35">
      <c r="A462" s="41"/>
      <c r="B462" s="41"/>
      <c r="C462" s="41"/>
      <c r="D462" s="41"/>
      <c r="E462" s="41"/>
      <c r="F462" s="129"/>
      <c r="G462" s="129"/>
      <c r="H462" s="46"/>
      <c r="I462" s="46"/>
    </row>
    <row r="463" spans="1:9" ht="23.5" customHeight="1" x14ac:dyDescent="0.35">
      <c r="A463" s="41"/>
      <c r="B463" s="41"/>
      <c r="C463" s="41"/>
      <c r="D463" s="41"/>
      <c r="E463" s="41"/>
      <c r="F463" s="129"/>
      <c r="G463" s="129"/>
      <c r="H463" s="46"/>
      <c r="I463" s="46"/>
    </row>
    <row r="464" spans="1:9" ht="23.5" customHeight="1" x14ac:dyDescent="0.35">
      <c r="A464" s="41"/>
      <c r="B464" s="41"/>
      <c r="C464" s="41"/>
      <c r="D464" s="41"/>
      <c r="E464" s="41"/>
      <c r="F464" s="129"/>
      <c r="G464" s="129"/>
      <c r="H464" s="46"/>
      <c r="I464" s="46"/>
    </row>
    <row r="465" spans="1:9" ht="23.5" customHeight="1" x14ac:dyDescent="0.35">
      <c r="A465" s="41"/>
      <c r="B465" s="41"/>
      <c r="C465" s="41"/>
      <c r="D465" s="41"/>
      <c r="E465" s="41"/>
      <c r="F465" s="129"/>
      <c r="G465" s="129"/>
      <c r="H465" s="46"/>
      <c r="I465" s="46"/>
    </row>
    <row r="466" spans="1:9" ht="23.5" customHeight="1" x14ac:dyDescent="0.35">
      <c r="A466" s="41"/>
      <c r="B466" s="41"/>
      <c r="C466" s="41"/>
      <c r="D466" s="41"/>
      <c r="E466" s="41"/>
      <c r="F466" s="129"/>
      <c r="G466" s="129"/>
      <c r="H466" s="46"/>
      <c r="I466" s="46"/>
    </row>
    <row r="467" spans="1:9" ht="23.5" customHeight="1" x14ac:dyDescent="0.35">
      <c r="A467" s="41"/>
      <c r="B467" s="41"/>
      <c r="C467" s="41"/>
      <c r="D467" s="41"/>
      <c r="E467" s="41"/>
      <c r="F467" s="129"/>
      <c r="G467" s="129"/>
      <c r="H467" s="46"/>
      <c r="I467" s="46"/>
    </row>
    <row r="468" spans="1:9" ht="23.5" customHeight="1" x14ac:dyDescent="0.35">
      <c r="A468" s="41"/>
      <c r="B468" s="41"/>
      <c r="C468" s="41"/>
      <c r="D468" s="41"/>
      <c r="E468" s="41"/>
      <c r="F468" s="129"/>
      <c r="G468" s="129"/>
      <c r="H468" s="46"/>
      <c r="I468" s="46"/>
    </row>
    <row r="469" spans="1:9" ht="23.5" customHeight="1" x14ac:dyDescent="0.35">
      <c r="A469" s="41"/>
      <c r="B469" s="41"/>
      <c r="C469" s="41"/>
      <c r="D469" s="41"/>
      <c r="E469" s="41"/>
      <c r="F469" s="129"/>
      <c r="G469" s="129"/>
      <c r="H469" s="46"/>
      <c r="I469" s="46"/>
    </row>
    <row r="470" spans="1:9" ht="23.5" customHeight="1" x14ac:dyDescent="0.35">
      <c r="A470" s="41"/>
      <c r="B470" s="41"/>
      <c r="C470" s="41"/>
      <c r="D470" s="41"/>
      <c r="E470" s="41"/>
      <c r="F470" s="129"/>
      <c r="G470" s="129"/>
      <c r="H470" s="46"/>
      <c r="I470" s="46"/>
    </row>
    <row r="471" spans="1:9" ht="23.5" customHeight="1" x14ac:dyDescent="0.35">
      <c r="A471" s="41"/>
      <c r="B471" s="41"/>
      <c r="C471" s="41"/>
      <c r="D471" s="41"/>
      <c r="E471" s="41"/>
      <c r="F471" s="129"/>
      <c r="G471" s="129"/>
      <c r="H471" s="46"/>
      <c r="I471" s="46"/>
    </row>
    <row r="472" spans="1:9" ht="23.5" customHeight="1" x14ac:dyDescent="0.35">
      <c r="A472" s="41"/>
      <c r="B472" s="41"/>
      <c r="C472" s="41"/>
      <c r="D472" s="41"/>
      <c r="E472" s="41"/>
      <c r="F472" s="129"/>
      <c r="G472" s="129"/>
      <c r="H472" s="46"/>
      <c r="I472" s="46"/>
    </row>
    <row r="473" spans="1:9" ht="23.5" customHeight="1" x14ac:dyDescent="0.35">
      <c r="A473" s="41"/>
      <c r="B473" s="41"/>
      <c r="C473" s="41"/>
      <c r="D473" s="41"/>
      <c r="E473" s="41"/>
      <c r="F473" s="129"/>
      <c r="G473" s="129"/>
      <c r="H473" s="46"/>
      <c r="I473" s="46"/>
    </row>
    <row r="474" spans="1:9" ht="23.5" customHeight="1" x14ac:dyDescent="0.35">
      <c r="A474" s="41"/>
      <c r="B474" s="41"/>
      <c r="C474" s="41"/>
      <c r="D474" s="41"/>
      <c r="E474" s="41"/>
      <c r="F474" s="129"/>
      <c r="G474" s="129"/>
      <c r="H474" s="46"/>
      <c r="I474" s="46"/>
    </row>
    <row r="475" spans="1:9" ht="23.5" customHeight="1" x14ac:dyDescent="0.35">
      <c r="A475" s="41"/>
      <c r="B475" s="41"/>
      <c r="C475" s="41"/>
      <c r="D475" s="41"/>
      <c r="E475" s="41"/>
      <c r="F475" s="129"/>
      <c r="G475" s="129"/>
      <c r="H475" s="46"/>
      <c r="I475" s="46"/>
    </row>
    <row r="476" spans="1:9" ht="23.5" customHeight="1" x14ac:dyDescent="0.35">
      <c r="A476" s="41"/>
      <c r="B476" s="41"/>
      <c r="C476" s="41"/>
      <c r="D476" s="41"/>
      <c r="E476" s="41"/>
      <c r="F476" s="129"/>
      <c r="G476" s="129"/>
      <c r="H476" s="46"/>
      <c r="I476" s="46"/>
    </row>
    <row r="477" spans="1:9" ht="23.5" customHeight="1" x14ac:dyDescent="0.35">
      <c r="A477" s="41"/>
      <c r="B477" s="41"/>
      <c r="C477" s="41"/>
      <c r="D477" s="41"/>
      <c r="E477" s="41"/>
      <c r="F477" s="129"/>
      <c r="G477" s="129"/>
      <c r="H477" s="46"/>
      <c r="I477" s="46"/>
    </row>
    <row r="478" spans="1:9" ht="23.5" customHeight="1" x14ac:dyDescent="0.35">
      <c r="A478" s="41"/>
      <c r="B478" s="41"/>
      <c r="C478" s="41"/>
      <c r="D478" s="41"/>
      <c r="E478" s="41"/>
      <c r="F478" s="129"/>
      <c r="G478" s="129"/>
      <c r="H478" s="46"/>
      <c r="I478" s="46"/>
    </row>
    <row r="479" spans="1:9" ht="23.5" customHeight="1" x14ac:dyDescent="0.35">
      <c r="A479" s="41"/>
      <c r="B479" s="41"/>
      <c r="C479" s="41"/>
      <c r="D479" s="41"/>
      <c r="E479" s="41"/>
      <c r="F479" s="129"/>
      <c r="G479" s="129"/>
      <c r="H479" s="46"/>
      <c r="I479" s="46"/>
    </row>
    <row r="480" spans="1:9" ht="23.5" customHeight="1" x14ac:dyDescent="0.35">
      <c r="A480" s="41"/>
      <c r="B480" s="41"/>
      <c r="C480" s="41"/>
      <c r="D480" s="41"/>
      <c r="E480" s="41"/>
      <c r="F480" s="129"/>
      <c r="G480" s="129"/>
      <c r="H480" s="46"/>
      <c r="I480" s="46"/>
    </row>
    <row r="481" spans="1:9" ht="23.5" customHeight="1" x14ac:dyDescent="0.35">
      <c r="A481" s="41"/>
      <c r="B481" s="41"/>
      <c r="C481" s="41"/>
      <c r="D481" s="41"/>
      <c r="E481" s="41"/>
      <c r="F481" s="129"/>
      <c r="G481" s="129"/>
      <c r="H481" s="46"/>
      <c r="I481" s="46"/>
    </row>
    <row r="482" spans="1:9" ht="23.5" customHeight="1" x14ac:dyDescent="0.35">
      <c r="A482" s="41"/>
      <c r="B482" s="41"/>
      <c r="C482" s="41"/>
      <c r="D482" s="41"/>
      <c r="E482" s="41"/>
      <c r="F482" s="129"/>
      <c r="G482" s="129"/>
      <c r="H482" s="46"/>
      <c r="I482" s="46"/>
    </row>
    <row r="483" spans="1:9" ht="23.5" customHeight="1" x14ac:dyDescent="0.35">
      <c r="A483" s="41"/>
      <c r="B483" s="41"/>
      <c r="C483" s="41"/>
      <c r="D483" s="41"/>
      <c r="E483" s="41"/>
      <c r="F483" s="129"/>
      <c r="G483" s="129"/>
      <c r="H483" s="46"/>
      <c r="I483" s="46"/>
    </row>
    <row r="484" spans="1:9" ht="23.5" customHeight="1" x14ac:dyDescent="0.35">
      <c r="A484" s="41"/>
      <c r="B484" s="41"/>
      <c r="C484" s="41"/>
      <c r="D484" s="41"/>
      <c r="E484" s="41"/>
      <c r="F484" s="129"/>
      <c r="G484" s="129"/>
      <c r="H484" s="46"/>
      <c r="I484" s="46"/>
    </row>
    <row r="485" spans="1:9" ht="23.5" customHeight="1" x14ac:dyDescent="0.35">
      <c r="A485" s="41"/>
      <c r="B485" s="41"/>
      <c r="C485" s="41"/>
      <c r="D485" s="41"/>
      <c r="E485" s="41"/>
      <c r="F485" s="129"/>
      <c r="G485" s="129"/>
      <c r="H485" s="46"/>
      <c r="I485" s="46"/>
    </row>
    <row r="486" spans="1:9" ht="23.5" customHeight="1" x14ac:dyDescent="0.35">
      <c r="A486" s="41"/>
      <c r="B486" s="41"/>
      <c r="C486" s="41"/>
      <c r="D486" s="41"/>
      <c r="E486" s="41"/>
      <c r="F486" s="129"/>
      <c r="G486" s="129"/>
      <c r="H486" s="46"/>
      <c r="I486" s="46"/>
    </row>
    <row r="487" spans="1:9" ht="23.5" customHeight="1" x14ac:dyDescent="0.35">
      <c r="A487" s="41"/>
      <c r="B487" s="41"/>
      <c r="C487" s="41"/>
      <c r="D487" s="41"/>
      <c r="E487" s="41"/>
      <c r="F487" s="129"/>
      <c r="G487" s="129"/>
      <c r="H487" s="46"/>
      <c r="I487" s="46"/>
    </row>
    <row r="488" spans="1:9" ht="23.5" customHeight="1" x14ac:dyDescent="0.35">
      <c r="A488" s="41"/>
      <c r="B488" s="41"/>
      <c r="C488" s="41"/>
      <c r="D488" s="41"/>
      <c r="E488" s="41"/>
      <c r="F488" s="129"/>
      <c r="G488" s="129"/>
      <c r="H488" s="46"/>
      <c r="I488" s="46"/>
    </row>
    <row r="489" spans="1:9" ht="23.5" customHeight="1" x14ac:dyDescent="0.35">
      <c r="A489" s="41"/>
      <c r="B489" s="41"/>
      <c r="C489" s="41"/>
      <c r="D489" s="41"/>
      <c r="E489" s="41"/>
      <c r="F489" s="129"/>
      <c r="G489" s="129"/>
      <c r="H489" s="46"/>
      <c r="I489" s="46"/>
    </row>
    <row r="490" spans="1:9" ht="23.5" customHeight="1" x14ac:dyDescent="0.35">
      <c r="A490" s="41"/>
      <c r="B490" s="41"/>
      <c r="C490" s="41"/>
      <c r="D490" s="41"/>
      <c r="E490" s="41"/>
      <c r="F490" s="129"/>
      <c r="G490" s="129"/>
      <c r="H490" s="46"/>
      <c r="I490" s="46"/>
    </row>
    <row r="491" spans="1:9" ht="23.5" customHeight="1" x14ac:dyDescent="0.35">
      <c r="A491" s="41"/>
      <c r="B491" s="41"/>
      <c r="C491" s="41"/>
      <c r="D491" s="41"/>
      <c r="E491" s="41"/>
      <c r="F491" s="129"/>
      <c r="G491" s="129"/>
      <c r="H491" s="46"/>
      <c r="I491" s="46"/>
    </row>
    <row r="492" spans="1:9" ht="23.5" customHeight="1" x14ac:dyDescent="0.35">
      <c r="A492" s="41"/>
      <c r="B492" s="41"/>
      <c r="C492" s="41"/>
      <c r="D492" s="41"/>
      <c r="E492" s="41"/>
      <c r="F492" s="129"/>
      <c r="G492" s="129"/>
      <c r="H492" s="46"/>
      <c r="I492" s="46"/>
    </row>
    <row r="493" spans="1:9" ht="23.5" customHeight="1" x14ac:dyDescent="0.35">
      <c r="A493" s="41"/>
      <c r="B493" s="41"/>
      <c r="C493" s="41"/>
      <c r="D493" s="41"/>
      <c r="E493" s="41"/>
      <c r="F493" s="129"/>
      <c r="G493" s="129"/>
      <c r="H493" s="46"/>
      <c r="I493" s="46"/>
    </row>
    <row r="494" spans="1:9" ht="23.5" customHeight="1" x14ac:dyDescent="0.35">
      <c r="A494" s="41"/>
      <c r="B494" s="41"/>
      <c r="C494" s="41"/>
      <c r="D494" s="41"/>
      <c r="E494" s="41"/>
      <c r="F494" s="129"/>
      <c r="G494" s="129"/>
      <c r="H494" s="46"/>
      <c r="I494" s="46"/>
    </row>
    <row r="495" spans="1:9" ht="23.5" customHeight="1" x14ac:dyDescent="0.35">
      <c r="A495" s="41"/>
      <c r="B495" s="41"/>
      <c r="C495" s="41"/>
      <c r="D495" s="41"/>
      <c r="E495" s="41"/>
      <c r="F495" s="129"/>
      <c r="G495" s="129"/>
      <c r="H495" s="46"/>
      <c r="I495" s="46"/>
    </row>
    <row r="496" spans="1:9" ht="23.5" customHeight="1" x14ac:dyDescent="0.35">
      <c r="A496" s="41"/>
      <c r="B496" s="41"/>
      <c r="C496" s="41"/>
      <c r="D496" s="41"/>
      <c r="E496" s="41"/>
      <c r="F496" s="129"/>
      <c r="G496" s="129"/>
      <c r="H496" s="46"/>
      <c r="I496" s="46"/>
    </row>
    <row r="497" spans="1:9" ht="23.5" customHeight="1" x14ac:dyDescent="0.35">
      <c r="A497" s="41"/>
      <c r="B497" s="41"/>
      <c r="C497" s="41"/>
      <c r="D497" s="41"/>
      <c r="E497" s="41"/>
      <c r="F497" s="129"/>
      <c r="G497" s="129"/>
      <c r="H497" s="46"/>
      <c r="I497" s="46"/>
    </row>
    <row r="498" spans="1:9" ht="23.5" customHeight="1" x14ac:dyDescent="0.35">
      <c r="A498" s="41"/>
      <c r="B498" s="41"/>
      <c r="C498" s="41"/>
      <c r="D498" s="41"/>
      <c r="E498" s="41"/>
      <c r="F498" s="129"/>
      <c r="G498" s="129"/>
      <c r="H498" s="46"/>
      <c r="I498" s="46"/>
    </row>
    <row r="499" spans="1:9" ht="23.5" customHeight="1" x14ac:dyDescent="0.35">
      <c r="A499" s="41"/>
      <c r="B499" s="41"/>
      <c r="C499" s="41"/>
      <c r="D499" s="41"/>
      <c r="E499" s="41"/>
      <c r="F499" s="129"/>
      <c r="G499" s="129"/>
      <c r="H499" s="46"/>
      <c r="I499" s="46"/>
    </row>
    <row r="500" spans="1:9" ht="23.5" customHeight="1" x14ac:dyDescent="0.35">
      <c r="A500" s="41"/>
      <c r="B500" s="41"/>
      <c r="C500" s="41"/>
      <c r="D500" s="41"/>
      <c r="E500" s="41"/>
      <c r="F500" s="129"/>
      <c r="G500" s="129"/>
      <c r="H500" s="46"/>
      <c r="I500" s="46"/>
    </row>
    <row r="501" spans="1:9" ht="23.5" customHeight="1" x14ac:dyDescent="0.35">
      <c r="A501" s="41"/>
      <c r="B501" s="41"/>
      <c r="C501" s="41"/>
      <c r="D501" s="41"/>
      <c r="E501" s="41"/>
      <c r="F501" s="129"/>
      <c r="G501" s="129"/>
      <c r="H501" s="46"/>
      <c r="I501" s="46"/>
    </row>
    <row r="502" spans="1:9" ht="23.5" customHeight="1" x14ac:dyDescent="0.35">
      <c r="A502" s="41"/>
      <c r="B502" s="41"/>
      <c r="C502" s="41"/>
      <c r="D502" s="41"/>
      <c r="E502" s="41"/>
      <c r="F502" s="129"/>
      <c r="G502" s="129"/>
      <c r="H502" s="46"/>
      <c r="I502" s="46"/>
    </row>
    <row r="503" spans="1:9" ht="23.5" customHeight="1" x14ac:dyDescent="0.35">
      <c r="A503" s="41"/>
      <c r="B503" s="41"/>
      <c r="C503" s="41"/>
      <c r="D503" s="41"/>
      <c r="E503" s="41"/>
      <c r="F503" s="129"/>
      <c r="G503" s="129"/>
      <c r="H503" s="46"/>
      <c r="I503" s="46"/>
    </row>
    <row r="504" spans="1:9" ht="23.5" customHeight="1" x14ac:dyDescent="0.35">
      <c r="A504" s="41"/>
      <c r="B504" s="41"/>
      <c r="C504" s="41"/>
      <c r="D504" s="41"/>
      <c r="E504" s="41"/>
      <c r="F504" s="129"/>
      <c r="G504" s="129"/>
      <c r="H504" s="46"/>
      <c r="I504" s="46"/>
    </row>
    <row r="505" spans="1:9" ht="23.5" customHeight="1" x14ac:dyDescent="0.35">
      <c r="A505" s="41"/>
      <c r="B505" s="41"/>
      <c r="C505" s="41"/>
      <c r="D505" s="41"/>
      <c r="E505" s="41"/>
      <c r="F505" s="129"/>
      <c r="G505" s="129"/>
      <c r="H505" s="46"/>
      <c r="I505" s="46"/>
    </row>
    <row r="506" spans="1:9" ht="23.5" customHeight="1" x14ac:dyDescent="0.35">
      <c r="A506" s="41"/>
      <c r="B506" s="41"/>
      <c r="C506" s="41"/>
      <c r="D506" s="41"/>
      <c r="E506" s="41"/>
      <c r="F506" s="129"/>
      <c r="G506" s="129"/>
      <c r="H506" s="46"/>
      <c r="I506" s="46"/>
    </row>
    <row r="507" spans="1:9" ht="23.5" customHeight="1" x14ac:dyDescent="0.35">
      <c r="A507" s="41"/>
      <c r="B507" s="41"/>
      <c r="C507" s="41"/>
      <c r="D507" s="41"/>
      <c r="E507" s="41"/>
      <c r="F507" s="129"/>
      <c r="G507" s="129"/>
      <c r="H507" s="46"/>
      <c r="I507" s="46"/>
    </row>
    <row r="508" spans="1:9" ht="23.5" customHeight="1" x14ac:dyDescent="0.35">
      <c r="A508" s="41"/>
      <c r="B508" s="41"/>
      <c r="C508" s="41"/>
      <c r="D508" s="41"/>
      <c r="E508" s="41"/>
      <c r="F508" s="129"/>
      <c r="G508" s="129"/>
      <c r="H508" s="46"/>
      <c r="I508" s="46"/>
    </row>
    <row r="509" spans="1:9" ht="23.5" customHeight="1" x14ac:dyDescent="0.35">
      <c r="A509" s="41"/>
      <c r="B509" s="41"/>
      <c r="C509" s="41"/>
      <c r="D509" s="41"/>
      <c r="E509" s="41"/>
      <c r="F509" s="129"/>
      <c r="G509" s="129"/>
      <c r="H509" s="46"/>
      <c r="I509" s="46"/>
    </row>
    <row r="510" spans="1:9" ht="23.5" customHeight="1" x14ac:dyDescent="0.35">
      <c r="A510" s="41"/>
      <c r="B510" s="41"/>
      <c r="C510" s="41"/>
      <c r="D510" s="41"/>
      <c r="E510" s="41"/>
      <c r="F510" s="129"/>
      <c r="G510" s="129"/>
      <c r="H510" s="46"/>
      <c r="I510" s="46"/>
    </row>
    <row r="511" spans="1:9" ht="23.5" customHeight="1" x14ac:dyDescent="0.35">
      <c r="A511" s="41"/>
      <c r="B511" s="41"/>
      <c r="C511" s="41"/>
      <c r="D511" s="41"/>
      <c r="E511" s="41"/>
      <c r="F511" s="129"/>
      <c r="G511" s="129"/>
      <c r="H511" s="46"/>
      <c r="I511" s="46"/>
    </row>
    <row r="512" spans="1:9" ht="23.5" customHeight="1" x14ac:dyDescent="0.35">
      <c r="A512" s="41"/>
      <c r="B512" s="41"/>
      <c r="C512" s="41"/>
      <c r="D512" s="41"/>
      <c r="E512" s="41"/>
      <c r="F512" s="129"/>
      <c r="G512" s="129"/>
      <c r="H512" s="46"/>
      <c r="I512" s="46"/>
    </row>
    <row r="513" spans="1:9" ht="23.5" customHeight="1" x14ac:dyDescent="0.35">
      <c r="A513" s="41"/>
      <c r="B513" s="41"/>
      <c r="C513" s="41"/>
      <c r="D513" s="41"/>
      <c r="E513" s="41"/>
      <c r="F513" s="129"/>
      <c r="G513" s="129"/>
      <c r="H513" s="46"/>
      <c r="I513" s="46"/>
    </row>
    <row r="514" spans="1:9" ht="23.5" customHeight="1" x14ac:dyDescent="0.35">
      <c r="A514" s="41"/>
      <c r="B514" s="41"/>
      <c r="C514" s="41"/>
      <c r="D514" s="41"/>
      <c r="E514" s="41"/>
      <c r="F514" s="129"/>
      <c r="G514" s="129"/>
      <c r="H514" s="46"/>
      <c r="I514" s="46"/>
    </row>
    <row r="515" spans="1:9" ht="23.5" customHeight="1" x14ac:dyDescent="0.35">
      <c r="A515" s="41"/>
      <c r="B515" s="41"/>
      <c r="C515" s="41"/>
      <c r="D515" s="41"/>
      <c r="E515" s="41"/>
      <c r="F515" s="129"/>
      <c r="G515" s="129"/>
      <c r="H515" s="46"/>
      <c r="I515" s="46"/>
    </row>
    <row r="516" spans="1:9" ht="23.5" customHeight="1" x14ac:dyDescent="0.35">
      <c r="A516" s="41"/>
      <c r="B516" s="41"/>
      <c r="C516" s="41"/>
      <c r="D516" s="41"/>
      <c r="E516" s="41"/>
      <c r="F516" s="129"/>
      <c r="G516" s="129"/>
      <c r="H516" s="46"/>
      <c r="I516" s="46"/>
    </row>
    <row r="517" spans="1:9" ht="23.5" customHeight="1" x14ac:dyDescent="0.35">
      <c r="A517" s="41"/>
      <c r="B517" s="41"/>
      <c r="C517" s="41"/>
      <c r="D517" s="41"/>
      <c r="E517" s="41"/>
      <c r="F517" s="129"/>
      <c r="G517" s="129"/>
      <c r="H517" s="46"/>
      <c r="I517" s="46"/>
    </row>
    <row r="518" spans="1:9" ht="23.5" customHeight="1" x14ac:dyDescent="0.35">
      <c r="A518" s="41"/>
      <c r="B518" s="41"/>
      <c r="C518" s="41"/>
      <c r="D518" s="41"/>
      <c r="E518" s="41"/>
      <c r="F518" s="129"/>
      <c r="G518" s="129"/>
      <c r="H518" s="46"/>
      <c r="I518" s="46"/>
    </row>
    <row r="519" spans="1:9" ht="23.5" customHeight="1" x14ac:dyDescent="0.35">
      <c r="A519" s="41"/>
      <c r="B519" s="41"/>
      <c r="C519" s="41"/>
      <c r="D519" s="41"/>
      <c r="E519" s="41"/>
      <c r="F519" s="129"/>
      <c r="G519" s="129"/>
      <c r="H519" s="46"/>
      <c r="I519" s="46"/>
    </row>
    <row r="520" spans="1:9" ht="23.5" customHeight="1" x14ac:dyDescent="0.35">
      <c r="A520" s="41"/>
      <c r="B520" s="41"/>
      <c r="C520" s="41"/>
      <c r="D520" s="41"/>
      <c r="E520" s="41"/>
      <c r="F520" s="129"/>
      <c r="G520" s="129"/>
      <c r="H520" s="46"/>
      <c r="I520" s="46"/>
    </row>
    <row r="521" spans="1:9" ht="23.5" customHeight="1" x14ac:dyDescent="0.35">
      <c r="A521" s="41"/>
      <c r="B521" s="41"/>
      <c r="C521" s="41"/>
      <c r="D521" s="41"/>
      <c r="E521" s="41"/>
      <c r="F521" s="129"/>
      <c r="G521" s="129"/>
      <c r="H521" s="46"/>
      <c r="I521" s="46"/>
    </row>
    <row r="522" spans="1:9" ht="23.5" customHeight="1" x14ac:dyDescent="0.35">
      <c r="A522" s="41"/>
      <c r="B522" s="41"/>
      <c r="C522" s="41"/>
      <c r="D522" s="41"/>
      <c r="E522" s="41"/>
      <c r="F522" s="129"/>
      <c r="G522" s="129"/>
      <c r="H522" s="46"/>
      <c r="I522" s="46"/>
    </row>
    <row r="523" spans="1:9" ht="23.5" customHeight="1" x14ac:dyDescent="0.35">
      <c r="A523" s="41"/>
      <c r="B523" s="41"/>
      <c r="C523" s="41"/>
      <c r="D523" s="41"/>
      <c r="E523" s="41"/>
      <c r="F523" s="129"/>
      <c r="G523" s="129"/>
      <c r="H523" s="46"/>
      <c r="I523" s="46"/>
    </row>
    <row r="524" spans="1:9" ht="23.5" customHeight="1" x14ac:dyDescent="0.35">
      <c r="A524" s="41"/>
      <c r="B524" s="41"/>
      <c r="C524" s="41"/>
      <c r="D524" s="41"/>
      <c r="E524" s="41"/>
      <c r="F524" s="129"/>
      <c r="G524" s="129"/>
      <c r="H524" s="46"/>
      <c r="I524" s="46"/>
    </row>
    <row r="525" spans="1:9" ht="23.5" customHeight="1" x14ac:dyDescent="0.35">
      <c r="A525" s="41"/>
      <c r="B525" s="41"/>
      <c r="C525" s="41"/>
      <c r="D525" s="41"/>
      <c r="E525" s="41"/>
      <c r="F525" s="129"/>
      <c r="G525" s="129"/>
      <c r="H525" s="46"/>
      <c r="I525" s="46"/>
    </row>
    <row r="526" spans="1:9" ht="23.5" customHeight="1" x14ac:dyDescent="0.35">
      <c r="A526" s="41"/>
      <c r="B526" s="41"/>
      <c r="C526" s="41"/>
      <c r="D526" s="41"/>
      <c r="E526" s="41"/>
      <c r="F526" s="129"/>
      <c r="G526" s="129"/>
      <c r="H526" s="46"/>
      <c r="I526" s="46"/>
    </row>
    <row r="527" spans="1:9" ht="23.5" customHeight="1" x14ac:dyDescent="0.35">
      <c r="A527" s="41"/>
      <c r="B527" s="41"/>
      <c r="C527" s="41"/>
      <c r="D527" s="41"/>
      <c r="E527" s="41"/>
      <c r="F527" s="129"/>
      <c r="G527" s="129"/>
      <c r="H527" s="46"/>
      <c r="I527" s="46"/>
    </row>
    <row r="528" spans="1:9" ht="23.5" customHeight="1" x14ac:dyDescent="0.35">
      <c r="A528" s="41"/>
      <c r="B528" s="41"/>
      <c r="C528" s="41"/>
      <c r="D528" s="41"/>
      <c r="E528" s="41"/>
      <c r="F528" s="129"/>
      <c r="G528" s="129"/>
      <c r="H528" s="46"/>
      <c r="I528" s="46"/>
    </row>
    <row r="529" spans="1:9" ht="23.5" customHeight="1" x14ac:dyDescent="0.35">
      <c r="A529" s="41"/>
      <c r="B529" s="41"/>
      <c r="C529" s="41"/>
      <c r="D529" s="41"/>
      <c r="E529" s="41"/>
      <c r="F529" s="129"/>
      <c r="G529" s="129"/>
      <c r="H529" s="46"/>
      <c r="I529" s="46"/>
    </row>
    <row r="530" spans="1:9" ht="23.5" customHeight="1" x14ac:dyDescent="0.35">
      <c r="A530" s="41"/>
      <c r="B530" s="41"/>
      <c r="C530" s="41"/>
      <c r="D530" s="41"/>
      <c r="E530" s="41"/>
      <c r="F530" s="129"/>
      <c r="G530" s="129"/>
      <c r="H530" s="46"/>
      <c r="I530" s="46"/>
    </row>
    <row r="531" spans="1:9" ht="23.5" customHeight="1" x14ac:dyDescent="0.35">
      <c r="A531" s="41"/>
      <c r="B531" s="41"/>
      <c r="C531" s="41"/>
      <c r="D531" s="41"/>
      <c r="E531" s="41"/>
      <c r="F531" s="129"/>
      <c r="G531" s="129"/>
      <c r="H531" s="46"/>
      <c r="I531" s="46"/>
    </row>
    <row r="532" spans="1:9" ht="23.5" customHeight="1" x14ac:dyDescent="0.35">
      <c r="A532" s="41"/>
      <c r="B532" s="41"/>
      <c r="C532" s="41"/>
      <c r="D532" s="41"/>
      <c r="E532" s="41"/>
      <c r="F532" s="129"/>
      <c r="G532" s="129"/>
      <c r="H532" s="46"/>
      <c r="I532" s="46"/>
    </row>
    <row r="533" spans="1:9" ht="23.5" customHeight="1" x14ac:dyDescent="0.35">
      <c r="A533" s="41"/>
      <c r="B533" s="41"/>
      <c r="C533" s="41"/>
      <c r="D533" s="41"/>
      <c r="E533" s="41"/>
      <c r="F533" s="129"/>
      <c r="G533" s="129"/>
      <c r="H533" s="46"/>
      <c r="I533" s="46"/>
    </row>
    <row r="534" spans="1:9" ht="23.5" customHeight="1" x14ac:dyDescent="0.35">
      <c r="A534" s="41"/>
      <c r="B534" s="41"/>
      <c r="C534" s="41"/>
      <c r="D534" s="41"/>
      <c r="E534" s="41"/>
      <c r="F534" s="129"/>
      <c r="G534" s="129"/>
      <c r="H534" s="46"/>
      <c r="I534" s="46"/>
    </row>
    <row r="535" spans="1:9" ht="23.5" customHeight="1" x14ac:dyDescent="0.35">
      <c r="A535" s="41"/>
      <c r="B535" s="41"/>
      <c r="C535" s="41"/>
      <c r="D535" s="41"/>
      <c r="E535" s="41"/>
      <c r="F535" s="129"/>
      <c r="G535" s="129"/>
      <c r="H535" s="46"/>
      <c r="I535" s="46"/>
    </row>
    <row r="536" spans="1:9" ht="23.5" customHeight="1" x14ac:dyDescent="0.35">
      <c r="A536" s="41"/>
      <c r="B536" s="41"/>
      <c r="C536" s="41"/>
      <c r="D536" s="41"/>
      <c r="E536" s="41"/>
      <c r="F536" s="129"/>
      <c r="G536" s="129"/>
      <c r="H536" s="46"/>
      <c r="I536" s="46"/>
    </row>
    <row r="537" spans="1:9" ht="23.5" customHeight="1" x14ac:dyDescent="0.35">
      <c r="A537" s="41"/>
      <c r="B537" s="41"/>
      <c r="C537" s="41"/>
      <c r="D537" s="41"/>
      <c r="E537" s="41"/>
      <c r="F537" s="129"/>
      <c r="G537" s="129"/>
      <c r="H537" s="46"/>
      <c r="I537" s="46"/>
    </row>
    <row r="538" spans="1:9" ht="23.5" customHeight="1" x14ac:dyDescent="0.35">
      <c r="A538" s="41"/>
      <c r="B538" s="41"/>
      <c r="C538" s="41"/>
      <c r="D538" s="41"/>
      <c r="E538" s="41"/>
      <c r="F538" s="129"/>
      <c r="G538" s="129"/>
      <c r="H538" s="46"/>
      <c r="I538" s="46"/>
    </row>
    <row r="539" spans="1:9" ht="23.5" customHeight="1" x14ac:dyDescent="0.35">
      <c r="A539" s="41"/>
      <c r="B539" s="41"/>
      <c r="C539" s="41"/>
      <c r="D539" s="41"/>
      <c r="E539" s="41"/>
      <c r="F539" s="129"/>
      <c r="G539" s="129"/>
      <c r="H539" s="46"/>
      <c r="I539" s="46"/>
    </row>
    <row r="540" spans="1:9" ht="23.5" customHeight="1" x14ac:dyDescent="0.35">
      <c r="A540" s="41"/>
      <c r="B540" s="41"/>
      <c r="C540" s="41"/>
      <c r="D540" s="41"/>
      <c r="E540" s="41"/>
      <c r="F540" s="129"/>
      <c r="G540" s="129"/>
      <c r="H540" s="46"/>
      <c r="I540" s="46"/>
    </row>
    <row r="541" spans="1:9" ht="23.5" customHeight="1" x14ac:dyDescent="0.35">
      <c r="A541" s="41"/>
      <c r="B541" s="41"/>
      <c r="C541" s="41"/>
      <c r="D541" s="41"/>
      <c r="E541" s="41"/>
      <c r="F541" s="129"/>
      <c r="G541" s="129"/>
      <c r="H541" s="46"/>
      <c r="I541" s="46"/>
    </row>
    <row r="542" spans="1:9" ht="23.5" customHeight="1" x14ac:dyDescent="0.35">
      <c r="A542" s="41"/>
      <c r="B542" s="41"/>
      <c r="C542" s="41"/>
      <c r="D542" s="41"/>
      <c r="E542" s="41"/>
      <c r="F542" s="129"/>
      <c r="G542" s="129"/>
      <c r="H542" s="46"/>
      <c r="I542" s="46"/>
    </row>
    <row r="543" spans="1:9" ht="23.5" customHeight="1" x14ac:dyDescent="0.35">
      <c r="A543" s="41"/>
      <c r="B543" s="41"/>
      <c r="C543" s="41"/>
      <c r="D543" s="41"/>
      <c r="E543" s="41"/>
      <c r="F543" s="129"/>
      <c r="G543" s="129"/>
      <c r="H543" s="46"/>
      <c r="I543" s="46"/>
    </row>
    <row r="544" spans="1:9" ht="23.5" customHeight="1" x14ac:dyDescent="0.35">
      <c r="A544" s="41"/>
      <c r="B544" s="41"/>
      <c r="C544" s="41"/>
      <c r="D544" s="41"/>
      <c r="E544" s="41"/>
      <c r="F544" s="129"/>
      <c r="G544" s="129"/>
      <c r="H544" s="46"/>
      <c r="I544" s="46"/>
    </row>
    <row r="545" spans="1:9" ht="23.5" customHeight="1" x14ac:dyDescent="0.35">
      <c r="A545" s="41"/>
      <c r="B545" s="41"/>
      <c r="C545" s="41"/>
      <c r="D545" s="41"/>
      <c r="E545" s="41"/>
      <c r="F545" s="129"/>
      <c r="G545" s="129"/>
      <c r="H545" s="46"/>
      <c r="I545" s="46"/>
    </row>
    <row r="546" spans="1:9" ht="23.5" customHeight="1" x14ac:dyDescent="0.35">
      <c r="A546" s="41"/>
      <c r="B546" s="41"/>
      <c r="C546" s="41"/>
      <c r="D546" s="41"/>
      <c r="E546" s="41"/>
      <c r="F546" s="129"/>
      <c r="G546" s="129"/>
      <c r="H546" s="46"/>
      <c r="I546" s="46"/>
    </row>
    <row r="547" spans="1:9" ht="23.5" customHeight="1" x14ac:dyDescent="0.35">
      <c r="A547" s="41"/>
      <c r="B547" s="41"/>
      <c r="C547" s="41"/>
      <c r="D547" s="41"/>
      <c r="E547" s="41"/>
      <c r="F547" s="129"/>
      <c r="G547" s="129"/>
      <c r="H547" s="46"/>
      <c r="I547" s="46"/>
    </row>
    <row r="548" spans="1:9" ht="23.5" customHeight="1" x14ac:dyDescent="0.35">
      <c r="A548" s="41"/>
      <c r="B548" s="41"/>
      <c r="C548" s="41"/>
      <c r="D548" s="41"/>
      <c r="E548" s="41"/>
      <c r="F548" s="129"/>
      <c r="G548" s="129"/>
      <c r="H548" s="46"/>
      <c r="I548" s="46"/>
    </row>
    <row r="549" spans="1:9" ht="23.5" customHeight="1" x14ac:dyDescent="0.35">
      <c r="A549" s="41"/>
      <c r="B549" s="41"/>
      <c r="C549" s="41"/>
      <c r="D549" s="41"/>
      <c r="E549" s="41"/>
      <c r="F549" s="129"/>
      <c r="G549" s="129"/>
      <c r="H549" s="46"/>
      <c r="I549" s="46"/>
    </row>
    <row r="550" spans="1:9" ht="23.5" customHeight="1" x14ac:dyDescent="0.35">
      <c r="A550" s="41"/>
      <c r="B550" s="41"/>
      <c r="C550" s="41"/>
      <c r="D550" s="41"/>
      <c r="E550" s="41"/>
      <c r="F550" s="129"/>
      <c r="G550" s="129"/>
      <c r="H550" s="46"/>
      <c r="I550" s="46"/>
    </row>
    <row r="551" spans="1:9" ht="23.5" customHeight="1" x14ac:dyDescent="0.35">
      <c r="A551" s="41"/>
      <c r="B551" s="41"/>
      <c r="C551" s="41"/>
      <c r="D551" s="41"/>
      <c r="E551" s="41"/>
      <c r="F551" s="129"/>
      <c r="G551" s="129"/>
      <c r="H551" s="46"/>
      <c r="I551" s="46"/>
    </row>
    <row r="552" spans="1:9" ht="23.5" customHeight="1" x14ac:dyDescent="0.35">
      <c r="A552" s="41"/>
      <c r="B552" s="41"/>
      <c r="C552" s="41"/>
      <c r="D552" s="41"/>
      <c r="E552" s="41"/>
      <c r="F552" s="129"/>
      <c r="G552" s="129"/>
      <c r="H552" s="46"/>
      <c r="I552" s="46"/>
    </row>
    <row r="553" spans="1:9" ht="23.5" customHeight="1" x14ac:dyDescent="0.35">
      <c r="A553" s="41"/>
      <c r="B553" s="41"/>
      <c r="C553" s="41"/>
      <c r="D553" s="41"/>
      <c r="E553" s="41"/>
      <c r="F553" s="129"/>
      <c r="G553" s="129"/>
      <c r="H553" s="46"/>
      <c r="I553" s="46"/>
    </row>
    <row r="554" spans="1:9" x14ac:dyDescent="0.35">
      <c r="A554" s="41"/>
      <c r="B554" s="41"/>
      <c r="C554" s="41"/>
      <c r="D554" s="41"/>
      <c r="E554" s="41"/>
      <c r="F554" s="41"/>
      <c r="G554" s="41"/>
    </row>
    <row r="555" spans="1:9" x14ac:dyDescent="0.35">
      <c r="A555" s="41"/>
      <c r="B555" s="41"/>
      <c r="C555" s="41"/>
      <c r="D555" s="41"/>
      <c r="E555" s="41"/>
      <c r="F555" s="41"/>
      <c r="G555" s="41"/>
    </row>
    <row r="556" spans="1:9" x14ac:dyDescent="0.35">
      <c r="A556" s="41"/>
      <c r="B556" s="41"/>
      <c r="C556" s="41"/>
      <c r="D556" s="41"/>
      <c r="E556" s="41"/>
      <c r="F556" s="41"/>
      <c r="G556" s="41"/>
    </row>
    <row r="557" spans="1:9" x14ac:dyDescent="0.35">
      <c r="A557" s="41"/>
      <c r="B557" s="41"/>
      <c r="C557" s="41"/>
      <c r="D557" s="41"/>
      <c r="E557" s="41"/>
      <c r="F557" s="41"/>
      <c r="G557" s="41"/>
    </row>
    <row r="558" spans="1:9" x14ac:dyDescent="0.35">
      <c r="A558" s="41"/>
      <c r="B558" s="41"/>
      <c r="C558" s="41"/>
      <c r="D558" s="41"/>
      <c r="E558" s="41"/>
      <c r="F558" s="41"/>
      <c r="G558" s="41"/>
    </row>
    <row r="559" spans="1:9" x14ac:dyDescent="0.35">
      <c r="A559" s="41"/>
      <c r="B559" s="41"/>
      <c r="C559" s="41"/>
      <c r="D559" s="41"/>
      <c r="E559" s="41"/>
      <c r="F559" s="41"/>
      <c r="G559" s="41"/>
    </row>
    <row r="560" spans="1:9" x14ac:dyDescent="0.35">
      <c r="A560" s="41"/>
      <c r="B560" s="41"/>
      <c r="C560" s="41"/>
      <c r="D560" s="41"/>
      <c r="E560" s="41"/>
      <c r="F560" s="41"/>
      <c r="G560" s="41"/>
    </row>
    <row r="561" spans="1:7" x14ac:dyDescent="0.35">
      <c r="A561" s="41"/>
      <c r="B561" s="41"/>
      <c r="C561" s="41"/>
      <c r="D561" s="41"/>
      <c r="E561" s="41"/>
      <c r="F561" s="41"/>
      <c r="G561" s="41"/>
    </row>
    <row r="562" spans="1:7" x14ac:dyDescent="0.35">
      <c r="A562" s="41"/>
      <c r="B562" s="41"/>
      <c r="C562" s="41"/>
      <c r="D562" s="41"/>
      <c r="E562" s="41"/>
      <c r="F562" s="41"/>
      <c r="G562" s="41"/>
    </row>
    <row r="563" spans="1:7" x14ac:dyDescent="0.35">
      <c r="A563" s="41"/>
      <c r="B563" s="41"/>
      <c r="C563" s="41"/>
      <c r="D563" s="41"/>
      <c r="E563" s="41"/>
      <c r="F563" s="41"/>
      <c r="G563" s="41"/>
    </row>
    <row r="564" spans="1:7" x14ac:dyDescent="0.35">
      <c r="A564" s="41"/>
      <c r="B564" s="41"/>
      <c r="C564" s="41"/>
      <c r="D564" s="41"/>
      <c r="E564" s="41"/>
      <c r="F564" s="41"/>
      <c r="G564" s="41"/>
    </row>
    <row r="565" spans="1:7" x14ac:dyDescent="0.35">
      <c r="A565" s="41"/>
      <c r="B565" s="41"/>
      <c r="C565" s="41"/>
      <c r="D565" s="41"/>
      <c r="E565" s="41"/>
      <c r="F565" s="41"/>
      <c r="G565" s="41"/>
    </row>
    <row r="566" spans="1:7" x14ac:dyDescent="0.35">
      <c r="A566" s="41"/>
      <c r="B566" s="41"/>
      <c r="C566" s="41"/>
      <c r="D566" s="41"/>
      <c r="E566" s="41"/>
      <c r="F566" s="41"/>
      <c r="G566" s="41"/>
    </row>
    <row r="567" spans="1:7" x14ac:dyDescent="0.35">
      <c r="A567" s="41"/>
      <c r="B567" s="41"/>
      <c r="C567" s="41"/>
      <c r="D567" s="41"/>
      <c r="E567" s="41"/>
      <c r="F567" s="41"/>
      <c r="G567" s="41"/>
    </row>
    <row r="568" spans="1:7" x14ac:dyDescent="0.35">
      <c r="A568" s="41"/>
      <c r="B568" s="41"/>
      <c r="C568" s="41"/>
      <c r="D568" s="41"/>
      <c r="E568" s="41"/>
      <c r="F568" s="41"/>
      <c r="G568" s="41"/>
    </row>
    <row r="569" spans="1:7" x14ac:dyDescent="0.35">
      <c r="A569" s="41"/>
      <c r="B569" s="41"/>
      <c r="C569" s="41"/>
      <c r="D569" s="41"/>
      <c r="E569" s="41"/>
      <c r="F569" s="41"/>
      <c r="G569" s="41"/>
    </row>
    <row r="570" spans="1:7" x14ac:dyDescent="0.35">
      <c r="A570" s="41"/>
      <c r="B570" s="41"/>
      <c r="C570" s="41"/>
      <c r="D570" s="41"/>
      <c r="E570" s="41"/>
      <c r="F570" s="41"/>
      <c r="G570" s="41"/>
    </row>
    <row r="571" spans="1:7" x14ac:dyDescent="0.35">
      <c r="A571" s="41"/>
      <c r="B571" s="41"/>
      <c r="C571" s="41"/>
      <c r="D571" s="41"/>
      <c r="E571" s="41"/>
      <c r="F571" s="41"/>
      <c r="G571" s="41"/>
    </row>
    <row r="572" spans="1:7" x14ac:dyDescent="0.35">
      <c r="A572" s="41"/>
      <c r="B572" s="41"/>
      <c r="C572" s="41"/>
      <c r="D572" s="41"/>
      <c r="E572" s="41"/>
      <c r="F572" s="41"/>
      <c r="G572" s="41"/>
    </row>
    <row r="573" spans="1:7" x14ac:dyDescent="0.35">
      <c r="A573" s="41"/>
      <c r="B573" s="41"/>
      <c r="C573" s="41"/>
      <c r="D573" s="41"/>
      <c r="E573" s="41"/>
      <c r="F573" s="41"/>
      <c r="G573" s="41"/>
    </row>
    <row r="574" spans="1:7" x14ac:dyDescent="0.35">
      <c r="A574" s="41"/>
      <c r="B574" s="41"/>
      <c r="C574" s="41"/>
      <c r="D574" s="41"/>
      <c r="E574" s="41"/>
      <c r="F574" s="41"/>
      <c r="G574" s="41"/>
    </row>
    <row r="575" spans="1:7" x14ac:dyDescent="0.35">
      <c r="A575" s="41"/>
      <c r="B575" s="41"/>
      <c r="C575" s="41"/>
      <c r="D575" s="41"/>
      <c r="E575" s="41"/>
      <c r="F575" s="41"/>
      <c r="G575" s="41"/>
    </row>
    <row r="576" spans="1:7" x14ac:dyDescent="0.35">
      <c r="A576" s="41"/>
      <c r="B576" s="41"/>
      <c r="C576" s="41"/>
      <c r="D576" s="41"/>
      <c r="E576" s="41"/>
      <c r="F576" s="41"/>
      <c r="G576" s="41"/>
    </row>
    <row r="577" spans="1:7" x14ac:dyDescent="0.35">
      <c r="A577" s="41"/>
      <c r="B577" s="41"/>
      <c r="C577" s="41"/>
      <c r="D577" s="41"/>
      <c r="E577" s="41"/>
      <c r="F577" s="41"/>
      <c r="G577" s="41"/>
    </row>
    <row r="578" spans="1:7" x14ac:dyDescent="0.35">
      <c r="A578" s="41"/>
      <c r="B578" s="41"/>
      <c r="C578" s="41"/>
      <c r="D578" s="41"/>
      <c r="E578" s="41"/>
      <c r="F578" s="41"/>
      <c r="G578" s="41"/>
    </row>
    <row r="579" spans="1:7" x14ac:dyDescent="0.35">
      <c r="A579" s="41"/>
      <c r="B579" s="41"/>
      <c r="C579" s="41"/>
      <c r="D579" s="41"/>
      <c r="E579" s="41"/>
      <c r="F579" s="41"/>
      <c r="G579" s="41"/>
    </row>
    <row r="580" spans="1:7" x14ac:dyDescent="0.35">
      <c r="A580" s="41"/>
      <c r="B580" s="41"/>
      <c r="C580" s="41"/>
      <c r="D580" s="41"/>
      <c r="E580" s="41"/>
      <c r="F580" s="41"/>
      <c r="G580" s="41"/>
    </row>
    <row r="581" spans="1:7" x14ac:dyDescent="0.35">
      <c r="A581" s="41"/>
      <c r="B581" s="41"/>
      <c r="C581" s="41"/>
      <c r="D581" s="41"/>
      <c r="E581" s="41"/>
      <c r="F581" s="41"/>
      <c r="G581" s="41"/>
    </row>
    <row r="582" spans="1:7" x14ac:dyDescent="0.35">
      <c r="A582" s="41"/>
      <c r="B582" s="41"/>
      <c r="C582" s="41"/>
      <c r="D582" s="41"/>
      <c r="E582" s="41"/>
      <c r="F582" s="41"/>
      <c r="G582" s="41"/>
    </row>
    <row r="583" spans="1:7" x14ac:dyDescent="0.35">
      <c r="A583" s="41"/>
      <c r="B583" s="41"/>
      <c r="C583" s="41"/>
      <c r="D583" s="41"/>
      <c r="E583" s="41"/>
      <c r="F583" s="41"/>
      <c r="G583" s="41"/>
    </row>
    <row r="584" spans="1:7" x14ac:dyDescent="0.35">
      <c r="A584" s="41"/>
      <c r="B584" s="41"/>
      <c r="C584" s="41"/>
      <c r="D584" s="41"/>
      <c r="E584" s="41"/>
      <c r="F584" s="41"/>
      <c r="G584" s="41"/>
    </row>
    <row r="585" spans="1:7" x14ac:dyDescent="0.35">
      <c r="A585" s="41"/>
      <c r="B585" s="41"/>
      <c r="C585" s="41"/>
      <c r="D585" s="41"/>
      <c r="E585" s="41"/>
      <c r="F585" s="41"/>
      <c r="G585" s="41"/>
    </row>
    <row r="586" spans="1:7" x14ac:dyDescent="0.35">
      <c r="A586" s="41"/>
      <c r="B586" s="41"/>
      <c r="C586" s="41"/>
      <c r="D586" s="41"/>
      <c r="E586" s="41"/>
      <c r="F586" s="41"/>
      <c r="G586" s="41"/>
    </row>
    <row r="587" spans="1:7" x14ac:dyDescent="0.35">
      <c r="A587" s="41"/>
      <c r="B587" s="41"/>
      <c r="C587" s="41"/>
      <c r="D587" s="41"/>
      <c r="E587" s="41"/>
      <c r="F587" s="41"/>
      <c r="G587" s="41"/>
    </row>
    <row r="588" spans="1:7" x14ac:dyDescent="0.35">
      <c r="A588" s="41"/>
      <c r="B588" s="41"/>
      <c r="C588" s="41"/>
      <c r="D588" s="41"/>
      <c r="E588" s="41"/>
      <c r="F588" s="41"/>
      <c r="G588" s="41"/>
    </row>
    <row r="589" spans="1:7" x14ac:dyDescent="0.35">
      <c r="A589" s="41"/>
      <c r="B589" s="41"/>
      <c r="C589" s="41"/>
      <c r="D589" s="41"/>
      <c r="E589" s="41"/>
      <c r="F589" s="41"/>
      <c r="G589" s="41"/>
    </row>
    <row r="590" spans="1:7" x14ac:dyDescent="0.35">
      <c r="A590" s="41"/>
      <c r="B590" s="41"/>
      <c r="C590" s="41"/>
      <c r="D590" s="41"/>
      <c r="E590" s="41"/>
      <c r="F590" s="41"/>
      <c r="G590" s="41"/>
    </row>
    <row r="591" spans="1:7" x14ac:dyDescent="0.35">
      <c r="A591" s="41"/>
      <c r="B591" s="41"/>
      <c r="C591" s="41"/>
      <c r="D591" s="41"/>
      <c r="E591" s="41"/>
      <c r="F591" s="41"/>
      <c r="G591" s="41"/>
    </row>
    <row r="592" spans="1:7" x14ac:dyDescent="0.35">
      <c r="A592" s="41"/>
      <c r="B592" s="41"/>
      <c r="C592" s="41"/>
      <c r="D592" s="41"/>
      <c r="E592" s="41"/>
      <c r="F592" s="41"/>
      <c r="G592" s="41"/>
    </row>
    <row r="593" spans="1:7" x14ac:dyDescent="0.35">
      <c r="A593" s="41"/>
      <c r="B593" s="41"/>
      <c r="C593" s="41"/>
      <c r="D593" s="41"/>
      <c r="E593" s="41"/>
      <c r="F593" s="41"/>
      <c r="G593" s="41"/>
    </row>
    <row r="594" spans="1:7" x14ac:dyDescent="0.35">
      <c r="A594" s="41"/>
      <c r="B594" s="41"/>
      <c r="C594" s="41"/>
      <c r="D594" s="41"/>
      <c r="E594" s="41"/>
      <c r="F594" s="41"/>
      <c r="G594" s="41"/>
    </row>
    <row r="595" spans="1:7" x14ac:dyDescent="0.35">
      <c r="A595" s="41"/>
      <c r="B595" s="41"/>
      <c r="C595" s="41"/>
      <c r="D595" s="41"/>
      <c r="E595" s="41"/>
      <c r="F595" s="41"/>
      <c r="G595" s="41"/>
    </row>
    <row r="596" spans="1:7" x14ac:dyDescent="0.35">
      <c r="A596" s="41"/>
      <c r="B596" s="41"/>
      <c r="C596" s="41"/>
      <c r="D596" s="41"/>
      <c r="E596" s="41"/>
      <c r="F596" s="41"/>
      <c r="G596" s="41"/>
    </row>
    <row r="597" spans="1:7" x14ac:dyDescent="0.35">
      <c r="A597" s="41"/>
      <c r="B597" s="41"/>
      <c r="C597" s="41"/>
      <c r="D597" s="41"/>
      <c r="E597" s="41"/>
      <c r="F597" s="41"/>
      <c r="G597" s="41"/>
    </row>
    <row r="598" spans="1:7" x14ac:dyDescent="0.35">
      <c r="A598" s="41"/>
      <c r="B598" s="41"/>
      <c r="C598" s="41"/>
      <c r="D598" s="41"/>
      <c r="E598" s="41"/>
      <c r="F598" s="41"/>
      <c r="G598" s="41"/>
    </row>
    <row r="599" spans="1:7" x14ac:dyDescent="0.35">
      <c r="A599" s="41"/>
      <c r="B599" s="41"/>
      <c r="C599" s="41"/>
      <c r="D599" s="41"/>
      <c r="E599" s="41"/>
      <c r="F599" s="41"/>
      <c r="G599" s="41"/>
    </row>
    <row r="600" spans="1:7" x14ac:dyDescent="0.35">
      <c r="A600" s="41"/>
      <c r="B600" s="41"/>
      <c r="C600" s="41"/>
      <c r="D600" s="41"/>
      <c r="E600" s="41"/>
      <c r="F600" s="41"/>
      <c r="G600" s="41"/>
    </row>
    <row r="601" spans="1:7" x14ac:dyDescent="0.35">
      <c r="A601" s="41"/>
      <c r="B601" s="41"/>
      <c r="C601" s="41"/>
      <c r="D601" s="41"/>
      <c r="E601" s="41"/>
      <c r="F601" s="41"/>
      <c r="G601" s="41"/>
    </row>
    <row r="602" spans="1:7" x14ac:dyDescent="0.35">
      <c r="A602" s="41"/>
      <c r="B602" s="41"/>
      <c r="C602" s="41"/>
      <c r="D602" s="41"/>
      <c r="E602" s="41"/>
      <c r="F602" s="41"/>
      <c r="G602" s="41"/>
    </row>
    <row r="603" spans="1:7" x14ac:dyDescent="0.35">
      <c r="A603" s="41"/>
      <c r="B603" s="41"/>
      <c r="C603" s="41"/>
      <c r="D603" s="41"/>
      <c r="E603" s="41"/>
      <c r="F603" s="41"/>
      <c r="G603" s="41"/>
    </row>
    <row r="604" spans="1:7" x14ac:dyDescent="0.35">
      <c r="A604" s="41"/>
      <c r="B604" s="41"/>
      <c r="C604" s="41"/>
      <c r="D604" s="41"/>
      <c r="E604" s="41"/>
      <c r="F604" s="41"/>
      <c r="G604" s="41"/>
    </row>
    <row r="605" spans="1:7" x14ac:dyDescent="0.35">
      <c r="A605" s="41"/>
      <c r="B605" s="41"/>
      <c r="C605" s="41"/>
      <c r="D605" s="41"/>
      <c r="E605" s="41"/>
      <c r="F605" s="41"/>
      <c r="G605" s="41"/>
    </row>
    <row r="606" spans="1:7" x14ac:dyDescent="0.35">
      <c r="A606" s="41"/>
      <c r="B606" s="41"/>
      <c r="C606" s="41"/>
      <c r="D606" s="41"/>
      <c r="E606" s="41"/>
      <c r="F606" s="41"/>
      <c r="G606" s="41"/>
    </row>
    <row r="607" spans="1:7" x14ac:dyDescent="0.35">
      <c r="A607" s="41"/>
      <c r="B607" s="41"/>
      <c r="C607" s="41"/>
      <c r="D607" s="41"/>
      <c r="E607" s="41"/>
      <c r="F607" s="41"/>
      <c r="G607" s="41"/>
    </row>
    <row r="608" spans="1:7" x14ac:dyDescent="0.35">
      <c r="A608" s="41"/>
      <c r="B608" s="41"/>
      <c r="C608" s="41"/>
      <c r="D608" s="41"/>
      <c r="E608" s="41"/>
      <c r="F608" s="41"/>
      <c r="G608" s="41"/>
    </row>
    <row r="609" spans="1:7" x14ac:dyDescent="0.35">
      <c r="A609" s="41"/>
      <c r="B609" s="41"/>
      <c r="C609" s="41"/>
      <c r="D609" s="41"/>
      <c r="E609" s="41"/>
      <c r="F609" s="41"/>
      <c r="G609" s="41"/>
    </row>
    <row r="610" spans="1:7" x14ac:dyDescent="0.35">
      <c r="A610" s="41"/>
      <c r="B610" s="41"/>
      <c r="C610" s="41"/>
      <c r="D610" s="41"/>
      <c r="E610" s="41"/>
      <c r="F610" s="41"/>
      <c r="G610" s="41"/>
    </row>
    <row r="611" spans="1:7" x14ac:dyDescent="0.35">
      <c r="A611" s="41"/>
      <c r="B611" s="41"/>
      <c r="C611" s="41"/>
      <c r="D611" s="41"/>
      <c r="E611" s="41"/>
      <c r="F611" s="41"/>
      <c r="G611" s="41"/>
    </row>
    <row r="612" spans="1:7" x14ac:dyDescent="0.35">
      <c r="A612" s="41"/>
      <c r="B612" s="41"/>
      <c r="C612" s="41"/>
      <c r="D612" s="41"/>
      <c r="E612" s="41"/>
      <c r="F612" s="41"/>
      <c r="G612" s="41"/>
    </row>
  </sheetData>
  <sortState xmlns:xlrd2="http://schemas.microsoft.com/office/spreadsheetml/2017/richdata2" ref="A21:I612">
    <sortCondition ref="F1"/>
    <sortCondition ref="E1"/>
  </sortState>
  <mergeCells count="7">
    <mergeCell ref="A1:I1"/>
    <mergeCell ref="D3:D4"/>
    <mergeCell ref="E3:E4"/>
    <mergeCell ref="F3:F4"/>
    <mergeCell ref="G3:G4"/>
    <mergeCell ref="H3:H4"/>
    <mergeCell ref="I3:I4"/>
  </mergeCells>
  <conditionalFormatting sqref="A554:G612 A18:H18 A29:E33 A5:E5 A21:H21">
    <cfRule type="notContainsBlanks" dxfId="150" priority="365">
      <formula>LEN(TRIM(A5))&gt;0</formula>
    </cfRule>
  </conditionalFormatting>
  <conditionalFormatting sqref="A34:G553">
    <cfRule type="notContainsBlanks" dxfId="149" priority="360">
      <formula>LEN(TRIM(A34))&gt;0</formula>
    </cfRule>
  </conditionalFormatting>
  <conditionalFormatting sqref="H34:H553">
    <cfRule type="notContainsBlanks" dxfId="148" priority="359">
      <formula>LEN(TRIM(H34))&gt;0</formula>
    </cfRule>
  </conditionalFormatting>
  <conditionalFormatting sqref="I34:I553 I18 I21">
    <cfRule type="cellIs" dxfId="147" priority="352" operator="equal">
      <formula>"Created"</formula>
    </cfRule>
    <cfRule type="cellIs" dxfId="146" priority="353" operator="equal">
      <formula>"Release Possible"</formula>
    </cfRule>
    <cfRule type="cellIs" dxfId="145" priority="354" operator="equal">
      <formula>"Part. distributed"</formula>
    </cfRule>
    <cfRule type="notContainsBlanks" dxfId="144" priority="355">
      <formula>LEN(TRIM(I18))&gt;0</formula>
    </cfRule>
  </conditionalFormatting>
  <conditionalFormatting sqref="A6:G6">
    <cfRule type="notContainsBlanks" dxfId="143" priority="338">
      <formula>LEN(TRIM(A6))&gt;0</formula>
    </cfRule>
  </conditionalFormatting>
  <conditionalFormatting sqref="H6">
    <cfRule type="notContainsBlanks" dxfId="142" priority="337">
      <formula>LEN(TRIM(H6))&gt;0</formula>
    </cfRule>
  </conditionalFormatting>
  <conditionalFormatting sqref="I6">
    <cfRule type="cellIs" dxfId="141" priority="334" operator="equal">
      <formula>"Created"</formula>
    </cfRule>
    <cfRule type="cellIs" dxfId="140" priority="335" operator="equal">
      <formula>"Release Possible"</formula>
    </cfRule>
    <cfRule type="cellIs" dxfId="139" priority="336" operator="equal">
      <formula>"Part. distributed"</formula>
    </cfRule>
    <cfRule type="notContainsBlanks" dxfId="138" priority="339">
      <formula>LEN(TRIM(I6))&gt;0</formula>
    </cfRule>
  </conditionalFormatting>
  <conditionalFormatting sqref="A7:G7">
    <cfRule type="notContainsBlanks" dxfId="137" priority="177">
      <formula>LEN(TRIM(A7))&gt;0</formula>
    </cfRule>
  </conditionalFormatting>
  <conditionalFormatting sqref="H7">
    <cfRule type="notContainsBlanks" dxfId="136" priority="176">
      <formula>LEN(TRIM(H7))&gt;0</formula>
    </cfRule>
  </conditionalFormatting>
  <conditionalFormatting sqref="I7">
    <cfRule type="cellIs" dxfId="135" priority="173" operator="equal">
      <formula>"Created"</formula>
    </cfRule>
    <cfRule type="cellIs" dxfId="134" priority="174" operator="equal">
      <formula>"Release Possible"</formula>
    </cfRule>
    <cfRule type="cellIs" dxfId="133" priority="175" operator="equal">
      <formula>"Part. distributed"</formula>
    </cfRule>
    <cfRule type="notContainsBlanks" dxfId="132" priority="178">
      <formula>LEN(TRIM(I7))&gt;0</formula>
    </cfRule>
  </conditionalFormatting>
  <conditionalFormatting sqref="A8:G8">
    <cfRule type="notContainsBlanks" dxfId="131" priority="171">
      <formula>LEN(TRIM(A8))&gt;0</formula>
    </cfRule>
  </conditionalFormatting>
  <conditionalFormatting sqref="H8">
    <cfRule type="notContainsBlanks" dxfId="130" priority="170">
      <formula>LEN(TRIM(H8))&gt;0</formula>
    </cfRule>
  </conditionalFormatting>
  <conditionalFormatting sqref="I8">
    <cfRule type="cellIs" dxfId="129" priority="167" operator="equal">
      <formula>"Created"</formula>
    </cfRule>
    <cfRule type="cellIs" dxfId="128" priority="168" operator="equal">
      <formula>"Release Possible"</formula>
    </cfRule>
    <cfRule type="cellIs" dxfId="127" priority="169" operator="equal">
      <formula>"Part. distributed"</formula>
    </cfRule>
    <cfRule type="notContainsBlanks" dxfId="126" priority="172">
      <formula>LEN(TRIM(I8))&gt;0</formula>
    </cfRule>
  </conditionalFormatting>
  <conditionalFormatting sqref="A9:G9">
    <cfRule type="notContainsBlanks" dxfId="125" priority="165">
      <formula>LEN(TRIM(A9))&gt;0</formula>
    </cfRule>
  </conditionalFormatting>
  <conditionalFormatting sqref="H9">
    <cfRule type="notContainsBlanks" dxfId="124" priority="164">
      <formula>LEN(TRIM(H9))&gt;0</formula>
    </cfRule>
  </conditionalFormatting>
  <conditionalFormatting sqref="I9">
    <cfRule type="cellIs" dxfId="123" priority="161" operator="equal">
      <formula>"Created"</formula>
    </cfRule>
    <cfRule type="cellIs" dxfId="122" priority="162" operator="equal">
      <formula>"Release Possible"</formula>
    </cfRule>
    <cfRule type="cellIs" dxfId="121" priority="163" operator="equal">
      <formula>"Part. distributed"</formula>
    </cfRule>
    <cfRule type="notContainsBlanks" dxfId="120" priority="166">
      <formula>LEN(TRIM(I9))&gt;0</formula>
    </cfRule>
  </conditionalFormatting>
  <conditionalFormatting sqref="A10:G10">
    <cfRule type="notContainsBlanks" dxfId="119" priority="159">
      <formula>LEN(TRIM(A10))&gt;0</formula>
    </cfRule>
  </conditionalFormatting>
  <conditionalFormatting sqref="H10">
    <cfRule type="notContainsBlanks" dxfId="118" priority="158">
      <formula>LEN(TRIM(H10))&gt;0</formula>
    </cfRule>
  </conditionalFormatting>
  <conditionalFormatting sqref="I10">
    <cfRule type="cellIs" dxfId="117" priority="155" operator="equal">
      <formula>"Created"</formula>
    </cfRule>
    <cfRule type="cellIs" dxfId="116" priority="156" operator="equal">
      <formula>"Release Possible"</formula>
    </cfRule>
    <cfRule type="cellIs" dxfId="115" priority="157" operator="equal">
      <formula>"Part. distributed"</formula>
    </cfRule>
    <cfRule type="notContainsBlanks" dxfId="114" priority="160">
      <formula>LEN(TRIM(I10))&gt;0</formula>
    </cfRule>
  </conditionalFormatting>
  <conditionalFormatting sqref="A11:G11">
    <cfRule type="notContainsBlanks" dxfId="113" priority="153">
      <formula>LEN(TRIM(A11))&gt;0</formula>
    </cfRule>
  </conditionalFormatting>
  <conditionalFormatting sqref="H11">
    <cfRule type="notContainsBlanks" dxfId="112" priority="152">
      <formula>LEN(TRIM(H11))&gt;0</formula>
    </cfRule>
  </conditionalFormatting>
  <conditionalFormatting sqref="I11">
    <cfRule type="cellIs" dxfId="111" priority="149" operator="equal">
      <formula>"Created"</formula>
    </cfRule>
    <cfRule type="cellIs" dxfId="110" priority="150" operator="equal">
      <formula>"Release Possible"</formula>
    </cfRule>
    <cfRule type="cellIs" dxfId="109" priority="151" operator="equal">
      <formula>"Part. distributed"</formula>
    </cfRule>
    <cfRule type="notContainsBlanks" dxfId="108" priority="154">
      <formula>LEN(TRIM(I11))&gt;0</formula>
    </cfRule>
  </conditionalFormatting>
  <conditionalFormatting sqref="A12:G12 F13:F17">
    <cfRule type="notContainsBlanks" dxfId="107" priority="141">
      <formula>LEN(TRIM(A12))&gt;0</formula>
    </cfRule>
  </conditionalFormatting>
  <conditionalFormatting sqref="H12">
    <cfRule type="notContainsBlanks" dxfId="106" priority="140">
      <formula>LEN(TRIM(H12))&gt;0</formula>
    </cfRule>
  </conditionalFormatting>
  <conditionalFormatting sqref="I12">
    <cfRule type="cellIs" dxfId="105" priority="137" operator="equal">
      <formula>"Created"</formula>
    </cfRule>
    <cfRule type="cellIs" dxfId="104" priority="138" operator="equal">
      <formula>"Release Possible"</formula>
    </cfRule>
    <cfRule type="cellIs" dxfId="103" priority="139" operator="equal">
      <formula>"Part. distributed"</formula>
    </cfRule>
    <cfRule type="notContainsBlanks" dxfId="102" priority="142">
      <formula>LEN(TRIM(I12))&gt;0</formula>
    </cfRule>
  </conditionalFormatting>
  <conditionalFormatting sqref="A13:E13 G13">
    <cfRule type="notContainsBlanks" dxfId="101" priority="135">
      <formula>LEN(TRIM(A13))&gt;0</formula>
    </cfRule>
  </conditionalFormatting>
  <conditionalFormatting sqref="H13">
    <cfRule type="notContainsBlanks" dxfId="100" priority="134">
      <formula>LEN(TRIM(H13))&gt;0</formula>
    </cfRule>
  </conditionalFormatting>
  <conditionalFormatting sqref="I13">
    <cfRule type="cellIs" dxfId="99" priority="131" operator="equal">
      <formula>"Created"</formula>
    </cfRule>
    <cfRule type="cellIs" dxfId="98" priority="132" operator="equal">
      <formula>"Release Possible"</formula>
    </cfRule>
    <cfRule type="cellIs" dxfId="97" priority="133" operator="equal">
      <formula>"Part. distributed"</formula>
    </cfRule>
    <cfRule type="notContainsBlanks" dxfId="96" priority="136">
      <formula>LEN(TRIM(I13))&gt;0</formula>
    </cfRule>
  </conditionalFormatting>
  <conditionalFormatting sqref="A14:E14 G14">
    <cfRule type="notContainsBlanks" dxfId="95" priority="129">
      <formula>LEN(TRIM(A14))&gt;0</formula>
    </cfRule>
  </conditionalFormatting>
  <conditionalFormatting sqref="H14">
    <cfRule type="notContainsBlanks" dxfId="94" priority="128">
      <formula>LEN(TRIM(H14))&gt;0</formula>
    </cfRule>
  </conditionalFormatting>
  <conditionalFormatting sqref="I14">
    <cfRule type="cellIs" dxfId="93" priority="125" operator="equal">
      <formula>"Created"</formula>
    </cfRule>
    <cfRule type="cellIs" dxfId="92" priority="126" operator="equal">
      <formula>"Release Possible"</formula>
    </cfRule>
    <cfRule type="cellIs" dxfId="91" priority="127" operator="equal">
      <formula>"Part. distributed"</formula>
    </cfRule>
    <cfRule type="notContainsBlanks" dxfId="90" priority="130">
      <formula>LEN(TRIM(I14))&gt;0</formula>
    </cfRule>
  </conditionalFormatting>
  <conditionalFormatting sqref="A15:E15 G15">
    <cfRule type="notContainsBlanks" dxfId="89" priority="123">
      <formula>LEN(TRIM(A15))&gt;0</formula>
    </cfRule>
  </conditionalFormatting>
  <conditionalFormatting sqref="H15">
    <cfRule type="notContainsBlanks" dxfId="88" priority="122">
      <formula>LEN(TRIM(H15))&gt;0</formula>
    </cfRule>
  </conditionalFormatting>
  <conditionalFormatting sqref="I15">
    <cfRule type="cellIs" dxfId="87" priority="119" operator="equal">
      <formula>"Created"</formula>
    </cfRule>
    <cfRule type="cellIs" dxfId="86" priority="120" operator="equal">
      <formula>"Release Possible"</formula>
    </cfRule>
    <cfRule type="cellIs" dxfId="85" priority="121" operator="equal">
      <formula>"Part. distributed"</formula>
    </cfRule>
    <cfRule type="notContainsBlanks" dxfId="84" priority="124">
      <formula>LEN(TRIM(I15))&gt;0</formula>
    </cfRule>
  </conditionalFormatting>
  <conditionalFormatting sqref="A16:E16 G16">
    <cfRule type="notContainsBlanks" dxfId="83" priority="117">
      <formula>LEN(TRIM(A16))&gt;0</formula>
    </cfRule>
  </conditionalFormatting>
  <conditionalFormatting sqref="H16">
    <cfRule type="notContainsBlanks" dxfId="82" priority="116">
      <formula>LEN(TRIM(H16))&gt;0</formula>
    </cfRule>
  </conditionalFormatting>
  <conditionalFormatting sqref="I5:I20">
    <cfRule type="cellIs" dxfId="81" priority="113" operator="equal">
      <formula>"Created"</formula>
    </cfRule>
    <cfRule type="cellIs" dxfId="80" priority="114" operator="equal">
      <formula>"Release Possible"</formula>
    </cfRule>
    <cfRule type="cellIs" dxfId="79" priority="115" operator="equal">
      <formula>"Part. distributed"</formula>
    </cfRule>
    <cfRule type="notContainsBlanks" dxfId="78" priority="118">
      <formula>LEN(TRIM(I5))&gt;0</formula>
    </cfRule>
  </conditionalFormatting>
  <conditionalFormatting sqref="A17:E17 G17">
    <cfRule type="notContainsBlanks" dxfId="77" priority="111">
      <formula>LEN(TRIM(A17))&gt;0</formula>
    </cfRule>
  </conditionalFormatting>
  <conditionalFormatting sqref="H17">
    <cfRule type="notContainsBlanks" dxfId="76" priority="110">
      <formula>LEN(TRIM(H17))&gt;0</formula>
    </cfRule>
  </conditionalFormatting>
  <conditionalFormatting sqref="I17">
    <cfRule type="cellIs" dxfId="75" priority="107" operator="equal">
      <formula>"Created"</formula>
    </cfRule>
    <cfRule type="cellIs" dxfId="74" priority="108" operator="equal">
      <formula>"Release Possible"</formula>
    </cfRule>
    <cfRule type="cellIs" dxfId="73" priority="109" operator="equal">
      <formula>"Part. distributed"</formula>
    </cfRule>
    <cfRule type="notContainsBlanks" dxfId="72" priority="112">
      <formula>LEN(TRIM(I17))&gt;0</formula>
    </cfRule>
  </conditionalFormatting>
  <conditionalFormatting sqref="A22:G22 A23:E28">
    <cfRule type="notContainsBlanks" dxfId="71" priority="98">
      <formula>LEN(TRIM(A22))&gt;0</formula>
    </cfRule>
  </conditionalFormatting>
  <conditionalFormatting sqref="H22">
    <cfRule type="notContainsBlanks" dxfId="70" priority="97">
      <formula>LEN(TRIM(H22))&gt;0</formula>
    </cfRule>
  </conditionalFormatting>
  <conditionalFormatting sqref="I22">
    <cfRule type="cellIs" dxfId="69" priority="94" operator="equal">
      <formula>"Created"</formula>
    </cfRule>
    <cfRule type="cellIs" dxfId="68" priority="95" operator="equal">
      <formula>"Release Possible"</formula>
    </cfRule>
    <cfRule type="cellIs" dxfId="67" priority="96" operator="equal">
      <formula>"Part. distributed"</formula>
    </cfRule>
    <cfRule type="notContainsBlanks" dxfId="66" priority="99">
      <formula>LEN(TRIM(I22))&gt;0</formula>
    </cfRule>
  </conditionalFormatting>
  <conditionalFormatting sqref="F23:G23">
    <cfRule type="notContainsBlanks" dxfId="65" priority="92">
      <formula>LEN(TRIM(F23))&gt;0</formula>
    </cfRule>
  </conditionalFormatting>
  <conditionalFormatting sqref="H23">
    <cfRule type="notContainsBlanks" dxfId="64" priority="91">
      <formula>LEN(TRIM(H23))&gt;0</formula>
    </cfRule>
  </conditionalFormatting>
  <conditionalFormatting sqref="I23">
    <cfRule type="cellIs" dxfId="63" priority="88" operator="equal">
      <formula>"Created"</formula>
    </cfRule>
    <cfRule type="cellIs" dxfId="62" priority="89" operator="equal">
      <formula>"Release Possible"</formula>
    </cfRule>
    <cfRule type="cellIs" dxfId="61" priority="90" operator="equal">
      <formula>"Part. distributed"</formula>
    </cfRule>
    <cfRule type="notContainsBlanks" dxfId="60" priority="93">
      <formula>LEN(TRIM(I23))&gt;0</formula>
    </cfRule>
  </conditionalFormatting>
  <conditionalFormatting sqref="F24:G24">
    <cfRule type="notContainsBlanks" dxfId="59" priority="86">
      <formula>LEN(TRIM(F24))&gt;0</formula>
    </cfRule>
  </conditionalFormatting>
  <conditionalFormatting sqref="H24">
    <cfRule type="notContainsBlanks" dxfId="58" priority="85">
      <formula>LEN(TRIM(H24))&gt;0</formula>
    </cfRule>
  </conditionalFormatting>
  <conditionalFormatting sqref="I24">
    <cfRule type="cellIs" dxfId="57" priority="82" operator="equal">
      <formula>"Created"</formula>
    </cfRule>
    <cfRule type="cellIs" dxfId="56" priority="83" operator="equal">
      <formula>"Release Possible"</formula>
    </cfRule>
    <cfRule type="cellIs" dxfId="55" priority="84" operator="equal">
      <formula>"Part. distributed"</formula>
    </cfRule>
    <cfRule type="notContainsBlanks" dxfId="54" priority="87">
      <formula>LEN(TRIM(I24))&gt;0</formula>
    </cfRule>
  </conditionalFormatting>
  <conditionalFormatting sqref="F25:G25">
    <cfRule type="notContainsBlanks" dxfId="53" priority="80">
      <formula>LEN(TRIM(F25))&gt;0</formula>
    </cfRule>
  </conditionalFormatting>
  <conditionalFormatting sqref="H25">
    <cfRule type="notContainsBlanks" dxfId="52" priority="79">
      <formula>LEN(TRIM(H25))&gt;0</formula>
    </cfRule>
  </conditionalFormatting>
  <conditionalFormatting sqref="I25">
    <cfRule type="cellIs" dxfId="51" priority="76" operator="equal">
      <formula>"Created"</formula>
    </cfRule>
    <cfRule type="cellIs" dxfId="50" priority="77" operator="equal">
      <formula>"Release Possible"</formula>
    </cfRule>
    <cfRule type="cellIs" dxfId="49" priority="78" operator="equal">
      <formula>"Part. distributed"</formula>
    </cfRule>
    <cfRule type="notContainsBlanks" dxfId="48" priority="81">
      <formula>LEN(TRIM(I25))&gt;0</formula>
    </cfRule>
  </conditionalFormatting>
  <conditionalFormatting sqref="F26:G26">
    <cfRule type="notContainsBlanks" dxfId="47" priority="74">
      <formula>LEN(TRIM(F26))&gt;0</formula>
    </cfRule>
  </conditionalFormatting>
  <conditionalFormatting sqref="H26">
    <cfRule type="notContainsBlanks" dxfId="46" priority="73">
      <formula>LEN(TRIM(H26))&gt;0</formula>
    </cfRule>
  </conditionalFormatting>
  <conditionalFormatting sqref="I26">
    <cfRule type="cellIs" dxfId="45" priority="70" operator="equal">
      <formula>"Created"</formula>
    </cfRule>
    <cfRule type="cellIs" dxfId="44" priority="71" operator="equal">
      <formula>"Release Possible"</formula>
    </cfRule>
    <cfRule type="cellIs" dxfId="43" priority="72" operator="equal">
      <formula>"Part. distributed"</formula>
    </cfRule>
    <cfRule type="notContainsBlanks" dxfId="42" priority="75">
      <formula>LEN(TRIM(I26))&gt;0</formula>
    </cfRule>
  </conditionalFormatting>
  <conditionalFormatting sqref="F27:G27">
    <cfRule type="notContainsBlanks" dxfId="41" priority="68">
      <formula>LEN(TRIM(F27))&gt;0</formula>
    </cfRule>
  </conditionalFormatting>
  <conditionalFormatting sqref="H27">
    <cfRule type="notContainsBlanks" dxfId="40" priority="67">
      <formula>LEN(TRIM(H27))&gt;0</formula>
    </cfRule>
  </conditionalFormatting>
  <conditionalFormatting sqref="G5">
    <cfRule type="notContainsBlanks" dxfId="39" priority="25">
      <formula>LEN(TRIM(G5))&gt;0</formula>
    </cfRule>
  </conditionalFormatting>
  <conditionalFormatting sqref="H5">
    <cfRule type="notContainsBlanks" dxfId="38" priority="24">
      <formula>LEN(TRIM(H5))&gt;0</formula>
    </cfRule>
  </conditionalFormatting>
  <conditionalFormatting sqref="I5">
    <cfRule type="cellIs" dxfId="37" priority="21" operator="equal">
      <formula>"Created"</formula>
    </cfRule>
    <cfRule type="cellIs" dxfId="36" priority="22" operator="equal">
      <formula>"Release Possible"</formula>
    </cfRule>
    <cfRule type="cellIs" dxfId="35" priority="23" operator="equal">
      <formula>"Part. distributed"</formula>
    </cfRule>
    <cfRule type="notContainsBlanks" dxfId="34" priority="26">
      <formula>LEN(TRIM(I5))&gt;0</formula>
    </cfRule>
  </conditionalFormatting>
  <conditionalFormatting sqref="F28:G28 F29:F33">
    <cfRule type="notContainsBlanks" dxfId="33" priority="62">
      <formula>LEN(TRIM(F28))&gt;0</formula>
    </cfRule>
  </conditionalFormatting>
  <conditionalFormatting sqref="H28">
    <cfRule type="notContainsBlanks" dxfId="32" priority="61">
      <formula>LEN(TRIM(H28))&gt;0</formula>
    </cfRule>
  </conditionalFormatting>
  <conditionalFormatting sqref="G29">
    <cfRule type="notContainsBlanks" dxfId="31" priority="56">
      <formula>LEN(TRIM(G29))&gt;0</formula>
    </cfRule>
  </conditionalFormatting>
  <conditionalFormatting sqref="H29">
    <cfRule type="notContainsBlanks" dxfId="30" priority="55">
      <formula>LEN(TRIM(H29))&gt;0</formula>
    </cfRule>
  </conditionalFormatting>
  <conditionalFormatting sqref="G30">
    <cfRule type="notContainsBlanks" dxfId="29" priority="50">
      <formula>LEN(TRIM(G30))&gt;0</formula>
    </cfRule>
  </conditionalFormatting>
  <conditionalFormatting sqref="H30">
    <cfRule type="notContainsBlanks" dxfId="28" priority="49">
      <formula>LEN(TRIM(H30))&gt;0</formula>
    </cfRule>
  </conditionalFormatting>
  <conditionalFormatting sqref="G31">
    <cfRule type="notContainsBlanks" dxfId="27" priority="44">
      <formula>LEN(TRIM(G31))&gt;0</formula>
    </cfRule>
  </conditionalFormatting>
  <conditionalFormatting sqref="H31">
    <cfRule type="notContainsBlanks" dxfId="26" priority="43">
      <formula>LEN(TRIM(H31))&gt;0</formula>
    </cfRule>
  </conditionalFormatting>
  <conditionalFormatting sqref="G32">
    <cfRule type="notContainsBlanks" dxfId="25" priority="38">
      <formula>LEN(TRIM(G32))&gt;0</formula>
    </cfRule>
  </conditionalFormatting>
  <conditionalFormatting sqref="H32">
    <cfRule type="notContainsBlanks" dxfId="24" priority="37">
      <formula>LEN(TRIM(H32))&gt;0</formula>
    </cfRule>
  </conditionalFormatting>
  <conditionalFormatting sqref="G33">
    <cfRule type="notContainsBlanks" dxfId="23" priority="32">
      <formula>LEN(TRIM(G33))&gt;0</formula>
    </cfRule>
  </conditionalFormatting>
  <conditionalFormatting sqref="H33">
    <cfRule type="notContainsBlanks" dxfId="22" priority="31">
      <formula>LEN(TRIM(H33))&gt;0</formula>
    </cfRule>
  </conditionalFormatting>
  <conditionalFormatting sqref="F5">
    <cfRule type="notContainsBlanks" dxfId="21" priority="27">
      <formula>LEN(TRIM(F5))&gt;0</formula>
    </cfRule>
  </conditionalFormatting>
  <conditionalFormatting sqref="G5:G18 G21:G33">
    <cfRule type="cellIs" dxfId="20" priority="19" operator="notEqual">
      <formula>0</formula>
    </cfRule>
  </conditionalFormatting>
  <conditionalFormatting sqref="A19:H19">
    <cfRule type="notContainsBlanks" dxfId="19" priority="18">
      <formula>LEN(TRIM(A19))&gt;0</formula>
    </cfRule>
  </conditionalFormatting>
  <conditionalFormatting sqref="I19">
    <cfRule type="cellIs" dxfId="18" priority="14" operator="equal">
      <formula>"Created"</formula>
    </cfRule>
    <cfRule type="cellIs" dxfId="17" priority="15" operator="equal">
      <formula>"Release Possible"</formula>
    </cfRule>
    <cfRule type="cellIs" dxfId="16" priority="16" operator="equal">
      <formula>"Part. distributed"</formula>
    </cfRule>
    <cfRule type="notContainsBlanks" dxfId="15" priority="17">
      <formula>LEN(TRIM(I19))&gt;0</formula>
    </cfRule>
  </conditionalFormatting>
  <conditionalFormatting sqref="G19">
    <cfRule type="cellIs" dxfId="14" priority="13" operator="notEqual">
      <formula>0</formula>
    </cfRule>
  </conditionalFormatting>
  <conditionalFormatting sqref="A20:H20">
    <cfRule type="notContainsBlanks" dxfId="13" priority="12">
      <formula>LEN(TRIM(A20))&gt;0</formula>
    </cfRule>
  </conditionalFormatting>
  <conditionalFormatting sqref="I20">
    <cfRule type="cellIs" dxfId="12" priority="8" operator="equal">
      <formula>"Created"</formula>
    </cfRule>
    <cfRule type="cellIs" dxfId="11" priority="9" operator="equal">
      <formula>"Release Possible"</formula>
    </cfRule>
    <cfRule type="cellIs" dxfId="10" priority="10" operator="equal">
      <formula>"Part. distributed"</formula>
    </cfRule>
    <cfRule type="notContainsBlanks" dxfId="9" priority="11">
      <formula>LEN(TRIM(I20))&gt;0</formula>
    </cfRule>
  </conditionalFormatting>
  <conditionalFormatting sqref="G20">
    <cfRule type="cellIs" dxfId="8" priority="7" operator="notEqual">
      <formula>0</formula>
    </cfRule>
  </conditionalFormatting>
  <conditionalFormatting sqref="I27:I33">
    <cfRule type="cellIs" dxfId="7" priority="1" operator="equal">
      <formula>"Created"</formula>
    </cfRule>
    <cfRule type="cellIs" dxfId="6" priority="2" operator="equal">
      <formula>"Release Possible"</formula>
    </cfRule>
    <cfRule type="cellIs" dxfId="5" priority="3" operator="equal">
      <formula>"Part. distributed"</formula>
    </cfRule>
    <cfRule type="notContainsBlanks" dxfId="4" priority="4">
      <formula>LEN(TRIM(I27))&gt;0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1859" r:id="rId4" name="Button 3">
              <controlPr defaultSize="0" print="0" autoFill="0" autoPict="0" macro="[0]!FERMETURE_TOUS_LES_ONGLETS">
                <anchor moveWithCells="1" sizeWithCells="1">
                  <from>
                    <xdr:col>0</xdr:col>
                    <xdr:colOff>31750</xdr:colOff>
                    <xdr:row>0</xdr:row>
                    <xdr:rowOff>19050</xdr:rowOff>
                  </from>
                  <to>
                    <xdr:col>0</xdr:col>
                    <xdr:colOff>723900</xdr:colOff>
                    <xdr:row>1</xdr:row>
                    <xdr:rowOff>69850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1300-000001000000}">
          <x14:formula1>
            <xm:f>'INPUT DATA'!$A$2:$A$22</xm:f>
          </x14:formula1>
          <xm:sqref>E34:E612</xm:sqref>
        </x14:dataValidation>
        <x14:dataValidation type="list" allowBlank="1" showInputMessage="1" showErrorMessage="1" xr:uid="{00000000-0002-0000-1300-000000000000}">
          <x14:formula1>
            <xm:f>'INPUT DATA'!$F$2:$F$6</xm:f>
          </x14:formula1>
          <xm:sqref>I5:I33</xm:sqref>
        </x14:dataValidation>
        <x14:dataValidation type="list" allowBlank="1" showInputMessage="1" showErrorMessage="1" xr:uid="{ABCA8B83-9611-4FD2-95D3-CA59050F0B14}">
          <x14:formula1>
            <xm:f>'SELECTION MENSUELLE'!$A$5:$A$19</xm:f>
          </x14:formula1>
          <xm:sqref>B2</xm:sqref>
        </x14:dataValidation>
        <x14:dataValidation type="list" allowBlank="1" showInputMessage="1" showErrorMessage="1" xr:uid="{05200A57-1200-444F-B042-642DC9FC565B}">
          <x14:formula1>
            <xm:f>'SELECTION QUINZAINE'!$A$5:$A$30</xm:f>
          </x14:formula1>
          <xm:sqref>C2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86">
    <pageSetUpPr fitToPage="1"/>
  </sheetPr>
  <dimension ref="A1:J40"/>
  <sheetViews>
    <sheetView showGridLines="0" zoomScale="70" zoomScaleNormal="70" workbookViewId="0">
      <selection activeCell="J15" sqref="J15"/>
    </sheetView>
  </sheetViews>
  <sheetFormatPr baseColWidth="10" defaultColWidth="11.453125" defaultRowHeight="14.5" outlineLevelRow="2" x14ac:dyDescent="0.35"/>
  <cols>
    <col min="1" max="1" width="37.81640625" style="20" customWidth="1"/>
    <col min="2" max="3" width="17.26953125" style="20" customWidth="1"/>
    <col min="4" max="4" width="45" style="20" customWidth="1"/>
    <col min="5" max="6" width="19.453125" style="20" customWidth="1"/>
    <col min="7" max="7" width="11.453125" style="20"/>
    <col min="8" max="8" width="22.54296875" style="20" customWidth="1"/>
    <col min="9" max="9" width="28.453125" style="20" customWidth="1"/>
    <col min="10" max="16384" width="11.453125" style="20"/>
  </cols>
  <sheetData>
    <row r="1" spans="1:10" ht="24.65" customHeight="1" x14ac:dyDescent="0.35">
      <c r="H1" s="68" t="s">
        <v>101</v>
      </c>
    </row>
    <row r="2" spans="1:10" ht="23.5" x14ac:dyDescent="0.35">
      <c r="A2" s="326" t="s">
        <v>344</v>
      </c>
      <c r="B2" s="301"/>
      <c r="C2" s="301"/>
      <c r="D2" s="301"/>
      <c r="E2" s="301"/>
      <c r="F2" s="301"/>
      <c r="G2" s="56"/>
      <c r="H2" s="130">
        <v>44398</v>
      </c>
      <c r="I2" s="56"/>
    </row>
    <row r="3" spans="1:10" ht="10" customHeight="1" thickBot="1" x14ac:dyDescent="0.4"/>
    <row r="4" spans="1:10" ht="19" customHeight="1" x14ac:dyDescent="0.35">
      <c r="A4" s="351" t="s">
        <v>104</v>
      </c>
      <c r="B4" s="353" t="s">
        <v>0</v>
      </c>
      <c r="C4" s="353"/>
      <c r="D4" s="353" t="s">
        <v>102</v>
      </c>
      <c r="E4" s="353" t="s">
        <v>31</v>
      </c>
      <c r="F4" s="356" t="s">
        <v>103</v>
      </c>
    </row>
    <row r="5" spans="1:10" s="21" customFormat="1" ht="26.15" customHeight="1" thickBot="1" x14ac:dyDescent="0.4">
      <c r="A5" s="352"/>
      <c r="B5" s="159" t="s">
        <v>1</v>
      </c>
      <c r="C5" s="159" t="s">
        <v>2</v>
      </c>
      <c r="D5" s="354"/>
      <c r="E5" s="355"/>
      <c r="F5" s="357"/>
      <c r="I5" s="62"/>
    </row>
    <row r="6" spans="1:10" ht="39.65" customHeight="1" x14ac:dyDescent="0.35">
      <c r="A6" s="335" t="str" cm="1">
        <f t="array" aca="1" ref="A6" ca="1">IF(ROWS($1:1)&lt;=COUNTIF('ENGAGEMENT TEMPS FORTS'!$A5:$A18,$H$2),INDEX('ENGAGEMENT TEMPS FORTS'!$D5:$D18,SMALL(IF('ENGAGEMENT TEMPS FORTS'!$A5:$A18=$H$2,ROW(INDIRECT("1:"&amp;ROWS('ENGAGEMENT TEMPS FORTS'!A5:A18)))),ROWS($1:1))),"")</f>
        <v/>
      </c>
      <c r="B6" s="338" t="str">
        <f t="array" aca="1" ref="B6" ca="1">IF(ROWS($1:1)&lt;=COUNTIF('ENGAGEMENT TEMPS FORTS'!$A:$A,$H$2),INDEX('ENGAGEMENT TEMPS FORTS'!$B:$B,SMALL(IF('ENGAGEMENT TEMPS FORTS'!$A:$A=$H$2,ROW(INDIRECT("1:"&amp;ROWS('ENGAGEMENT TEMPS FORTS'!A:A)))),ROWS($1:1))),"")</f>
        <v/>
      </c>
      <c r="C6" s="342" t="str" cm="1">
        <f t="array" aca="1" ref="C6" ca="1">IF(ROWS($1:1)&lt;=COUNTIF('ENGAGEMENT TEMPS FORTS'!$A:$A,$H$2),INDEX('ENGAGEMENT TEMPS FORTS'!$C:$C,SMALL(IF('ENGAGEMENT TEMPS FORTS'!$A:$A=$H$2,ROW(INDIRECT("1:"&amp;ROWS('ENGAGEMENT TEMPS FORTS'!C:C)))),ROWS($1:1))),"")</f>
        <v/>
      </c>
      <c r="D6" s="172" t="str">
        <f t="array" aca="1" ref="D6" ca="1">IF(ROWS($1:1)&lt;=COUNTIF('ENGAGEMENT TEMPS FORTS'!$A:$A,$H$2),INDEX('ENGAGEMENT TEMPS FORTS'!$E:$E,SMALL(IF('ENGAGEMENT TEMPS FORTS'!$A:$A=$H$2,ROW(INDIRECT("1:"&amp;ROWS('ENGAGEMENT TEMPS FORTS'!A:A)))),ROWS($1:1))),"")</f>
        <v/>
      </c>
      <c r="E6" s="332" t="str" cm="1">
        <f t="array" aca="1" ref="E6" ca="1">IF(ROWS($1:1)&lt;=COUNTIF('ENGAGEMENT TEMPS FORTS'!$A:$A,$H$2),INDEX('ENGAGEMENT TEMPS FORTS'!$F:$F,SMALL(IF('ENGAGEMENT TEMPS FORTS'!$A:$A=$H$2,ROW(INDIRECT("1:"&amp;ROWS('ENGAGEMENT TEMPS FORTS'!B:B)))),ROWS($1:1))),"")</f>
        <v/>
      </c>
      <c r="F6" s="173" t="str">
        <f t="array" aca="1" ref="F6" ca="1">IF(ROWS($1:1)&lt;=COUNTIF('ENGAGEMENT TEMPS FORTS'!$A:$A,$H$2),INDEX('ENGAGEMENT TEMPS FORTS'!$G:$G,SMALL(IF('ENGAGEMENT TEMPS FORTS'!$A:$A=$H$2,ROW(INDIRECT("1:"&amp;ROWS('ENGAGEMENT TEMPS FORTS'!C:C)))),ROWS($1:1))),"")</f>
        <v/>
      </c>
      <c r="J6" s="61"/>
    </row>
    <row r="7" spans="1:10" ht="39.65" customHeight="1" x14ac:dyDescent="0.35">
      <c r="A7" s="336"/>
      <c r="B7" s="339"/>
      <c r="C7" s="343"/>
      <c r="D7" s="174" t="str">
        <f t="array" aca="1" ref="D7" ca="1">IF(ROWS($1:2)&lt;=COUNTIF('ENGAGEMENT TEMPS FORTS'!$A:$A,$H$2),INDEX('ENGAGEMENT TEMPS FORTS'!$E:$E,SMALL(IF('ENGAGEMENT TEMPS FORTS'!$A:$A=$H$2,ROW(INDIRECT("1:"&amp;ROWS('ENGAGEMENT TEMPS FORTS'!A:A)))),ROWS($1:2))),"")</f>
        <v/>
      </c>
      <c r="E7" s="333"/>
      <c r="F7" s="175" t="str">
        <f t="array" aca="1" ref="F7" ca="1">IF(ROWS($1:2)&lt;=COUNTIF('ENGAGEMENT TEMPS FORTS'!$A:$A,$H$2),INDEX('ENGAGEMENT TEMPS FORTS'!$G:$G,SMALL(IF('ENGAGEMENT TEMPS FORTS'!$A:$A=$H$2,ROW(INDIRECT("1:"&amp;ROWS('ENGAGEMENT TEMPS FORTS'!C:C)))),ROWS($1:2))),"")</f>
        <v/>
      </c>
      <c r="J7" s="61"/>
    </row>
    <row r="8" spans="1:10" ht="39.65" customHeight="1" x14ac:dyDescent="0.35">
      <c r="A8" s="336"/>
      <c r="B8" s="339"/>
      <c r="C8" s="343"/>
      <c r="D8" s="174" t="str">
        <f t="array" aca="1" ref="D8" ca="1">IF(ROWS($1:3)&lt;=COUNTIF('ENGAGEMENT TEMPS FORTS'!$A:$A,$H$2),INDEX('ENGAGEMENT TEMPS FORTS'!$E:$E,SMALL(IF('ENGAGEMENT TEMPS FORTS'!$A:$A=$H$2,ROW(INDIRECT("1:"&amp;ROWS('ENGAGEMENT TEMPS FORTS'!A:A)))),ROWS($1:3))),"")</f>
        <v/>
      </c>
      <c r="E8" s="333"/>
      <c r="F8" s="175" t="str">
        <f t="array" aca="1" ref="F8" ca="1">IF(ROWS($1:3)&lt;=COUNTIF('ENGAGEMENT TEMPS FORTS'!$A:$A,$H$2),INDEX('ENGAGEMENT TEMPS FORTS'!$G:$G,SMALL(IF('ENGAGEMENT TEMPS FORTS'!$A:$A=$H$2,ROW(INDIRECT("1:"&amp;ROWS('ENGAGEMENT TEMPS FORTS'!C:C)))),ROWS($1:3))),"")</f>
        <v/>
      </c>
      <c r="J8" s="61"/>
    </row>
    <row r="9" spans="1:10" ht="39.65" customHeight="1" x14ac:dyDescent="0.35">
      <c r="A9" s="336"/>
      <c r="B9" s="339"/>
      <c r="C9" s="343"/>
      <c r="D9" s="174" t="str">
        <f t="array" aca="1" ref="D9" ca="1">IF(ROWS($1:4)&lt;=COUNTIF('ENGAGEMENT TEMPS FORTS'!$A:$A,$H$2),INDEX('ENGAGEMENT TEMPS FORTS'!$E:$E,SMALL(IF('ENGAGEMENT TEMPS FORTS'!$A:$A=$H$2,ROW(INDIRECT("1:"&amp;ROWS('ENGAGEMENT TEMPS FORTS'!A:A)))),ROWS($1:4))),"")</f>
        <v/>
      </c>
      <c r="E9" s="333"/>
      <c r="F9" s="175" t="str">
        <f t="array" aca="1" ref="F9" ca="1">IF(ROWS($1:4)&lt;=COUNTIF('ENGAGEMENT TEMPS FORTS'!$A:$A,$H$2),INDEX('ENGAGEMENT TEMPS FORTS'!$G:$G,SMALL(IF('ENGAGEMENT TEMPS FORTS'!$A:$A=$H$2,ROW(INDIRECT("1:"&amp;ROWS('ENGAGEMENT TEMPS FORTS'!C:C)))),ROWS($1:4))),"")</f>
        <v/>
      </c>
      <c r="J9" s="61"/>
    </row>
    <row r="10" spans="1:10" ht="39.65" customHeight="1" x14ac:dyDescent="0.35">
      <c r="A10" s="336"/>
      <c r="B10" s="339"/>
      <c r="C10" s="343"/>
      <c r="D10" s="174" t="str">
        <f t="array" aca="1" ref="D10" ca="1">IF(ROWS($1:5)&lt;=COUNTIF('ENGAGEMENT TEMPS FORTS'!$A:$A,$H$2),INDEX('ENGAGEMENT TEMPS FORTS'!$E:$E,SMALL(IF('ENGAGEMENT TEMPS FORTS'!$A:$A=$H$2,ROW(INDIRECT("1:"&amp;ROWS('ENGAGEMENT TEMPS FORTS'!A:A)))),ROWS($1:5))),"")</f>
        <v/>
      </c>
      <c r="E10" s="333"/>
      <c r="F10" s="175" t="str">
        <f t="array" aca="1" ref="F10" ca="1">IF(ROWS($1:5)&lt;=COUNTIF('ENGAGEMENT TEMPS FORTS'!$A:$A,$H$2),INDEX('ENGAGEMENT TEMPS FORTS'!$G:$G,SMALL(IF('ENGAGEMENT TEMPS FORTS'!$A:$A=$H$2,ROW(INDIRECT("1:"&amp;ROWS('ENGAGEMENT TEMPS FORTS'!C:C)))),ROWS($1:5))),"")</f>
        <v/>
      </c>
      <c r="J10" s="61"/>
    </row>
    <row r="11" spans="1:10" ht="39.65" customHeight="1" x14ac:dyDescent="0.35">
      <c r="A11" s="336"/>
      <c r="B11" s="339"/>
      <c r="C11" s="343"/>
      <c r="D11" s="193" t="str">
        <f t="array" aca="1" ref="D11" ca="1">IF(ROWS($1:6)&lt;=COUNTIF('ENGAGEMENT TEMPS FORTS'!$A:$A,$H$2),INDEX('ENGAGEMENT TEMPS FORTS'!$E:$E,SMALL(IF('ENGAGEMENT TEMPS FORTS'!$A:$A=$H$2,ROW(INDIRECT("1:"&amp;ROWS('ENGAGEMENT TEMPS FORTS'!A:A)))),ROWS($1:6))),"")</f>
        <v/>
      </c>
      <c r="E11" s="334"/>
      <c r="F11" s="194" t="str">
        <f t="array" aca="1" ref="F11" ca="1">IF(ROWS($1:6)&lt;=COUNTIF('ENGAGEMENT TEMPS FORTS'!$A:$A,$H$2),INDEX('ENGAGEMENT TEMPS FORTS'!$G:$G,SMALL(IF('ENGAGEMENT TEMPS FORTS'!$A:$A=$H$2,ROW(INDIRECT("1:"&amp;ROWS('ENGAGEMENT TEMPS FORTS'!C:C)))),ROWS($1:6))),"")</f>
        <v/>
      </c>
      <c r="J11" s="61"/>
    </row>
    <row r="12" spans="1:10" ht="39.65" customHeight="1" outlineLevel="2" x14ac:dyDescent="0.35">
      <c r="A12" s="336"/>
      <c r="B12" s="340"/>
      <c r="C12" s="344"/>
      <c r="D12" s="198" t="str">
        <f t="array" aca="1" ref="D12" ca="1">IF(ROWS($1:7)&lt;=COUNTIF('ENGAGEMENT TEMPS FORTS'!$A:$A,$H$2),INDEX('ENGAGEMENT TEMPS FORTS'!$E:$E,SMALL(IF('ENGAGEMENT TEMPS FORTS'!$A:$A=$H$2,ROW(INDIRECT("1:"&amp;ROWS('ENGAGEMENT TEMPS FORTS'!A:A)))),ROWS($1:7))),"")</f>
        <v/>
      </c>
      <c r="E12" s="348" t="str" cm="1">
        <f t="array" aca="1" ref="E12" ca="1">IF(ROWS($1:7)&lt;=COUNTIF('ENGAGEMENT TEMPS FORTS'!$A:$A,$H$2),INDEX('ENGAGEMENT TEMPS FORTS'!$F:$F,SMALL(IF('ENGAGEMENT TEMPS FORTS'!$A:$A=$H$2,ROW(INDIRECT("1:"&amp;ROWS('ENGAGEMENT TEMPS FORTS'!B:B)))),ROWS($1:7))),"")</f>
        <v/>
      </c>
      <c r="F12" s="199" t="str">
        <f t="array" aca="1" ref="F12" ca="1">IF(ROWS($1:7)&lt;=COUNTIF('ENGAGEMENT TEMPS FORTS'!$A:$A,$H$2),INDEX('ENGAGEMENT TEMPS FORTS'!$G:$G,SMALL(IF('ENGAGEMENT TEMPS FORTS'!$A:$A=$H$2,ROW(INDIRECT("1:"&amp;ROWS('ENGAGEMENT TEMPS FORTS'!C:C)))),ROWS($1:7))),"")</f>
        <v/>
      </c>
      <c r="J12" s="61"/>
    </row>
    <row r="13" spans="1:10" ht="39.65" customHeight="1" outlineLevel="2" x14ac:dyDescent="0.35">
      <c r="A13" s="336"/>
      <c r="B13" s="340"/>
      <c r="C13" s="344"/>
      <c r="D13" s="176" t="str">
        <f t="array" aca="1" ref="D13" ca="1">IF(ROWS($1:8)&lt;=COUNTIF('ENGAGEMENT TEMPS FORTS'!$A:$A,$H$2),INDEX('ENGAGEMENT TEMPS FORTS'!$E:$E,SMALL(IF('ENGAGEMENT TEMPS FORTS'!$A:$A=$H$2,ROW(INDIRECT("1:"&amp;ROWS('ENGAGEMENT TEMPS FORTS'!A:A)))),ROWS($1:8))),"")</f>
        <v/>
      </c>
      <c r="E13" s="349"/>
      <c r="F13" s="177" t="str">
        <f t="array" aca="1" ref="F13" ca="1">IF(ROWS($1:8)&lt;=COUNTIF('ENGAGEMENT TEMPS FORTS'!$A:$A,$H$2),INDEX('ENGAGEMENT TEMPS FORTS'!$G:$G,SMALL(IF('ENGAGEMENT TEMPS FORTS'!$A:$A=$H$2,ROW(INDIRECT("1:"&amp;ROWS('ENGAGEMENT TEMPS FORTS'!C:C)))),ROWS($1:8))),"")</f>
        <v/>
      </c>
      <c r="J13" s="61"/>
    </row>
    <row r="14" spans="1:10" ht="39.65" customHeight="1" outlineLevel="2" x14ac:dyDescent="0.35">
      <c r="A14" s="336"/>
      <c r="B14" s="340"/>
      <c r="C14" s="344"/>
      <c r="D14" s="176" t="str">
        <f t="array" aca="1" ref="D14" ca="1">IF(ROWS($1:9)&lt;=COUNTIF('ENGAGEMENT TEMPS FORTS'!$A:$A,$H$2),INDEX('ENGAGEMENT TEMPS FORTS'!$E:$E,SMALL(IF('ENGAGEMENT TEMPS FORTS'!$A:$A=$H$2,ROW(INDIRECT("1:"&amp;ROWS('ENGAGEMENT TEMPS FORTS'!A:A)))),ROWS($1:9))),"")</f>
        <v/>
      </c>
      <c r="E14" s="349"/>
      <c r="F14" s="177" t="str">
        <f t="array" aca="1" ref="F14" ca="1">IF(ROWS($1:9)&lt;=COUNTIF('ENGAGEMENT TEMPS FORTS'!$A:$A,$H$2),INDEX('ENGAGEMENT TEMPS FORTS'!$G:$G,SMALL(IF('ENGAGEMENT TEMPS FORTS'!$A:$A=$H$2,ROW(INDIRECT("1:"&amp;ROWS('ENGAGEMENT TEMPS FORTS'!C:C)))),ROWS($1:9))),"")</f>
        <v/>
      </c>
      <c r="J14" s="61"/>
    </row>
    <row r="15" spans="1:10" ht="39.65" customHeight="1" outlineLevel="2" x14ac:dyDescent="0.35">
      <c r="A15" s="336"/>
      <c r="B15" s="340"/>
      <c r="C15" s="344"/>
      <c r="D15" s="176" t="str">
        <f t="array" aca="1" ref="D15" ca="1">IF(ROWS($1:10)&lt;=COUNTIF('ENGAGEMENT TEMPS FORTS'!$A:$A,$H$2),INDEX('ENGAGEMENT TEMPS FORTS'!$E:$E,SMALL(IF('ENGAGEMENT TEMPS FORTS'!$A:$A=$H$2,ROW(INDIRECT("1:"&amp;ROWS('ENGAGEMENT TEMPS FORTS'!A:A)))),ROWS($1:10))),"")</f>
        <v/>
      </c>
      <c r="E15" s="349"/>
      <c r="F15" s="177" t="str">
        <f t="array" aca="1" ref="F15" ca="1">IF(ROWS($1:10)&lt;=COUNTIF('ENGAGEMENT TEMPS FORTS'!$A:$A,$H$2),INDEX('ENGAGEMENT TEMPS FORTS'!$G:$G,SMALL(IF('ENGAGEMENT TEMPS FORTS'!$A:$A=$H$2,ROW(INDIRECT("1:"&amp;ROWS('ENGAGEMENT TEMPS FORTS'!C:C)))),ROWS($1:10))),"")</f>
        <v/>
      </c>
      <c r="J15" s="61"/>
    </row>
    <row r="16" spans="1:10" ht="39.65" customHeight="1" outlineLevel="1" x14ac:dyDescent="0.35">
      <c r="A16" s="336"/>
      <c r="B16" s="340"/>
      <c r="C16" s="344"/>
      <c r="D16" s="176" t="str">
        <f t="array" aca="1" ref="D16" ca="1">IF(ROWS($1:11)&lt;=COUNTIF('ENGAGEMENT TEMPS FORTS'!$A:$A,$H$2),INDEX('ENGAGEMENT TEMPS FORTS'!$E:$E,SMALL(IF('ENGAGEMENT TEMPS FORTS'!$A:$A=$H$2,ROW(INDIRECT("1:"&amp;ROWS('ENGAGEMENT TEMPS FORTS'!A:A)))),ROWS($1:11))),"")</f>
        <v/>
      </c>
      <c r="E16" s="349"/>
      <c r="F16" s="177" t="str">
        <f t="array" aca="1" ref="F16" ca="1">IF(ROWS($1:11)&lt;=COUNTIF('ENGAGEMENT TEMPS FORTS'!$A:$A,$H$2),INDEX('ENGAGEMENT TEMPS FORTS'!$G:$G,SMALL(IF('ENGAGEMENT TEMPS FORTS'!$A:$A=$H$2,ROW(INDIRECT("1:"&amp;ROWS('ENGAGEMENT TEMPS FORTS'!C:C)))),ROWS($1:11))),"")</f>
        <v/>
      </c>
      <c r="J16" s="61"/>
    </row>
    <row r="17" spans="1:10" ht="39.65" customHeight="1" outlineLevel="2" x14ac:dyDescent="0.35">
      <c r="A17" s="336"/>
      <c r="B17" s="340"/>
      <c r="C17" s="344"/>
      <c r="D17" s="200" t="str">
        <f t="array" aca="1" ref="D17" ca="1">IF(ROWS($1:12)&lt;=COUNTIF('ENGAGEMENT TEMPS FORTS'!$A:$A,$H$2),INDEX('ENGAGEMENT TEMPS FORTS'!$E:$E,SMALL(IF('ENGAGEMENT TEMPS FORTS'!$A:$A=$H$2,ROW(INDIRECT("1:"&amp;ROWS('ENGAGEMENT TEMPS FORTS'!A:A)))),ROWS($1:12))),"")</f>
        <v/>
      </c>
      <c r="E17" s="350"/>
      <c r="F17" s="201" t="str">
        <f t="array" aca="1" ref="F17" ca="1">IF(ROWS($1:12)&lt;=COUNTIF('ENGAGEMENT TEMPS FORTS'!$A:$A,$H$2),INDEX('ENGAGEMENT TEMPS FORTS'!$G:$G,SMALL(IF('ENGAGEMENT TEMPS FORTS'!$A:$A=$H$2,ROW(INDIRECT("1:"&amp;ROWS('ENGAGEMENT TEMPS FORTS'!C:C)))),ROWS($1:12))),"")</f>
        <v/>
      </c>
      <c r="J17" s="61"/>
    </row>
    <row r="18" spans="1:10" ht="39.65" customHeight="1" x14ac:dyDescent="0.35">
      <c r="A18" s="336"/>
      <c r="B18" s="340"/>
      <c r="C18" s="344"/>
      <c r="D18" s="189" t="str">
        <f t="array" aca="1" ref="D18" ca="1">IF(ROWS($1:13)&lt;=COUNTIF('ENGAGEMENT TEMPS FORTS'!$A:$A,$H$2),INDEX('ENGAGEMENT TEMPS FORTS'!$E:$E,SMALL(IF('ENGAGEMENT TEMPS FORTS'!$A:$A=$H$2,ROW(INDIRECT("1:"&amp;ROWS('ENGAGEMENT TEMPS FORTS'!A:A)))),ROWS($1:13))),"")</f>
        <v/>
      </c>
      <c r="E18" s="346" t="str" cm="1">
        <f t="array" aca="1" ref="E18" ca="1">IF(ROWS($1:13)&lt;=COUNTIF('ENGAGEMENT TEMPS FORTS'!$A:$A,$H$2),INDEX('ENGAGEMENT TEMPS FORTS'!$F:$F,SMALL(IF('ENGAGEMENT TEMPS FORTS'!$A:$A=$H$2,ROW(INDIRECT("1:"&amp;ROWS('ENGAGEMENT TEMPS FORTS'!B:B)))),ROWS($1:13))),"")</f>
        <v/>
      </c>
      <c r="F18" s="190" t="str">
        <f t="array" aca="1" ref="F18" ca="1">IF(ROWS($1:13)&lt;=COUNTIF('ENGAGEMENT TEMPS FORTS'!$A:$A,$H$2),INDEX('ENGAGEMENT TEMPS FORTS'!$G:$G,SMALL(IF('ENGAGEMENT TEMPS FORTS'!$A:$A=$H$2,ROW(INDIRECT("1:"&amp;ROWS('ENGAGEMENT TEMPS FORTS'!C:C)))),ROWS($1:13))),"")</f>
        <v/>
      </c>
      <c r="J18" s="61"/>
    </row>
    <row r="19" spans="1:10" ht="39.65" customHeight="1" x14ac:dyDescent="0.35">
      <c r="A19" s="336"/>
      <c r="B19" s="340"/>
      <c r="C19" s="344"/>
      <c r="D19" s="174" t="str">
        <f t="array" aca="1" ref="D19" ca="1">IF(ROWS($1:14)&lt;=COUNTIF('ENGAGEMENT TEMPS FORTS'!$A:$A,$H$2),INDEX('ENGAGEMENT TEMPS FORTS'!$E:$E,SMALL(IF('ENGAGEMENT TEMPS FORTS'!$A:$A=$H$2,ROW(INDIRECT("1:"&amp;ROWS('ENGAGEMENT TEMPS FORTS'!A:A)))),ROWS($1:14))),"")</f>
        <v/>
      </c>
      <c r="E19" s="346"/>
      <c r="F19" s="175" t="str">
        <f t="array" aca="1" ref="F19" ca="1">IF(ROWS($1:14)&lt;=COUNTIF('ENGAGEMENT TEMPS FORTS'!$A:$A,$H$2),INDEX('ENGAGEMENT TEMPS FORTS'!$G:$G,SMALL(IF('ENGAGEMENT TEMPS FORTS'!$A:$A=$H$2,ROW(INDIRECT("1:"&amp;ROWS('ENGAGEMENT TEMPS FORTS'!C:C)))),ROWS($1:14))),"")</f>
        <v/>
      </c>
      <c r="J19" s="61"/>
    </row>
    <row r="20" spans="1:10" ht="39.65" customHeight="1" outlineLevel="1" x14ac:dyDescent="0.35">
      <c r="A20" s="336"/>
      <c r="B20" s="340"/>
      <c r="C20" s="344"/>
      <c r="D20" s="174" t="str">
        <f t="array" aca="1" ref="D20" ca="1">IF(ROWS($1:15)&lt;=COUNTIF('ENGAGEMENT TEMPS FORTS'!$A:$A,$H$2),INDEX('ENGAGEMENT TEMPS FORTS'!$E:$E,SMALL(IF('ENGAGEMENT TEMPS FORTS'!$A:$A=$H$2,ROW(INDIRECT("1:"&amp;ROWS('ENGAGEMENT TEMPS FORTS'!A:A)))),ROWS($1:15))),"")</f>
        <v/>
      </c>
      <c r="E20" s="346"/>
      <c r="F20" s="175" t="str">
        <f t="array" aca="1" ref="F20" ca="1">IF(ROWS($1:15)&lt;=COUNTIF('ENGAGEMENT TEMPS FORTS'!$A:$A,$H$2),INDEX('ENGAGEMENT TEMPS FORTS'!$G:$G,SMALL(IF('ENGAGEMENT TEMPS FORTS'!$A:$A=$H$2,ROW(INDIRECT("1:"&amp;ROWS('ENGAGEMENT TEMPS FORTS'!C:C)))),ROWS($1:15))),"")</f>
        <v/>
      </c>
      <c r="J20" s="61"/>
    </row>
    <row r="21" spans="1:10" ht="39.65" customHeight="1" outlineLevel="1" collapsed="1" thickBot="1" x14ac:dyDescent="0.4">
      <c r="A21" s="337"/>
      <c r="B21" s="341"/>
      <c r="C21" s="345"/>
      <c r="D21" s="178" t="str">
        <f t="array" aca="1" ref="D21" ca="1">IF(ROWS($1:16)&lt;=COUNTIF('ENGAGEMENT TEMPS FORTS'!$A:$A,$H$2),INDEX('ENGAGEMENT TEMPS FORTS'!$E:$E,SMALL(IF('ENGAGEMENT TEMPS FORTS'!$A:$A=$H$2,ROW(INDIRECT("1:"&amp;ROWS('ENGAGEMENT TEMPS FORTS'!A:A)))),ROWS($1:16))),"")</f>
        <v/>
      </c>
      <c r="E21" s="347"/>
      <c r="F21" s="179" t="str">
        <f t="array" aca="1" ref="F21" ca="1">IF(ROWS($1:14)&lt;=COUNTIF('ENGAGEMENT TEMPS FORTS'!$A:$A,$H$2),INDEX('ENGAGEMENT TEMPS FORTS'!$G:$G,SMALL(IF('ENGAGEMENT TEMPS FORTS'!$A:$A=$H$2,ROW(INDIRECT("1:"&amp;ROWS('ENGAGEMENT TEMPS FORTS'!C:C)))),ROWS($1:14))),"")</f>
        <v/>
      </c>
      <c r="J21" s="61"/>
    </row>
    <row r="24" spans="1:10" ht="23.5" x14ac:dyDescent="0.35">
      <c r="A24" s="326" t="s">
        <v>347</v>
      </c>
      <c r="B24" s="301"/>
      <c r="C24" s="301"/>
      <c r="D24" s="301"/>
      <c r="E24" s="301"/>
      <c r="F24" s="301"/>
      <c r="G24" s="56"/>
    </row>
    <row r="25" spans="1:10" ht="10" customHeight="1" thickBot="1" x14ac:dyDescent="0.4"/>
    <row r="26" spans="1:10" ht="19" customHeight="1" x14ac:dyDescent="0.35">
      <c r="A26" s="351" t="s">
        <v>104</v>
      </c>
      <c r="B26" s="353" t="s">
        <v>0</v>
      </c>
      <c r="C26" s="353"/>
      <c r="D26" s="353" t="s">
        <v>102</v>
      </c>
      <c r="E26" s="353" t="s">
        <v>31</v>
      </c>
      <c r="F26" s="356" t="s">
        <v>103</v>
      </c>
    </row>
    <row r="27" spans="1:10" s="21" customFormat="1" ht="26.15" customHeight="1" thickBot="1" x14ac:dyDescent="0.4">
      <c r="A27" s="352"/>
      <c r="B27" s="159" t="s">
        <v>1</v>
      </c>
      <c r="C27" s="159" t="s">
        <v>2</v>
      </c>
      <c r="D27" s="354"/>
      <c r="E27" s="355"/>
      <c r="F27" s="357"/>
      <c r="I27" s="62"/>
    </row>
    <row r="28" spans="1:10" ht="39.65" customHeight="1" x14ac:dyDescent="0.35">
      <c r="A28" s="335" t="str" cm="1">
        <f t="array" aca="1" ref="A28" ca="1">IF(ROWS($1:1)&lt;=COUNTIF('ENGAGEMENT TEMPS FORTS'!$A21:$A33,$H$2),INDEX('ENGAGEMENT TEMPS FORTS'!$D21:$D33,SMALL(IF('ENGAGEMENT TEMPS FORTS'!$A21:$A33=$H$2,ROW(INDIRECT("1:"&amp;ROWS('ENGAGEMENT TEMPS FORTS'!A21:A33)))),ROWS($1:1))),"")</f>
        <v/>
      </c>
      <c r="B28" s="338" t="str" cm="1">
        <f t="array" aca="1" ref="B28" ca="1">IF(ROWS($1:1)&lt;=COUNTIF('ENGAGEMENT TEMPS FORTS'!$A21:$A33,$H$2),INDEX('ENGAGEMENT TEMPS FORTS'!$B21:$B33,SMALL(IF('ENGAGEMENT TEMPS FORTS'!$A21:$A33=$H$2,ROW(INDIRECT("1:"&amp;ROWS('ENGAGEMENT TEMPS FORTS'!A21:A33)))),ROWS($1:1))),"")</f>
        <v/>
      </c>
      <c r="C28" s="342" t="str" cm="1">
        <f t="array" aca="1" ref="C28" ca="1">IF(ROWS($1:1)&lt;=COUNTIF('ENGAGEMENT TEMPS FORTS'!$A21:$A33,$H$2),INDEX('ENGAGEMENT TEMPS FORTS'!$C21:$C33,SMALL(IF('ENGAGEMENT TEMPS FORTS'!$A21:$A33=$H$2,ROW(INDIRECT("1:"&amp;ROWS('ENGAGEMENT TEMPS FORTS'!C21:C33)))),ROWS($1:1))),"")</f>
        <v/>
      </c>
      <c r="D28" s="172" t="str" cm="1">
        <f t="array" aca="1" ref="D28" ca="1">IF(ROWS($1:1)&lt;=COUNTIF('ENGAGEMENT TEMPS FORTS'!$A$21:$A$33,$H$2),INDEX('ENGAGEMENT TEMPS FORTS'!$E$21:$E$33,SMALL(IF('ENGAGEMENT TEMPS FORTS'!$A$21:$A$33=$H$2,ROW(INDIRECT("1:"&amp;ROWS('ENGAGEMENT TEMPS FORTS'!$A$21:$A$33)))),ROWS($1:1))),"")</f>
        <v/>
      </c>
      <c r="E28" s="358" t="str" cm="1">
        <f t="array" aca="1" ref="E28" ca="1">IF(ROWS($1:1)&lt;=COUNTIF('ENGAGEMENT TEMPS FORTS'!$A$21:$A$33,$H$2),INDEX('ENGAGEMENT TEMPS FORTS'!$F$21:$F$33,SMALL(IF('ENGAGEMENT TEMPS FORTS'!$A$21:$A$33=$H$2,ROW(INDIRECT("1:"&amp;ROWS('ENGAGEMENT TEMPS FORTS'!$B$21:$B$33)))),ROWS($1:1))),"")</f>
        <v/>
      </c>
      <c r="F28" s="173" t="str" cm="1">
        <f t="array" aca="1" ref="F28" ca="1">IF(ROWS($1:1)&lt;=COUNTIF('ENGAGEMENT TEMPS FORTS'!$A$21:$A$33,$H$2),INDEX('ENGAGEMENT TEMPS FORTS'!$G$21:$G$33,SMALL(IF('ENGAGEMENT TEMPS FORTS'!$A$21:$A$33=$H$2,ROW(INDIRECT("1:"&amp;ROWS('ENGAGEMENT TEMPS FORTS'!$C$21:$C$33)))),ROWS($1:1))),"")</f>
        <v/>
      </c>
      <c r="J28" s="61"/>
    </row>
    <row r="29" spans="1:10" ht="39.65" customHeight="1" x14ac:dyDescent="0.35">
      <c r="A29" s="336"/>
      <c r="B29" s="339"/>
      <c r="C29" s="343"/>
      <c r="D29" s="174" t="str" cm="1">
        <f t="array" aca="1" ref="D29" ca="1">IF(ROWS($1:2)&lt;=COUNTIF('ENGAGEMENT TEMPS FORTS'!$A$21:$A$33,$H$2),INDEX('ENGAGEMENT TEMPS FORTS'!$E$21:$E$33,SMALL(IF('ENGAGEMENT TEMPS FORTS'!$A$21:$A$33=$H$2,ROW(INDIRECT("1:"&amp;ROWS('ENGAGEMENT TEMPS FORTS'!$A$21:$A$33)))),ROWS($1:2))),"")</f>
        <v/>
      </c>
      <c r="E29" s="349"/>
      <c r="F29" s="175" t="str" cm="1">
        <f t="array" aca="1" ref="F29" ca="1">IF(ROWS($1:2)&lt;=COUNTIF('ENGAGEMENT TEMPS FORTS'!$A$21:$A$33,$H$2),INDEX('ENGAGEMENT TEMPS FORTS'!$G$21:$G$33,SMALL(IF('ENGAGEMENT TEMPS FORTS'!$A$21:$A$33=$H$2,ROW(INDIRECT("1:"&amp;ROWS('ENGAGEMENT TEMPS FORTS'!$C$21:$C$33)))),ROWS($1:2))),"")</f>
        <v/>
      </c>
      <c r="J29" s="61"/>
    </row>
    <row r="30" spans="1:10" ht="39.65" customHeight="1" x14ac:dyDescent="0.35">
      <c r="A30" s="336"/>
      <c r="B30" s="339"/>
      <c r="C30" s="343"/>
      <c r="D30" s="174" t="str" cm="1">
        <f t="array" aca="1" ref="D30" ca="1">IF(ROWS($1:3)&lt;=COUNTIF('ENGAGEMENT TEMPS FORTS'!$A$21:$A$33,$H$2),INDEX('ENGAGEMENT TEMPS FORTS'!$E$21:$E$33,SMALL(IF('ENGAGEMENT TEMPS FORTS'!$A$21:$A$33=$H$2,ROW(INDIRECT("1:"&amp;ROWS('ENGAGEMENT TEMPS FORTS'!$A$21:$A$33)))),ROWS($1:3))),"")</f>
        <v/>
      </c>
      <c r="E30" s="349"/>
      <c r="F30" s="175" t="str" cm="1">
        <f t="array" aca="1" ref="F30" ca="1">IF(ROWS($1:3)&lt;=COUNTIF('ENGAGEMENT TEMPS FORTS'!$A$21:$A$33,$H$2),INDEX('ENGAGEMENT TEMPS FORTS'!$G$21:$G$33,SMALL(IF('ENGAGEMENT TEMPS FORTS'!$A$21:$A$33=$H$2,ROW(INDIRECT("1:"&amp;ROWS('ENGAGEMENT TEMPS FORTS'!$C$21:$C$33)))),ROWS($1:3))),"")</f>
        <v/>
      </c>
      <c r="J30" s="61"/>
    </row>
    <row r="31" spans="1:10" ht="39.65" customHeight="1" x14ac:dyDescent="0.35">
      <c r="A31" s="336"/>
      <c r="B31" s="339"/>
      <c r="C31" s="343"/>
      <c r="D31" s="174" t="str" cm="1">
        <f t="array" aca="1" ref="D31" ca="1">IF(ROWS($1:4)&lt;=COUNTIF('ENGAGEMENT TEMPS FORTS'!$A$21:$A$33,$H$2),INDEX('ENGAGEMENT TEMPS FORTS'!$E$21:$E$33,SMALL(IF('ENGAGEMENT TEMPS FORTS'!$A$21:$A$33=$H$2,ROW(INDIRECT("1:"&amp;ROWS('ENGAGEMENT TEMPS FORTS'!$A$21:$A$33)))),ROWS($1:4))),"")</f>
        <v/>
      </c>
      <c r="E31" s="349"/>
      <c r="F31" s="175" t="str" cm="1">
        <f t="array" aca="1" ref="F31" ca="1">IF(ROWS($1:4)&lt;=COUNTIF('ENGAGEMENT TEMPS FORTS'!$A$21:$A$33,$H$2),INDEX('ENGAGEMENT TEMPS FORTS'!$G$21:$G$33,SMALL(IF('ENGAGEMENT TEMPS FORTS'!$A$21:$A$33=$H$2,ROW(INDIRECT("1:"&amp;ROWS('ENGAGEMENT TEMPS FORTS'!$C$21:$C$33)))),ROWS($1:4))),"")</f>
        <v/>
      </c>
      <c r="J31" s="61"/>
    </row>
    <row r="32" spans="1:10" ht="39.65" customHeight="1" x14ac:dyDescent="0.35">
      <c r="A32" s="336"/>
      <c r="B32" s="339"/>
      <c r="C32" s="343"/>
      <c r="D32" s="174" t="str" cm="1">
        <f t="array" aca="1" ref="D32" ca="1">IF(ROWS($1:5)&lt;=COUNTIF('ENGAGEMENT TEMPS FORTS'!$A$21:$A$33,$H$2),INDEX('ENGAGEMENT TEMPS FORTS'!$E$21:$E$33,SMALL(IF('ENGAGEMENT TEMPS FORTS'!$A$21:$A$33=$H$2,ROW(INDIRECT("1:"&amp;ROWS('ENGAGEMENT TEMPS FORTS'!$A$21:$A$33)))),ROWS($1:5))),"")</f>
        <v/>
      </c>
      <c r="E32" s="349"/>
      <c r="F32" s="175" t="str" cm="1">
        <f t="array" aca="1" ref="F32" ca="1">IF(ROWS($1:5)&lt;=COUNTIF('ENGAGEMENT TEMPS FORTS'!$A$21:$A$33,$H$2),INDEX('ENGAGEMENT TEMPS FORTS'!$G$21:$G$33,SMALL(IF('ENGAGEMENT TEMPS FORTS'!$A$21:$A$33=$H$2,ROW(INDIRECT("1:"&amp;ROWS('ENGAGEMENT TEMPS FORTS'!$C$21:$C$33)))),ROWS($1:5))),"")</f>
        <v/>
      </c>
      <c r="J32" s="61"/>
    </row>
    <row r="33" spans="1:10" ht="39.65" customHeight="1" x14ac:dyDescent="0.35">
      <c r="A33" s="336"/>
      <c r="B33" s="339"/>
      <c r="C33" s="343"/>
      <c r="D33" s="193" t="str" cm="1">
        <f t="array" aca="1" ref="D33" ca="1">IF(ROWS($1:6)&lt;=COUNTIF('ENGAGEMENT TEMPS FORTS'!$A$21:$A$33,$H$2),INDEX('ENGAGEMENT TEMPS FORTS'!$E$21:$E$33,SMALL(IF('ENGAGEMENT TEMPS FORTS'!$A$21:$A$33=$H$2,ROW(INDIRECT("1:"&amp;ROWS('ENGAGEMENT TEMPS FORTS'!$A$21:$A$33)))),ROWS($1:6))),"")</f>
        <v/>
      </c>
      <c r="E33" s="350"/>
      <c r="F33" s="194" t="str" cm="1">
        <f t="array" aca="1" ref="F33" ca="1">IF(ROWS($1:6)&lt;=COUNTIF('ENGAGEMENT TEMPS FORTS'!$A$21:$A$33,$H$2),INDEX('ENGAGEMENT TEMPS FORTS'!$G$21:$G$33,SMALL(IF('ENGAGEMENT TEMPS FORTS'!$A$21:$A$33=$H$2,ROW(INDIRECT("1:"&amp;ROWS('ENGAGEMENT TEMPS FORTS'!$C$21:$C$33)))),ROWS($1:6))),"")</f>
        <v/>
      </c>
      <c r="J33" s="61"/>
    </row>
    <row r="34" spans="1:10" ht="39.65" customHeight="1" outlineLevel="2" x14ac:dyDescent="0.35">
      <c r="A34" s="336"/>
      <c r="B34" s="340"/>
      <c r="C34" s="344"/>
      <c r="D34" s="196" t="str" cm="1">
        <f t="array" aca="1" ref="D34" ca="1">IF(ROWS($1:7)&lt;=COUNTIF('ENGAGEMENT TEMPS FORTS'!$A$21:$A$33,$H$2),INDEX('ENGAGEMENT TEMPS FORTS'!$E$21:$E$33,SMALL(IF('ENGAGEMENT TEMPS FORTS'!$A$21:$A$33=$H$2,ROW(INDIRECT("1:"&amp;ROWS('ENGAGEMENT TEMPS FORTS'!$A$21:$A$33)))),ROWS($1:7))),"")</f>
        <v/>
      </c>
      <c r="E34" s="348" t="str" cm="1">
        <f t="array" aca="1" ref="E34" ca="1">IF(ROWS($1:7)&lt;=COUNTIF('ENGAGEMENT TEMPS FORTS'!$A$21:$A$33,$H$2),INDEX('ENGAGEMENT TEMPS FORTS'!$F$21:$F$33,SMALL(IF('ENGAGEMENT TEMPS FORTS'!$A$21:$A$33=$H$2,ROW(INDIRECT("1:"&amp;ROWS('ENGAGEMENT TEMPS FORTS'!$B$21:$B$33)))),ROWS($1:7))),"")</f>
        <v/>
      </c>
      <c r="F34" s="197" t="str" cm="1">
        <f t="array" aca="1" ref="F34" ca="1">IF(ROWS($1:7)&lt;=COUNTIF('ENGAGEMENT TEMPS FORTS'!$A$21:$A$33,$H$2),INDEX('ENGAGEMENT TEMPS FORTS'!$G$21:$G$33,SMALL(IF('ENGAGEMENT TEMPS FORTS'!$A$21:$A$33=$H$2,ROW(INDIRECT("1:"&amp;ROWS('ENGAGEMENT TEMPS FORTS'!$C$21:$C$33)))),ROWS($1:7))),"")</f>
        <v/>
      </c>
      <c r="J34" s="61"/>
    </row>
    <row r="35" spans="1:10" ht="39.65" customHeight="1" outlineLevel="2" x14ac:dyDescent="0.35">
      <c r="A35" s="336"/>
      <c r="B35" s="340"/>
      <c r="C35" s="344"/>
      <c r="D35" s="174" t="str" cm="1">
        <f t="array" aca="1" ref="D35" ca="1">IF(ROWS($1:8)&lt;=COUNTIF('ENGAGEMENT TEMPS FORTS'!$A$21:$A$33,$H$2),INDEX('ENGAGEMENT TEMPS FORTS'!$E$21:$E$33,SMALL(IF('ENGAGEMENT TEMPS FORTS'!$A$21:$A$33=$H$2,ROW(INDIRECT("1:"&amp;ROWS('ENGAGEMENT TEMPS FORTS'!$A$21:$A$33)))),ROWS($1:8))),"")</f>
        <v/>
      </c>
      <c r="E35" s="349"/>
      <c r="F35" s="175" t="str" cm="1">
        <f t="array" aca="1" ref="F35" ca="1">IF(ROWS($1:8)&lt;=COUNTIF('ENGAGEMENT TEMPS FORTS'!$A$21:$A$33,$H$2),INDEX('ENGAGEMENT TEMPS FORTS'!$G$21:$G$33,SMALL(IF('ENGAGEMENT TEMPS FORTS'!$A$21:$A$33=$H$2,ROW(INDIRECT("1:"&amp;ROWS('ENGAGEMENT TEMPS FORTS'!$C$21:$C$33)))),ROWS($1:8))),"")</f>
        <v/>
      </c>
      <c r="J35" s="61"/>
    </row>
    <row r="36" spans="1:10" ht="39.65" customHeight="1" outlineLevel="2" x14ac:dyDescent="0.35">
      <c r="A36" s="336"/>
      <c r="B36" s="340"/>
      <c r="C36" s="344"/>
      <c r="D36" s="174" t="str" cm="1">
        <f t="array" aca="1" ref="D36" ca="1">IF(ROWS($1:9)&lt;=COUNTIF('ENGAGEMENT TEMPS FORTS'!$A$21:$A$33,$H$2),INDEX('ENGAGEMENT TEMPS FORTS'!$E$21:$E$33,SMALL(IF('ENGAGEMENT TEMPS FORTS'!$A$21:$A$33=$H$2,ROW(INDIRECT("1:"&amp;ROWS('ENGAGEMENT TEMPS FORTS'!$A$21:$A$33)))),ROWS($1:9))),"")</f>
        <v/>
      </c>
      <c r="E36" s="349"/>
      <c r="F36" s="175" t="str" cm="1">
        <f t="array" aca="1" ref="F36" ca="1">IF(ROWS($1:9)&lt;=COUNTIF('ENGAGEMENT TEMPS FORTS'!$A$21:$A$33,$H$2),INDEX('ENGAGEMENT TEMPS FORTS'!$G$21:$G$33,SMALL(IF('ENGAGEMENT TEMPS FORTS'!$A$21:$A$33=$H$2,ROW(INDIRECT("1:"&amp;ROWS('ENGAGEMENT TEMPS FORTS'!$C$21:$C$33)))),ROWS($1:9))),"")</f>
        <v/>
      </c>
      <c r="J36" s="61"/>
    </row>
    <row r="37" spans="1:10" ht="39.65" customHeight="1" outlineLevel="2" x14ac:dyDescent="0.35">
      <c r="A37" s="336"/>
      <c r="B37" s="340"/>
      <c r="C37" s="344"/>
      <c r="D37" s="174" t="str" cm="1">
        <f t="array" aca="1" ref="D37" ca="1">IF(ROWS($1:10)&lt;=COUNTIF('ENGAGEMENT TEMPS FORTS'!$A$21:$A$33,$H$2),INDEX('ENGAGEMENT TEMPS FORTS'!$E$21:$E$33,SMALL(IF('ENGAGEMENT TEMPS FORTS'!$A$21:$A$33=$H$2,ROW(INDIRECT("1:"&amp;ROWS('ENGAGEMENT TEMPS FORTS'!$A$21:$A$33)))),ROWS($1:10))),"")</f>
        <v/>
      </c>
      <c r="E37" s="349"/>
      <c r="F37" s="175" t="str" cm="1">
        <f t="array" aca="1" ref="F37" ca="1">IF(ROWS($1:10)&lt;=COUNTIF('ENGAGEMENT TEMPS FORTS'!$A$21:$A$33,$H$2),INDEX('ENGAGEMENT TEMPS FORTS'!$G$21:$G$33,SMALL(IF('ENGAGEMENT TEMPS FORTS'!$A$21:$A$33=$H$2,ROW(INDIRECT("1:"&amp;ROWS('ENGAGEMENT TEMPS FORTS'!$C$21:$C$33)))),ROWS($1:10))),"")</f>
        <v/>
      </c>
      <c r="J37" s="61"/>
    </row>
    <row r="38" spans="1:10" ht="39.65" customHeight="1" outlineLevel="2" x14ac:dyDescent="0.35">
      <c r="A38" s="336"/>
      <c r="B38" s="340"/>
      <c r="C38" s="344"/>
      <c r="D38" s="174" t="str" cm="1">
        <f t="array" aca="1" ref="D38" ca="1">IF(ROWS($1:11)&lt;=COUNTIF('ENGAGEMENT TEMPS FORTS'!$A$21:$A$33,$H$2),INDEX('ENGAGEMENT TEMPS FORTS'!$E$21:$E$33,SMALL(IF('ENGAGEMENT TEMPS FORTS'!$A$21:$A$33=$H$2,ROW(INDIRECT("1:"&amp;ROWS('ENGAGEMENT TEMPS FORTS'!$A$21:$A$33)))),ROWS($1:11))),"")</f>
        <v/>
      </c>
      <c r="E38" s="349"/>
      <c r="F38" s="175" t="str" cm="1">
        <f t="array" aca="1" ref="F38" ca="1">IF(ROWS($1:11)&lt;=COUNTIF('ENGAGEMENT TEMPS FORTS'!$A$21:$A$33,$H$2),INDEX('ENGAGEMENT TEMPS FORTS'!$G$21:$G$33,SMALL(IF('ENGAGEMENT TEMPS FORTS'!$A$21:$A$33=$H$2,ROW(INDIRECT("1:"&amp;ROWS('ENGAGEMENT TEMPS FORTS'!$C$21:$C$33)))),ROWS($1:11))),"")</f>
        <v/>
      </c>
      <c r="J38" s="61"/>
    </row>
    <row r="39" spans="1:10" ht="39.65" customHeight="1" outlineLevel="2" x14ac:dyDescent="0.35">
      <c r="A39" s="336"/>
      <c r="B39" s="340"/>
      <c r="C39" s="344"/>
      <c r="D39" s="193" t="str" cm="1">
        <f t="array" aca="1" ref="D39" ca="1">IF(ROWS($1:12)&lt;=COUNTIF('ENGAGEMENT TEMPS FORTS'!$A$21:$A$33,$H$2),INDEX('ENGAGEMENT TEMPS FORTS'!$E$21:$E$33,SMALL(IF('ENGAGEMENT TEMPS FORTS'!$A$21:$A$33=$H$2,ROW(INDIRECT("1:"&amp;ROWS('ENGAGEMENT TEMPS FORTS'!$A$21:$A$33)))),ROWS($1:12))),"")</f>
        <v/>
      </c>
      <c r="E39" s="350"/>
      <c r="F39" s="194" t="str" cm="1">
        <f t="array" aca="1" ref="F39" ca="1">IF(ROWS($1:12)&lt;=COUNTIF('ENGAGEMENT TEMPS FORTS'!$A$21:$A$33,$H$2),INDEX('ENGAGEMENT TEMPS FORTS'!$G$21:$G$33,SMALL(IF('ENGAGEMENT TEMPS FORTS'!$A$21:$A$33=$H$2,ROW(INDIRECT("1:"&amp;ROWS('ENGAGEMENT TEMPS FORTS'!$C$21:$C$33)))),ROWS($1:12))),"")</f>
        <v/>
      </c>
      <c r="J39" s="61"/>
    </row>
    <row r="40" spans="1:10" ht="39.65" customHeight="1" outlineLevel="2" thickBot="1" x14ac:dyDescent="0.4">
      <c r="A40" s="337"/>
      <c r="B40" s="341"/>
      <c r="C40" s="345"/>
      <c r="D40" s="195" t="str" cm="1">
        <f t="array" aca="1" ref="D40" ca="1">IF(ROWS($1:13)&lt;=COUNTIF('ENGAGEMENT TEMPS FORTS'!$A$21:$A$33,$H$2),INDEX('ENGAGEMENT TEMPS FORTS'!$E$21:$E$33,SMALL(IF('ENGAGEMENT TEMPS FORTS'!$A$21:$A$33=$H$2,ROW(INDIRECT("1:"&amp;ROWS('ENGAGEMENT TEMPS FORTS'!$A$21:$A$33)))),ROWS($1:13))),"")</f>
        <v/>
      </c>
      <c r="E40" s="192" t="str" cm="1">
        <f t="array" aca="1" ref="E40" ca="1">IF(ROWS($1:13)&lt;=COUNTIF('ENGAGEMENT TEMPS FORTS'!$A$21:$A$33,$H$2),INDEX('ENGAGEMENT TEMPS FORTS'!$F$21:$F$33,SMALL(IF('ENGAGEMENT TEMPS FORTS'!$A$21:$A$33=$H$2,ROW(INDIRECT("1:"&amp;ROWS('ENGAGEMENT TEMPS FORTS'!$B$21:$B$33)))),ROWS($1:13))),"")</f>
        <v/>
      </c>
      <c r="F40" s="191" t="str" cm="1">
        <f t="array" aca="1" ref="F40" ca="1">IF(ROWS($1:13)&lt;=COUNTIF('ENGAGEMENT TEMPS FORTS'!$A$21:$A$33,$H$2),INDEX('ENGAGEMENT TEMPS FORTS'!$G$21:$G$33,SMALL(IF('ENGAGEMENT TEMPS FORTS'!$A$21:$A$33=$H$2,ROW(INDIRECT("1:"&amp;ROWS('ENGAGEMENT TEMPS FORTS'!$C$21:$C$33)))),ROWS($1:13))),"")</f>
        <v/>
      </c>
      <c r="J40" s="61"/>
    </row>
  </sheetData>
  <mergeCells count="23">
    <mergeCell ref="A28:A40"/>
    <mergeCell ref="B28:B40"/>
    <mergeCell ref="C28:C40"/>
    <mergeCell ref="E28:E33"/>
    <mergeCell ref="E34:E39"/>
    <mergeCell ref="A24:F24"/>
    <mergeCell ref="A26:A27"/>
    <mergeCell ref="B26:C26"/>
    <mergeCell ref="D26:D27"/>
    <mergeCell ref="E26:E27"/>
    <mergeCell ref="F26:F27"/>
    <mergeCell ref="A2:F2"/>
    <mergeCell ref="A4:A5"/>
    <mergeCell ref="B4:C4"/>
    <mergeCell ref="D4:D5"/>
    <mergeCell ref="E4:E5"/>
    <mergeCell ref="F4:F5"/>
    <mergeCell ref="E6:E11"/>
    <mergeCell ref="A6:A21"/>
    <mergeCell ref="B6:B21"/>
    <mergeCell ref="C6:C21"/>
    <mergeCell ref="E18:E21"/>
    <mergeCell ref="E12:E17"/>
  </mergeCells>
  <conditionalFormatting sqref="A6:F12 A18:F21 A13:D17 F13:F17">
    <cfRule type="cellIs" dxfId="3" priority="1" operator="equal">
      <formula>0</formula>
    </cfRule>
    <cfRule type="containsErrors" dxfId="2" priority="4">
      <formula>ISERROR(A6)</formula>
    </cfRule>
  </conditionalFormatting>
  <conditionalFormatting sqref="A28:F40">
    <cfRule type="cellIs" dxfId="1" priority="2" operator="equal">
      <formula>0</formula>
    </cfRule>
    <cfRule type="containsErrors" dxfId="0" priority="3">
      <formula>ISERROR(A28)</formula>
    </cfRule>
  </conditionalFormatting>
  <pageMargins left="0.7" right="0.7" top="0.75" bottom="0.75" header="0.3" footer="0.3"/>
  <pageSetup paperSize="9" scale="88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82" r:id="rId4" name="Button 2">
              <controlPr defaultSize="0" print="0" autoFill="0" autoPict="0" macro="[0]!FERMETURE_TOUS_LES_ONGLETS">
                <anchor moveWithCells="1" sizeWithCells="1">
                  <from>
                    <xdr:col>7</xdr:col>
                    <xdr:colOff>31750</xdr:colOff>
                    <xdr:row>3</xdr:row>
                    <xdr:rowOff>19050</xdr:rowOff>
                  </from>
                  <to>
                    <xdr:col>8</xdr:col>
                    <xdr:colOff>38100</xdr:colOff>
                    <xdr:row>4</xdr:row>
                    <xdr:rowOff>298450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C89CF-342F-4B65-96B9-CA79A0475908}">
  <sheetPr codeName="Feuil44">
    <pageSetUpPr fitToPage="1"/>
  </sheetPr>
  <dimension ref="A2:Q16"/>
  <sheetViews>
    <sheetView showGridLines="0" zoomScale="80" zoomScaleNormal="80" workbookViewId="0">
      <selection activeCell="J15" sqref="J15"/>
    </sheetView>
  </sheetViews>
  <sheetFormatPr baseColWidth="10" defaultColWidth="11.453125" defaultRowHeight="14.5" x14ac:dyDescent="0.35"/>
  <cols>
    <col min="1" max="1" width="7.54296875" style="226" customWidth="1"/>
    <col min="2" max="3" width="7.26953125" style="226" customWidth="1"/>
    <col min="4" max="4" width="28" style="226" customWidth="1"/>
    <col min="5" max="5" width="15" style="226" bestFit="1" customWidth="1"/>
    <col min="6" max="14" width="17.453125" style="226" customWidth="1"/>
    <col min="15" max="16384" width="11.453125" style="226"/>
  </cols>
  <sheetData>
    <row r="2" spans="1:17" ht="23.5" x14ac:dyDescent="0.35">
      <c r="A2" s="361" t="str">
        <f>TEXT("#SELECTION QUINZAINE  "," ")&amp;TEXT("PROMO "," ")&amp;TEXT(RIGHT(A5,1)," ")</f>
        <v>#SELECTION QUINZAINE  PROMO B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</row>
    <row r="3" spans="1:17" x14ac:dyDescent="0.35">
      <c r="C3" s="227"/>
    </row>
    <row r="4" spans="1:17" ht="24" thickBot="1" x14ac:dyDescent="0.4">
      <c r="A4" s="287"/>
      <c r="F4" s="363" t="s">
        <v>32</v>
      </c>
      <c r="G4" s="363"/>
      <c r="H4" s="363"/>
      <c r="I4" s="363"/>
      <c r="J4" s="363"/>
      <c r="K4" s="363"/>
      <c r="L4" s="364" t="s">
        <v>35</v>
      </c>
      <c r="M4" s="365"/>
      <c r="N4" s="365"/>
    </row>
    <row r="5" spans="1:17" ht="15.5" x14ac:dyDescent="0.35">
      <c r="A5" s="366" t="s">
        <v>474</v>
      </c>
      <c r="B5" s="369" t="s">
        <v>0</v>
      </c>
      <c r="C5" s="370"/>
      <c r="D5" s="371" t="s">
        <v>31</v>
      </c>
      <c r="E5" s="370"/>
      <c r="F5" s="374" t="s">
        <v>33</v>
      </c>
      <c r="G5" s="375"/>
      <c r="H5" s="375"/>
      <c r="I5" s="375" t="s">
        <v>34</v>
      </c>
      <c r="J5" s="375"/>
      <c r="K5" s="376"/>
      <c r="L5" s="228"/>
      <c r="M5" s="229"/>
      <c r="N5" s="230"/>
    </row>
    <row r="6" spans="1:17" s="236" customFormat="1" ht="49.5" customHeight="1" x14ac:dyDescent="0.35">
      <c r="A6" s="367"/>
      <c r="B6" s="231" t="s">
        <v>1</v>
      </c>
      <c r="C6" s="232" t="s">
        <v>2</v>
      </c>
      <c r="D6" s="372"/>
      <c r="E6" s="373"/>
      <c r="F6" s="233" t="s">
        <v>85</v>
      </c>
      <c r="G6" s="234" t="s">
        <v>86</v>
      </c>
      <c r="H6" s="234" t="s">
        <v>95</v>
      </c>
      <c r="I6" s="234" t="s">
        <v>87</v>
      </c>
      <c r="J6" s="234" t="s">
        <v>88</v>
      </c>
      <c r="K6" s="235" t="s">
        <v>89</v>
      </c>
      <c r="L6" s="223"/>
      <c r="M6" s="224"/>
      <c r="N6" s="225"/>
    </row>
    <row r="7" spans="1:17" ht="43" customHeight="1" x14ac:dyDescent="0.35">
      <c r="A7" s="367"/>
      <c r="B7" s="377">
        <f>+VLOOKUP($A$5,'CALENDRIER ENGAGEMENTS'!$B$6:$E$32,3,FALSE)</f>
        <v>44567</v>
      </c>
      <c r="C7" s="380">
        <f>+B7+13</f>
        <v>44580</v>
      </c>
      <c r="D7" s="237" t="s">
        <v>409</v>
      </c>
      <c r="E7" s="126">
        <v>1007870</v>
      </c>
      <c r="F7" s="53">
        <v>286932</v>
      </c>
      <c r="G7" s="54">
        <f>+F7+1</f>
        <v>286933</v>
      </c>
      <c r="H7" s="54">
        <f>+G7+1</f>
        <v>286934</v>
      </c>
      <c r="I7" s="54">
        <v>286936</v>
      </c>
      <c r="J7" s="54">
        <f t="shared" ref="J7:K7" si="0">+I7+1</f>
        <v>286937</v>
      </c>
      <c r="K7" s="55">
        <f t="shared" si="0"/>
        <v>286938</v>
      </c>
      <c r="L7" s="220"/>
      <c r="M7" s="221"/>
      <c r="N7" s="222"/>
      <c r="Q7" s="227"/>
    </row>
    <row r="8" spans="1:17" ht="43" customHeight="1" x14ac:dyDescent="0.35">
      <c r="A8" s="367"/>
      <c r="B8" s="378"/>
      <c r="C8" s="381"/>
      <c r="D8" s="237" t="s">
        <v>421</v>
      </c>
      <c r="E8" s="126">
        <v>1007871</v>
      </c>
      <c r="F8" s="72"/>
      <c r="G8" s="73"/>
      <c r="H8" s="73"/>
      <c r="I8" s="73"/>
      <c r="J8" s="73"/>
      <c r="K8" s="74"/>
      <c r="L8" s="220"/>
      <c r="M8" s="221"/>
      <c r="N8" s="222"/>
    </row>
    <row r="9" spans="1:17" ht="43" customHeight="1" thickBot="1" x14ac:dyDescent="0.4">
      <c r="A9" s="368"/>
      <c r="B9" s="379"/>
      <c r="C9" s="382"/>
      <c r="D9" s="238" t="s">
        <v>410</v>
      </c>
      <c r="E9" s="212">
        <v>1007895</v>
      </c>
      <c r="F9" s="213"/>
      <c r="G9" s="214"/>
      <c r="H9" s="215"/>
      <c r="I9" s="213"/>
      <c r="J9" s="214"/>
      <c r="K9" s="216"/>
      <c r="L9" s="217"/>
      <c r="M9" s="218"/>
      <c r="N9" s="219"/>
    </row>
    <row r="10" spans="1:17" ht="54" customHeight="1" x14ac:dyDescent="0.35">
      <c r="B10" s="359" t="s">
        <v>481</v>
      </c>
      <c r="C10" s="360"/>
      <c r="D10" s="360"/>
      <c r="E10" s="360"/>
    </row>
    <row r="11" spans="1:17" ht="21.75" customHeight="1" x14ac:dyDescent="0.35">
      <c r="B11" s="239" t="s">
        <v>64</v>
      </c>
      <c r="C11" s="240"/>
      <c r="D11" s="241"/>
      <c r="E11" s="285">
        <f>VLOOKUP($A$5,'CALENDRIER ENGAGEMENTS'!$B$6:$M$32,11,FALSE)</f>
        <v>44560</v>
      </c>
    </row>
    <row r="12" spans="1:17" ht="21.75" customHeight="1" x14ac:dyDescent="0.35">
      <c r="B12" s="242" t="s">
        <v>65</v>
      </c>
      <c r="C12" s="243"/>
      <c r="D12" s="244"/>
      <c r="E12" s="286">
        <f>VLOOKUP($A$5,'CALENDRIER ENGAGEMENTS'!$B$6:$M$32,12,FALSE)</f>
        <v>44574</v>
      </c>
    </row>
    <row r="13" spans="1:17" ht="21.75" customHeight="1" x14ac:dyDescent="0.35">
      <c r="B13" s="245" t="s">
        <v>66</v>
      </c>
      <c r="C13" s="246"/>
      <c r="D13" s="247"/>
      <c r="E13" s="248">
        <f>VLOOKUP($A$5,'CALENDRIER ENGAGEMENTS'!$B$6:$M$32,5,FALSE)</f>
        <v>44503</v>
      </c>
      <c r="F13" s="249"/>
    </row>
    <row r="14" spans="1:17" ht="21.75" customHeight="1" x14ac:dyDescent="0.35">
      <c r="B14" s="250" t="s">
        <v>67</v>
      </c>
      <c r="C14" s="251"/>
      <c r="D14" s="252"/>
      <c r="E14" s="253">
        <f>+E13+6</f>
        <v>44509</v>
      </c>
    </row>
    <row r="15" spans="1:17" ht="21.75" customHeight="1" x14ac:dyDescent="0.35">
      <c r="B15" s="250" t="s">
        <v>68</v>
      </c>
      <c r="C15" s="251"/>
      <c r="D15" s="252"/>
      <c r="E15" s="253">
        <f>+E14+1</f>
        <v>44510</v>
      </c>
    </row>
    <row r="16" spans="1:17" ht="21.75" customHeight="1" x14ac:dyDescent="0.35">
      <c r="B16" s="254" t="s">
        <v>69</v>
      </c>
      <c r="C16" s="255"/>
      <c r="D16" s="256"/>
      <c r="E16" s="257">
        <f>+E15+5</f>
        <v>44515</v>
      </c>
    </row>
  </sheetData>
  <mergeCells count="11">
    <mergeCell ref="B10:E10"/>
    <mergeCell ref="A2:N2"/>
    <mergeCell ref="F4:K4"/>
    <mergeCell ref="L4:N4"/>
    <mergeCell ref="A5:A9"/>
    <mergeCell ref="B5:C5"/>
    <mergeCell ref="D5:E6"/>
    <mergeCell ref="F5:H5"/>
    <mergeCell ref="I5:K5"/>
    <mergeCell ref="B7:B9"/>
    <mergeCell ref="C7:C9"/>
  </mergeCells>
  <pageMargins left="0.7" right="0.7" top="0.75" bottom="0.75" header="0.3" footer="0.3"/>
  <pageSetup paperSize="9" scale="81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0945" r:id="rId4" name="Button 1">
              <controlPr defaultSize="0" print="0" autoFill="0" autoPict="0" macro="[0]!FERMETURE_TOUS_LES_ONGLETS">
                <anchor moveWithCells="1">
                  <from>
                    <xdr:col>14</xdr:col>
                    <xdr:colOff>107950</xdr:colOff>
                    <xdr:row>0</xdr:row>
                    <xdr:rowOff>95250</xdr:rowOff>
                  </from>
                  <to>
                    <xdr:col>15</xdr:col>
                    <xdr:colOff>508000</xdr:colOff>
                    <xdr:row>3</xdr:row>
                    <xdr:rowOff>31750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AFCE5D9-FE83-4E54-B123-C7FBF9070DFE}">
          <x14:formula1>
            <xm:f>'INPUT DATA'!$A$2:$A$11</xm:f>
          </x14:formula1>
          <xm:sqref>L6:N6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E5AFA-8259-4D6C-AD4D-967E49A90A60}">
  <sheetPr codeName="Feuil45">
    <pageSetUpPr fitToPage="1"/>
  </sheetPr>
  <dimension ref="A2:Q16"/>
  <sheetViews>
    <sheetView showGridLines="0" zoomScale="80" zoomScaleNormal="80" workbookViewId="0">
      <selection activeCell="J15" sqref="J15"/>
    </sheetView>
  </sheetViews>
  <sheetFormatPr baseColWidth="10" defaultColWidth="11.453125" defaultRowHeight="14.5" x14ac:dyDescent="0.35"/>
  <cols>
    <col min="1" max="1" width="7.54296875" style="226" customWidth="1"/>
    <col min="2" max="3" width="7.26953125" style="226" customWidth="1"/>
    <col min="4" max="4" width="28" style="226" customWidth="1"/>
    <col min="5" max="5" width="15" style="226" bestFit="1" customWidth="1"/>
    <col min="6" max="14" width="17.453125" style="226" customWidth="1"/>
    <col min="15" max="16384" width="11.453125" style="226"/>
  </cols>
  <sheetData>
    <row r="2" spans="1:17" ht="23.5" x14ac:dyDescent="0.35">
      <c r="A2" s="361" t="str">
        <f>TEXT("#SELECTION MENSUELLE  "," ")&amp;TEXT("PROMO "," ")&amp;TEXT(RIGHT(A5,3)," ")</f>
        <v>#SELECTION MENSUELLE  PROMO B_C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</row>
    <row r="3" spans="1:17" x14ac:dyDescent="0.35">
      <c r="C3" s="227"/>
    </row>
    <row r="4" spans="1:17" ht="24" thickBot="1" x14ac:dyDescent="0.4">
      <c r="A4" s="287"/>
      <c r="F4" s="363" t="s">
        <v>32</v>
      </c>
      <c r="G4" s="363"/>
      <c r="H4" s="363"/>
      <c r="I4" s="363"/>
      <c r="J4" s="363"/>
      <c r="K4" s="363"/>
      <c r="L4" s="364" t="s">
        <v>35</v>
      </c>
      <c r="M4" s="365"/>
      <c r="N4" s="365"/>
    </row>
    <row r="5" spans="1:17" ht="15.5" x14ac:dyDescent="0.35">
      <c r="A5" s="366" t="s">
        <v>479</v>
      </c>
      <c r="B5" s="369" t="s">
        <v>0</v>
      </c>
      <c r="C5" s="370"/>
      <c r="D5" s="371" t="s">
        <v>31</v>
      </c>
      <c r="E5" s="370"/>
      <c r="F5" s="374" t="s">
        <v>33</v>
      </c>
      <c r="G5" s="375"/>
      <c r="H5" s="375"/>
      <c r="I5" s="375" t="s">
        <v>34</v>
      </c>
      <c r="J5" s="375"/>
      <c r="K5" s="376"/>
      <c r="L5" s="228"/>
      <c r="M5" s="229"/>
      <c r="N5" s="230"/>
    </row>
    <row r="6" spans="1:17" s="236" customFormat="1" ht="49.5" customHeight="1" x14ac:dyDescent="0.35">
      <c r="A6" s="367"/>
      <c r="B6" s="231" t="s">
        <v>1</v>
      </c>
      <c r="C6" s="232" t="s">
        <v>2</v>
      </c>
      <c r="D6" s="372"/>
      <c r="E6" s="373"/>
      <c r="F6" s="233" t="s">
        <v>85</v>
      </c>
      <c r="G6" s="234" t="s">
        <v>86</v>
      </c>
      <c r="H6" s="234" t="s">
        <v>95</v>
      </c>
      <c r="I6" s="234" t="s">
        <v>87</v>
      </c>
      <c r="J6" s="234" t="s">
        <v>88</v>
      </c>
      <c r="K6" s="235" t="s">
        <v>89</v>
      </c>
      <c r="L6" s="223"/>
      <c r="M6" s="224"/>
      <c r="N6" s="225"/>
    </row>
    <row r="7" spans="1:17" ht="43" customHeight="1" x14ac:dyDescent="0.35">
      <c r="A7" s="367"/>
      <c r="B7" s="377">
        <f>+VLOOKUP($A$5,'CALENDRIER ENGAGEMENTS'!$A$6:$E$32,4,FALSE)</f>
        <v>44567</v>
      </c>
      <c r="C7" s="380">
        <f>B7+VLOOKUP($A$5,'CALENDRIER ENGAGEMENTS'!$A$6:$N$32,14,FALSE)</f>
        <v>44594</v>
      </c>
      <c r="D7" s="237" t="s">
        <v>409</v>
      </c>
      <c r="E7" s="126">
        <v>1007870</v>
      </c>
      <c r="F7" s="53">
        <v>286932</v>
      </c>
      <c r="G7" s="54">
        <f>+F7+1</f>
        <v>286933</v>
      </c>
      <c r="H7" s="54">
        <f>+G7+1</f>
        <v>286934</v>
      </c>
      <c r="I7" s="54">
        <v>286936</v>
      </c>
      <c r="J7" s="54">
        <f t="shared" ref="J7:K7" si="0">+I7+1</f>
        <v>286937</v>
      </c>
      <c r="K7" s="55">
        <f t="shared" si="0"/>
        <v>286938</v>
      </c>
      <c r="L7" s="220"/>
      <c r="M7" s="221"/>
      <c r="N7" s="222"/>
      <c r="Q7" s="227"/>
    </row>
    <row r="8" spans="1:17" ht="43" customHeight="1" x14ac:dyDescent="0.35">
      <c r="A8" s="367"/>
      <c r="B8" s="378"/>
      <c r="C8" s="381"/>
      <c r="D8" s="237" t="s">
        <v>421</v>
      </c>
      <c r="E8" s="126">
        <v>1007871</v>
      </c>
      <c r="F8" s="72"/>
      <c r="G8" s="73"/>
      <c r="H8" s="73"/>
      <c r="I8" s="73"/>
      <c r="J8" s="73"/>
      <c r="K8" s="74"/>
      <c r="L8" s="220"/>
      <c r="M8" s="221"/>
      <c r="N8" s="222"/>
    </row>
    <row r="9" spans="1:17" ht="43" customHeight="1" thickBot="1" x14ac:dyDescent="0.4">
      <c r="A9" s="368"/>
      <c r="B9" s="379"/>
      <c r="C9" s="382"/>
      <c r="D9" s="238" t="s">
        <v>410</v>
      </c>
      <c r="E9" s="212">
        <v>1007895</v>
      </c>
      <c r="F9" s="213"/>
      <c r="G9" s="214"/>
      <c r="H9" s="215"/>
      <c r="I9" s="213"/>
      <c r="J9" s="214"/>
      <c r="K9" s="216"/>
      <c r="L9" s="217"/>
      <c r="M9" s="218"/>
      <c r="N9" s="219"/>
    </row>
    <row r="10" spans="1:17" ht="54" customHeight="1" x14ac:dyDescent="0.35">
      <c r="B10" s="359" t="s">
        <v>480</v>
      </c>
      <c r="C10" s="360"/>
      <c r="D10" s="360"/>
      <c r="E10" s="360"/>
    </row>
    <row r="11" spans="1:17" ht="21.75" customHeight="1" x14ac:dyDescent="0.35">
      <c r="B11" s="239" t="s">
        <v>64</v>
      </c>
      <c r="C11" s="240"/>
      <c r="D11" s="241"/>
      <c r="E11" s="285">
        <f>B7-7</f>
        <v>44560</v>
      </c>
    </row>
    <row r="12" spans="1:17" ht="21.75" customHeight="1" x14ac:dyDescent="0.35">
      <c r="B12" s="242" t="s">
        <v>65</v>
      </c>
      <c r="C12" s="243"/>
      <c r="D12" s="244"/>
      <c r="E12" s="286">
        <f>E11+14</f>
        <v>44574</v>
      </c>
    </row>
    <row r="13" spans="1:17" ht="21.75" customHeight="1" x14ac:dyDescent="0.35">
      <c r="B13" s="245" t="s">
        <v>66</v>
      </c>
      <c r="C13" s="246"/>
      <c r="D13" s="247"/>
      <c r="E13" s="248">
        <f>VLOOKUP($A$5,'CALENDRIER ENGAGEMENTS'!$A$6:$M$32,6,FALSE)</f>
        <v>44503</v>
      </c>
      <c r="F13" s="249"/>
    </row>
    <row r="14" spans="1:17" ht="21.75" customHeight="1" x14ac:dyDescent="0.35">
      <c r="B14" s="250" t="s">
        <v>67</v>
      </c>
      <c r="C14" s="251"/>
      <c r="D14" s="252"/>
      <c r="E14" s="253">
        <f>+E13+6</f>
        <v>44509</v>
      </c>
    </row>
    <row r="15" spans="1:17" ht="21.75" customHeight="1" x14ac:dyDescent="0.35">
      <c r="B15" s="250" t="s">
        <v>68</v>
      </c>
      <c r="C15" s="251"/>
      <c r="D15" s="252"/>
      <c r="E15" s="253">
        <f>+E14+1</f>
        <v>44510</v>
      </c>
    </row>
    <row r="16" spans="1:17" ht="21.75" customHeight="1" x14ac:dyDescent="0.35">
      <c r="B16" s="254" t="s">
        <v>69</v>
      </c>
      <c r="C16" s="255"/>
      <c r="D16" s="256"/>
      <c r="E16" s="257">
        <f>+E15+5</f>
        <v>44515</v>
      </c>
    </row>
  </sheetData>
  <mergeCells count="11">
    <mergeCell ref="B10:E10"/>
    <mergeCell ref="A2:N2"/>
    <mergeCell ref="F4:K4"/>
    <mergeCell ref="L4:N4"/>
    <mergeCell ref="A5:A9"/>
    <mergeCell ref="B5:C5"/>
    <mergeCell ref="D5:E6"/>
    <mergeCell ref="F5:H5"/>
    <mergeCell ref="I5:K5"/>
    <mergeCell ref="B7:B9"/>
    <mergeCell ref="C7:C9"/>
  </mergeCells>
  <pageMargins left="0.7" right="0.7" top="0.75" bottom="0.75" header="0.3" footer="0.3"/>
  <pageSetup paperSize="9" scale="81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4017" r:id="rId4" name="Button 1">
              <controlPr defaultSize="0" print="0" autoFill="0" autoPict="0" macro="[0]!FERMETURE_TOUS_LES_ONGLETS">
                <anchor moveWithCells="1">
                  <from>
                    <xdr:col>14</xdr:col>
                    <xdr:colOff>107950</xdr:colOff>
                    <xdr:row>0</xdr:row>
                    <xdr:rowOff>95250</xdr:rowOff>
                  </from>
                  <to>
                    <xdr:col>15</xdr:col>
                    <xdr:colOff>508000</xdr:colOff>
                    <xdr:row>3</xdr:row>
                    <xdr:rowOff>31750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26DF8693-B389-4792-9AC8-9DCE1B1503D2}">
          <x14:formula1>
            <xm:f>'INPUT DATA'!$A$2:$A$11</xm:f>
          </x14:formula1>
          <xm:sqref>L6:N6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Feuil21"/>
  <dimension ref="C1:I18"/>
  <sheetViews>
    <sheetView showGridLines="0" workbookViewId="0">
      <selection activeCell="J15" sqref="J15"/>
    </sheetView>
  </sheetViews>
  <sheetFormatPr baseColWidth="10" defaultColWidth="11.453125" defaultRowHeight="14.5" x14ac:dyDescent="0.35"/>
  <cols>
    <col min="1" max="2" width="11.453125" style="31"/>
    <col min="3" max="3" width="19.453125" style="31" bestFit="1" customWidth="1"/>
    <col min="4" max="4" width="26.7265625" style="31" customWidth="1"/>
    <col min="5" max="6" width="11.453125" style="31"/>
    <col min="7" max="7" width="19" style="31" bestFit="1" customWidth="1"/>
    <col min="8" max="8" width="25.7265625" style="31" bestFit="1" customWidth="1"/>
    <col min="9" max="9" width="11.26953125" style="31" bestFit="1" customWidth="1"/>
    <col min="10" max="16384" width="11.453125" style="31"/>
  </cols>
  <sheetData>
    <row r="1" spans="3:9" ht="21" x14ac:dyDescent="0.35">
      <c r="C1" s="383" t="s">
        <v>70</v>
      </c>
      <c r="D1" s="383"/>
      <c r="E1" s="383"/>
      <c r="F1" s="383"/>
      <c r="G1" s="383"/>
      <c r="H1" s="383"/>
      <c r="I1" s="383"/>
    </row>
    <row r="3" spans="3:9" x14ac:dyDescent="0.35">
      <c r="C3" s="31">
        <v>2021</v>
      </c>
      <c r="G3" s="31">
        <v>2022</v>
      </c>
    </row>
    <row r="6" spans="3:9" ht="15" thickBot="1" x14ac:dyDescent="0.4">
      <c r="C6" s="32" t="s">
        <v>51</v>
      </c>
      <c r="D6" s="38">
        <f t="shared" ref="D6:D18" si="0">E6</f>
        <v>44197</v>
      </c>
      <c r="E6" s="258">
        <f xml:space="preserve"> DATE($C$3,1,1)</f>
        <v>44197</v>
      </c>
      <c r="F6" s="259"/>
      <c r="G6" s="260" t="s">
        <v>51</v>
      </c>
      <c r="H6" s="36">
        <f t="shared" ref="H6:H18" si="1">I6</f>
        <v>44562</v>
      </c>
      <c r="I6" s="258">
        <f xml:space="preserve"> DATE($G$3,1,1)</f>
        <v>44562</v>
      </c>
    </row>
    <row r="7" spans="3:9" ht="15" thickBot="1" x14ac:dyDescent="0.4">
      <c r="C7" s="33" t="s">
        <v>63</v>
      </c>
      <c r="D7" s="36">
        <f t="shared" si="0"/>
        <v>44290</v>
      </c>
      <c r="E7" s="258">
        <f xml:space="preserve"> FLOOR(DAY(MINUTE($C$3/38)/2+56)&amp;"/5/"&amp;$C$3,7)-34</f>
        <v>44290</v>
      </c>
      <c r="F7" s="259"/>
      <c r="G7" s="261" t="s">
        <v>63</v>
      </c>
      <c r="H7" s="36">
        <f t="shared" si="1"/>
        <v>44668</v>
      </c>
      <c r="I7" s="258">
        <f xml:space="preserve"> FLOOR(DAY(MINUTE($G$3/38)/2+56)&amp;"/5/"&amp;$G$3,7)-34</f>
        <v>44668</v>
      </c>
    </row>
    <row r="8" spans="3:9" ht="15" thickBot="1" x14ac:dyDescent="0.4">
      <c r="C8" s="34" t="s">
        <v>52</v>
      </c>
      <c r="D8" s="38">
        <f t="shared" si="0"/>
        <v>44291</v>
      </c>
      <c r="E8" s="262">
        <f xml:space="preserve"> E7 + 1</f>
        <v>44291</v>
      </c>
      <c r="F8" s="259"/>
      <c r="G8" s="261" t="s">
        <v>52</v>
      </c>
      <c r="H8" s="38">
        <f t="shared" si="1"/>
        <v>44669</v>
      </c>
      <c r="I8" s="262">
        <f xml:space="preserve"> I7 + 1</f>
        <v>44669</v>
      </c>
    </row>
    <row r="9" spans="3:9" ht="15" thickBot="1" x14ac:dyDescent="0.4">
      <c r="C9" s="33" t="s">
        <v>53</v>
      </c>
      <c r="D9" s="36">
        <f t="shared" si="0"/>
        <v>44317</v>
      </c>
      <c r="E9" s="262">
        <f xml:space="preserve"> DATE($C$3,5,1)</f>
        <v>44317</v>
      </c>
      <c r="F9" s="259"/>
      <c r="G9" s="261" t="s">
        <v>53</v>
      </c>
      <c r="H9" s="36">
        <f t="shared" si="1"/>
        <v>44682</v>
      </c>
      <c r="I9" s="262">
        <f xml:space="preserve"> DATE($G$3,5,1)</f>
        <v>44682</v>
      </c>
    </row>
    <row r="10" spans="3:9" ht="15" thickBot="1" x14ac:dyDescent="0.4">
      <c r="C10" s="34" t="s">
        <v>54</v>
      </c>
      <c r="D10" s="36">
        <f t="shared" si="0"/>
        <v>44324</v>
      </c>
      <c r="E10" s="262">
        <f xml:space="preserve"> DATE($C$3,5,8)</f>
        <v>44324</v>
      </c>
      <c r="F10" s="259"/>
      <c r="G10" s="261" t="s">
        <v>54</v>
      </c>
      <c r="H10" s="36">
        <f t="shared" si="1"/>
        <v>44689</v>
      </c>
      <c r="I10" s="262">
        <f xml:space="preserve"> DATE($G$3,5,8)</f>
        <v>44689</v>
      </c>
    </row>
    <row r="11" spans="3:9" ht="15" thickBot="1" x14ac:dyDescent="0.4">
      <c r="C11" s="33" t="s">
        <v>55</v>
      </c>
      <c r="D11" s="38">
        <f t="shared" si="0"/>
        <v>44329</v>
      </c>
      <c r="E11" s="262">
        <f xml:space="preserve"> E7 + 39</f>
        <v>44329</v>
      </c>
      <c r="F11" s="259"/>
      <c r="G11" s="261" t="s">
        <v>55</v>
      </c>
      <c r="H11" s="38">
        <f t="shared" si="1"/>
        <v>44707</v>
      </c>
      <c r="I11" s="262">
        <f xml:space="preserve"> I7 + 39</f>
        <v>44707</v>
      </c>
    </row>
    <row r="12" spans="3:9" ht="15" thickBot="1" x14ac:dyDescent="0.4">
      <c r="C12" s="34" t="s">
        <v>56</v>
      </c>
      <c r="D12" s="36">
        <f t="shared" si="0"/>
        <v>44339</v>
      </c>
      <c r="E12" s="262">
        <f xml:space="preserve"> E7 + 49</f>
        <v>44339</v>
      </c>
      <c r="F12" s="259"/>
      <c r="G12" s="261" t="s">
        <v>56</v>
      </c>
      <c r="H12" s="36">
        <f t="shared" si="1"/>
        <v>44717</v>
      </c>
      <c r="I12" s="262">
        <f xml:space="preserve"> I7 + 49</f>
        <v>44717</v>
      </c>
    </row>
    <row r="13" spans="3:9" ht="15" thickBot="1" x14ac:dyDescent="0.4">
      <c r="C13" s="33" t="s">
        <v>57</v>
      </c>
      <c r="D13" s="38">
        <f t="shared" si="0"/>
        <v>44340</v>
      </c>
      <c r="E13" s="262">
        <f xml:space="preserve"> E7 + 50</f>
        <v>44340</v>
      </c>
      <c r="F13" s="259"/>
      <c r="G13" s="261" t="s">
        <v>57</v>
      </c>
      <c r="H13" s="38">
        <f t="shared" si="1"/>
        <v>44718</v>
      </c>
      <c r="I13" s="262">
        <f xml:space="preserve"> I7 + 50</f>
        <v>44718</v>
      </c>
    </row>
    <row r="14" spans="3:9" ht="15" thickBot="1" x14ac:dyDescent="0.4">
      <c r="C14" s="34" t="s">
        <v>58</v>
      </c>
      <c r="D14" s="38">
        <f t="shared" si="0"/>
        <v>44391</v>
      </c>
      <c r="E14" s="262">
        <f xml:space="preserve"> DATE($C$3,7,14)</f>
        <v>44391</v>
      </c>
      <c r="F14" s="259"/>
      <c r="G14" s="261" t="s">
        <v>58</v>
      </c>
      <c r="H14" s="38">
        <f t="shared" si="1"/>
        <v>44756</v>
      </c>
      <c r="I14" s="262">
        <f xml:space="preserve"> DATE($G$3,7,14)</f>
        <v>44756</v>
      </c>
    </row>
    <row r="15" spans="3:9" ht="15" thickBot="1" x14ac:dyDescent="0.4">
      <c r="C15" s="33" t="s">
        <v>59</v>
      </c>
      <c r="D15" s="36">
        <f t="shared" si="0"/>
        <v>44423</v>
      </c>
      <c r="E15" s="262">
        <f xml:space="preserve"> DATE($C$3,8,15)</f>
        <v>44423</v>
      </c>
      <c r="F15" s="259"/>
      <c r="G15" s="261" t="s">
        <v>59</v>
      </c>
      <c r="H15" s="38">
        <f t="shared" si="1"/>
        <v>44788</v>
      </c>
      <c r="I15" s="262">
        <f xml:space="preserve"> DATE($G$3,8,15)</f>
        <v>44788</v>
      </c>
    </row>
    <row r="16" spans="3:9" ht="15" thickBot="1" x14ac:dyDescent="0.4">
      <c r="C16" s="34" t="s">
        <v>60</v>
      </c>
      <c r="D16" s="38">
        <f t="shared" si="0"/>
        <v>44501</v>
      </c>
      <c r="E16" s="262">
        <f xml:space="preserve"> DATE($C$3,11,1)</f>
        <v>44501</v>
      </c>
      <c r="F16" s="259"/>
      <c r="G16" s="261" t="s">
        <v>60</v>
      </c>
      <c r="H16" s="38">
        <f t="shared" si="1"/>
        <v>44866</v>
      </c>
      <c r="I16" s="262">
        <f xml:space="preserve"> DATE($G$3,11,1)</f>
        <v>44866</v>
      </c>
    </row>
    <row r="17" spans="3:9" ht="15" thickBot="1" x14ac:dyDescent="0.4">
      <c r="C17" s="33" t="s">
        <v>61</v>
      </c>
      <c r="D17" s="38">
        <f t="shared" si="0"/>
        <v>44511</v>
      </c>
      <c r="E17" s="262">
        <f xml:space="preserve"> DATE($C$3,11,11)</f>
        <v>44511</v>
      </c>
      <c r="F17" s="259"/>
      <c r="G17" s="261" t="s">
        <v>61</v>
      </c>
      <c r="H17" s="38">
        <f t="shared" si="1"/>
        <v>44876</v>
      </c>
      <c r="I17" s="262">
        <f xml:space="preserve"> DATE($G$3,11,11)</f>
        <v>44876</v>
      </c>
    </row>
    <row r="18" spans="3:9" x14ac:dyDescent="0.35">
      <c r="C18" s="35" t="s">
        <v>62</v>
      </c>
      <c r="D18" s="36">
        <f t="shared" si="0"/>
        <v>44555</v>
      </c>
      <c r="E18" s="262">
        <f xml:space="preserve"> DATE($C$3,12,25)</f>
        <v>44555</v>
      </c>
      <c r="F18" s="259"/>
      <c r="G18" s="261" t="s">
        <v>62</v>
      </c>
      <c r="H18" s="36">
        <f t="shared" si="1"/>
        <v>44920</v>
      </c>
      <c r="I18" s="262">
        <f xml:space="preserve"> DATE($G$3,12,25)</f>
        <v>44920</v>
      </c>
    </row>
  </sheetData>
  <mergeCells count="1">
    <mergeCell ref="C1:I1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Feuil54"/>
  <dimension ref="A1:F28"/>
  <sheetViews>
    <sheetView workbookViewId="0">
      <selection activeCell="J15" sqref="J15"/>
    </sheetView>
  </sheetViews>
  <sheetFormatPr baseColWidth="10" defaultRowHeight="14.5" x14ac:dyDescent="0.35"/>
  <cols>
    <col min="1" max="1" width="34.54296875" bestFit="1" customWidth="1"/>
  </cols>
  <sheetData>
    <row r="1" spans="1:6" s="40" customFormat="1" x14ac:dyDescent="0.35">
      <c r="A1" s="69" t="s">
        <v>75</v>
      </c>
      <c r="B1" s="69" t="s">
        <v>96</v>
      </c>
      <c r="D1" s="69" t="s">
        <v>97</v>
      </c>
      <c r="F1" s="69" t="s">
        <v>108</v>
      </c>
    </row>
    <row r="2" spans="1:6" x14ac:dyDescent="0.35">
      <c r="D2" s="70">
        <v>44139</v>
      </c>
      <c r="F2" t="s">
        <v>109</v>
      </c>
    </row>
    <row r="3" spans="1:6" x14ac:dyDescent="0.35">
      <c r="A3" s="59" t="s">
        <v>76</v>
      </c>
      <c r="B3" s="60" t="str">
        <f>LEFT(A3,2)</f>
        <v>23</v>
      </c>
      <c r="D3" s="70">
        <v>44153</v>
      </c>
      <c r="F3" t="s">
        <v>110</v>
      </c>
    </row>
    <row r="4" spans="1:6" x14ac:dyDescent="0.35">
      <c r="A4" s="59" t="s">
        <v>77</v>
      </c>
      <c r="B4" s="60" t="str">
        <f t="shared" ref="B4:B22" si="0">LEFT(A4,2)</f>
        <v>28</v>
      </c>
      <c r="D4" s="70">
        <v>44167</v>
      </c>
      <c r="F4" t="s">
        <v>111</v>
      </c>
    </row>
    <row r="5" spans="1:6" x14ac:dyDescent="0.35">
      <c r="A5" s="59" t="s">
        <v>78</v>
      </c>
      <c r="B5" s="60" t="str">
        <f t="shared" si="0"/>
        <v>37</v>
      </c>
      <c r="D5" s="70">
        <v>44181</v>
      </c>
      <c r="F5" t="s">
        <v>112</v>
      </c>
    </row>
    <row r="6" spans="1:6" x14ac:dyDescent="0.35">
      <c r="A6" s="59" t="s">
        <v>79</v>
      </c>
      <c r="B6" s="60" t="str">
        <f t="shared" si="0"/>
        <v>40</v>
      </c>
      <c r="D6" s="70">
        <v>44202</v>
      </c>
    </row>
    <row r="7" spans="1:6" x14ac:dyDescent="0.35">
      <c r="A7" s="59" t="s">
        <v>80</v>
      </c>
      <c r="B7" s="60" t="str">
        <f t="shared" si="0"/>
        <v>42</v>
      </c>
      <c r="D7" s="70">
        <v>44209</v>
      </c>
    </row>
    <row r="8" spans="1:6" x14ac:dyDescent="0.35">
      <c r="A8" s="59" t="s">
        <v>81</v>
      </c>
      <c r="B8" s="60" t="str">
        <f t="shared" si="0"/>
        <v>44</v>
      </c>
      <c r="D8" s="70">
        <v>44223</v>
      </c>
    </row>
    <row r="9" spans="1:6" ht="14.15" customHeight="1" x14ac:dyDescent="0.35">
      <c r="A9" s="59" t="s">
        <v>82</v>
      </c>
      <c r="B9" s="60" t="str">
        <f t="shared" si="0"/>
        <v>45</v>
      </c>
      <c r="D9" s="70">
        <v>44237</v>
      </c>
    </row>
    <row r="10" spans="1:6" x14ac:dyDescent="0.35">
      <c r="A10" s="59" t="s">
        <v>83</v>
      </c>
      <c r="B10" s="60" t="str">
        <f t="shared" si="0"/>
        <v>46</v>
      </c>
      <c r="D10" s="70">
        <v>44251</v>
      </c>
    </row>
    <row r="11" spans="1:6" x14ac:dyDescent="0.35">
      <c r="A11" s="59" t="s">
        <v>84</v>
      </c>
      <c r="B11" s="60" t="str">
        <f t="shared" si="0"/>
        <v>48</v>
      </c>
      <c r="D11" s="70">
        <v>44265</v>
      </c>
    </row>
    <row r="12" spans="1:6" x14ac:dyDescent="0.35">
      <c r="A12" s="59" t="s">
        <v>85</v>
      </c>
      <c r="B12" s="60" t="str">
        <f t="shared" si="0"/>
        <v>51</v>
      </c>
      <c r="D12" s="70">
        <v>44279</v>
      </c>
    </row>
    <row r="13" spans="1:6" x14ac:dyDescent="0.35">
      <c r="A13" s="59" t="s">
        <v>86</v>
      </c>
      <c r="B13" s="60" t="str">
        <f t="shared" si="0"/>
        <v>52</v>
      </c>
      <c r="D13" s="70">
        <v>44293</v>
      </c>
    </row>
    <row r="14" spans="1:6" x14ac:dyDescent="0.35">
      <c r="A14" s="59" t="s">
        <v>87</v>
      </c>
      <c r="B14" s="60" t="str">
        <f t="shared" si="0"/>
        <v>53</v>
      </c>
      <c r="D14" s="70">
        <v>44307</v>
      </c>
    </row>
    <row r="15" spans="1:6" x14ac:dyDescent="0.35">
      <c r="A15" s="59" t="s">
        <v>88</v>
      </c>
      <c r="B15" s="60" t="str">
        <f t="shared" si="0"/>
        <v>54</v>
      </c>
      <c r="D15" s="70">
        <v>44321</v>
      </c>
    </row>
    <row r="16" spans="1:6" x14ac:dyDescent="0.35">
      <c r="A16" s="59" t="s">
        <v>89</v>
      </c>
      <c r="B16" s="60" t="str">
        <f t="shared" si="0"/>
        <v>55</v>
      </c>
      <c r="D16" s="70">
        <v>44335</v>
      </c>
    </row>
    <row r="17" spans="1:4" x14ac:dyDescent="0.35">
      <c r="A17" s="59" t="s">
        <v>90</v>
      </c>
      <c r="B17" s="60" t="str">
        <f t="shared" si="0"/>
        <v>59</v>
      </c>
      <c r="D17" s="70">
        <v>44349</v>
      </c>
    </row>
    <row r="18" spans="1:4" x14ac:dyDescent="0.35">
      <c r="A18" s="59" t="s">
        <v>91</v>
      </c>
      <c r="B18" s="60" t="str">
        <f t="shared" si="0"/>
        <v>60</v>
      </c>
      <c r="D18" s="70">
        <v>44363</v>
      </c>
    </row>
    <row r="19" spans="1:4" x14ac:dyDescent="0.35">
      <c r="A19" s="59" t="s">
        <v>92</v>
      </c>
      <c r="B19" s="60" t="str">
        <f t="shared" si="0"/>
        <v>63</v>
      </c>
      <c r="D19" s="70">
        <v>44384</v>
      </c>
    </row>
    <row r="20" spans="1:4" x14ac:dyDescent="0.35">
      <c r="A20" s="59" t="s">
        <v>93</v>
      </c>
      <c r="B20" s="60" t="str">
        <f t="shared" si="0"/>
        <v>64</v>
      </c>
      <c r="D20" s="70">
        <v>44398</v>
      </c>
    </row>
    <row r="21" spans="1:4" x14ac:dyDescent="0.35">
      <c r="A21" s="59" t="s">
        <v>94</v>
      </c>
      <c r="B21" s="60" t="str">
        <f t="shared" si="0"/>
        <v>66</v>
      </c>
      <c r="D21" s="71">
        <v>44398</v>
      </c>
    </row>
    <row r="22" spans="1:4" x14ac:dyDescent="0.35">
      <c r="A22" s="59" t="s">
        <v>95</v>
      </c>
      <c r="B22" s="60" t="str">
        <f t="shared" si="0"/>
        <v>68</v>
      </c>
      <c r="D22" s="70">
        <v>44412</v>
      </c>
    </row>
    <row r="23" spans="1:4" x14ac:dyDescent="0.35">
      <c r="D23" s="70">
        <v>44426</v>
      </c>
    </row>
    <row r="24" spans="1:4" x14ac:dyDescent="0.35">
      <c r="D24" s="70">
        <v>44440</v>
      </c>
    </row>
    <row r="25" spans="1:4" x14ac:dyDescent="0.35">
      <c r="D25" s="70">
        <v>44454</v>
      </c>
    </row>
    <row r="26" spans="1:4" x14ac:dyDescent="0.35">
      <c r="D26" s="70">
        <v>44468</v>
      </c>
    </row>
    <row r="27" spans="1:4" x14ac:dyDescent="0.35">
      <c r="D27" s="71">
        <v>44468</v>
      </c>
    </row>
    <row r="28" spans="1:4" x14ac:dyDescent="0.35">
      <c r="D28" s="70">
        <v>44482</v>
      </c>
    </row>
  </sheetData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Feuil5"/>
  <dimension ref="A1"/>
  <sheetViews>
    <sheetView showGridLines="0" workbookViewId="0">
      <selection activeCell="J15" sqref="J15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465" r:id="rId4" name="Button 1">
              <controlPr defaultSize="0" print="0" autoFill="0" autoPict="0" macro="[0]!Protection">
                <anchor moveWithCells="1" sizeWithCells="1">
                  <from>
                    <xdr:col>1</xdr:col>
                    <xdr:colOff>260350</xdr:colOff>
                    <xdr:row>1</xdr:row>
                    <xdr:rowOff>12700</xdr:rowOff>
                  </from>
                  <to>
                    <xdr:col>3</xdr:col>
                    <xdr:colOff>723900</xdr:colOff>
                    <xdr:row>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6" r:id="rId5" name="Button 2">
              <controlPr defaultSize="0" print="0" autoFill="0" autoPict="0" macro="[0]!OterProtection">
                <anchor moveWithCells="1" sizeWithCells="1">
                  <from>
                    <xdr:col>4</xdr:col>
                    <xdr:colOff>247650</xdr:colOff>
                    <xdr:row>1</xdr:row>
                    <xdr:rowOff>12700</xdr:rowOff>
                  </from>
                  <to>
                    <xdr:col>6</xdr:col>
                    <xdr:colOff>717550</xdr:colOff>
                    <xdr:row>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7" r:id="rId6" name="Button 3">
              <controlPr defaultSize="0" print="0" autoFill="0" autoPict="0" macro="[0]!OUVERTURE_TOUS_LES_ONGLETS">
                <anchor moveWithCells="1" sizeWithCells="1">
                  <from>
                    <xdr:col>1</xdr:col>
                    <xdr:colOff>298450</xdr:colOff>
                    <xdr:row>7</xdr:row>
                    <xdr:rowOff>31750</xdr:rowOff>
                  </from>
                  <to>
                    <xdr:col>4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8" r:id="rId7" name="Button 4">
              <controlPr defaultSize="0" print="0" autoFill="0" autoPict="0" macro="[0]!FERMETURE_TOUS_LES_ONGLETS">
                <anchor moveWithCells="1" sizeWithCells="1">
                  <from>
                    <xdr:col>4</xdr:col>
                    <xdr:colOff>298450</xdr:colOff>
                    <xdr:row>7</xdr:row>
                    <xdr:rowOff>31750</xdr:rowOff>
                  </from>
                  <to>
                    <xdr:col>7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1" r:id="rId8" name="Button 7">
              <controlPr defaultSize="0" print="0" autoFill="0" autoPict="0" macro="[0]!DATE_TRANSFERT2">
                <anchor moveWithCells="1" sizeWithCells="1">
                  <from>
                    <xdr:col>4</xdr:col>
                    <xdr:colOff>266700</xdr:colOff>
                    <xdr:row>13</xdr:row>
                    <xdr:rowOff>133350</xdr:rowOff>
                  </from>
                  <to>
                    <xdr:col>6</xdr:col>
                    <xdr:colOff>736600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2" r:id="rId9" name="Button 8">
              <controlPr defaultSize="0" print="0" autoFill="0" autoPict="0" macro="[0]!OUVERTURE_ONGLETS_ENGAGEMENT">
                <anchor moveWithCells="1" sizeWithCells="1">
                  <from>
                    <xdr:col>1</xdr:col>
                    <xdr:colOff>266700</xdr:colOff>
                    <xdr:row>13</xdr:row>
                    <xdr:rowOff>152400</xdr:rowOff>
                  </from>
                  <to>
                    <xdr:col>3</xdr:col>
                    <xdr:colOff>736600</xdr:colOff>
                    <xdr:row>18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27</vt:i4>
      </vt:variant>
      <vt:variant>
        <vt:lpstr>Plages nommées</vt:lpstr>
      </vt:variant>
      <vt:variant>
        <vt:i4>5</vt:i4>
      </vt:variant>
    </vt:vector>
  </HeadingPairs>
  <TitlesOfParts>
    <vt:vector size="32" baseType="lpstr">
      <vt:lpstr>ACCUEIL</vt:lpstr>
      <vt:lpstr>LISTES</vt:lpstr>
      <vt:lpstr>COLLECTIONS VINS</vt:lpstr>
      <vt:lpstr>MEILLEURS COURS</vt:lpstr>
      <vt:lpstr>AUTRES OPERATIONS F</vt:lpstr>
      <vt:lpstr>OFFRE DU MOMENT</vt:lpstr>
      <vt:lpstr>FESTIVALS</vt:lpstr>
      <vt:lpstr>MAILING BOUCHERIE</vt:lpstr>
      <vt:lpstr>OFFRE DU JOUR</vt:lpstr>
      <vt:lpstr>FLYERS</vt:lpstr>
      <vt:lpstr>AUTRES OPERATIONS NF</vt:lpstr>
      <vt:lpstr>PROMO WEB</vt:lpstr>
      <vt:lpstr>METRO FR</vt:lpstr>
      <vt:lpstr>TEMPS FORTS DIGITAUX</vt:lpstr>
      <vt:lpstr>SOLDES</vt:lpstr>
      <vt:lpstr>SELECTION QUINZAINE</vt:lpstr>
      <vt:lpstr>SELECTION MENSUELLE</vt:lpstr>
      <vt:lpstr>CALENDRIER ENGAGEMENTS</vt:lpstr>
      <vt:lpstr>AUTRES ENGAGEMENTS</vt:lpstr>
      <vt:lpstr>TRANSFERT AUTRES ENGAGEMENTS</vt:lpstr>
      <vt:lpstr>ENGAGEMENT TEMPS FORTS</vt:lpstr>
      <vt:lpstr>TRANSFERT TEMPS FORTS</vt:lpstr>
      <vt:lpstr>SELECTION_B</vt:lpstr>
      <vt:lpstr>SELECTION_B_C</vt:lpstr>
      <vt:lpstr>JOURS FERIES</vt:lpstr>
      <vt:lpstr>INPUT DATA</vt:lpstr>
      <vt:lpstr>PAC</vt:lpstr>
      <vt:lpstr>SELECTION_B!Zone_d_impression</vt:lpstr>
      <vt:lpstr>SELECTION_B_C!Zone_d_impression</vt:lpstr>
      <vt:lpstr>SOLDES!Zone_d_impression</vt:lpstr>
      <vt:lpstr>'TRANSFERT AUTRES ENGAGEMENTS'!Zone_d_impression</vt:lpstr>
      <vt:lpstr>'TRANSFERT TEMPS FORTS'!Zone_d_impression</vt:lpstr>
    </vt:vector>
  </TitlesOfParts>
  <Manager>laetitia.sanviti@metro.fr;Xavier.Colson@METRO.FR</Manager>
  <Company>METRO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Colson, Xavier</dc:creator>
  <cp:lastModifiedBy>Colson, Xavier</cp:lastModifiedBy>
  <cp:lastPrinted>2021-08-17T15:35:54Z</cp:lastPrinted>
  <dcterms:created xsi:type="dcterms:W3CDTF">2019-09-19T07:58:11Z</dcterms:created>
  <dcterms:modified xsi:type="dcterms:W3CDTF">2021-08-19T15:56:43Z</dcterms:modified>
</cp:coreProperties>
</file>