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0730" windowHeight="11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2" i="2" l="1"/>
  <c r="S32" i="2"/>
  <c r="Q32" i="2"/>
  <c r="P32" i="2"/>
  <c r="O32" i="2"/>
  <c r="N32" i="2"/>
  <c r="R32" i="2" s="1"/>
  <c r="H32" i="2"/>
  <c r="C32" i="2"/>
  <c r="AA31" i="2"/>
  <c r="Y31" i="2"/>
  <c r="AB31" i="2" s="1"/>
  <c r="X31" i="2"/>
  <c r="M31" i="2"/>
  <c r="AB30" i="2"/>
  <c r="AA30" i="2"/>
  <c r="Y30" i="2"/>
  <c r="X30" i="2"/>
  <c r="M30" i="2"/>
  <c r="M32" i="2" s="1"/>
  <c r="X29" i="2"/>
  <c r="Y29" i="2" s="1"/>
  <c r="M29" i="2"/>
  <c r="Y28" i="2"/>
  <c r="AB28" i="2" s="1"/>
  <c r="X28" i="2"/>
  <c r="X32" i="2" s="1"/>
  <c r="M28" i="2"/>
  <c r="S23" i="2"/>
  <c r="Q23" i="2"/>
  <c r="P23" i="2"/>
  <c r="O23" i="2"/>
  <c r="N23" i="2"/>
  <c r="R23" i="2" s="1"/>
  <c r="H23" i="2"/>
  <c r="C23" i="2"/>
  <c r="Y22" i="2"/>
  <c r="AA22" i="2" s="1"/>
  <c r="X22" i="2"/>
  <c r="M22" i="2"/>
  <c r="Z21" i="2"/>
  <c r="Z23" i="2" s="1"/>
  <c r="X21" i="2"/>
  <c r="M21" i="2"/>
  <c r="Y21" i="2" s="1"/>
  <c r="AA20" i="2"/>
  <c r="Y20" i="2"/>
  <c r="AB20" i="2" s="1"/>
  <c r="X20" i="2"/>
  <c r="M20" i="2"/>
  <c r="X19" i="2"/>
  <c r="M19" i="2"/>
  <c r="Y19" i="2" s="1"/>
  <c r="AA18" i="2"/>
  <c r="Y18" i="2"/>
  <c r="AB18" i="2" s="1"/>
  <c r="X18" i="2"/>
  <c r="M18" i="2"/>
  <c r="X17" i="2"/>
  <c r="M17" i="2"/>
  <c r="Y17" i="2" s="1"/>
  <c r="AA17" i="2" s="1"/>
  <c r="Y16" i="2"/>
  <c r="AB16" i="2" s="1"/>
  <c r="X16" i="2"/>
  <c r="M16" i="2"/>
  <c r="X15" i="2"/>
  <c r="M15" i="2"/>
  <c r="Y15" i="2" s="1"/>
  <c r="B15" i="2"/>
  <c r="B16" i="2" s="1"/>
  <c r="B17" i="2" s="1"/>
  <c r="B18" i="2" s="1"/>
  <c r="B19" i="2" s="1"/>
  <c r="B20" i="2" s="1"/>
  <c r="B21" i="2" s="1"/>
  <c r="B22" i="2" s="1"/>
  <c r="X14" i="2"/>
  <c r="M14" i="2"/>
  <c r="Y14" i="2" s="1"/>
  <c r="AA14" i="2" s="1"/>
  <c r="B14" i="2"/>
  <c r="Y13" i="2"/>
  <c r="AA13" i="2" s="1"/>
  <c r="X13" i="2"/>
  <c r="X23" i="2" s="1"/>
  <c r="M13" i="2"/>
  <c r="Z12" i="2"/>
  <c r="S12" i="2"/>
  <c r="R12" i="2"/>
  <c r="Q12" i="2"/>
  <c r="P12" i="2"/>
  <c r="O12" i="2"/>
  <c r="N12" i="2"/>
  <c r="M12" i="2"/>
  <c r="H12" i="2"/>
  <c r="C12" i="2"/>
  <c r="X11" i="2"/>
  <c r="Y11" i="2" s="1"/>
  <c r="M11" i="2"/>
  <c r="Z10" i="2"/>
  <c r="Z24" i="2" s="1"/>
  <c r="S10" i="2"/>
  <c r="S24" i="2" s="1"/>
  <c r="P10" i="2"/>
  <c r="N10" i="2"/>
  <c r="H10" i="2"/>
  <c r="H24" i="2" s="1"/>
  <c r="F10" i="2"/>
  <c r="D10" i="2"/>
  <c r="C10" i="2"/>
  <c r="Y9" i="2"/>
  <c r="AB9" i="2" s="1"/>
  <c r="X9" i="2"/>
  <c r="M9" i="2"/>
  <c r="C9" i="2"/>
  <c r="X8" i="2"/>
  <c r="M8" i="2"/>
  <c r="Y8" i="2" s="1"/>
  <c r="X7" i="2"/>
  <c r="M7" i="2"/>
  <c r="Y7" i="2" s="1"/>
  <c r="X6" i="2"/>
  <c r="Y6" i="2" s="1"/>
  <c r="M6" i="2"/>
  <c r="B6" i="2"/>
  <c r="B7" i="2" s="1"/>
  <c r="X5" i="2"/>
  <c r="X10" i="2" s="1"/>
  <c r="M5" i="2"/>
  <c r="Y5" i="2" s="1"/>
  <c r="B5" i="2"/>
  <c r="Y4" i="2"/>
  <c r="X4" i="2"/>
  <c r="M4" i="2"/>
  <c r="M10" i="2" s="1"/>
  <c r="AB5" i="2" l="1"/>
  <c r="AA5" i="2"/>
  <c r="AB6" i="2"/>
  <c r="AA6" i="2"/>
  <c r="AA15" i="2"/>
  <c r="AB15" i="2"/>
  <c r="AB7" i="2"/>
  <c r="AA7" i="2"/>
  <c r="F24" i="2"/>
  <c r="AA21" i="2"/>
  <c r="AB21" i="2"/>
  <c r="Y10" i="2"/>
  <c r="Y12" i="2"/>
  <c r="AA11" i="2"/>
  <c r="AA12" i="2" s="1"/>
  <c r="AB29" i="2"/>
  <c r="AA29" i="2"/>
  <c r="AA8" i="2"/>
  <c r="AB8" i="2"/>
  <c r="AA23" i="2"/>
  <c r="AB19" i="2"/>
  <c r="AA19" i="2"/>
  <c r="M23" i="2"/>
  <c r="M24" i="2" s="1"/>
  <c r="Y23" i="2"/>
  <c r="AB23" i="2" s="1"/>
  <c r="C24" i="2"/>
  <c r="G24" i="2"/>
  <c r="Y32" i="2"/>
  <c r="AB32" i="2" s="1"/>
  <c r="AA4" i="2"/>
  <c r="AA9" i="2"/>
  <c r="E10" i="2"/>
  <c r="Q10" i="2"/>
  <c r="AA16" i="2"/>
  <c r="D24" i="2"/>
  <c r="AA28" i="2"/>
  <c r="AA32" i="2" s="1"/>
  <c r="R10" i="2"/>
  <c r="R24" i="2" s="1"/>
  <c r="X12" i="2"/>
  <c r="X24" i="2" s="1"/>
  <c r="E24" i="2"/>
  <c r="Q24" i="2"/>
  <c r="G10" i="2"/>
  <c r="O10" i="2"/>
  <c r="N24" i="2"/>
  <c r="O24" i="2" s="1"/>
  <c r="Y24" i="2" l="1"/>
  <c r="AB24" i="2" s="1"/>
  <c r="AB10" i="2"/>
  <c r="P24" i="2"/>
  <c r="AA10" i="2"/>
  <c r="AA24" i="2" s="1"/>
</calcChain>
</file>

<file path=xl/sharedStrings.xml><?xml version="1.0" encoding="utf-8"?>
<sst xmlns="http://schemas.openxmlformats.org/spreadsheetml/2006/main" count="104" uniqueCount="51">
  <si>
    <t>Pushbacks</t>
  </si>
  <si>
    <t>Gradins</t>
  </si>
  <si>
    <t>M/TZF(KT)</t>
  </si>
  <si>
    <t>M/TZF(%Fe )</t>
  </si>
  <si>
    <t>M/TZF(%Sio2 )</t>
  </si>
  <si>
    <t>M/TZF(%Al2o3)</t>
  </si>
  <si>
    <t>M/TZF(%P)</t>
  </si>
  <si>
    <t>MPH/TZF(KT)</t>
  </si>
  <si>
    <t>MPH/TZF(%Fe )</t>
  </si>
  <si>
    <t>MPH/TZF(%Sio2 )</t>
  </si>
  <si>
    <t>MPH/TZF(%Al2o3)</t>
  </si>
  <si>
    <t>MPH/TZF(%P)</t>
  </si>
  <si>
    <t>MX(KT)</t>
  </si>
  <si>
    <t>MX(%Fe )</t>
  </si>
  <si>
    <t>MX(%Sio2 )</t>
  </si>
  <si>
    <t>MX(%Al2o3)</t>
  </si>
  <si>
    <t>MX(%P)</t>
  </si>
  <si>
    <t>MXPH(KT)</t>
  </si>
  <si>
    <t>MXPH(%Fe )</t>
  </si>
  <si>
    <t>MXPH(%Sio2 )</t>
  </si>
  <si>
    <t>MXPH(%Al2o3)</t>
  </si>
  <si>
    <t>MXPH(%P)</t>
  </si>
  <si>
    <t>Stérile (KT)</t>
  </si>
  <si>
    <t>TO14-S1</t>
  </si>
  <si>
    <t>M/TZF</t>
  </si>
  <si>
    <t>MPH/TZF</t>
  </si>
  <si>
    <t>Total M/TZF</t>
  </si>
  <si>
    <t>MX</t>
  </si>
  <si>
    <t>MXPH</t>
  </si>
  <si>
    <t>Total MX</t>
  </si>
  <si>
    <t>Total MTZF+MX</t>
  </si>
  <si>
    <t>Sterile</t>
  </si>
  <si>
    <t>Total</t>
  </si>
  <si>
    <t>TC</t>
  </si>
  <si>
    <t>Pushback</t>
  </si>
  <si>
    <t>Gradin</t>
  </si>
  <si>
    <t>KT</t>
  </si>
  <si>
    <t xml:space="preserve">Fe </t>
  </si>
  <si>
    <t xml:space="preserve">Sio2 </t>
  </si>
  <si>
    <t>Al2o3%</t>
  </si>
  <si>
    <t>P</t>
  </si>
  <si>
    <t>PB3-Sud</t>
  </si>
  <si>
    <t>S/Total</t>
  </si>
  <si>
    <t>PB3-BOT</t>
  </si>
  <si>
    <t>x</t>
  </si>
  <si>
    <t>PB3-Nord</t>
  </si>
  <si>
    <t>Total TO14-S1</t>
  </si>
  <si>
    <t>TO14-S2</t>
  </si>
  <si>
    <t>PB 2</t>
  </si>
  <si>
    <t>Total TO14-S2</t>
  </si>
  <si>
    <t>importer les données ici à partir de la deuxiéeme feuille à travers un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</si>
</sst>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1" xfId="0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1" fontId="1" fillId="4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 readingOrder="1"/>
    </xf>
    <xf numFmtId="164" fontId="5" fillId="0" borderId="1" xfId="0" applyNumberFormat="1" applyFont="1" applyBorder="1" applyAlignment="1">
      <alignment horizontal="center" readingOrder="1"/>
    </xf>
    <xf numFmtId="2" fontId="5" fillId="0" borderId="1" xfId="0" applyNumberFormat="1" applyFont="1" applyBorder="1" applyAlignment="1">
      <alignment horizontal="center" readingOrder="1"/>
    </xf>
    <xf numFmtId="165" fontId="5" fillId="0" borderId="1" xfId="0" applyNumberFormat="1" applyFont="1" applyBorder="1" applyAlignment="1">
      <alignment horizontal="center" readingOrder="1"/>
    </xf>
    <xf numFmtId="1" fontId="2" fillId="0" borderId="1" xfId="0" applyNumberFormat="1" applyFont="1" applyBorder="1" applyAlignment="1">
      <alignment horizontal="center" vertical="center" readingOrder="1"/>
    </xf>
    <xf numFmtId="164" fontId="2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 readingOrder="1"/>
    </xf>
    <xf numFmtId="1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5"/>
  <sheetViews>
    <sheetView workbookViewId="0">
      <selection activeCell="I16" sqref="I16"/>
    </sheetView>
  </sheetViews>
  <sheetFormatPr baseColWidth="10" defaultColWidth="9.140625" defaultRowHeight="15" x14ac:dyDescent="0.25"/>
  <cols>
    <col min="1" max="1" width="12.28515625" customWidth="1"/>
    <col min="3" max="3" width="12.140625" customWidth="1"/>
    <col min="4" max="4" width="11.85546875" customWidth="1"/>
    <col min="5" max="5" width="13.5703125" customWidth="1"/>
    <col min="6" max="6" width="14.85546875" customWidth="1"/>
    <col min="7" max="7" width="11" customWidth="1"/>
    <col min="8" max="8" width="12" customWidth="1"/>
    <col min="9" max="9" width="14.28515625" customWidth="1"/>
    <col min="10" max="10" width="15.7109375" customWidth="1"/>
    <col min="11" max="11" width="16.7109375" customWidth="1"/>
    <col min="12" max="12" width="12.5703125" customWidth="1"/>
    <col min="13" max="13" width="7.85546875" customWidth="1"/>
    <col min="15" max="15" width="11.140625" customWidth="1"/>
    <col min="16" max="16" width="11.28515625" customWidth="1"/>
    <col min="17" max="17" width="7.42578125" customWidth="1"/>
    <col min="19" max="19" width="11.5703125" customWidth="1"/>
    <col min="20" max="20" width="12.85546875" customWidth="1"/>
    <col min="21" max="21" width="13.85546875" customWidth="1"/>
    <col min="22" max="22" width="10.85546875" customWidth="1"/>
    <col min="23" max="23" width="11" customWidth="1"/>
  </cols>
  <sheetData>
    <row r="2" spans="1:2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</row>
    <row r="9" spans="1:23" x14ac:dyDescent="0.25">
      <c r="G9" s="47" t="s">
        <v>50</v>
      </c>
      <c r="H9" s="47"/>
      <c r="I9" s="47"/>
      <c r="J9" s="47"/>
      <c r="K9" s="47"/>
      <c r="L9" s="47"/>
    </row>
    <row r="10" spans="1:23" x14ac:dyDescent="0.25">
      <c r="G10" s="47"/>
      <c r="H10" s="47"/>
      <c r="I10" s="47"/>
      <c r="J10" s="47"/>
      <c r="K10" s="47"/>
      <c r="L10" s="47"/>
    </row>
    <row r="11" spans="1:23" x14ac:dyDescent="0.25">
      <c r="G11" s="47"/>
      <c r="H11" s="47"/>
      <c r="I11" s="47"/>
      <c r="J11" s="47"/>
      <c r="K11" s="47"/>
      <c r="L11" s="47"/>
    </row>
    <row r="12" spans="1:23" x14ac:dyDescent="0.25">
      <c r="G12" s="47"/>
      <c r="H12" s="47"/>
      <c r="I12" s="47"/>
      <c r="J12" s="47"/>
      <c r="K12" s="47"/>
      <c r="L12" s="47"/>
    </row>
    <row r="13" spans="1:23" x14ac:dyDescent="0.25">
      <c r="G13" s="47"/>
      <c r="H13" s="47"/>
      <c r="I13" s="47"/>
      <c r="J13" s="47"/>
      <c r="K13" s="47"/>
      <c r="L13" s="47"/>
    </row>
    <row r="14" spans="1:23" x14ac:dyDescent="0.25">
      <c r="G14" s="47"/>
      <c r="H14" s="47"/>
      <c r="I14" s="47"/>
      <c r="J14" s="47"/>
      <c r="K14" s="47"/>
      <c r="L14" s="47"/>
    </row>
    <row r="15" spans="1:23" x14ac:dyDescent="0.25">
      <c r="G15" s="47"/>
      <c r="H15" s="47"/>
      <c r="I15" s="47"/>
      <c r="J15" s="47"/>
      <c r="K15" s="47"/>
      <c r="L15" s="47"/>
    </row>
  </sheetData>
  <mergeCells count="1">
    <mergeCell ref="G9:L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2"/>
  <sheetViews>
    <sheetView tabSelected="1" workbookViewId="0">
      <selection activeCell="F11" sqref="F11"/>
    </sheetView>
  </sheetViews>
  <sheetFormatPr baseColWidth="10" defaultRowHeight="15" x14ac:dyDescent="0.25"/>
  <sheetData>
    <row r="2" spans="1:28" ht="18.75" x14ac:dyDescent="0.25">
      <c r="A2" s="2" t="s">
        <v>23</v>
      </c>
      <c r="B2" s="3"/>
      <c r="C2" s="4" t="s">
        <v>24</v>
      </c>
      <c r="D2" s="4"/>
      <c r="E2" s="4"/>
      <c r="F2" s="4"/>
      <c r="G2" s="4"/>
      <c r="H2" s="4" t="s">
        <v>25</v>
      </c>
      <c r="I2" s="4"/>
      <c r="J2" s="4"/>
      <c r="K2" s="4"/>
      <c r="L2" s="4"/>
      <c r="M2" s="4" t="s">
        <v>26</v>
      </c>
      <c r="N2" s="5" t="s">
        <v>27</v>
      </c>
      <c r="O2" s="5"/>
      <c r="P2" s="5"/>
      <c r="Q2" s="5"/>
      <c r="R2" s="5"/>
      <c r="S2" s="5" t="s">
        <v>28</v>
      </c>
      <c r="T2" s="5"/>
      <c r="U2" s="5"/>
      <c r="V2" s="5"/>
      <c r="W2" s="5"/>
      <c r="X2" s="4" t="s">
        <v>29</v>
      </c>
      <c r="Y2" s="6" t="s">
        <v>30</v>
      </c>
      <c r="Z2" s="7" t="s">
        <v>31</v>
      </c>
      <c r="AA2" s="7" t="s">
        <v>32</v>
      </c>
      <c r="AB2" s="6" t="s">
        <v>33</v>
      </c>
    </row>
    <row r="3" spans="1:28" ht="18.75" x14ac:dyDescent="0.25">
      <c r="A3" s="8" t="s">
        <v>34</v>
      </c>
      <c r="B3" s="8" t="s">
        <v>35</v>
      </c>
      <c r="C3" s="9" t="s">
        <v>36</v>
      </c>
      <c r="D3" s="10" t="s">
        <v>37</v>
      </c>
      <c r="E3" s="10" t="s">
        <v>38</v>
      </c>
      <c r="F3" s="10" t="s">
        <v>39</v>
      </c>
      <c r="G3" s="10" t="s">
        <v>40</v>
      </c>
      <c r="H3" s="9" t="s">
        <v>36</v>
      </c>
      <c r="I3" s="10" t="s">
        <v>37</v>
      </c>
      <c r="J3" s="10" t="s">
        <v>38</v>
      </c>
      <c r="K3" s="10" t="s">
        <v>39</v>
      </c>
      <c r="L3" s="10" t="s">
        <v>40</v>
      </c>
      <c r="M3" s="4"/>
      <c r="N3" s="8" t="s">
        <v>36</v>
      </c>
      <c r="O3" s="10" t="s">
        <v>37</v>
      </c>
      <c r="P3" s="10" t="s">
        <v>38</v>
      </c>
      <c r="Q3" s="10" t="s">
        <v>39</v>
      </c>
      <c r="R3" s="10" t="s">
        <v>40</v>
      </c>
      <c r="S3" s="8" t="s">
        <v>36</v>
      </c>
      <c r="T3" s="10" t="s">
        <v>37</v>
      </c>
      <c r="U3" s="10" t="s">
        <v>38</v>
      </c>
      <c r="V3" s="10" t="s">
        <v>39</v>
      </c>
      <c r="W3" s="10" t="s">
        <v>40</v>
      </c>
      <c r="X3" s="4"/>
      <c r="Y3" s="6"/>
      <c r="Z3" s="9" t="s">
        <v>36</v>
      </c>
      <c r="AA3" s="9" t="s">
        <v>36</v>
      </c>
      <c r="AB3" s="6"/>
    </row>
    <row r="4" spans="1:28" ht="18.75" x14ac:dyDescent="0.25">
      <c r="A4" s="11" t="s">
        <v>41</v>
      </c>
      <c r="B4" s="10">
        <v>258</v>
      </c>
      <c r="C4" s="10">
        <v>10</v>
      </c>
      <c r="D4" s="12">
        <v>65.794327832109204</v>
      </c>
      <c r="E4" s="13">
        <v>4.509724392552422</v>
      </c>
      <c r="F4" s="13">
        <v>0.36700000000000005</v>
      </c>
      <c r="G4" s="14">
        <v>0.02</v>
      </c>
      <c r="H4" s="10">
        <v>0</v>
      </c>
      <c r="I4" s="10"/>
      <c r="J4" s="10"/>
      <c r="K4" s="10"/>
      <c r="L4" s="10"/>
      <c r="M4" s="10">
        <f t="shared" ref="M4:M9" si="0">+C4+H4</f>
        <v>10</v>
      </c>
      <c r="N4" s="10">
        <v>30</v>
      </c>
      <c r="O4" s="12">
        <v>56</v>
      </c>
      <c r="P4" s="13">
        <v>18</v>
      </c>
      <c r="Q4" s="13">
        <v>0.6</v>
      </c>
      <c r="R4" s="14">
        <v>2.5000000000000001E-2</v>
      </c>
      <c r="S4" s="10">
        <v>0</v>
      </c>
      <c r="T4" s="10"/>
      <c r="U4" s="10"/>
      <c r="V4" s="10"/>
      <c r="W4" s="10"/>
      <c r="X4" s="15">
        <f t="shared" ref="X4:X9" si="1">+N4+S4</f>
        <v>30</v>
      </c>
      <c r="Y4" s="15">
        <f t="shared" ref="Y4:Y11" si="2">+M4+X4</f>
        <v>40</v>
      </c>
      <c r="Z4" s="15">
        <v>1470</v>
      </c>
      <c r="AA4" s="15">
        <f t="shared" ref="AA4:AA9" si="3">+Y4+Z4</f>
        <v>1510</v>
      </c>
      <c r="AB4" s="12"/>
    </row>
    <row r="5" spans="1:28" ht="18.75" x14ac:dyDescent="0.25">
      <c r="A5" s="16"/>
      <c r="B5" s="10">
        <f>+B4-12</f>
        <v>246</v>
      </c>
      <c r="C5" s="15">
        <v>430</v>
      </c>
      <c r="D5" s="12">
        <v>65.794327832109204</v>
      </c>
      <c r="E5" s="13">
        <v>4.509724392552422</v>
      </c>
      <c r="F5" s="13">
        <v>0.36700000000000005</v>
      </c>
      <c r="G5" s="14">
        <v>0.02</v>
      </c>
      <c r="H5" s="10">
        <v>0</v>
      </c>
      <c r="I5" s="10"/>
      <c r="J5" s="10"/>
      <c r="K5" s="10"/>
      <c r="L5" s="10"/>
      <c r="M5" s="15">
        <f t="shared" si="0"/>
        <v>430</v>
      </c>
      <c r="N5" s="15">
        <v>90</v>
      </c>
      <c r="O5" s="12">
        <v>56</v>
      </c>
      <c r="P5" s="13">
        <v>18</v>
      </c>
      <c r="Q5" s="13">
        <v>0.6</v>
      </c>
      <c r="R5" s="14">
        <v>2.5000000000000001E-2</v>
      </c>
      <c r="S5" s="10">
        <v>0</v>
      </c>
      <c r="T5" s="10"/>
      <c r="U5" s="10"/>
      <c r="V5" s="10"/>
      <c r="W5" s="10"/>
      <c r="X5" s="15">
        <f t="shared" si="1"/>
        <v>90</v>
      </c>
      <c r="Y5" s="15">
        <f t="shared" si="2"/>
        <v>520</v>
      </c>
      <c r="Z5" s="15">
        <v>1780</v>
      </c>
      <c r="AA5" s="15">
        <f t="shared" si="3"/>
        <v>2300</v>
      </c>
      <c r="AB5" s="12">
        <f t="shared" ref="AB5:AB10" si="4">+Z5/Y5</f>
        <v>3.4230769230769229</v>
      </c>
    </row>
    <row r="6" spans="1:28" ht="18.75" x14ac:dyDescent="0.25">
      <c r="A6" s="16"/>
      <c r="B6" s="10">
        <f>+B5-12</f>
        <v>234</v>
      </c>
      <c r="C6" s="15">
        <v>590</v>
      </c>
      <c r="D6" s="12">
        <v>65.794327832109204</v>
      </c>
      <c r="E6" s="13">
        <v>4.509724392552422</v>
      </c>
      <c r="F6" s="13">
        <v>0.36700000000000005</v>
      </c>
      <c r="G6" s="14">
        <v>0.02</v>
      </c>
      <c r="H6" s="10">
        <v>0</v>
      </c>
      <c r="I6" s="10"/>
      <c r="J6" s="10"/>
      <c r="K6" s="10"/>
      <c r="L6" s="10"/>
      <c r="M6" s="15">
        <f t="shared" si="0"/>
        <v>590</v>
      </c>
      <c r="N6" s="15">
        <v>130</v>
      </c>
      <c r="O6" s="12">
        <v>56</v>
      </c>
      <c r="P6" s="13">
        <v>18</v>
      </c>
      <c r="Q6" s="13">
        <v>0.6</v>
      </c>
      <c r="R6" s="14">
        <v>2.5000000000000001E-2</v>
      </c>
      <c r="S6" s="10">
        <v>0</v>
      </c>
      <c r="T6" s="10"/>
      <c r="U6" s="10"/>
      <c r="V6" s="10"/>
      <c r="W6" s="10"/>
      <c r="X6" s="15">
        <f t="shared" si="1"/>
        <v>130</v>
      </c>
      <c r="Y6" s="15">
        <f t="shared" si="2"/>
        <v>720</v>
      </c>
      <c r="Z6" s="15">
        <v>1530</v>
      </c>
      <c r="AA6" s="15">
        <f t="shared" si="3"/>
        <v>2250</v>
      </c>
      <c r="AB6" s="12">
        <f t="shared" si="4"/>
        <v>2.125</v>
      </c>
    </row>
    <row r="7" spans="1:28" ht="18.75" x14ac:dyDescent="0.25">
      <c r="A7" s="16"/>
      <c r="B7" s="10">
        <f>+B6-12</f>
        <v>222</v>
      </c>
      <c r="C7" s="15">
        <v>665</v>
      </c>
      <c r="D7" s="12">
        <v>65.794327832109204</v>
      </c>
      <c r="E7" s="13">
        <v>4.509724392552422</v>
      </c>
      <c r="F7" s="13">
        <v>0.36700000000000005</v>
      </c>
      <c r="G7" s="14">
        <v>0.02</v>
      </c>
      <c r="H7" s="10">
        <v>0</v>
      </c>
      <c r="I7" s="10"/>
      <c r="J7" s="10"/>
      <c r="K7" s="10"/>
      <c r="L7" s="10"/>
      <c r="M7" s="15">
        <f t="shared" si="0"/>
        <v>665</v>
      </c>
      <c r="N7" s="15">
        <v>85</v>
      </c>
      <c r="O7" s="12">
        <v>56</v>
      </c>
      <c r="P7" s="13">
        <v>18</v>
      </c>
      <c r="Q7" s="13">
        <v>0.6</v>
      </c>
      <c r="R7" s="14">
        <v>2.5000000000000001E-2</v>
      </c>
      <c r="S7" s="10">
        <v>0</v>
      </c>
      <c r="T7" s="10"/>
      <c r="U7" s="10"/>
      <c r="V7" s="10"/>
      <c r="W7" s="10"/>
      <c r="X7" s="15">
        <f t="shared" si="1"/>
        <v>85</v>
      </c>
      <c r="Y7" s="15">
        <f t="shared" si="2"/>
        <v>750</v>
      </c>
      <c r="Z7" s="15">
        <v>1280</v>
      </c>
      <c r="AA7" s="15">
        <f t="shared" si="3"/>
        <v>2030</v>
      </c>
      <c r="AB7" s="12">
        <f t="shared" si="4"/>
        <v>1.7066666666666668</v>
      </c>
    </row>
    <row r="8" spans="1:28" ht="18.75" x14ac:dyDescent="0.25">
      <c r="A8" s="16"/>
      <c r="B8" s="10">
        <v>210</v>
      </c>
      <c r="C8" s="15">
        <v>645</v>
      </c>
      <c r="D8" s="12">
        <v>65.794327832109204</v>
      </c>
      <c r="E8" s="13">
        <v>4.509724392552422</v>
      </c>
      <c r="F8" s="13">
        <v>0.36700000000000005</v>
      </c>
      <c r="G8" s="14">
        <v>0.02</v>
      </c>
      <c r="H8" s="10">
        <v>0</v>
      </c>
      <c r="I8" s="10"/>
      <c r="J8" s="10"/>
      <c r="K8" s="10"/>
      <c r="L8" s="10"/>
      <c r="M8" s="15">
        <f t="shared" si="0"/>
        <v>645</v>
      </c>
      <c r="N8" s="15">
        <v>45</v>
      </c>
      <c r="O8" s="12">
        <v>56</v>
      </c>
      <c r="P8" s="13">
        <v>18</v>
      </c>
      <c r="Q8" s="13">
        <v>0.6</v>
      </c>
      <c r="R8" s="14">
        <v>2.5000000000000001E-2</v>
      </c>
      <c r="S8" s="10">
        <v>0</v>
      </c>
      <c r="T8" s="10"/>
      <c r="U8" s="10"/>
      <c r="V8" s="10"/>
      <c r="W8" s="10"/>
      <c r="X8" s="15">
        <f t="shared" si="1"/>
        <v>45</v>
      </c>
      <c r="Y8" s="15">
        <f t="shared" si="2"/>
        <v>690</v>
      </c>
      <c r="Z8" s="15">
        <v>1450</v>
      </c>
      <c r="AA8" s="15">
        <f t="shared" si="3"/>
        <v>2140</v>
      </c>
      <c r="AB8" s="12">
        <f t="shared" si="4"/>
        <v>2.1014492753623188</v>
      </c>
    </row>
    <row r="9" spans="1:28" ht="18.75" x14ac:dyDescent="0.25">
      <c r="A9" s="16"/>
      <c r="B9" s="10">
        <v>198</v>
      </c>
      <c r="C9" s="15">
        <f>75+50+30</f>
        <v>155</v>
      </c>
      <c r="D9" s="12">
        <v>65.794327832109204</v>
      </c>
      <c r="E9" s="13">
        <v>4.509724392552422</v>
      </c>
      <c r="F9" s="13">
        <v>0.36700000000000005</v>
      </c>
      <c r="G9" s="14">
        <v>0.02</v>
      </c>
      <c r="H9" s="10">
        <v>0</v>
      </c>
      <c r="I9" s="10"/>
      <c r="J9" s="10"/>
      <c r="K9" s="10"/>
      <c r="L9" s="10"/>
      <c r="M9" s="15">
        <f t="shared" si="0"/>
        <v>155</v>
      </c>
      <c r="N9" s="15">
        <v>0</v>
      </c>
      <c r="O9" s="12"/>
      <c r="P9" s="13"/>
      <c r="Q9" s="13"/>
      <c r="R9" s="14"/>
      <c r="S9" s="10">
        <v>0</v>
      </c>
      <c r="T9" s="10"/>
      <c r="U9" s="10"/>
      <c r="V9" s="10"/>
      <c r="W9" s="10"/>
      <c r="X9" s="15">
        <f t="shared" si="1"/>
        <v>0</v>
      </c>
      <c r="Y9" s="15">
        <f>+M9+X9</f>
        <v>155</v>
      </c>
      <c r="Z9" s="15">
        <v>400</v>
      </c>
      <c r="AA9" s="15">
        <f t="shared" si="3"/>
        <v>555</v>
      </c>
      <c r="AB9" s="12">
        <f t="shared" si="4"/>
        <v>2.5806451612903225</v>
      </c>
    </row>
    <row r="10" spans="1:28" ht="18.75" x14ac:dyDescent="0.25">
      <c r="A10" s="17"/>
      <c r="B10" s="18" t="s">
        <v>42</v>
      </c>
      <c r="C10" s="18">
        <f>SUM(C4:C9)</f>
        <v>2495</v>
      </c>
      <c r="D10" s="19">
        <f>SUMPRODUCT(C4:C9,D4:D9)/C10</f>
        <v>65.79432783210919</v>
      </c>
      <c r="E10" s="20">
        <f>SUMPRODUCT(C4:C9,E4:E9)/C10</f>
        <v>4.509724392552422</v>
      </c>
      <c r="F10" s="20">
        <f>SUMPRODUCT(C4:C9,F4:F9)/C10</f>
        <v>0.36700000000000005</v>
      </c>
      <c r="G10" s="21">
        <f>SUMPRODUCT(C4:C9,G4:G9)/C10</f>
        <v>2.0000000000000004E-2</v>
      </c>
      <c r="H10" s="18">
        <f>SUM(H4:H9)</f>
        <v>0</v>
      </c>
      <c r="I10" s="19"/>
      <c r="J10" s="20"/>
      <c r="K10" s="20"/>
      <c r="L10" s="21"/>
      <c r="M10" s="18">
        <f>SUM(M4:M9)</f>
        <v>2495</v>
      </c>
      <c r="N10" s="22">
        <f>SUM(N4:N9)</f>
        <v>380</v>
      </c>
      <c r="O10" s="19">
        <f>SUMPRODUCT(N4:N8,O4:O8)/N10</f>
        <v>56</v>
      </c>
      <c r="P10" s="20">
        <f>SUMPRODUCT(N4:N8,P4:P8)/N10</f>
        <v>18</v>
      </c>
      <c r="Q10" s="20">
        <f>SUMPRODUCT(N4:N8,Q4:Q8)/N10</f>
        <v>0.6</v>
      </c>
      <c r="R10" s="21">
        <f>SUMPRODUCT(N4:N8,R4:R8)/N10</f>
        <v>2.5000000000000001E-2</v>
      </c>
      <c r="S10" s="23">
        <f>SUM(S4:S8)</f>
        <v>0</v>
      </c>
      <c r="T10" s="19"/>
      <c r="U10" s="20"/>
      <c r="V10" s="20"/>
      <c r="W10" s="21"/>
      <c r="X10" s="22">
        <f>SUM(X4:X9)</f>
        <v>380</v>
      </c>
      <c r="Y10" s="22">
        <f>SUM(Y4:Y9)</f>
        <v>2875</v>
      </c>
      <c r="Z10" s="22">
        <f>SUM(Z4:Z9)</f>
        <v>7910</v>
      </c>
      <c r="AA10" s="22">
        <f>SUM(AA4:AA9)</f>
        <v>10785</v>
      </c>
      <c r="AB10" s="19">
        <f t="shared" si="4"/>
        <v>2.7513043478260868</v>
      </c>
    </row>
    <row r="11" spans="1:28" ht="18.75" x14ac:dyDescent="0.25">
      <c r="A11" s="24" t="s">
        <v>43</v>
      </c>
      <c r="B11" s="25">
        <v>366</v>
      </c>
      <c r="C11" s="10">
        <v>0</v>
      </c>
      <c r="D11" s="10"/>
      <c r="E11" s="10"/>
      <c r="F11" s="10"/>
      <c r="G11" s="10"/>
      <c r="H11" s="10">
        <v>0</v>
      </c>
      <c r="I11" s="10"/>
      <c r="J11" s="10"/>
      <c r="K11" s="10"/>
      <c r="L11" s="10"/>
      <c r="M11" s="10">
        <f>+C11+H11</f>
        <v>0</v>
      </c>
      <c r="N11" s="10">
        <v>55</v>
      </c>
      <c r="O11" s="12">
        <v>56</v>
      </c>
      <c r="P11" s="13">
        <v>18</v>
      </c>
      <c r="Q11" s="13">
        <v>0.6</v>
      </c>
      <c r="R11" s="14">
        <v>2.5000000000000001E-2</v>
      </c>
      <c r="S11" s="10">
        <v>0</v>
      </c>
      <c r="T11" s="10"/>
      <c r="U11" s="10"/>
      <c r="V11" s="10"/>
      <c r="W11" s="10"/>
      <c r="X11" s="10">
        <f>+N11+S11</f>
        <v>55</v>
      </c>
      <c r="Y11" s="15">
        <f t="shared" si="2"/>
        <v>55</v>
      </c>
      <c r="Z11" s="15">
        <v>1575</v>
      </c>
      <c r="AA11" s="15">
        <f>+Y11+Z11</f>
        <v>1630</v>
      </c>
      <c r="AB11" s="10"/>
    </row>
    <row r="12" spans="1:28" ht="18.75" x14ac:dyDescent="0.25">
      <c r="A12" s="26"/>
      <c r="B12" s="23" t="s">
        <v>42</v>
      </c>
      <c r="C12" s="27">
        <f>SUM(C11:C11)</f>
        <v>0</v>
      </c>
      <c r="D12" s="28"/>
      <c r="E12" s="28"/>
      <c r="F12" s="28"/>
      <c r="G12" s="28"/>
      <c r="H12" s="23">
        <f>SUM(H11:H11)</f>
        <v>0</v>
      </c>
      <c r="I12" s="28"/>
      <c r="J12" s="28"/>
      <c r="K12" s="28"/>
      <c r="L12" s="28"/>
      <c r="M12" s="27">
        <f>SUM(M11:M11)</f>
        <v>0</v>
      </c>
      <c r="N12" s="27">
        <f>SUM(N11:N11)</f>
        <v>55</v>
      </c>
      <c r="O12" s="29">
        <f>+O11</f>
        <v>56</v>
      </c>
      <c r="P12" s="29">
        <f>+P11</f>
        <v>18</v>
      </c>
      <c r="Q12" s="29">
        <f>+Q11</f>
        <v>0.6</v>
      </c>
      <c r="R12" s="29">
        <f>+R11</f>
        <v>2.5000000000000001E-2</v>
      </c>
      <c r="S12" s="23">
        <f>SUM(S11:S11)</f>
        <v>0</v>
      </c>
      <c r="T12" s="28"/>
      <c r="U12" s="28"/>
      <c r="V12" s="28"/>
      <c r="W12" s="28"/>
      <c r="X12" s="27">
        <f>SUM(X11:X11)</f>
        <v>55</v>
      </c>
      <c r="Y12" s="27">
        <f>SUM(Y11:Y11)</f>
        <v>55</v>
      </c>
      <c r="Z12" s="27">
        <f>SUM(Z11:Z11)</f>
        <v>1575</v>
      </c>
      <c r="AA12" s="27">
        <f>SUM(AA11:AA11)</f>
        <v>1630</v>
      </c>
      <c r="AB12" s="30" t="s">
        <v>44</v>
      </c>
    </row>
    <row r="13" spans="1:28" ht="18.75" x14ac:dyDescent="0.25">
      <c r="A13" s="24" t="s">
        <v>45</v>
      </c>
      <c r="B13" s="25">
        <v>570</v>
      </c>
      <c r="C13" s="15">
        <v>0</v>
      </c>
      <c r="D13" s="10"/>
      <c r="E13" s="10"/>
      <c r="F13" s="10"/>
      <c r="G13" s="10"/>
      <c r="H13" s="25">
        <v>0</v>
      </c>
      <c r="I13" s="10"/>
      <c r="J13" s="10"/>
      <c r="K13" s="10"/>
      <c r="L13" s="10"/>
      <c r="M13" s="31">
        <f>+C13+H13</f>
        <v>0</v>
      </c>
      <c r="N13" s="25">
        <v>0</v>
      </c>
      <c r="O13" s="10"/>
      <c r="P13" s="10"/>
      <c r="Q13" s="10"/>
      <c r="R13" s="10"/>
      <c r="S13" s="25">
        <v>0</v>
      </c>
      <c r="T13" s="10"/>
      <c r="U13" s="10"/>
      <c r="V13" s="10"/>
      <c r="W13" s="10"/>
      <c r="X13" s="25">
        <f>+N13+S13</f>
        <v>0</v>
      </c>
      <c r="Y13" s="31">
        <f>+M13+X13</f>
        <v>0</v>
      </c>
      <c r="Z13" s="31">
        <v>210</v>
      </c>
      <c r="AA13" s="31">
        <f>+Y13+Z13</f>
        <v>210</v>
      </c>
      <c r="AB13" s="10"/>
    </row>
    <row r="14" spans="1:28" ht="18.75" x14ac:dyDescent="0.25">
      <c r="A14" s="32"/>
      <c r="B14" s="25">
        <f>+B13-12</f>
        <v>558</v>
      </c>
      <c r="C14" s="15">
        <v>0</v>
      </c>
      <c r="D14" s="12"/>
      <c r="E14" s="13"/>
      <c r="F14" s="13"/>
      <c r="G14" s="14"/>
      <c r="H14" s="25">
        <v>0</v>
      </c>
      <c r="I14" s="10"/>
      <c r="J14" s="10"/>
      <c r="K14" s="10"/>
      <c r="L14" s="10"/>
      <c r="M14" s="25">
        <f t="shared" ref="M14:M22" si="5">+C14+H14</f>
        <v>0</v>
      </c>
      <c r="N14" s="25">
        <v>0</v>
      </c>
      <c r="O14" s="12"/>
      <c r="P14" s="13"/>
      <c r="Q14" s="13"/>
      <c r="R14" s="14"/>
      <c r="S14" s="25">
        <v>0</v>
      </c>
      <c r="T14" s="10"/>
      <c r="U14" s="10"/>
      <c r="V14" s="10"/>
      <c r="W14" s="10"/>
      <c r="X14" s="25">
        <f t="shared" ref="X14:X22" si="6">+N14+S14</f>
        <v>0</v>
      </c>
      <c r="Y14" s="25">
        <f t="shared" ref="Y14:Y22" si="7">+M14+X14</f>
        <v>0</v>
      </c>
      <c r="Z14" s="31">
        <v>580</v>
      </c>
      <c r="AA14" s="31">
        <f t="shared" ref="AA14:AA22" si="8">+Y14+Z14</f>
        <v>580</v>
      </c>
      <c r="AB14" s="10"/>
    </row>
    <row r="15" spans="1:28" ht="18.75" x14ac:dyDescent="0.25">
      <c r="A15" s="32"/>
      <c r="B15" s="25">
        <f t="shared" ref="B15:B22" si="9">+B14-12</f>
        <v>546</v>
      </c>
      <c r="C15" s="15">
        <v>0</v>
      </c>
      <c r="D15" s="12"/>
      <c r="E15" s="13"/>
      <c r="F15" s="13"/>
      <c r="G15" s="14"/>
      <c r="H15" s="25">
        <v>0</v>
      </c>
      <c r="I15" s="10"/>
      <c r="J15" s="10"/>
      <c r="K15" s="10"/>
      <c r="L15" s="10"/>
      <c r="M15" s="25">
        <f t="shared" si="5"/>
        <v>0</v>
      </c>
      <c r="N15" s="25">
        <v>55</v>
      </c>
      <c r="O15" s="12">
        <v>57</v>
      </c>
      <c r="P15" s="13">
        <v>17</v>
      </c>
      <c r="Q15" s="13">
        <v>0.6</v>
      </c>
      <c r="R15" s="14">
        <v>2.5000000000000001E-2</v>
      </c>
      <c r="S15" s="25">
        <v>0</v>
      </c>
      <c r="T15" s="10"/>
      <c r="U15" s="10"/>
      <c r="V15" s="10"/>
      <c r="W15" s="10"/>
      <c r="X15" s="25">
        <f t="shared" si="6"/>
        <v>55</v>
      </c>
      <c r="Y15" s="25">
        <f t="shared" si="7"/>
        <v>55</v>
      </c>
      <c r="Z15" s="31">
        <v>2275</v>
      </c>
      <c r="AA15" s="31">
        <f t="shared" si="8"/>
        <v>2330</v>
      </c>
      <c r="AB15" s="10">
        <f t="shared" ref="AB15:AB21" si="10">+Z15/Y15</f>
        <v>41.363636363636367</v>
      </c>
    </row>
    <row r="16" spans="1:28" ht="18.75" x14ac:dyDescent="0.25">
      <c r="A16" s="32"/>
      <c r="B16" s="25">
        <f t="shared" si="9"/>
        <v>534</v>
      </c>
      <c r="C16" s="15">
        <v>0</v>
      </c>
      <c r="D16" s="12"/>
      <c r="E16" s="13"/>
      <c r="F16" s="13"/>
      <c r="G16" s="14"/>
      <c r="H16" s="25">
        <v>0</v>
      </c>
      <c r="I16" s="10"/>
      <c r="J16" s="10"/>
      <c r="K16" s="10"/>
      <c r="L16" s="10"/>
      <c r="M16" s="25">
        <f t="shared" si="5"/>
        <v>0</v>
      </c>
      <c r="N16" s="25">
        <v>50</v>
      </c>
      <c r="O16" s="12">
        <v>57</v>
      </c>
      <c r="P16" s="13">
        <v>17</v>
      </c>
      <c r="Q16" s="13">
        <v>0.6</v>
      </c>
      <c r="R16" s="14">
        <v>2.5000000000000001E-2</v>
      </c>
      <c r="S16" s="25">
        <v>0</v>
      </c>
      <c r="T16" s="10"/>
      <c r="U16" s="10"/>
      <c r="V16" s="10"/>
      <c r="W16" s="10"/>
      <c r="X16" s="25">
        <f t="shared" si="6"/>
        <v>50</v>
      </c>
      <c r="Y16" s="25">
        <f t="shared" si="7"/>
        <v>50</v>
      </c>
      <c r="Z16" s="31">
        <v>2460</v>
      </c>
      <c r="AA16" s="31">
        <f t="shared" si="8"/>
        <v>2510</v>
      </c>
      <c r="AB16" s="10">
        <f t="shared" si="10"/>
        <v>49.2</v>
      </c>
    </row>
    <row r="17" spans="1:28" ht="18.75" x14ac:dyDescent="0.25">
      <c r="A17" s="32"/>
      <c r="B17" s="25">
        <f t="shared" si="9"/>
        <v>522</v>
      </c>
      <c r="C17" s="15">
        <v>0</v>
      </c>
      <c r="D17" s="12"/>
      <c r="E17" s="13"/>
      <c r="F17" s="13"/>
      <c r="G17" s="14"/>
      <c r="H17" s="25">
        <v>0</v>
      </c>
      <c r="I17" s="10"/>
      <c r="J17" s="10"/>
      <c r="K17" s="10"/>
      <c r="L17" s="10"/>
      <c r="M17" s="25">
        <f t="shared" si="5"/>
        <v>0</v>
      </c>
      <c r="N17" s="25">
        <v>10</v>
      </c>
      <c r="O17" s="12">
        <v>57</v>
      </c>
      <c r="P17" s="13">
        <v>17</v>
      </c>
      <c r="Q17" s="13">
        <v>0.6</v>
      </c>
      <c r="R17" s="14">
        <v>2.5000000000000001E-2</v>
      </c>
      <c r="S17" s="25">
        <v>0</v>
      </c>
      <c r="T17" s="10"/>
      <c r="U17" s="10"/>
      <c r="V17" s="10"/>
      <c r="W17" s="10"/>
      <c r="X17" s="25">
        <f t="shared" si="6"/>
        <v>10</v>
      </c>
      <c r="Y17" s="25">
        <f t="shared" si="7"/>
        <v>10</v>
      </c>
      <c r="Z17" s="31">
        <v>2810</v>
      </c>
      <c r="AA17" s="31">
        <f t="shared" si="8"/>
        <v>2820</v>
      </c>
      <c r="AB17" s="10"/>
    </row>
    <row r="18" spans="1:28" ht="18.75" x14ac:dyDescent="0.25">
      <c r="A18" s="32"/>
      <c r="B18" s="25">
        <f t="shared" si="9"/>
        <v>510</v>
      </c>
      <c r="C18" s="15">
        <v>0</v>
      </c>
      <c r="D18" s="12"/>
      <c r="E18" s="13"/>
      <c r="F18" s="13"/>
      <c r="G18" s="14"/>
      <c r="H18" s="25">
        <v>0</v>
      </c>
      <c r="I18" s="10"/>
      <c r="J18" s="10"/>
      <c r="K18" s="10"/>
      <c r="L18" s="10"/>
      <c r="M18" s="25">
        <f t="shared" si="5"/>
        <v>0</v>
      </c>
      <c r="N18" s="31">
        <v>20.082000000000001</v>
      </c>
      <c r="O18" s="12">
        <v>57</v>
      </c>
      <c r="P18" s="13">
        <v>17</v>
      </c>
      <c r="Q18" s="13">
        <v>0.6</v>
      </c>
      <c r="R18" s="14">
        <v>2.5000000000000001E-2</v>
      </c>
      <c r="S18" s="25">
        <v>0</v>
      </c>
      <c r="T18" s="10"/>
      <c r="U18" s="10"/>
      <c r="V18" s="10"/>
      <c r="W18" s="10"/>
      <c r="X18" s="31">
        <f t="shared" si="6"/>
        <v>20.082000000000001</v>
      </c>
      <c r="Y18" s="25">
        <f t="shared" si="7"/>
        <v>20.082000000000001</v>
      </c>
      <c r="Z18" s="31">
        <v>2770</v>
      </c>
      <c r="AA18" s="31">
        <f t="shared" si="8"/>
        <v>2790.0819999999999</v>
      </c>
      <c r="AB18" s="10">
        <f t="shared" si="10"/>
        <v>137.93446867841848</v>
      </c>
    </row>
    <row r="19" spans="1:28" ht="18.75" x14ac:dyDescent="0.25">
      <c r="A19" s="32"/>
      <c r="B19" s="25">
        <f>+B18-12</f>
        <v>498</v>
      </c>
      <c r="C19" s="15">
        <v>0</v>
      </c>
      <c r="D19" s="12"/>
      <c r="E19" s="13"/>
      <c r="F19" s="13"/>
      <c r="G19" s="14"/>
      <c r="H19" s="25">
        <v>0</v>
      </c>
      <c r="I19" s="10"/>
      <c r="J19" s="10"/>
      <c r="K19" s="10"/>
      <c r="L19" s="10"/>
      <c r="M19" s="25">
        <f t="shared" si="5"/>
        <v>0</v>
      </c>
      <c r="N19" s="25">
        <v>40</v>
      </c>
      <c r="O19" s="12">
        <v>57</v>
      </c>
      <c r="P19" s="13">
        <v>17</v>
      </c>
      <c r="Q19" s="13">
        <v>0.6</v>
      </c>
      <c r="R19" s="14">
        <v>2.5000000000000001E-2</v>
      </c>
      <c r="S19" s="25">
        <v>0</v>
      </c>
      <c r="T19" s="10"/>
      <c r="U19" s="10"/>
      <c r="V19" s="10"/>
      <c r="W19" s="10"/>
      <c r="X19" s="25">
        <f t="shared" si="6"/>
        <v>40</v>
      </c>
      <c r="Y19" s="25">
        <f t="shared" si="7"/>
        <v>40</v>
      </c>
      <c r="Z19" s="31">
        <v>3250</v>
      </c>
      <c r="AA19" s="31">
        <f t="shared" si="8"/>
        <v>3290</v>
      </c>
      <c r="AB19" s="10">
        <f t="shared" si="10"/>
        <v>81.25</v>
      </c>
    </row>
    <row r="20" spans="1:28" ht="18.75" x14ac:dyDescent="0.25">
      <c r="A20" s="32"/>
      <c r="B20" s="25">
        <f t="shared" si="9"/>
        <v>486</v>
      </c>
      <c r="C20" s="15">
        <v>0</v>
      </c>
      <c r="D20" s="12"/>
      <c r="E20" s="13"/>
      <c r="F20" s="13"/>
      <c r="G20" s="14"/>
      <c r="H20" s="25">
        <v>0</v>
      </c>
      <c r="I20" s="10"/>
      <c r="J20" s="10"/>
      <c r="K20" s="10"/>
      <c r="L20" s="10"/>
      <c r="M20" s="25">
        <f t="shared" si="5"/>
        <v>0</v>
      </c>
      <c r="N20" s="25">
        <v>40</v>
      </c>
      <c r="O20" s="12">
        <v>57</v>
      </c>
      <c r="P20" s="13">
        <v>17</v>
      </c>
      <c r="Q20" s="13">
        <v>0.6</v>
      </c>
      <c r="R20" s="14">
        <v>2.5000000000000001E-2</v>
      </c>
      <c r="S20" s="25">
        <v>0</v>
      </c>
      <c r="T20" s="10"/>
      <c r="U20" s="10"/>
      <c r="V20" s="10"/>
      <c r="W20" s="10"/>
      <c r="X20" s="25">
        <f t="shared" si="6"/>
        <v>40</v>
      </c>
      <c r="Y20" s="25">
        <f t="shared" si="7"/>
        <v>40</v>
      </c>
      <c r="Z20" s="31">
        <v>3500</v>
      </c>
      <c r="AA20" s="31">
        <f t="shared" si="8"/>
        <v>3540</v>
      </c>
      <c r="AB20" s="10">
        <f t="shared" si="10"/>
        <v>87.5</v>
      </c>
    </row>
    <row r="21" spans="1:28" ht="18.75" x14ac:dyDescent="0.25">
      <c r="A21" s="32"/>
      <c r="B21" s="25">
        <f>+B20-12</f>
        <v>474</v>
      </c>
      <c r="C21" s="15">
        <v>0</v>
      </c>
      <c r="D21" s="12"/>
      <c r="E21" s="13"/>
      <c r="F21" s="13"/>
      <c r="G21" s="14"/>
      <c r="H21" s="25">
        <v>0</v>
      </c>
      <c r="I21" s="10"/>
      <c r="J21" s="10"/>
      <c r="K21" s="10"/>
      <c r="L21" s="10"/>
      <c r="M21" s="25">
        <f t="shared" si="5"/>
        <v>0</v>
      </c>
      <c r="N21" s="25">
        <v>70</v>
      </c>
      <c r="O21" s="12">
        <v>57</v>
      </c>
      <c r="P21" s="13">
        <v>17</v>
      </c>
      <c r="Q21" s="13">
        <v>0.6</v>
      </c>
      <c r="R21" s="14">
        <v>2.5000000000000001E-2</v>
      </c>
      <c r="S21" s="25">
        <v>0</v>
      </c>
      <c r="T21" s="10"/>
      <c r="U21" s="10"/>
      <c r="V21" s="10"/>
      <c r="W21" s="10"/>
      <c r="X21" s="25">
        <f t="shared" si="6"/>
        <v>70</v>
      </c>
      <c r="Y21" s="25">
        <f t="shared" si="7"/>
        <v>70</v>
      </c>
      <c r="Z21" s="31">
        <f>1190-475-50-30</f>
        <v>635</v>
      </c>
      <c r="AA21" s="31">
        <f t="shared" si="8"/>
        <v>705</v>
      </c>
      <c r="AB21" s="10">
        <f t="shared" si="10"/>
        <v>9.0714285714285712</v>
      </c>
    </row>
    <row r="22" spans="1:28" ht="18.75" x14ac:dyDescent="0.25">
      <c r="A22" s="32"/>
      <c r="B22" s="25">
        <f t="shared" si="9"/>
        <v>462</v>
      </c>
      <c r="C22" s="15">
        <v>0</v>
      </c>
      <c r="D22" s="12"/>
      <c r="E22" s="13"/>
      <c r="F22" s="13"/>
      <c r="G22" s="14"/>
      <c r="H22" s="25">
        <v>0</v>
      </c>
      <c r="I22" s="10"/>
      <c r="J22" s="10"/>
      <c r="K22" s="10"/>
      <c r="L22" s="10"/>
      <c r="M22" s="25">
        <f t="shared" si="5"/>
        <v>0</v>
      </c>
      <c r="N22" s="31">
        <v>0</v>
      </c>
      <c r="O22" s="12">
        <v>57</v>
      </c>
      <c r="P22" s="13">
        <v>17</v>
      </c>
      <c r="Q22" s="13">
        <v>0.6</v>
      </c>
      <c r="R22" s="14">
        <v>2.5000000000000001E-2</v>
      </c>
      <c r="S22" s="25">
        <v>0</v>
      </c>
      <c r="T22" s="10"/>
      <c r="U22" s="10"/>
      <c r="V22" s="10"/>
      <c r="W22" s="10"/>
      <c r="X22" s="25">
        <f t="shared" si="6"/>
        <v>0</v>
      </c>
      <c r="Y22" s="25">
        <f t="shared" si="7"/>
        <v>0</v>
      </c>
      <c r="Z22" s="31">
        <v>0</v>
      </c>
      <c r="AA22" s="31">
        <f t="shared" si="8"/>
        <v>0</v>
      </c>
      <c r="AB22" s="10"/>
    </row>
    <row r="23" spans="1:28" ht="18.75" x14ac:dyDescent="0.25">
      <c r="A23" s="26"/>
      <c r="B23" s="18" t="s">
        <v>42</v>
      </c>
      <c r="C23" s="22">
        <f>SUM(C13:C22)</f>
        <v>0</v>
      </c>
      <c r="D23" s="19"/>
      <c r="E23" s="20"/>
      <c r="F23" s="20"/>
      <c r="G23" s="21"/>
      <c r="H23" s="18">
        <f>SUM(H13:H22)</f>
        <v>0</v>
      </c>
      <c r="I23" s="18"/>
      <c r="J23" s="18"/>
      <c r="K23" s="18"/>
      <c r="L23" s="18"/>
      <c r="M23" s="22">
        <f>SUM(M13:M22)</f>
        <v>0</v>
      </c>
      <c r="N23" s="22">
        <f>SUM(N13:N22)</f>
        <v>285.08199999999999</v>
      </c>
      <c r="O23" s="19">
        <f>SUMPRODUCT(N13:N22,O13:O22)/N23</f>
        <v>57</v>
      </c>
      <c r="P23" s="20">
        <f>SUMPRODUCT(N13:N22,P13:P22)/N23</f>
        <v>17</v>
      </c>
      <c r="Q23" s="20">
        <f>SUMPRODUCT(N13:N22,Q13:Q22)/N23</f>
        <v>0.6</v>
      </c>
      <c r="R23" s="21">
        <f>SUMPRODUCT(N13:N22,R13:R22)/N23</f>
        <v>2.5000000000000001E-2</v>
      </c>
      <c r="S23" s="18">
        <f>SUM(S13:S22)</f>
        <v>0</v>
      </c>
      <c r="T23" s="18"/>
      <c r="U23" s="18"/>
      <c r="V23" s="18"/>
      <c r="W23" s="18"/>
      <c r="X23" s="22">
        <f>SUM(X13:X22)</f>
        <v>285.08199999999999</v>
      </c>
      <c r="Y23" s="22">
        <f>SUM(Y13:Y22)</f>
        <v>285.08199999999999</v>
      </c>
      <c r="Z23" s="22">
        <f>SUM(Z13:Z22)</f>
        <v>18490</v>
      </c>
      <c r="AA23" s="22">
        <f>SUM(AA13:AA22)</f>
        <v>18775.082000000002</v>
      </c>
      <c r="AB23" s="19">
        <f>+Z23/Y23</f>
        <v>64.858531931163668</v>
      </c>
    </row>
    <row r="24" spans="1:28" ht="18.75" x14ac:dyDescent="0.25">
      <c r="A24" s="33" t="s">
        <v>46</v>
      </c>
      <c r="B24" s="33"/>
      <c r="C24" s="22">
        <f>+C10+C12+C23</f>
        <v>2495</v>
      </c>
      <c r="D24" s="19">
        <f>+((C10*D10)+(C12*D12)+(C23*D23))/C24</f>
        <v>65.79432783210919</v>
      </c>
      <c r="E24" s="20">
        <f>+((C10*E10)+(C12*E12)+(C23*E23))/C24</f>
        <v>4.509724392552422</v>
      </c>
      <c r="F24" s="20">
        <f>+((C10*F10)+(C12*F12)+(C23*F23))/C24</f>
        <v>0.36700000000000005</v>
      </c>
      <c r="G24" s="21">
        <f>+((C10*G10)+(C12*G12)+(C23*G23))/C24</f>
        <v>2.0000000000000004E-2</v>
      </c>
      <c r="H24" s="22">
        <f>+H10+H12+H23</f>
        <v>0</v>
      </c>
      <c r="I24" s="22"/>
      <c r="J24" s="22"/>
      <c r="K24" s="22"/>
      <c r="L24" s="22"/>
      <c r="M24" s="22">
        <f>+M10+M12+M23</f>
        <v>2495</v>
      </c>
      <c r="N24" s="22">
        <f>+N10+N12+N23</f>
        <v>720.08199999999999</v>
      </c>
      <c r="O24" s="19">
        <f>+((N10*O10)+(N12*O12)+(N23*O23))/N24</f>
        <v>56.395902133368146</v>
      </c>
      <c r="P24" s="20">
        <f>+((N10*P10)+(N12*P12)+(N23*P23))/N24</f>
        <v>17.604097866631857</v>
      </c>
      <c r="Q24" s="20">
        <f>+((N10*Q10)+(N12*Q12)+(N23*Q23))/N24</f>
        <v>0.6</v>
      </c>
      <c r="R24" s="21">
        <f>+((N10*R10)+(N12*R12)+(N23*R23))/N24</f>
        <v>2.5000000000000001E-2</v>
      </c>
      <c r="S24" s="22">
        <f>+S10+S12+S23</f>
        <v>0</v>
      </c>
      <c r="T24" s="22"/>
      <c r="U24" s="22"/>
      <c r="V24" s="22"/>
      <c r="W24" s="22"/>
      <c r="X24" s="22">
        <f>+X10+X12+X23</f>
        <v>720.08199999999999</v>
      </c>
      <c r="Y24" s="22">
        <f>+Y10+Y12+Y23</f>
        <v>3215.0819999999999</v>
      </c>
      <c r="Z24" s="22">
        <f>+Z10+Z12+Z23</f>
        <v>27975</v>
      </c>
      <c r="AA24" s="22">
        <f>+AA10+AA12+AA23</f>
        <v>31190.082000000002</v>
      </c>
      <c r="AB24" s="19">
        <f>+Z24/Y24</f>
        <v>8.7011777615625352</v>
      </c>
    </row>
    <row r="25" spans="1:28" ht="18.75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</row>
    <row r="26" spans="1:28" ht="18.75" x14ac:dyDescent="0.25">
      <c r="A26" s="2" t="s">
        <v>47</v>
      </c>
      <c r="B26" s="3"/>
      <c r="C26" s="4" t="s">
        <v>24</v>
      </c>
      <c r="D26" s="4"/>
      <c r="E26" s="4"/>
      <c r="F26" s="4"/>
      <c r="G26" s="4"/>
      <c r="H26" s="4" t="s">
        <v>25</v>
      </c>
      <c r="I26" s="4"/>
      <c r="J26" s="4"/>
      <c r="K26" s="4"/>
      <c r="L26" s="4"/>
      <c r="M26" s="4" t="s">
        <v>26</v>
      </c>
      <c r="N26" s="5" t="s">
        <v>27</v>
      </c>
      <c r="O26" s="5"/>
      <c r="P26" s="5"/>
      <c r="Q26" s="5"/>
      <c r="R26" s="5"/>
      <c r="S26" s="5" t="s">
        <v>28</v>
      </c>
      <c r="T26" s="5"/>
      <c r="U26" s="5"/>
      <c r="V26" s="5"/>
      <c r="W26" s="5"/>
      <c r="X26" s="4" t="s">
        <v>29</v>
      </c>
      <c r="Y26" s="6" t="s">
        <v>30</v>
      </c>
      <c r="Z26" s="7" t="s">
        <v>31</v>
      </c>
      <c r="AA26" s="7" t="s">
        <v>32</v>
      </c>
      <c r="AB26" s="6" t="s">
        <v>33</v>
      </c>
    </row>
    <row r="27" spans="1:28" ht="18.75" x14ac:dyDescent="0.25">
      <c r="A27" s="8" t="s">
        <v>34</v>
      </c>
      <c r="B27" s="8" t="s">
        <v>35</v>
      </c>
      <c r="C27" s="9" t="s">
        <v>36</v>
      </c>
      <c r="D27" s="10" t="s">
        <v>37</v>
      </c>
      <c r="E27" s="10" t="s">
        <v>38</v>
      </c>
      <c r="F27" s="10" t="s">
        <v>39</v>
      </c>
      <c r="G27" s="10" t="s">
        <v>40</v>
      </c>
      <c r="H27" s="9" t="s">
        <v>36</v>
      </c>
      <c r="I27" s="10" t="s">
        <v>37</v>
      </c>
      <c r="J27" s="10" t="s">
        <v>38</v>
      </c>
      <c r="K27" s="10" t="s">
        <v>39</v>
      </c>
      <c r="L27" s="10" t="s">
        <v>40</v>
      </c>
      <c r="M27" s="4"/>
      <c r="N27" s="8" t="s">
        <v>36</v>
      </c>
      <c r="O27" s="10" t="s">
        <v>37</v>
      </c>
      <c r="P27" s="10" t="s">
        <v>38</v>
      </c>
      <c r="Q27" s="10" t="s">
        <v>39</v>
      </c>
      <c r="R27" s="10" t="s">
        <v>40</v>
      </c>
      <c r="S27" s="8" t="s">
        <v>36</v>
      </c>
      <c r="T27" s="10" t="s">
        <v>37</v>
      </c>
      <c r="U27" s="10" t="s">
        <v>38</v>
      </c>
      <c r="V27" s="10" t="s">
        <v>39</v>
      </c>
      <c r="W27" s="10" t="s">
        <v>40</v>
      </c>
      <c r="X27" s="4"/>
      <c r="Y27" s="6"/>
      <c r="Z27" s="8" t="s">
        <v>36</v>
      </c>
      <c r="AA27" s="8" t="s">
        <v>36</v>
      </c>
      <c r="AB27" s="6"/>
    </row>
    <row r="28" spans="1:28" ht="18.75" x14ac:dyDescent="0.3">
      <c r="A28" s="11" t="s">
        <v>48</v>
      </c>
      <c r="B28" s="15">
        <v>534</v>
      </c>
      <c r="C28" s="35">
        <v>0</v>
      </c>
      <c r="D28" s="36"/>
      <c r="E28" s="37"/>
      <c r="F28" s="37"/>
      <c r="G28" s="38"/>
      <c r="H28" s="15">
        <v>0</v>
      </c>
      <c r="I28" s="10"/>
      <c r="J28" s="10"/>
      <c r="K28" s="37"/>
      <c r="L28" s="10"/>
      <c r="M28" s="15">
        <f>+C28+H28</f>
        <v>0</v>
      </c>
      <c r="N28" s="39">
        <v>65</v>
      </c>
      <c r="O28" s="36">
        <v>56.494006560092281</v>
      </c>
      <c r="P28" s="37">
        <v>18.146514047790266</v>
      </c>
      <c r="Q28" s="37">
        <v>0.56999999999999995</v>
      </c>
      <c r="R28" s="38">
        <v>2.3580189601507779E-2</v>
      </c>
      <c r="S28" s="15">
        <v>0</v>
      </c>
      <c r="T28" s="10"/>
      <c r="U28" s="10"/>
      <c r="V28" s="10"/>
      <c r="W28" s="10"/>
      <c r="X28" s="15">
        <f>+N28+S28</f>
        <v>65</v>
      </c>
      <c r="Y28" s="15">
        <f>+C28+X28</f>
        <v>65</v>
      </c>
      <c r="Z28" s="15">
        <v>260</v>
      </c>
      <c r="AA28" s="15">
        <f>+Y28+Z28</f>
        <v>325</v>
      </c>
      <c r="AB28" s="40">
        <f>+Z28/Y28</f>
        <v>4</v>
      </c>
    </row>
    <row r="29" spans="1:28" ht="18.75" x14ac:dyDescent="0.3">
      <c r="A29" s="16"/>
      <c r="B29" s="15">
        <v>522</v>
      </c>
      <c r="C29" s="35">
        <v>0</v>
      </c>
      <c r="D29" s="36"/>
      <c r="E29" s="37"/>
      <c r="F29" s="37"/>
      <c r="G29" s="38"/>
      <c r="H29" s="10">
        <v>0</v>
      </c>
      <c r="I29" s="41"/>
      <c r="J29" s="41"/>
      <c r="K29" s="37"/>
      <c r="L29" s="41"/>
      <c r="M29" s="15">
        <f>+C29+H29</f>
        <v>0</v>
      </c>
      <c r="N29" s="39">
        <v>105</v>
      </c>
      <c r="O29" s="36">
        <v>56.494006560092281</v>
      </c>
      <c r="P29" s="37">
        <v>18.146514047790266</v>
      </c>
      <c r="Q29" s="37">
        <v>0.56999999999999995</v>
      </c>
      <c r="R29" s="38">
        <v>2.3580189601507779E-2</v>
      </c>
      <c r="S29" s="10">
        <v>0</v>
      </c>
      <c r="T29" s="41"/>
      <c r="U29" s="41"/>
      <c r="V29" s="41"/>
      <c r="W29" s="41"/>
      <c r="X29" s="15">
        <f>+N29+S29</f>
        <v>105</v>
      </c>
      <c r="Y29" s="15">
        <f>+C29+X29</f>
        <v>105</v>
      </c>
      <c r="Z29" s="15">
        <v>570</v>
      </c>
      <c r="AA29" s="15">
        <f>+Y29+Z29</f>
        <v>675</v>
      </c>
      <c r="AB29" s="40">
        <f>+Z29/Y29</f>
        <v>5.4285714285714288</v>
      </c>
    </row>
    <row r="30" spans="1:28" ht="18.75" x14ac:dyDescent="0.3">
      <c r="A30" s="16"/>
      <c r="B30" s="15">
        <v>510</v>
      </c>
      <c r="C30" s="35">
        <v>0</v>
      </c>
      <c r="D30" s="36"/>
      <c r="E30" s="37"/>
      <c r="F30" s="37"/>
      <c r="G30" s="38"/>
      <c r="H30" s="10">
        <v>0</v>
      </c>
      <c r="I30" s="41"/>
      <c r="J30" s="41"/>
      <c r="K30" s="37"/>
      <c r="L30" s="41"/>
      <c r="M30" s="15">
        <f>+C30+H30</f>
        <v>0</v>
      </c>
      <c r="N30" s="39">
        <v>175</v>
      </c>
      <c r="O30" s="36">
        <v>56.494006560092281</v>
      </c>
      <c r="P30" s="37">
        <v>18.146514047790266</v>
      </c>
      <c r="Q30" s="37">
        <v>0.56999999999999995</v>
      </c>
      <c r="R30" s="38">
        <v>2.3580189601507779E-2</v>
      </c>
      <c r="S30" s="10">
        <v>0</v>
      </c>
      <c r="T30" s="41"/>
      <c r="U30" s="41"/>
      <c r="V30" s="41"/>
      <c r="W30" s="41"/>
      <c r="X30" s="15">
        <f>+N30+S30</f>
        <v>175</v>
      </c>
      <c r="Y30" s="15">
        <f>+C30+X30</f>
        <v>175</v>
      </c>
      <c r="Z30" s="15">
        <v>845</v>
      </c>
      <c r="AA30" s="15">
        <f>+Y30+Z30</f>
        <v>1020</v>
      </c>
      <c r="AB30" s="40">
        <f>+Z30/Y30</f>
        <v>4.8285714285714283</v>
      </c>
    </row>
    <row r="31" spans="1:28" ht="18.75" x14ac:dyDescent="0.3">
      <c r="A31" s="16"/>
      <c r="B31" s="15">
        <v>498</v>
      </c>
      <c r="C31" s="42">
        <v>0</v>
      </c>
      <c r="D31" s="36"/>
      <c r="E31" s="37"/>
      <c r="F31" s="37"/>
      <c r="G31" s="38"/>
      <c r="H31" s="10">
        <v>0</v>
      </c>
      <c r="I31" s="41"/>
      <c r="J31" s="41"/>
      <c r="K31" s="37"/>
      <c r="L31" s="41"/>
      <c r="M31" s="15">
        <f>+C31+H31</f>
        <v>0</v>
      </c>
      <c r="N31" s="39">
        <v>200</v>
      </c>
      <c r="O31" s="36">
        <v>56.494006560092281</v>
      </c>
      <c r="P31" s="37">
        <v>18.146514047790266</v>
      </c>
      <c r="Q31" s="37">
        <v>0.56999999999999995</v>
      </c>
      <c r="R31" s="38">
        <v>2.3580189601507779E-2</v>
      </c>
      <c r="S31" s="10">
        <v>0</v>
      </c>
      <c r="T31" s="41"/>
      <c r="U31" s="41"/>
      <c r="V31" s="41"/>
      <c r="W31" s="41"/>
      <c r="X31" s="15">
        <f>+N31+S31</f>
        <v>200</v>
      </c>
      <c r="Y31" s="15">
        <f>+C31+X31</f>
        <v>200</v>
      </c>
      <c r="Z31" s="15">
        <v>1090</v>
      </c>
      <c r="AA31" s="15">
        <f>+Y31+Z31</f>
        <v>1290</v>
      </c>
      <c r="AB31" s="40">
        <f>+Z31/Y31</f>
        <v>5.45</v>
      </c>
    </row>
    <row r="32" spans="1:28" ht="18.75" x14ac:dyDescent="0.25">
      <c r="A32" s="33" t="s">
        <v>49</v>
      </c>
      <c r="B32" s="33"/>
      <c r="C32" s="43">
        <f>SUM(C28:C31)</f>
        <v>0</v>
      </c>
      <c r="D32" s="44"/>
      <c r="E32" s="45"/>
      <c r="F32" s="45"/>
      <c r="G32" s="46"/>
      <c r="H32" s="43">
        <f>SUM(H28:H31)</f>
        <v>0</v>
      </c>
      <c r="I32" s="44"/>
      <c r="J32" s="45"/>
      <c r="K32" s="45"/>
      <c r="L32" s="46"/>
      <c r="M32" s="43">
        <f>SUM(M28:M31)</f>
        <v>0</v>
      </c>
      <c r="N32" s="43">
        <f>SUM(N28:N31)</f>
        <v>545</v>
      </c>
      <c r="O32" s="44">
        <f>SUMPRODUCT(N28:N31,O28:O31)/N32</f>
        <v>56.494006560092281</v>
      </c>
      <c r="P32" s="45">
        <f>SUMPRODUCT(N28:N31,P28:P31)/N32</f>
        <v>18.146514047790262</v>
      </c>
      <c r="Q32" s="45">
        <f>SUMPRODUCT(N28:N31,Q28:Q31)/N32</f>
        <v>0.56999999999999995</v>
      </c>
      <c r="R32" s="46">
        <f>SUMPRODUCT(N28:N31,R28:R31)/N32</f>
        <v>2.3580189601507779E-2</v>
      </c>
      <c r="S32" s="43">
        <f>SUM(S28:S31)</f>
        <v>0</v>
      </c>
      <c r="T32" s="44"/>
      <c r="U32" s="45"/>
      <c r="V32" s="45"/>
      <c r="W32" s="46"/>
      <c r="X32" s="43">
        <f>SUM(X28:X31)</f>
        <v>545</v>
      </c>
      <c r="Y32" s="43">
        <f>SUM(Y28:Y31)</f>
        <v>545</v>
      </c>
      <c r="Z32" s="43">
        <f>SUM(Z28:Z31)</f>
        <v>2765</v>
      </c>
      <c r="AA32" s="43">
        <f>SUM(AA28:AA31)</f>
        <v>3310</v>
      </c>
      <c r="AB32" s="44">
        <f>+Z32/Y32</f>
        <v>5.0733944954128436</v>
      </c>
    </row>
  </sheetData>
  <mergeCells count="24">
    <mergeCell ref="S26:W26"/>
    <mergeCell ref="X26:X27"/>
    <mergeCell ref="Y26:Y27"/>
    <mergeCell ref="AB26:AB27"/>
    <mergeCell ref="A28:A31"/>
    <mergeCell ref="A32:B32"/>
    <mergeCell ref="A24:B24"/>
    <mergeCell ref="A26:B26"/>
    <mergeCell ref="C26:G26"/>
    <mergeCell ref="H26:L26"/>
    <mergeCell ref="M26:M27"/>
    <mergeCell ref="N26:R26"/>
    <mergeCell ref="X2:X3"/>
    <mergeCell ref="Y2:Y3"/>
    <mergeCell ref="AB2:AB3"/>
    <mergeCell ref="A4:A10"/>
    <mergeCell ref="A11:A12"/>
    <mergeCell ref="A13:A23"/>
    <mergeCell ref="A2:B2"/>
    <mergeCell ref="C2:G2"/>
    <mergeCell ref="H2:L2"/>
    <mergeCell ref="M2:M3"/>
    <mergeCell ref="N2:R2"/>
    <mergeCell ref="S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Ahmed Hemed</cp:lastModifiedBy>
  <dcterms:created xsi:type="dcterms:W3CDTF">2015-06-05T18:19:34Z</dcterms:created>
  <dcterms:modified xsi:type="dcterms:W3CDTF">2021-07-29T08:06:27Z</dcterms:modified>
</cp:coreProperties>
</file>