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USTYNA\Desktop\"/>
    </mc:Choice>
  </mc:AlternateContent>
  <xr:revisionPtr revIDLastSave="0" documentId="13_ncr:1_{330C540E-05BE-49B7-A0F0-BD6639333BD0}" xr6:coauthVersionLast="47" xr6:coauthVersionMax="47" xr10:uidLastSave="{00000000-0000-0000-0000-000000000000}"/>
  <bookViews>
    <workbookView xWindow="-108" yWindow="-108" windowWidth="20376" windowHeight="12240" tabRatio="684" xr2:uid="{00000000-000D-0000-FFFF-FFFF00000000}"/>
  </bookViews>
  <sheets>
    <sheet name="Feuil1" sheetId="36" r:id="rId1"/>
  </sheets>
  <definedNames>
    <definedName name="_xlnm._FilterDatabase" localSheetId="0" hidden="1">Feuil1!$A$1:$C$40</definedName>
  </definedName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36" l="1"/>
  <c r="I5" i="36"/>
  <c r="I4" i="36"/>
  <c r="I3" i="36"/>
  <c r="H3" i="36"/>
  <c r="H6" i="36"/>
  <c r="H5" i="36"/>
  <c r="H4" i="36"/>
</calcChain>
</file>

<file path=xl/sharedStrings.xml><?xml version="1.0" encoding="utf-8"?>
<sst xmlns="http://schemas.openxmlformats.org/spreadsheetml/2006/main" count="52" uniqueCount="13">
  <si>
    <t>Qté</t>
  </si>
  <si>
    <t>Nb de cde impactées</t>
  </si>
  <si>
    <t>Étiquettes de lignes</t>
  </si>
  <si>
    <t>Total général</t>
  </si>
  <si>
    <t>ABC</t>
  </si>
  <si>
    <t>composant</t>
  </si>
  <si>
    <t>C</t>
  </si>
  <si>
    <t>B</t>
  </si>
  <si>
    <t>A</t>
  </si>
  <si>
    <t>Nombre de Qté</t>
  </si>
  <si>
    <t>Somme de Nb de cde impactées</t>
  </si>
  <si>
    <t>taux par ref</t>
  </si>
  <si>
    <t>taux par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</si>
</sst>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0" fontId="4" fillId="0" borderId="0"/>
    <xf numFmtId="9" fontId="2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NumberFormat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ill="1" applyBorder="1"/>
    <xf numFmtId="0" fontId="5" fillId="0" borderId="0" xfId="0" applyFont="1"/>
    <xf numFmtId="9" fontId="5" fillId="0" borderId="0" xfId="5" applyFon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6"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Pourcentage" xfId="5" builtinId="5"/>
    <cellStyle name="Pourcentage 2" xfId="2" xr:uid="{00000000-0005-0000-0000-000006000000}"/>
  </cellStyles>
  <dxfs count="5">
    <dxf>
      <alignment wrapText="0"/>
    </dxf>
    <dxf>
      <alignment wrapText="1"/>
    </dxf>
    <dxf>
      <alignment wrapText="1"/>
    </dxf>
    <dxf>
      <alignment wrapText="0"/>
    </dxf>
    <dxf>
      <alignment wrapText="1"/>
    </dxf>
  </dxfs>
  <tableStyles count="0" defaultTableStyle="TableStyleMedium2" defaultPivotStyle="PivotStyleLight16"/>
  <colors>
    <mruColors>
      <color rgb="FFD0CECE"/>
      <color rgb="FFFFFFFF"/>
      <color rgb="FF99FF99"/>
      <color rgb="FFB4C6E7"/>
      <color rgb="FFC0C0C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styna LEWANDOWSKA" refreshedDate="44536.660014120367" createdVersion="7" refreshedVersion="7" minRefreshableVersion="3" recordCount="42" xr:uid="{010AF6DB-A36C-4FD8-8A72-F9AFAA2EC812}">
  <cacheSource type="worksheet">
    <worksheetSource ref="A1:C1048576" sheet="Feuil1"/>
  </cacheSource>
  <cacheFields count="7">
    <cacheField name="CODE" numFmtId="0">
      <sharedItems containsBlank="1" containsMixedTypes="1" containsNumber="1" containsInteger="1" minValue="4200" maxValue="4204400"/>
    </cacheField>
    <cacheField name="ABC" numFmtId="0">
      <sharedItems containsBlank="1" count="5">
        <s v="composant"/>
        <s v="C"/>
        <s v="B"/>
        <s v="A"/>
        <m/>
      </sharedItems>
    </cacheField>
    <cacheField name="Qté" numFmtId="0">
      <sharedItems containsString="0" containsBlank="1" containsNumber="1" containsInteger="1" minValue="1" maxValue="130"/>
    </cacheField>
    <cacheField name="Nb de cde impactées" numFmtId="0">
      <sharedItems containsString="0" containsBlank="1" containsNumber="1" containsInteger="1" minValue="1" maxValue="6"/>
    </cacheField>
    <cacheField name="Libellé" numFmtId="0">
      <sharedItems containsBlank="1"/>
    </cacheField>
    <cacheField name="evolution des ventes" numFmtId="0">
      <sharedItems containsString="0" containsBlank="1" containsNumber="1" minValue="-1" maxValue="3.7352941176470593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s v="SI27230"/>
    <x v="0"/>
    <n v="50"/>
    <n v="2"/>
    <s v="COLLERETTE INTERIEUR DOREE MAT POUR ALU SOFT"/>
    <m/>
    <m/>
  </r>
  <r>
    <n v="722021"/>
    <x v="1"/>
    <n v="8"/>
    <n v="2"/>
    <s v="FORT PRO 4000K 1m IP20"/>
    <n v="-0.49930523390458548"/>
    <m/>
  </r>
  <r>
    <n v="44501"/>
    <x v="2"/>
    <n v="130"/>
    <n v="2"/>
    <s v="Pack SOFT FLEX 4000K 5m"/>
    <n v="0.62102106195896645"/>
    <m/>
  </r>
  <r>
    <n v="38320"/>
    <x v="1"/>
    <n v="8"/>
    <n v="1"/>
    <s v="TUBE 3 3000K 15W pat 23° 230V"/>
    <n v="-0.51205400192864026"/>
    <m/>
  </r>
  <r>
    <n v="422521"/>
    <x v="1"/>
    <n v="4"/>
    <n v="1"/>
    <s v="FORT FLEX 4000K 1m IP44"/>
    <n v="-0.43627450980392157"/>
    <m/>
  </r>
  <r>
    <n v="256515"/>
    <x v="2"/>
    <n v="16"/>
    <n v="1"/>
    <s v="BE BEST nr rond fx IP65 GU5.3"/>
    <n v="2.5224682300537138"/>
    <m/>
  </r>
  <r>
    <n v="720200"/>
    <x v="1"/>
    <n v="40"/>
    <n v="1"/>
    <s v="ULTRA SOFT PRO 3000K IP20"/>
    <n v="0.24470588235294108"/>
    <m/>
  </r>
  <r>
    <n v="39721"/>
    <x v="1"/>
    <n v="4"/>
    <n v="1"/>
    <s v="PALLAS1 4000K 13° 24V"/>
    <m/>
    <m/>
  </r>
  <r>
    <n v="422201"/>
    <x v="1"/>
    <n v="6"/>
    <n v="2"/>
    <s v="SOFT FLEX 4000K IP20"/>
    <n v="9.8752228163992969E-2"/>
    <m/>
  </r>
  <r>
    <n v="27860"/>
    <x v="1"/>
    <n v="35"/>
    <n v="2"/>
    <s v="DECO nr rond 2t ori IP20 GU10"/>
    <n v="-0.22145608995739016"/>
    <m/>
  </r>
  <r>
    <n v="52021"/>
    <x v="1"/>
    <n v="17"/>
    <n v="1"/>
    <s v="DEEP LIGHT R250 ori 3000K 230V"/>
    <n v="0.25230918813806513"/>
    <m/>
  </r>
  <r>
    <n v="42193"/>
    <x v="3"/>
    <n v="40"/>
    <n v="2"/>
    <s v="Connect rapide 8mm bdx-cab"/>
    <m/>
    <s v="cde importantes des platformes SONAPRO"/>
  </r>
  <r>
    <s v="39501sc"/>
    <x v="0"/>
    <n v="10"/>
    <n v="1"/>
    <s v="PALLAS 2.1 4000K 30° 230V"/>
    <m/>
    <m/>
  </r>
  <r>
    <n v="724121"/>
    <x v="1"/>
    <n v="9"/>
    <n v="1"/>
    <s v="ULTRA SOFT PRO 4000K 1m IP68"/>
    <n v="-0.26203208556149721"/>
    <m/>
  </r>
  <r>
    <n v="722920"/>
    <x v="1"/>
    <n v="3"/>
    <n v="1"/>
    <s v="S/PRO FLEX 3000K 1m IP20"/>
    <n v="-0.72941176470588232"/>
    <m/>
  </r>
  <r>
    <s v="PR CC195AN"/>
    <x v="0"/>
    <n v="1"/>
    <n v="1"/>
    <s v="PRESTATION TRAITEMENT ANTHRACITE 195mm"/>
    <m/>
    <m/>
  </r>
  <r>
    <n v="720232"/>
    <x v="1"/>
    <n v="1"/>
    <n v="1"/>
    <s v="ULTRA SOFT PRO bleu 3m IP20"/>
    <n v="-9.8039215686274453E-2"/>
    <m/>
  </r>
  <r>
    <n v="422232"/>
    <x v="1"/>
    <n v="2"/>
    <n v="1"/>
    <s v="SOFT FLEX bleu 3m IP20"/>
    <n v="0.22994652406417113"/>
    <m/>
  </r>
  <r>
    <n v="246544"/>
    <x v="1"/>
    <n v="10"/>
    <n v="1"/>
    <s v="BE BEST DS B carré-or GU10"/>
    <n v="0.76775804661487235"/>
    <m/>
  </r>
  <r>
    <n v="722121"/>
    <x v="1"/>
    <n v="2"/>
    <n v="1"/>
    <s v="FLEX PRO 4000K 1m IP20"/>
    <n v="4.8909451421017748E-2"/>
    <m/>
  </r>
  <r>
    <n v="722621"/>
    <x v="1"/>
    <n v="28"/>
    <n v="1"/>
    <s v="PRO FLEX 4000K 1m IP20"/>
    <n v="-0.72941176470588232"/>
    <m/>
  </r>
  <r>
    <n v="722631"/>
    <x v="1"/>
    <n v="37"/>
    <n v="1"/>
    <s v="PRO FLEX 4000K 3m IP20"/>
    <n v="3.7352941176470593"/>
    <m/>
  </r>
  <r>
    <n v="404075"/>
    <x v="2"/>
    <n v="75"/>
    <n v="1"/>
    <s v="Alim 75W dim TRIAC IP20 24VDC"/>
    <n v="1.186009538950715"/>
    <m/>
  </r>
  <r>
    <n v="37210"/>
    <x v="1"/>
    <n v="2"/>
    <n v="1"/>
    <s v="SET'IN 6.1 nr 3000K 230V"/>
    <n v="-0.37363834422657943"/>
    <m/>
  </r>
  <r>
    <n v="28011"/>
    <x v="1"/>
    <n v="50"/>
    <n v="1"/>
    <s v="DECO+ bl/nr C fix IP20 GU10"/>
    <n v="0.34029686641011542"/>
    <m/>
  </r>
  <r>
    <n v="18002"/>
    <x v="1"/>
    <n v="1"/>
    <n v="1"/>
    <s v="Connect. M/F 4P IP68"/>
    <n v="1.1465658889254027"/>
    <m/>
  </r>
  <r>
    <n v="39612"/>
    <x v="1"/>
    <n v="2"/>
    <n v="1"/>
    <s v="PALLAS 2.2 3000K 45/35 24V"/>
    <n v="-1"/>
    <m/>
  </r>
  <r>
    <n v="722921"/>
    <x v="1"/>
    <n v="1"/>
    <n v="1"/>
    <s v="S/PRO FLEX 4000K 1m IP20"/>
    <n v="8.2352941176470656E-2"/>
    <m/>
  </r>
  <r>
    <n v="87704"/>
    <x v="1"/>
    <n v="4"/>
    <n v="1"/>
    <s v="Pck prof PLAKO R EVO al 5x1m"/>
    <m/>
    <s v="ecart de stock"/>
  </r>
  <r>
    <n v="722132"/>
    <x v="1"/>
    <n v="1"/>
    <n v="1"/>
    <s v="FLEX PRO bleu 3m IP20"/>
    <m/>
    <m/>
  </r>
  <r>
    <n v="4204400"/>
    <x v="1"/>
    <n v="3"/>
    <n v="2"/>
    <s v="Alim 400W IP20 24VDC"/>
    <n v="0.11083591331269337"/>
    <s v="retard logistique 3 semaines"/>
  </r>
  <r>
    <n v="57019"/>
    <x v="3"/>
    <n v="96"/>
    <n v="6"/>
    <s v="LED'UP UNI BT MESH RGB+TW bl o"/>
    <n v="0.96597109791929014"/>
    <m/>
  </r>
  <r>
    <n v="748030"/>
    <x v="1"/>
    <n v="1"/>
    <n v="1"/>
    <s v="ULTRA LG PRO 3000K 30m IP20"/>
    <n v="-9.8039215686274453E-2"/>
    <m/>
  </r>
  <r>
    <s v="89257B"/>
    <x v="1"/>
    <n v="7"/>
    <n v="1"/>
    <s v="Profil bl 45-ALU 301cm"/>
    <n v="0.20426632191338079"/>
    <s v="ecart de stock/ chutes"/>
  </r>
  <r>
    <n v="421207"/>
    <x v="1"/>
    <n v="11"/>
    <n v="1"/>
    <s v="S/SOFT FLEX 2700K IP20"/>
    <n v="5.7987175913019162E-2"/>
    <m/>
  </r>
  <r>
    <n v="885101"/>
    <x v="1"/>
    <n v="100"/>
    <n v="1"/>
    <s v="REG'LED 24 IP20 4000K 15W 90-o"/>
    <n v="3.5200534759358288"/>
    <m/>
  </r>
  <r>
    <n v="432100"/>
    <x v="2"/>
    <n v="22"/>
    <n v="1"/>
    <s v="Alim 100W IP20 24VDC, classe 1"/>
    <n v="1.839126559714795"/>
    <s v="retard logistique 3 semaines"/>
  </r>
  <r>
    <n v="4200"/>
    <x v="3"/>
    <n v="27"/>
    <n v="2"/>
    <s v="Alim 1-15W IP20 12VDC"/>
    <n v="-0.13044021360092434"/>
    <s v="cde de 650pcs = 1,5mois de stock"/>
  </r>
  <r>
    <n v="4241"/>
    <x v="3"/>
    <n v="32"/>
    <n v="1"/>
    <s v="Alim 60W IP20 24VDC"/>
    <n v="0.23081390525180456"/>
    <s v="cde important des pack 44501"/>
  </r>
  <r>
    <m/>
    <x v="4"/>
    <m/>
    <m/>
    <m/>
    <m/>
    <m/>
  </r>
  <r>
    <m/>
    <x v="4"/>
    <m/>
    <m/>
    <m/>
    <m/>
    <m/>
  </r>
  <r>
    <m/>
    <x v="4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51DF1D-69B0-4D0F-8196-8CFB3D335A9C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E2:G7" firstHeaderRow="0" firstDataRow="1" firstDataCol="1"/>
  <pivotFields count="7">
    <pivotField showAll="0"/>
    <pivotField axis="axisRow" showAll="0">
      <items count="6">
        <item x="3"/>
        <item x="2"/>
        <item x="1"/>
        <item x="0"/>
        <item h="1" x="4"/>
        <item t="default"/>
      </items>
    </pivotField>
    <pivotField dataField="1" showAll="0"/>
    <pivotField dataField="1" showAll="0"/>
    <pivotField showAll="0"/>
    <pivotField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Qté" fld="2" subtotal="count" baseField="1" baseItem="0"/>
    <dataField name="Somme de Nb de cde impactées" fld="3" baseField="1" baseItem="0"/>
  </dataFields>
  <formats count="1">
    <format dxfId="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355406-C05F-4ABE-B47D-0791A4DC9DD5}">
  <dimension ref="A1:I40"/>
  <sheetViews>
    <sheetView tabSelected="1" zoomScale="80" zoomScaleNormal="80" workbookViewId="0">
      <selection activeCell="J10" sqref="J10:K10"/>
    </sheetView>
  </sheetViews>
  <sheetFormatPr baseColWidth="10" defaultRowHeight="14.4" x14ac:dyDescent="0.3"/>
  <cols>
    <col min="1" max="1" width="7.88671875" customWidth="1"/>
    <col min="3" max="3" width="11.21875" customWidth="1"/>
    <col min="6" max="6" width="8.109375" customWidth="1"/>
    <col min="7" max="7" width="16.77734375" customWidth="1"/>
    <col min="9" max="9" width="12.44140625" bestFit="1" customWidth="1"/>
  </cols>
  <sheetData>
    <row r="1" spans="1:9" s="4" customFormat="1" ht="37.799999999999997" customHeight="1" x14ac:dyDescent="0.3">
      <c r="A1" s="5" t="s">
        <v>4</v>
      </c>
      <c r="B1" s="5" t="s">
        <v>0</v>
      </c>
      <c r="C1" s="5" t="s">
        <v>1</v>
      </c>
    </row>
    <row r="2" spans="1:9" ht="28.8" x14ac:dyDescent="0.3">
      <c r="A2" s="2" t="s">
        <v>5</v>
      </c>
      <c r="B2" s="2">
        <v>50</v>
      </c>
      <c r="C2" s="2">
        <v>2</v>
      </c>
      <c r="E2" s="3" t="s">
        <v>2</v>
      </c>
      <c r="F2" s="9" t="s">
        <v>9</v>
      </c>
      <c r="G2" s="10" t="s">
        <v>10</v>
      </c>
      <c r="H2" s="7" t="s">
        <v>11</v>
      </c>
      <c r="I2" s="7" t="s">
        <v>12</v>
      </c>
    </row>
    <row r="3" spans="1:9" x14ac:dyDescent="0.3">
      <c r="A3" s="2" t="s">
        <v>6</v>
      </c>
      <c r="B3" s="2">
        <v>8</v>
      </c>
      <c r="C3" s="2">
        <v>2</v>
      </c>
      <c r="E3" s="4" t="s">
        <v>8</v>
      </c>
      <c r="F3" s="1">
        <v>4</v>
      </c>
      <c r="G3" s="1">
        <v>11</v>
      </c>
      <c r="H3" s="8">
        <f>GETPIVOTDATA("Nombre de Qté",$E$2,"ABC","A")/GETPIVOTDATA("Nombre de Qté",$E$2)</f>
        <v>0.10256410256410256</v>
      </c>
      <c r="I3" s="8">
        <f>GETPIVOTDATA("Somme de Nb de cde impactées",$E$2,"ABC","A")/GETPIVOTDATA("Somme de Nb de cde impactées",$E$2)</f>
        <v>0.21153846153846154</v>
      </c>
    </row>
    <row r="4" spans="1:9" x14ac:dyDescent="0.3">
      <c r="A4" s="2" t="s">
        <v>7</v>
      </c>
      <c r="B4" s="2">
        <v>130</v>
      </c>
      <c r="C4" s="2">
        <v>2</v>
      </c>
      <c r="E4" s="4" t="s">
        <v>7</v>
      </c>
      <c r="F4" s="1">
        <v>4</v>
      </c>
      <c r="G4" s="1">
        <v>5</v>
      </c>
      <c r="H4" s="8">
        <f>GETPIVOTDATA("Nombre de Qté",$E$2,"ABC","B")/GETPIVOTDATA("Nombre de Qté",$E$2)</f>
        <v>0.10256410256410256</v>
      </c>
      <c r="I4" s="8">
        <f>GETPIVOTDATA("Somme de Nb de cde impactées",$E$2,"ABC","B")/GETPIVOTDATA("Somme de Nb de cde impactées",$E$2)</f>
        <v>9.6153846153846159E-2</v>
      </c>
    </row>
    <row r="5" spans="1:9" x14ac:dyDescent="0.3">
      <c r="A5" s="6" t="s">
        <v>6</v>
      </c>
      <c r="B5" s="6">
        <v>8</v>
      </c>
      <c r="C5" s="6">
        <v>1</v>
      </c>
      <c r="E5" s="4" t="s">
        <v>6</v>
      </c>
      <c r="F5" s="1">
        <v>28</v>
      </c>
      <c r="G5" s="1">
        <v>32</v>
      </c>
      <c r="H5" s="8">
        <f>GETPIVOTDATA("Nombre de Qté",$E$2,"ABC","C")/GETPIVOTDATA("Nombre de Qté",$E$2)</f>
        <v>0.71794871794871795</v>
      </c>
      <c r="I5" s="8">
        <f>GETPIVOTDATA("Somme de Nb de cde impactées",$E$2,"ABC","C")/GETPIVOTDATA("Somme de Nb de cde impactées",$E$2)</f>
        <v>0.61538461538461542</v>
      </c>
    </row>
    <row r="6" spans="1:9" x14ac:dyDescent="0.3">
      <c r="A6" s="2" t="s">
        <v>6</v>
      </c>
      <c r="B6" s="2">
        <v>4</v>
      </c>
      <c r="C6" s="2">
        <v>1</v>
      </c>
      <c r="E6" s="4" t="s">
        <v>5</v>
      </c>
      <c r="F6" s="1">
        <v>3</v>
      </c>
      <c r="G6" s="1">
        <v>4</v>
      </c>
      <c r="H6" s="8">
        <f>GETPIVOTDATA("Nombre de Qté",$E$2,"ABC","composant")/GETPIVOTDATA("Nombre de Qté",$E$2)</f>
        <v>7.6923076923076927E-2</v>
      </c>
      <c r="I6" s="8">
        <f>GETPIVOTDATA("Somme de Nb de cde impactées",$E$2,"ABC","composant")/GETPIVOTDATA("Somme de Nb de cde impactées",$E$2)</f>
        <v>7.6923076923076927E-2</v>
      </c>
    </row>
    <row r="7" spans="1:9" x14ac:dyDescent="0.3">
      <c r="A7" s="2" t="s">
        <v>7</v>
      </c>
      <c r="B7" s="2">
        <v>16</v>
      </c>
      <c r="C7" s="2">
        <v>1</v>
      </c>
      <c r="E7" s="4" t="s">
        <v>3</v>
      </c>
      <c r="F7" s="1">
        <v>39</v>
      </c>
      <c r="G7" s="1">
        <v>52</v>
      </c>
    </row>
    <row r="8" spans="1:9" x14ac:dyDescent="0.3">
      <c r="A8" s="2" t="s">
        <v>6</v>
      </c>
      <c r="B8" s="2">
        <v>40</v>
      </c>
      <c r="C8" s="2">
        <v>1</v>
      </c>
    </row>
    <row r="9" spans="1:9" x14ac:dyDescent="0.3">
      <c r="A9" s="2" t="s">
        <v>6</v>
      </c>
      <c r="B9" s="2">
        <v>4</v>
      </c>
      <c r="C9" s="2">
        <v>1</v>
      </c>
    </row>
    <row r="10" spans="1:9" x14ac:dyDescent="0.3">
      <c r="A10" s="2" t="s">
        <v>6</v>
      </c>
      <c r="B10" s="2">
        <v>6</v>
      </c>
      <c r="C10" s="2">
        <v>2</v>
      </c>
    </row>
    <row r="11" spans="1:9" x14ac:dyDescent="0.3">
      <c r="A11" s="6" t="s">
        <v>6</v>
      </c>
      <c r="B11" s="6">
        <v>35</v>
      </c>
      <c r="C11" s="6">
        <v>2</v>
      </c>
    </row>
    <row r="12" spans="1:9" x14ac:dyDescent="0.3">
      <c r="A12" s="2" t="s">
        <v>6</v>
      </c>
      <c r="B12" s="2">
        <v>17</v>
      </c>
      <c r="C12" s="2">
        <v>1</v>
      </c>
    </row>
    <row r="13" spans="1:9" x14ac:dyDescent="0.3">
      <c r="A13" s="2" t="s">
        <v>8</v>
      </c>
      <c r="B13" s="2">
        <v>40</v>
      </c>
      <c r="C13" s="2">
        <v>2</v>
      </c>
    </row>
    <row r="14" spans="1:9" x14ac:dyDescent="0.3">
      <c r="A14" s="2" t="s">
        <v>5</v>
      </c>
      <c r="B14" s="2">
        <v>10</v>
      </c>
      <c r="C14" s="2">
        <v>1</v>
      </c>
    </row>
    <row r="15" spans="1:9" x14ac:dyDescent="0.3">
      <c r="A15" s="2" t="s">
        <v>6</v>
      </c>
      <c r="B15" s="2">
        <v>9</v>
      </c>
      <c r="C15" s="2">
        <v>1</v>
      </c>
    </row>
    <row r="16" spans="1:9" x14ac:dyDescent="0.3">
      <c r="A16" s="2" t="s">
        <v>6</v>
      </c>
      <c r="B16" s="2">
        <v>3</v>
      </c>
      <c r="C16" s="2">
        <v>1</v>
      </c>
    </row>
    <row r="17" spans="1:3" x14ac:dyDescent="0.3">
      <c r="A17" s="2" t="s">
        <v>5</v>
      </c>
      <c r="B17" s="2">
        <v>1</v>
      </c>
      <c r="C17" s="2">
        <v>1</v>
      </c>
    </row>
    <row r="18" spans="1:3" x14ac:dyDescent="0.3">
      <c r="A18" s="2" t="s">
        <v>6</v>
      </c>
      <c r="B18" s="2">
        <v>1</v>
      </c>
      <c r="C18" s="2">
        <v>1</v>
      </c>
    </row>
    <row r="19" spans="1:3" x14ac:dyDescent="0.3">
      <c r="A19" s="2" t="s">
        <v>6</v>
      </c>
      <c r="B19" s="2">
        <v>2</v>
      </c>
      <c r="C19" s="2">
        <v>1</v>
      </c>
    </row>
    <row r="20" spans="1:3" x14ac:dyDescent="0.3">
      <c r="A20" s="2" t="s">
        <v>6</v>
      </c>
      <c r="B20" s="2">
        <v>10</v>
      </c>
      <c r="C20" s="2">
        <v>1</v>
      </c>
    </row>
    <row r="21" spans="1:3" x14ac:dyDescent="0.3">
      <c r="A21" s="2" t="s">
        <v>6</v>
      </c>
      <c r="B21" s="2">
        <v>2</v>
      </c>
      <c r="C21" s="2">
        <v>1</v>
      </c>
    </row>
    <row r="22" spans="1:3" x14ac:dyDescent="0.3">
      <c r="A22" s="2" t="s">
        <v>6</v>
      </c>
      <c r="B22" s="2">
        <v>28</v>
      </c>
      <c r="C22" s="2">
        <v>1</v>
      </c>
    </row>
    <row r="23" spans="1:3" x14ac:dyDescent="0.3">
      <c r="A23" s="2" t="s">
        <v>6</v>
      </c>
      <c r="B23" s="2">
        <v>37</v>
      </c>
      <c r="C23" s="2">
        <v>1</v>
      </c>
    </row>
    <row r="24" spans="1:3" x14ac:dyDescent="0.3">
      <c r="A24" s="2" t="s">
        <v>7</v>
      </c>
      <c r="B24" s="2">
        <v>75</v>
      </c>
      <c r="C24" s="2">
        <v>1</v>
      </c>
    </row>
    <row r="25" spans="1:3" x14ac:dyDescent="0.3">
      <c r="A25" s="6" t="s">
        <v>6</v>
      </c>
      <c r="B25" s="6">
        <v>2</v>
      </c>
      <c r="C25" s="6">
        <v>1</v>
      </c>
    </row>
    <row r="26" spans="1:3" x14ac:dyDescent="0.3">
      <c r="A26" s="2" t="s">
        <v>6</v>
      </c>
      <c r="B26" s="2">
        <v>50</v>
      </c>
      <c r="C26" s="2">
        <v>1</v>
      </c>
    </row>
    <row r="27" spans="1:3" x14ac:dyDescent="0.3">
      <c r="A27" s="2" t="s">
        <v>6</v>
      </c>
      <c r="B27" s="2">
        <v>1</v>
      </c>
      <c r="C27" s="2">
        <v>1</v>
      </c>
    </row>
    <row r="28" spans="1:3" x14ac:dyDescent="0.3">
      <c r="A28" s="2" t="s">
        <v>6</v>
      </c>
      <c r="B28" s="2">
        <v>2</v>
      </c>
      <c r="C28" s="2">
        <v>1</v>
      </c>
    </row>
    <row r="29" spans="1:3" x14ac:dyDescent="0.3">
      <c r="A29" s="2" t="s">
        <v>6</v>
      </c>
      <c r="B29" s="2">
        <v>1</v>
      </c>
      <c r="C29" s="2">
        <v>1</v>
      </c>
    </row>
    <row r="30" spans="1:3" x14ac:dyDescent="0.3">
      <c r="A30" s="2" t="s">
        <v>6</v>
      </c>
      <c r="B30" s="2">
        <v>4</v>
      </c>
      <c r="C30" s="2">
        <v>1</v>
      </c>
    </row>
    <row r="31" spans="1:3" x14ac:dyDescent="0.3">
      <c r="A31" s="2" t="s">
        <v>6</v>
      </c>
      <c r="B31" s="2">
        <v>1</v>
      </c>
      <c r="C31" s="2">
        <v>1</v>
      </c>
    </row>
    <row r="32" spans="1:3" x14ac:dyDescent="0.3">
      <c r="A32" s="2" t="s">
        <v>6</v>
      </c>
      <c r="B32" s="2">
        <v>3</v>
      </c>
      <c r="C32" s="2">
        <v>2</v>
      </c>
    </row>
    <row r="33" spans="1:3" x14ac:dyDescent="0.3">
      <c r="A33" s="2" t="s">
        <v>8</v>
      </c>
      <c r="B33" s="2">
        <v>96</v>
      </c>
      <c r="C33" s="2">
        <v>6</v>
      </c>
    </row>
    <row r="34" spans="1:3" x14ac:dyDescent="0.3">
      <c r="A34" s="6" t="s">
        <v>6</v>
      </c>
      <c r="B34" s="6">
        <v>1</v>
      </c>
      <c r="C34" s="6">
        <v>1</v>
      </c>
    </row>
    <row r="35" spans="1:3" x14ac:dyDescent="0.3">
      <c r="A35" s="2" t="s">
        <v>6</v>
      </c>
      <c r="B35" s="2">
        <v>7</v>
      </c>
      <c r="C35" s="2">
        <v>1</v>
      </c>
    </row>
    <row r="36" spans="1:3" x14ac:dyDescent="0.3">
      <c r="A36" s="2" t="s">
        <v>6</v>
      </c>
      <c r="B36" s="2">
        <v>11</v>
      </c>
      <c r="C36" s="2">
        <v>1</v>
      </c>
    </row>
    <row r="37" spans="1:3" x14ac:dyDescent="0.3">
      <c r="A37" s="2" t="s">
        <v>6</v>
      </c>
      <c r="B37" s="2">
        <v>100</v>
      </c>
      <c r="C37" s="2">
        <v>1</v>
      </c>
    </row>
    <row r="38" spans="1:3" x14ac:dyDescent="0.3">
      <c r="A38" s="2" t="s">
        <v>7</v>
      </c>
      <c r="B38" s="2">
        <v>22</v>
      </c>
      <c r="C38" s="2">
        <v>1</v>
      </c>
    </row>
    <row r="39" spans="1:3" x14ac:dyDescent="0.3">
      <c r="A39" s="2" t="s">
        <v>8</v>
      </c>
      <c r="B39" s="2">
        <v>27</v>
      </c>
      <c r="C39" s="2">
        <v>2</v>
      </c>
    </row>
    <row r="40" spans="1:3" x14ac:dyDescent="0.3">
      <c r="A40" s="2" t="s">
        <v>8</v>
      </c>
      <c r="B40" s="2">
        <v>32</v>
      </c>
      <c r="C40" s="2">
        <v>1</v>
      </c>
    </row>
  </sheetData>
  <autoFilter ref="A1:C40" xr:uid="{0F355406-C05F-4ABE-B47D-0791A4DC9DD5}"/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ANDRIEUX</dc:creator>
  <cp:lastModifiedBy>Justyna LEWANDOWSKA</cp:lastModifiedBy>
  <cp:lastPrinted>2020-02-13T15:52:27Z</cp:lastPrinted>
  <dcterms:created xsi:type="dcterms:W3CDTF">2018-06-10T19:50:41Z</dcterms:created>
  <dcterms:modified xsi:type="dcterms:W3CDTF">2021-12-06T15:12:10Z</dcterms:modified>
</cp:coreProperties>
</file>