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doc\Desktop\"/>
    </mc:Choice>
  </mc:AlternateContent>
  <bookViews>
    <workbookView xWindow="0" yWindow="0" windowWidth="15345" windowHeight="4035" activeTab="8"/>
  </bookViews>
  <sheets>
    <sheet name="paramètres" sheetId="1" r:id="rId1"/>
    <sheet name="acceuil" sheetId="4" r:id="rId2"/>
    <sheet name="BD" sheetId="3" r:id="rId3"/>
    <sheet name="U14" sheetId="5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TABLEAU2">BD!#REF!</definedName>
    <definedName name="tableauA">BD!$H$3:$W$8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" i="3" l="1"/>
  <c r="F4" i="3" l="1"/>
  <c r="G4" i="3"/>
  <c r="B4" i="3"/>
  <c r="B5" i="3"/>
  <c r="B6" i="3"/>
  <c r="B7" i="3"/>
  <c r="B8" i="3"/>
  <c r="B9" i="3"/>
  <c r="C4" i="3"/>
  <c r="C5" i="3"/>
  <c r="C6" i="3"/>
  <c r="C7" i="3"/>
  <c r="C3" i="3" s="1"/>
  <c r="C8" i="3"/>
  <c r="C9" i="3"/>
  <c r="D4" i="3"/>
  <c r="D5" i="3"/>
  <c r="D6" i="3"/>
  <c r="D7" i="3"/>
  <c r="D8" i="3"/>
  <c r="D9" i="3"/>
  <c r="G5" i="3"/>
  <c r="G6" i="3"/>
  <c r="G7" i="3"/>
  <c r="G8" i="3"/>
  <c r="G9" i="3"/>
  <c r="F5" i="3"/>
  <c r="F6" i="3"/>
  <c r="F7" i="3"/>
  <c r="F8" i="3"/>
  <c r="F9" i="3"/>
  <c r="F10" i="3"/>
  <c r="A4" i="3"/>
  <c r="D3" i="3" l="1"/>
  <c r="B3" i="3"/>
  <c r="G3" i="3"/>
  <c r="F3" i="3"/>
  <c r="X7" i="3"/>
  <c r="G10" i="3" l="1"/>
  <c r="E10" i="3"/>
  <c r="D10" i="3"/>
  <c r="C10" i="3"/>
  <c r="B10" i="3"/>
  <c r="A10" i="3"/>
  <c r="E9" i="3"/>
  <c r="A9" i="3"/>
  <c r="E8" i="3"/>
  <c r="A8" i="3"/>
  <c r="E7" i="3"/>
  <c r="A7" i="3"/>
  <c r="A3" i="3" s="1"/>
  <c r="X6" i="3"/>
  <c r="A6" i="3"/>
  <c r="X5" i="3"/>
  <c r="E5" i="3"/>
  <c r="A5" i="3"/>
  <c r="X4" i="3"/>
  <c r="E4" i="3"/>
  <c r="C6" i="1"/>
  <c r="B6" i="1"/>
  <c r="C5" i="1"/>
  <c r="B5" i="1"/>
  <c r="C4" i="1"/>
  <c r="B4" i="1"/>
  <c r="C3" i="1"/>
  <c r="B3" i="1"/>
  <c r="C2" i="1"/>
  <c r="B2" i="1"/>
  <c r="C1" i="1"/>
  <c r="E3" i="3" l="1"/>
</calcChain>
</file>

<file path=xl/comments1.xml><?xml version="1.0" encoding="utf-8"?>
<comments xmlns="http://schemas.openxmlformats.org/spreadsheetml/2006/main">
  <authors>
    <author>André dede</author>
  </authors>
  <commentList>
    <comment ref="X4" authorId="0" shapeId="0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sharedStrings.xml><?xml version="1.0" encoding="utf-8"?>
<sst xmlns="http://schemas.openxmlformats.org/spreadsheetml/2006/main" count="248" uniqueCount="126">
  <si>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</si>
  <si>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</si>
  <si>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</si>
  <si>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</si>
  <si>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</si>
  <si>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</si>
  <si>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</si>
  <si>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</si>
  <si>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</si>
  <si>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</si>
  <si>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</si>
  <si>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</si>
  <si>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</si>
  <si>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</si>
  <si>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</si>
  <si>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</si>
  <si>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</si>
  <si>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</si>
  <si>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</si>
  <si>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</si>
  <si>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</si>
  <si>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</si>
  <si>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</si>
  <si>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</si>
  <si>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</si>
  <si>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</si>
  <si>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</si>
  <si>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</si>
  <si>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</si>
  <si>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</si>
  <si>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</si>
  <si>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</si>
  <si>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</si>
  <si>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</si>
  <si>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</si>
  <si>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</si>
  <si>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</si>
  <si>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</si>
  <si>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</si>
  <si>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</si>
  <si>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</si>
  <si>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</si>
  <si>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</si>
  <si>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</si>
  <si>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</si>
  <si>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</si>
  <si>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</si>
  <si>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</si>
  <si>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</si>
  <si>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</si>
  <si>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</si>
  <si>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</si>
  <si>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</si>
  <si>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</si>
  <si>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</si>
  <si>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</si>
  <si>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</si>
  <si>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</si>
  <si>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</si>
  <si>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</si>
  <si>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</si>
  <si>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</si>
  <si>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</si>
  <si>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</si>
  <si>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</si>
  <si>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</si>
  <si>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</si>
  <si>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</si>
  <si>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</si>
  <si>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</si>
  <si>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</si>
  <si>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</si>
  <si>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</si>
  <si>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</si>
  <si>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</si>
  <si>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</si>
  <si>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</si>
  <si>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</si>
  <si>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</si>
  <si>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</si>
  <si>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</si>
  <si>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</si>
  <si>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</si>
  <si>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</si>
  <si>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</si>
  <si>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</si>
  <si>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</si>
  <si>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</si>
  <si>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</si>
  <si>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</si>
  <si>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</si>
  <si>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</si>
  <si>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</si>
  <si>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</si>
  <si>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</si>
  <si>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</si>
  <si>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</si>
  <si>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</si>
  <si>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</si>
  <si>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</si>
  <si>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</si>
  <si>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</si>
  <si>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</si>
  <si>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</si>
  <si>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</si>
  <si>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</si>
  <si>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</si>
  <si>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</si>
  <si>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</si>
  <si>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</si>
  <si>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</si>
  <si>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</si>
  <si>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</si>
  <si>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</si>
  <si>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</si>
  <si>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</si>
  <si>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a</t>
  </si>
  <si>
    <t>A</t>
  </si>
  <si>
    <t>22 100</t>
  </si>
  <si>
    <t>20 54 41 94 16</t>
  </si>
  <si>
    <t>0000 00 2 008 082</t>
  </si>
  <si>
    <t>U14</t>
  </si>
  <si>
    <t>U12</t>
  </si>
  <si>
    <t>U10</t>
  </si>
  <si>
    <t>U8</t>
  </si>
  <si>
    <t>U6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</si>
</sst>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40C]d\ mmmm\ yyyy;@"/>
    <numFmt numFmtId="166" formatCode="0#&quot; &quot;##&quot; &quot;##&quot; &quot;##&quot; &quot;##"/>
    <numFmt numFmtId="167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i/>
      <sz val="10"/>
      <color theme="0"/>
      <name val="Courier New"/>
      <family val="3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6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6" fontId="0" fillId="0" borderId="0" xfId="0" applyNumberFormat="1" applyAlignment="1">
      <alignment horizontal="center"/>
    </xf>
    <xf numFmtId="0" fontId="9" fillId="0" borderId="0" xfId="0" applyFont="1"/>
    <xf numFmtId="0" fontId="10" fillId="9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2" fillId="11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 vertical="center" wrapText="1"/>
    </xf>
    <xf numFmtId="166" fontId="0" fillId="0" borderId="0" xfId="0" applyNumberFormat="1"/>
    <xf numFmtId="0" fontId="6" fillId="0" borderId="0" xfId="0" applyFont="1" applyFill="1"/>
    <xf numFmtId="166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7" fontId="6" fillId="0" borderId="0" xfId="2" applyNumberFormat="1" applyFont="1" applyAlignment="1">
      <alignment horizontal="right" vertical="center"/>
    </xf>
    <xf numFmtId="166" fontId="6" fillId="0" borderId="0" xfId="0" applyNumberFormat="1" applyFont="1" applyAlignment="1">
      <alignment horizontal="center"/>
    </xf>
    <xf numFmtId="0" fontId="14" fillId="14" borderId="0" xfId="0" applyFont="1" applyFill="1" applyAlignment="1">
      <alignment horizontal="center" vertical="center" wrapText="1"/>
    </xf>
    <xf numFmtId="0" fontId="15" fillId="0" borderId="0" xfId="1" applyFont="1"/>
    <xf numFmtId="0" fontId="4" fillId="0" borderId="0" xfId="1"/>
    <xf numFmtId="0" fontId="17" fillId="0" borderId="0" xfId="0" applyFont="1" applyAlignment="1">
      <alignment horizontal="center" vertical="center" wrapText="1"/>
    </xf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7" fontId="0" fillId="0" borderId="0" xfId="2" applyNumberFormat="1" applyFont="1" applyAlignment="1">
      <alignment horizontal="right" vertical="center"/>
    </xf>
    <xf numFmtId="167" fontId="2" fillId="0" borderId="0" xfId="2" applyNumberFormat="1" applyFont="1" applyAlignment="1">
      <alignment horizontal="right" vertical="center" wrapText="1"/>
    </xf>
    <xf numFmtId="49" fontId="14" fillId="1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center" vertical="center"/>
    </xf>
    <xf numFmtId="0" fontId="2" fillId="13" borderId="7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165" fontId="2" fillId="13" borderId="5" xfId="0" applyNumberFormat="1" applyFont="1" applyFill="1" applyBorder="1" applyAlignment="1">
      <alignment horizontal="center" vertical="top" wrapText="1"/>
    </xf>
    <xf numFmtId="49" fontId="2" fillId="13" borderId="5" xfId="0" applyNumberFormat="1" applyFont="1" applyFill="1" applyBorder="1" applyAlignment="1">
      <alignment horizontal="center" vertical="top" wrapText="1"/>
    </xf>
    <xf numFmtId="0" fontId="2" fillId="13" borderId="6" xfId="0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9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7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200025</xdr:rowOff>
        </xdr:from>
        <xdr:to>
          <xdr:col>3</xdr:col>
          <xdr:colOff>190500</xdr:colOff>
          <xdr:row>0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733425</xdr:colOff>
      <xdr:row>1</xdr:row>
      <xdr:rowOff>9525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33425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733425</xdr:colOff>
      <xdr:row>2</xdr:row>
      <xdr:rowOff>57150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33425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0</xdr:col>
      <xdr:colOff>733425</xdr:colOff>
      <xdr:row>1</xdr:row>
      <xdr:rowOff>1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"/>
          <a:ext cx="733425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0</xdr:col>
      <xdr:colOff>733425</xdr:colOff>
      <xdr:row>1</xdr:row>
      <xdr:rowOff>38100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"/>
          <a:ext cx="733425" cy="466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0</xdr:col>
      <xdr:colOff>733425</xdr:colOff>
      <xdr:row>2</xdr:row>
      <xdr:rowOff>47626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"/>
          <a:ext cx="733425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0</xdr:col>
      <xdr:colOff>733425</xdr:colOff>
      <xdr:row>2</xdr:row>
      <xdr:rowOff>47626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"/>
          <a:ext cx="733425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H3:AG8" totalsRowShown="0" headerRowDxfId="93" dataDxfId="92">
  <autoFilter ref="H3:AG8"/>
  <tableColumns count="26">
    <tableColumn id="1" name="Prénom de l'enfant" dataDxfId="91"/>
    <tableColumn id="2" name="Nom de l'enfant" dataDxfId="90"/>
    <tableColumn id="3" name="E-mail de l'enfant" dataDxfId="89" dataCellStyle="Lien hypertexte"/>
    <tableColumn id="4" name="N° portable de l'enfant" dataDxfId="88"/>
    <tableColumn id="5" name="Date de naissance" dataDxfId="87"/>
    <tableColumn id="6" name="Adresse postale de l'enfant" dataDxfId="86"/>
    <tableColumn id="7" name="Code postal" dataDxfId="85" dataCellStyle="Milliers"/>
    <tableColumn id="8" name="Ville" dataDxfId="84"/>
    <tableColumn id="9" name="Prénom 1 Tuteur" dataDxfId="83"/>
    <tableColumn id="10" name="NOM Tuteur 1" dataDxfId="82"/>
    <tableColumn id="11" name="E-mail  Tuteur 1" dataDxfId="81"/>
    <tableColumn id="12" name="Portable Tuteur 1" dataDxfId="80"/>
    <tableColumn id="13" name="Prénom Tuteur 2" dataDxfId="79"/>
    <tableColumn id="14" name="NOM Tuteur 2" dataDxfId="78"/>
    <tableColumn id="15" name="E-mail Tuteur 2" dataDxfId="77"/>
    <tableColumn id="16" name="Portable Tuteur 2" dataDxfId="76"/>
    <tableColumn id="17" name="licence" dataDxfId="75">
      <calculatedColumnFormula>IF(Tableau1[[#This Row],[Licence payé]]="Payé", "Oui",IF(Tableau1[[#This Row],[Licence payé]]="Non payé", "Non",IF(Tableau1[[#This Row],[Licence payé]]="","",)))</calculatedColumnFormula>
    </tableColumn>
    <tableColumn id="18" name="Numéro de licence" dataDxfId="74"/>
    <tableColumn id="19" name="Licence payé" dataDxfId="73"/>
    <tableColumn id="20" name="Certificat médical" dataDxfId="72"/>
    <tableColumn id="21" name="A soins" dataDxfId="71"/>
    <tableColumn id="22" name="A transport" dataDxfId="70"/>
    <tableColumn id="23" name="A image" dataDxfId="69"/>
    <tableColumn id="24" name="Taille(bas)" dataDxfId="68"/>
    <tableColumn id="25" name="Taille(haut)" dataDxfId="67"/>
    <tableColumn id="26" name="Taille (chaussette)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4:G8" totalsRowShown="0" headerRowDxfId="65" headerRowBorderDxfId="64" tableBorderDxfId="63" totalsRowBorderDxfId="62">
  <autoFilter ref="A4:G8"/>
  <tableColumns count="7">
    <tableColumn id="1" name="Prénom" dataDxfId="61"/>
    <tableColumn id="2" name="Nom " dataDxfId="60"/>
    <tableColumn id="3" name="date _x000a_de naissance" dataDxfId="59"/>
    <tableColumn id="4" name="N° _x000a_licence" dataDxfId="58"/>
    <tableColumn id="5" name="N°" dataDxfId="57"/>
    <tableColumn id="6" name="Joueur _x000a_Arbitre" dataDxfId="56"/>
    <tableColumn id="7" name="J _x000a_de devant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4" displayName="Tableau34" ref="A4:G8" totalsRowShown="0" headerRowDxfId="54" headerRowBorderDxfId="53" tableBorderDxfId="52" totalsRowBorderDxfId="51">
  <autoFilter ref="A4:G8"/>
  <tableColumns count="7">
    <tableColumn id="1" name="Prénom" dataDxfId="50"/>
    <tableColumn id="2" name="Nom " dataDxfId="49"/>
    <tableColumn id="3" name="date _x000a_de naissance" dataDxfId="48"/>
    <tableColumn id="4" name="N° _x000a_licence" dataDxfId="47"/>
    <tableColumn id="5" name="N°" dataDxfId="46"/>
    <tableColumn id="6" name="Joueur _x000a_Arbitre" dataDxfId="45"/>
    <tableColumn id="7" name="J _x000a_de devant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4:G8" totalsRowShown="0" headerRowDxfId="43" headerRowBorderDxfId="42" tableBorderDxfId="41" totalsRowBorderDxfId="40">
  <autoFilter ref="A4:G8"/>
  <tableColumns count="7">
    <tableColumn id="1" name="Prénom" dataDxfId="39"/>
    <tableColumn id="2" name="Nom " dataDxfId="38"/>
    <tableColumn id="3" name="date _x000a_de naissance" dataDxfId="37"/>
    <tableColumn id="4" name="N° _x000a_licence" dataDxfId="36"/>
    <tableColumn id="5" name="N°" dataDxfId="35"/>
    <tableColumn id="6" name="Joueur _x000a_Arbitre" dataDxfId="34"/>
    <tableColumn id="7" name="J _x000a_de devant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356" displayName="Tableau356" ref="A4:G8" totalsRowShown="0" headerRowDxfId="32" headerRowBorderDxfId="31" tableBorderDxfId="30" totalsRowBorderDxfId="29">
  <autoFilter ref="A4:G8"/>
  <tableColumns count="7">
    <tableColumn id="1" name="Prénom" dataDxfId="28"/>
    <tableColumn id="2" name="Nom " dataDxfId="27"/>
    <tableColumn id="3" name="date _x000a_de naissance" dataDxfId="26"/>
    <tableColumn id="4" name="N° _x000a_licence" dataDxfId="25"/>
    <tableColumn id="5" name="N°" dataDxfId="24"/>
    <tableColumn id="6" name="Joueur _x000a_Arbitre" dataDxfId="23"/>
    <tableColumn id="7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au358" displayName="Tableau358" ref="A4:G8" totalsRowShown="0" headerRowDxfId="21" headerRowBorderDxfId="20" tableBorderDxfId="19" totalsRowBorderDxfId="18">
  <autoFilter ref="A4:G8"/>
  <tableColumns count="7">
    <tableColumn id="1" name="Prénom" dataDxfId="17"/>
    <tableColumn id="2" name="Nom " dataDxfId="16"/>
    <tableColumn id="3" name="date _x000a_de naissance" dataDxfId="15"/>
    <tableColumn id="4" name="N° _x000a_licence" dataDxfId="14"/>
    <tableColumn id="5" name="N°" dataDxfId="13"/>
    <tableColumn id="6" name="Joueur _x000a_Arbitre" dataDxfId="12"/>
    <tableColumn id="7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6" name="Tableau357" displayName="Tableau357" ref="A4:G8" totalsRowShown="0" headerRowDxfId="10" headerRowBorderDxfId="9" tableBorderDxfId="8" totalsRowBorderDxfId="7">
  <autoFilter ref="A4:G8"/>
  <tableColumns count="7">
    <tableColumn id="1" name="Prénom" dataDxfId="6"/>
    <tableColumn id="2" name="Nom " dataDxfId="5"/>
    <tableColumn id="3" name="date _x000a_de naissance" dataDxfId="4"/>
    <tableColumn id="4" name="N° _x000a_licence" dataDxfId="3"/>
    <tableColumn id="5" name="N°" dataDxfId="2"/>
    <tableColumn id="6" name="Joueur _x000a_Arbitre" dataDxfId="1"/>
    <tableColumn id="7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table" Target="../tables/table1.xml"/><Relationship Id="rId3" Type="http://schemas.openxmlformats.org/officeDocument/2006/relationships/hyperlink" Target="mailto:test@hotmail.com" TargetMode="External"/><Relationship Id="rId7" Type="http://schemas.openxmlformats.org/officeDocument/2006/relationships/hyperlink" Target="mailto:prenomhuit@gmail.com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lanbdaundel@test.fr" TargetMode="Externa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vmlDrawing" Target="../drawings/vmlDrawing2.vml"/><Relationship Id="rId5" Type="http://schemas.openxmlformats.org/officeDocument/2006/relationships/hyperlink" Target="mailto:testtut2@gmail.com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mailto:tuteur1tut@gmail.com" TargetMode="External"/><Relationship Id="rId9" Type="http://schemas.openxmlformats.org/officeDocument/2006/relationships/printerSettings" Target="../printerSettings/printerSettings2.bin"/><Relationship Id="rId1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A5" sqref="A5"/>
    </sheetView>
  </sheetViews>
  <sheetFormatPr baseColWidth="10" defaultRowHeight="15" x14ac:dyDescent="0.25"/>
  <sheetData>
    <row r="1" spans="1:5" x14ac:dyDescent="0.25">
      <c r="A1" s="1" t="s">
        <v>0</v>
      </c>
      <c r="B1" s="2">
        <v>2006</v>
      </c>
      <c r="C1" s="3">
        <f t="shared" ref="C1:C6" si="0">B1+1</f>
        <v>2007</v>
      </c>
      <c r="D1">
        <v>2008</v>
      </c>
    </row>
    <row r="2" spans="1:5" x14ac:dyDescent="0.25">
      <c r="A2" s="4" t="s">
        <v>1</v>
      </c>
      <c r="B2">
        <f>B1+3</f>
        <v>2009</v>
      </c>
      <c r="C2">
        <f t="shared" si="0"/>
        <v>2010</v>
      </c>
      <c r="E2" t="s">
        <v>6</v>
      </c>
    </row>
    <row r="3" spans="1:5" x14ac:dyDescent="0.25">
      <c r="A3" s="5" t="s">
        <v>2</v>
      </c>
      <c r="B3">
        <f>B2+2</f>
        <v>2011</v>
      </c>
      <c r="C3">
        <f t="shared" si="0"/>
        <v>2012</v>
      </c>
    </row>
    <row r="4" spans="1:5" x14ac:dyDescent="0.25">
      <c r="A4" s="6" t="s">
        <v>3</v>
      </c>
      <c r="B4">
        <f>B3+2</f>
        <v>2013</v>
      </c>
      <c r="C4">
        <f t="shared" si="0"/>
        <v>2014</v>
      </c>
      <c r="E4" t="s">
        <v>7</v>
      </c>
    </row>
    <row r="5" spans="1:5" x14ac:dyDescent="0.25">
      <c r="A5" s="7" t="s">
        <v>4</v>
      </c>
      <c r="B5">
        <f>B4+2</f>
        <v>2015</v>
      </c>
      <c r="C5">
        <f t="shared" si="0"/>
        <v>2016</v>
      </c>
    </row>
    <row r="6" spans="1:5" x14ac:dyDescent="0.25">
      <c r="A6" s="8" t="s">
        <v>5</v>
      </c>
      <c r="B6">
        <f>B5+2</f>
        <v>2017</v>
      </c>
      <c r="C6">
        <f t="shared" si="0"/>
        <v>2018</v>
      </c>
    </row>
    <row r="9" spans="1:5" x14ac:dyDescent="0.25">
      <c r="A9" t="s">
        <v>21</v>
      </c>
    </row>
    <row r="10" spans="1:5" x14ac:dyDescent="0.25">
      <c r="A10" t="s">
        <v>22</v>
      </c>
    </row>
    <row r="11" spans="1:5" x14ac:dyDescent="0.25">
      <c r="A11" t="s">
        <v>23</v>
      </c>
    </row>
    <row r="12" spans="1:5" x14ac:dyDescent="0.25">
      <c r="A12" t="s">
        <v>24</v>
      </c>
    </row>
    <row r="13" spans="1:5" x14ac:dyDescent="0.25">
      <c r="A13" t="s">
        <v>25</v>
      </c>
    </row>
    <row r="14" spans="1:5" x14ac:dyDescent="0.25">
      <c r="A14" t="s">
        <v>26</v>
      </c>
    </row>
    <row r="15" spans="1:5" x14ac:dyDescent="0.25">
      <c r="A15" t="s">
        <v>27</v>
      </c>
    </row>
    <row r="16" spans="1:5" x14ac:dyDescent="0.25">
      <c r="A16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J16" sqref="J16"/>
    </sheetView>
  </sheetViews>
  <sheetFormatPr baseColWidth="10" defaultRowHeight="15" x14ac:dyDescent="0.25"/>
  <sheetData>
    <row r="1" spans="1:16" ht="30" customHeight="1" x14ac:dyDescent="0.25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0"/>
  <sheetViews>
    <sheetView workbookViewId="0">
      <pane xSplit="9" ySplit="3" topLeftCell="W4" activePane="bottomRight" state="frozen"/>
      <selection pane="topRight" activeCell="J1" sqref="J1"/>
      <selection pane="bottomLeft" activeCell="A3" sqref="A3"/>
      <selection pane="bottomRight" activeCell="I13" sqref="I13"/>
    </sheetView>
  </sheetViews>
  <sheetFormatPr baseColWidth="10" defaultRowHeight="15" x14ac:dyDescent="0.25"/>
  <cols>
    <col min="1" max="1" width="6.140625" style="14" customWidth="1"/>
    <col min="2" max="2" width="6.140625" style="46" customWidth="1"/>
    <col min="3" max="7" width="6.140625" style="14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54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53" customWidth="1"/>
    <col min="26" max="33" width="15.7109375" style="51" customWidth="1"/>
  </cols>
  <sheetData>
    <row r="1" spans="1:33" ht="48" customHeight="1" x14ac:dyDescent="0.25"/>
    <row r="2" spans="1:33" x14ac:dyDescent="0.25">
      <c r="A2" s="15" t="s">
        <v>8</v>
      </c>
      <c r="B2" s="16" t="s">
        <v>0</v>
      </c>
      <c r="C2" s="17" t="s">
        <v>1</v>
      </c>
      <c r="D2" s="18" t="s">
        <v>2</v>
      </c>
      <c r="E2" s="19" t="s">
        <v>3</v>
      </c>
      <c r="F2" s="20" t="s">
        <v>4</v>
      </c>
      <c r="G2" s="21" t="s">
        <v>5</v>
      </c>
    </row>
    <row r="3" spans="1:33" s="25" customFormat="1" ht="32.25" customHeight="1" x14ac:dyDescent="0.25">
      <c r="A3" s="27">
        <f t="shared" ref="A3:F3" si="0">SUM(A4:A400)</f>
        <v>0</v>
      </c>
      <c r="B3" s="45">
        <f t="shared" si="0"/>
        <v>0</v>
      </c>
      <c r="C3" s="27">
        <f t="shared" si="0"/>
        <v>0</v>
      </c>
      <c r="D3" s="27">
        <f t="shared" si="0"/>
        <v>0</v>
      </c>
      <c r="E3" s="27">
        <f t="shared" si="0"/>
        <v>0</v>
      </c>
      <c r="F3" s="27">
        <f t="shared" si="0"/>
        <v>0</v>
      </c>
      <c r="G3" s="27">
        <f>SUM(G4:G500)</f>
        <v>5</v>
      </c>
      <c r="H3" s="22" t="s">
        <v>9</v>
      </c>
      <c r="I3" s="22" t="s">
        <v>10</v>
      </c>
      <c r="J3" s="22" t="s">
        <v>11</v>
      </c>
      <c r="K3" s="23" t="s">
        <v>12</v>
      </c>
      <c r="L3" s="34" t="s">
        <v>75</v>
      </c>
      <c r="M3" s="34" t="s">
        <v>76</v>
      </c>
      <c r="N3" s="55" t="s">
        <v>13</v>
      </c>
      <c r="O3" s="22" t="s">
        <v>14</v>
      </c>
      <c r="P3" s="22" t="s">
        <v>15</v>
      </c>
      <c r="Q3" s="22" t="s">
        <v>77</v>
      </c>
      <c r="R3" s="22" t="s">
        <v>78</v>
      </c>
      <c r="S3" s="22" t="s">
        <v>79</v>
      </c>
      <c r="T3" s="22" t="s">
        <v>80</v>
      </c>
      <c r="U3" s="22" t="s">
        <v>81</v>
      </c>
      <c r="V3" s="22" t="s">
        <v>89</v>
      </c>
      <c r="W3" s="23" t="s">
        <v>88</v>
      </c>
      <c r="X3" s="24" t="s">
        <v>16</v>
      </c>
      <c r="Y3" s="56" t="s">
        <v>90</v>
      </c>
      <c r="Z3" s="48" t="s">
        <v>91</v>
      </c>
      <c r="AA3" s="47" t="s">
        <v>28</v>
      </c>
      <c r="AB3" s="50" t="s">
        <v>17</v>
      </c>
      <c r="AC3" s="50" t="s">
        <v>18</v>
      </c>
      <c r="AD3" s="50" t="s">
        <v>19</v>
      </c>
      <c r="AE3" s="49" t="s">
        <v>92</v>
      </c>
      <c r="AF3" s="49" t="s">
        <v>93</v>
      </c>
      <c r="AG3" s="49" t="s">
        <v>94</v>
      </c>
    </row>
    <row r="4" spans="1:33" x14ac:dyDescent="0.25">
      <c r="A4" s="26" t="str">
        <f>IF($L4="","",IF(INDEX(paramètres!$A$1:$A$6,MATCH(VALUE(RIGHT($L4,4)),paramètres!$B$1:$B$6,1))=A$2,1,""))</f>
        <v/>
      </c>
      <c r="B4" s="26" t="str">
        <f>IF($L4="","",IF(INDEX(paramètres!$A$1:$A$6,MATCH(VALUE(RIGHT($L4,4)),paramètres!$B$1:$B$6,1))=B$2,1,""))</f>
        <v/>
      </c>
      <c r="C4" s="26" t="str">
        <f>IF($L4="","",IF(INDEX(paramètres!$A$1:$A$6,MATCH(VALUE(RIGHT($L4,4)),paramètres!$B$1:$B$6,1))=C$2,1,""))</f>
        <v/>
      </c>
      <c r="D4" s="26" t="str">
        <f>IF($L4="","",IF(INDEX(paramètres!$A$1:$A$6,MATCH(VALUE(RIGHT($L4,4)),paramètres!$B$1:$B$6,1))=D$2,1,""))</f>
        <v/>
      </c>
      <c r="E4" s="26" t="str">
        <f>IF($L4="","",IF(INDEX(paramètres!$A$1:$A$6,MATCH(VALUE(RIGHT($L4,4)),paramètres!$B$1:$B$6,1))=E$2,1,""))</f>
        <v/>
      </c>
      <c r="F4" s="26" t="str">
        <f>IF($L4="","",IF(INDEX(paramètres!$A$1:$A$6,MATCH(VALUE(RIGHT($L4,4)),paramètres!$B$1:$B$6,1))=F$2,1,""))</f>
        <v/>
      </c>
      <c r="G4" s="26">
        <f>IF($L4="","",IF(INDEX(paramètres!$A$1:$A$6,MATCH(VALUE(RIGHT($L4,4)),paramètres!$B$1:$B$6,1))=G$2,1,""))</f>
        <v>1</v>
      </c>
      <c r="H4" s="11" t="s">
        <v>42</v>
      </c>
      <c r="I4" s="11" t="s">
        <v>43</v>
      </c>
      <c r="J4" s="43" t="s">
        <v>44</v>
      </c>
      <c r="K4" s="37">
        <v>125478962</v>
      </c>
      <c r="L4" s="38">
        <v>43969</v>
      </c>
      <c r="M4" t="s">
        <v>29</v>
      </c>
      <c r="N4" s="40">
        <v>56300</v>
      </c>
      <c r="O4" t="s">
        <v>32</v>
      </c>
      <c r="P4" s="11" t="s">
        <v>30</v>
      </c>
      <c r="Q4" s="11" t="s">
        <v>67</v>
      </c>
      <c r="R4" s="43" t="s">
        <v>40</v>
      </c>
      <c r="S4" s="41" t="s">
        <v>41</v>
      </c>
      <c r="T4" s="11" t="s">
        <v>87</v>
      </c>
      <c r="U4" t="s">
        <v>82</v>
      </c>
      <c r="V4" s="44" t="s">
        <v>73</v>
      </c>
      <c r="W4" s="37">
        <v>214789654</v>
      </c>
      <c r="X4" s="42" t="str">
        <f>IF(Tableau1[[#This Row],[Licence payé]]="Payé", "Oui",IF(Tableau1[[#This Row],[Licence payé]]="Non payé", "Non",IF(Tableau1[[#This Row],[Licence payé]]="","",)))</f>
        <v>Oui</v>
      </c>
      <c r="Y4" s="53" t="s">
        <v>74</v>
      </c>
      <c r="Z4" s="52" t="s">
        <v>56</v>
      </c>
      <c r="AA4" s="52" t="s">
        <v>31</v>
      </c>
      <c r="AB4" s="52" t="s">
        <v>31</v>
      </c>
      <c r="AC4" s="52" t="s">
        <v>31</v>
      </c>
      <c r="AD4" s="52" t="s">
        <v>31</v>
      </c>
      <c r="AE4" s="52" t="s">
        <v>26</v>
      </c>
      <c r="AF4" s="52" t="s">
        <v>22</v>
      </c>
      <c r="AG4" s="52">
        <v>38</v>
      </c>
    </row>
    <row r="5" spans="1:33" x14ac:dyDescent="0.25">
      <c r="A5" s="26" t="str">
        <f>IF($L5="","",IF(INDEX(paramètres!$A$1:$A$6,MATCH(VALUE(RIGHT($L5,4)),paramètres!$B$1:$B$6,1))=A$2,1,""))</f>
        <v/>
      </c>
      <c r="B5" s="26" t="str">
        <f>IF($L5="","",IF(INDEX(paramètres!$A$1:$A$6,MATCH(VALUE(RIGHT($L5,4)),paramètres!$B$1:$B$6,1))=B$2,1,""))</f>
        <v/>
      </c>
      <c r="C5" s="26" t="str">
        <f>IF($L5="","",IF(INDEX(paramètres!$A$1:$A$6,MATCH(VALUE(RIGHT($L5,4)),paramètres!$B$1:$B$6,1))=C$2,1,""))</f>
        <v/>
      </c>
      <c r="D5" s="26" t="str">
        <f>IF($L5="","",IF(INDEX(paramètres!$A$1:$A$6,MATCH(VALUE(RIGHT($L5,4)),paramètres!$B$1:$B$6,1))=D$2,1,""))</f>
        <v/>
      </c>
      <c r="E5" s="26" t="str">
        <f>IF($L5="","",IF(INDEX(paramètres!$A$1:$A$6,MATCH(VALUE(RIGHT($L5,4)),paramètres!$B$1:$B$6,1))=E$2,1,""))</f>
        <v/>
      </c>
      <c r="F5" s="26" t="str">
        <f>IF($L5="","",IF(INDEX(paramètres!$A$1:$A$6,MATCH(VALUE(RIGHT($L5,4)),paramètres!$B$1:$B$6,1))=F$2,1,""))</f>
        <v/>
      </c>
      <c r="G5" s="26">
        <f>IF($L5="","",IF(INDEX(paramètres!$A$1:$A$6,MATCH(VALUE(RIGHT($L5,4)),paramètres!$B$1:$B$6,1))=G$2,1,""))</f>
        <v>1</v>
      </c>
      <c r="H5" s="36" t="s">
        <v>45</v>
      </c>
      <c r="I5" s="36" t="s">
        <v>46</v>
      </c>
      <c r="J5" s="43" t="s">
        <v>47</v>
      </c>
      <c r="K5" s="37" t="s">
        <v>48</v>
      </c>
      <c r="L5" s="38">
        <v>35933</v>
      </c>
      <c r="M5" s="39" t="s">
        <v>49</v>
      </c>
      <c r="N5" s="40" t="s">
        <v>50</v>
      </c>
      <c r="O5" s="11" t="s">
        <v>51</v>
      </c>
      <c r="P5" s="11" t="s">
        <v>70</v>
      </c>
      <c r="Q5" s="11" t="s">
        <v>68</v>
      </c>
      <c r="R5" s="43" t="s">
        <v>52</v>
      </c>
      <c r="S5" s="41" t="s">
        <v>53</v>
      </c>
      <c r="T5" s="11" t="s">
        <v>86</v>
      </c>
      <c r="U5" s="11" t="s">
        <v>83</v>
      </c>
      <c r="V5" s="44" t="s">
        <v>54</v>
      </c>
      <c r="W5" s="37" t="s">
        <v>55</v>
      </c>
      <c r="X5" s="42" t="str">
        <f>IF(Tableau1[[#This Row],[Licence payé]]="Payé", "Oui",IF(Tableau1[[#This Row],[Licence payé]]="Non payé", "Non",IF(Tableau1[[#This Row],[Licence payé]]="","",)))</f>
        <v>Oui</v>
      </c>
      <c r="Y5" s="53" t="s">
        <v>105</v>
      </c>
      <c r="Z5" s="52" t="s">
        <v>56</v>
      </c>
      <c r="AA5" s="52" t="s">
        <v>31</v>
      </c>
      <c r="AB5" s="52" t="s">
        <v>61</v>
      </c>
      <c r="AC5" s="52" t="s">
        <v>61</v>
      </c>
      <c r="AD5" s="52" t="s">
        <v>31</v>
      </c>
      <c r="AE5" s="52" t="s">
        <v>22</v>
      </c>
      <c r="AF5" s="52" t="s">
        <v>22</v>
      </c>
      <c r="AG5" s="52">
        <v>42</v>
      </c>
    </row>
    <row r="6" spans="1:33" x14ac:dyDescent="0.25">
      <c r="A6" s="26" t="str">
        <f>IF($L6="","",IF(INDEX(paramètres!$A$1:$A$6,MATCH(VALUE(RIGHT($L6,4)),paramètres!$B$1:$B$6,1))=A$2,1,""))</f>
        <v/>
      </c>
      <c r="B6" s="26" t="str">
        <f>IF($L6="","",IF(INDEX(paramètres!$A$1:$A$6,MATCH(VALUE(RIGHT($L6,4)),paramètres!$B$1:$B$6,1))=B$2,1,""))</f>
        <v/>
      </c>
      <c r="C6" s="26" t="str">
        <f>IF($L6="","",IF(INDEX(paramètres!$A$1:$A$6,MATCH(VALUE(RIGHT($L6,4)),paramètres!$B$1:$B$6,1))=C$2,1,""))</f>
        <v/>
      </c>
      <c r="D6" s="26" t="str">
        <f>IF($L6="","",IF(INDEX(paramètres!$A$1:$A$6,MATCH(VALUE(RIGHT($L6,4)),paramètres!$B$1:$B$6,1))=D$2,1,""))</f>
        <v/>
      </c>
      <c r="E6" s="26"/>
      <c r="F6" s="26" t="str">
        <f>IF($L6="","",IF(INDEX(paramètres!$A$1:$A$6,MATCH(VALUE(RIGHT($L6,4)),paramètres!$B$1:$B$6,1))=F$2,1,""))</f>
        <v/>
      </c>
      <c r="G6" s="26">
        <f>IF($L6="","",IF(INDEX(paramètres!$A$1:$A$6,MATCH(VALUE(RIGHT($L6,4)),paramètres!$B$1:$B$6,1))=G$2,1,""))</f>
        <v>1</v>
      </c>
      <c r="H6" s="36" t="s">
        <v>64</v>
      </c>
      <c r="I6" s="36" t="s">
        <v>65</v>
      </c>
      <c r="J6" s="44" t="s">
        <v>63</v>
      </c>
      <c r="K6" s="37" t="s">
        <v>57</v>
      </c>
      <c r="L6" s="38">
        <v>34973</v>
      </c>
      <c r="M6" s="39" t="s">
        <v>62</v>
      </c>
      <c r="N6" s="40">
        <v>25000</v>
      </c>
      <c r="O6" s="11" t="s">
        <v>71</v>
      </c>
      <c r="P6" s="11" t="s">
        <v>58</v>
      </c>
      <c r="Q6" s="11" t="s">
        <v>69</v>
      </c>
      <c r="R6" s="43" t="s">
        <v>66</v>
      </c>
      <c r="S6" s="41" t="s">
        <v>59</v>
      </c>
      <c r="T6" s="11" t="s">
        <v>85</v>
      </c>
      <c r="U6" s="11" t="s">
        <v>84</v>
      </c>
      <c r="V6" s="44" t="s">
        <v>72</v>
      </c>
      <c r="W6" s="37" t="s">
        <v>60</v>
      </c>
      <c r="X6" s="42" t="str">
        <f>IF(Tableau1[[#This Row],[Licence payé]]="Payé", "Oui",IF(Tableau1[[#This Row],[Licence payé]]="Non payé", "Non",IF(Tableau1[[#This Row],[Licence payé]]="","",)))</f>
        <v>Oui</v>
      </c>
      <c r="Y6" s="53" t="s">
        <v>106</v>
      </c>
      <c r="Z6" s="52" t="s">
        <v>56</v>
      </c>
      <c r="AA6" s="52" t="s">
        <v>61</v>
      </c>
      <c r="AB6" s="52" t="s">
        <v>61</v>
      </c>
      <c r="AC6" s="52" t="s">
        <v>61</v>
      </c>
      <c r="AD6" s="52" t="s">
        <v>61</v>
      </c>
      <c r="AE6" s="52" t="s">
        <v>23</v>
      </c>
      <c r="AF6" s="52" t="s">
        <v>25</v>
      </c>
      <c r="AG6" s="52">
        <v>42</v>
      </c>
    </row>
    <row r="7" spans="1:33" x14ac:dyDescent="0.25">
      <c r="A7" s="26" t="str">
        <f>IF($L7="","",IF(INDEX(paramètres!$A$1:$A$6,MATCH(VALUE(RIGHT($L7,4)),paramètres!$B$1:$B$6,1))=A$2,1,""))</f>
        <v/>
      </c>
      <c r="B7" s="26" t="str">
        <f>IF($L7="","",IF(INDEX(paramètres!$A$1:$A$6,MATCH(VALUE(RIGHT($L7,4)),paramètres!$B$1:$B$6,1))=B$2,1,""))</f>
        <v/>
      </c>
      <c r="C7" s="26" t="str">
        <f>IF($L7="","",IF(INDEX(paramètres!$A$1:$A$6,MATCH(VALUE(RIGHT($L7,4)),paramètres!$B$1:$B$6,1))=C$2,1,""))</f>
        <v/>
      </c>
      <c r="D7" s="26" t="str">
        <f>IF($L7="","",IF(INDEX(paramètres!$A$1:$A$6,MATCH(VALUE(RIGHT($L7,4)),paramètres!$B$1:$B$6,1))=D$2,1,""))</f>
        <v/>
      </c>
      <c r="E7" s="26" t="str">
        <f>IF($L7="","",IF(INDEX(paramètres!$A$1:$A$6,MATCH(VALUE(RIGHT($L7,4)),paramètres!$B$1:$B$6,1))=E$2,1,""))</f>
        <v/>
      </c>
      <c r="F7" s="26" t="str">
        <f>IF($L7="","",IF(INDEX(paramètres!$A$1:$A$6,MATCH(VALUE(RIGHT($L7,4)),paramètres!$B$1:$B$6,1))=F$2,1,""))</f>
        <v/>
      </c>
      <c r="G7" s="26">
        <f>IF($L7="","",IF(INDEX(paramètres!$A$1:$A$6,MATCH(VALUE(RIGHT($L7,4)),paramètres!$B$1:$B$6,1))=G$2,1,""))</f>
        <v>1</v>
      </c>
      <c r="H7" s="36" t="s">
        <v>45</v>
      </c>
      <c r="I7" s="36" t="s">
        <v>95</v>
      </c>
      <c r="J7" s="43" t="s">
        <v>96</v>
      </c>
      <c r="K7" s="37" t="s">
        <v>97</v>
      </c>
      <c r="L7" s="38">
        <v>37148</v>
      </c>
      <c r="M7" s="39" t="s">
        <v>98</v>
      </c>
      <c r="N7" s="40" t="s">
        <v>99</v>
      </c>
      <c r="O7" s="11" t="s">
        <v>100</v>
      </c>
      <c r="P7" s="11" t="s">
        <v>108</v>
      </c>
      <c r="Q7" s="11" t="s">
        <v>109</v>
      </c>
      <c r="R7" s="44" t="s">
        <v>110</v>
      </c>
      <c r="S7" s="41" t="s">
        <v>111</v>
      </c>
      <c r="T7" s="11" t="s">
        <v>112</v>
      </c>
      <c r="U7" s="11" t="s">
        <v>113</v>
      </c>
      <c r="V7" s="11" t="s">
        <v>114</v>
      </c>
      <c r="W7" s="37" t="s">
        <v>115</v>
      </c>
      <c r="X7" s="42" t="str">
        <f>IF(Tableau1[[#This Row],[Licence payé]]="Payé", "Oui",IF(Tableau1[[#This Row],[Licence payé]]="Non payé", "Non",IF(Tableau1[[#This Row],[Licence payé]]="","",)))</f>
        <v>Oui</v>
      </c>
      <c r="Y7" s="53" t="s">
        <v>107</v>
      </c>
      <c r="Z7" s="52" t="s">
        <v>56</v>
      </c>
      <c r="AA7" s="52" t="s">
        <v>61</v>
      </c>
      <c r="AB7" s="52" t="s">
        <v>31</v>
      </c>
      <c r="AC7" s="52" t="s">
        <v>31</v>
      </c>
      <c r="AD7" s="52" t="s">
        <v>31</v>
      </c>
      <c r="AE7" s="52" t="s">
        <v>21</v>
      </c>
      <c r="AF7" s="52" t="s">
        <v>23</v>
      </c>
      <c r="AG7" s="52">
        <v>32</v>
      </c>
    </row>
    <row r="8" spans="1:33" x14ac:dyDescent="0.25">
      <c r="A8" s="26" t="str">
        <f>IF($L8="","",IF(INDEX(paramètres!$A$1:$A$6,MATCH(VALUE(RIGHT($L8,4)),paramètres!$B$1:$B$6,1))=A$2,1,""))</f>
        <v/>
      </c>
      <c r="B8" s="26" t="str">
        <f>IF($L8="","",IF(INDEX(paramètres!$A$1:$A$6,MATCH(VALUE(RIGHT($L8,4)),paramètres!$B$1:$B$6,1))=B$2,1,""))</f>
        <v/>
      </c>
      <c r="C8" s="26" t="str">
        <f>IF($L8="","",IF(INDEX(paramètres!$A$1:$A$6,MATCH(VALUE(RIGHT($L8,4)),paramètres!$B$1:$B$6,1))=C$2,1,""))</f>
        <v/>
      </c>
      <c r="D8" s="26" t="str">
        <f>IF($L8="","",IF(INDEX(paramètres!$A$1:$A$6,MATCH(VALUE(RIGHT($L8,4)),paramètres!$B$1:$B$6,1))=D$2,1,""))</f>
        <v/>
      </c>
      <c r="E8" s="26" t="str">
        <f>IF($L8="","",IF(INDEX(paramètres!$A$1:$A$6,MATCH(VALUE(RIGHT($L8,4)),paramètres!$B$1:$B$6,1))=E$2,1,""))</f>
        <v/>
      </c>
      <c r="F8" s="26" t="str">
        <f>IF($L8="","",IF(INDEX(paramètres!$A$1:$A$6,MATCH(VALUE(RIGHT($L8,4)),paramètres!$B$1:$B$6,1))=F$2,1,""))</f>
        <v/>
      </c>
      <c r="G8" s="26">
        <f>IF($L8="","",IF(INDEX(paramètres!$A$1:$A$6,MATCH(VALUE(RIGHT($L8,4)),paramètres!$B$1:$B$6,1))=G$2,1,""))</f>
        <v>1</v>
      </c>
      <c r="H8" s="36" t="s">
        <v>116</v>
      </c>
      <c r="I8" s="36" t="s">
        <v>117</v>
      </c>
      <c r="J8" s="43"/>
      <c r="K8" s="37"/>
      <c r="L8" s="38">
        <v>39680</v>
      </c>
      <c r="M8" s="39" t="s">
        <v>116</v>
      </c>
      <c r="N8" s="40" t="s">
        <v>118</v>
      </c>
      <c r="O8" s="11" t="s">
        <v>117</v>
      </c>
      <c r="P8" s="11" t="s">
        <v>117</v>
      </c>
      <c r="Q8" s="11" t="s">
        <v>117</v>
      </c>
      <c r="R8" s="11" t="s">
        <v>116</v>
      </c>
      <c r="S8" s="41" t="s">
        <v>119</v>
      </c>
      <c r="T8" s="11"/>
      <c r="U8" s="11"/>
      <c r="V8" s="11"/>
      <c r="W8" s="37"/>
      <c r="X8" s="42" t="str">
        <f>IF(Tableau1[[#This Row],[Licence payé]]="Payé", "Oui",IF(Tableau1[[#This Row],[Licence payé]]="Non payé", "Non",IF(Tableau1[[#This Row],[Licence payé]]="","",)))</f>
        <v/>
      </c>
      <c r="Y8" s="53" t="s">
        <v>120</v>
      </c>
      <c r="Z8" s="52"/>
      <c r="AA8" s="52" t="s">
        <v>61</v>
      </c>
      <c r="AB8" s="52" t="s">
        <v>61</v>
      </c>
      <c r="AC8" s="52" t="s">
        <v>61</v>
      </c>
      <c r="AD8" s="52" t="s">
        <v>61</v>
      </c>
      <c r="AE8" s="52"/>
      <c r="AF8" s="52"/>
      <c r="AG8" s="52"/>
    </row>
    <row r="9" spans="1:33" x14ac:dyDescent="0.25">
      <c r="A9" s="26" t="str">
        <f>IF($L9="","",IF(INDEX(paramètres!$A$1:$A$6,MATCH(VALUE(RIGHT($L9,4)),paramètres!$B$1:$B$6,1))=A$2,1,""))</f>
        <v/>
      </c>
      <c r="B9" s="26" t="str">
        <f>IF($L9="","",IF(INDEX(paramètres!$A$1:$A$6,MATCH(VALUE(RIGHT($L9,4)),paramètres!$B$1:$B$6,1))=B$2,1,""))</f>
        <v/>
      </c>
      <c r="C9" s="26" t="str">
        <f>IF($L9="","",IF(INDEX(paramètres!$A$1:$A$6,MATCH(VALUE(RIGHT($L9,4)),paramètres!$B$1:$B$6,1))=C$2,1,""))</f>
        <v/>
      </c>
      <c r="D9" s="26" t="str">
        <f>IF($L9="","",IF(INDEX(paramètres!$A$1:$A$6,MATCH(VALUE(RIGHT($L9,4)),paramètres!$B$1:$B$6,1))=D$2,1,""))</f>
        <v/>
      </c>
      <c r="E9" s="26" t="str">
        <f>IF($L9="","",IF(INDEX(paramètres!$A$1:$A$6,MATCH(VALUE(RIGHT($L9,4)),paramètres!$B$1:$B$6,1))=E$2,1,""))</f>
        <v/>
      </c>
      <c r="F9" s="26" t="str">
        <f>IF($L9="","",IF(INDEX(paramètres!$A$1:$A$6,MATCH(VALUE(RIGHT($L9,4)),paramètres!$B$1:$B$6,1))=F$2,1,""))</f>
        <v/>
      </c>
      <c r="G9" s="26" t="str">
        <f>IF($L9="","",IF(INDEX(paramètres!$A$1:$A$6,MATCH(VALUE(RIGHT($L9,4)),paramètres!$B$1:$B$6,1))=G$2,1,""))</f>
        <v/>
      </c>
      <c r="V9" s="35"/>
    </row>
    <row r="10" spans="1:33" x14ac:dyDescent="0.25">
      <c r="A10" s="26" t="str">
        <f>IF($L10="","",IF(INDEX(paramètres!$A$1:$A$6,MATCH(VALUE(RIGHT($L10,4)),paramètres!$B$1:$B$6,1))=A$2,1,""))</f>
        <v/>
      </c>
      <c r="B10" s="26" t="str">
        <f>IF($L10="","",IF(INDEX(paramètres!$A$1:$A$6,MATCH(VALUE(RIGHT($L10,4)),paramètres!$B$1:$B$6,1))=B$2,1,""))</f>
        <v/>
      </c>
      <c r="C10" s="26" t="str">
        <f>IF($L10="","",IF(INDEX(paramètres!$A$1:$A$6,MATCH(VALUE(RIGHT($L10,4)),paramètres!$B$1:$B$6,1))=C$2,1,""))</f>
        <v/>
      </c>
      <c r="D10" s="26" t="str">
        <f>IF($L10="","",IF(INDEX(paramètres!$A$1:$A$6,MATCH(VALUE(RIGHT($L10,4)),paramètres!$B$1:$B$6,1))=D$2,1,""))</f>
        <v/>
      </c>
      <c r="E10" s="26" t="str">
        <f>IF($L10="","",IF(INDEX(paramètres!$A$1:$A$6,MATCH(VALUE(RIGHT($L10,4)),paramètres!$B$1:$B$6,1))=E$2,1,""))</f>
        <v/>
      </c>
      <c r="F10" s="26" t="str">
        <f>IF($L10="","",IF(INDEX(paramètres!$A$1:$A$6,MATCH(VALUE(RIGHT($L10,4)),paramètres!$B$1:$B$6,1))=F$2,1,""))</f>
        <v/>
      </c>
      <c r="G10" s="26" t="str">
        <f>IF($L10="","",IF(INDEX(paramètres!$A$1:$A$6,MATCH(VALUE(RIGHT($L10,4)),paramètres!$B$1:$B$6,1))=G$2,1,""))</f>
        <v/>
      </c>
    </row>
  </sheetData>
  <conditionalFormatting sqref="H4:W8 Y4:AG8">
    <cfRule type="expression" dxfId="96" priority="1">
      <formula>$Y4="En cours"</formula>
    </cfRule>
    <cfRule type="expression" dxfId="95" priority="7">
      <formula>$X4=""</formula>
    </cfRule>
    <cfRule type="expression" dxfId="94" priority="9">
      <formula>AND($X4="oui",$Z4="oui",$AA4="oui",$AB4="oui",$AC4="oui",$AD4="oui")</formula>
    </cfRule>
  </conditionalFormatting>
  <hyperlinks>
    <hyperlink ref="R4" r:id="rId1" display="mdurox@netcourrier.com"/>
    <hyperlink ref="J4" r:id="rId2"/>
    <hyperlink ref="J6" r:id="rId3"/>
    <hyperlink ref="R6" r:id="rId4"/>
    <hyperlink ref="V6" r:id="rId5"/>
    <hyperlink ref="V4" r:id="rId6"/>
    <hyperlink ref="V5" r:id="rId7"/>
    <hyperlink ref="R7" r:id="rId8" display="essaimel@laposte.net"/>
  </hyperlinks>
  <pageMargins left="0.7" right="0.7" top="0.75" bottom="0.75" header="0.3" footer="0.3"/>
  <pageSetup paperSize="9" orientation="portrait" horizontalDpi="4294967293" verticalDpi="0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12" name="Button 5">
              <controlPr defaultSize="0" print="0" autoFill="0" autoPict="0" macro="[0]!CopyData2">
                <anchor moveWithCells="1" sizeWithCells="1">
                  <from>
                    <xdr:col>1</xdr:col>
                    <xdr:colOff>95250</xdr:colOff>
                    <xdr:row>0</xdr:row>
                    <xdr:rowOff>200025</xdr:rowOff>
                  </from>
                  <to>
                    <xdr:col>3</xdr:col>
                    <xdr:colOff>190500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5"/>
  <sheetViews>
    <sheetView workbookViewId="0">
      <selection activeCell="F2" sqref="F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29"/>
      <c r="D2" s="29"/>
      <c r="E2" s="29"/>
      <c r="F2" s="29" t="s">
        <v>121</v>
      </c>
      <c r="G2" s="29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 t="s">
        <v>42</v>
      </c>
      <c r="B5" s="11" t="s">
        <v>43</v>
      </c>
      <c r="C5" s="38">
        <v>43969</v>
      </c>
      <c r="D5" s="53" t="s">
        <v>74</v>
      </c>
      <c r="E5" s="3"/>
      <c r="F5" s="3"/>
      <c r="G5" s="3"/>
    </row>
    <row r="6" spans="1:7" x14ac:dyDescent="0.25">
      <c r="A6" s="36" t="s">
        <v>45</v>
      </c>
      <c r="B6" s="36" t="s">
        <v>46</v>
      </c>
      <c r="C6" s="38">
        <v>35933</v>
      </c>
      <c r="D6" s="53" t="s">
        <v>105</v>
      </c>
      <c r="E6" s="3"/>
      <c r="F6" s="3"/>
      <c r="G6" s="3"/>
    </row>
    <row r="7" spans="1:7" x14ac:dyDescent="0.25">
      <c r="A7" s="36" t="s">
        <v>64</v>
      </c>
      <c r="B7" s="36" t="s">
        <v>65</v>
      </c>
      <c r="C7" s="38">
        <v>34973</v>
      </c>
      <c r="D7" s="53" t="s">
        <v>106</v>
      </c>
      <c r="E7" s="3"/>
      <c r="F7" s="3"/>
      <c r="G7" s="3"/>
    </row>
    <row r="8" spans="1:7" x14ac:dyDescent="0.25">
      <c r="A8" s="36" t="s">
        <v>45</v>
      </c>
      <c r="B8" s="36" t="s">
        <v>95</v>
      </c>
      <c r="C8" s="38">
        <v>37148</v>
      </c>
      <c r="D8" s="53" t="s">
        <v>107</v>
      </c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2" sqref="F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64"/>
      <c r="D2" s="64"/>
      <c r="E2" s="64"/>
      <c r="F2" s="64" t="s">
        <v>122</v>
      </c>
      <c r="G2" s="64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 t="s">
        <v>42</v>
      </c>
      <c r="B5" s="11" t="s">
        <v>43</v>
      </c>
      <c r="C5" s="38">
        <v>43969</v>
      </c>
      <c r="D5" s="53" t="s">
        <v>74</v>
      </c>
      <c r="E5" s="3"/>
      <c r="F5" s="3"/>
      <c r="G5" s="3"/>
    </row>
    <row r="6" spans="1:7" x14ac:dyDescent="0.25">
      <c r="A6" s="36" t="s">
        <v>45</v>
      </c>
      <c r="B6" s="36" t="s">
        <v>46</v>
      </c>
      <c r="C6" s="38">
        <v>35933</v>
      </c>
      <c r="D6" s="53" t="s">
        <v>105</v>
      </c>
      <c r="E6" s="3"/>
      <c r="F6" s="3"/>
      <c r="G6" s="3"/>
    </row>
    <row r="7" spans="1:7" x14ac:dyDescent="0.25">
      <c r="A7" s="36" t="s">
        <v>64</v>
      </c>
      <c r="B7" s="36" t="s">
        <v>65</v>
      </c>
      <c r="C7" s="38">
        <v>34973</v>
      </c>
      <c r="D7" s="53" t="s">
        <v>106</v>
      </c>
      <c r="E7" s="3"/>
      <c r="F7" s="3"/>
      <c r="G7" s="3"/>
    </row>
    <row r="8" spans="1:7" x14ac:dyDescent="0.25">
      <c r="A8" s="36" t="s">
        <v>45</v>
      </c>
      <c r="B8" s="36" t="s">
        <v>95</v>
      </c>
      <c r="C8" s="38">
        <v>37148</v>
      </c>
      <c r="D8" s="53" t="s">
        <v>107</v>
      </c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2" sqref="F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64"/>
      <c r="D2" s="64"/>
      <c r="E2" s="64"/>
      <c r="F2" s="64" t="s">
        <v>123</v>
      </c>
      <c r="G2" s="64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/>
      <c r="B5" s="11"/>
      <c r="C5" s="38"/>
      <c r="D5" s="53"/>
      <c r="E5" s="3"/>
      <c r="F5" s="3"/>
      <c r="G5" s="3"/>
    </row>
    <row r="6" spans="1:7" x14ac:dyDescent="0.25">
      <c r="A6" s="36"/>
      <c r="B6" s="36"/>
      <c r="C6" s="38"/>
      <c r="D6" s="53"/>
      <c r="E6" s="3"/>
      <c r="F6" s="3"/>
      <c r="G6" s="3"/>
    </row>
    <row r="7" spans="1:7" x14ac:dyDescent="0.25">
      <c r="A7" s="36"/>
      <c r="B7" s="36"/>
      <c r="C7" s="38"/>
      <c r="D7" s="53"/>
      <c r="E7" s="3"/>
      <c r="F7" s="3"/>
      <c r="G7" s="3"/>
    </row>
    <row r="8" spans="1:7" x14ac:dyDescent="0.25">
      <c r="A8" s="36"/>
      <c r="B8" s="36"/>
      <c r="C8" s="38"/>
      <c r="D8" s="53"/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2" sqref="F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64"/>
      <c r="D2" s="64"/>
      <c r="E2" s="64"/>
      <c r="F2" s="64" t="s">
        <v>124</v>
      </c>
      <c r="G2" s="64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/>
      <c r="B5" s="11"/>
      <c r="C5" s="38"/>
      <c r="D5" s="53"/>
      <c r="E5" s="3"/>
      <c r="F5" s="3"/>
      <c r="G5" s="3"/>
    </row>
    <row r="6" spans="1:7" x14ac:dyDescent="0.25">
      <c r="A6" s="36"/>
      <c r="B6" s="36"/>
      <c r="C6" s="38"/>
      <c r="D6" s="53"/>
      <c r="E6" s="3"/>
      <c r="F6" s="3"/>
      <c r="G6" s="3"/>
    </row>
    <row r="7" spans="1:7" x14ac:dyDescent="0.25">
      <c r="A7" s="36"/>
      <c r="B7" s="36"/>
      <c r="C7" s="38"/>
      <c r="D7" s="53"/>
      <c r="E7" s="3"/>
      <c r="F7" s="3"/>
      <c r="G7" s="3"/>
    </row>
    <row r="8" spans="1:7" x14ac:dyDescent="0.25">
      <c r="A8" s="36"/>
      <c r="B8" s="36"/>
      <c r="C8" s="38"/>
      <c r="D8" s="53"/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F2" sqref="F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64"/>
      <c r="D2" s="64"/>
      <c r="E2" s="64"/>
      <c r="F2" s="64" t="s">
        <v>125</v>
      </c>
      <c r="G2" s="64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/>
      <c r="B5" s="11"/>
      <c r="C5" s="38"/>
      <c r="D5" s="53"/>
      <c r="E5" s="3"/>
      <c r="F5" s="3"/>
      <c r="G5" s="3"/>
    </row>
    <row r="6" spans="1:7" x14ac:dyDescent="0.25">
      <c r="A6" s="36"/>
      <c r="B6" s="36"/>
      <c r="C6" s="38"/>
      <c r="D6" s="53"/>
      <c r="E6" s="3"/>
      <c r="F6" s="3"/>
      <c r="G6" s="3"/>
    </row>
    <row r="7" spans="1:7" x14ac:dyDescent="0.25">
      <c r="A7" s="36"/>
      <c r="B7" s="36"/>
      <c r="C7" s="38"/>
      <c r="D7" s="53"/>
      <c r="E7" s="3"/>
      <c r="F7" s="3"/>
      <c r="G7" s="3"/>
    </row>
    <row r="8" spans="1:7" x14ac:dyDescent="0.25">
      <c r="A8" s="36"/>
      <c r="B8" s="36"/>
      <c r="C8" s="38"/>
      <c r="D8" s="53"/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13" sqref="I13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33" customWidth="1"/>
    <col min="4" max="4" width="15.7109375" bestFit="1" customWidth="1"/>
    <col min="5" max="5" width="14.28515625" customWidth="1"/>
    <col min="6" max="6" width="15.85546875" customWidth="1"/>
    <col min="7" max="7" width="14.28515625" customWidth="1"/>
  </cols>
  <sheetData>
    <row r="1" spans="1:7" ht="33.75" x14ac:dyDescent="0.25">
      <c r="B1" s="66" t="s">
        <v>33</v>
      </c>
      <c r="C1" s="66"/>
      <c r="D1" s="66"/>
      <c r="E1" s="66"/>
      <c r="F1" s="66"/>
      <c r="G1" s="66"/>
    </row>
    <row r="2" spans="1:7" ht="33.75" x14ac:dyDescent="0.25">
      <c r="B2" s="28" t="s">
        <v>34</v>
      </c>
      <c r="C2" s="64"/>
      <c r="D2" s="64"/>
      <c r="E2" s="64"/>
      <c r="F2" s="64" t="s">
        <v>5</v>
      </c>
      <c r="G2" s="64"/>
    </row>
    <row r="3" spans="1:7" ht="33.75" x14ac:dyDescent="0.25">
      <c r="B3" s="30" t="s">
        <v>35</v>
      </c>
      <c r="C3" s="31"/>
      <c r="D3" s="31"/>
      <c r="E3" s="32" t="s">
        <v>36</v>
      </c>
      <c r="F3" s="31"/>
      <c r="G3" s="31"/>
    </row>
    <row r="4" spans="1:7" s="25" customFormat="1" ht="30" x14ac:dyDescent="0.25">
      <c r="A4" s="59" t="s">
        <v>37</v>
      </c>
      <c r="B4" s="60" t="s">
        <v>38</v>
      </c>
      <c r="C4" s="61" t="s">
        <v>101</v>
      </c>
      <c r="D4" s="62" t="s">
        <v>102</v>
      </c>
      <c r="E4" s="60" t="s">
        <v>39</v>
      </c>
      <c r="F4" s="60" t="s">
        <v>103</v>
      </c>
      <c r="G4" s="63" t="s">
        <v>104</v>
      </c>
    </row>
    <row r="5" spans="1:7" x14ac:dyDescent="0.25">
      <c r="A5" s="11"/>
      <c r="B5" s="11"/>
      <c r="C5" s="38"/>
      <c r="D5" s="53"/>
      <c r="E5" s="3"/>
      <c r="F5" s="3"/>
      <c r="G5" s="3"/>
    </row>
    <row r="6" spans="1:7" x14ac:dyDescent="0.25">
      <c r="A6" s="36"/>
      <c r="B6" s="36"/>
      <c r="C6" s="38"/>
      <c r="D6" s="53"/>
      <c r="E6" s="3"/>
      <c r="F6" s="3"/>
      <c r="G6" s="3"/>
    </row>
    <row r="7" spans="1:7" x14ac:dyDescent="0.25">
      <c r="A7" s="36"/>
      <c r="B7" s="36"/>
      <c r="C7" s="38"/>
      <c r="D7" s="53"/>
      <c r="E7" s="3"/>
      <c r="F7" s="3"/>
      <c r="G7" s="3"/>
    </row>
    <row r="8" spans="1:7" x14ac:dyDescent="0.25">
      <c r="A8" s="36"/>
      <c r="B8" s="36"/>
      <c r="C8" s="38"/>
      <c r="D8" s="53"/>
      <c r="E8" s="3"/>
      <c r="F8" s="3"/>
      <c r="G8" s="3"/>
    </row>
    <row r="9" spans="1:7" x14ac:dyDescent="0.25">
      <c r="A9" s="36"/>
      <c r="B9" s="36"/>
      <c r="C9" s="57"/>
      <c r="D9" s="58"/>
      <c r="E9" s="3"/>
      <c r="F9" s="3"/>
      <c r="G9" s="3"/>
    </row>
    <row r="10" spans="1:7" x14ac:dyDescent="0.25">
      <c r="A10" s="36"/>
      <c r="B10" s="36"/>
      <c r="C10" s="57"/>
      <c r="D10" s="58"/>
      <c r="E10" s="3"/>
      <c r="F10" s="3"/>
      <c r="G10" s="3"/>
    </row>
    <row r="11" spans="1:7" x14ac:dyDescent="0.25">
      <c r="A11" s="36"/>
      <c r="B11" s="36"/>
      <c r="C11" s="57"/>
      <c r="D11" s="58"/>
      <c r="E11" s="3"/>
      <c r="F11" s="3"/>
      <c r="G11" s="3"/>
    </row>
    <row r="12" spans="1:7" x14ac:dyDescent="0.25">
      <c r="A12" s="36"/>
      <c r="B12" s="36"/>
      <c r="C12" s="57"/>
      <c r="D12" s="58"/>
      <c r="E12" s="3"/>
      <c r="F12" s="3"/>
      <c r="G12" s="3"/>
    </row>
    <row r="13" spans="1:7" x14ac:dyDescent="0.25">
      <c r="A13" s="36"/>
      <c r="B13" s="36"/>
      <c r="C13" s="57"/>
      <c r="D13" s="58"/>
      <c r="E13" s="3"/>
      <c r="F13" s="3"/>
      <c r="G13" s="3"/>
    </row>
    <row r="14" spans="1:7" x14ac:dyDescent="0.25">
      <c r="A14" s="36"/>
      <c r="B14" s="36"/>
      <c r="C14" s="57"/>
      <c r="D14" s="58"/>
      <c r="E14" s="3"/>
      <c r="F14" s="3"/>
      <c r="G14" s="3"/>
    </row>
    <row r="15" spans="1:7" x14ac:dyDescent="0.25">
      <c r="A15" s="36"/>
      <c r="B15" s="36"/>
      <c r="C15" s="57"/>
      <c r="D15" s="58"/>
      <c r="E15" s="3"/>
      <c r="F15" s="3"/>
      <c r="G15" s="3"/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tableauA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ludo coutant</cp:lastModifiedBy>
  <dcterms:created xsi:type="dcterms:W3CDTF">2020-10-10T08:44:22Z</dcterms:created>
  <dcterms:modified xsi:type="dcterms:W3CDTF">2020-10-26T15:18:24Z</dcterms:modified>
</cp:coreProperties>
</file>