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2.xml" ContentType="application/vnd.openxmlformats-officedocument.drawing+xml"/>
  <Override PartName="/xl/ctrlProps/ctrlProp15.xml" ContentType="application/vnd.ms-excel.controlproperties+xml"/>
  <Override PartName="/xl/drawings/drawing3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dheccom-my.sharepoint.com/personal/tom_freneaux_bba_edhec_com/Documents/Orsteel/LXP/"/>
    </mc:Choice>
  </mc:AlternateContent>
  <xr:revisionPtr revIDLastSave="64" documentId="8_{FCC07DDD-B05D-4869-B8C6-1DC29C7F065E}" xr6:coauthVersionLast="47" xr6:coauthVersionMax="47" xr10:uidLastSave="{0E69BC08-FAFA-471F-9D50-4D6BDD1D449C}"/>
  <bookViews>
    <workbookView xWindow="-120" yWindow="-120" windowWidth="29040" windowHeight="15840" tabRatio="762" activeTab="1" xr2:uid="{DAF78A4E-7D7A-4025-8104-BF2090232EC9}"/>
  </bookViews>
  <sheets>
    <sheet name="Configurateur" sheetId="17" r:id="rId1"/>
    <sheet name="Decrypteur" sheetId="8" r:id="rId2"/>
    <sheet name="Data" sheetId="16" r:id="rId3"/>
    <sheet name="Plaque" sheetId="32" r:id="rId4"/>
  </sheets>
  <definedNames>
    <definedName name="DEVIS_LXP">"Button 3"</definedName>
    <definedName name="doubleh" localSheetId="0">IF(MID(Configurateur!$D$7,7,1)="H",IF(Configurateur!$F$17="",Data!$I$2,_xlfn.XLOOKUP(Configurateur!$F$17,Data!#REF!,Data!#REF!,2,0)),Data!$I$2)</definedName>
    <definedName name="doubleh" localSheetId="1">IF(AND(MID(Decrypteur!$D$3,6,1)&gt;="2",MID(Decrypteur!$D$3,7,1)="H"),_xlfn.XLOOKUP(LEFT(Decrypteur!$D$12,Decrypteur!$Q$12),Data!#REF!,Data!#REF!,2,0),Data!$I$2)</definedName>
    <definedName name="doublev" localSheetId="0">IF(MID(Configurateur!$D$7,7,1)="V",IF(Configurateur!$F$17="",Data!$I$2,_xlfn.XLOOKUP(Configurateur!$F$17,Data!#REF!,Data!#REF!,2,0)),Data!$I$2)</definedName>
    <definedName name="doublev" localSheetId="1">IF(AND(MID(Decrypteur!$D$3,6,1)&gt;="2",MID(Decrypteur!$D$3,7,1)="V"),_xlfn.XLOOKUP(LEFT(Decrypteur!$D$12,Decrypteur!$Q$12),Data!#REF!,Data!#REF!,2,0),Data!$I$2)</definedName>
    <definedName name="ExternalData_1" localSheetId="3" hidden="1">Plaque!$A$1:$AZ$29</definedName>
    <definedName name="photo" localSheetId="0">_xlfn.XLOOKUP(Configurateur!$G$3&amp;" "&amp;Configurateur!$E$3,Data!$B$2:$B$15,Data!$A$2:$A$15,2,0)</definedName>
    <definedName name="photo" localSheetId="1">_xlfn.XLOOKUP(Decrypteur!A1048537,Data!$B$2:$B$15,Data!$A$2:$A$15)</definedName>
    <definedName name="quadrupleh" localSheetId="0">IF(MID(Configurateur!$D$7,7,1)="H",IF(Configurateur!$K$17="",Data!$I$2,_xlfn.XLOOKUP(Configurateur!$K$17,Data!#REF!,Data!#REF!,2,0)),Data!$I$2)</definedName>
    <definedName name="quadrupleh" localSheetId="1">IF(AND(MID(Decrypteur!$D$3,6,1)&gt;="4",MID(Decrypteur!$D$3,7,1)="H"),_xlfn.XLOOKUP(LEFT(Decrypteur!$D$14,Decrypteur!$Q$14),Data!#REF!,Data!#REF!,2,0),Data!$I$2)</definedName>
    <definedName name="quadruplev" localSheetId="0">IF(MID(Configurateur!$D$7,7,1)="V",IF(Configurateur!$K$17="",Data!$I$2,_xlfn.XLOOKUP(Configurateur!$K$17,Data!#REF!,Data!#REF!,2,0)),Data!$I$2)</definedName>
    <definedName name="quadruplev" localSheetId="1">IF(AND(MID(Decrypteur!$D$3,6,1)&gt;="4",MID(Decrypteur!$D$3,7,1)="V"),_xlfn.XLOOKUP(LEFT(Decrypteur!$D$14,Decrypteur!$Q$14),Data!#REF!,Data!#REF!,2,0),Data!$I$2)</definedName>
    <definedName name="simple" localSheetId="0">_xlfn.XLOOKUP(Configurateur!$D$17,Data!#REF!,Data!#REF!,2,0)</definedName>
    <definedName name="simple" localSheetId="1">_xlfn.XLOOKUP(LEFT(Decrypteur!$D$11,Decrypteur!$Q$11),Data!#REF!,Data!#REF!,2,0)</definedName>
    <definedName name="tripleh" localSheetId="0">IF(MID(Configurateur!$D$7,7,1)="H",IF(Configurateur!$H$17="",Data!$I$2,_xlfn.XLOOKUP(Configurateur!$H$17,Data!#REF!,Data!#REF!,2,0)),Data!$I$2)</definedName>
    <definedName name="tripleh" localSheetId="1">IF(AND(MID(Decrypteur!$D$3,6,1)&gt;="3",MID(Decrypteur!$D$3,7,1)="H"),_xlfn.XLOOKUP(LEFT(Decrypteur!$D$13,Decrypteur!$Q$13),Data!#REF!,Data!#REF!,2,0),Data!$I$2)</definedName>
    <definedName name="triplev" localSheetId="1">IF(AND(MID(Decrypteur!$D$3,6,1)&gt;="3",MID(Decrypteur!$D$3,7,1)="V"),_xlfn.XLOOKUP(LEFT(Decrypteur!$D$13,Decrypteur!$Q$13),Data!#REF!,Data!#REF!,2,0),Data!$I$2)</definedName>
    <definedName name="triplev">IF(MID(Configurateur!$D$7,7,1)="V",IF(Configurateur!$H$17="",Data!$I$2,_xlfn.XLOOKUP(Configurateur!$H$17,Data!#REF!,Data!#REF!,2,0)),Data!$I$2)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1" i="8" l="1"/>
  <c r="D1" i="8"/>
  <c r="F4" i="17" l="1"/>
  <c r="F3" i="8"/>
  <c r="F11" i="8"/>
  <c r="F12" i="8"/>
  <c r="F13" i="8"/>
  <c r="F14" i="8"/>
  <c r="F4" i="8"/>
  <c r="D4" i="17"/>
  <c r="E4" i="17" l="1"/>
  <c r="G4" i="17"/>
  <c r="I4" i="17"/>
  <c r="M4" i="17"/>
  <c r="L4" i="17" l="1"/>
  <c r="K4" i="17"/>
  <c r="J4" i="17"/>
  <c r="D7" i="17" l="1"/>
  <c r="F7" i="17" s="1"/>
  <c r="M17" i="17"/>
  <c r="D15" i="17" a="1"/>
  <c r="D15" i="17" l="1"/>
  <c r="S218" i="17"/>
  <c r="S219" i="17"/>
  <c r="S220" i="17"/>
  <c r="S221" i="17"/>
  <c r="S202" i="17"/>
  <c r="S203" i="17"/>
  <c r="S204" i="17"/>
  <c r="S205" i="17"/>
  <c r="S206" i="17"/>
  <c r="S207" i="17"/>
  <c r="S208" i="17"/>
  <c r="S209" i="17"/>
  <c r="S210" i="17"/>
  <c r="S211" i="17"/>
  <c r="S212" i="17"/>
  <c r="S213" i="17"/>
  <c r="S214" i="17"/>
  <c r="S215" i="17"/>
  <c r="S216" i="17"/>
  <c r="S217" i="17"/>
  <c r="S197" i="17"/>
  <c r="S198" i="17"/>
  <c r="S199" i="17"/>
  <c r="S200" i="17"/>
  <c r="S201" i="17"/>
  <c r="S196" i="17"/>
  <c r="S194" i="17"/>
  <c r="S195" i="17"/>
  <c r="S193" i="17"/>
  <c r="S171" i="17"/>
  <c r="S172" i="17"/>
  <c r="S173" i="17"/>
  <c r="S174" i="17"/>
  <c r="S175" i="17"/>
  <c r="S176" i="17"/>
  <c r="S177" i="17"/>
  <c r="S178" i="17"/>
  <c r="S179" i="17"/>
  <c r="S180" i="17"/>
  <c r="S181" i="17"/>
  <c r="S182" i="17"/>
  <c r="S183" i="17"/>
  <c r="S184" i="17"/>
  <c r="S185" i="17"/>
  <c r="S186" i="17"/>
  <c r="S187" i="17"/>
  <c r="S188" i="17"/>
  <c r="S189" i="17"/>
  <c r="S190" i="17"/>
  <c r="S191" i="17"/>
  <c r="S192" i="17"/>
  <c r="S170" i="17"/>
  <c r="S167" i="17"/>
  <c r="S168" i="17"/>
  <c r="S169" i="17"/>
  <c r="S145" i="17"/>
  <c r="S146" i="17"/>
  <c r="S147" i="17"/>
  <c r="S148" i="17"/>
  <c r="S149" i="17"/>
  <c r="S150" i="17"/>
  <c r="S151" i="17"/>
  <c r="S152" i="17"/>
  <c r="S153" i="17"/>
  <c r="S154" i="17"/>
  <c r="S155" i="17"/>
  <c r="S156" i="17"/>
  <c r="S157" i="17"/>
  <c r="S158" i="17"/>
  <c r="S159" i="17"/>
  <c r="S160" i="17"/>
  <c r="S161" i="17"/>
  <c r="S162" i="17"/>
  <c r="S163" i="17"/>
  <c r="S164" i="17"/>
  <c r="S165" i="17"/>
  <c r="S166" i="17"/>
  <c r="S144" i="17"/>
  <c r="S143" i="17"/>
  <c r="S119" i="17"/>
  <c r="S120" i="17"/>
  <c r="S121" i="17"/>
  <c r="S122" i="17"/>
  <c r="S123" i="17"/>
  <c r="S124" i="17"/>
  <c r="S125" i="17"/>
  <c r="S126" i="17"/>
  <c r="S127" i="17"/>
  <c r="S128" i="17"/>
  <c r="S129" i="17"/>
  <c r="S130" i="17"/>
  <c r="S131" i="17"/>
  <c r="S132" i="17"/>
  <c r="S133" i="17"/>
  <c r="S134" i="17"/>
  <c r="S135" i="17"/>
  <c r="S136" i="17"/>
  <c r="S137" i="17"/>
  <c r="S138" i="17"/>
  <c r="S139" i="17"/>
  <c r="S140" i="17"/>
  <c r="S141" i="17"/>
  <c r="S142" i="17"/>
  <c r="S118" i="17"/>
  <c r="S93" i="17"/>
  <c r="S94" i="17"/>
  <c r="S95" i="17"/>
  <c r="S96" i="17"/>
  <c r="S97" i="17"/>
  <c r="S98" i="17"/>
  <c r="S99" i="17"/>
  <c r="S100" i="17"/>
  <c r="S101" i="17"/>
  <c r="S102" i="17"/>
  <c r="S103" i="17"/>
  <c r="S104" i="17"/>
  <c r="S105" i="17"/>
  <c r="S106" i="17"/>
  <c r="S107" i="17"/>
  <c r="S108" i="17"/>
  <c r="S109" i="17"/>
  <c r="S110" i="17"/>
  <c r="S111" i="17"/>
  <c r="S112" i="17"/>
  <c r="S113" i="17"/>
  <c r="S114" i="17"/>
  <c r="S115" i="17"/>
  <c r="S116" i="17"/>
  <c r="S117" i="17"/>
  <c r="S92" i="17"/>
  <c r="S84" i="17"/>
  <c r="S85" i="17"/>
  <c r="S86" i="17"/>
  <c r="S87" i="17"/>
  <c r="S88" i="17"/>
  <c r="S89" i="17"/>
  <c r="S90" i="17"/>
  <c r="S91" i="17"/>
  <c r="S67" i="17"/>
  <c r="S68" i="17"/>
  <c r="S69" i="17"/>
  <c r="S70" i="17"/>
  <c r="S71" i="17"/>
  <c r="S72" i="17"/>
  <c r="S73" i="17"/>
  <c r="S74" i="17"/>
  <c r="S75" i="17"/>
  <c r="S76" i="17"/>
  <c r="S77" i="17"/>
  <c r="S78" i="17"/>
  <c r="S79" i="17"/>
  <c r="S80" i="17"/>
  <c r="S81" i="17"/>
  <c r="S82" i="17"/>
  <c r="S83" i="17"/>
  <c r="S66" i="17"/>
  <c r="D17" i="17" a="1"/>
  <c r="D17" i="17" l="1"/>
  <c r="D19" i="17" l="1"/>
  <c r="F19" i="17" s="1"/>
  <c r="F15" i="17" a="1"/>
  <c r="F15" i="17" l="1"/>
  <c r="D11" i="17"/>
  <c r="K15" i="17" a="1"/>
  <c r="H15" i="17" a="1"/>
  <c r="F17" i="17" a="1"/>
  <c r="F17" i="17" l="1"/>
  <c r="K15" i="17"/>
  <c r="H15" i="17"/>
  <c r="Q14" i="8"/>
  <c r="Q13" i="8"/>
  <c r="Q12" i="8"/>
  <c r="Q11" i="8"/>
  <c r="G1" i="17"/>
  <c r="F1" i="17"/>
  <c r="E1" i="17"/>
  <c r="M1" i="17"/>
  <c r="D1" i="17"/>
  <c r="K17" i="17" a="1"/>
  <c r="H17" i="17" a="1"/>
  <c r="D20" i="17" l="1"/>
  <c r="F20" i="17" s="1"/>
  <c r="K17" i="17"/>
  <c r="H17" i="17"/>
  <c r="L1" i="17"/>
  <c r="I1" i="17"/>
  <c r="K1" i="17"/>
  <c r="J1" i="17"/>
  <c r="M15" i="17" l="1"/>
  <c r="D22" i="17"/>
  <c r="F22" i="17" s="1"/>
  <c r="D21" i="17"/>
  <c r="F21" i="17" s="1"/>
  <c r="D8" i="17"/>
  <c r="F11" i="17"/>
  <c r="O16" i="17" l="1"/>
  <c r="F8" i="1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7694710-C8BB-4CCE-9E1D-DBDB11252173}" keepAlive="1" name="Query - liste mecanismes" description="Connection to the 'liste mecanismes' query in the workbook." type="5" refreshedVersion="7" background="1" saveData="1">
    <dbPr connection="Provider=Microsoft.Mashup.OleDb.1;Data Source=$Workbook$;Location=&quot;liste mecanismes&quot;;Extended Properties=&quot;&quot;" command="SELECT * FROM [liste mecanismes]"/>
  </connection>
  <connection id="2" xr16:uid="{42D6F192-5785-4ECE-A826-C0CF4B0E26C9}" keepAlive="1" name="Query - Mecanisme" description="Connection to the 'Mecanisme' query in the workbook." type="5" refreshedVersion="7" background="1" saveData="1">
    <dbPr connection="Provider=Microsoft.Mashup.OleDb.1;Data Source=$Workbook$;Location=Mecanisme;Extended Properties=&quot;&quot;" command="SELECT * FROM [Mecanisme]"/>
  </connection>
  <connection id="3" xr16:uid="{148CF076-59A8-4C5C-B013-6C8901432B62}" keepAlive="1" name="Query - MO+Coef" description="Connection to the 'MO+Coef' query in the workbook." type="5" refreshedVersion="7" background="1" saveData="1">
    <dbPr connection="Provider=Microsoft.Mashup.OleDb.1;Data Source=$Workbook$;Location=MO+Coef;Extended Properties=&quot;&quot;" command="SELECT * FROM [MO+Coef]"/>
  </connection>
  <connection id="4" xr16:uid="{C79A8D62-FB2A-46B0-B13A-D1154BD0C7EF}" keepAlive="1" name="Query - Plaque" description="Connection to the 'Plaque' query in the workbook." type="5" refreshedVersion="7" background="1" saveData="1">
    <dbPr connection="Provider=Microsoft.Mashup.OleDb.1;Data Source=$Workbook$;Location=Plaque;Extended Properties=&quot;&quot;" command="SELECT * FROM [Plaque]"/>
  </connection>
  <connection id="5" xr16:uid="{17577029-83C1-4824-AC82-6BCC45F5A465}" keepAlive="1" name="Query - Tarifs méca" description="Connection to the 'Tarifs méca' query in the workbook." type="5" refreshedVersion="7" background="1" saveData="1">
    <dbPr connection="Provider=Microsoft.Mashup.OleDb.1;Data Source=$Workbook$;Location=&quot;Tarifs méca&quot;;Extended Properties=&quot;&quot;" command="SELECT * FROM [Tarifs méca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<sst xmlns="http://schemas.openxmlformats.org/spreadsheetml/2006/main" count="1225" uniqueCount="229">
  <si>
    <t>Réference plaque</t>
  </si>
  <si>
    <t>GAMME</t>
  </si>
  <si>
    <t>Vis</t>
  </si>
  <si>
    <t>Largeur plaque</t>
  </si>
  <si>
    <t>Nombre de poste et orientation</t>
  </si>
  <si>
    <t>Poste 1</t>
  </si>
  <si>
    <t>Poste 2</t>
  </si>
  <si>
    <t>Poste 3</t>
  </si>
  <si>
    <t>Poste 4</t>
  </si>
  <si>
    <t>Finition</t>
  </si>
  <si>
    <t>ESPRIT</t>
  </si>
  <si>
    <t>sans vis</t>
  </si>
  <si>
    <t>80mm</t>
  </si>
  <si>
    <t>Plaque simple carrée</t>
  </si>
  <si>
    <t>2 trous</t>
  </si>
  <si>
    <t>1 trou</t>
  </si>
  <si>
    <t>prise de sol/murale avec clapet</t>
  </si>
  <si>
    <t>Finition laiton brossé</t>
  </si>
  <si>
    <t>Réference</t>
  </si>
  <si>
    <t>Description</t>
  </si>
  <si>
    <t>Référence mécanisme</t>
  </si>
  <si>
    <t>C:\Users\boss-\Downloads\</t>
  </si>
  <si>
    <t>Réference mécanisme</t>
  </si>
  <si>
    <t>CH</t>
  </si>
  <si>
    <t>Finition or miroir</t>
  </si>
  <si>
    <t>Finition nickel brossé</t>
  </si>
  <si>
    <t>Finition chrome miroir</t>
  </si>
  <si>
    <t>Photo</t>
  </si>
  <si>
    <t>Nom</t>
  </si>
  <si>
    <t>Plaque simple carrée avec vis</t>
  </si>
  <si>
    <t>XX</t>
  </si>
  <si>
    <t>Plaque double verticale avec vis</t>
  </si>
  <si>
    <t>Plaque double horizontale avec vis</t>
  </si>
  <si>
    <t>Plaque triple verticale avec vis</t>
  </si>
  <si>
    <t>Plaque triple horizontale avec vis</t>
  </si>
  <si>
    <t>Plaque quadruple verticale avec vis</t>
  </si>
  <si>
    <t>Plaque quadruple horizontale avec vis</t>
  </si>
  <si>
    <t>Plaque simple carrée sans vis</t>
  </si>
  <si>
    <t>Plaque double verticale sans vis</t>
  </si>
  <si>
    <t>Plaque double horizontale sans vis</t>
  </si>
  <si>
    <t>Plaque triple verticale sans vis</t>
  </si>
  <si>
    <t>Plaque triple horizontale sans vis</t>
  </si>
  <si>
    <t>Plaque quadruple verticale sans vis</t>
  </si>
  <si>
    <t>Plaque quadruple horizontale sans vis</t>
  </si>
  <si>
    <t>DO</t>
  </si>
  <si>
    <t>SP</t>
  </si>
  <si>
    <t>obturateur</t>
  </si>
  <si>
    <t>variateur rotatif</t>
  </si>
  <si>
    <t>variateur push</t>
  </si>
  <si>
    <t>1 prise 2P+T cache noir</t>
  </si>
  <si>
    <t>1 prise double USB type A+A</t>
  </si>
  <si>
    <t>Plaque</t>
  </si>
  <si>
    <t>Plaquedouble</t>
  </si>
  <si>
    <t>Plaquetriple</t>
  </si>
  <si>
    <t>Plaquequadruple</t>
  </si>
  <si>
    <t>Gamme</t>
  </si>
  <si>
    <t>VisERMEE</t>
  </si>
  <si>
    <t>Largeur</t>
  </si>
  <si>
    <t>LargeurERMEE</t>
  </si>
  <si>
    <t>Poste</t>
  </si>
  <si>
    <t>PosteERMEE</t>
  </si>
  <si>
    <t>Finitions</t>
  </si>
  <si>
    <t>PS</t>
  </si>
  <si>
    <t>SE</t>
  </si>
  <si>
    <t>avec vis</t>
  </si>
  <si>
    <t>A</t>
  </si>
  <si>
    <t>S</t>
  </si>
  <si>
    <t>80</t>
  </si>
  <si>
    <t>90mm</t>
  </si>
  <si>
    <t>1C</t>
  </si>
  <si>
    <t>EQUERRE</t>
  </si>
  <si>
    <t>SQ</t>
  </si>
  <si>
    <t>Plaque double verticale</t>
  </si>
  <si>
    <t>2V</t>
  </si>
  <si>
    <t>1B</t>
  </si>
  <si>
    <t>PATRIMOINE</t>
  </si>
  <si>
    <t>Plaque double horizontale</t>
  </si>
  <si>
    <t>2H</t>
  </si>
  <si>
    <t>2B</t>
  </si>
  <si>
    <t>SA</t>
  </si>
  <si>
    <t>Plaque triple verticale</t>
  </si>
  <si>
    <t>3V</t>
  </si>
  <si>
    <t>Plaque quadruple verticale</t>
  </si>
  <si>
    <t>4V</t>
  </si>
  <si>
    <t>3 trous</t>
  </si>
  <si>
    <t>3B</t>
  </si>
  <si>
    <t>ERMEE</t>
  </si>
  <si>
    <t>SM</t>
  </si>
  <si>
    <t>Plaque triple horizontale</t>
  </si>
  <si>
    <t>3H</t>
  </si>
  <si>
    <t>Plaque quadruple horizontale</t>
  </si>
  <si>
    <t>4H</t>
  </si>
  <si>
    <t>4 trous</t>
  </si>
  <si>
    <t>4B</t>
  </si>
  <si>
    <t>VR</t>
  </si>
  <si>
    <t>VP</t>
  </si>
  <si>
    <t>thermostat électronique</t>
  </si>
  <si>
    <t>TE</t>
  </si>
  <si>
    <t>prise de courant</t>
  </si>
  <si>
    <t>PC</t>
  </si>
  <si>
    <t>prise Schuko</t>
  </si>
  <si>
    <t>PK</t>
  </si>
  <si>
    <t>prise haut-parleur</t>
  </si>
  <si>
    <t>1H</t>
  </si>
  <si>
    <t>double prise haut-parleur</t>
  </si>
  <si>
    <t>prise audio/video (RCA)</t>
  </si>
  <si>
    <t>AV</t>
  </si>
  <si>
    <t>prise TV</t>
  </si>
  <si>
    <t>TV</t>
  </si>
  <si>
    <t>prise SAT</t>
  </si>
  <si>
    <t>ST</t>
  </si>
  <si>
    <t>prise TV-FM-SAT</t>
  </si>
  <si>
    <t>prise HDMI</t>
  </si>
  <si>
    <t>HD</t>
  </si>
  <si>
    <t>prise RJ45</t>
  </si>
  <si>
    <t>1R</t>
  </si>
  <si>
    <t>double prise RJ45</t>
  </si>
  <si>
    <t>2R</t>
  </si>
  <si>
    <t>2 prises USB</t>
  </si>
  <si>
    <t>2U</t>
  </si>
  <si>
    <t>liseuse</t>
  </si>
  <si>
    <t>LI</t>
  </si>
  <si>
    <t>liseuse avec trou</t>
  </si>
  <si>
    <t>LT</t>
  </si>
  <si>
    <t>2 sorties de cable</t>
  </si>
  <si>
    <t>2C</t>
  </si>
  <si>
    <t>5 trous</t>
  </si>
  <si>
    <t>5B</t>
  </si>
  <si>
    <t>8 trous</t>
  </si>
  <si>
    <t>8B</t>
  </si>
  <si>
    <t>11 trous</t>
  </si>
  <si>
    <t>9B</t>
  </si>
  <si>
    <t>CU</t>
  </si>
  <si>
    <t>X</t>
  </si>
  <si>
    <t>Plaque quadruple carrée</t>
  </si>
  <si>
    <t>4C</t>
  </si>
  <si>
    <t>Finition plaque</t>
  </si>
  <si>
    <t>PlaqueERMEE</t>
  </si>
  <si>
    <t>90</t>
  </si>
  <si>
    <t>LAI-BRO</t>
  </si>
  <si>
    <t>DOR-MIR</t>
  </si>
  <si>
    <t>CHR-MIR</t>
  </si>
  <si>
    <t>chromé</t>
  </si>
  <si>
    <t>PCFN=XX</t>
  </si>
  <si>
    <t>Finition blanc neige</t>
  </si>
  <si>
    <t>Finition noir ébène</t>
  </si>
  <si>
    <t>Finition blanc velour</t>
  </si>
  <si>
    <t>Finition noir velour</t>
  </si>
  <si>
    <t>Finition cuivre satiné</t>
  </si>
  <si>
    <t>Finition champagne satiné</t>
  </si>
  <si>
    <t>Finition nickel satiné</t>
  </si>
  <si>
    <t>Finition gris magnétique</t>
  </si>
  <si>
    <t>Finition laiton antique</t>
  </si>
  <si>
    <t>Finition bronze antique</t>
  </si>
  <si>
    <t>Finition cuivre antique</t>
  </si>
  <si>
    <t>Finition fusain intense</t>
  </si>
  <si>
    <t>BLA-NEI</t>
  </si>
  <si>
    <t>NOI-EBE</t>
  </si>
  <si>
    <t>BLA-VEL</t>
  </si>
  <si>
    <t>NOI-VEL</t>
  </si>
  <si>
    <t>CUI-SAT</t>
  </si>
  <si>
    <t>CHA-SAT</t>
  </si>
  <si>
    <t>NIC-SAT</t>
  </si>
  <si>
    <t>GRI-MAG</t>
  </si>
  <si>
    <t>LAI-ANT</t>
  </si>
  <si>
    <t>BRO-ANT</t>
  </si>
  <si>
    <t>CUI-ANT</t>
  </si>
  <si>
    <t>FUS-INT</t>
  </si>
  <si>
    <t>1 variateur rotatif</t>
  </si>
  <si>
    <t>sortie de cable</t>
  </si>
  <si>
    <t>Référence Plaque</t>
  </si>
  <si>
    <t>Option Vis</t>
  </si>
  <si>
    <t>NIC-BRO</t>
  </si>
  <si>
    <t>Column2</t>
  </si>
  <si>
    <t>Column4</t>
  </si>
  <si>
    <t>Column6</t>
  </si>
  <si>
    <t>Column8</t>
  </si>
  <si>
    <t>Column10</t>
  </si>
  <si>
    <t>Column12</t>
  </si>
  <si>
    <t>Column14</t>
  </si>
  <si>
    <t>Column16</t>
  </si>
  <si>
    <t>Column18</t>
  </si>
  <si>
    <t>Column20</t>
  </si>
  <si>
    <t>Column22</t>
  </si>
  <si>
    <t>Column24</t>
  </si>
  <si>
    <t>Column26</t>
  </si>
  <si>
    <t>Column28</t>
  </si>
  <si>
    <t>Column30</t>
  </si>
  <si>
    <t>Column32</t>
  </si>
  <si>
    <t>Column34</t>
  </si>
  <si>
    <t>Column36</t>
  </si>
  <si>
    <t>Column38</t>
  </si>
  <si>
    <t>Column40</t>
  </si>
  <si>
    <t>Column42</t>
  </si>
  <si>
    <t>Column44</t>
  </si>
  <si>
    <t>Column46</t>
  </si>
  <si>
    <t>Column48</t>
  </si>
  <si>
    <t>Column49</t>
  </si>
  <si>
    <t>Column51</t>
  </si>
  <si>
    <t/>
  </si>
  <si>
    <t>Z</t>
  </si>
  <si>
    <t>L</t>
  </si>
  <si>
    <t>M</t>
  </si>
  <si>
    <t>N</t>
  </si>
  <si>
    <t>O</t>
  </si>
  <si>
    <t>P</t>
  </si>
  <si>
    <t>Q</t>
  </si>
  <si>
    <t>R</t>
  </si>
  <si>
    <t>T</t>
  </si>
  <si>
    <t>U</t>
  </si>
  <si>
    <t>V</t>
  </si>
  <si>
    <t>W</t>
  </si>
  <si>
    <t>Y</t>
  </si>
  <si>
    <t>FIN-NIC-BRO-4</t>
  </si>
  <si>
    <t>VROT=XX</t>
  </si>
  <si>
    <t>SES803V-2UPC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</si>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</sst>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[$€-2]\ * #,##0.00_-;\-[$€-2]\ * #,##0.00_-;_-[$€-2]\ * &quot;-&quot;??_-;_-@_-"/>
    <numFmt numFmtId="165" formatCode="_-* #,##0.00\ [$€-40C]_-;\-* #,##0.00\ [$€-40C]_-;_-* &quot;-&quot;??\ [$€-40C]_-;_-@_-"/>
    <numFmt numFmtId="166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2" fillId="0" borderId="0" xfId="0" applyFo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 applyAlignment="1">
      <alignment horizontal="center"/>
    </xf>
    <xf numFmtId="0" fontId="3" fillId="0" borderId="0" xfId="0" applyFont="1" applyAlignment="1">
      <alignment vertical="center" wrapText="1"/>
    </xf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3" xfId="0" applyFont="1" applyBorder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6" borderId="0" xfId="0" applyFill="1"/>
    <xf numFmtId="0" fontId="5" fillId="0" borderId="0" xfId="0" applyFont="1"/>
    <xf numFmtId="0" fontId="5" fillId="0" borderId="2" xfId="0" applyFont="1" applyBorder="1"/>
    <xf numFmtId="0" fontId="5" fillId="0" borderId="3" xfId="0" applyFont="1" applyBorder="1"/>
    <xf numFmtId="0" fontId="5" fillId="0" borderId="5" xfId="0" applyFont="1" applyBorder="1"/>
    <xf numFmtId="0" fontId="2" fillId="0" borderId="4" xfId="0" applyFont="1" applyBorder="1"/>
    <xf numFmtId="0" fontId="0" fillId="0" borderId="0" xfId="0" applyAlignment="1">
      <alignment wrapText="1"/>
    </xf>
    <xf numFmtId="0" fontId="7" fillId="0" borderId="14" xfId="0" applyFont="1" applyBorder="1" applyAlignment="1">
      <alignment horizontal="center"/>
    </xf>
    <xf numFmtId="0" fontId="0" fillId="4" borderId="1" xfId="0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7" fillId="0" borderId="16" xfId="0" applyFont="1" applyBorder="1" applyAlignment="1">
      <alignment horizontal="center"/>
    </xf>
    <xf numFmtId="164" fontId="0" fillId="0" borderId="0" xfId="0" applyNumberFormat="1"/>
    <xf numFmtId="0" fontId="6" fillId="0" borderId="4" xfId="0" applyFont="1" applyBorder="1" applyAlignment="1">
      <alignment horizontal="center" vertical="center" textRotation="90" wrapText="1"/>
    </xf>
    <xf numFmtId="0" fontId="6" fillId="0" borderId="0" xfId="0" applyFont="1" applyAlignment="1">
      <alignment horizontal="center" vertical="center" textRotation="90" wrapText="1"/>
    </xf>
    <xf numFmtId="0" fontId="6" fillId="0" borderId="0" xfId="0" applyFont="1" applyBorder="1" applyAlignment="1">
      <alignment horizontal="center" vertical="center" textRotation="90" wrapText="1"/>
    </xf>
    <xf numFmtId="0" fontId="1" fillId="0" borderId="0" xfId="0" applyFont="1" applyAlignment="1">
      <alignment horizontal="center" vertical="center"/>
    </xf>
    <xf numFmtId="2" fontId="0" fillId="0" borderId="0" xfId="0" applyNumberFormat="1"/>
    <xf numFmtId="0" fontId="0" fillId="4" borderId="10" xfId="0" applyFill="1" applyBorder="1" applyAlignment="1" applyProtection="1">
      <alignment horizontal="center" vertical="center"/>
      <protection locked="0"/>
    </xf>
    <xf numFmtId="0" fontId="2" fillId="0" borderId="5" xfId="0" applyFont="1" applyBorder="1"/>
    <xf numFmtId="0" fontId="2" fillId="0" borderId="0" xfId="0" applyFont="1" applyAlignment="1"/>
    <xf numFmtId="2" fontId="3" fillId="0" borderId="15" xfId="0" applyNumberFormat="1" applyFont="1" applyBorder="1" applyAlignment="1">
      <alignment horizontal="center"/>
    </xf>
    <xf numFmtId="2" fontId="7" fillId="0" borderId="15" xfId="0" applyNumberFormat="1" applyFont="1" applyBorder="1" applyAlignment="1" applyProtection="1">
      <alignment horizontal="center"/>
      <protection hidden="1"/>
    </xf>
    <xf numFmtId="2" fontId="7" fillId="0" borderId="15" xfId="0" applyNumberFormat="1" applyFont="1" applyBorder="1" applyAlignment="1" applyProtection="1">
      <protection hidden="1"/>
    </xf>
    <xf numFmtId="0" fontId="0" fillId="4" borderId="9" xfId="0" applyFill="1" applyBorder="1" applyAlignment="1" applyProtection="1">
      <alignment horizontal="center" vertical="center"/>
      <protection locked="0"/>
    </xf>
    <xf numFmtId="0" fontId="6" fillId="0" borderId="4" xfId="0" applyFont="1" applyBorder="1" applyAlignment="1">
      <alignment horizontal="center" vertical="center" textRotation="90" wrapText="1"/>
    </xf>
    <xf numFmtId="0" fontId="6" fillId="0" borderId="0" xfId="0" applyFont="1" applyAlignment="1">
      <alignment horizontal="center" vertical="center" textRotation="90" wrapText="1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 wrapText="1"/>
      <protection hidden="1"/>
    </xf>
    <xf numFmtId="0" fontId="9" fillId="0" borderId="0" xfId="0" applyFont="1" applyAlignment="1">
      <alignment wrapText="1"/>
    </xf>
    <xf numFmtId="0" fontId="2" fillId="0" borderId="0" xfId="0" applyFont="1" applyProtection="1">
      <protection locked="0"/>
    </xf>
    <xf numFmtId="165" fontId="0" fillId="6" borderId="0" xfId="0" applyNumberFormat="1" applyFill="1"/>
    <xf numFmtId="165" fontId="0" fillId="0" borderId="0" xfId="0" applyNumberFormat="1"/>
    <xf numFmtId="165" fontId="0" fillId="0" borderId="0" xfId="0" applyNumberFormat="1" applyAlignment="1">
      <alignment horizontal="left"/>
    </xf>
    <xf numFmtId="166" fontId="0" fillId="6" borderId="0" xfId="0" applyNumberFormat="1" applyFill="1"/>
    <xf numFmtId="164" fontId="4" fillId="0" borderId="0" xfId="0" applyNumberFormat="1" applyFont="1" applyAlignment="1">
      <alignment horizontal="center" vertical="center"/>
    </xf>
    <xf numFmtId="0" fontId="0" fillId="6" borderId="0" xfId="0" applyFill="1" applyAlignment="1">
      <alignment horizontal="center" vertical="center"/>
    </xf>
    <xf numFmtId="165" fontId="0" fillId="6" borderId="0" xfId="0" applyNumberForma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NumberFormat="1"/>
    <xf numFmtId="0" fontId="2" fillId="0" borderId="0" xfId="0" applyFont="1" applyAlignment="1">
      <alignment horizontal="center"/>
    </xf>
    <xf numFmtId="2" fontId="0" fillId="0" borderId="0" xfId="0" applyNumberFormat="1" applyAlignment="1">
      <alignment horizontal="left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vertical="center"/>
      <protection locked="0"/>
    </xf>
    <xf numFmtId="0" fontId="2" fillId="0" borderId="0" xfId="0" applyFont="1" applyAlignment="1">
      <alignment horizontal="center"/>
    </xf>
    <xf numFmtId="0" fontId="1" fillId="5" borderId="0" xfId="0" applyFont="1" applyFill="1" applyAlignment="1">
      <alignment horizontal="center"/>
    </xf>
    <xf numFmtId="0" fontId="0" fillId="0" borderId="9" xfId="0" applyBorder="1" applyAlignment="1" applyProtection="1">
      <alignment horizontal="center" vertical="center" wrapText="1"/>
      <protection hidden="1"/>
    </xf>
    <xf numFmtId="0" fontId="0" fillId="0" borderId="10" xfId="0" applyBorder="1" applyAlignment="1" applyProtection="1">
      <alignment horizontal="center" vertical="center" wrapText="1"/>
      <protection hidden="1"/>
    </xf>
    <xf numFmtId="0" fontId="0" fillId="0" borderId="17" xfId="0" applyBorder="1" applyAlignment="1" applyProtection="1">
      <alignment horizontal="center" vertical="center" wrapText="1"/>
      <protection hidden="1"/>
    </xf>
    <xf numFmtId="164" fontId="4" fillId="0" borderId="0" xfId="0" applyNumberFormat="1" applyFont="1" applyAlignment="1">
      <alignment horizontal="center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7" xfId="0" applyBorder="1" applyAlignment="1" applyProtection="1">
      <alignment horizontal="center" vertical="center"/>
      <protection hidden="1"/>
    </xf>
    <xf numFmtId="0" fontId="6" fillId="0" borderId="4" xfId="0" applyFont="1" applyBorder="1" applyAlignment="1">
      <alignment horizontal="center" vertical="center" textRotation="90" wrapText="1"/>
    </xf>
    <xf numFmtId="0" fontId="6" fillId="0" borderId="0" xfId="0" applyFont="1" applyAlignment="1">
      <alignment horizontal="center" vertical="center" textRotation="90" wrapText="1"/>
    </xf>
    <xf numFmtId="0" fontId="1" fillId="3" borderId="9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0" fillId="4" borderId="9" xfId="0" applyFill="1" applyBorder="1" applyAlignment="1" applyProtection="1">
      <alignment horizontal="center" vertical="center" wrapText="1"/>
      <protection locked="0"/>
    </xf>
    <xf numFmtId="0" fontId="0" fillId="4" borderId="10" xfId="0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hidden="1"/>
    </xf>
    <xf numFmtId="0" fontId="1" fillId="3" borderId="1" xfId="0" applyFont="1" applyFill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4" borderId="1" xfId="0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3" fillId="0" borderId="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4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center"/>
    </xf>
  </cellXfs>
  <cellStyles count="1">
    <cellStyle name="Normal" xfId="0" builtinId="0"/>
  </cellStyles>
  <dxfs count="39"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5" tint="0.79998168889431442"/>
      </font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theme="7" tint="0.59996337778862885"/>
      </font>
    </dxf>
    <dxf>
      <font>
        <color theme="7" tint="0.59996337778862885"/>
      </font>
    </dxf>
    <dxf>
      <font>
        <color theme="7" tint="0.59996337778862885"/>
      </font>
    </dxf>
    <dxf>
      <font>
        <color theme="7" tint="0.59996337778862885"/>
      </font>
    </dxf>
    <dxf>
      <font>
        <color theme="7" tint="0.59996337778862885"/>
      </font>
    </dxf>
    <dxf>
      <font>
        <color theme="7" tint="0.59996337778862885"/>
      </font>
    </dxf>
    <dxf>
      <font>
        <b val="0"/>
        <i/>
        <color theme="7" tint="0.59996337778862885"/>
      </font>
    </dxf>
    <dxf>
      <font>
        <color theme="7" tint="0.59996337778862885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Radio" firstButton="1" fmlaLink="$K$32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GBox" noThreeD="1"/>
</file>

<file path=xl/ctrlProps/ctrlProp9.xml><?xml version="1.0" encoding="utf-8"?>
<formControlPr xmlns="http://schemas.microsoft.com/office/spreadsheetml/2009/9/main" objectType="Radio" firstButton="1" fmlaLink="L32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GBox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drawing3.xml.rels><?xml version="1.0" encoding="UTF-8" standalone="yes"?>
<Relationships xmlns="http://schemas.openxmlformats.org/package/2006/relationships"><Relationship Id="rId26" Type="http://schemas.openxmlformats.org/officeDocument/2006/relationships/image" Target="file:///C:\ORSTEEL\ORSTEEL-SWITCH\TOUS%20LES%20PICTOS%20SIMPLE%20PNG%20-%20pour%20configurateur%20TOM\STANDARD\2BLILP.png" TargetMode="External"/><Relationship Id="rId117" Type="http://schemas.openxmlformats.org/officeDocument/2006/relationships/image" Target="file:///C:\ORSTEEL\ORSTEEL-SWITCH\TOUS%20LES%20PICTOS%20SIMPLE%20PNG%20-%20pour%20configurateur%20TOM\STANDARD\LIEM.png" TargetMode="External"/><Relationship Id="rId21" Type="http://schemas.openxmlformats.org/officeDocument/2006/relationships/image" Target="file:///C:\ORSTEEL\ORSTEEL-SWITCH\TOUS%20LES%20PICTOS%20SIMPLE%20PNG%20-%20pour%20configurateur%20TOM\STANDARD\2BLPLV.png" TargetMode="External"/><Relationship Id="rId42" Type="http://schemas.openxmlformats.org/officeDocument/2006/relationships/image" Target="file:///C:\ORSTEEL\ORSTEEL-SWITCH\TOUS%20LES%20PICTOS%20SIMPLE%20PNG%20-%20pour%20configurateur%20TOM\STANDARD\3BLVLILP.png" TargetMode="External"/><Relationship Id="rId47" Type="http://schemas.openxmlformats.org/officeDocument/2006/relationships/image" Target="file:///C:\ORSTEEL\ORSTEEL-SWITCH\TOUS%20LES%20PICTOS%20SIMPLE%20PNG%20-%20pour%20configurateur%20TOM\STANDARD\3BLVBPLI.png" TargetMode="External"/><Relationship Id="rId63" Type="http://schemas.openxmlformats.org/officeDocument/2006/relationships/image" Target="file:///C:\ORSTEEL\ORSTEEL-SWITCH\TOUS%20LES%20PICTOS%20SIMPLE%20PNG%20-%20pour%20configurateur%20TOM\STANDARD\3BLPBPLI.png" TargetMode="External"/><Relationship Id="rId68" Type="http://schemas.openxmlformats.org/officeDocument/2006/relationships/image" Target="file:///C:\ORSTEEL\ORSTEEL-SWITCH\TOUS%20LES%20PICTOS%20SIMPLE%20PNG%20-%20pour%20configurateur%20TOM\STANDARD\3BLILVBP.png" TargetMode="External"/><Relationship Id="rId84" Type="http://schemas.openxmlformats.org/officeDocument/2006/relationships/image" Target="file:///C:\ORSTEEL\ORSTEEL-SWITCH\TOUS%20LES%20PICTOS%20SIMPLE%20PNG%20-%20pour%20configurateur%20TOM\STANDARD\3BBPLVBP.png" TargetMode="External"/><Relationship Id="rId89" Type="http://schemas.openxmlformats.org/officeDocument/2006/relationships/image" Target="file:///C:\ORSTEEL\ORSTEEL-SWITCH\TOUS%20LES%20PICTOS%20SIMPLE%20PNG%20-%20pour%20configurateur%20TOM\STANDARD\3BBPLILV.png" TargetMode="External"/><Relationship Id="rId112" Type="http://schemas.openxmlformats.org/officeDocument/2006/relationships/image" Target="file:///C:\ORSTEEL\ORSTEEL-SWITCH\TOUS%20LES%20PICTOS%20SIMPLE%20PNG%20-%20pour%20configurateur%20TOM\STANDARD\HDMI.png" TargetMode="External"/><Relationship Id="rId16" Type="http://schemas.openxmlformats.org/officeDocument/2006/relationships/image" Target="file:///C:\ORSTEEL\ORSTEEL-SWITCH\TOUS%20LES%20PICTOS%20SIMPLE%20PNG%20-%20pour%20configurateur%20TOM\STANDARD\1BBP.png" TargetMode="External"/><Relationship Id="rId107" Type="http://schemas.openxmlformats.org/officeDocument/2006/relationships/image" Target="file:///C:\ORSTEEL\ORSTEEL-SWITCH\TOUS%20LES%20PICTOS%20SIMPLE%20PNG%20-%20pour%20configurateur%20TOM\STANDARD\2HHP.png" TargetMode="External"/><Relationship Id="rId11" Type="http://schemas.openxmlformats.org/officeDocument/2006/relationships/image" Target="../media/image19.png"/><Relationship Id="rId32" Type="http://schemas.openxmlformats.org/officeDocument/2006/relationships/image" Target="file:///C:\ORSTEEL\ORSTEEL-SWITCH\TOUS%20LES%20PICTOS%20SIMPLE%20PNG%20-%20pour%20configurateur%20TOM\STANDARD\2BBP.png" TargetMode="External"/><Relationship Id="rId37" Type="http://schemas.openxmlformats.org/officeDocument/2006/relationships/image" Target="file:///C:\ORSTEEL\ORSTEEL-SWITCH\TOUS%20LES%20PICTOS%20SIMPLE%20PNG%20-%20pour%20configurateur%20TOM\STANDARD\3BLVLPLV.png" TargetMode="External"/><Relationship Id="rId53" Type="http://schemas.openxmlformats.org/officeDocument/2006/relationships/image" Target="file:///C:\ORSTEEL\ORSTEEL-SWITCH\TOUS%20LES%20PICTOS%20SIMPLE%20PNG%20-%20pour%20configurateur%20TOM\STANDARD\3BLPLPLV.png" TargetMode="External"/><Relationship Id="rId58" Type="http://schemas.openxmlformats.org/officeDocument/2006/relationships/image" Target="file:///C:\ORSTEEL\ORSTEEL-SWITCH\TOUS%20LES%20PICTOS%20SIMPLE%20PNG%20-%20pour%20configurateur%20TOM\STANDARD\3BLPLILP.png" TargetMode="External"/><Relationship Id="rId74" Type="http://schemas.openxmlformats.org/officeDocument/2006/relationships/image" Target="file:///C:\ORSTEEL\ORSTEEL-SWITCH\TOUS%20LES%20PICTOS%20SIMPLE%20PNG%20-%20pour%20configurateur%20TOM\STANDARD\3BLILILP.png" TargetMode="External"/><Relationship Id="rId79" Type="http://schemas.openxmlformats.org/officeDocument/2006/relationships/image" Target="file:///C:\ORSTEEL\ORSTEEL-SWITCH\TOUS%20LES%20PICTOS%20SIMPLE%20PNG%20-%20pour%20configurateur%20TOM\STANDARD\3BLIBPLI.png" TargetMode="External"/><Relationship Id="rId102" Type="http://schemas.openxmlformats.org/officeDocument/2006/relationships/image" Target="file:///C:\ORSTEEL\ORSTEEL-SWITCH\TOUS%20LES%20PICTOS%20SIMPLE%20PNG%20-%20pour%20configurateur%20TOM\STANDARD\PCFN.png" TargetMode="External"/><Relationship Id="rId123" Type="http://schemas.openxmlformats.org/officeDocument/2006/relationships/image" Target="file:///C:\ORSTEEL\ORSTEEL-SWITCH\TOUS%20LES%20PICTOS%20SIMPLE%20PNG%20-%20pour%20configurateur%20TOM\STANDARD\LTCW.png" TargetMode="External"/><Relationship Id="rId5" Type="http://schemas.openxmlformats.org/officeDocument/2006/relationships/image" Target="../media/image13.png"/><Relationship Id="rId90" Type="http://schemas.openxmlformats.org/officeDocument/2006/relationships/image" Target="file:///C:\ORSTEEL\ORSTEEL-SWITCH\TOUS%20LES%20PICTOS%20SIMPLE%20PNG%20-%20pour%20configurateur%20TOM\STANDARD\3BBPLILP.png" TargetMode="External"/><Relationship Id="rId95" Type="http://schemas.openxmlformats.org/officeDocument/2006/relationships/image" Target="file:///C:\ORSTEEL\ORSTEEL-SWITCH\TOUS%20LES%20PICTOS%20SIMPLE%20PNG%20-%20pour%20configurateur%20TOM\STANDARD\3BBPBPLI.png" TargetMode="External"/><Relationship Id="rId19" Type="http://schemas.openxmlformats.org/officeDocument/2006/relationships/image" Target="file:///C:\ORSTEEL\ORSTEEL-SWITCH\TOUS%20LES%20PICTOS%20SIMPLE%20PNG%20-%20pour%20configurateur%20TOM\STANDARD\2BLVLI.png" TargetMode="External"/><Relationship Id="rId14" Type="http://schemas.openxmlformats.org/officeDocument/2006/relationships/image" Target="../media/image22.png"/><Relationship Id="rId22" Type="http://schemas.openxmlformats.org/officeDocument/2006/relationships/image" Target="file:///C:\ORSTEEL\ORSTEEL-SWITCH\TOUS%20LES%20PICTOS%20SIMPLE%20PNG%20-%20pour%20configurateur%20TOM\STANDARD\2BLP.png" TargetMode="External"/><Relationship Id="rId27" Type="http://schemas.openxmlformats.org/officeDocument/2006/relationships/image" Target="file:///C:\ORSTEEL\ORSTEEL-SWITCH\TOUS%20LES%20PICTOS%20SIMPLE%20PNG%20-%20pour%20configurateur%20TOM\STANDARD\2BLI.png" TargetMode="External"/><Relationship Id="rId30" Type="http://schemas.openxmlformats.org/officeDocument/2006/relationships/image" Target="file:///C:\ORSTEEL\ORSTEEL-SWITCH\TOUS%20LES%20PICTOS%20SIMPLE%20PNG%20-%20pour%20configurateur%20TOM\STANDARD\2BBPLP.png" TargetMode="External"/><Relationship Id="rId35" Type="http://schemas.openxmlformats.org/officeDocument/2006/relationships/image" Target="file:///C:\ORSTEEL\ORSTEEL-SWITCH\TOUS%20LES%20PICTOS%20SIMPLE%20PNG%20-%20pour%20configurateur%20TOM\STANDARD\3BLVLVLI.png" TargetMode="External"/><Relationship Id="rId43" Type="http://schemas.openxmlformats.org/officeDocument/2006/relationships/image" Target="file:///C:\ORSTEEL\ORSTEEL-SWITCH\TOUS%20LES%20PICTOS%20SIMPLE%20PNG%20-%20pour%20configurateur%20TOM\STANDARD\3BLVLILI.png" TargetMode="External"/><Relationship Id="rId48" Type="http://schemas.openxmlformats.org/officeDocument/2006/relationships/image" Target="file:///C:\ORSTEEL\ORSTEEL-SWITCH\TOUS%20LES%20PICTOS%20SIMPLE%20PNG%20-%20pour%20configurateur%20TOM\STANDARD\3BLVBPBP.png" TargetMode="External"/><Relationship Id="rId56" Type="http://schemas.openxmlformats.org/officeDocument/2006/relationships/image" Target="file:///C:\ORSTEEL\ORSTEEL-SWITCH\TOUS%20LES%20PICTOS%20SIMPLE%20PNG%20-%20pour%20configurateur%20TOM\STANDARD\3BLPLPBP.png" TargetMode="External"/><Relationship Id="rId64" Type="http://schemas.openxmlformats.org/officeDocument/2006/relationships/image" Target="file:///C:\ORSTEEL\ORSTEEL-SWITCH\TOUS%20LES%20PICTOS%20SIMPLE%20PNG%20-%20pour%20configurateur%20TOM\STANDARD\3BLPBPBP.png" TargetMode="External"/><Relationship Id="rId69" Type="http://schemas.openxmlformats.org/officeDocument/2006/relationships/image" Target="file:///C:\ORSTEEL\ORSTEEL-SWITCH\TOUS%20LES%20PICTOS%20SIMPLE%20PNG%20-%20pour%20configurateur%20TOM\STANDARD\3BLILPLV.png" TargetMode="External"/><Relationship Id="rId77" Type="http://schemas.openxmlformats.org/officeDocument/2006/relationships/image" Target="file:///C:\ORSTEEL\ORSTEEL-SWITCH\TOUS%20LES%20PICTOS%20SIMPLE%20PNG%20-%20pour%20configurateur%20TOM\STANDARD\3BLIBPLV.png" TargetMode="External"/><Relationship Id="rId100" Type="http://schemas.openxmlformats.org/officeDocument/2006/relationships/image" Target="file:///C:\ORSTEEL\ORSTEEL-SWITCH\TOUS%20LES%20PICTOS%20SIMPLE%20PNG%20-%20pour%20configurateur%20TOM\STANDARD\TEAM.png" TargetMode="External"/><Relationship Id="rId105" Type="http://schemas.openxmlformats.org/officeDocument/2006/relationships/image" Target="file:///C:\ORSTEEL\ORSTEEL-SWITCH\TOUS%20LES%20PICTOS%20SIMPLE%20PNG%20-%20pour%20configurateur%20TOM\STANDARD\PKHU.png" TargetMode="External"/><Relationship Id="rId113" Type="http://schemas.openxmlformats.org/officeDocument/2006/relationships/image" Target="file:///C:\ORSTEEL\ORSTEEL-SWITCH\TOUS%20LES%20PICTOS%20SIMPLE%20PNG%20-%20pour%20configurateur%20TOM\STANDARD\1RRJ.png" TargetMode="External"/><Relationship Id="rId118" Type="http://schemas.openxmlformats.org/officeDocument/2006/relationships/image" Target="file:///C:\ORSTEEL\ORSTEEL-SWITCH\TOUS%20LES%20PICTOS%20SIMPLE%20PNG%20-%20pour%20configurateur%20TOM\STANDARD\LICO.png" TargetMode="External"/><Relationship Id="rId126" Type="http://schemas.openxmlformats.org/officeDocument/2006/relationships/image" Target="file:///C:\ORSTEEL\ORSTEEL-SWITCH\TOUS%20LES%20PICTOS%20SIMPLE%20PNG%20-%20pour%20configurateur%20TOM\STANDARD\2CAB.png" TargetMode="External"/><Relationship Id="rId8" Type="http://schemas.openxmlformats.org/officeDocument/2006/relationships/image" Target="../media/image16.png"/><Relationship Id="rId51" Type="http://schemas.openxmlformats.org/officeDocument/2006/relationships/image" Target="file:///C:\ORSTEEL\ORSTEEL-SWITCH\TOUS%20LES%20PICTOS%20SIMPLE%20PNG%20-%20pour%20configurateur%20TOM\STANDARD\3BLPLVLI.png" TargetMode="External"/><Relationship Id="rId72" Type="http://schemas.openxmlformats.org/officeDocument/2006/relationships/image" Target="file:///C:\ORSTEEL\ORSTEEL-SWITCH\TOUS%20LES%20PICTOS%20SIMPLE%20PNG%20-%20pour%20configurateur%20TOM\STANDARD\3BLILPBP.png" TargetMode="External"/><Relationship Id="rId80" Type="http://schemas.openxmlformats.org/officeDocument/2006/relationships/image" Target="file:///C:\ORSTEEL\ORSTEEL-SWITCH\TOUS%20LES%20PICTOS%20SIMPLE%20PNG%20-%20pour%20configurateur%20TOM\STANDARD\3BLIBPBP.png" TargetMode="External"/><Relationship Id="rId85" Type="http://schemas.openxmlformats.org/officeDocument/2006/relationships/image" Target="file:///C:\ORSTEEL\ORSTEEL-SWITCH\TOUS%20LES%20PICTOS%20SIMPLE%20PNG%20-%20pour%20configurateur%20TOM\STANDARD\3BBPLPLV.png" TargetMode="External"/><Relationship Id="rId93" Type="http://schemas.openxmlformats.org/officeDocument/2006/relationships/image" Target="file:///C:\ORSTEEL\ORSTEEL-SWITCH\TOUS%20LES%20PICTOS%20SIMPLE%20PNG%20-%20pour%20configurateur%20TOM\STANDARD\3BBPBPLV.png" TargetMode="External"/><Relationship Id="rId98" Type="http://schemas.openxmlformats.org/officeDocument/2006/relationships/image" Target="file:///C:\ORSTEEL\ORSTEEL-SWITCH\TOUS%20LES%20PICTOS%20SIMPLE%20PNG%20-%20pour%20configurateur%20TOM\STANDARD\VROT.png" TargetMode="External"/><Relationship Id="rId121" Type="http://schemas.openxmlformats.org/officeDocument/2006/relationships/image" Target="file:///C:\ORSTEEL\ORSTEEL-SWITCH\TOUS%20LES%20PICTOS%20SIMPLE%20PNG%20-%20pour%20configurateur%20TOM\STANDARD\LTEQ.png" TargetMode="External"/><Relationship Id="rId3" Type="http://schemas.openxmlformats.org/officeDocument/2006/relationships/image" Target="../media/image11.png"/><Relationship Id="rId12" Type="http://schemas.openxmlformats.org/officeDocument/2006/relationships/image" Target="../media/image20.png"/><Relationship Id="rId17" Type="http://schemas.openxmlformats.org/officeDocument/2006/relationships/image" Target="file:///C:\ORSTEEL\ORSTEEL-SWITCH\TOUS%20LES%20PICTOS%20SIMPLE%20PNG%20-%20pour%20configurateur%20TOM\STANDARD\2BLV.png" TargetMode="External"/><Relationship Id="rId25" Type="http://schemas.openxmlformats.org/officeDocument/2006/relationships/image" Target="file:///C:\ORSTEEL\ORSTEEL-SWITCH\TOUS%20LES%20PICTOS%20SIMPLE%20PNG%20-%20pour%20configurateur%20TOM\STANDARD\2BLILV.png" TargetMode="External"/><Relationship Id="rId33" Type="http://schemas.openxmlformats.org/officeDocument/2006/relationships/image" Target="file:///C:\ORSTEEL\ORSTEEL-SWITCH\TOUS%20LES%20PICTOS%20SIMPLE%20PNG%20-%20pour%20configurateur%20TOM\STANDARD\3BLV.png" TargetMode="External"/><Relationship Id="rId38" Type="http://schemas.openxmlformats.org/officeDocument/2006/relationships/image" Target="file:///C:\ORSTEEL\ORSTEEL-SWITCH\TOUS%20LES%20PICTOS%20SIMPLE%20PNG%20-%20pour%20configurateur%20TOM\STANDARD\3BLVLPLP.png" TargetMode="External"/><Relationship Id="rId46" Type="http://schemas.openxmlformats.org/officeDocument/2006/relationships/image" Target="file:///C:\ORSTEEL\ORSTEEL-SWITCH\TOUS%20LES%20PICTOS%20SIMPLE%20PNG%20-%20pour%20configurateur%20TOM\STANDARD\3BLVBPLP.png" TargetMode="External"/><Relationship Id="rId59" Type="http://schemas.openxmlformats.org/officeDocument/2006/relationships/image" Target="file:///C:\ORSTEEL\ORSTEEL-SWITCH\TOUS%20LES%20PICTOS%20SIMPLE%20PNG%20-%20pour%20configurateur%20TOM\STANDARD\3BLPLILI.png" TargetMode="External"/><Relationship Id="rId67" Type="http://schemas.openxmlformats.org/officeDocument/2006/relationships/image" Target="file:///C:\ORSTEEL\ORSTEEL-SWITCH\TOUS%20LES%20PICTOS%20SIMPLE%20PNG%20-%20pour%20configurateur%20TOM\STANDARD\3BLILVLI.png" TargetMode="External"/><Relationship Id="rId103" Type="http://schemas.openxmlformats.org/officeDocument/2006/relationships/image" Target="file:///C:\ORSTEEL\ORSTEEL-SWITCH\TOUS%20LES%20PICTOS%20SIMPLE%20PNG%20-%20pour%20configurateur%20TOM\STANDARD\PCFB.png" TargetMode="External"/><Relationship Id="rId108" Type="http://schemas.openxmlformats.org/officeDocument/2006/relationships/image" Target="file:///C:\ORSTEEL\ORSTEEL-SWITCH\TOUS%20LES%20PICTOS%20SIMPLE%20PNG%20-%20pour%20configurateur%20TOM\STANDARD\AVAV.png" TargetMode="External"/><Relationship Id="rId116" Type="http://schemas.openxmlformats.org/officeDocument/2006/relationships/image" Target="file:///C:\ORSTEEL\ORSTEEL-SWITCH\TOUS%20LES%20PICTOS%20SIMPLE%20PNG%20-%20pour%20configurateur%20TOM\STANDARD\2UAC.png" TargetMode="External"/><Relationship Id="rId124" Type="http://schemas.openxmlformats.org/officeDocument/2006/relationships/image" Target="file:///C:\ORSTEEL\ORSTEEL-SWITCH\TOUS%20LES%20PICTOS%20SIMPLE%20PNG%20-%20pour%20configurateur%20TOM\STANDARD\LTCQ.png" TargetMode="External"/><Relationship Id="rId20" Type="http://schemas.openxmlformats.org/officeDocument/2006/relationships/image" Target="file:///C:\ORSTEEL\ORSTEEL-SWITCH\TOUS%20LES%20PICTOS%20SIMPLE%20PNG%20-%20pour%20configurateur%20TOM\STANDARD\2BLVBP.png" TargetMode="External"/><Relationship Id="rId41" Type="http://schemas.openxmlformats.org/officeDocument/2006/relationships/image" Target="file:///C:\ORSTEEL\ORSTEEL-SWITCH\TOUS%20LES%20PICTOS%20SIMPLE%20PNG%20-%20pour%20configurateur%20TOM\STANDARD\3BLVLILV.png" TargetMode="External"/><Relationship Id="rId54" Type="http://schemas.openxmlformats.org/officeDocument/2006/relationships/image" Target="file:///C:\ORSTEEL\ORSTEEL-SWITCH\TOUS%20LES%20PICTOS%20SIMPLE%20PNG%20-%20pour%20configurateur%20TOM\STANDARD\3BLP.png" TargetMode="External"/><Relationship Id="rId62" Type="http://schemas.openxmlformats.org/officeDocument/2006/relationships/image" Target="file:///C:\ORSTEEL\ORSTEEL-SWITCH\TOUS%20LES%20PICTOS%20SIMPLE%20PNG%20-%20pour%20configurateur%20TOM\STANDARD\3BLPBPLP.png" TargetMode="External"/><Relationship Id="rId70" Type="http://schemas.openxmlformats.org/officeDocument/2006/relationships/image" Target="file:///C:\ORSTEEL\ORSTEEL-SWITCH\TOUS%20LES%20PICTOS%20SIMPLE%20PNG%20-%20pour%20configurateur%20TOM\STANDARD\3BLILPLP.png" TargetMode="External"/><Relationship Id="rId75" Type="http://schemas.openxmlformats.org/officeDocument/2006/relationships/image" Target="file:///C:\ORSTEEL\ORSTEEL-SWITCH\TOUS%20LES%20PICTOS%20SIMPLE%20PNG%20-%20pour%20configurateur%20TOM\STANDARD\3BLI.png" TargetMode="External"/><Relationship Id="rId83" Type="http://schemas.openxmlformats.org/officeDocument/2006/relationships/image" Target="file:///C:\ORSTEEL\ORSTEEL-SWITCH\TOUS%20LES%20PICTOS%20SIMPLE%20PNG%20-%20pour%20configurateur%20TOM\STANDARD\3BBPLVLI.png" TargetMode="External"/><Relationship Id="rId88" Type="http://schemas.openxmlformats.org/officeDocument/2006/relationships/image" Target="file:///C:\ORSTEEL\ORSTEEL-SWITCH\TOUS%20LES%20PICTOS%20SIMPLE%20PNG%20-%20pour%20configurateur%20TOM\STANDARD\3BBPLPBP.png" TargetMode="External"/><Relationship Id="rId91" Type="http://schemas.openxmlformats.org/officeDocument/2006/relationships/image" Target="file:///C:\ORSTEEL\ORSTEEL-SWITCH\TOUS%20LES%20PICTOS%20SIMPLE%20PNG%20-%20pour%20configurateur%20TOM\STANDARD\3BBPLILI.png" TargetMode="External"/><Relationship Id="rId96" Type="http://schemas.openxmlformats.org/officeDocument/2006/relationships/image" Target="file:///C:\ORSTEEL\ORSTEEL-SWITCH\TOUS%20LES%20PICTOS%20SIMPLE%20PNG%20-%20pour%20configurateur%20TOM\STANDARD\3BBP.png" TargetMode="External"/><Relationship Id="rId111" Type="http://schemas.openxmlformats.org/officeDocument/2006/relationships/image" Target="file:///C:\ORSTEEL\ORSTEEL-SWITCH\TOUS%20LES%20PICTOS%20SIMPLE%20PNG%20-%20pour%20configurateur%20TOM\STANDARD\SATV.png" TargetMode="External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15" Type="http://schemas.openxmlformats.org/officeDocument/2006/relationships/image" Target="file:///C:\ORSTEEL\ORSTEEL-SWITCH\TOUS%20LES%20PICTOS%20SIMPLE%20PNG%20-%20pour%20configurateur%20TOM\STANDARD\1BLI.png" TargetMode="External"/><Relationship Id="rId23" Type="http://schemas.openxmlformats.org/officeDocument/2006/relationships/image" Target="file:///C:\ORSTEEL\ORSTEEL-SWITCH\TOUS%20LES%20PICTOS%20SIMPLE%20PNG%20-%20pour%20configurateur%20TOM\STANDARD\2BLPLI.png" TargetMode="External"/><Relationship Id="rId28" Type="http://schemas.openxmlformats.org/officeDocument/2006/relationships/image" Target="file:///C:\ORSTEEL\ORSTEEL-SWITCH\TOUS%20LES%20PICTOS%20SIMPLE%20PNG%20-%20pour%20configurateur%20TOM\STANDARD\2BLIBP.png" TargetMode="External"/><Relationship Id="rId36" Type="http://schemas.openxmlformats.org/officeDocument/2006/relationships/image" Target="file:///C:\ORSTEEL\ORSTEEL-SWITCH\TOUS%20LES%20PICTOS%20SIMPLE%20PNG%20-%20pour%20configurateur%20TOM\STANDARD\3BLVLVBP.png" TargetMode="External"/><Relationship Id="rId49" Type="http://schemas.openxmlformats.org/officeDocument/2006/relationships/image" Target="file:///C:\ORSTEEL\ORSTEEL-SWITCH\TOUS%20LES%20PICTOS%20SIMPLE%20PNG%20-%20pour%20configurateur%20TOM\STANDARD\3BLPLVLV.png" TargetMode="External"/><Relationship Id="rId57" Type="http://schemas.openxmlformats.org/officeDocument/2006/relationships/image" Target="file:///C:\ORSTEEL\ORSTEEL-SWITCH\TOUS%20LES%20PICTOS%20SIMPLE%20PNG%20-%20pour%20configurateur%20TOM\STANDARD\3BLPLILV.png" TargetMode="External"/><Relationship Id="rId106" Type="http://schemas.openxmlformats.org/officeDocument/2006/relationships/image" Target="file:///C:\ORSTEEL\ORSTEEL-SWITCH\TOUS%20LES%20PICTOS%20SIMPLE%20PNG%20-%20pour%20configurateur%20TOM\STANDARD\1HHP.png" TargetMode="External"/><Relationship Id="rId114" Type="http://schemas.openxmlformats.org/officeDocument/2006/relationships/image" Target="file:///C:\ORSTEEL\ORSTEEL-SWITCH\TOUS%20LES%20PICTOS%20SIMPLE%20PNG%20-%20pour%20configurateur%20TOM\STANDARD\2RRJ.png" TargetMode="External"/><Relationship Id="rId119" Type="http://schemas.openxmlformats.org/officeDocument/2006/relationships/image" Target="file:///C:\ORSTEEL\ORSTEEL-SWITCH\TOUS%20LES%20PICTOS%20SIMPLE%20PNG%20-%20pour%20configurateur%20TOM\STANDARD\LTEV.png" TargetMode="External"/><Relationship Id="rId127" Type="http://schemas.openxmlformats.org/officeDocument/2006/relationships/image" Target="file:///C:\ORSTEEL\ORSTEEL-SWITCH\TOUS%20LES%20PICTOS%20SIMPLE%20PNG%20-%20pour%20configurateur%20TOM\ERMEE\PCFG.png" TargetMode="External"/><Relationship Id="rId10" Type="http://schemas.openxmlformats.org/officeDocument/2006/relationships/image" Target="../media/image18.png"/><Relationship Id="rId31" Type="http://schemas.openxmlformats.org/officeDocument/2006/relationships/image" Target="file:///C:\ORSTEEL\ORSTEEL-SWITCH\TOUS%20LES%20PICTOS%20SIMPLE%20PNG%20-%20pour%20configurateur%20TOM\STANDARD\2BBPLI.png" TargetMode="External"/><Relationship Id="rId44" Type="http://schemas.openxmlformats.org/officeDocument/2006/relationships/image" Target="file:///C:\ORSTEEL\ORSTEEL-SWITCH\TOUS%20LES%20PICTOS%20SIMPLE%20PNG%20-%20pour%20configurateur%20TOM\STANDARD\3BLVLIBP.png" TargetMode="External"/><Relationship Id="rId52" Type="http://schemas.openxmlformats.org/officeDocument/2006/relationships/image" Target="file:///C:\ORSTEEL\ORSTEEL-SWITCH\TOUS%20LES%20PICTOS%20SIMPLE%20PNG%20-%20pour%20configurateur%20TOM\STANDARD\3BLPLVBP.png" TargetMode="External"/><Relationship Id="rId60" Type="http://schemas.openxmlformats.org/officeDocument/2006/relationships/image" Target="file:///C:\ORSTEEL\ORSTEEL-SWITCH\TOUS%20LES%20PICTOS%20SIMPLE%20PNG%20-%20pour%20configurateur%20TOM\STANDARD\3BLPLIBP.png" TargetMode="External"/><Relationship Id="rId65" Type="http://schemas.openxmlformats.org/officeDocument/2006/relationships/image" Target="file:///C:\ORSTEEL\ORSTEEL-SWITCH\TOUS%20LES%20PICTOS%20SIMPLE%20PNG%20-%20pour%20configurateur%20TOM\STANDARD\3BLILVLV.png" TargetMode="External"/><Relationship Id="rId73" Type="http://schemas.openxmlformats.org/officeDocument/2006/relationships/image" Target="file:///C:\ORSTEEL\ORSTEEL-SWITCH\TOUS%20LES%20PICTOS%20SIMPLE%20PNG%20-%20pour%20configurateur%20TOM\STANDARD\3BLILILV.png" TargetMode="External"/><Relationship Id="rId78" Type="http://schemas.openxmlformats.org/officeDocument/2006/relationships/image" Target="file:///C:\ORSTEEL\ORSTEEL-SWITCH\TOUS%20LES%20PICTOS%20SIMPLE%20PNG%20-%20pour%20configurateur%20TOM\STANDARD\3BLIBPLP.png" TargetMode="External"/><Relationship Id="rId81" Type="http://schemas.openxmlformats.org/officeDocument/2006/relationships/image" Target="file:///C:\ORSTEEL\ORSTEEL-SWITCH\TOUS%20LES%20PICTOS%20SIMPLE%20PNG%20-%20pour%20configurateur%20TOM\STANDARD\3BBPLVLV.png" TargetMode="External"/><Relationship Id="rId86" Type="http://schemas.openxmlformats.org/officeDocument/2006/relationships/image" Target="file:///C:\ORSTEEL\ORSTEEL-SWITCH\TOUS%20LES%20PICTOS%20SIMPLE%20PNG%20-%20pour%20configurateur%20TOM\STANDARD\3BBPLPLP.png" TargetMode="External"/><Relationship Id="rId94" Type="http://schemas.openxmlformats.org/officeDocument/2006/relationships/image" Target="file:///C:\ORSTEEL\ORSTEEL-SWITCH\TOUS%20LES%20PICTOS%20SIMPLE%20PNG%20-%20pour%20configurateur%20TOM\STANDARD\3BBPBPLP.png" TargetMode="External"/><Relationship Id="rId99" Type="http://schemas.openxmlformats.org/officeDocument/2006/relationships/image" Target="file:///C:\ORSTEEL\ORSTEEL-SWITCH\TOUS%20LES%20PICTOS%20SIMPLE%20PNG%20-%20pour%20configurateur%20TOM\STANDARD\VPUS.png" TargetMode="External"/><Relationship Id="rId101" Type="http://schemas.openxmlformats.org/officeDocument/2006/relationships/image" Target="file:///C:\ORSTEEL\ORSTEEL-SWITCH\TOUS%20LES%20PICTOS%20SIMPLE%20PNG%20-%20pour%20configurateur%20TOM\STANDARD\TEPC.png" TargetMode="External"/><Relationship Id="rId122" Type="http://schemas.openxmlformats.org/officeDocument/2006/relationships/image" Target="file:///C:\ORSTEEL\ORSTEEL-SWITCH\TOUS%20LES%20PICTOS%20SIMPLE%20PNG%20-%20pour%20configurateur%20TOM\STANDARD\LTCV.png" TargetMode="External"/><Relationship Id="rId4" Type="http://schemas.openxmlformats.org/officeDocument/2006/relationships/image" Target="../media/image12.png"/><Relationship Id="rId9" Type="http://schemas.openxmlformats.org/officeDocument/2006/relationships/image" Target="../media/image17.png"/><Relationship Id="rId13" Type="http://schemas.openxmlformats.org/officeDocument/2006/relationships/image" Target="../media/image21.png"/><Relationship Id="rId18" Type="http://schemas.openxmlformats.org/officeDocument/2006/relationships/image" Target="file:///C:\ORSTEEL\ORSTEEL-SWITCH\TOUS%20LES%20PICTOS%20SIMPLE%20PNG%20-%20pour%20configurateur%20TOM\STANDARD\2BLVLP.png" TargetMode="External"/><Relationship Id="rId39" Type="http://schemas.openxmlformats.org/officeDocument/2006/relationships/image" Target="file:///C:\ORSTEEL\ORSTEEL-SWITCH\TOUS%20LES%20PICTOS%20SIMPLE%20PNG%20-%20pour%20configurateur%20TOM\STANDARD\3BLVLPLI.png" TargetMode="External"/><Relationship Id="rId109" Type="http://schemas.openxmlformats.org/officeDocument/2006/relationships/image" Target="file:///C:\ORSTEEL\ORSTEEL-SWITCH\TOUS%20LES%20PICTOS%20SIMPLE%20PNG%20-%20pour%20configurateur%20TOM\STANDARD\TVTV.png" TargetMode="External"/><Relationship Id="rId34" Type="http://schemas.openxmlformats.org/officeDocument/2006/relationships/image" Target="file:///C:\ORSTEEL\ORSTEEL-SWITCH\TOUS%20LES%20PICTOS%20SIMPLE%20PNG%20-%20pour%20configurateur%20TOM\STANDARD\3BLVLVLP.png" TargetMode="External"/><Relationship Id="rId50" Type="http://schemas.openxmlformats.org/officeDocument/2006/relationships/image" Target="file:///C:\ORSTEEL\ORSTEEL-SWITCH\TOUS%20LES%20PICTOS%20SIMPLE%20PNG%20-%20pour%20configurateur%20TOM\STANDARD\3BLPLVLP.png" TargetMode="External"/><Relationship Id="rId55" Type="http://schemas.openxmlformats.org/officeDocument/2006/relationships/image" Target="file:///C:\ORSTEEL\ORSTEEL-SWITCH\TOUS%20LES%20PICTOS%20SIMPLE%20PNG%20-%20pour%20configurateur%20TOM\STANDARD\3BLPLPLI.png" TargetMode="External"/><Relationship Id="rId76" Type="http://schemas.openxmlformats.org/officeDocument/2006/relationships/image" Target="file:///C:\ORSTEEL\ORSTEEL-SWITCH\TOUS%20LES%20PICTOS%20SIMPLE%20PNG%20-%20pour%20configurateur%20TOM\STANDARD\3BLILIBP.png" TargetMode="External"/><Relationship Id="rId97" Type="http://schemas.openxmlformats.org/officeDocument/2006/relationships/image" Target="file:///C:\ORSTEEL\ORSTEEL-SWITCH\TOUS%20LES%20PICTOS%20SIMPLE%20PNG%20-%20pour%20configurateur%20TOM\STANDARD\4BBP.png" TargetMode="External"/><Relationship Id="rId104" Type="http://schemas.openxmlformats.org/officeDocument/2006/relationships/image" Target="file:///C:\ORSTEEL\ORSTEEL-SWITCH\TOUS%20LES%20PICTOS%20SIMPLE%20PNG%20-%20pour%20configurateur%20TOM\STANDARD\PCFG.png" TargetMode="External"/><Relationship Id="rId120" Type="http://schemas.openxmlformats.org/officeDocument/2006/relationships/image" Target="file:///C:\ORSTEEL\ORSTEEL-SWITCH\TOUS%20LES%20PICTOS%20SIMPLE%20PNG%20-%20pour%20configurateur%20TOM\STANDARD\LTEW.png" TargetMode="External"/><Relationship Id="rId125" Type="http://schemas.openxmlformats.org/officeDocument/2006/relationships/image" Target="file:///C:\ORSTEEL\ORSTEEL-SWITCH\TOUS%20LES%20PICTOS%20SIMPLE%20PNG%20-%20pour%20configurateur%20TOM\STANDARD\1CAB.png" TargetMode="External"/><Relationship Id="rId7" Type="http://schemas.openxmlformats.org/officeDocument/2006/relationships/image" Target="../media/image15.png"/><Relationship Id="rId71" Type="http://schemas.openxmlformats.org/officeDocument/2006/relationships/image" Target="file:///C:\ORSTEEL\ORSTEEL-SWITCH\TOUS%20LES%20PICTOS%20SIMPLE%20PNG%20-%20pour%20configurateur%20TOM\STANDARD\3BLILPLI.png" TargetMode="External"/><Relationship Id="rId92" Type="http://schemas.openxmlformats.org/officeDocument/2006/relationships/image" Target="file:///C:\ORSTEEL\ORSTEEL-SWITCH\TOUS%20LES%20PICTOS%20SIMPLE%20PNG%20-%20pour%20configurateur%20TOM\STANDARD\3BBPLIBP.png" TargetMode="External"/><Relationship Id="rId2" Type="http://schemas.openxmlformats.org/officeDocument/2006/relationships/image" Target="../media/image10.png"/><Relationship Id="rId29" Type="http://schemas.openxmlformats.org/officeDocument/2006/relationships/image" Target="file:///C:\ORSTEEL\ORSTEEL-SWITCH\TOUS%20LES%20PICTOS%20SIMPLE%20PNG%20-%20pour%20configurateur%20TOM\STANDARD\2BBPLV.png" TargetMode="External"/><Relationship Id="rId24" Type="http://schemas.openxmlformats.org/officeDocument/2006/relationships/image" Target="file:///C:\ORSTEEL\ORSTEEL-SWITCH\TOUS%20LES%20PICTOS%20SIMPLE%20PNG%20-%20pour%20configurateur%20TOM\STANDARD\2BLPBP.png" TargetMode="External"/><Relationship Id="rId40" Type="http://schemas.openxmlformats.org/officeDocument/2006/relationships/image" Target="file:///C:\ORSTEEL\ORSTEEL-SWITCH\TOUS%20LES%20PICTOS%20SIMPLE%20PNG%20-%20pour%20configurateur%20TOM\STANDARD\3BLVLPBP.png" TargetMode="External"/><Relationship Id="rId45" Type="http://schemas.openxmlformats.org/officeDocument/2006/relationships/image" Target="file:///C:\ORSTEEL\ORSTEEL-SWITCH\TOUS%20LES%20PICTOS%20SIMPLE%20PNG%20-%20pour%20configurateur%20TOM\STANDARD\3BLVBPLV.png" TargetMode="External"/><Relationship Id="rId66" Type="http://schemas.openxmlformats.org/officeDocument/2006/relationships/image" Target="file:///C:\ORSTEEL\ORSTEEL-SWITCH\TOUS%20LES%20PICTOS%20SIMPLE%20PNG%20-%20pour%20configurateur%20TOM\STANDARD\3BLILVLP.png" TargetMode="External"/><Relationship Id="rId87" Type="http://schemas.openxmlformats.org/officeDocument/2006/relationships/image" Target="file:///C:\ORSTEEL\ORSTEEL-SWITCH\TOUS%20LES%20PICTOS%20SIMPLE%20PNG%20-%20pour%20configurateur%20TOM\STANDARD\3BBPLPLI.png" TargetMode="External"/><Relationship Id="rId110" Type="http://schemas.openxmlformats.org/officeDocument/2006/relationships/image" Target="file:///C:\ORSTEEL\ORSTEEL-SWITCH\TOUS%20LES%20PICTOS%20SIMPLE%20PNG%20-%20pour%20configurateur%20TOM\STANDARD\STSA.png" TargetMode="External"/><Relationship Id="rId115" Type="http://schemas.openxmlformats.org/officeDocument/2006/relationships/image" Target="file:///C:\ORSTEEL\ORSTEEL-SWITCH\TOUS%20LES%20PICTOS%20SIMPLE%20PNG%20-%20pour%20configurateur%20TOM\STANDARD\2UAA.png" TargetMode="External"/><Relationship Id="rId61" Type="http://schemas.openxmlformats.org/officeDocument/2006/relationships/image" Target="file:///C:\ORSTEEL\ORSTEEL-SWITCH\TOUS%20LES%20PICTOS%20SIMPLE%20PNG%20-%20pour%20configurateur%20TOM\STANDARD\3BLPBPLV.png" TargetMode="External"/><Relationship Id="rId82" Type="http://schemas.openxmlformats.org/officeDocument/2006/relationships/image" Target="file:///C:\ORSTEEL\ORSTEEL-SWITCH\TOUS%20LES%20PICTOS%20SIMPLE%20PNG%20-%20pour%20configurateur%20TOM\STANDARD\3BBPLVLP.png" TargetMode="Externa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17</xdr:col>
          <xdr:colOff>1120</xdr:colOff>
          <xdr:row>2</xdr:row>
          <xdr:rowOff>2617</xdr:rowOff>
        </xdr:from>
        <xdr:to>
          <xdr:col>24</xdr:col>
          <xdr:colOff>209253</xdr:colOff>
          <xdr:row>29</xdr:row>
          <xdr:rowOff>74369</xdr:rowOff>
        </xdr:to>
        <xdr:grpSp>
          <xdr:nvGrpSpPr>
            <xdr:cNvPr id="18" name="Group 17">
              <a:extLst>
                <a:ext uri="{FF2B5EF4-FFF2-40B4-BE49-F238E27FC236}">
                  <a16:creationId xmlns:a16="http://schemas.microsoft.com/office/drawing/2014/main" id="{00000000-0008-0000-0000-000012000000}"/>
                </a:ext>
              </a:extLst>
            </xdr:cNvPr>
            <xdr:cNvGrpSpPr>
              <a:grpSpLocks noChangeAspect="1"/>
            </xdr:cNvGrpSpPr>
          </xdr:nvGrpSpPr>
          <xdr:grpSpPr>
            <a:xfrm>
              <a:off x="14725649" y="249146"/>
              <a:ext cx="5870914" cy="5809164"/>
              <a:chOff x="6139543" y="2578634"/>
              <a:chExt cx="5924894" cy="5911961"/>
            </a:xfrm>
          </xdr:grpSpPr>
          <xdr:pic>
            <xdr:nvPicPr>
              <xdr:cNvPr id="19" name="Picture 18">
                <a:extLst>
                  <a:ext uri="{FF2B5EF4-FFF2-40B4-BE49-F238E27FC236}">
                    <a16:creationId xmlns:a16="http://schemas.microsoft.com/office/drawing/2014/main" id="{00000000-0008-0000-0000-000013000000}"/>
                  </a:ext>
                </a:extLst>
              </xdr:cNvPr>
              <xdr:cNvPicPr>
                <a:picLocks noChangeAspect="1"/>
                <a:extLst>
                  <a:ext uri="{84589F7E-364E-4C9E-8A38-B11213B215E9}">
                    <a14:cameraTool cellRange="photo" spid="_x0000_s493052"/>
                  </a:ext>
                </a:extLst>
              </xdr:cNvPicPr>
            </xdr:nvPicPr>
            <xdr:blipFill>
              <a:blip xmlns:r="http://schemas.openxmlformats.org/officeDocument/2006/relationships" r:embed="rId1"/>
              <a:srcRect/>
              <a:stretch>
                <a:fillRect/>
              </a:stretch>
            </xdr:blipFill>
            <xdr:spPr>
              <a:xfrm>
                <a:off x="6139543" y="2578634"/>
                <a:ext cx="5924894" cy="5911961"/>
              </a:xfrm>
              <a:prstGeom prst="rect">
                <a:avLst/>
              </a:prstGeom>
            </xdr:spPr>
          </xdr:pic>
          <xdr:pic>
            <xdr:nvPicPr>
              <xdr:cNvPr id="22" name="Picture 5">
                <a:extLst>
                  <a:ext uri="{FF2B5EF4-FFF2-40B4-BE49-F238E27FC236}">
                    <a16:creationId xmlns:a16="http://schemas.microsoft.com/office/drawing/2014/main" id="{00000000-0008-0000-0000-000016000000}"/>
                  </a:ext>
                </a:extLst>
              </xdr:cNvPr>
              <xdr:cNvPicPr>
                <a:picLocks noChangeAspect="1" noChangeArrowheads="1"/>
                <a:extLst>
                  <a:ext uri="{84589F7E-364E-4C9E-8A38-B11213B215E9}">
                    <a14:cameraTool cellRange="doubleh" spid="_x0000_s493053"/>
                  </a:ext>
                </a:extLst>
              </xdr:cNvPicPr>
            </xdr:nvPicPr>
            <xdr:blipFill rotWithShape="1">
              <a:blip xmlns:r="http://schemas.openxmlformats.org/officeDocument/2006/relationships" r:embed="rId2"/>
              <a:srcRect l="656" t="656" r="656" b="656"/>
              <a:stretch>
                <a:fillRect/>
              </a:stretch>
            </xdr:blipFill>
            <xdr:spPr bwMode="auto">
              <a:xfrm>
                <a:off x="7544733" y="2688721"/>
                <a:ext cx="1534127" cy="1531517"/>
              </a:xfrm>
              <a:prstGeom prst="rect">
                <a:avLst/>
              </a:prstGeom>
              <a:noFill/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</a:extLst>
            </xdr:spPr>
          </xdr:pic>
          <xdr:pic>
            <xdr:nvPicPr>
              <xdr:cNvPr id="23" name="Picture 5">
                <a:extLst>
                  <a:ext uri="{FF2B5EF4-FFF2-40B4-BE49-F238E27FC236}">
                    <a16:creationId xmlns:a16="http://schemas.microsoft.com/office/drawing/2014/main" id="{00000000-0008-0000-0000-000017000000}"/>
                  </a:ext>
                </a:extLst>
              </xdr:cNvPr>
              <xdr:cNvPicPr>
                <a:picLocks noChangeAspect="1" noChangeArrowheads="1"/>
                <a:extLst>
                  <a:ext uri="{84589F7E-364E-4C9E-8A38-B11213B215E9}">
                    <a14:cameraTool cellRange="tripleh" spid="_x0000_s493054"/>
                  </a:ext>
                </a:extLst>
              </xdr:cNvPicPr>
            </xdr:nvPicPr>
            <xdr:blipFill rotWithShape="1">
              <a:blip xmlns:r="http://schemas.openxmlformats.org/officeDocument/2006/relationships" r:embed="rId2"/>
              <a:srcRect l="656" t="656" r="656" b="656"/>
              <a:stretch>
                <a:fillRect/>
              </a:stretch>
            </xdr:blipFill>
            <xdr:spPr bwMode="auto">
              <a:xfrm>
                <a:off x="8908631" y="2688721"/>
                <a:ext cx="1534544" cy="1531517"/>
              </a:xfrm>
              <a:prstGeom prst="rect">
                <a:avLst/>
              </a:prstGeom>
              <a:noFill/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</a:extLst>
            </xdr:spPr>
          </xdr:pic>
          <xdr:pic>
            <xdr:nvPicPr>
              <xdr:cNvPr id="24" name="Picture 5">
                <a:extLst>
                  <a:ext uri="{FF2B5EF4-FFF2-40B4-BE49-F238E27FC236}">
                    <a16:creationId xmlns:a16="http://schemas.microsoft.com/office/drawing/2014/main" id="{00000000-0008-0000-0000-000018000000}"/>
                  </a:ext>
                </a:extLst>
              </xdr:cNvPr>
              <xdr:cNvPicPr>
                <a:picLocks noChangeAspect="1" noChangeArrowheads="1"/>
                <a:extLst>
                  <a:ext uri="{84589F7E-364E-4C9E-8A38-B11213B215E9}">
                    <a14:cameraTool cellRange="quadrupleh" spid="_x0000_s493055"/>
                  </a:ext>
                </a:extLst>
              </xdr:cNvPicPr>
            </xdr:nvPicPr>
            <xdr:blipFill rotWithShape="1">
              <a:blip xmlns:r="http://schemas.openxmlformats.org/officeDocument/2006/relationships" r:embed="rId2"/>
              <a:srcRect l="656" t="656" r="656" b="656"/>
              <a:stretch>
                <a:fillRect/>
              </a:stretch>
            </xdr:blipFill>
            <xdr:spPr bwMode="auto">
              <a:xfrm>
                <a:off x="10252254" y="2688721"/>
                <a:ext cx="1541315" cy="1531517"/>
              </a:xfrm>
              <a:prstGeom prst="rect">
                <a:avLst/>
              </a:prstGeom>
              <a:noFill/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</a:extLst>
            </xdr:spPr>
          </xdr:pic>
          <xdr:pic>
            <xdr:nvPicPr>
              <xdr:cNvPr id="25" name="Picture 5">
                <a:extLst>
                  <a:ext uri="{FF2B5EF4-FFF2-40B4-BE49-F238E27FC236}">
                    <a16:creationId xmlns:a16="http://schemas.microsoft.com/office/drawing/2014/main" id="{00000000-0008-0000-0000-000019000000}"/>
                  </a:ext>
                </a:extLst>
              </xdr:cNvPr>
              <xdr:cNvPicPr>
                <a:picLocks noChangeAspect="1" noChangeArrowheads="1"/>
                <a:extLst>
                  <a:ext uri="{84589F7E-364E-4C9E-8A38-B11213B215E9}">
                    <a14:cameraTool cellRange="doublev" spid="_x0000_s493056"/>
                  </a:ext>
                </a:extLst>
              </xdr:cNvPicPr>
            </xdr:nvPicPr>
            <xdr:blipFill rotWithShape="1">
              <a:blip xmlns:r="http://schemas.openxmlformats.org/officeDocument/2006/relationships" r:embed="rId2"/>
              <a:srcRect l="656" t="656" r="656" b="656"/>
              <a:stretch>
                <a:fillRect/>
              </a:stretch>
            </xdr:blipFill>
            <xdr:spPr bwMode="auto">
              <a:xfrm>
                <a:off x="6175675" y="4055391"/>
                <a:ext cx="1532815" cy="1523445"/>
              </a:xfrm>
              <a:prstGeom prst="rect">
                <a:avLst/>
              </a:prstGeom>
              <a:noFill/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</a:extLst>
            </xdr:spPr>
          </xdr:pic>
          <xdr:pic>
            <xdr:nvPicPr>
              <xdr:cNvPr id="26" name="Picture 5">
                <a:extLst>
                  <a:ext uri="{FF2B5EF4-FFF2-40B4-BE49-F238E27FC236}">
                    <a16:creationId xmlns:a16="http://schemas.microsoft.com/office/drawing/2014/main" id="{00000000-0008-0000-0000-00001A000000}"/>
                  </a:ext>
                </a:extLst>
              </xdr:cNvPr>
              <xdr:cNvPicPr>
                <a:picLocks noChangeAspect="1" noChangeArrowheads="1"/>
                <a:extLst>
                  <a:ext uri="{84589F7E-364E-4C9E-8A38-B11213B215E9}">
                    <a14:cameraTool cellRange="triplev" spid="_x0000_s493057"/>
                  </a:ext>
                </a:extLst>
              </xdr:cNvPicPr>
            </xdr:nvPicPr>
            <xdr:blipFill rotWithShape="1">
              <a:blip xmlns:r="http://schemas.openxmlformats.org/officeDocument/2006/relationships" r:embed="rId2"/>
              <a:srcRect l="656" t="656" r="656" b="656"/>
              <a:stretch>
                <a:fillRect/>
              </a:stretch>
            </xdr:blipFill>
            <xdr:spPr bwMode="auto">
              <a:xfrm>
                <a:off x="6175675" y="5418019"/>
                <a:ext cx="1532815" cy="1523445"/>
              </a:xfrm>
              <a:prstGeom prst="rect">
                <a:avLst/>
              </a:prstGeom>
              <a:noFill/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</a:extLst>
            </xdr:spPr>
          </xdr:pic>
          <xdr:pic>
            <xdr:nvPicPr>
              <xdr:cNvPr id="27" name="Picture 5">
                <a:extLst>
                  <a:ext uri="{FF2B5EF4-FFF2-40B4-BE49-F238E27FC236}">
                    <a16:creationId xmlns:a16="http://schemas.microsoft.com/office/drawing/2014/main" id="{00000000-0008-0000-0000-00001B000000}"/>
                  </a:ext>
                </a:extLst>
              </xdr:cNvPr>
              <xdr:cNvPicPr>
                <a:picLocks noChangeAspect="1" noChangeArrowheads="1"/>
                <a:extLst>
                  <a:ext uri="{84589F7E-364E-4C9E-8A38-B11213B215E9}">
                    <a14:cameraTool cellRange="quadruplev" spid="_x0000_s493058"/>
                  </a:ext>
                </a:extLst>
              </xdr:cNvPicPr>
            </xdr:nvPicPr>
            <xdr:blipFill rotWithShape="1">
              <a:blip xmlns:r="http://schemas.openxmlformats.org/officeDocument/2006/relationships" r:embed="rId2"/>
              <a:srcRect l="656" t="656" r="656" b="656"/>
              <a:stretch>
                <a:fillRect/>
              </a:stretch>
            </xdr:blipFill>
            <xdr:spPr bwMode="auto">
              <a:xfrm>
                <a:off x="6175675" y="6780662"/>
                <a:ext cx="1532815" cy="1523445"/>
              </a:xfrm>
              <a:prstGeom prst="rect">
                <a:avLst/>
              </a:prstGeom>
              <a:noFill/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</a:extLst>
            </xdr:spPr>
          </xdr:pic>
          <xdr:pic>
            <xdr:nvPicPr>
              <xdr:cNvPr id="20" name="Picture 5">
                <a:extLst>
                  <a:ext uri="{FF2B5EF4-FFF2-40B4-BE49-F238E27FC236}">
                    <a16:creationId xmlns:a16="http://schemas.microsoft.com/office/drawing/2014/main" id="{00000000-0008-0000-0000-000014000000}"/>
                  </a:ext>
                </a:extLst>
              </xdr:cNvPr>
              <xdr:cNvPicPr>
                <a:picLocks noChangeAspect="1" noChangeArrowheads="1"/>
                <a:extLst>
                  <a:ext uri="{84589F7E-364E-4C9E-8A38-B11213B215E9}">
                    <a14:cameraTool cellRange="simple" spid="_x0000_s493059"/>
                  </a:ext>
                </a:extLst>
              </xdr:cNvPicPr>
            </xdr:nvPicPr>
            <xdr:blipFill rotWithShape="1">
              <a:blip xmlns:r="http://schemas.openxmlformats.org/officeDocument/2006/relationships" r:embed="rId3"/>
              <a:srcRect l="656" t="656" r="656" b="656"/>
              <a:stretch>
                <a:fillRect/>
              </a:stretch>
            </xdr:blipFill>
            <xdr:spPr bwMode="auto">
              <a:xfrm>
                <a:off x="6186561" y="2692757"/>
                <a:ext cx="1532815" cy="1523445"/>
              </a:xfrm>
              <a:prstGeom prst="rect">
                <a:avLst/>
              </a:prstGeom>
              <a:noFill/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</a:extLst>
            </xdr:spPr>
          </xdr:pic>
        </xdr:grpSp>
        <xdr:clientData/>
      </xdr:twoCellAnchor>
    </mc:Choice>
    <mc:Fallback/>
  </mc:AlternateContent>
  <xdr:twoCellAnchor>
    <xdr:from>
      <xdr:col>11</xdr:col>
      <xdr:colOff>1502263</xdr:colOff>
      <xdr:row>15</xdr:row>
      <xdr:rowOff>345140</xdr:rowOff>
    </xdr:from>
    <xdr:to>
      <xdr:col>13</xdr:col>
      <xdr:colOff>1478953</xdr:colOff>
      <xdr:row>16</xdr:row>
      <xdr:rowOff>0</xdr:rowOff>
    </xdr:to>
    <xdr:sp macro="" textlink="$O$16">
      <xdr:nvSpPr>
        <xdr:cNvPr id="2" name="TextBox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517645" y="2978522"/>
          <a:ext cx="1848073" cy="32721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fld id="{7AA5E3AD-328F-41B4-A030-A4A76DA165AF}" type="TxLink">
            <a:rPr lang="en-US" sz="900" b="0" i="0" u="none" strike="noStrike">
              <a:solidFill>
                <a:srgbClr val="FF0000"/>
              </a:solidFill>
              <a:latin typeface="Calibri"/>
              <a:cs typeface="Calibri"/>
            </a:rPr>
            <a:pPr algn="ctr"/>
            <a:t>#REF!</a:t>
          </a:fld>
          <a:endParaRPr lang="en-GB" sz="300" b="1" i="1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3</xdr:col>
      <xdr:colOff>136332</xdr:colOff>
      <xdr:row>3</xdr:row>
      <xdr:rowOff>15682</xdr:rowOff>
    </xdr:from>
    <xdr:to>
      <xdr:col>5</xdr:col>
      <xdr:colOff>820636</xdr:colOff>
      <xdr:row>5</xdr:row>
      <xdr:rowOff>898</xdr:rowOff>
    </xdr:to>
    <xdr:sp macro="" textlink="J29">
      <xdr:nvSpPr>
        <xdr:cNvPr id="3" name="TextBox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963646" y="614396"/>
          <a:ext cx="2632847" cy="349567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CC490B66-A12F-43B5-B4C5-A59CE4777163}" type="TxLink">
            <a:rPr lang="en-US" sz="800" b="1" i="0" u="none" strike="noStrike" baseline="0">
              <a:solidFill>
                <a:srgbClr val="FF0000"/>
              </a:solidFill>
              <a:latin typeface="Calibri"/>
              <a:cs typeface="Calibri"/>
            </a:rPr>
            <a:pPr algn="ctr"/>
            <a:t> </a:t>
          </a:fld>
          <a:endParaRPr lang="en-GB" sz="800" b="1" baseline="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701311</xdr:colOff>
          <xdr:row>3</xdr:row>
          <xdr:rowOff>0</xdr:rowOff>
        </xdr:from>
        <xdr:to>
          <xdr:col>13</xdr:col>
          <xdr:colOff>439782</xdr:colOff>
          <xdr:row>5</xdr:row>
          <xdr:rowOff>3265</xdr:rowOff>
        </xdr:to>
        <xdr:grpSp>
          <xdr:nvGrpSpPr>
            <xdr:cNvPr id="5" name="Group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pSpPr/>
          </xdr:nvGrpSpPr>
          <xdr:grpSpPr>
            <a:xfrm>
              <a:off x="8650092" y="593912"/>
              <a:ext cx="4672645" cy="361853"/>
              <a:chOff x="8961133" y="594363"/>
              <a:chExt cx="4701540" cy="365760"/>
            </a:xfrm>
          </xdr:grpSpPr>
          <xdr:sp macro="" textlink="">
            <xdr:nvSpPr>
              <xdr:cNvPr id="372058" name="Option Button 15706" hidden="1">
                <a:extLst>
                  <a:ext uri="{63B3BB69-23CF-44E3-9099-C40C66FF867C}">
                    <a14:compatExt spid="_x0000_s372058"/>
                  </a:ext>
                  <a:ext uri="{FF2B5EF4-FFF2-40B4-BE49-F238E27FC236}">
                    <a16:creationId xmlns:a16="http://schemas.microsoft.com/office/drawing/2014/main" id="{00000000-0008-0000-0000-00005AAD0500}"/>
                  </a:ext>
                </a:extLst>
              </xdr:cNvPr>
              <xdr:cNvSpPr/>
            </xdr:nvSpPr>
            <xdr:spPr bwMode="auto">
              <a:xfrm>
                <a:off x="10073640" y="632460"/>
                <a:ext cx="891540" cy="12192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Gravure 1 mot</a:t>
                </a:r>
              </a:p>
            </xdr:txBody>
          </xdr:sp>
          <xdr:sp macro="" textlink="">
            <xdr:nvSpPr>
              <xdr:cNvPr id="372059" name="Option Button 15707" hidden="1">
                <a:extLst>
                  <a:ext uri="{63B3BB69-23CF-44E3-9099-C40C66FF867C}">
                    <a14:compatExt spid="_x0000_s372059"/>
                  </a:ext>
                  <a:ext uri="{FF2B5EF4-FFF2-40B4-BE49-F238E27FC236}">
                    <a16:creationId xmlns:a16="http://schemas.microsoft.com/office/drawing/2014/main" id="{00000000-0008-0000-0000-00005BAD0500}"/>
                  </a:ext>
                </a:extLst>
              </xdr:cNvPr>
              <xdr:cNvSpPr/>
            </xdr:nvSpPr>
            <xdr:spPr bwMode="auto">
              <a:xfrm>
                <a:off x="10088880" y="784860"/>
                <a:ext cx="906780" cy="14478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Gravure 2 mots</a:t>
                </a:r>
              </a:p>
            </xdr:txBody>
          </xdr:sp>
          <xdr:sp macro="" textlink="">
            <xdr:nvSpPr>
              <xdr:cNvPr id="372060" name="Option Button 15708" hidden="1">
                <a:extLst>
                  <a:ext uri="{63B3BB69-23CF-44E3-9099-C40C66FF867C}">
                    <a14:compatExt spid="_x0000_s372060"/>
                  </a:ext>
                  <a:ext uri="{FF2B5EF4-FFF2-40B4-BE49-F238E27FC236}">
                    <a16:creationId xmlns:a16="http://schemas.microsoft.com/office/drawing/2014/main" id="{00000000-0008-0000-0000-00005CAD0500}"/>
                  </a:ext>
                </a:extLst>
              </xdr:cNvPr>
              <xdr:cNvSpPr/>
            </xdr:nvSpPr>
            <xdr:spPr bwMode="auto">
              <a:xfrm>
                <a:off x="11132820" y="632460"/>
                <a:ext cx="960120" cy="12192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Gravure 3 mots</a:t>
                </a:r>
              </a:p>
            </xdr:txBody>
          </xdr:sp>
          <xdr:sp macro="" textlink="">
            <xdr:nvSpPr>
              <xdr:cNvPr id="372069" name="Option Button 15717" hidden="1">
                <a:extLst>
                  <a:ext uri="{63B3BB69-23CF-44E3-9099-C40C66FF867C}">
                    <a14:compatExt spid="_x0000_s372069"/>
                  </a:ext>
                  <a:ext uri="{FF2B5EF4-FFF2-40B4-BE49-F238E27FC236}">
                    <a16:creationId xmlns:a16="http://schemas.microsoft.com/office/drawing/2014/main" id="{00000000-0008-0000-0000-000065AD0500}"/>
                  </a:ext>
                </a:extLst>
              </xdr:cNvPr>
              <xdr:cNvSpPr/>
            </xdr:nvSpPr>
            <xdr:spPr bwMode="auto">
              <a:xfrm>
                <a:off x="11132820" y="800100"/>
                <a:ext cx="998220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Gravure 4 mots</a:t>
                </a:r>
              </a:p>
            </xdr:txBody>
          </xdr:sp>
          <xdr:sp macro="" textlink="">
            <xdr:nvSpPr>
              <xdr:cNvPr id="372070" name="Option Button 15718" hidden="1">
                <a:extLst>
                  <a:ext uri="{63B3BB69-23CF-44E3-9099-C40C66FF867C}">
                    <a14:compatExt spid="_x0000_s372070"/>
                  </a:ext>
                  <a:ext uri="{FF2B5EF4-FFF2-40B4-BE49-F238E27FC236}">
                    <a16:creationId xmlns:a16="http://schemas.microsoft.com/office/drawing/2014/main" id="{00000000-0008-0000-0000-000066AD0500}"/>
                  </a:ext>
                </a:extLst>
              </xdr:cNvPr>
              <xdr:cNvSpPr/>
            </xdr:nvSpPr>
            <xdr:spPr bwMode="auto">
              <a:xfrm>
                <a:off x="9128760" y="731520"/>
                <a:ext cx="845820" cy="14478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Pas de gravure</a:t>
                </a:r>
              </a:p>
            </xdr:txBody>
          </xdr:sp>
          <xdr:sp macro="" textlink="">
            <xdr:nvSpPr>
              <xdr:cNvPr id="410143" name="Option Button 16927" hidden="1">
                <a:extLst>
                  <a:ext uri="{63B3BB69-23CF-44E3-9099-C40C66FF867C}">
                    <a14:compatExt spid="_x0000_s410143"/>
                  </a:ext>
                  <a:ext uri="{FF2B5EF4-FFF2-40B4-BE49-F238E27FC236}">
                    <a16:creationId xmlns:a16="http://schemas.microsoft.com/office/drawing/2014/main" id="{00000000-0008-0000-0000-00001F420600}"/>
                  </a:ext>
                </a:extLst>
              </xdr:cNvPr>
              <xdr:cNvSpPr/>
            </xdr:nvSpPr>
            <xdr:spPr bwMode="auto">
              <a:xfrm>
                <a:off x="12214860" y="632460"/>
                <a:ext cx="1051560" cy="14478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Gravure 5 mots</a:t>
                </a:r>
              </a:p>
            </xdr:txBody>
          </xdr:sp>
          <xdr:sp macro="" textlink="">
            <xdr:nvSpPr>
              <xdr:cNvPr id="410144" name="Option Button 16928" hidden="1">
                <a:extLst>
                  <a:ext uri="{63B3BB69-23CF-44E3-9099-C40C66FF867C}">
                    <a14:compatExt spid="_x0000_s410144"/>
                  </a:ext>
                  <a:ext uri="{FF2B5EF4-FFF2-40B4-BE49-F238E27FC236}">
                    <a16:creationId xmlns:a16="http://schemas.microsoft.com/office/drawing/2014/main" id="{00000000-0008-0000-0000-000020420600}"/>
                  </a:ext>
                </a:extLst>
              </xdr:cNvPr>
              <xdr:cNvSpPr/>
            </xdr:nvSpPr>
            <xdr:spPr bwMode="auto">
              <a:xfrm>
                <a:off x="12237720" y="807720"/>
                <a:ext cx="1059181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Gravure 6 mots</a:t>
                </a:r>
              </a:p>
            </xdr:txBody>
          </xdr:sp>
          <xdr:sp macro="" textlink="">
            <xdr:nvSpPr>
              <xdr:cNvPr id="410172" name="Group Box 16956" hidden="1">
                <a:extLst>
                  <a:ext uri="{63B3BB69-23CF-44E3-9099-C40C66FF867C}">
                    <a14:compatExt spid="_x0000_s410172"/>
                  </a:ext>
                  <a:ext uri="{FF2B5EF4-FFF2-40B4-BE49-F238E27FC236}">
                    <a16:creationId xmlns:a16="http://schemas.microsoft.com/office/drawing/2014/main" id="{00000000-0008-0000-0000-00003C420600}"/>
                  </a:ext>
                </a:extLst>
              </xdr:cNvPr>
              <xdr:cNvSpPr/>
            </xdr:nvSpPr>
            <xdr:spPr bwMode="auto">
              <a:xfrm>
                <a:off x="8961133" y="594363"/>
                <a:ext cx="4701540" cy="3657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xdr:twoCellAnchor>
    <xdr:from>
      <xdr:col>6</xdr:col>
      <xdr:colOff>601163</xdr:colOff>
      <xdr:row>2</xdr:row>
      <xdr:rowOff>345079</xdr:rowOff>
    </xdr:from>
    <xdr:to>
      <xdr:col>8</xdr:col>
      <xdr:colOff>1010739</xdr:colOff>
      <xdr:row>4</xdr:row>
      <xdr:rowOff>179616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4353229" y="591608"/>
          <a:ext cx="3085876" cy="359309"/>
          <a:chOff x="3429002" y="600076"/>
          <a:chExt cx="3009900" cy="381000"/>
        </a:xfrm>
      </xdr:grpSpPr>
      <xdr:sp macro="" textlink="">
        <xdr:nvSpPr>
          <xdr:cNvPr id="410163" name="Option Button 16947" hidden="1">
            <a:extLst>
              <a:ext uri="{63B3BB69-23CF-44E3-9099-C40C66FF867C}">
                <a14:compatExt xmlns:a14="http://schemas.microsoft.com/office/drawing/2010/main" spid="_x0000_s410163"/>
              </a:ext>
              <a:ext uri="{FF2B5EF4-FFF2-40B4-BE49-F238E27FC236}">
                <a16:creationId xmlns:a16="http://schemas.microsoft.com/office/drawing/2014/main" id="{00000000-0008-0000-0000-000033420600}"/>
              </a:ext>
            </a:extLst>
          </xdr:cNvPr>
          <xdr:cNvSpPr/>
        </xdr:nvSpPr>
        <xdr:spPr bwMode="auto">
          <a:xfrm>
            <a:off x="3522009" y="670671"/>
            <a:ext cx="1144681" cy="2745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27432" tIns="27432" rIns="0" bIns="27432" anchor="ctr" upright="1"/>
          <a:lstStyle/>
          <a:p>
            <a:pPr algn="l" rtl="0">
              <a:defRPr sz="1000"/>
            </a:pPr>
            <a:r>
              <a:rPr lang="en-GB" sz="800" b="0" i="0" u="none" strike="noStrike" baseline="0">
                <a:solidFill>
                  <a:srgbClr val="000000"/>
                </a:solidFill>
                <a:latin typeface="Segoe UI"/>
                <a:cs typeface="Segoe UI"/>
              </a:rPr>
              <a:t>Pas de voyant</a:t>
            </a:r>
          </a:p>
        </xdr:txBody>
      </xdr:sp>
      <xdr:sp macro="" textlink="">
        <xdr:nvSpPr>
          <xdr:cNvPr id="410173" name="Option Button 16957" hidden="1">
            <a:extLst>
              <a:ext uri="{63B3BB69-23CF-44E3-9099-C40C66FF867C}">
                <a14:compatExt xmlns:a14="http://schemas.microsoft.com/office/drawing/2010/main" spid="_x0000_s410173"/>
              </a:ext>
              <a:ext uri="{FF2B5EF4-FFF2-40B4-BE49-F238E27FC236}">
                <a16:creationId xmlns:a16="http://schemas.microsoft.com/office/drawing/2014/main" id="{00000000-0008-0000-0000-00003D420600}"/>
              </a:ext>
            </a:extLst>
          </xdr:cNvPr>
          <xdr:cNvSpPr/>
        </xdr:nvSpPr>
        <xdr:spPr bwMode="auto">
          <a:xfrm>
            <a:off x="4863843" y="603436"/>
            <a:ext cx="688041" cy="157373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27432" tIns="27432" rIns="0" bIns="27432" anchor="ctr" upright="1"/>
          <a:lstStyle/>
          <a:p>
            <a:pPr algn="l" rtl="0">
              <a:defRPr sz="1000"/>
            </a:pPr>
            <a:r>
              <a:rPr lang="en-GB" sz="800" b="0" i="0" u="none" strike="noStrike" baseline="0">
                <a:solidFill>
                  <a:srgbClr val="000000"/>
                </a:solidFill>
                <a:latin typeface="Segoe UI"/>
                <a:cs typeface="Segoe UI"/>
              </a:rPr>
              <a:t>1 voyant</a:t>
            </a:r>
          </a:p>
        </xdr:txBody>
      </xdr:sp>
      <xdr:sp macro="" textlink="">
        <xdr:nvSpPr>
          <xdr:cNvPr id="410174" name="Option Button 16958" hidden="1">
            <a:extLst>
              <a:ext uri="{63B3BB69-23CF-44E3-9099-C40C66FF867C}">
                <a14:compatExt xmlns:a14="http://schemas.microsoft.com/office/drawing/2010/main" spid="_x0000_s410174"/>
              </a:ext>
              <a:ext uri="{FF2B5EF4-FFF2-40B4-BE49-F238E27FC236}">
                <a16:creationId xmlns:a16="http://schemas.microsoft.com/office/drawing/2014/main" id="{00000000-0008-0000-0000-00003E420600}"/>
              </a:ext>
            </a:extLst>
          </xdr:cNvPr>
          <xdr:cNvSpPr/>
        </xdr:nvSpPr>
        <xdr:spPr bwMode="auto">
          <a:xfrm>
            <a:off x="4857891" y="793936"/>
            <a:ext cx="735665" cy="157373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27432" tIns="27432" rIns="0" bIns="27432" anchor="ctr" upright="1"/>
          <a:lstStyle/>
          <a:p>
            <a:pPr algn="l" rtl="0">
              <a:defRPr sz="1000"/>
            </a:pPr>
            <a:r>
              <a:rPr lang="en-GB" sz="800" b="0" i="0" u="none" strike="noStrike" baseline="0">
                <a:solidFill>
                  <a:srgbClr val="000000"/>
                </a:solidFill>
                <a:latin typeface="Segoe UI"/>
                <a:cs typeface="Segoe UI"/>
              </a:rPr>
              <a:t>2 voyants</a:t>
            </a:r>
          </a:p>
        </xdr:txBody>
      </xdr:sp>
      <xdr:sp macro="" textlink="">
        <xdr:nvSpPr>
          <xdr:cNvPr id="410175" name="Option Button 16959" hidden="1">
            <a:extLst>
              <a:ext uri="{63B3BB69-23CF-44E3-9099-C40C66FF867C}">
                <a14:compatExt xmlns:a14="http://schemas.microsoft.com/office/drawing/2010/main" spid="_x0000_s410175"/>
              </a:ext>
              <a:ext uri="{FF2B5EF4-FFF2-40B4-BE49-F238E27FC236}">
                <a16:creationId xmlns:a16="http://schemas.microsoft.com/office/drawing/2014/main" id="{00000000-0008-0000-0000-00003F420600}"/>
              </a:ext>
            </a:extLst>
          </xdr:cNvPr>
          <xdr:cNvSpPr/>
        </xdr:nvSpPr>
        <xdr:spPr bwMode="auto">
          <a:xfrm>
            <a:off x="5612746" y="615342"/>
            <a:ext cx="688041" cy="157373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27432" tIns="27432" rIns="0" bIns="27432" anchor="ctr" upright="1"/>
          <a:lstStyle/>
          <a:p>
            <a:pPr algn="l" rtl="0">
              <a:defRPr sz="1000"/>
            </a:pPr>
            <a:r>
              <a:rPr lang="en-GB" sz="800" b="0" i="0" u="none" strike="noStrike" baseline="0">
                <a:solidFill>
                  <a:srgbClr val="000000"/>
                </a:solidFill>
                <a:latin typeface="Segoe UI"/>
                <a:cs typeface="Segoe UI"/>
              </a:rPr>
              <a:t>3 voyants</a:t>
            </a:r>
          </a:p>
        </xdr:txBody>
      </xdr:sp>
      <xdr:sp macro="" textlink="">
        <xdr:nvSpPr>
          <xdr:cNvPr id="410176" name="Option Button 16960" hidden="1">
            <a:extLst>
              <a:ext uri="{63B3BB69-23CF-44E3-9099-C40C66FF867C}">
                <a14:compatExt xmlns:a14="http://schemas.microsoft.com/office/drawing/2010/main" spid="_x0000_s410176"/>
              </a:ext>
              <a:ext uri="{FF2B5EF4-FFF2-40B4-BE49-F238E27FC236}">
                <a16:creationId xmlns:a16="http://schemas.microsoft.com/office/drawing/2014/main" id="{00000000-0008-0000-0000-000040420600}"/>
              </a:ext>
            </a:extLst>
          </xdr:cNvPr>
          <xdr:cNvSpPr/>
        </xdr:nvSpPr>
        <xdr:spPr bwMode="auto">
          <a:xfrm>
            <a:off x="5624654" y="799889"/>
            <a:ext cx="735665" cy="157373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27432" tIns="27432" rIns="0" bIns="27432" anchor="ctr" upright="1"/>
          <a:lstStyle/>
          <a:p>
            <a:pPr algn="l" rtl="0">
              <a:defRPr sz="1000"/>
            </a:pPr>
            <a:r>
              <a:rPr lang="en-GB" sz="800" b="0" i="0" u="none" strike="noStrike" baseline="0">
                <a:solidFill>
                  <a:srgbClr val="000000"/>
                </a:solidFill>
                <a:latin typeface="Segoe UI"/>
                <a:cs typeface="Segoe UI"/>
              </a:rPr>
              <a:t>4 voyants</a:t>
            </a:r>
          </a:p>
        </xdr:txBody>
      </xdr:sp>
      <xdr:sp macro="" textlink="">
        <xdr:nvSpPr>
          <xdr:cNvPr id="410177" name="Group Box 16961" hidden="1">
            <a:extLst>
              <a:ext uri="{63B3BB69-23CF-44E3-9099-C40C66FF867C}">
                <a14:compatExt xmlns:a14="http://schemas.microsoft.com/office/drawing/2010/main" spid="_x0000_s410177"/>
              </a:ext>
              <a:ext uri="{FF2B5EF4-FFF2-40B4-BE49-F238E27FC236}">
                <a16:creationId xmlns:a16="http://schemas.microsoft.com/office/drawing/2014/main" id="{00000000-0008-0000-0000-000041420600}"/>
              </a:ext>
            </a:extLst>
          </xdr:cNvPr>
          <xdr:cNvSpPr/>
        </xdr:nvSpPr>
        <xdr:spPr bwMode="auto">
          <a:xfrm>
            <a:off x="3429002" y="600076"/>
            <a:ext cx="3009900" cy="381000"/>
          </a:xfrm>
          <a:prstGeom prst="rect">
            <a:avLst/>
          </a:prstGeom>
          <a:noFill/>
          <a:ln w="9525"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601980</xdr:colOff>
          <xdr:row>3</xdr:row>
          <xdr:rowOff>0</xdr:rowOff>
        </xdr:from>
        <xdr:to>
          <xdr:col>8</xdr:col>
          <xdr:colOff>1013460</xdr:colOff>
          <xdr:row>5</xdr:row>
          <xdr:rowOff>0</xdr:rowOff>
        </xdr:to>
        <xdr:grpSp>
          <xdr:nvGrpSpPr>
            <xdr:cNvPr id="447582" name="Groupe 3">
              <a:extLst>
                <a:ext uri="{FF2B5EF4-FFF2-40B4-BE49-F238E27FC236}">
                  <a16:creationId xmlns:a16="http://schemas.microsoft.com/office/drawing/2014/main" id="{00000000-0008-0000-0000-00005ED406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4354046" y="593912"/>
              <a:ext cx="3087780" cy="358588"/>
              <a:chOff x="34290" y="6000"/>
              <a:chExt cx="30099" cy="3810"/>
            </a:xfrm>
          </xdr:grpSpPr>
          <xdr:sp macro="" textlink="">
            <xdr:nvSpPr>
              <xdr:cNvPr id="6" name="Option Button 16947" hidden="1">
                <a:extLst>
                  <a:ext uri="{63B3BB69-23CF-44E3-9099-C40C66FF867C}">
                    <a14:compatExt spid="_x0000_s410163"/>
                  </a:ext>
                  <a:ext uri="{FF2B5EF4-FFF2-40B4-BE49-F238E27FC236}">
                    <a16:creationId xmlns:a16="http://schemas.microsoft.com/office/drawing/2014/main" id="{00000000-0008-0000-0000-000006000000}"/>
                  </a:ext>
                </a:extLst>
              </xdr:cNvPr>
              <xdr:cNvSpPr/>
            </xdr:nvSpPr>
            <xdr:spPr bwMode="auto">
              <a:xfrm>
                <a:off x="35220" y="6706"/>
                <a:ext cx="11446" cy="274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Pas de voyant</a:t>
                </a:r>
              </a:p>
            </xdr:txBody>
          </xdr:sp>
          <xdr:sp macro="" textlink="">
            <xdr:nvSpPr>
              <xdr:cNvPr id="7" name="Option Button 16957" hidden="1">
                <a:extLst>
                  <a:ext uri="{63B3BB69-23CF-44E3-9099-C40C66FF867C}">
                    <a14:compatExt spid="_x0000_s410173"/>
                  </a:ext>
                  <a:ext uri="{FF2B5EF4-FFF2-40B4-BE49-F238E27FC236}">
                    <a16:creationId xmlns:a16="http://schemas.microsoft.com/office/drawing/2014/main" id="{00000000-0008-0000-0000-000007000000}"/>
                  </a:ext>
                </a:extLst>
              </xdr:cNvPr>
              <xdr:cNvSpPr/>
            </xdr:nvSpPr>
            <xdr:spPr bwMode="auto">
              <a:xfrm>
                <a:off x="48638" y="6034"/>
                <a:ext cx="6880" cy="157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 voyant</a:t>
                </a:r>
              </a:p>
            </xdr:txBody>
          </xdr:sp>
          <xdr:sp macro="" textlink="">
            <xdr:nvSpPr>
              <xdr:cNvPr id="8" name="Option Button 16958" hidden="1">
                <a:extLst>
                  <a:ext uri="{63B3BB69-23CF-44E3-9099-C40C66FF867C}">
                    <a14:compatExt spid="_x0000_s410174"/>
                  </a:ext>
                  <a:ext uri="{FF2B5EF4-FFF2-40B4-BE49-F238E27FC236}">
                    <a16:creationId xmlns:a16="http://schemas.microsoft.com/office/drawing/2014/main" id="{00000000-0008-0000-0000-000008000000}"/>
                  </a:ext>
                </a:extLst>
              </xdr:cNvPr>
              <xdr:cNvSpPr/>
            </xdr:nvSpPr>
            <xdr:spPr bwMode="auto">
              <a:xfrm>
                <a:off x="48578" y="7939"/>
                <a:ext cx="7357" cy="157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 voyants</a:t>
                </a:r>
              </a:p>
            </xdr:txBody>
          </xdr:sp>
          <xdr:sp macro="" textlink="">
            <xdr:nvSpPr>
              <xdr:cNvPr id="9" name="Option Button 16959" hidden="1">
                <a:extLst>
                  <a:ext uri="{63B3BB69-23CF-44E3-9099-C40C66FF867C}">
                    <a14:compatExt spid="_x0000_s410175"/>
                  </a:ext>
                  <a:ext uri="{FF2B5EF4-FFF2-40B4-BE49-F238E27FC236}">
                    <a16:creationId xmlns:a16="http://schemas.microsoft.com/office/drawing/2014/main" id="{00000000-0008-0000-0000-000009000000}"/>
                  </a:ext>
                </a:extLst>
              </xdr:cNvPr>
              <xdr:cNvSpPr/>
            </xdr:nvSpPr>
            <xdr:spPr bwMode="auto">
              <a:xfrm>
                <a:off x="56127" y="6153"/>
                <a:ext cx="6880" cy="157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 voyants</a:t>
                </a:r>
              </a:p>
            </xdr:txBody>
          </xdr:sp>
          <xdr:sp macro="" textlink="">
            <xdr:nvSpPr>
              <xdr:cNvPr id="10" name="Option Button 16960" hidden="1">
                <a:extLst>
                  <a:ext uri="{63B3BB69-23CF-44E3-9099-C40C66FF867C}">
                    <a14:compatExt spid="_x0000_s410176"/>
                  </a:ext>
                  <a:ext uri="{FF2B5EF4-FFF2-40B4-BE49-F238E27FC236}">
                    <a16:creationId xmlns:a16="http://schemas.microsoft.com/office/drawing/2014/main" id="{00000000-0008-0000-0000-00000A000000}"/>
                  </a:ext>
                </a:extLst>
              </xdr:cNvPr>
              <xdr:cNvSpPr/>
            </xdr:nvSpPr>
            <xdr:spPr bwMode="auto">
              <a:xfrm>
                <a:off x="56246" y="7998"/>
                <a:ext cx="7357" cy="157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 voyants</a:t>
                </a:r>
              </a:p>
            </xdr:txBody>
          </xdr:sp>
          <xdr:sp macro="" textlink="">
            <xdr:nvSpPr>
              <xdr:cNvPr id="11" name="Group Box 16961" hidden="1">
                <a:extLst>
                  <a:ext uri="{63B3BB69-23CF-44E3-9099-C40C66FF867C}">
                    <a14:compatExt spid="_x0000_s410177"/>
                  </a:ext>
                  <a:ext uri="{FF2B5EF4-FFF2-40B4-BE49-F238E27FC236}">
                    <a16:creationId xmlns:a16="http://schemas.microsoft.com/office/drawing/2014/main" id="{00000000-0008-0000-0000-00000B000000}"/>
                  </a:ext>
                </a:extLst>
              </xdr:cNvPr>
              <xdr:cNvSpPr/>
            </xdr:nvSpPr>
            <xdr:spPr bwMode="auto">
              <a:xfrm>
                <a:off x="34290" y="6000"/>
                <a:ext cx="30099" cy="381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xdr:twoCellAnchor>
    <xdr:from>
      <xdr:col>6</xdr:col>
      <xdr:colOff>22411</xdr:colOff>
      <xdr:row>1</xdr:row>
      <xdr:rowOff>158788</xdr:rowOff>
    </xdr:from>
    <xdr:to>
      <xdr:col>8</xdr:col>
      <xdr:colOff>280148</xdr:colOff>
      <xdr:row>3</xdr:row>
      <xdr:rowOff>89647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FD917108-2546-49FF-9AAF-568BD4E4BDC9}"/>
            </a:ext>
          </a:extLst>
        </xdr:cNvPr>
        <xdr:cNvSpPr/>
      </xdr:nvSpPr>
      <xdr:spPr>
        <a:xfrm>
          <a:off x="3776382" y="226023"/>
          <a:ext cx="2935942" cy="457536"/>
        </a:xfrm>
        <a:prstGeom prst="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670560</xdr:colOff>
          <xdr:row>4</xdr:row>
          <xdr:rowOff>7620</xdr:rowOff>
        </xdr:from>
        <xdr:to>
          <xdr:col>7</xdr:col>
          <xdr:colOff>76200</xdr:colOff>
          <xdr:row>5</xdr:row>
          <xdr:rowOff>91440</xdr:rowOff>
        </xdr:to>
        <xdr:sp macro="" textlink="">
          <xdr:nvSpPr>
            <xdr:cNvPr id="353919" name="Check Box 9855" hidden="1">
              <a:extLst>
                <a:ext uri="{63B3BB69-23CF-44E3-9099-C40C66FF867C}">
                  <a14:compatExt spid="_x0000_s353919"/>
                </a:ext>
                <a:ext uri="{FF2B5EF4-FFF2-40B4-BE49-F238E27FC236}">
                  <a16:creationId xmlns:a16="http://schemas.microsoft.com/office/drawing/2014/main" id="{00000000-0008-0000-0100-00007F66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406309</xdr:colOff>
          <xdr:row>1</xdr:row>
          <xdr:rowOff>137707</xdr:rowOff>
        </xdr:from>
        <xdr:to>
          <xdr:col>23</xdr:col>
          <xdr:colOff>43247</xdr:colOff>
          <xdr:row>25</xdr:row>
          <xdr:rowOff>102058</xdr:rowOff>
        </xdr:to>
        <xdr:pic>
          <xdr:nvPicPr>
            <xdr:cNvPr id="17" name="Picture 18">
              <a:extLst>
                <a:ext uri="{FF2B5EF4-FFF2-40B4-BE49-F238E27FC236}">
                  <a16:creationId xmlns:a16="http://schemas.microsoft.com/office/drawing/2014/main" id="{448C7C30-417E-4AF0-BB97-232016DAE3BF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photo" spid="_x0000_s512118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>
            <a:xfrm>
              <a:off x="10570845" y="273778"/>
              <a:ext cx="5869009" cy="5788209"/>
            </a:xfrm>
            <a:prstGeom prst="rect">
              <a:avLst/>
            </a:prstGeom>
          </xdr:spPr>
        </xdr:pic>
        <xdr:clientData/>
      </xdr:twoCellAnchor>
    </mc:Choice>
    <mc:Fallback/>
  </mc:AlternateContent>
  <xdr:twoCellAnchor>
    <xdr:from>
      <xdr:col>16</xdr:col>
      <xdr:colOff>326571</xdr:colOff>
      <xdr:row>21</xdr:row>
      <xdr:rowOff>163285</xdr:rowOff>
    </xdr:from>
    <xdr:to>
      <xdr:col>18</xdr:col>
      <xdr:colOff>1006928</xdr:colOff>
      <xdr:row>31</xdr:row>
      <xdr:rowOff>68036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75C989E-69C3-4743-A4E5-4561D2E93D8A}"/>
            </a:ext>
          </a:extLst>
        </xdr:cNvPr>
        <xdr:cNvCxnSpPr/>
      </xdr:nvCxnSpPr>
      <xdr:spPr>
        <a:xfrm flipV="1">
          <a:off x="9810750" y="5361214"/>
          <a:ext cx="1360714" cy="179614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1697083</xdr:colOff>
      <xdr:row>30</xdr:row>
      <xdr:rowOff>207917</xdr:rowOff>
    </xdr:from>
    <xdr:to>
      <xdr:col>16</xdr:col>
      <xdr:colOff>363582</xdr:colOff>
      <xdr:row>33</xdr:row>
      <xdr:rowOff>68036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72594313-8833-4D0A-830A-9C5ED584A1BD}"/>
            </a:ext>
          </a:extLst>
        </xdr:cNvPr>
        <xdr:cNvSpPr/>
      </xdr:nvSpPr>
      <xdr:spPr>
        <a:xfrm>
          <a:off x="7384869" y="7052310"/>
          <a:ext cx="2462892" cy="45883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Il</a:t>
          </a:r>
          <a:r>
            <a:rPr lang="fr-FR" sz="2400" baseline="0"/>
            <a:t> y a une image ici</a:t>
          </a:r>
          <a:endParaRPr lang="fr-FR" sz="2400"/>
        </a:p>
      </xdr:txBody>
    </xdr:sp>
    <xdr:clientData/>
  </xdr:twoCellAnchor>
  <xdr:twoCellAnchor>
    <xdr:from>
      <xdr:col>2</xdr:col>
      <xdr:colOff>124369</xdr:colOff>
      <xdr:row>1</xdr:row>
      <xdr:rowOff>517072</xdr:rowOff>
    </xdr:from>
    <xdr:to>
      <xdr:col>5</xdr:col>
      <xdr:colOff>58238</xdr:colOff>
      <xdr:row>3</xdr:row>
      <xdr:rowOff>58238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A4A5ACB2-C143-486B-859B-93A5C8EF24B6}"/>
            </a:ext>
          </a:extLst>
        </xdr:cNvPr>
        <xdr:cNvSpPr/>
      </xdr:nvSpPr>
      <xdr:spPr>
        <a:xfrm>
          <a:off x="1743619" y="816429"/>
          <a:ext cx="1811655" cy="466452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27214</xdr:colOff>
      <xdr:row>0</xdr:row>
      <xdr:rowOff>13607</xdr:rowOff>
    </xdr:from>
    <xdr:to>
      <xdr:col>5</xdr:col>
      <xdr:colOff>272143</xdr:colOff>
      <xdr:row>1</xdr:row>
      <xdr:rowOff>122464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22560F5-D10B-4D54-A821-7B37C458D357}"/>
            </a:ext>
          </a:extLst>
        </xdr:cNvPr>
        <xdr:cNvSpPr/>
      </xdr:nvSpPr>
      <xdr:spPr>
        <a:xfrm>
          <a:off x="1646464" y="13607"/>
          <a:ext cx="2122715" cy="408214"/>
        </a:xfrm>
        <a:prstGeom prst="rect">
          <a:avLst/>
        </a:prstGeom>
        <a:noFill/>
        <a:ln w="3810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33337</xdr:rowOff>
    </xdr:from>
    <xdr:to>
      <xdr:col>0</xdr:col>
      <xdr:colOff>3523800</xdr:colOff>
      <xdr:row>1</xdr:row>
      <xdr:rowOff>3562852</xdr:rowOff>
    </xdr:to>
    <xdr:pic>
      <xdr:nvPicPr>
        <xdr:cNvPr id="21" name="Picture 20">
          <a:extLst>
            <a:ext uri="{FF2B5EF4-FFF2-40B4-BE49-F238E27FC236}">
              <a16:creationId xmlns:a16="http://schemas.microsoft.com/office/drawing/2014/main" id="{00000000-0008-0000-07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282719"/>
          <a:ext cx="3533325" cy="35333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</xdr:row>
      <xdr:rowOff>33337</xdr:rowOff>
    </xdr:from>
    <xdr:to>
      <xdr:col>0</xdr:col>
      <xdr:colOff>3523800</xdr:colOff>
      <xdr:row>2</xdr:row>
      <xdr:rowOff>3562852</xdr:rowOff>
    </xdr:to>
    <xdr:pic>
      <xdr:nvPicPr>
        <xdr:cNvPr id="23" name="Picture 22">
          <a:extLst>
            <a:ext uri="{FF2B5EF4-FFF2-40B4-BE49-F238E27FC236}">
              <a16:creationId xmlns:a16="http://schemas.microsoft.com/office/drawing/2014/main" id="{00000000-0008-0000-07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3898755"/>
          <a:ext cx="3533325" cy="35333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3</xdr:row>
      <xdr:rowOff>33337</xdr:rowOff>
    </xdr:from>
    <xdr:to>
      <xdr:col>0</xdr:col>
      <xdr:colOff>3523800</xdr:colOff>
      <xdr:row>3</xdr:row>
      <xdr:rowOff>3562852</xdr:rowOff>
    </xdr:to>
    <xdr:pic>
      <xdr:nvPicPr>
        <xdr:cNvPr id="25" name="Picture 24"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7514792"/>
          <a:ext cx="3533325" cy="35333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</xdr:row>
      <xdr:rowOff>33337</xdr:rowOff>
    </xdr:from>
    <xdr:to>
      <xdr:col>0</xdr:col>
      <xdr:colOff>3523800</xdr:colOff>
      <xdr:row>5</xdr:row>
      <xdr:rowOff>3562852</xdr:rowOff>
    </xdr:to>
    <xdr:pic>
      <xdr:nvPicPr>
        <xdr:cNvPr id="27" name="Picture 26"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14746864"/>
          <a:ext cx="3533325" cy="35333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</xdr:row>
      <xdr:rowOff>33337</xdr:rowOff>
    </xdr:from>
    <xdr:to>
      <xdr:col>0</xdr:col>
      <xdr:colOff>3523800</xdr:colOff>
      <xdr:row>4</xdr:row>
      <xdr:rowOff>3562852</xdr:rowOff>
    </xdr:to>
    <xdr:pic>
      <xdr:nvPicPr>
        <xdr:cNvPr id="29" name="Picture 28">
          <a:extLst>
            <a:ext uri="{FF2B5EF4-FFF2-40B4-BE49-F238E27FC236}">
              <a16:creationId xmlns:a16="http://schemas.microsoft.com/office/drawing/2014/main" id="{00000000-0008-0000-07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11130828"/>
          <a:ext cx="3533325" cy="35333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6</xdr:row>
      <xdr:rowOff>33337</xdr:rowOff>
    </xdr:from>
    <xdr:to>
      <xdr:col>0</xdr:col>
      <xdr:colOff>3523800</xdr:colOff>
      <xdr:row>6</xdr:row>
      <xdr:rowOff>3562852</xdr:rowOff>
    </xdr:to>
    <xdr:pic>
      <xdr:nvPicPr>
        <xdr:cNvPr id="31" name="Picture 30">
          <a:extLst>
            <a:ext uri="{FF2B5EF4-FFF2-40B4-BE49-F238E27FC236}">
              <a16:creationId xmlns:a16="http://schemas.microsoft.com/office/drawing/2014/main" id="{00000000-0008-0000-07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18362901"/>
          <a:ext cx="3533325" cy="35333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7</xdr:row>
      <xdr:rowOff>33337</xdr:rowOff>
    </xdr:from>
    <xdr:to>
      <xdr:col>0</xdr:col>
      <xdr:colOff>3523800</xdr:colOff>
      <xdr:row>7</xdr:row>
      <xdr:rowOff>3562852</xdr:rowOff>
    </xdr:to>
    <xdr:pic>
      <xdr:nvPicPr>
        <xdr:cNvPr id="33" name="Picture 32">
          <a:extLst>
            <a:ext uri="{FF2B5EF4-FFF2-40B4-BE49-F238E27FC236}">
              <a16:creationId xmlns:a16="http://schemas.microsoft.com/office/drawing/2014/main" id="{00000000-0008-0000-07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21978937"/>
          <a:ext cx="3533325" cy="35333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8</xdr:row>
      <xdr:rowOff>33337</xdr:rowOff>
    </xdr:from>
    <xdr:to>
      <xdr:col>0</xdr:col>
      <xdr:colOff>3523800</xdr:colOff>
      <xdr:row>8</xdr:row>
      <xdr:rowOff>3562852</xdr:rowOff>
    </xdr:to>
    <xdr:pic>
      <xdr:nvPicPr>
        <xdr:cNvPr id="35" name="Picture 34">
          <a:extLst>
            <a:ext uri="{FF2B5EF4-FFF2-40B4-BE49-F238E27FC236}">
              <a16:creationId xmlns:a16="http://schemas.microsoft.com/office/drawing/2014/main" id="{00000000-0008-0000-0700-00002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25594973"/>
          <a:ext cx="3533325" cy="35333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9</xdr:row>
      <xdr:rowOff>44223</xdr:rowOff>
    </xdr:from>
    <xdr:to>
      <xdr:col>0</xdr:col>
      <xdr:colOff>3523800</xdr:colOff>
      <xdr:row>9</xdr:row>
      <xdr:rowOff>3566118</xdr:rowOff>
    </xdr:to>
    <xdr:pic>
      <xdr:nvPicPr>
        <xdr:cNvPr id="37" name="Picture 36">
          <a:extLst>
            <a:ext uri="{FF2B5EF4-FFF2-40B4-BE49-F238E27FC236}">
              <a16:creationId xmlns:a16="http://schemas.microsoft.com/office/drawing/2014/main" id="{00000000-0008-0000-07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29221896"/>
          <a:ext cx="3533325" cy="35333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10</xdr:row>
      <xdr:rowOff>33337</xdr:rowOff>
    </xdr:from>
    <xdr:to>
      <xdr:col>0</xdr:col>
      <xdr:colOff>3523800</xdr:colOff>
      <xdr:row>10</xdr:row>
      <xdr:rowOff>3562852</xdr:rowOff>
    </xdr:to>
    <xdr:pic>
      <xdr:nvPicPr>
        <xdr:cNvPr id="39" name="Picture 38">
          <a:extLst>
            <a:ext uri="{FF2B5EF4-FFF2-40B4-BE49-F238E27FC236}">
              <a16:creationId xmlns:a16="http://schemas.microsoft.com/office/drawing/2014/main" id="{00000000-0008-0000-0700-00002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32827046"/>
          <a:ext cx="3533325" cy="35333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11</xdr:row>
      <xdr:rowOff>33337</xdr:rowOff>
    </xdr:from>
    <xdr:to>
      <xdr:col>0</xdr:col>
      <xdr:colOff>3523800</xdr:colOff>
      <xdr:row>11</xdr:row>
      <xdr:rowOff>3562852</xdr:rowOff>
    </xdr:to>
    <xdr:pic>
      <xdr:nvPicPr>
        <xdr:cNvPr id="41" name="Picture 40">
          <a:extLst>
            <a:ext uri="{FF2B5EF4-FFF2-40B4-BE49-F238E27FC236}">
              <a16:creationId xmlns:a16="http://schemas.microsoft.com/office/drawing/2014/main" id="{00000000-0008-0000-07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36443082"/>
          <a:ext cx="3533325" cy="35333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12</xdr:row>
      <xdr:rowOff>33337</xdr:rowOff>
    </xdr:from>
    <xdr:to>
      <xdr:col>0</xdr:col>
      <xdr:colOff>3523800</xdr:colOff>
      <xdr:row>12</xdr:row>
      <xdr:rowOff>3562852</xdr:rowOff>
    </xdr:to>
    <xdr:pic>
      <xdr:nvPicPr>
        <xdr:cNvPr id="43" name="Picture 42">
          <a:extLst>
            <a:ext uri="{FF2B5EF4-FFF2-40B4-BE49-F238E27FC236}">
              <a16:creationId xmlns:a16="http://schemas.microsoft.com/office/drawing/2014/main" id="{00000000-0008-0000-0700-00002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40059119"/>
          <a:ext cx="3533325" cy="35333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13</xdr:row>
      <xdr:rowOff>33337</xdr:rowOff>
    </xdr:from>
    <xdr:to>
      <xdr:col>0</xdr:col>
      <xdr:colOff>3523800</xdr:colOff>
      <xdr:row>13</xdr:row>
      <xdr:rowOff>3562852</xdr:rowOff>
    </xdr:to>
    <xdr:pic>
      <xdr:nvPicPr>
        <xdr:cNvPr id="45" name="Picture 44">
          <a:extLst>
            <a:ext uri="{FF2B5EF4-FFF2-40B4-BE49-F238E27FC236}">
              <a16:creationId xmlns:a16="http://schemas.microsoft.com/office/drawing/2014/main" id="{00000000-0008-0000-0700-00002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43675155"/>
          <a:ext cx="3533325" cy="35333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14</xdr:row>
      <xdr:rowOff>33337</xdr:rowOff>
    </xdr:from>
    <xdr:to>
      <xdr:col>0</xdr:col>
      <xdr:colOff>3523800</xdr:colOff>
      <xdr:row>14</xdr:row>
      <xdr:rowOff>3562852</xdr:rowOff>
    </xdr:to>
    <xdr:pic>
      <xdr:nvPicPr>
        <xdr:cNvPr id="47" name="Picture 46">
          <a:extLst>
            <a:ext uri="{FF2B5EF4-FFF2-40B4-BE49-F238E27FC236}">
              <a16:creationId xmlns:a16="http://schemas.microsoft.com/office/drawing/2014/main" id="{00000000-0008-0000-0700-00002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47291192"/>
          <a:ext cx="3533325" cy="35333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276225</xdr:colOff>
          <xdr:row>1</xdr:row>
          <xdr:rowOff>965200</xdr:rowOff>
        </xdr:from>
        <xdr:to>
          <xdr:col>10</xdr:col>
          <xdr:colOff>0</xdr:colOff>
          <xdr:row>1</xdr:row>
          <xdr:rowOff>1993900</xdr:rowOff>
        </xdr:to>
        <xdr:sp macro="" textlink="">
          <xdr:nvSpPr>
            <xdr:cNvPr id="29699" name="Button 3" hidden="1">
              <a:extLst>
                <a:ext uri="{63B3BB69-23CF-44E3-9099-C40C66FF867C}">
                  <a14:compatExt spid="_x0000_s29699"/>
                </a:ext>
                <a:ext uri="{FF2B5EF4-FFF2-40B4-BE49-F238E27FC236}">
                  <a16:creationId xmlns:a16="http://schemas.microsoft.com/office/drawing/2014/main" id="{00000000-0008-0000-0700-000003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 pictos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311150</xdr:colOff>
          <xdr:row>0</xdr:row>
          <xdr:rowOff>47625</xdr:rowOff>
        </xdr:from>
        <xdr:to>
          <xdr:col>10</xdr:col>
          <xdr:colOff>0</xdr:colOff>
          <xdr:row>1</xdr:row>
          <xdr:rowOff>822325</xdr:rowOff>
        </xdr:to>
        <xdr:sp macro="" textlink="">
          <xdr:nvSpPr>
            <xdr:cNvPr id="29700" name="Button 4" hidden="1">
              <a:extLst>
                <a:ext uri="{63B3BB69-23CF-44E3-9099-C40C66FF867C}">
                  <a14:compatExt spid="_x0000_s29700"/>
                </a:ext>
                <a:ext uri="{FF2B5EF4-FFF2-40B4-BE49-F238E27FC236}">
                  <a16:creationId xmlns:a16="http://schemas.microsoft.com/office/drawing/2014/main" id="{00000000-0008-0000-0700-000004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1743074</xdr:colOff>
      <xdr:row>3</xdr:row>
      <xdr:rowOff>3619499</xdr:rowOff>
    </xdr:from>
    <xdr:to>
      <xdr:col>16</xdr:col>
      <xdr:colOff>94614</xdr:colOff>
      <xdr:row>4</xdr:row>
      <xdr:rowOff>3619499</xdr:rowOff>
    </xdr:to>
    <xdr:pic>
      <xdr:nvPicPr>
        <xdr:cNvPr id="43671" name="Image 43670">
          <a:extLst>
            <a:ext uri="{FF2B5EF4-FFF2-40B4-BE49-F238E27FC236}">
              <a16:creationId xmlns:a16="http://schemas.microsoft.com/office/drawing/2014/main" id="{00000000-0008-0000-0700-000097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5"/>
        <a:stretch>
          <a:fillRect/>
        </a:stretch>
      </xdr:blipFill>
      <xdr:spPr>
        <a:xfrm>
          <a:off x="16640174" y="11106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4</xdr:row>
      <xdr:rowOff>3619499</xdr:rowOff>
    </xdr:from>
    <xdr:to>
      <xdr:col>16</xdr:col>
      <xdr:colOff>94614</xdr:colOff>
      <xdr:row>5</xdr:row>
      <xdr:rowOff>3619499</xdr:rowOff>
    </xdr:to>
    <xdr:pic>
      <xdr:nvPicPr>
        <xdr:cNvPr id="43673" name="Image 43672">
          <a:extLst>
            <a:ext uri="{FF2B5EF4-FFF2-40B4-BE49-F238E27FC236}">
              <a16:creationId xmlns:a16="http://schemas.microsoft.com/office/drawing/2014/main" id="{00000000-0008-0000-0700-000099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6"/>
        <a:stretch>
          <a:fillRect/>
        </a:stretch>
      </xdr:blipFill>
      <xdr:spPr>
        <a:xfrm>
          <a:off x="16640174" y="14725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5</xdr:row>
      <xdr:rowOff>3619499</xdr:rowOff>
    </xdr:from>
    <xdr:to>
      <xdr:col>16</xdr:col>
      <xdr:colOff>94614</xdr:colOff>
      <xdr:row>6</xdr:row>
      <xdr:rowOff>3619499</xdr:rowOff>
    </xdr:to>
    <xdr:pic>
      <xdr:nvPicPr>
        <xdr:cNvPr id="43675" name="Image 43674">
          <a:extLst>
            <a:ext uri="{FF2B5EF4-FFF2-40B4-BE49-F238E27FC236}">
              <a16:creationId xmlns:a16="http://schemas.microsoft.com/office/drawing/2014/main" id="{00000000-0008-0000-0700-00009B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7"/>
        <a:stretch>
          <a:fillRect/>
        </a:stretch>
      </xdr:blipFill>
      <xdr:spPr>
        <a:xfrm>
          <a:off x="16640174" y="18345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6</xdr:row>
      <xdr:rowOff>3619499</xdr:rowOff>
    </xdr:from>
    <xdr:to>
      <xdr:col>16</xdr:col>
      <xdr:colOff>94614</xdr:colOff>
      <xdr:row>7</xdr:row>
      <xdr:rowOff>3619499</xdr:rowOff>
    </xdr:to>
    <xdr:pic>
      <xdr:nvPicPr>
        <xdr:cNvPr id="43677" name="Image 43676">
          <a:extLst>
            <a:ext uri="{FF2B5EF4-FFF2-40B4-BE49-F238E27FC236}">
              <a16:creationId xmlns:a16="http://schemas.microsoft.com/office/drawing/2014/main" id="{00000000-0008-0000-0700-00009D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8"/>
        <a:stretch>
          <a:fillRect/>
        </a:stretch>
      </xdr:blipFill>
      <xdr:spPr>
        <a:xfrm>
          <a:off x="16640174" y="21964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7</xdr:row>
      <xdr:rowOff>3619499</xdr:rowOff>
    </xdr:from>
    <xdr:to>
      <xdr:col>16</xdr:col>
      <xdr:colOff>94614</xdr:colOff>
      <xdr:row>8</xdr:row>
      <xdr:rowOff>3619499</xdr:rowOff>
    </xdr:to>
    <xdr:pic>
      <xdr:nvPicPr>
        <xdr:cNvPr id="43679" name="Image 43678">
          <a:extLst>
            <a:ext uri="{FF2B5EF4-FFF2-40B4-BE49-F238E27FC236}">
              <a16:creationId xmlns:a16="http://schemas.microsoft.com/office/drawing/2014/main" id="{00000000-0008-0000-0700-00009F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9"/>
        <a:stretch>
          <a:fillRect/>
        </a:stretch>
      </xdr:blipFill>
      <xdr:spPr>
        <a:xfrm>
          <a:off x="16640174" y="25584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8</xdr:row>
      <xdr:rowOff>3619499</xdr:rowOff>
    </xdr:from>
    <xdr:to>
      <xdr:col>16</xdr:col>
      <xdr:colOff>94614</xdr:colOff>
      <xdr:row>9</xdr:row>
      <xdr:rowOff>3619499</xdr:rowOff>
    </xdr:to>
    <xdr:pic>
      <xdr:nvPicPr>
        <xdr:cNvPr id="43681" name="Image 43680">
          <a:extLst>
            <a:ext uri="{FF2B5EF4-FFF2-40B4-BE49-F238E27FC236}">
              <a16:creationId xmlns:a16="http://schemas.microsoft.com/office/drawing/2014/main" id="{00000000-0008-0000-0700-0000A1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0"/>
        <a:stretch>
          <a:fillRect/>
        </a:stretch>
      </xdr:blipFill>
      <xdr:spPr>
        <a:xfrm>
          <a:off x="16640174" y="29203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9</xdr:row>
      <xdr:rowOff>3619499</xdr:rowOff>
    </xdr:from>
    <xdr:to>
      <xdr:col>16</xdr:col>
      <xdr:colOff>94614</xdr:colOff>
      <xdr:row>10</xdr:row>
      <xdr:rowOff>3619499</xdr:rowOff>
    </xdr:to>
    <xdr:pic>
      <xdr:nvPicPr>
        <xdr:cNvPr id="43683" name="Image 43682">
          <a:extLst>
            <a:ext uri="{FF2B5EF4-FFF2-40B4-BE49-F238E27FC236}">
              <a16:creationId xmlns:a16="http://schemas.microsoft.com/office/drawing/2014/main" id="{00000000-0008-0000-0700-0000A3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1"/>
        <a:stretch>
          <a:fillRect/>
        </a:stretch>
      </xdr:blipFill>
      <xdr:spPr>
        <a:xfrm>
          <a:off x="16640174" y="32823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10</xdr:row>
      <xdr:rowOff>3619499</xdr:rowOff>
    </xdr:from>
    <xdr:to>
      <xdr:col>16</xdr:col>
      <xdr:colOff>94614</xdr:colOff>
      <xdr:row>11</xdr:row>
      <xdr:rowOff>3619499</xdr:rowOff>
    </xdr:to>
    <xdr:pic>
      <xdr:nvPicPr>
        <xdr:cNvPr id="43685" name="Image 43684">
          <a:extLst>
            <a:ext uri="{FF2B5EF4-FFF2-40B4-BE49-F238E27FC236}">
              <a16:creationId xmlns:a16="http://schemas.microsoft.com/office/drawing/2014/main" id="{00000000-0008-0000-0700-0000A5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2"/>
        <a:stretch>
          <a:fillRect/>
        </a:stretch>
      </xdr:blipFill>
      <xdr:spPr>
        <a:xfrm>
          <a:off x="16640174" y="36442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11</xdr:row>
      <xdr:rowOff>3619499</xdr:rowOff>
    </xdr:from>
    <xdr:to>
      <xdr:col>16</xdr:col>
      <xdr:colOff>94614</xdr:colOff>
      <xdr:row>12</xdr:row>
      <xdr:rowOff>3619499</xdr:rowOff>
    </xdr:to>
    <xdr:pic>
      <xdr:nvPicPr>
        <xdr:cNvPr id="43687" name="Image 43686">
          <a:extLst>
            <a:ext uri="{FF2B5EF4-FFF2-40B4-BE49-F238E27FC236}">
              <a16:creationId xmlns:a16="http://schemas.microsoft.com/office/drawing/2014/main" id="{00000000-0008-0000-0700-0000A7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3"/>
        <a:stretch>
          <a:fillRect/>
        </a:stretch>
      </xdr:blipFill>
      <xdr:spPr>
        <a:xfrm>
          <a:off x="16640174" y="40062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12</xdr:row>
      <xdr:rowOff>3619499</xdr:rowOff>
    </xdr:from>
    <xdr:to>
      <xdr:col>16</xdr:col>
      <xdr:colOff>94614</xdr:colOff>
      <xdr:row>13</xdr:row>
      <xdr:rowOff>3619499</xdr:rowOff>
    </xdr:to>
    <xdr:pic>
      <xdr:nvPicPr>
        <xdr:cNvPr id="43689" name="Image 43688">
          <a:extLst>
            <a:ext uri="{FF2B5EF4-FFF2-40B4-BE49-F238E27FC236}">
              <a16:creationId xmlns:a16="http://schemas.microsoft.com/office/drawing/2014/main" id="{00000000-0008-0000-0700-0000A9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4"/>
        <a:stretch>
          <a:fillRect/>
        </a:stretch>
      </xdr:blipFill>
      <xdr:spPr>
        <a:xfrm>
          <a:off x="16640174" y="43681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13</xdr:row>
      <xdr:rowOff>3619499</xdr:rowOff>
    </xdr:from>
    <xdr:to>
      <xdr:col>16</xdr:col>
      <xdr:colOff>94614</xdr:colOff>
      <xdr:row>14</xdr:row>
      <xdr:rowOff>3619499</xdr:rowOff>
    </xdr:to>
    <xdr:pic>
      <xdr:nvPicPr>
        <xdr:cNvPr id="43691" name="Image 43690">
          <a:extLst>
            <a:ext uri="{FF2B5EF4-FFF2-40B4-BE49-F238E27FC236}">
              <a16:creationId xmlns:a16="http://schemas.microsoft.com/office/drawing/2014/main" id="{00000000-0008-0000-0700-0000AB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5"/>
        <a:stretch>
          <a:fillRect/>
        </a:stretch>
      </xdr:blipFill>
      <xdr:spPr>
        <a:xfrm>
          <a:off x="16640174" y="47301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14</xdr:row>
      <xdr:rowOff>3619499</xdr:rowOff>
    </xdr:from>
    <xdr:to>
      <xdr:col>16</xdr:col>
      <xdr:colOff>94614</xdr:colOff>
      <xdr:row>15</xdr:row>
      <xdr:rowOff>3619499</xdr:rowOff>
    </xdr:to>
    <xdr:pic>
      <xdr:nvPicPr>
        <xdr:cNvPr id="43693" name="Image 43692">
          <a:extLst>
            <a:ext uri="{FF2B5EF4-FFF2-40B4-BE49-F238E27FC236}">
              <a16:creationId xmlns:a16="http://schemas.microsoft.com/office/drawing/2014/main" id="{00000000-0008-0000-0700-0000AD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6"/>
        <a:stretch>
          <a:fillRect/>
        </a:stretch>
      </xdr:blipFill>
      <xdr:spPr>
        <a:xfrm>
          <a:off x="16640174" y="50920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15</xdr:row>
      <xdr:rowOff>3619499</xdr:rowOff>
    </xdr:from>
    <xdr:to>
      <xdr:col>16</xdr:col>
      <xdr:colOff>94614</xdr:colOff>
      <xdr:row>16</xdr:row>
      <xdr:rowOff>3619499</xdr:rowOff>
    </xdr:to>
    <xdr:pic>
      <xdr:nvPicPr>
        <xdr:cNvPr id="43695" name="Image 43694">
          <a:extLst>
            <a:ext uri="{FF2B5EF4-FFF2-40B4-BE49-F238E27FC236}">
              <a16:creationId xmlns:a16="http://schemas.microsoft.com/office/drawing/2014/main" id="{00000000-0008-0000-0700-0000AF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7"/>
        <a:stretch>
          <a:fillRect/>
        </a:stretch>
      </xdr:blipFill>
      <xdr:spPr>
        <a:xfrm>
          <a:off x="16640174" y="54540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16</xdr:row>
      <xdr:rowOff>3619499</xdr:rowOff>
    </xdr:from>
    <xdr:to>
      <xdr:col>16</xdr:col>
      <xdr:colOff>94614</xdr:colOff>
      <xdr:row>17</xdr:row>
      <xdr:rowOff>3619499</xdr:rowOff>
    </xdr:to>
    <xdr:pic>
      <xdr:nvPicPr>
        <xdr:cNvPr id="43697" name="Image 43696">
          <a:extLst>
            <a:ext uri="{FF2B5EF4-FFF2-40B4-BE49-F238E27FC236}">
              <a16:creationId xmlns:a16="http://schemas.microsoft.com/office/drawing/2014/main" id="{00000000-0008-0000-0700-0000B1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8"/>
        <a:stretch>
          <a:fillRect/>
        </a:stretch>
      </xdr:blipFill>
      <xdr:spPr>
        <a:xfrm>
          <a:off x="16640174" y="58159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17</xdr:row>
      <xdr:rowOff>3619499</xdr:rowOff>
    </xdr:from>
    <xdr:to>
      <xdr:col>16</xdr:col>
      <xdr:colOff>94614</xdr:colOff>
      <xdr:row>18</xdr:row>
      <xdr:rowOff>3619499</xdr:rowOff>
    </xdr:to>
    <xdr:pic>
      <xdr:nvPicPr>
        <xdr:cNvPr id="43699" name="Image 43698">
          <a:extLst>
            <a:ext uri="{FF2B5EF4-FFF2-40B4-BE49-F238E27FC236}">
              <a16:creationId xmlns:a16="http://schemas.microsoft.com/office/drawing/2014/main" id="{00000000-0008-0000-0700-0000B3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9"/>
        <a:stretch>
          <a:fillRect/>
        </a:stretch>
      </xdr:blipFill>
      <xdr:spPr>
        <a:xfrm>
          <a:off x="16640174" y="61779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18</xdr:row>
      <xdr:rowOff>3619499</xdr:rowOff>
    </xdr:from>
    <xdr:to>
      <xdr:col>16</xdr:col>
      <xdr:colOff>94614</xdr:colOff>
      <xdr:row>19</xdr:row>
      <xdr:rowOff>3619499</xdr:rowOff>
    </xdr:to>
    <xdr:pic>
      <xdr:nvPicPr>
        <xdr:cNvPr id="43701" name="Image 43700">
          <a:extLst>
            <a:ext uri="{FF2B5EF4-FFF2-40B4-BE49-F238E27FC236}">
              <a16:creationId xmlns:a16="http://schemas.microsoft.com/office/drawing/2014/main" id="{00000000-0008-0000-0700-0000B5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0"/>
        <a:stretch>
          <a:fillRect/>
        </a:stretch>
      </xdr:blipFill>
      <xdr:spPr>
        <a:xfrm>
          <a:off x="16640174" y="65398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19</xdr:row>
      <xdr:rowOff>3619499</xdr:rowOff>
    </xdr:from>
    <xdr:to>
      <xdr:col>16</xdr:col>
      <xdr:colOff>94614</xdr:colOff>
      <xdr:row>20</xdr:row>
      <xdr:rowOff>3619499</xdr:rowOff>
    </xdr:to>
    <xdr:pic>
      <xdr:nvPicPr>
        <xdr:cNvPr id="43703" name="Image 43702">
          <a:extLst>
            <a:ext uri="{FF2B5EF4-FFF2-40B4-BE49-F238E27FC236}">
              <a16:creationId xmlns:a16="http://schemas.microsoft.com/office/drawing/2014/main" id="{00000000-0008-0000-0700-0000B7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1"/>
        <a:stretch>
          <a:fillRect/>
        </a:stretch>
      </xdr:blipFill>
      <xdr:spPr>
        <a:xfrm>
          <a:off x="16640174" y="69018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20</xdr:row>
      <xdr:rowOff>3619499</xdr:rowOff>
    </xdr:from>
    <xdr:to>
      <xdr:col>16</xdr:col>
      <xdr:colOff>94614</xdr:colOff>
      <xdr:row>21</xdr:row>
      <xdr:rowOff>3619499</xdr:rowOff>
    </xdr:to>
    <xdr:pic>
      <xdr:nvPicPr>
        <xdr:cNvPr id="43705" name="Image 43704">
          <a:extLst>
            <a:ext uri="{FF2B5EF4-FFF2-40B4-BE49-F238E27FC236}">
              <a16:creationId xmlns:a16="http://schemas.microsoft.com/office/drawing/2014/main" id="{00000000-0008-0000-0700-0000B9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2"/>
        <a:stretch>
          <a:fillRect/>
        </a:stretch>
      </xdr:blipFill>
      <xdr:spPr>
        <a:xfrm>
          <a:off x="16640174" y="72637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21</xdr:row>
      <xdr:rowOff>3619499</xdr:rowOff>
    </xdr:from>
    <xdr:to>
      <xdr:col>16</xdr:col>
      <xdr:colOff>94614</xdr:colOff>
      <xdr:row>22</xdr:row>
      <xdr:rowOff>3619499</xdr:rowOff>
    </xdr:to>
    <xdr:pic>
      <xdr:nvPicPr>
        <xdr:cNvPr id="43707" name="Image 43706">
          <a:extLst>
            <a:ext uri="{FF2B5EF4-FFF2-40B4-BE49-F238E27FC236}">
              <a16:creationId xmlns:a16="http://schemas.microsoft.com/office/drawing/2014/main" id="{00000000-0008-0000-0700-0000BB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3"/>
        <a:stretch>
          <a:fillRect/>
        </a:stretch>
      </xdr:blipFill>
      <xdr:spPr>
        <a:xfrm>
          <a:off x="16640174" y="76257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22</xdr:row>
      <xdr:rowOff>3619499</xdr:rowOff>
    </xdr:from>
    <xdr:to>
      <xdr:col>16</xdr:col>
      <xdr:colOff>94614</xdr:colOff>
      <xdr:row>23</xdr:row>
      <xdr:rowOff>3619499</xdr:rowOff>
    </xdr:to>
    <xdr:pic>
      <xdr:nvPicPr>
        <xdr:cNvPr id="43709" name="Image 43708">
          <a:extLst>
            <a:ext uri="{FF2B5EF4-FFF2-40B4-BE49-F238E27FC236}">
              <a16:creationId xmlns:a16="http://schemas.microsoft.com/office/drawing/2014/main" id="{00000000-0008-0000-0700-0000BD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4"/>
        <a:stretch>
          <a:fillRect/>
        </a:stretch>
      </xdr:blipFill>
      <xdr:spPr>
        <a:xfrm>
          <a:off x="16640174" y="79876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23</xdr:row>
      <xdr:rowOff>3619499</xdr:rowOff>
    </xdr:from>
    <xdr:to>
      <xdr:col>16</xdr:col>
      <xdr:colOff>94614</xdr:colOff>
      <xdr:row>24</xdr:row>
      <xdr:rowOff>3619499</xdr:rowOff>
    </xdr:to>
    <xdr:pic>
      <xdr:nvPicPr>
        <xdr:cNvPr id="43711" name="Image 43710">
          <a:extLst>
            <a:ext uri="{FF2B5EF4-FFF2-40B4-BE49-F238E27FC236}">
              <a16:creationId xmlns:a16="http://schemas.microsoft.com/office/drawing/2014/main" id="{00000000-0008-0000-0700-0000BF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5"/>
        <a:stretch>
          <a:fillRect/>
        </a:stretch>
      </xdr:blipFill>
      <xdr:spPr>
        <a:xfrm>
          <a:off x="16640174" y="83496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24</xdr:row>
      <xdr:rowOff>3619499</xdr:rowOff>
    </xdr:from>
    <xdr:to>
      <xdr:col>16</xdr:col>
      <xdr:colOff>94614</xdr:colOff>
      <xdr:row>25</xdr:row>
      <xdr:rowOff>3619499</xdr:rowOff>
    </xdr:to>
    <xdr:pic>
      <xdr:nvPicPr>
        <xdr:cNvPr id="43713" name="Image 43712">
          <a:extLst>
            <a:ext uri="{FF2B5EF4-FFF2-40B4-BE49-F238E27FC236}">
              <a16:creationId xmlns:a16="http://schemas.microsoft.com/office/drawing/2014/main" id="{00000000-0008-0000-0700-0000C1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6"/>
        <a:stretch>
          <a:fillRect/>
        </a:stretch>
      </xdr:blipFill>
      <xdr:spPr>
        <a:xfrm>
          <a:off x="16640174" y="87115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25</xdr:row>
      <xdr:rowOff>3619499</xdr:rowOff>
    </xdr:from>
    <xdr:to>
      <xdr:col>16</xdr:col>
      <xdr:colOff>94614</xdr:colOff>
      <xdr:row>26</xdr:row>
      <xdr:rowOff>3619499</xdr:rowOff>
    </xdr:to>
    <xdr:pic>
      <xdr:nvPicPr>
        <xdr:cNvPr id="43715" name="Image 43714">
          <a:extLst>
            <a:ext uri="{FF2B5EF4-FFF2-40B4-BE49-F238E27FC236}">
              <a16:creationId xmlns:a16="http://schemas.microsoft.com/office/drawing/2014/main" id="{00000000-0008-0000-0700-0000C3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7"/>
        <a:stretch>
          <a:fillRect/>
        </a:stretch>
      </xdr:blipFill>
      <xdr:spPr>
        <a:xfrm>
          <a:off x="16640174" y="90735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26</xdr:row>
      <xdr:rowOff>3619499</xdr:rowOff>
    </xdr:from>
    <xdr:to>
      <xdr:col>16</xdr:col>
      <xdr:colOff>94614</xdr:colOff>
      <xdr:row>27</xdr:row>
      <xdr:rowOff>3619499</xdr:rowOff>
    </xdr:to>
    <xdr:pic>
      <xdr:nvPicPr>
        <xdr:cNvPr id="43717" name="Image 43716">
          <a:extLst>
            <a:ext uri="{FF2B5EF4-FFF2-40B4-BE49-F238E27FC236}">
              <a16:creationId xmlns:a16="http://schemas.microsoft.com/office/drawing/2014/main" id="{00000000-0008-0000-0700-0000C5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8"/>
        <a:stretch>
          <a:fillRect/>
        </a:stretch>
      </xdr:blipFill>
      <xdr:spPr>
        <a:xfrm>
          <a:off x="16640174" y="94354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27</xdr:row>
      <xdr:rowOff>3619499</xdr:rowOff>
    </xdr:from>
    <xdr:to>
      <xdr:col>16</xdr:col>
      <xdr:colOff>94614</xdr:colOff>
      <xdr:row>28</xdr:row>
      <xdr:rowOff>3619499</xdr:rowOff>
    </xdr:to>
    <xdr:pic>
      <xdr:nvPicPr>
        <xdr:cNvPr id="43719" name="Image 43718">
          <a:extLst>
            <a:ext uri="{FF2B5EF4-FFF2-40B4-BE49-F238E27FC236}">
              <a16:creationId xmlns:a16="http://schemas.microsoft.com/office/drawing/2014/main" id="{00000000-0008-0000-0700-0000C7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9"/>
        <a:stretch>
          <a:fillRect/>
        </a:stretch>
      </xdr:blipFill>
      <xdr:spPr>
        <a:xfrm>
          <a:off x="16640174" y="97974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28</xdr:row>
      <xdr:rowOff>3619499</xdr:rowOff>
    </xdr:from>
    <xdr:to>
      <xdr:col>16</xdr:col>
      <xdr:colOff>94614</xdr:colOff>
      <xdr:row>29</xdr:row>
      <xdr:rowOff>3619499</xdr:rowOff>
    </xdr:to>
    <xdr:pic>
      <xdr:nvPicPr>
        <xdr:cNvPr id="43721" name="Image 43720">
          <a:extLst>
            <a:ext uri="{FF2B5EF4-FFF2-40B4-BE49-F238E27FC236}">
              <a16:creationId xmlns:a16="http://schemas.microsoft.com/office/drawing/2014/main" id="{00000000-0008-0000-0700-0000C9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0"/>
        <a:stretch>
          <a:fillRect/>
        </a:stretch>
      </xdr:blipFill>
      <xdr:spPr>
        <a:xfrm>
          <a:off x="16640174" y="101593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29</xdr:row>
      <xdr:rowOff>3619499</xdr:rowOff>
    </xdr:from>
    <xdr:to>
      <xdr:col>16</xdr:col>
      <xdr:colOff>94614</xdr:colOff>
      <xdr:row>30</xdr:row>
      <xdr:rowOff>3619499</xdr:rowOff>
    </xdr:to>
    <xdr:pic>
      <xdr:nvPicPr>
        <xdr:cNvPr id="43723" name="Image 43722">
          <a:extLst>
            <a:ext uri="{FF2B5EF4-FFF2-40B4-BE49-F238E27FC236}">
              <a16:creationId xmlns:a16="http://schemas.microsoft.com/office/drawing/2014/main" id="{00000000-0008-0000-0700-0000CB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1"/>
        <a:stretch>
          <a:fillRect/>
        </a:stretch>
      </xdr:blipFill>
      <xdr:spPr>
        <a:xfrm>
          <a:off x="16640174" y="105213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30</xdr:row>
      <xdr:rowOff>3619499</xdr:rowOff>
    </xdr:from>
    <xdr:to>
      <xdr:col>16</xdr:col>
      <xdr:colOff>94614</xdr:colOff>
      <xdr:row>31</xdr:row>
      <xdr:rowOff>3619499</xdr:rowOff>
    </xdr:to>
    <xdr:pic>
      <xdr:nvPicPr>
        <xdr:cNvPr id="43725" name="Image 43724">
          <a:extLst>
            <a:ext uri="{FF2B5EF4-FFF2-40B4-BE49-F238E27FC236}">
              <a16:creationId xmlns:a16="http://schemas.microsoft.com/office/drawing/2014/main" id="{00000000-0008-0000-0700-0000CD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2"/>
        <a:stretch>
          <a:fillRect/>
        </a:stretch>
      </xdr:blipFill>
      <xdr:spPr>
        <a:xfrm>
          <a:off x="16640174" y="108832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31</xdr:row>
      <xdr:rowOff>3619499</xdr:rowOff>
    </xdr:from>
    <xdr:to>
      <xdr:col>16</xdr:col>
      <xdr:colOff>94614</xdr:colOff>
      <xdr:row>32</xdr:row>
      <xdr:rowOff>3619499</xdr:rowOff>
    </xdr:to>
    <xdr:pic>
      <xdr:nvPicPr>
        <xdr:cNvPr id="43727" name="Image 43726">
          <a:extLst>
            <a:ext uri="{FF2B5EF4-FFF2-40B4-BE49-F238E27FC236}">
              <a16:creationId xmlns:a16="http://schemas.microsoft.com/office/drawing/2014/main" id="{00000000-0008-0000-0700-0000CF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3"/>
        <a:stretch>
          <a:fillRect/>
        </a:stretch>
      </xdr:blipFill>
      <xdr:spPr>
        <a:xfrm>
          <a:off x="16640174" y="112452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32</xdr:row>
      <xdr:rowOff>3619499</xdr:rowOff>
    </xdr:from>
    <xdr:to>
      <xdr:col>16</xdr:col>
      <xdr:colOff>94614</xdr:colOff>
      <xdr:row>33</xdr:row>
      <xdr:rowOff>3619499</xdr:rowOff>
    </xdr:to>
    <xdr:pic>
      <xdr:nvPicPr>
        <xdr:cNvPr id="43729" name="Image 43728">
          <a:extLst>
            <a:ext uri="{FF2B5EF4-FFF2-40B4-BE49-F238E27FC236}">
              <a16:creationId xmlns:a16="http://schemas.microsoft.com/office/drawing/2014/main" id="{00000000-0008-0000-0700-0000D1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4"/>
        <a:stretch>
          <a:fillRect/>
        </a:stretch>
      </xdr:blipFill>
      <xdr:spPr>
        <a:xfrm>
          <a:off x="16640174" y="116071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33</xdr:row>
      <xdr:rowOff>3619499</xdr:rowOff>
    </xdr:from>
    <xdr:to>
      <xdr:col>16</xdr:col>
      <xdr:colOff>94614</xdr:colOff>
      <xdr:row>34</xdr:row>
      <xdr:rowOff>3619499</xdr:rowOff>
    </xdr:to>
    <xdr:pic>
      <xdr:nvPicPr>
        <xdr:cNvPr id="43731" name="Image 43730">
          <a:extLst>
            <a:ext uri="{FF2B5EF4-FFF2-40B4-BE49-F238E27FC236}">
              <a16:creationId xmlns:a16="http://schemas.microsoft.com/office/drawing/2014/main" id="{00000000-0008-0000-0700-0000D3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5"/>
        <a:stretch>
          <a:fillRect/>
        </a:stretch>
      </xdr:blipFill>
      <xdr:spPr>
        <a:xfrm>
          <a:off x="16640174" y="119691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34</xdr:row>
      <xdr:rowOff>3619499</xdr:rowOff>
    </xdr:from>
    <xdr:to>
      <xdr:col>16</xdr:col>
      <xdr:colOff>94614</xdr:colOff>
      <xdr:row>35</xdr:row>
      <xdr:rowOff>3619499</xdr:rowOff>
    </xdr:to>
    <xdr:pic>
      <xdr:nvPicPr>
        <xdr:cNvPr id="43733" name="Image 43732">
          <a:extLst>
            <a:ext uri="{FF2B5EF4-FFF2-40B4-BE49-F238E27FC236}">
              <a16:creationId xmlns:a16="http://schemas.microsoft.com/office/drawing/2014/main" id="{00000000-0008-0000-0700-0000D5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6"/>
        <a:stretch>
          <a:fillRect/>
        </a:stretch>
      </xdr:blipFill>
      <xdr:spPr>
        <a:xfrm>
          <a:off x="16640174" y="123310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35</xdr:row>
      <xdr:rowOff>3619499</xdr:rowOff>
    </xdr:from>
    <xdr:to>
      <xdr:col>16</xdr:col>
      <xdr:colOff>94614</xdr:colOff>
      <xdr:row>36</xdr:row>
      <xdr:rowOff>3619499</xdr:rowOff>
    </xdr:to>
    <xdr:pic>
      <xdr:nvPicPr>
        <xdr:cNvPr id="43735" name="Image 43734">
          <a:extLst>
            <a:ext uri="{FF2B5EF4-FFF2-40B4-BE49-F238E27FC236}">
              <a16:creationId xmlns:a16="http://schemas.microsoft.com/office/drawing/2014/main" id="{00000000-0008-0000-0700-0000D7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7"/>
        <a:stretch>
          <a:fillRect/>
        </a:stretch>
      </xdr:blipFill>
      <xdr:spPr>
        <a:xfrm>
          <a:off x="16640174" y="126930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36</xdr:row>
      <xdr:rowOff>3619499</xdr:rowOff>
    </xdr:from>
    <xdr:to>
      <xdr:col>16</xdr:col>
      <xdr:colOff>94614</xdr:colOff>
      <xdr:row>37</xdr:row>
      <xdr:rowOff>3619499</xdr:rowOff>
    </xdr:to>
    <xdr:pic>
      <xdr:nvPicPr>
        <xdr:cNvPr id="43737" name="Image 43736">
          <a:extLst>
            <a:ext uri="{FF2B5EF4-FFF2-40B4-BE49-F238E27FC236}">
              <a16:creationId xmlns:a16="http://schemas.microsoft.com/office/drawing/2014/main" id="{00000000-0008-0000-0700-0000D9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8"/>
        <a:stretch>
          <a:fillRect/>
        </a:stretch>
      </xdr:blipFill>
      <xdr:spPr>
        <a:xfrm>
          <a:off x="16640174" y="130549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37</xdr:row>
      <xdr:rowOff>3619499</xdr:rowOff>
    </xdr:from>
    <xdr:to>
      <xdr:col>16</xdr:col>
      <xdr:colOff>94614</xdr:colOff>
      <xdr:row>38</xdr:row>
      <xdr:rowOff>3619499</xdr:rowOff>
    </xdr:to>
    <xdr:pic>
      <xdr:nvPicPr>
        <xdr:cNvPr id="43739" name="Image 43738">
          <a:extLst>
            <a:ext uri="{FF2B5EF4-FFF2-40B4-BE49-F238E27FC236}">
              <a16:creationId xmlns:a16="http://schemas.microsoft.com/office/drawing/2014/main" id="{00000000-0008-0000-0700-0000DB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9"/>
        <a:stretch>
          <a:fillRect/>
        </a:stretch>
      </xdr:blipFill>
      <xdr:spPr>
        <a:xfrm>
          <a:off x="16640174" y="134169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38</xdr:row>
      <xdr:rowOff>3619499</xdr:rowOff>
    </xdr:from>
    <xdr:to>
      <xdr:col>16</xdr:col>
      <xdr:colOff>94614</xdr:colOff>
      <xdr:row>39</xdr:row>
      <xdr:rowOff>3619499</xdr:rowOff>
    </xdr:to>
    <xdr:pic>
      <xdr:nvPicPr>
        <xdr:cNvPr id="43741" name="Image 43740">
          <a:extLst>
            <a:ext uri="{FF2B5EF4-FFF2-40B4-BE49-F238E27FC236}">
              <a16:creationId xmlns:a16="http://schemas.microsoft.com/office/drawing/2014/main" id="{00000000-0008-0000-0700-0000DD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50"/>
        <a:stretch>
          <a:fillRect/>
        </a:stretch>
      </xdr:blipFill>
      <xdr:spPr>
        <a:xfrm>
          <a:off x="16640174" y="137788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39</xdr:row>
      <xdr:rowOff>3619499</xdr:rowOff>
    </xdr:from>
    <xdr:to>
      <xdr:col>16</xdr:col>
      <xdr:colOff>94614</xdr:colOff>
      <xdr:row>40</xdr:row>
      <xdr:rowOff>3619499</xdr:rowOff>
    </xdr:to>
    <xdr:pic>
      <xdr:nvPicPr>
        <xdr:cNvPr id="43743" name="Image 43742">
          <a:extLst>
            <a:ext uri="{FF2B5EF4-FFF2-40B4-BE49-F238E27FC236}">
              <a16:creationId xmlns:a16="http://schemas.microsoft.com/office/drawing/2014/main" id="{00000000-0008-0000-0700-0000DF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51"/>
        <a:stretch>
          <a:fillRect/>
        </a:stretch>
      </xdr:blipFill>
      <xdr:spPr>
        <a:xfrm>
          <a:off x="16640174" y="141408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40</xdr:row>
      <xdr:rowOff>3619499</xdr:rowOff>
    </xdr:from>
    <xdr:to>
      <xdr:col>16</xdr:col>
      <xdr:colOff>94614</xdr:colOff>
      <xdr:row>41</xdr:row>
      <xdr:rowOff>3619499</xdr:rowOff>
    </xdr:to>
    <xdr:pic>
      <xdr:nvPicPr>
        <xdr:cNvPr id="43745" name="Image 43744">
          <a:extLst>
            <a:ext uri="{FF2B5EF4-FFF2-40B4-BE49-F238E27FC236}">
              <a16:creationId xmlns:a16="http://schemas.microsoft.com/office/drawing/2014/main" id="{00000000-0008-0000-0700-0000E1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52"/>
        <a:stretch>
          <a:fillRect/>
        </a:stretch>
      </xdr:blipFill>
      <xdr:spPr>
        <a:xfrm>
          <a:off x="16640174" y="145027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41</xdr:row>
      <xdr:rowOff>3619499</xdr:rowOff>
    </xdr:from>
    <xdr:to>
      <xdr:col>16</xdr:col>
      <xdr:colOff>94614</xdr:colOff>
      <xdr:row>42</xdr:row>
      <xdr:rowOff>3619499</xdr:rowOff>
    </xdr:to>
    <xdr:pic>
      <xdr:nvPicPr>
        <xdr:cNvPr id="43747" name="Image 43746">
          <a:extLst>
            <a:ext uri="{FF2B5EF4-FFF2-40B4-BE49-F238E27FC236}">
              <a16:creationId xmlns:a16="http://schemas.microsoft.com/office/drawing/2014/main" id="{00000000-0008-0000-0700-0000E3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53"/>
        <a:stretch>
          <a:fillRect/>
        </a:stretch>
      </xdr:blipFill>
      <xdr:spPr>
        <a:xfrm>
          <a:off x="16640174" y="148647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42</xdr:row>
      <xdr:rowOff>3619499</xdr:rowOff>
    </xdr:from>
    <xdr:to>
      <xdr:col>16</xdr:col>
      <xdr:colOff>94614</xdr:colOff>
      <xdr:row>43</xdr:row>
      <xdr:rowOff>3619499</xdr:rowOff>
    </xdr:to>
    <xdr:pic>
      <xdr:nvPicPr>
        <xdr:cNvPr id="43749" name="Image 43748">
          <a:extLst>
            <a:ext uri="{FF2B5EF4-FFF2-40B4-BE49-F238E27FC236}">
              <a16:creationId xmlns:a16="http://schemas.microsoft.com/office/drawing/2014/main" id="{00000000-0008-0000-0700-0000E5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54"/>
        <a:stretch>
          <a:fillRect/>
        </a:stretch>
      </xdr:blipFill>
      <xdr:spPr>
        <a:xfrm>
          <a:off x="16640174" y="152266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43</xdr:row>
      <xdr:rowOff>3619499</xdr:rowOff>
    </xdr:from>
    <xdr:to>
      <xdr:col>16</xdr:col>
      <xdr:colOff>94614</xdr:colOff>
      <xdr:row>44</xdr:row>
      <xdr:rowOff>3619499</xdr:rowOff>
    </xdr:to>
    <xdr:pic>
      <xdr:nvPicPr>
        <xdr:cNvPr id="43751" name="Image 43750">
          <a:extLst>
            <a:ext uri="{FF2B5EF4-FFF2-40B4-BE49-F238E27FC236}">
              <a16:creationId xmlns:a16="http://schemas.microsoft.com/office/drawing/2014/main" id="{00000000-0008-0000-0700-0000E7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55"/>
        <a:stretch>
          <a:fillRect/>
        </a:stretch>
      </xdr:blipFill>
      <xdr:spPr>
        <a:xfrm>
          <a:off x="16640174" y="155886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44</xdr:row>
      <xdr:rowOff>3619499</xdr:rowOff>
    </xdr:from>
    <xdr:to>
      <xdr:col>16</xdr:col>
      <xdr:colOff>94614</xdr:colOff>
      <xdr:row>45</xdr:row>
      <xdr:rowOff>3619499</xdr:rowOff>
    </xdr:to>
    <xdr:pic>
      <xdr:nvPicPr>
        <xdr:cNvPr id="43753" name="Image 43752">
          <a:extLst>
            <a:ext uri="{FF2B5EF4-FFF2-40B4-BE49-F238E27FC236}">
              <a16:creationId xmlns:a16="http://schemas.microsoft.com/office/drawing/2014/main" id="{00000000-0008-0000-0700-0000E9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56"/>
        <a:stretch>
          <a:fillRect/>
        </a:stretch>
      </xdr:blipFill>
      <xdr:spPr>
        <a:xfrm>
          <a:off x="16640174" y="159505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45</xdr:row>
      <xdr:rowOff>3619499</xdr:rowOff>
    </xdr:from>
    <xdr:to>
      <xdr:col>16</xdr:col>
      <xdr:colOff>94614</xdr:colOff>
      <xdr:row>46</xdr:row>
      <xdr:rowOff>3619499</xdr:rowOff>
    </xdr:to>
    <xdr:pic>
      <xdr:nvPicPr>
        <xdr:cNvPr id="43755" name="Image 43754">
          <a:extLst>
            <a:ext uri="{FF2B5EF4-FFF2-40B4-BE49-F238E27FC236}">
              <a16:creationId xmlns:a16="http://schemas.microsoft.com/office/drawing/2014/main" id="{00000000-0008-0000-0700-0000EB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57"/>
        <a:stretch>
          <a:fillRect/>
        </a:stretch>
      </xdr:blipFill>
      <xdr:spPr>
        <a:xfrm>
          <a:off x="16640174" y="163125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46</xdr:row>
      <xdr:rowOff>3619499</xdr:rowOff>
    </xdr:from>
    <xdr:to>
      <xdr:col>16</xdr:col>
      <xdr:colOff>94614</xdr:colOff>
      <xdr:row>47</xdr:row>
      <xdr:rowOff>3619499</xdr:rowOff>
    </xdr:to>
    <xdr:pic>
      <xdr:nvPicPr>
        <xdr:cNvPr id="43757" name="Image 43756">
          <a:extLst>
            <a:ext uri="{FF2B5EF4-FFF2-40B4-BE49-F238E27FC236}">
              <a16:creationId xmlns:a16="http://schemas.microsoft.com/office/drawing/2014/main" id="{00000000-0008-0000-0700-0000ED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58"/>
        <a:stretch>
          <a:fillRect/>
        </a:stretch>
      </xdr:blipFill>
      <xdr:spPr>
        <a:xfrm>
          <a:off x="16640174" y="166744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47</xdr:row>
      <xdr:rowOff>3619499</xdr:rowOff>
    </xdr:from>
    <xdr:to>
      <xdr:col>16</xdr:col>
      <xdr:colOff>94614</xdr:colOff>
      <xdr:row>48</xdr:row>
      <xdr:rowOff>3619499</xdr:rowOff>
    </xdr:to>
    <xdr:pic>
      <xdr:nvPicPr>
        <xdr:cNvPr id="43759" name="Image 43758">
          <a:extLst>
            <a:ext uri="{FF2B5EF4-FFF2-40B4-BE49-F238E27FC236}">
              <a16:creationId xmlns:a16="http://schemas.microsoft.com/office/drawing/2014/main" id="{00000000-0008-0000-0700-0000EF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59"/>
        <a:stretch>
          <a:fillRect/>
        </a:stretch>
      </xdr:blipFill>
      <xdr:spPr>
        <a:xfrm>
          <a:off x="16640174" y="170364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48</xdr:row>
      <xdr:rowOff>3619499</xdr:rowOff>
    </xdr:from>
    <xdr:to>
      <xdr:col>16</xdr:col>
      <xdr:colOff>94614</xdr:colOff>
      <xdr:row>49</xdr:row>
      <xdr:rowOff>3619499</xdr:rowOff>
    </xdr:to>
    <xdr:pic>
      <xdr:nvPicPr>
        <xdr:cNvPr id="43761" name="Image 43760">
          <a:extLst>
            <a:ext uri="{FF2B5EF4-FFF2-40B4-BE49-F238E27FC236}">
              <a16:creationId xmlns:a16="http://schemas.microsoft.com/office/drawing/2014/main" id="{00000000-0008-0000-0700-0000F1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60"/>
        <a:stretch>
          <a:fillRect/>
        </a:stretch>
      </xdr:blipFill>
      <xdr:spPr>
        <a:xfrm>
          <a:off x="16640174" y="173983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49</xdr:row>
      <xdr:rowOff>3619499</xdr:rowOff>
    </xdr:from>
    <xdr:to>
      <xdr:col>16</xdr:col>
      <xdr:colOff>94614</xdr:colOff>
      <xdr:row>50</xdr:row>
      <xdr:rowOff>3619499</xdr:rowOff>
    </xdr:to>
    <xdr:pic>
      <xdr:nvPicPr>
        <xdr:cNvPr id="43763" name="Image 43762">
          <a:extLst>
            <a:ext uri="{FF2B5EF4-FFF2-40B4-BE49-F238E27FC236}">
              <a16:creationId xmlns:a16="http://schemas.microsoft.com/office/drawing/2014/main" id="{00000000-0008-0000-0700-0000F3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61"/>
        <a:stretch>
          <a:fillRect/>
        </a:stretch>
      </xdr:blipFill>
      <xdr:spPr>
        <a:xfrm>
          <a:off x="16640174" y="177603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50</xdr:row>
      <xdr:rowOff>3619499</xdr:rowOff>
    </xdr:from>
    <xdr:to>
      <xdr:col>16</xdr:col>
      <xdr:colOff>94614</xdr:colOff>
      <xdr:row>51</xdr:row>
      <xdr:rowOff>3619499</xdr:rowOff>
    </xdr:to>
    <xdr:pic>
      <xdr:nvPicPr>
        <xdr:cNvPr id="43765" name="Image 43764">
          <a:extLst>
            <a:ext uri="{FF2B5EF4-FFF2-40B4-BE49-F238E27FC236}">
              <a16:creationId xmlns:a16="http://schemas.microsoft.com/office/drawing/2014/main" id="{00000000-0008-0000-0700-0000F5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62"/>
        <a:stretch>
          <a:fillRect/>
        </a:stretch>
      </xdr:blipFill>
      <xdr:spPr>
        <a:xfrm>
          <a:off x="16640174" y="181222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51</xdr:row>
      <xdr:rowOff>3619499</xdr:rowOff>
    </xdr:from>
    <xdr:to>
      <xdr:col>16</xdr:col>
      <xdr:colOff>94614</xdr:colOff>
      <xdr:row>52</xdr:row>
      <xdr:rowOff>3619499</xdr:rowOff>
    </xdr:to>
    <xdr:pic>
      <xdr:nvPicPr>
        <xdr:cNvPr id="43767" name="Image 43766">
          <a:extLst>
            <a:ext uri="{FF2B5EF4-FFF2-40B4-BE49-F238E27FC236}">
              <a16:creationId xmlns:a16="http://schemas.microsoft.com/office/drawing/2014/main" id="{00000000-0008-0000-0700-0000F7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63"/>
        <a:stretch>
          <a:fillRect/>
        </a:stretch>
      </xdr:blipFill>
      <xdr:spPr>
        <a:xfrm>
          <a:off x="16640174" y="184842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52</xdr:row>
      <xdr:rowOff>3619499</xdr:rowOff>
    </xdr:from>
    <xdr:to>
      <xdr:col>16</xdr:col>
      <xdr:colOff>94614</xdr:colOff>
      <xdr:row>53</xdr:row>
      <xdr:rowOff>3619499</xdr:rowOff>
    </xdr:to>
    <xdr:pic>
      <xdr:nvPicPr>
        <xdr:cNvPr id="43769" name="Image 43768">
          <a:extLst>
            <a:ext uri="{FF2B5EF4-FFF2-40B4-BE49-F238E27FC236}">
              <a16:creationId xmlns:a16="http://schemas.microsoft.com/office/drawing/2014/main" id="{00000000-0008-0000-0700-0000F9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64"/>
        <a:stretch>
          <a:fillRect/>
        </a:stretch>
      </xdr:blipFill>
      <xdr:spPr>
        <a:xfrm>
          <a:off x="16640174" y="188461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53</xdr:row>
      <xdr:rowOff>3619499</xdr:rowOff>
    </xdr:from>
    <xdr:to>
      <xdr:col>16</xdr:col>
      <xdr:colOff>94614</xdr:colOff>
      <xdr:row>54</xdr:row>
      <xdr:rowOff>3619499</xdr:rowOff>
    </xdr:to>
    <xdr:pic>
      <xdr:nvPicPr>
        <xdr:cNvPr id="43771" name="Image 43770">
          <a:extLst>
            <a:ext uri="{FF2B5EF4-FFF2-40B4-BE49-F238E27FC236}">
              <a16:creationId xmlns:a16="http://schemas.microsoft.com/office/drawing/2014/main" id="{00000000-0008-0000-0700-0000FB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65"/>
        <a:stretch>
          <a:fillRect/>
        </a:stretch>
      </xdr:blipFill>
      <xdr:spPr>
        <a:xfrm>
          <a:off x="16640174" y="192081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54</xdr:row>
      <xdr:rowOff>3619499</xdr:rowOff>
    </xdr:from>
    <xdr:to>
      <xdr:col>16</xdr:col>
      <xdr:colOff>94614</xdr:colOff>
      <xdr:row>55</xdr:row>
      <xdr:rowOff>3619499</xdr:rowOff>
    </xdr:to>
    <xdr:pic>
      <xdr:nvPicPr>
        <xdr:cNvPr id="43773" name="Image 43772">
          <a:extLst>
            <a:ext uri="{FF2B5EF4-FFF2-40B4-BE49-F238E27FC236}">
              <a16:creationId xmlns:a16="http://schemas.microsoft.com/office/drawing/2014/main" id="{00000000-0008-0000-0700-0000FD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66"/>
        <a:stretch>
          <a:fillRect/>
        </a:stretch>
      </xdr:blipFill>
      <xdr:spPr>
        <a:xfrm>
          <a:off x="16640174" y="195700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55</xdr:row>
      <xdr:rowOff>3619499</xdr:rowOff>
    </xdr:from>
    <xdr:to>
      <xdr:col>16</xdr:col>
      <xdr:colOff>94614</xdr:colOff>
      <xdr:row>56</xdr:row>
      <xdr:rowOff>3619499</xdr:rowOff>
    </xdr:to>
    <xdr:pic>
      <xdr:nvPicPr>
        <xdr:cNvPr id="43775" name="Image 43774">
          <a:extLst>
            <a:ext uri="{FF2B5EF4-FFF2-40B4-BE49-F238E27FC236}">
              <a16:creationId xmlns:a16="http://schemas.microsoft.com/office/drawing/2014/main" id="{00000000-0008-0000-0700-0000FFA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67"/>
        <a:stretch>
          <a:fillRect/>
        </a:stretch>
      </xdr:blipFill>
      <xdr:spPr>
        <a:xfrm>
          <a:off x="16640174" y="199320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56</xdr:row>
      <xdr:rowOff>3619499</xdr:rowOff>
    </xdr:from>
    <xdr:to>
      <xdr:col>16</xdr:col>
      <xdr:colOff>94614</xdr:colOff>
      <xdr:row>57</xdr:row>
      <xdr:rowOff>3619499</xdr:rowOff>
    </xdr:to>
    <xdr:pic>
      <xdr:nvPicPr>
        <xdr:cNvPr id="43777" name="Image 43776">
          <a:extLst>
            <a:ext uri="{FF2B5EF4-FFF2-40B4-BE49-F238E27FC236}">
              <a16:creationId xmlns:a16="http://schemas.microsoft.com/office/drawing/2014/main" id="{00000000-0008-0000-0700-000001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68"/>
        <a:stretch>
          <a:fillRect/>
        </a:stretch>
      </xdr:blipFill>
      <xdr:spPr>
        <a:xfrm>
          <a:off x="16640174" y="202939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57</xdr:row>
      <xdr:rowOff>3619499</xdr:rowOff>
    </xdr:from>
    <xdr:to>
      <xdr:col>16</xdr:col>
      <xdr:colOff>94614</xdr:colOff>
      <xdr:row>58</xdr:row>
      <xdr:rowOff>3619499</xdr:rowOff>
    </xdr:to>
    <xdr:pic>
      <xdr:nvPicPr>
        <xdr:cNvPr id="43779" name="Image 43778">
          <a:extLst>
            <a:ext uri="{FF2B5EF4-FFF2-40B4-BE49-F238E27FC236}">
              <a16:creationId xmlns:a16="http://schemas.microsoft.com/office/drawing/2014/main" id="{00000000-0008-0000-0700-000003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69"/>
        <a:stretch>
          <a:fillRect/>
        </a:stretch>
      </xdr:blipFill>
      <xdr:spPr>
        <a:xfrm>
          <a:off x="16640174" y="206559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58</xdr:row>
      <xdr:rowOff>3619499</xdr:rowOff>
    </xdr:from>
    <xdr:to>
      <xdr:col>16</xdr:col>
      <xdr:colOff>94614</xdr:colOff>
      <xdr:row>59</xdr:row>
      <xdr:rowOff>3619499</xdr:rowOff>
    </xdr:to>
    <xdr:pic>
      <xdr:nvPicPr>
        <xdr:cNvPr id="43781" name="Image 43780">
          <a:extLst>
            <a:ext uri="{FF2B5EF4-FFF2-40B4-BE49-F238E27FC236}">
              <a16:creationId xmlns:a16="http://schemas.microsoft.com/office/drawing/2014/main" id="{00000000-0008-0000-0700-000005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70"/>
        <a:stretch>
          <a:fillRect/>
        </a:stretch>
      </xdr:blipFill>
      <xdr:spPr>
        <a:xfrm>
          <a:off x="16640174" y="210178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59</xdr:row>
      <xdr:rowOff>3619499</xdr:rowOff>
    </xdr:from>
    <xdr:to>
      <xdr:col>16</xdr:col>
      <xdr:colOff>94614</xdr:colOff>
      <xdr:row>60</xdr:row>
      <xdr:rowOff>3619499</xdr:rowOff>
    </xdr:to>
    <xdr:pic>
      <xdr:nvPicPr>
        <xdr:cNvPr id="43783" name="Image 43782">
          <a:extLst>
            <a:ext uri="{FF2B5EF4-FFF2-40B4-BE49-F238E27FC236}">
              <a16:creationId xmlns:a16="http://schemas.microsoft.com/office/drawing/2014/main" id="{00000000-0008-0000-0700-000007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71"/>
        <a:stretch>
          <a:fillRect/>
        </a:stretch>
      </xdr:blipFill>
      <xdr:spPr>
        <a:xfrm>
          <a:off x="16640174" y="213798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60</xdr:row>
      <xdr:rowOff>3619499</xdr:rowOff>
    </xdr:from>
    <xdr:to>
      <xdr:col>16</xdr:col>
      <xdr:colOff>94614</xdr:colOff>
      <xdr:row>61</xdr:row>
      <xdr:rowOff>3619499</xdr:rowOff>
    </xdr:to>
    <xdr:pic>
      <xdr:nvPicPr>
        <xdr:cNvPr id="43785" name="Image 43784">
          <a:extLst>
            <a:ext uri="{FF2B5EF4-FFF2-40B4-BE49-F238E27FC236}">
              <a16:creationId xmlns:a16="http://schemas.microsoft.com/office/drawing/2014/main" id="{00000000-0008-0000-0700-000009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72"/>
        <a:stretch>
          <a:fillRect/>
        </a:stretch>
      </xdr:blipFill>
      <xdr:spPr>
        <a:xfrm>
          <a:off x="16640174" y="217417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61</xdr:row>
      <xdr:rowOff>3619499</xdr:rowOff>
    </xdr:from>
    <xdr:to>
      <xdr:col>16</xdr:col>
      <xdr:colOff>94614</xdr:colOff>
      <xdr:row>62</xdr:row>
      <xdr:rowOff>3619499</xdr:rowOff>
    </xdr:to>
    <xdr:pic>
      <xdr:nvPicPr>
        <xdr:cNvPr id="43787" name="Image 43786">
          <a:extLst>
            <a:ext uri="{FF2B5EF4-FFF2-40B4-BE49-F238E27FC236}">
              <a16:creationId xmlns:a16="http://schemas.microsoft.com/office/drawing/2014/main" id="{00000000-0008-0000-0700-00000B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73"/>
        <a:stretch>
          <a:fillRect/>
        </a:stretch>
      </xdr:blipFill>
      <xdr:spPr>
        <a:xfrm>
          <a:off x="16640174" y="221037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62</xdr:row>
      <xdr:rowOff>3619499</xdr:rowOff>
    </xdr:from>
    <xdr:to>
      <xdr:col>16</xdr:col>
      <xdr:colOff>94614</xdr:colOff>
      <xdr:row>63</xdr:row>
      <xdr:rowOff>3619499</xdr:rowOff>
    </xdr:to>
    <xdr:pic>
      <xdr:nvPicPr>
        <xdr:cNvPr id="43789" name="Image 43788">
          <a:extLst>
            <a:ext uri="{FF2B5EF4-FFF2-40B4-BE49-F238E27FC236}">
              <a16:creationId xmlns:a16="http://schemas.microsoft.com/office/drawing/2014/main" id="{00000000-0008-0000-0700-00000D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74"/>
        <a:stretch>
          <a:fillRect/>
        </a:stretch>
      </xdr:blipFill>
      <xdr:spPr>
        <a:xfrm>
          <a:off x="16640174" y="224656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63</xdr:row>
      <xdr:rowOff>3619499</xdr:rowOff>
    </xdr:from>
    <xdr:to>
      <xdr:col>16</xdr:col>
      <xdr:colOff>94614</xdr:colOff>
      <xdr:row>64</xdr:row>
      <xdr:rowOff>3619499</xdr:rowOff>
    </xdr:to>
    <xdr:pic>
      <xdr:nvPicPr>
        <xdr:cNvPr id="43791" name="Image 43790">
          <a:extLst>
            <a:ext uri="{FF2B5EF4-FFF2-40B4-BE49-F238E27FC236}">
              <a16:creationId xmlns:a16="http://schemas.microsoft.com/office/drawing/2014/main" id="{00000000-0008-0000-0700-00000F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75"/>
        <a:stretch>
          <a:fillRect/>
        </a:stretch>
      </xdr:blipFill>
      <xdr:spPr>
        <a:xfrm>
          <a:off x="16640174" y="228276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64</xdr:row>
      <xdr:rowOff>3619499</xdr:rowOff>
    </xdr:from>
    <xdr:to>
      <xdr:col>16</xdr:col>
      <xdr:colOff>94614</xdr:colOff>
      <xdr:row>65</xdr:row>
      <xdr:rowOff>3619499</xdr:rowOff>
    </xdr:to>
    <xdr:pic>
      <xdr:nvPicPr>
        <xdr:cNvPr id="43793" name="Image 43792">
          <a:extLst>
            <a:ext uri="{FF2B5EF4-FFF2-40B4-BE49-F238E27FC236}">
              <a16:creationId xmlns:a16="http://schemas.microsoft.com/office/drawing/2014/main" id="{00000000-0008-0000-0700-000011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76"/>
        <a:stretch>
          <a:fillRect/>
        </a:stretch>
      </xdr:blipFill>
      <xdr:spPr>
        <a:xfrm>
          <a:off x="16640174" y="231895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65</xdr:row>
      <xdr:rowOff>3619499</xdr:rowOff>
    </xdr:from>
    <xdr:to>
      <xdr:col>16</xdr:col>
      <xdr:colOff>94614</xdr:colOff>
      <xdr:row>66</xdr:row>
      <xdr:rowOff>3619499</xdr:rowOff>
    </xdr:to>
    <xdr:pic>
      <xdr:nvPicPr>
        <xdr:cNvPr id="43795" name="Image 43794">
          <a:extLst>
            <a:ext uri="{FF2B5EF4-FFF2-40B4-BE49-F238E27FC236}">
              <a16:creationId xmlns:a16="http://schemas.microsoft.com/office/drawing/2014/main" id="{00000000-0008-0000-0700-000013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77"/>
        <a:stretch>
          <a:fillRect/>
        </a:stretch>
      </xdr:blipFill>
      <xdr:spPr>
        <a:xfrm>
          <a:off x="16640174" y="235515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66</xdr:row>
      <xdr:rowOff>3619499</xdr:rowOff>
    </xdr:from>
    <xdr:to>
      <xdr:col>16</xdr:col>
      <xdr:colOff>94614</xdr:colOff>
      <xdr:row>67</xdr:row>
      <xdr:rowOff>3619499</xdr:rowOff>
    </xdr:to>
    <xdr:pic>
      <xdr:nvPicPr>
        <xdr:cNvPr id="43797" name="Image 43796">
          <a:extLst>
            <a:ext uri="{FF2B5EF4-FFF2-40B4-BE49-F238E27FC236}">
              <a16:creationId xmlns:a16="http://schemas.microsoft.com/office/drawing/2014/main" id="{00000000-0008-0000-0700-000015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78"/>
        <a:stretch>
          <a:fillRect/>
        </a:stretch>
      </xdr:blipFill>
      <xdr:spPr>
        <a:xfrm>
          <a:off x="16640174" y="239134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67</xdr:row>
      <xdr:rowOff>3619499</xdr:rowOff>
    </xdr:from>
    <xdr:to>
      <xdr:col>16</xdr:col>
      <xdr:colOff>94614</xdr:colOff>
      <xdr:row>68</xdr:row>
      <xdr:rowOff>3619499</xdr:rowOff>
    </xdr:to>
    <xdr:pic>
      <xdr:nvPicPr>
        <xdr:cNvPr id="43799" name="Image 43798">
          <a:extLst>
            <a:ext uri="{FF2B5EF4-FFF2-40B4-BE49-F238E27FC236}">
              <a16:creationId xmlns:a16="http://schemas.microsoft.com/office/drawing/2014/main" id="{00000000-0008-0000-0700-000017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79"/>
        <a:stretch>
          <a:fillRect/>
        </a:stretch>
      </xdr:blipFill>
      <xdr:spPr>
        <a:xfrm>
          <a:off x="16640174" y="242754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68</xdr:row>
      <xdr:rowOff>3619499</xdr:rowOff>
    </xdr:from>
    <xdr:to>
      <xdr:col>16</xdr:col>
      <xdr:colOff>94614</xdr:colOff>
      <xdr:row>69</xdr:row>
      <xdr:rowOff>3619499</xdr:rowOff>
    </xdr:to>
    <xdr:pic>
      <xdr:nvPicPr>
        <xdr:cNvPr id="43801" name="Image 43800">
          <a:extLst>
            <a:ext uri="{FF2B5EF4-FFF2-40B4-BE49-F238E27FC236}">
              <a16:creationId xmlns:a16="http://schemas.microsoft.com/office/drawing/2014/main" id="{00000000-0008-0000-0700-000019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80"/>
        <a:stretch>
          <a:fillRect/>
        </a:stretch>
      </xdr:blipFill>
      <xdr:spPr>
        <a:xfrm>
          <a:off x="16640174" y="246373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69</xdr:row>
      <xdr:rowOff>3619499</xdr:rowOff>
    </xdr:from>
    <xdr:to>
      <xdr:col>16</xdr:col>
      <xdr:colOff>94614</xdr:colOff>
      <xdr:row>70</xdr:row>
      <xdr:rowOff>3619499</xdr:rowOff>
    </xdr:to>
    <xdr:pic>
      <xdr:nvPicPr>
        <xdr:cNvPr id="43803" name="Image 43802">
          <a:extLst>
            <a:ext uri="{FF2B5EF4-FFF2-40B4-BE49-F238E27FC236}">
              <a16:creationId xmlns:a16="http://schemas.microsoft.com/office/drawing/2014/main" id="{00000000-0008-0000-0700-00001B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81"/>
        <a:stretch>
          <a:fillRect/>
        </a:stretch>
      </xdr:blipFill>
      <xdr:spPr>
        <a:xfrm>
          <a:off x="16640174" y="249993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70</xdr:row>
      <xdr:rowOff>3619499</xdr:rowOff>
    </xdr:from>
    <xdr:to>
      <xdr:col>16</xdr:col>
      <xdr:colOff>94614</xdr:colOff>
      <xdr:row>71</xdr:row>
      <xdr:rowOff>3619499</xdr:rowOff>
    </xdr:to>
    <xdr:pic>
      <xdr:nvPicPr>
        <xdr:cNvPr id="43805" name="Image 43804">
          <a:extLst>
            <a:ext uri="{FF2B5EF4-FFF2-40B4-BE49-F238E27FC236}">
              <a16:creationId xmlns:a16="http://schemas.microsoft.com/office/drawing/2014/main" id="{00000000-0008-0000-0700-00001D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82"/>
        <a:stretch>
          <a:fillRect/>
        </a:stretch>
      </xdr:blipFill>
      <xdr:spPr>
        <a:xfrm>
          <a:off x="16640174" y="253612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71</xdr:row>
      <xdr:rowOff>3619499</xdr:rowOff>
    </xdr:from>
    <xdr:to>
      <xdr:col>16</xdr:col>
      <xdr:colOff>94614</xdr:colOff>
      <xdr:row>72</xdr:row>
      <xdr:rowOff>3619499</xdr:rowOff>
    </xdr:to>
    <xdr:pic>
      <xdr:nvPicPr>
        <xdr:cNvPr id="43807" name="Image 43806">
          <a:extLst>
            <a:ext uri="{FF2B5EF4-FFF2-40B4-BE49-F238E27FC236}">
              <a16:creationId xmlns:a16="http://schemas.microsoft.com/office/drawing/2014/main" id="{00000000-0008-0000-0700-00001F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83"/>
        <a:stretch>
          <a:fillRect/>
        </a:stretch>
      </xdr:blipFill>
      <xdr:spPr>
        <a:xfrm>
          <a:off x="16640174" y="257232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72</xdr:row>
      <xdr:rowOff>3619499</xdr:rowOff>
    </xdr:from>
    <xdr:to>
      <xdr:col>16</xdr:col>
      <xdr:colOff>94614</xdr:colOff>
      <xdr:row>73</xdr:row>
      <xdr:rowOff>3619499</xdr:rowOff>
    </xdr:to>
    <xdr:pic>
      <xdr:nvPicPr>
        <xdr:cNvPr id="43809" name="Image 43808">
          <a:extLst>
            <a:ext uri="{FF2B5EF4-FFF2-40B4-BE49-F238E27FC236}">
              <a16:creationId xmlns:a16="http://schemas.microsoft.com/office/drawing/2014/main" id="{00000000-0008-0000-0700-000021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84"/>
        <a:stretch>
          <a:fillRect/>
        </a:stretch>
      </xdr:blipFill>
      <xdr:spPr>
        <a:xfrm>
          <a:off x="16640174" y="260851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73</xdr:row>
      <xdr:rowOff>3619499</xdr:rowOff>
    </xdr:from>
    <xdr:to>
      <xdr:col>16</xdr:col>
      <xdr:colOff>94614</xdr:colOff>
      <xdr:row>74</xdr:row>
      <xdr:rowOff>3619499</xdr:rowOff>
    </xdr:to>
    <xdr:pic>
      <xdr:nvPicPr>
        <xdr:cNvPr id="43811" name="Image 43810">
          <a:extLst>
            <a:ext uri="{FF2B5EF4-FFF2-40B4-BE49-F238E27FC236}">
              <a16:creationId xmlns:a16="http://schemas.microsoft.com/office/drawing/2014/main" id="{00000000-0008-0000-0700-000023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85"/>
        <a:stretch>
          <a:fillRect/>
        </a:stretch>
      </xdr:blipFill>
      <xdr:spPr>
        <a:xfrm>
          <a:off x="16640174" y="264471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74</xdr:row>
      <xdr:rowOff>3619499</xdr:rowOff>
    </xdr:from>
    <xdr:to>
      <xdr:col>16</xdr:col>
      <xdr:colOff>94614</xdr:colOff>
      <xdr:row>75</xdr:row>
      <xdr:rowOff>3619499</xdr:rowOff>
    </xdr:to>
    <xdr:pic>
      <xdr:nvPicPr>
        <xdr:cNvPr id="43813" name="Image 43812">
          <a:extLst>
            <a:ext uri="{FF2B5EF4-FFF2-40B4-BE49-F238E27FC236}">
              <a16:creationId xmlns:a16="http://schemas.microsoft.com/office/drawing/2014/main" id="{00000000-0008-0000-0700-000025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86"/>
        <a:stretch>
          <a:fillRect/>
        </a:stretch>
      </xdr:blipFill>
      <xdr:spPr>
        <a:xfrm>
          <a:off x="16640174" y="268090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75</xdr:row>
      <xdr:rowOff>3619499</xdr:rowOff>
    </xdr:from>
    <xdr:to>
      <xdr:col>16</xdr:col>
      <xdr:colOff>94614</xdr:colOff>
      <xdr:row>76</xdr:row>
      <xdr:rowOff>3619499</xdr:rowOff>
    </xdr:to>
    <xdr:pic>
      <xdr:nvPicPr>
        <xdr:cNvPr id="43815" name="Image 43814">
          <a:extLst>
            <a:ext uri="{FF2B5EF4-FFF2-40B4-BE49-F238E27FC236}">
              <a16:creationId xmlns:a16="http://schemas.microsoft.com/office/drawing/2014/main" id="{00000000-0008-0000-0700-000027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87"/>
        <a:stretch>
          <a:fillRect/>
        </a:stretch>
      </xdr:blipFill>
      <xdr:spPr>
        <a:xfrm>
          <a:off x="16640174" y="271710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76</xdr:row>
      <xdr:rowOff>3619499</xdr:rowOff>
    </xdr:from>
    <xdr:to>
      <xdr:col>16</xdr:col>
      <xdr:colOff>94614</xdr:colOff>
      <xdr:row>77</xdr:row>
      <xdr:rowOff>3619499</xdr:rowOff>
    </xdr:to>
    <xdr:pic>
      <xdr:nvPicPr>
        <xdr:cNvPr id="43817" name="Image 43816">
          <a:extLst>
            <a:ext uri="{FF2B5EF4-FFF2-40B4-BE49-F238E27FC236}">
              <a16:creationId xmlns:a16="http://schemas.microsoft.com/office/drawing/2014/main" id="{00000000-0008-0000-0700-000029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88"/>
        <a:stretch>
          <a:fillRect/>
        </a:stretch>
      </xdr:blipFill>
      <xdr:spPr>
        <a:xfrm>
          <a:off x="16640174" y="275329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77</xdr:row>
      <xdr:rowOff>3619499</xdr:rowOff>
    </xdr:from>
    <xdr:to>
      <xdr:col>16</xdr:col>
      <xdr:colOff>94614</xdr:colOff>
      <xdr:row>78</xdr:row>
      <xdr:rowOff>3619499</xdr:rowOff>
    </xdr:to>
    <xdr:pic>
      <xdr:nvPicPr>
        <xdr:cNvPr id="43819" name="Image 43818">
          <a:extLst>
            <a:ext uri="{FF2B5EF4-FFF2-40B4-BE49-F238E27FC236}">
              <a16:creationId xmlns:a16="http://schemas.microsoft.com/office/drawing/2014/main" id="{00000000-0008-0000-0700-00002B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89"/>
        <a:stretch>
          <a:fillRect/>
        </a:stretch>
      </xdr:blipFill>
      <xdr:spPr>
        <a:xfrm>
          <a:off x="16640174" y="278949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78</xdr:row>
      <xdr:rowOff>3619499</xdr:rowOff>
    </xdr:from>
    <xdr:to>
      <xdr:col>16</xdr:col>
      <xdr:colOff>94614</xdr:colOff>
      <xdr:row>79</xdr:row>
      <xdr:rowOff>3619499</xdr:rowOff>
    </xdr:to>
    <xdr:pic>
      <xdr:nvPicPr>
        <xdr:cNvPr id="43821" name="Image 43820">
          <a:extLst>
            <a:ext uri="{FF2B5EF4-FFF2-40B4-BE49-F238E27FC236}">
              <a16:creationId xmlns:a16="http://schemas.microsoft.com/office/drawing/2014/main" id="{00000000-0008-0000-0700-00002D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90"/>
        <a:stretch>
          <a:fillRect/>
        </a:stretch>
      </xdr:blipFill>
      <xdr:spPr>
        <a:xfrm>
          <a:off x="16640174" y="282568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79</xdr:row>
      <xdr:rowOff>3619499</xdr:rowOff>
    </xdr:from>
    <xdr:to>
      <xdr:col>16</xdr:col>
      <xdr:colOff>94614</xdr:colOff>
      <xdr:row>80</xdr:row>
      <xdr:rowOff>3619499</xdr:rowOff>
    </xdr:to>
    <xdr:pic>
      <xdr:nvPicPr>
        <xdr:cNvPr id="43823" name="Image 43822">
          <a:extLst>
            <a:ext uri="{FF2B5EF4-FFF2-40B4-BE49-F238E27FC236}">
              <a16:creationId xmlns:a16="http://schemas.microsoft.com/office/drawing/2014/main" id="{00000000-0008-0000-0700-00002F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91"/>
        <a:stretch>
          <a:fillRect/>
        </a:stretch>
      </xdr:blipFill>
      <xdr:spPr>
        <a:xfrm>
          <a:off x="16640174" y="286188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80</xdr:row>
      <xdr:rowOff>3619499</xdr:rowOff>
    </xdr:from>
    <xdr:to>
      <xdr:col>16</xdr:col>
      <xdr:colOff>94614</xdr:colOff>
      <xdr:row>81</xdr:row>
      <xdr:rowOff>3619499</xdr:rowOff>
    </xdr:to>
    <xdr:pic>
      <xdr:nvPicPr>
        <xdr:cNvPr id="43825" name="Image 43824">
          <a:extLst>
            <a:ext uri="{FF2B5EF4-FFF2-40B4-BE49-F238E27FC236}">
              <a16:creationId xmlns:a16="http://schemas.microsoft.com/office/drawing/2014/main" id="{00000000-0008-0000-0700-000031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92"/>
        <a:stretch>
          <a:fillRect/>
        </a:stretch>
      </xdr:blipFill>
      <xdr:spPr>
        <a:xfrm>
          <a:off x="16640174" y="289807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81</xdr:row>
      <xdr:rowOff>3619499</xdr:rowOff>
    </xdr:from>
    <xdr:to>
      <xdr:col>16</xdr:col>
      <xdr:colOff>94614</xdr:colOff>
      <xdr:row>82</xdr:row>
      <xdr:rowOff>3619499</xdr:rowOff>
    </xdr:to>
    <xdr:pic>
      <xdr:nvPicPr>
        <xdr:cNvPr id="43827" name="Image 43826">
          <a:extLst>
            <a:ext uri="{FF2B5EF4-FFF2-40B4-BE49-F238E27FC236}">
              <a16:creationId xmlns:a16="http://schemas.microsoft.com/office/drawing/2014/main" id="{00000000-0008-0000-0700-000033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93"/>
        <a:stretch>
          <a:fillRect/>
        </a:stretch>
      </xdr:blipFill>
      <xdr:spPr>
        <a:xfrm>
          <a:off x="16640174" y="293427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82</xdr:row>
      <xdr:rowOff>3619499</xdr:rowOff>
    </xdr:from>
    <xdr:to>
      <xdr:col>16</xdr:col>
      <xdr:colOff>94614</xdr:colOff>
      <xdr:row>83</xdr:row>
      <xdr:rowOff>3619499</xdr:rowOff>
    </xdr:to>
    <xdr:pic>
      <xdr:nvPicPr>
        <xdr:cNvPr id="43829" name="Image 43828">
          <a:extLst>
            <a:ext uri="{FF2B5EF4-FFF2-40B4-BE49-F238E27FC236}">
              <a16:creationId xmlns:a16="http://schemas.microsoft.com/office/drawing/2014/main" id="{00000000-0008-0000-0700-000035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94"/>
        <a:stretch>
          <a:fillRect/>
        </a:stretch>
      </xdr:blipFill>
      <xdr:spPr>
        <a:xfrm>
          <a:off x="16640174" y="297046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83</xdr:row>
      <xdr:rowOff>3619499</xdr:rowOff>
    </xdr:from>
    <xdr:to>
      <xdr:col>16</xdr:col>
      <xdr:colOff>94614</xdr:colOff>
      <xdr:row>84</xdr:row>
      <xdr:rowOff>3619499</xdr:rowOff>
    </xdr:to>
    <xdr:pic>
      <xdr:nvPicPr>
        <xdr:cNvPr id="43831" name="Image 43830">
          <a:extLst>
            <a:ext uri="{FF2B5EF4-FFF2-40B4-BE49-F238E27FC236}">
              <a16:creationId xmlns:a16="http://schemas.microsoft.com/office/drawing/2014/main" id="{00000000-0008-0000-0700-000037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95"/>
        <a:stretch>
          <a:fillRect/>
        </a:stretch>
      </xdr:blipFill>
      <xdr:spPr>
        <a:xfrm>
          <a:off x="16640174" y="300666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84</xdr:row>
      <xdr:rowOff>3619499</xdr:rowOff>
    </xdr:from>
    <xdr:to>
      <xdr:col>16</xdr:col>
      <xdr:colOff>94614</xdr:colOff>
      <xdr:row>85</xdr:row>
      <xdr:rowOff>3619499</xdr:rowOff>
    </xdr:to>
    <xdr:pic>
      <xdr:nvPicPr>
        <xdr:cNvPr id="43833" name="Image 43832">
          <a:extLst>
            <a:ext uri="{FF2B5EF4-FFF2-40B4-BE49-F238E27FC236}">
              <a16:creationId xmlns:a16="http://schemas.microsoft.com/office/drawing/2014/main" id="{00000000-0008-0000-0700-000039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96"/>
        <a:stretch>
          <a:fillRect/>
        </a:stretch>
      </xdr:blipFill>
      <xdr:spPr>
        <a:xfrm>
          <a:off x="16640174" y="304285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86</xdr:row>
      <xdr:rowOff>0</xdr:rowOff>
    </xdr:from>
    <xdr:to>
      <xdr:col>16</xdr:col>
      <xdr:colOff>94615</xdr:colOff>
      <xdr:row>87</xdr:row>
      <xdr:rowOff>0</xdr:rowOff>
    </xdr:to>
    <xdr:pic>
      <xdr:nvPicPr>
        <xdr:cNvPr id="43835" name="Image 43834">
          <a:extLst>
            <a:ext uri="{FF2B5EF4-FFF2-40B4-BE49-F238E27FC236}">
              <a16:creationId xmlns:a16="http://schemas.microsoft.com/office/drawing/2014/main" id="{00000000-0008-0000-0700-00003B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97"/>
        <a:stretch>
          <a:fillRect/>
        </a:stretch>
      </xdr:blipFill>
      <xdr:spPr>
        <a:xfrm>
          <a:off x="16640175" y="307905150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87</xdr:row>
      <xdr:rowOff>0</xdr:rowOff>
    </xdr:from>
    <xdr:to>
      <xdr:col>16</xdr:col>
      <xdr:colOff>94615</xdr:colOff>
      <xdr:row>88</xdr:row>
      <xdr:rowOff>0</xdr:rowOff>
    </xdr:to>
    <xdr:pic>
      <xdr:nvPicPr>
        <xdr:cNvPr id="43837" name="Image 43836">
          <a:extLst>
            <a:ext uri="{FF2B5EF4-FFF2-40B4-BE49-F238E27FC236}">
              <a16:creationId xmlns:a16="http://schemas.microsoft.com/office/drawing/2014/main" id="{00000000-0008-0000-0700-00003D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98"/>
        <a:stretch>
          <a:fillRect/>
        </a:stretch>
      </xdr:blipFill>
      <xdr:spPr>
        <a:xfrm>
          <a:off x="16640175" y="311524650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88</xdr:row>
      <xdr:rowOff>0</xdr:rowOff>
    </xdr:from>
    <xdr:to>
      <xdr:col>16</xdr:col>
      <xdr:colOff>94615</xdr:colOff>
      <xdr:row>89</xdr:row>
      <xdr:rowOff>0</xdr:rowOff>
    </xdr:to>
    <xdr:pic>
      <xdr:nvPicPr>
        <xdr:cNvPr id="43839" name="Image 43838">
          <a:extLst>
            <a:ext uri="{FF2B5EF4-FFF2-40B4-BE49-F238E27FC236}">
              <a16:creationId xmlns:a16="http://schemas.microsoft.com/office/drawing/2014/main" id="{00000000-0008-0000-0700-00003F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99"/>
        <a:stretch>
          <a:fillRect/>
        </a:stretch>
      </xdr:blipFill>
      <xdr:spPr>
        <a:xfrm>
          <a:off x="16640175" y="315144150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88</xdr:row>
      <xdr:rowOff>3619499</xdr:rowOff>
    </xdr:from>
    <xdr:to>
      <xdr:col>16</xdr:col>
      <xdr:colOff>94614</xdr:colOff>
      <xdr:row>89</xdr:row>
      <xdr:rowOff>3619499</xdr:rowOff>
    </xdr:to>
    <xdr:pic>
      <xdr:nvPicPr>
        <xdr:cNvPr id="43841" name="Image 43840">
          <a:extLst>
            <a:ext uri="{FF2B5EF4-FFF2-40B4-BE49-F238E27FC236}">
              <a16:creationId xmlns:a16="http://schemas.microsoft.com/office/drawing/2014/main" id="{00000000-0008-0000-0700-000041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00"/>
        <a:stretch>
          <a:fillRect/>
        </a:stretch>
      </xdr:blipFill>
      <xdr:spPr>
        <a:xfrm>
          <a:off x="16640174" y="318763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89</xdr:row>
      <xdr:rowOff>3619499</xdr:rowOff>
    </xdr:from>
    <xdr:to>
      <xdr:col>16</xdr:col>
      <xdr:colOff>94614</xdr:colOff>
      <xdr:row>90</xdr:row>
      <xdr:rowOff>3619499</xdr:rowOff>
    </xdr:to>
    <xdr:pic>
      <xdr:nvPicPr>
        <xdr:cNvPr id="43843" name="Image 43842">
          <a:extLst>
            <a:ext uri="{FF2B5EF4-FFF2-40B4-BE49-F238E27FC236}">
              <a16:creationId xmlns:a16="http://schemas.microsoft.com/office/drawing/2014/main" id="{00000000-0008-0000-0700-000043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01"/>
        <a:stretch>
          <a:fillRect/>
        </a:stretch>
      </xdr:blipFill>
      <xdr:spPr>
        <a:xfrm>
          <a:off x="16640174" y="322383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90</xdr:row>
      <xdr:rowOff>3619499</xdr:rowOff>
    </xdr:from>
    <xdr:to>
      <xdr:col>16</xdr:col>
      <xdr:colOff>94614</xdr:colOff>
      <xdr:row>91</xdr:row>
      <xdr:rowOff>3619499</xdr:rowOff>
    </xdr:to>
    <xdr:pic>
      <xdr:nvPicPr>
        <xdr:cNvPr id="43845" name="Image 43844">
          <a:extLst>
            <a:ext uri="{FF2B5EF4-FFF2-40B4-BE49-F238E27FC236}">
              <a16:creationId xmlns:a16="http://schemas.microsoft.com/office/drawing/2014/main" id="{00000000-0008-0000-0700-000045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02"/>
        <a:stretch>
          <a:fillRect/>
        </a:stretch>
      </xdr:blipFill>
      <xdr:spPr>
        <a:xfrm>
          <a:off x="16640174" y="326002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91</xdr:row>
      <xdr:rowOff>3619499</xdr:rowOff>
    </xdr:from>
    <xdr:to>
      <xdr:col>16</xdr:col>
      <xdr:colOff>94614</xdr:colOff>
      <xdr:row>92</xdr:row>
      <xdr:rowOff>3619499</xdr:rowOff>
    </xdr:to>
    <xdr:pic>
      <xdr:nvPicPr>
        <xdr:cNvPr id="43847" name="Image 43846">
          <a:extLst>
            <a:ext uri="{FF2B5EF4-FFF2-40B4-BE49-F238E27FC236}">
              <a16:creationId xmlns:a16="http://schemas.microsoft.com/office/drawing/2014/main" id="{00000000-0008-0000-0700-000047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03"/>
        <a:stretch>
          <a:fillRect/>
        </a:stretch>
      </xdr:blipFill>
      <xdr:spPr>
        <a:xfrm>
          <a:off x="16640174" y="329622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92</xdr:row>
      <xdr:rowOff>3619499</xdr:rowOff>
    </xdr:from>
    <xdr:to>
      <xdr:col>16</xdr:col>
      <xdr:colOff>94614</xdr:colOff>
      <xdr:row>93</xdr:row>
      <xdr:rowOff>3619499</xdr:rowOff>
    </xdr:to>
    <xdr:pic>
      <xdr:nvPicPr>
        <xdr:cNvPr id="43849" name="Image 43848">
          <a:extLst>
            <a:ext uri="{FF2B5EF4-FFF2-40B4-BE49-F238E27FC236}">
              <a16:creationId xmlns:a16="http://schemas.microsoft.com/office/drawing/2014/main" id="{00000000-0008-0000-0700-000049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04"/>
        <a:stretch>
          <a:fillRect/>
        </a:stretch>
      </xdr:blipFill>
      <xdr:spPr>
        <a:xfrm>
          <a:off x="16640174" y="333241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93</xdr:row>
      <xdr:rowOff>3619499</xdr:rowOff>
    </xdr:from>
    <xdr:to>
      <xdr:col>16</xdr:col>
      <xdr:colOff>94614</xdr:colOff>
      <xdr:row>94</xdr:row>
      <xdr:rowOff>3619499</xdr:rowOff>
    </xdr:to>
    <xdr:pic>
      <xdr:nvPicPr>
        <xdr:cNvPr id="43851" name="Image 43850">
          <a:extLst>
            <a:ext uri="{FF2B5EF4-FFF2-40B4-BE49-F238E27FC236}">
              <a16:creationId xmlns:a16="http://schemas.microsoft.com/office/drawing/2014/main" id="{00000000-0008-0000-0700-00004B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05"/>
        <a:stretch>
          <a:fillRect/>
        </a:stretch>
      </xdr:blipFill>
      <xdr:spPr>
        <a:xfrm>
          <a:off x="16640174" y="336861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94</xdr:row>
      <xdr:rowOff>3619499</xdr:rowOff>
    </xdr:from>
    <xdr:to>
      <xdr:col>16</xdr:col>
      <xdr:colOff>94614</xdr:colOff>
      <xdr:row>95</xdr:row>
      <xdr:rowOff>3619499</xdr:rowOff>
    </xdr:to>
    <xdr:pic>
      <xdr:nvPicPr>
        <xdr:cNvPr id="43853" name="Image 43852">
          <a:extLst>
            <a:ext uri="{FF2B5EF4-FFF2-40B4-BE49-F238E27FC236}">
              <a16:creationId xmlns:a16="http://schemas.microsoft.com/office/drawing/2014/main" id="{00000000-0008-0000-0700-00004D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06"/>
        <a:stretch>
          <a:fillRect/>
        </a:stretch>
      </xdr:blipFill>
      <xdr:spPr>
        <a:xfrm>
          <a:off x="16640174" y="340480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95</xdr:row>
      <xdr:rowOff>3619499</xdr:rowOff>
    </xdr:from>
    <xdr:to>
      <xdr:col>16</xdr:col>
      <xdr:colOff>94614</xdr:colOff>
      <xdr:row>96</xdr:row>
      <xdr:rowOff>3619499</xdr:rowOff>
    </xdr:to>
    <xdr:pic>
      <xdr:nvPicPr>
        <xdr:cNvPr id="43855" name="Image 43854">
          <a:extLst>
            <a:ext uri="{FF2B5EF4-FFF2-40B4-BE49-F238E27FC236}">
              <a16:creationId xmlns:a16="http://schemas.microsoft.com/office/drawing/2014/main" id="{00000000-0008-0000-0700-00004F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07"/>
        <a:stretch>
          <a:fillRect/>
        </a:stretch>
      </xdr:blipFill>
      <xdr:spPr>
        <a:xfrm>
          <a:off x="16640174" y="344100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96</xdr:row>
      <xdr:rowOff>3619499</xdr:rowOff>
    </xdr:from>
    <xdr:to>
      <xdr:col>16</xdr:col>
      <xdr:colOff>94614</xdr:colOff>
      <xdr:row>97</xdr:row>
      <xdr:rowOff>3619499</xdr:rowOff>
    </xdr:to>
    <xdr:pic>
      <xdr:nvPicPr>
        <xdr:cNvPr id="43857" name="Image 43856">
          <a:extLst>
            <a:ext uri="{FF2B5EF4-FFF2-40B4-BE49-F238E27FC236}">
              <a16:creationId xmlns:a16="http://schemas.microsoft.com/office/drawing/2014/main" id="{00000000-0008-0000-0700-000051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08"/>
        <a:stretch>
          <a:fillRect/>
        </a:stretch>
      </xdr:blipFill>
      <xdr:spPr>
        <a:xfrm>
          <a:off x="16640174" y="347719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97</xdr:row>
      <xdr:rowOff>3619499</xdr:rowOff>
    </xdr:from>
    <xdr:to>
      <xdr:col>16</xdr:col>
      <xdr:colOff>94614</xdr:colOff>
      <xdr:row>98</xdr:row>
      <xdr:rowOff>3619499</xdr:rowOff>
    </xdr:to>
    <xdr:pic>
      <xdr:nvPicPr>
        <xdr:cNvPr id="43859" name="Image 43858">
          <a:extLst>
            <a:ext uri="{FF2B5EF4-FFF2-40B4-BE49-F238E27FC236}">
              <a16:creationId xmlns:a16="http://schemas.microsoft.com/office/drawing/2014/main" id="{00000000-0008-0000-0700-000053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09"/>
        <a:stretch>
          <a:fillRect/>
        </a:stretch>
      </xdr:blipFill>
      <xdr:spPr>
        <a:xfrm>
          <a:off x="16640174" y="351339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98</xdr:row>
      <xdr:rowOff>3619499</xdr:rowOff>
    </xdr:from>
    <xdr:to>
      <xdr:col>16</xdr:col>
      <xdr:colOff>94614</xdr:colOff>
      <xdr:row>99</xdr:row>
      <xdr:rowOff>3619499</xdr:rowOff>
    </xdr:to>
    <xdr:pic>
      <xdr:nvPicPr>
        <xdr:cNvPr id="43861" name="Image 43860">
          <a:extLst>
            <a:ext uri="{FF2B5EF4-FFF2-40B4-BE49-F238E27FC236}">
              <a16:creationId xmlns:a16="http://schemas.microsoft.com/office/drawing/2014/main" id="{00000000-0008-0000-0700-000055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10"/>
        <a:stretch>
          <a:fillRect/>
        </a:stretch>
      </xdr:blipFill>
      <xdr:spPr>
        <a:xfrm>
          <a:off x="16640174" y="354958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99</xdr:row>
      <xdr:rowOff>3619499</xdr:rowOff>
    </xdr:from>
    <xdr:to>
      <xdr:col>16</xdr:col>
      <xdr:colOff>94614</xdr:colOff>
      <xdr:row>100</xdr:row>
      <xdr:rowOff>3619499</xdr:rowOff>
    </xdr:to>
    <xdr:pic>
      <xdr:nvPicPr>
        <xdr:cNvPr id="43863" name="Image 43862">
          <a:extLst>
            <a:ext uri="{FF2B5EF4-FFF2-40B4-BE49-F238E27FC236}">
              <a16:creationId xmlns:a16="http://schemas.microsoft.com/office/drawing/2014/main" id="{00000000-0008-0000-0700-000057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11"/>
        <a:stretch>
          <a:fillRect/>
        </a:stretch>
      </xdr:blipFill>
      <xdr:spPr>
        <a:xfrm>
          <a:off x="16640174" y="358578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101</xdr:row>
      <xdr:rowOff>0</xdr:rowOff>
    </xdr:from>
    <xdr:to>
      <xdr:col>16</xdr:col>
      <xdr:colOff>94615</xdr:colOff>
      <xdr:row>102</xdr:row>
      <xdr:rowOff>0</xdr:rowOff>
    </xdr:to>
    <xdr:pic>
      <xdr:nvPicPr>
        <xdr:cNvPr id="43865" name="Image 43864">
          <a:extLst>
            <a:ext uri="{FF2B5EF4-FFF2-40B4-BE49-F238E27FC236}">
              <a16:creationId xmlns:a16="http://schemas.microsoft.com/office/drawing/2014/main" id="{00000000-0008-0000-0700-000059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12"/>
        <a:stretch>
          <a:fillRect/>
        </a:stretch>
      </xdr:blipFill>
      <xdr:spPr>
        <a:xfrm>
          <a:off x="16640175" y="362197650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102</xdr:row>
      <xdr:rowOff>0</xdr:rowOff>
    </xdr:from>
    <xdr:to>
      <xdr:col>16</xdr:col>
      <xdr:colOff>94615</xdr:colOff>
      <xdr:row>103</xdr:row>
      <xdr:rowOff>0</xdr:rowOff>
    </xdr:to>
    <xdr:pic>
      <xdr:nvPicPr>
        <xdr:cNvPr id="43867" name="Image 43866">
          <a:extLst>
            <a:ext uri="{FF2B5EF4-FFF2-40B4-BE49-F238E27FC236}">
              <a16:creationId xmlns:a16="http://schemas.microsoft.com/office/drawing/2014/main" id="{00000000-0008-0000-0700-00005B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13"/>
        <a:stretch>
          <a:fillRect/>
        </a:stretch>
      </xdr:blipFill>
      <xdr:spPr>
        <a:xfrm>
          <a:off x="16640175" y="365817150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103</xdr:row>
      <xdr:rowOff>0</xdr:rowOff>
    </xdr:from>
    <xdr:to>
      <xdr:col>16</xdr:col>
      <xdr:colOff>94615</xdr:colOff>
      <xdr:row>104</xdr:row>
      <xdr:rowOff>0</xdr:rowOff>
    </xdr:to>
    <xdr:pic>
      <xdr:nvPicPr>
        <xdr:cNvPr id="43869" name="Image 43868">
          <a:extLst>
            <a:ext uri="{FF2B5EF4-FFF2-40B4-BE49-F238E27FC236}">
              <a16:creationId xmlns:a16="http://schemas.microsoft.com/office/drawing/2014/main" id="{00000000-0008-0000-0700-00005D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14"/>
        <a:stretch>
          <a:fillRect/>
        </a:stretch>
      </xdr:blipFill>
      <xdr:spPr>
        <a:xfrm>
          <a:off x="16640175" y="369436650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104</xdr:row>
      <xdr:rowOff>0</xdr:rowOff>
    </xdr:from>
    <xdr:to>
      <xdr:col>16</xdr:col>
      <xdr:colOff>94615</xdr:colOff>
      <xdr:row>105</xdr:row>
      <xdr:rowOff>0</xdr:rowOff>
    </xdr:to>
    <xdr:pic>
      <xdr:nvPicPr>
        <xdr:cNvPr id="43871" name="Image 43870">
          <a:extLst>
            <a:ext uri="{FF2B5EF4-FFF2-40B4-BE49-F238E27FC236}">
              <a16:creationId xmlns:a16="http://schemas.microsoft.com/office/drawing/2014/main" id="{00000000-0008-0000-0700-00005F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15"/>
        <a:stretch>
          <a:fillRect/>
        </a:stretch>
      </xdr:blipFill>
      <xdr:spPr>
        <a:xfrm>
          <a:off x="16640175" y="373056150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105</xdr:row>
      <xdr:rowOff>0</xdr:rowOff>
    </xdr:from>
    <xdr:to>
      <xdr:col>16</xdr:col>
      <xdr:colOff>94615</xdr:colOff>
      <xdr:row>106</xdr:row>
      <xdr:rowOff>0</xdr:rowOff>
    </xdr:to>
    <xdr:pic>
      <xdr:nvPicPr>
        <xdr:cNvPr id="43873" name="Image 43872">
          <a:extLst>
            <a:ext uri="{FF2B5EF4-FFF2-40B4-BE49-F238E27FC236}">
              <a16:creationId xmlns:a16="http://schemas.microsoft.com/office/drawing/2014/main" id="{00000000-0008-0000-0700-000061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16"/>
        <a:stretch>
          <a:fillRect/>
        </a:stretch>
      </xdr:blipFill>
      <xdr:spPr>
        <a:xfrm>
          <a:off x="16640175" y="376675650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106</xdr:row>
      <xdr:rowOff>0</xdr:rowOff>
    </xdr:from>
    <xdr:to>
      <xdr:col>16</xdr:col>
      <xdr:colOff>94615</xdr:colOff>
      <xdr:row>107</xdr:row>
      <xdr:rowOff>0</xdr:rowOff>
    </xdr:to>
    <xdr:pic>
      <xdr:nvPicPr>
        <xdr:cNvPr id="43875" name="Image 43874">
          <a:extLst>
            <a:ext uri="{FF2B5EF4-FFF2-40B4-BE49-F238E27FC236}">
              <a16:creationId xmlns:a16="http://schemas.microsoft.com/office/drawing/2014/main" id="{00000000-0008-0000-0700-000063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17"/>
        <a:stretch>
          <a:fillRect/>
        </a:stretch>
      </xdr:blipFill>
      <xdr:spPr>
        <a:xfrm>
          <a:off x="16640175" y="380295150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107</xdr:row>
      <xdr:rowOff>0</xdr:rowOff>
    </xdr:from>
    <xdr:to>
      <xdr:col>16</xdr:col>
      <xdr:colOff>94615</xdr:colOff>
      <xdr:row>108</xdr:row>
      <xdr:rowOff>0</xdr:rowOff>
    </xdr:to>
    <xdr:pic>
      <xdr:nvPicPr>
        <xdr:cNvPr id="43877" name="Image 43876">
          <a:extLst>
            <a:ext uri="{FF2B5EF4-FFF2-40B4-BE49-F238E27FC236}">
              <a16:creationId xmlns:a16="http://schemas.microsoft.com/office/drawing/2014/main" id="{00000000-0008-0000-0700-000065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18"/>
        <a:stretch>
          <a:fillRect/>
        </a:stretch>
      </xdr:blipFill>
      <xdr:spPr>
        <a:xfrm>
          <a:off x="16640175" y="383914650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108</xdr:row>
      <xdr:rowOff>0</xdr:rowOff>
    </xdr:from>
    <xdr:to>
      <xdr:col>16</xdr:col>
      <xdr:colOff>94615</xdr:colOff>
      <xdr:row>109</xdr:row>
      <xdr:rowOff>0</xdr:rowOff>
    </xdr:to>
    <xdr:pic>
      <xdr:nvPicPr>
        <xdr:cNvPr id="43879" name="Image 43878">
          <a:extLst>
            <a:ext uri="{FF2B5EF4-FFF2-40B4-BE49-F238E27FC236}">
              <a16:creationId xmlns:a16="http://schemas.microsoft.com/office/drawing/2014/main" id="{00000000-0008-0000-0700-000067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19"/>
        <a:stretch>
          <a:fillRect/>
        </a:stretch>
      </xdr:blipFill>
      <xdr:spPr>
        <a:xfrm>
          <a:off x="16640175" y="387534150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109</xdr:row>
      <xdr:rowOff>0</xdr:rowOff>
    </xdr:from>
    <xdr:to>
      <xdr:col>16</xdr:col>
      <xdr:colOff>94615</xdr:colOff>
      <xdr:row>110</xdr:row>
      <xdr:rowOff>0</xdr:rowOff>
    </xdr:to>
    <xdr:pic>
      <xdr:nvPicPr>
        <xdr:cNvPr id="43881" name="Image 43880">
          <a:extLst>
            <a:ext uri="{FF2B5EF4-FFF2-40B4-BE49-F238E27FC236}">
              <a16:creationId xmlns:a16="http://schemas.microsoft.com/office/drawing/2014/main" id="{00000000-0008-0000-0700-000069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20"/>
        <a:stretch>
          <a:fillRect/>
        </a:stretch>
      </xdr:blipFill>
      <xdr:spPr>
        <a:xfrm>
          <a:off x="16640175" y="391153650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110</xdr:row>
      <xdr:rowOff>0</xdr:rowOff>
    </xdr:from>
    <xdr:to>
      <xdr:col>16</xdr:col>
      <xdr:colOff>94615</xdr:colOff>
      <xdr:row>111</xdr:row>
      <xdr:rowOff>0</xdr:rowOff>
    </xdr:to>
    <xdr:pic>
      <xdr:nvPicPr>
        <xdr:cNvPr id="43883" name="Image 43882">
          <a:extLst>
            <a:ext uri="{FF2B5EF4-FFF2-40B4-BE49-F238E27FC236}">
              <a16:creationId xmlns:a16="http://schemas.microsoft.com/office/drawing/2014/main" id="{00000000-0008-0000-0700-00006B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21"/>
        <a:stretch>
          <a:fillRect/>
        </a:stretch>
      </xdr:blipFill>
      <xdr:spPr>
        <a:xfrm>
          <a:off x="16640175" y="394773150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111</xdr:row>
      <xdr:rowOff>0</xdr:rowOff>
    </xdr:from>
    <xdr:to>
      <xdr:col>16</xdr:col>
      <xdr:colOff>94615</xdr:colOff>
      <xdr:row>112</xdr:row>
      <xdr:rowOff>0</xdr:rowOff>
    </xdr:to>
    <xdr:pic>
      <xdr:nvPicPr>
        <xdr:cNvPr id="43885" name="Image 43884">
          <a:extLst>
            <a:ext uri="{FF2B5EF4-FFF2-40B4-BE49-F238E27FC236}">
              <a16:creationId xmlns:a16="http://schemas.microsoft.com/office/drawing/2014/main" id="{00000000-0008-0000-0700-00006D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22"/>
        <a:stretch>
          <a:fillRect/>
        </a:stretch>
      </xdr:blipFill>
      <xdr:spPr>
        <a:xfrm>
          <a:off x="16640175" y="398392650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112</xdr:row>
      <xdr:rowOff>0</xdr:rowOff>
    </xdr:from>
    <xdr:to>
      <xdr:col>16</xdr:col>
      <xdr:colOff>94615</xdr:colOff>
      <xdr:row>113</xdr:row>
      <xdr:rowOff>0</xdr:rowOff>
    </xdr:to>
    <xdr:pic>
      <xdr:nvPicPr>
        <xdr:cNvPr id="43887" name="Image 43886">
          <a:extLst>
            <a:ext uri="{FF2B5EF4-FFF2-40B4-BE49-F238E27FC236}">
              <a16:creationId xmlns:a16="http://schemas.microsoft.com/office/drawing/2014/main" id="{00000000-0008-0000-0700-00006F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23"/>
        <a:stretch>
          <a:fillRect/>
        </a:stretch>
      </xdr:blipFill>
      <xdr:spPr>
        <a:xfrm>
          <a:off x="16640175" y="402012150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113</xdr:row>
      <xdr:rowOff>0</xdr:rowOff>
    </xdr:from>
    <xdr:to>
      <xdr:col>16</xdr:col>
      <xdr:colOff>94615</xdr:colOff>
      <xdr:row>114</xdr:row>
      <xdr:rowOff>0</xdr:rowOff>
    </xdr:to>
    <xdr:pic>
      <xdr:nvPicPr>
        <xdr:cNvPr id="43889" name="Image 43888">
          <a:extLst>
            <a:ext uri="{FF2B5EF4-FFF2-40B4-BE49-F238E27FC236}">
              <a16:creationId xmlns:a16="http://schemas.microsoft.com/office/drawing/2014/main" id="{00000000-0008-0000-0700-000071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24"/>
        <a:stretch>
          <a:fillRect/>
        </a:stretch>
      </xdr:blipFill>
      <xdr:spPr>
        <a:xfrm>
          <a:off x="16640175" y="405631650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113</xdr:row>
      <xdr:rowOff>3619499</xdr:rowOff>
    </xdr:from>
    <xdr:to>
      <xdr:col>16</xdr:col>
      <xdr:colOff>94614</xdr:colOff>
      <xdr:row>114</xdr:row>
      <xdr:rowOff>3619499</xdr:rowOff>
    </xdr:to>
    <xdr:pic>
      <xdr:nvPicPr>
        <xdr:cNvPr id="43891" name="Image 43890">
          <a:extLst>
            <a:ext uri="{FF2B5EF4-FFF2-40B4-BE49-F238E27FC236}">
              <a16:creationId xmlns:a16="http://schemas.microsoft.com/office/drawing/2014/main" id="{00000000-0008-0000-0700-000073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25"/>
        <a:stretch>
          <a:fillRect/>
        </a:stretch>
      </xdr:blipFill>
      <xdr:spPr>
        <a:xfrm>
          <a:off x="16640174" y="4092511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9</xdr:col>
      <xdr:colOff>1743074</xdr:colOff>
      <xdr:row>114</xdr:row>
      <xdr:rowOff>3619499</xdr:rowOff>
    </xdr:from>
    <xdr:to>
      <xdr:col>16</xdr:col>
      <xdr:colOff>94614</xdr:colOff>
      <xdr:row>115</xdr:row>
      <xdr:rowOff>3619499</xdr:rowOff>
    </xdr:to>
    <xdr:pic>
      <xdr:nvPicPr>
        <xdr:cNvPr id="43893" name="Image 43892">
          <a:extLst>
            <a:ext uri="{FF2B5EF4-FFF2-40B4-BE49-F238E27FC236}">
              <a16:creationId xmlns:a16="http://schemas.microsoft.com/office/drawing/2014/main" id="{00000000-0008-0000-0700-000075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26"/>
        <a:stretch>
          <a:fillRect/>
        </a:stretch>
      </xdr:blipFill>
      <xdr:spPr>
        <a:xfrm>
          <a:off x="16640174" y="412870649"/>
          <a:ext cx="3619500" cy="36195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3</xdr:row>
      <xdr:rowOff>3619499</xdr:rowOff>
    </xdr:from>
    <xdr:to>
      <xdr:col>16</xdr:col>
      <xdr:colOff>84455</xdr:colOff>
      <xdr:row>4</xdr:row>
      <xdr:rowOff>3619499</xdr:rowOff>
    </xdr:to>
    <xdr:pic>
      <xdr:nvPicPr>
        <xdr:cNvPr id="43899" name="Image 43898">
          <a:extLst>
            <a:ext uri="{FF2B5EF4-FFF2-40B4-BE49-F238E27FC236}">
              <a16:creationId xmlns:a16="http://schemas.microsoft.com/office/drawing/2014/main" id="{00000000-0008-0000-0700-00007BA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27"/>
        <a:stretch>
          <a:fillRect/>
        </a:stretch>
      </xdr:blipFill>
      <xdr:spPr>
        <a:xfrm>
          <a:off x="21669374" y="11106149"/>
          <a:ext cx="3619500" cy="3619500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4" xr16:uid="{1E8F6578-4573-4DB9-993D-6F3330264D12}" autoFormatId="16" applyNumberFormats="0" applyBorderFormats="0" applyFontFormats="0" applyPatternFormats="0" applyAlignmentFormats="0" applyWidthHeightFormats="0">
  <queryTableRefresh nextId="53">
    <queryTableFields count="52">
      <queryTableField id="1" name="Plaque" tableColumnId="1"/>
      <queryTableField id="2" name="Column2" tableColumnId="2"/>
      <queryTableField id="3" name="Column3" tableColumnId="3"/>
      <queryTableField id="4" name="Column4" tableColumnId="4"/>
      <queryTableField id="5" name="Plaquedouble" tableColumnId="5"/>
      <queryTableField id="6" name="Column6" tableColumnId="6"/>
      <queryTableField id="7" name="Column7" tableColumnId="7"/>
      <queryTableField id="8" name="Column8" tableColumnId="8"/>
      <queryTableField id="9" name="Plaquetriple" tableColumnId="9"/>
      <queryTableField id="10" name="Column10" tableColumnId="10"/>
      <queryTableField id="11" name="Column11" tableColumnId="11"/>
      <queryTableField id="12" name="Column12" tableColumnId="12"/>
      <queryTableField id="13" name="Plaquequadruple" tableColumnId="13"/>
      <queryTableField id="14" name="Column14" tableColumnId="14"/>
      <queryTableField id="15" name="Column15" tableColumnId="15"/>
      <queryTableField id="16" name="Column16" tableColumnId="16"/>
      <queryTableField id="17" name="Gamme" tableColumnId="17"/>
      <queryTableField id="18" name="Column18" tableColumnId="18"/>
      <queryTableField id="19" name="Column19" tableColumnId="19"/>
      <queryTableField id="20" name="Column20" tableColumnId="20"/>
      <queryTableField id="21" name="Vis" tableColumnId="21"/>
      <queryTableField id="22" name="Column22" tableColumnId="22"/>
      <queryTableField id="23" name="Column23" tableColumnId="23"/>
      <queryTableField id="24" name="Column24" tableColumnId="24"/>
      <queryTableField id="25" name="VisERMEE" tableColumnId="25"/>
      <queryTableField id="26" name="Column26" tableColumnId="26"/>
      <queryTableField id="27" name="Column27" tableColumnId="27"/>
      <queryTableField id="28" name="Column28" tableColumnId="28"/>
      <queryTableField id="29" name="Largeur" tableColumnId="29"/>
      <queryTableField id="30" name="Column30" tableColumnId="30"/>
      <queryTableField id="31" name="Column31" tableColumnId="31"/>
      <queryTableField id="32" name="Column32" tableColumnId="32"/>
      <queryTableField id="33" name="LargeurERMEE" tableColumnId="33"/>
      <queryTableField id="34" name="Column34" tableColumnId="34"/>
      <queryTableField id="35" name="Column35" tableColumnId="35"/>
      <queryTableField id="36" name="Column36" tableColumnId="36"/>
      <queryTableField id="37" name="Poste" tableColumnId="37"/>
      <queryTableField id="38" name="Column38" tableColumnId="38"/>
      <queryTableField id="39" name="Column39" tableColumnId="39"/>
      <queryTableField id="40" name="Column40" tableColumnId="40"/>
      <queryTableField id="41" name="PosteERMEE" tableColumnId="41"/>
      <queryTableField id="42" name="Column42" tableColumnId="42"/>
      <queryTableField id="43" name="Column43" tableColumnId="43"/>
      <queryTableField id="44" name="Column44" tableColumnId="44"/>
      <queryTableField id="45" name="Finitions" tableColumnId="45"/>
      <queryTableField id="46" name="Column46" tableColumnId="46"/>
      <queryTableField id="47" name="Column47" tableColumnId="47"/>
      <queryTableField id="48" name="Column48" tableColumnId="48"/>
      <queryTableField id="49" name="Column49" tableColumnId="49"/>
      <queryTableField id="50" name="PlaqueERMEE" tableColumnId="50"/>
      <queryTableField id="51" name="Column51" tableColumnId="51"/>
      <queryTableField id="52" name="Column52" tableColumnId="5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442822-E2C9-45BF-8C2A-626071E6037B}" name="Plaque_1" displayName="Plaque_1" ref="A1:AZ29" tableType="queryTable" totalsRowShown="0">
  <tableColumns count="52">
    <tableColumn id="1" xr3:uid="{1C32F3E6-4F3A-431B-BDE3-51148DD789C1}" uniqueName="1" name="Plaque" queryTableFieldId="1" dataDxfId="38"/>
    <tableColumn id="2" xr3:uid="{CA7DBC7B-3AC4-4420-B699-CA415F968DF3}" uniqueName="2" name="Column2" queryTableFieldId="2" dataDxfId="37"/>
    <tableColumn id="3" xr3:uid="{91D91933-339F-4950-BE93-6598D665A2FD}" uniqueName="3" name="Colonne1" queryTableFieldId="3"/>
    <tableColumn id="4" xr3:uid="{A1326635-9CD7-4ACD-8428-2066206DE617}" uniqueName="4" name="Column4" queryTableFieldId="4"/>
    <tableColumn id="5" xr3:uid="{E2537902-5FF0-468E-9BA7-7DFEEFAE76CA}" uniqueName="5" name="Plaquedouble" queryTableFieldId="5" dataDxfId="36"/>
    <tableColumn id="6" xr3:uid="{15EE8744-062A-4F31-AA65-3FB6D847A07E}" uniqueName="6" name="Column6" queryTableFieldId="6" dataDxfId="35"/>
    <tableColumn id="7" xr3:uid="{DFC1B4C4-6DE2-48DB-9F85-64932FCA6EEB}" uniqueName="7" name="Colonne2" queryTableFieldId="7"/>
    <tableColumn id="8" xr3:uid="{D458E26D-0B7D-4A3E-A2A1-B4410C158714}" uniqueName="8" name="Column8" queryTableFieldId="8"/>
    <tableColumn id="9" xr3:uid="{977838A9-1ABF-407D-86BE-08B96C2C10D2}" uniqueName="9" name="Plaquetriple" queryTableFieldId="9" dataDxfId="34"/>
    <tableColumn id="10" xr3:uid="{40F3DFED-D581-4F73-890D-A08078B654DC}" uniqueName="10" name="Column10" queryTableFieldId="10" dataDxfId="33"/>
    <tableColumn id="11" xr3:uid="{1A5CF0F0-87C0-43B2-B4FF-98E82CA811D7}" uniqueName="11" name="Colonne3" queryTableFieldId="11"/>
    <tableColumn id="12" xr3:uid="{AB7B6696-EC4C-4DF2-8452-840D45B301CA}" uniqueName="12" name="Column12" queryTableFieldId="12"/>
    <tableColumn id="13" xr3:uid="{9F01C31D-C4D5-407B-A279-F2273974B5B9}" uniqueName="13" name="Plaquequadruple" queryTableFieldId="13" dataDxfId="32"/>
    <tableColumn id="14" xr3:uid="{CF5503C0-403B-44E5-A66C-05D006AF8077}" uniqueName="14" name="Column14" queryTableFieldId="14" dataDxfId="31"/>
    <tableColumn id="15" xr3:uid="{00E5252D-F6E3-454D-AA51-300FCD027BF2}" uniqueName="15" name="Colonne4" queryTableFieldId="15"/>
    <tableColumn id="16" xr3:uid="{CDFA66A2-6AF3-4283-B7C1-9D46A0D9D7FF}" uniqueName="16" name="Column16" queryTableFieldId="16"/>
    <tableColumn id="17" xr3:uid="{F300CBF3-0705-4613-B8C6-D1365386DB10}" uniqueName="17" name="Gamme" queryTableFieldId="17" dataDxfId="30"/>
    <tableColumn id="18" xr3:uid="{665CE032-A631-4E0D-B324-7CEC87671413}" uniqueName="18" name="Column18" queryTableFieldId="18" dataDxfId="29"/>
    <tableColumn id="19" xr3:uid="{A4285DBC-CD6A-4586-BF0B-A4A55A46EA2A}" uniqueName="19" name="Colonne5" queryTableFieldId="19"/>
    <tableColumn id="20" xr3:uid="{74E69329-F5EF-4D69-AB41-BB1A5946E66E}" uniqueName="20" name="Column20" queryTableFieldId="20"/>
    <tableColumn id="21" xr3:uid="{9C264C23-11FA-4C96-9D68-E19EBF8C8613}" uniqueName="21" name="Vis" queryTableFieldId="21" dataDxfId="28"/>
    <tableColumn id="22" xr3:uid="{51604DBF-E092-4808-89E7-4967CF9C7366}" uniqueName="22" name="Column22" queryTableFieldId="22" dataDxfId="27"/>
    <tableColumn id="23" xr3:uid="{E0756AEF-7C09-4610-8C75-37A728D91443}" uniqueName="23" name="Colonne6" queryTableFieldId="23"/>
    <tableColumn id="24" xr3:uid="{EA055D74-9C33-4D4A-B9D3-48E2FCA53107}" uniqueName="24" name="Column24" queryTableFieldId="24"/>
    <tableColumn id="25" xr3:uid="{4B0EF629-D119-41D1-B1C8-6860875E8159}" uniqueName="25" name="VisERMEE" queryTableFieldId="25" dataDxfId="26"/>
    <tableColumn id="26" xr3:uid="{9AF9775A-D5C0-41A7-B1F1-9AA16CBE31BF}" uniqueName="26" name="Column26" queryTableFieldId="26" dataDxfId="25"/>
    <tableColumn id="27" xr3:uid="{1CAA3D2B-7059-4BE1-B8F4-99BFCC65DFF9}" uniqueName="27" name="Colonne7" queryTableFieldId="27"/>
    <tableColumn id="28" xr3:uid="{1F165DB3-12AD-492F-9BAF-01215BE56BE9}" uniqueName="28" name="Column28" queryTableFieldId="28"/>
    <tableColumn id="29" xr3:uid="{14A3482E-B260-4D0C-B90D-D2C89AF50A5D}" uniqueName="29" name="Largeur" queryTableFieldId="29" dataDxfId="24"/>
    <tableColumn id="30" xr3:uid="{33B5749B-86B0-422E-986D-75FC204D6D12}" uniqueName="30" name="Column30" queryTableFieldId="30"/>
    <tableColumn id="31" xr3:uid="{F8D9E6AD-6BD8-4011-B882-6BF86811FA1D}" uniqueName="31" name="Colonne8" queryTableFieldId="31"/>
    <tableColumn id="32" xr3:uid="{D409BDF5-D34E-491C-85C3-6E2E8CBBC554}" uniqueName="32" name="Column32" queryTableFieldId="32"/>
    <tableColumn id="33" xr3:uid="{FB1031C4-DC0E-48F6-9124-DAD9153E7939}" uniqueName="33" name="LargeurERMEE" queryTableFieldId="33" dataDxfId="23"/>
    <tableColumn id="34" xr3:uid="{BE3EAE2E-3584-4023-9817-966AFB48FBE9}" uniqueName="34" name="Column34" queryTableFieldId="34"/>
    <tableColumn id="35" xr3:uid="{086F300C-B5F8-437A-A64A-53D81B8079FE}" uniqueName="35" name="Colonne9" queryTableFieldId="35"/>
    <tableColumn id="36" xr3:uid="{41C49DE4-587A-44F5-B5CC-04F19D642F30}" uniqueName="36" name="Column36" queryTableFieldId="36"/>
    <tableColumn id="37" xr3:uid="{A71ED8EA-85AA-4361-9354-01F72872DFFD}" uniqueName="37" name="Poste" queryTableFieldId="37" dataDxfId="22"/>
    <tableColumn id="38" xr3:uid="{F236AC19-7963-4996-83F2-9697B2D3C4F8}" uniqueName="38" name="Column38" queryTableFieldId="38" dataDxfId="21"/>
    <tableColumn id="39" xr3:uid="{7DF2E8EC-B317-41E7-B1D8-7981268FDB2C}" uniqueName="39" name="Colonne10" queryTableFieldId="39"/>
    <tableColumn id="40" xr3:uid="{CE62BFC2-6401-4445-994F-EA4BB449877A}" uniqueName="40" name="Column40" queryTableFieldId="40"/>
    <tableColumn id="41" xr3:uid="{85CE4482-558D-4B3B-A674-C430A41CAFD2}" uniqueName="41" name="PosteERMEE" queryTableFieldId="41" dataDxfId="20"/>
    <tableColumn id="42" xr3:uid="{ACF463A3-0D80-40B0-ABBE-CB7A33E8C2E1}" uniqueName="42" name="Column42" queryTableFieldId="42" dataDxfId="19"/>
    <tableColumn id="43" xr3:uid="{8C96275D-FE9C-43A1-A8FA-46F04CF95238}" uniqueName="43" name="Colonne11" queryTableFieldId="43"/>
    <tableColumn id="44" xr3:uid="{4A236D6D-3D78-40FD-AF68-5F2F021CD107}" uniqueName="44" name="Column44" queryTableFieldId="44"/>
    <tableColumn id="45" xr3:uid="{7BEC175D-9AD2-426E-905C-7C031D7C2945}" uniqueName="45" name="Finitions" queryTableFieldId="45" dataDxfId="18"/>
    <tableColumn id="46" xr3:uid="{7161834D-A9D7-4008-BBA4-450AA5BA3C63}" uniqueName="46" name="Column46" queryTableFieldId="46" dataDxfId="17"/>
    <tableColumn id="47" xr3:uid="{76A11ED2-D3F6-4749-A6FD-BC5FECEA9FF6}" uniqueName="47" name="Colonne12" queryTableFieldId="47"/>
    <tableColumn id="48" xr3:uid="{C1D5354C-8EF4-4AC8-B9DB-364701812911}" uniqueName="48" name="Column48" queryTableFieldId="48"/>
    <tableColumn id="49" xr3:uid="{4D3177AF-D9F0-4564-9417-0832E0D71297}" uniqueName="49" name="Column49" queryTableFieldId="49"/>
    <tableColumn id="50" xr3:uid="{1A04B73B-EECA-4158-A8A8-DDCF61903560}" uniqueName="50" name="PlaqueERMEE" queryTableFieldId="50" dataDxfId="16"/>
    <tableColumn id="51" xr3:uid="{33CF3F98-5E4C-4FB8-B9DB-B24D3F80CDBE}" uniqueName="51" name="Column51" queryTableFieldId="51" dataDxfId="15"/>
    <tableColumn id="52" xr3:uid="{696A5A1E-AF1A-42EA-BEAD-560C4FA5F9B6}" uniqueName="52" name="Colonne13" queryTableFieldId="5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438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7C9433E-4E3A-419E-9151-B609E29AE38D}">
  <we:reference id="wa104381504" version="1.0.0.0" store="en-US" storeType="OMEX"/>
  <we:alternateReferences>
    <we:reference id="wa104381504" version="1.0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</we:extLst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B5F355-82B6-4A18-A6EA-4D236B2D0213}">
  <sheetPr codeName="Sheet12"/>
  <dimension ref="A1:W221"/>
  <sheetViews>
    <sheetView showGridLines="0" zoomScale="85" zoomScaleNormal="85" workbookViewId="0">
      <selection activeCell="H31" sqref="H31"/>
    </sheetView>
  </sheetViews>
  <sheetFormatPr baseColWidth="10" defaultColWidth="8.6640625" defaultRowHeight="14.4" x14ac:dyDescent="0.3"/>
  <cols>
    <col min="2" max="2" width="0.44140625" customWidth="1"/>
    <col min="3" max="3" width="2.88671875" customWidth="1"/>
    <col min="4" max="4" width="17.88671875" customWidth="1"/>
    <col min="5" max="5" width="10.44140625" customWidth="1"/>
    <col min="6" max="6" width="14.109375" customWidth="1"/>
    <col min="7" max="7" width="29.6640625" bestFit="1" customWidth="1"/>
    <col min="8" max="8" width="9.33203125" customWidth="1"/>
    <col min="9" max="10" width="22.109375" bestFit="1" customWidth="1"/>
    <col min="11" max="11" width="22.6640625" bestFit="1" customWidth="1"/>
    <col min="12" max="12" width="22.109375" bestFit="1" customWidth="1"/>
    <col min="13" max="13" width="5.33203125" customWidth="1"/>
    <col min="14" max="14" width="22" customWidth="1"/>
    <col min="15" max="15" width="0.88671875" customWidth="1"/>
    <col min="16" max="16" width="2.44140625" customWidth="1"/>
    <col min="17" max="17" width="1.6640625" customWidth="1"/>
    <col min="18" max="18" width="23.33203125" customWidth="1"/>
    <col min="20" max="20" width="11.109375" customWidth="1"/>
    <col min="22" max="22" width="10.6640625" customWidth="1"/>
    <col min="24" max="24" width="11.44140625" customWidth="1"/>
  </cols>
  <sheetData>
    <row r="1" spans="1:23" s="1" customFormat="1" ht="5.4" customHeight="1" x14ac:dyDescent="0.3">
      <c r="A1" s="15"/>
      <c r="B1" s="16"/>
      <c r="C1" s="16"/>
      <c r="D1" s="10" t="str">
        <f>"_"&amp;D4</f>
        <v>_SE</v>
      </c>
      <c r="E1" s="10" t="str">
        <f>"_"&amp;E4</f>
        <v>_S</v>
      </c>
      <c r="F1" s="10" t="str">
        <f>"_"&amp;F4</f>
        <v>_80</v>
      </c>
      <c r="G1" s="74" t="str">
        <f>"_"&amp;G4</f>
        <v>_3V</v>
      </c>
      <c r="H1" s="74"/>
      <c r="I1" s="10" t="str">
        <f>"_"&amp;I4</f>
        <v>_2U</v>
      </c>
      <c r="J1" s="10" t="str">
        <f>"_"&amp;J4</f>
        <v>_PC</v>
      </c>
      <c r="K1" s="10" t="str">
        <f>"_"&amp;K4</f>
        <v>_PC</v>
      </c>
      <c r="L1" s="10" t="str">
        <f>"_"&amp;L4</f>
        <v>_</v>
      </c>
      <c r="M1" s="77" t="str">
        <f>"_"&amp;M4</f>
        <v>_LAI-ANT</v>
      </c>
      <c r="N1" s="77"/>
      <c r="O1" s="14"/>
      <c r="P1" s="17"/>
    </row>
    <row r="2" spans="1:23" x14ac:dyDescent="0.3">
      <c r="A2" s="64" t="s">
        <v>0</v>
      </c>
      <c r="B2" s="65"/>
      <c r="D2" s="11" t="s">
        <v>1</v>
      </c>
      <c r="E2" s="11" t="s">
        <v>2</v>
      </c>
      <c r="F2" s="11" t="s">
        <v>3</v>
      </c>
      <c r="G2" s="75" t="s">
        <v>4</v>
      </c>
      <c r="H2" s="75"/>
      <c r="I2" s="11" t="s">
        <v>5</v>
      </c>
      <c r="J2" s="11" t="s">
        <v>6</v>
      </c>
      <c r="K2" s="11" t="s">
        <v>7</v>
      </c>
      <c r="L2" s="11" t="s">
        <v>8</v>
      </c>
      <c r="M2" s="75" t="s">
        <v>9</v>
      </c>
      <c r="N2" s="75"/>
      <c r="P2" s="2"/>
      <c r="Q2" s="1"/>
      <c r="R2" s="56"/>
      <c r="S2" s="1"/>
      <c r="T2" s="1"/>
      <c r="U2" s="1"/>
      <c r="V2" s="1"/>
      <c r="W2" s="1"/>
    </row>
    <row r="3" spans="1:23" ht="27.45" customHeight="1" x14ac:dyDescent="0.3">
      <c r="A3" s="64"/>
      <c r="B3" s="65"/>
      <c r="D3" s="21" t="s">
        <v>10</v>
      </c>
      <c r="E3" s="21" t="s">
        <v>11</v>
      </c>
      <c r="F3" s="21" t="s">
        <v>12</v>
      </c>
      <c r="G3" s="69" t="s">
        <v>80</v>
      </c>
      <c r="H3" s="70"/>
      <c r="I3" s="21" t="s">
        <v>118</v>
      </c>
      <c r="J3" s="21" t="s">
        <v>98</v>
      </c>
      <c r="K3" s="21" t="s">
        <v>98</v>
      </c>
      <c r="L3" s="21" t="s">
        <v>47</v>
      </c>
      <c r="M3" s="69" t="s">
        <v>152</v>
      </c>
      <c r="N3" s="70"/>
      <c r="P3" s="2"/>
      <c r="R3" s="56"/>
    </row>
    <row r="4" spans="1:23" s="1" customFormat="1" x14ac:dyDescent="0.3">
      <c r="A4" s="64"/>
      <c r="B4" s="65"/>
      <c r="D4" s="1" t="str">
        <f>INDEX(Plaque!Q:S,MATCH(Configurateur!D3,Plaque!Q:Q,0),2)</f>
        <v>SE</v>
      </c>
      <c r="E4" s="1" t="str">
        <f>INDEX(Plaque!U:W,MATCH(Configurateur!E3,Plaque!U:U,0),2)</f>
        <v>S</v>
      </c>
      <c r="F4" s="1" t="str">
        <f>IF(D3="ERMEE",INDEX(Plaque!AG:AI,MATCH(Configurateur!F3,Plaque!AG:AG,0),2),INDEX(Plaque!AC:AE,MATCH(Configurateur!F3,Plaque!AC:AC,0),2))</f>
        <v>80</v>
      </c>
      <c r="G4" s="76" t="str">
        <f>IF(D3="ERMEE",INDEX(Plaque!AO:AQ,MATCH(Configurateur!G3,Plaque!AO:AO,0),2),INDEX(Plaque!AK:AM,MATCH(Configurateur!G3,Plaque!AK:AK,0),2))</f>
        <v>3V</v>
      </c>
      <c r="H4" s="76"/>
      <c r="I4" s="1" t="str">
        <f>IF(D3="ERMEE",INDEX(Plaque!AX:AZ,MATCH(Configurateur!I3,Plaque!AX:AX,0),2),INDEX(Plaque!A:C,MATCH(Configurateur!I3,Plaque!A:A,0),2))</f>
        <v>2U</v>
      </c>
      <c r="J4" s="1" t="str">
        <f>IF(LEFT(G4,1)&gt;"1",IF(D3="ERMEE",INDEX(Plaque!AX:AZ,MATCH(Configurateur!J3,Plaque!AX:AX,0),2),INDEX(Plaque!A:C,MATCH(Configurateur!J3,Plaque!A:A,0),2)),"")</f>
        <v>PC</v>
      </c>
      <c r="K4" s="1" t="str">
        <f>IF(LEFT(G4,1)&gt;"2",IF(D3="ERMEE",INDEX(Plaque!AX:AZ,MATCH(Configurateur!K3,Plaque!AX:AX,0),2),INDEX(Plaque!A:C,MATCH(Configurateur!K3,Plaque!A:A,0),2)),"")</f>
        <v>PC</v>
      </c>
      <c r="L4" s="1" t="str">
        <f>IF(LEFT(G4,1)&gt;"3",IF(D3="ERMEE",INDEX(Plaque!AX:AZ,MATCH(Configurateur!L3,Plaque!AX:AX,0),2),INDEX(Plaque!A:C,MATCH(Configurateur!L3,Plaque!A:A,0),2)),"")</f>
        <v/>
      </c>
      <c r="M4" s="76" t="str">
        <f>INDEX(Plaque!AS:AU,MATCH(Configurateur!M3,Plaque!AS:AS,0),2)</f>
        <v>LAI-ANT</v>
      </c>
      <c r="N4" s="76"/>
      <c r="O4" s="14"/>
      <c r="P4" s="17"/>
      <c r="R4" s="56"/>
    </row>
    <row r="5" spans="1:23" s="1" customFormat="1" x14ac:dyDescent="0.3">
      <c r="A5" s="64"/>
      <c r="B5" s="65"/>
      <c r="D5" s="52"/>
      <c r="E5" s="52"/>
      <c r="F5" s="52"/>
      <c r="G5" s="56"/>
      <c r="H5" s="56"/>
      <c r="O5" s="14"/>
      <c r="P5" s="17"/>
      <c r="R5" s="56"/>
    </row>
    <row r="6" spans="1:23" ht="14.4" customHeight="1" x14ac:dyDescent="0.3">
      <c r="A6" s="64"/>
      <c r="B6" s="65"/>
      <c r="D6" s="66" t="s">
        <v>170</v>
      </c>
      <c r="E6" s="67"/>
      <c r="F6" s="66" t="s">
        <v>19</v>
      </c>
      <c r="G6" s="67"/>
      <c r="H6" s="67"/>
      <c r="I6" s="67"/>
      <c r="J6" s="67"/>
      <c r="K6" s="67"/>
      <c r="L6" s="67"/>
      <c r="M6" s="67"/>
      <c r="N6" s="68"/>
      <c r="P6" s="2"/>
      <c r="R6" s="56"/>
      <c r="S6" s="1"/>
      <c r="T6" s="1"/>
    </row>
    <row r="7" spans="1:23" ht="21.6" customHeight="1" x14ac:dyDescent="0.3">
      <c r="A7" s="64"/>
      <c r="B7" s="65"/>
      <c r="D7" s="62" t="str">
        <f>D4&amp;"S"&amp;F4&amp;G4&amp;"-"&amp;I4&amp;J4&amp;K4&amp;L4</f>
        <v>SES803V-2UPCPC</v>
      </c>
      <c r="E7" s="63"/>
      <c r="F7" s="58" t="str">
        <f>IF(LEFT($D$7,2)="SM",INDEX(Plaque!Q:S,MATCH(Configurateur!D3,Plaque!Q:Q,0),1)&amp;" : "&amp;INDEX(Plaque!AO:AQ,MATCH(Configurateur!G3,Plaque!AO:AO,0),1)&amp;" "&amp;"sans vis"&amp;" de "&amp;INDEX(Plaque!AG:AI,MATCH(Configurateur!F3,Plaque!AG:AG,0),1)&amp;" avec "&amp;INDEX(Plaque!AX:AZ,MATCH(Configurateur!I3,Plaque!AX:AX,0),1)&amp;IF(MID(D7,6,1)&gt;"1"," + "&amp;INDEX(Plaque!AX:AZ,MATCH(Configurateur!J3,Plaque!AX:AX,0),1),"")&amp;IF(MID(D7,6,1)&gt;"2"," + "&amp;INDEX(Plaque!AX:AZ,MATCH(Configurateur!K3,Plaque!AX:AX,0),1),"")&amp;IF(MID(D7,6,1)&gt;"3"," + "&amp;INDEX(Plaque!AX:AZ,MATCH(Configurateur!L3,Plaque!AX:AX,0),1),"")&amp;" à clapet",
INDEX(Plaque!Q:S,MATCH(Configurateur!D3,Plaque!Q:Q,0),1)&amp;" : "&amp;INDEX(Plaque!AK:AM,MATCH(Configurateur!G3,Plaque!AK:AK,0),1)&amp;" "&amp;"sans vis"&amp;" de "&amp;INDEX(Plaque!AC:AE,MATCH(Configurateur!F3,Plaque!AC:AC,0),1)&amp;" avec "&amp;INDEX(Plaque!A:C,MATCH(Configurateur!I3,Plaque!A:A,0),1)&amp;IF(MID(D7,6,1)&gt;"1"," + "&amp;INDEX(Plaque!A:C,MATCH(Configurateur!J3,Plaque!A:A,0),1),"")&amp;IF(MID(D7,6,1)&gt;"2"," + "&amp;INDEX(Plaque!A:C,MATCH(Configurateur!K3,Plaque!A:A,0),1),"")&amp;IF(MID(D7,6,1)&gt;"3"," + "&amp;INDEX(Plaque!A:C,MATCH(Configurateur!L3,Plaque!A:A,0),1),""))</f>
        <v>ESPRIT : Plaque triple verticale sans vis de 80mm avec 2 prises USB + prise de courant + prise de courant</v>
      </c>
      <c r="G7" s="60"/>
      <c r="H7" s="60"/>
      <c r="I7" s="60"/>
      <c r="J7" s="60"/>
      <c r="K7" s="60"/>
      <c r="L7" s="60"/>
      <c r="M7" s="60"/>
      <c r="N7" s="59"/>
      <c r="P7" s="2"/>
      <c r="Q7" s="1"/>
      <c r="R7" s="56"/>
      <c r="S7" s="1"/>
      <c r="T7" s="1"/>
    </row>
    <row r="8" spans="1:23" ht="20.399999999999999" customHeight="1" x14ac:dyDescent="0.3">
      <c r="A8" s="25"/>
      <c r="B8" s="26"/>
      <c r="D8" s="62" t="str">
        <f>"FIN-"&amp;M4&amp;"-"&amp;MID(D7,6,1)</f>
        <v>FIN-LAI-ANT-3</v>
      </c>
      <c r="E8" s="63"/>
      <c r="F8" s="58" t="str">
        <f>INDEX(Plaque!AS:AU,MATCH(Configurateur!M3,Plaque!AS:AS,0),1)&amp;" - "&amp;RIGHT(D8,1)&amp;IF(RIGHT(D8,1)="1"," unité"," unités")</f>
        <v>Finition laiton antique - 3 unités</v>
      </c>
      <c r="G8" s="60"/>
      <c r="H8" s="60"/>
      <c r="I8" s="60"/>
      <c r="J8" s="60"/>
      <c r="K8" s="60"/>
      <c r="L8" s="60"/>
      <c r="M8" s="60"/>
      <c r="N8" s="59"/>
      <c r="P8" s="2"/>
      <c r="Q8" s="1"/>
      <c r="R8" s="56"/>
      <c r="S8" s="1"/>
      <c r="T8" s="1"/>
    </row>
    <row r="9" spans="1:23" ht="9" customHeight="1" x14ac:dyDescent="0.3">
      <c r="A9" s="37"/>
      <c r="B9" s="38"/>
      <c r="D9" s="39"/>
      <c r="E9" s="39"/>
      <c r="F9" s="40"/>
      <c r="G9" s="40"/>
      <c r="H9" s="40"/>
      <c r="I9" s="40"/>
      <c r="J9" s="40"/>
      <c r="K9" s="40"/>
      <c r="L9" s="40"/>
      <c r="M9" s="40"/>
      <c r="N9" s="40"/>
      <c r="P9" s="2"/>
      <c r="Q9" s="1"/>
      <c r="R9" s="56"/>
      <c r="S9" s="1"/>
      <c r="T9" s="1"/>
    </row>
    <row r="10" spans="1:23" ht="12" customHeight="1" x14ac:dyDescent="0.3">
      <c r="A10" s="37"/>
      <c r="B10" s="38"/>
      <c r="D10" s="66" t="s">
        <v>171</v>
      </c>
      <c r="E10" s="67"/>
      <c r="F10" s="66" t="s">
        <v>19</v>
      </c>
      <c r="G10" s="67"/>
      <c r="H10" s="67"/>
      <c r="I10" s="67"/>
      <c r="J10" s="67"/>
      <c r="K10" s="67"/>
      <c r="L10" s="67"/>
      <c r="M10" s="67"/>
      <c r="N10" s="68"/>
      <c r="P10" s="2"/>
      <c r="Q10" s="1"/>
      <c r="R10" s="56"/>
      <c r="S10" s="1"/>
      <c r="T10" s="1"/>
    </row>
    <row r="11" spans="1:23" ht="20.399999999999999" customHeight="1" x14ac:dyDescent="0.3">
      <c r="A11" s="37"/>
      <c r="B11" s="38"/>
      <c r="D11" s="62" t="str">
        <f>IF(E4="A","SW-OPT-VIS","")</f>
        <v/>
      </c>
      <c r="E11" s="63"/>
      <c r="F11" s="58" t="str">
        <f>IF(D11="","","OPTION : Vis apparentes")</f>
        <v/>
      </c>
      <c r="G11" s="60"/>
      <c r="H11" s="60"/>
      <c r="I11" s="60"/>
      <c r="J11" s="60"/>
      <c r="K11" s="60"/>
      <c r="L11" s="60"/>
      <c r="M11" s="60"/>
      <c r="N11" s="59"/>
      <c r="P11" s="2"/>
      <c r="Q11" s="1"/>
      <c r="R11" s="56"/>
      <c r="S11" s="1"/>
      <c r="T11" s="1"/>
    </row>
    <row r="12" spans="1:23" ht="5.4" customHeight="1" thickBot="1" x14ac:dyDescent="0.35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5"/>
      <c r="Q12" s="1"/>
      <c r="R12" s="56"/>
      <c r="S12" s="1"/>
      <c r="T12" s="1"/>
    </row>
    <row r="13" spans="1:23" ht="4.2" customHeight="1" x14ac:dyDescent="0.3">
      <c r="D13" s="32"/>
      <c r="E13" s="32"/>
      <c r="Q13" s="1"/>
      <c r="R13" s="56"/>
      <c r="S13" s="1"/>
      <c r="T13" s="1"/>
    </row>
    <row r="14" spans="1:23" ht="12" customHeight="1" x14ac:dyDescent="0.3">
      <c r="D14" s="57" t="s">
        <v>5</v>
      </c>
      <c r="E14" s="57"/>
      <c r="F14" s="57" t="s">
        <v>6</v>
      </c>
      <c r="G14" s="57"/>
      <c r="H14" s="57" t="s">
        <v>7</v>
      </c>
      <c r="I14" s="57"/>
      <c r="J14" s="57"/>
      <c r="K14" s="57" t="s">
        <v>8</v>
      </c>
      <c r="L14" s="57"/>
      <c r="M14" s="57" t="s">
        <v>9</v>
      </c>
      <c r="N14" s="57"/>
      <c r="Q14" s="1"/>
      <c r="R14" s="1"/>
      <c r="S14" s="1"/>
      <c r="T14" s="1"/>
    </row>
    <row r="15" spans="1:23" s="1" customFormat="1" ht="12" customHeight="1" x14ac:dyDescent="0.3">
      <c r="D15" s="56" t="e" cm="1">
        <f t="array" aca="1" ref="D15" ca="1">"Mecanisme!"&amp;INDEX(#REF!,MATCH(Configurateur!I3,#REF!,0)+1,1)&amp;"3:"&amp;INDEX(#REF!,MATCH(Configurateur!I3,#REF!,0)+1,1)&amp;MATCH("",INDIRECT("Mecanisme!"&amp;INDEX(#REF!,MATCH(Configurateur!I3,#REF!,0)+1,1)&amp;":"&amp;INDEX(#REF!,MATCH(Configurateur!I3,#REF!,0)+1,1)),0)-1</f>
        <v>#REF!</v>
      </c>
      <c r="E15" s="56"/>
      <c r="F15" s="56" t="e" cm="1">
        <f t="array" aca="1" ref="F15" ca="1">IF(LEFT(G4,1)&gt;"1","Mecanisme!"&amp;INDEX(#REF!,MATCH(Configurateur!J3,#REF!,0)+1,1)&amp;"3:"&amp;INDEX(#REF!,MATCH(Configurateur!J3,#REF!,0)+1,1)&amp;MATCH("",INDIRECT("Mecanisme!"&amp;INDEX(#REF!,MATCH(Configurateur!J3,#REF!,0)+1,1)&amp;":"&amp;INDEX(#REF!,MATCH(Configurateur!J3,#REF!,0)+1,1)),0)-1,"")</f>
        <v>#REF!</v>
      </c>
      <c r="G15" s="56"/>
      <c r="H15" s="56" t="e" cm="1">
        <f t="array" aca="1" ref="H15" ca="1">IF(LEFT(G4,1)&gt;"2","Mecanisme!"&amp;INDEX(#REF!,MATCH(Configurateur!K3,#REF!,0)+1,1)&amp;"3:"&amp;INDEX(#REF!,MATCH(Configurateur!K3,#REF!,0)+1,1)&amp;MATCH("",INDIRECT("Mecanisme!"&amp;INDEX(#REF!,MATCH(Configurateur!K3,#REF!,0)+1,1)&amp;":"&amp;INDEX(#REF!,MATCH(Configurateur!K3,#REF!,0)+1,1)),0)-1,"")</f>
        <v>#REF!</v>
      </c>
      <c r="I15" s="56"/>
      <c r="J15" s="56"/>
      <c r="K15" s="56" t="str" cm="1">
        <f t="array" aca="1" ref="K15" ca="1">IF(LEFT(G4,1)&gt;"3","Mecanisme!"&amp;INDEX(#REF!,MATCH(Configurateur!L3,#REF!,0)+1,1)&amp;"3:"&amp;INDEX(#REF!,MATCH(Configurateur!L3,#REF!,0)+1,1)&amp;MATCH("",INDIRECT("Mecanisme!"&amp;INDEX(#REF!,MATCH(Configurateur!L3,#REF!,0)+1,1)&amp;":"&amp;INDEX(#REF!,MATCH(Configurateur!L3,#REF!,0)+1,1)),0)-1,"")</f>
        <v/>
      </c>
      <c r="L15" s="56"/>
      <c r="M15" s="56" t="e">
        <f ca="1">IF(OR(MID(D17,2,1)="B",MID(F17,2,1)="B",MID(H17,2,1)="B",MID(K17,2,1)="B"),"OUI",IF(OR(MID(D17,2,1)="O",MID(F17,2,1)="O",MID(H17,2,1)="O",MID(K17,2,1)="O"),"OUI",IF(OR(LEFT(D17,2)="LT",LEFT(F17,2)="LT",LEFT(H17,2)="LT",LEFT(K17,2)="LT"),"OUI","")))</f>
        <v>#REF!</v>
      </c>
      <c r="N15" s="56"/>
      <c r="O15" s="56"/>
      <c r="U15"/>
      <c r="V15"/>
      <c r="W15"/>
    </row>
    <row r="16" spans="1:23" ht="53.4" customHeight="1" x14ac:dyDescent="0.3">
      <c r="A16" s="64" t="s">
        <v>20</v>
      </c>
      <c r="B16" s="65"/>
      <c r="D16" s="78" t="s">
        <v>50</v>
      </c>
      <c r="E16" s="78"/>
      <c r="F16" s="78" t="s">
        <v>49</v>
      </c>
      <c r="G16" s="78"/>
      <c r="H16" s="78" t="s">
        <v>49</v>
      </c>
      <c r="I16" s="78"/>
      <c r="J16" s="78"/>
      <c r="K16" s="78" t="s">
        <v>168</v>
      </c>
      <c r="L16" s="78"/>
      <c r="M16" s="69" t="s">
        <v>142</v>
      </c>
      <c r="N16" s="70"/>
      <c r="O16" s="1" t="e">
        <f ca="1">IF(M15="","","Finition conseillée : "&amp;INDEX(#REF!,MATCH(INDEX(Plaque!AS:AV,MATCH(Configurateur!M3,Plaque!AS:AS,0),4),#REF!,0),1))</f>
        <v>#REF!</v>
      </c>
      <c r="Q16" s="1"/>
      <c r="R16" s="1"/>
      <c r="S16" s="1"/>
      <c r="T16" s="1"/>
    </row>
    <row r="17" spans="1:20" s="1" customFormat="1" ht="14.4" customHeight="1" x14ac:dyDescent="0.3">
      <c r="A17" s="64"/>
      <c r="B17" s="65"/>
      <c r="D17" s="73" t="e" cm="1">
        <f t="array" aca="1" ref="D17" ca="1">INDEX(INDIRECT("Mecanisme!"&amp;INDEX(#REF!,MATCH(Configurateur!I3,#REF!,0)+1,1)&amp;"3:"&amp;INDEX(#REF!,MATCH(Configurateur!I3,#REF!,0)+2,1)&amp;MATCH("",INDIRECT("Mecanisme!"&amp;INDEX(#REF!,MATCH(Configurateur!I3,#REF!,0)+1,1)&amp;":"&amp;INDEX(#REF!,MATCH(Configurateur!I3,#REF!,0)+1,1)),0)-1),MATCH(Configurateur!D16,INDIRECT(D15),0),2)</f>
        <v>#REF!</v>
      </c>
      <c r="E17" s="73"/>
      <c r="F17" s="73" t="str" cm="1">
        <f t="array" aca="1" ref="F17" ca="1">IFERROR(INDEX(INDIRECT("Mecanisme!"&amp;INDEX(#REF!,MATCH(Configurateur!J3,#REF!,0)+1,1)&amp;"3:"&amp;INDEX(#REF!,MATCH(Configurateur!J3,#REF!,0)+2,1)&amp;MATCH("",INDIRECT("Mecanisme!"&amp;INDEX(#REF!,MATCH(Configurateur!J3,#REF!,0)+1,1)&amp;":"&amp;INDEX(#REF!,MATCH(Configurateur!J3,#REF!,0)+1,1)),0)-1),MATCH(Configurateur!F16,INDIRECT(F15),0),2),"")</f>
        <v/>
      </c>
      <c r="G17" s="73"/>
      <c r="H17" s="73" t="str" cm="1">
        <f t="array" aca="1" ref="H17" ca="1">IFERROR(INDEX(INDIRECT("Mecanisme!"&amp;INDEX(#REF!,MATCH(Configurateur!K3,#REF!,0)+1,1)&amp;"3:"&amp;INDEX(#REF!,MATCH(Configurateur!K3,#REF!,0)+2,1)&amp;MATCH("",INDIRECT("Mecanisme!"&amp;INDEX(#REF!,MATCH(Configurateur!K3,#REF!,0)+1,1)&amp;":"&amp;INDEX(#REF!,MATCH(Configurateur!K3,#REF!,0)+1,1)),0)-1),MATCH(Configurateur!H16,INDIRECT(H15),0),2),"")</f>
        <v/>
      </c>
      <c r="I17" s="73"/>
      <c r="J17" s="73"/>
      <c r="K17" s="73" t="str" cm="1">
        <f t="array" aca="1" ref="K17" ca="1">IFERROR(INDEX(INDIRECT("Mecanisme!"&amp;INDEX(#REF!,MATCH(Configurateur!L3,#REF!,0)+1,1)&amp;"3:"&amp;INDEX(#REF!,MATCH(Configurateur!L3,#REF!,0)+2,1)&amp;MATCH("",INDIRECT("Mecanisme!"&amp;INDEX(#REF!,MATCH(Configurateur!L3,#REF!,0)+1,1)&amp;":"&amp;INDEX(#REF!,MATCH(Configurateur!L3,#REF!,0)+1,1)),0)-1),MATCH(Configurateur!K16,INDIRECT(K15),0),2),"")</f>
        <v/>
      </c>
      <c r="L17" s="73"/>
      <c r="M17" s="73" t="e">
        <f>INDEX(#REF!,MATCH(Configurateur!M16,#REF!,0),2)</f>
        <v>#REF!</v>
      </c>
      <c r="N17" s="73"/>
      <c r="O17" s="56"/>
      <c r="R17" s="56"/>
    </row>
    <row r="18" spans="1:20" ht="12.6" customHeight="1" x14ac:dyDescent="0.3">
      <c r="A18" s="64"/>
      <c r="B18" s="65"/>
      <c r="D18" s="72" t="s">
        <v>18</v>
      </c>
      <c r="E18" s="72"/>
      <c r="F18" s="72" t="s">
        <v>19</v>
      </c>
      <c r="G18" s="72"/>
      <c r="H18" s="72"/>
      <c r="I18" s="72"/>
      <c r="J18" s="72"/>
      <c r="K18" s="72"/>
      <c r="L18" s="72"/>
      <c r="M18" s="72"/>
      <c r="N18" s="72"/>
      <c r="Q18" s="1"/>
      <c r="R18" s="56"/>
      <c r="S18" s="1"/>
      <c r="T18" s="1"/>
    </row>
    <row r="19" spans="1:20" ht="26.7" customHeight="1" x14ac:dyDescent="0.3">
      <c r="A19" s="64"/>
      <c r="B19" s="65"/>
      <c r="C19" s="28">
        <v>1</v>
      </c>
      <c r="D19" s="71" t="e">
        <f ca="1">D17&amp;"="&amp;IFERROR(IF(MID(D17,2,1)="B",M17,"XX"),"")</f>
        <v>#REF!</v>
      </c>
      <c r="E19" s="71"/>
      <c r="F19" s="71" t="e">
        <f ca="1">D16
&amp;IF(RIGHT(D19,2)="XX",""," / Finition "&amp;M16)</f>
        <v>#REF!</v>
      </c>
      <c r="G19" s="71"/>
      <c r="H19" s="71"/>
      <c r="I19" s="71"/>
      <c r="J19" s="71"/>
      <c r="K19" s="71"/>
      <c r="L19" s="71"/>
      <c r="M19" s="71"/>
      <c r="N19" s="71"/>
      <c r="R19" s="56"/>
    </row>
    <row r="20" spans="1:20" ht="26.7" customHeight="1" x14ac:dyDescent="0.3">
      <c r="A20" s="27"/>
      <c r="B20" s="26"/>
      <c r="C20" s="28">
        <v>2</v>
      </c>
      <c r="D20" s="58" t="str">
        <f ca="1">IF(F17="","",F17&amp;"="&amp;IFERROR(IF(MID(F17,2,1)="B",M17,"XX"),""))</f>
        <v/>
      </c>
      <c r="E20" s="59"/>
      <c r="F20" s="58" t="str">
        <f ca="1">IF(LEFT($G$4,1)&gt;"1",F16
&amp;IF(RIGHT(D20,2)="XX",""," / Finition "&amp;M16),"")</f>
        <v>1 prise 2P+T cache noir / Finition chromé</v>
      </c>
      <c r="G20" s="60"/>
      <c r="H20" s="60"/>
      <c r="I20" s="60"/>
      <c r="J20" s="60"/>
      <c r="K20" s="60"/>
      <c r="L20" s="60"/>
      <c r="M20" s="60"/>
      <c r="N20" s="59"/>
      <c r="R20" s="56"/>
    </row>
    <row r="21" spans="1:20" ht="26.7" customHeight="1" x14ac:dyDescent="0.3">
      <c r="A21" s="27"/>
      <c r="B21" s="26"/>
      <c r="C21" s="28">
        <v>3</v>
      </c>
      <c r="D21" s="58" t="str">
        <f ca="1">IF(H17="","",H17&amp;"="&amp;IFERROR(IF(MID(H17,2,1)="B",M17,"XX"),""))</f>
        <v/>
      </c>
      <c r="E21" s="59"/>
      <c r="F21" s="58" t="str">
        <f ca="1">IF(LEFT($G$4,1)&gt;"2",H16
&amp;IF(RIGHT(D21,2)="XX",""," / Finition "&amp;M16),"")</f>
        <v>1 prise 2P+T cache noir / Finition chromé</v>
      </c>
      <c r="G21" s="60"/>
      <c r="H21" s="60"/>
      <c r="I21" s="60"/>
      <c r="J21" s="60"/>
      <c r="K21" s="60"/>
      <c r="L21" s="60"/>
      <c r="M21" s="60"/>
      <c r="N21" s="59"/>
      <c r="R21" s="56"/>
    </row>
    <row r="22" spans="1:20" ht="26.7" customHeight="1" x14ac:dyDescent="0.3">
      <c r="A22" s="27"/>
      <c r="B22" s="26"/>
      <c r="C22" s="28">
        <v>4</v>
      </c>
      <c r="D22" s="58" t="str">
        <f ca="1">IF(K17="","",K17&amp;"="&amp;IFERROR(IF(MID(K17,2,1)="B",M17,"XX"),""))</f>
        <v/>
      </c>
      <c r="E22" s="59"/>
      <c r="F22" s="58" t="str">
        <f>IF(LEFT($G$4,1)&gt;"3",K16
&amp;IF(RIGHT(D22,2)="XX",""," / Finition "&amp;M16),"")</f>
        <v/>
      </c>
      <c r="G22" s="60"/>
      <c r="H22" s="60"/>
      <c r="I22" s="60"/>
      <c r="J22" s="60"/>
      <c r="K22" s="60"/>
      <c r="L22" s="60"/>
      <c r="M22" s="60"/>
      <c r="N22" s="59"/>
      <c r="R22" s="56"/>
    </row>
    <row r="23" spans="1:20" ht="10.199999999999999" customHeight="1" x14ac:dyDescent="0.3">
      <c r="R23" s="56"/>
    </row>
    <row r="24" spans="1:20" ht="13.2" customHeight="1" x14ac:dyDescent="0.3">
      <c r="D24" s="13"/>
      <c r="E24" s="43"/>
      <c r="R24" s="56"/>
    </row>
    <row r="25" spans="1:20" ht="9.6" customHeight="1" x14ac:dyDescent="0.3">
      <c r="E25" s="44"/>
      <c r="R25" s="56"/>
    </row>
    <row r="26" spans="1:20" ht="12" customHeight="1" x14ac:dyDescent="0.3">
      <c r="D26" s="13"/>
      <c r="E26" s="43"/>
      <c r="R26" s="56"/>
    </row>
    <row r="27" spans="1:20" ht="9.6" customHeight="1" x14ac:dyDescent="0.3">
      <c r="D27" s="12"/>
      <c r="E27" s="45"/>
      <c r="G27" s="61"/>
      <c r="R27" s="56"/>
    </row>
    <row r="28" spans="1:20" x14ac:dyDescent="0.3">
      <c r="D28" s="13"/>
      <c r="E28" s="46"/>
      <c r="F28" s="9"/>
      <c r="G28" s="61"/>
      <c r="R28" s="1"/>
    </row>
    <row r="29" spans="1:20" ht="9" customHeight="1" x14ac:dyDescent="0.3">
      <c r="E29" s="44"/>
      <c r="G29" s="61"/>
      <c r="J29" s="41"/>
      <c r="R29" s="1"/>
    </row>
    <row r="30" spans="1:20" x14ac:dyDescent="0.3">
      <c r="D30" s="13"/>
      <c r="E30" s="43"/>
      <c r="G30" s="61"/>
      <c r="R30" s="1"/>
    </row>
    <row r="31" spans="1:20" s="9" customFormat="1" ht="12.75" customHeight="1" x14ac:dyDescent="0.3">
      <c r="D31" s="48"/>
      <c r="E31" s="49"/>
      <c r="G31" s="47"/>
      <c r="K31" s="50"/>
      <c r="R31" s="50"/>
    </row>
    <row r="32" spans="1:20" x14ac:dyDescent="0.3">
      <c r="E32" s="44"/>
      <c r="K32" s="42"/>
      <c r="L32" s="42"/>
      <c r="R32" s="1"/>
    </row>
    <row r="33" spans="4:18" x14ac:dyDescent="0.3">
      <c r="D33" s="13"/>
      <c r="E33" s="43"/>
      <c r="F33" s="12"/>
      <c r="H33" s="12"/>
      <c r="L33" s="24"/>
      <c r="R33" s="1"/>
    </row>
    <row r="34" spans="4:18" ht="14.4" customHeight="1" x14ac:dyDescent="0.3">
      <c r="D34" s="13"/>
      <c r="E34" s="43"/>
      <c r="F34" s="12"/>
      <c r="G34" s="19"/>
    </row>
    <row r="35" spans="4:18" ht="14.4" customHeight="1" x14ac:dyDescent="0.3">
      <c r="D35" s="13"/>
      <c r="E35" s="43"/>
      <c r="J35" s="22"/>
    </row>
    <row r="36" spans="4:18" ht="14.4" customHeight="1" x14ac:dyDescent="0.3">
      <c r="D36" s="13"/>
      <c r="E36" s="43"/>
    </row>
    <row r="37" spans="4:18" ht="14.4" customHeight="1" x14ac:dyDescent="0.3"/>
    <row r="38" spans="4:18" ht="15.45" customHeight="1" x14ac:dyDescent="0.3">
      <c r="E38" s="29"/>
    </row>
    <row r="51" spans="19:20" x14ac:dyDescent="0.3">
      <c r="S51" t="s">
        <v>201</v>
      </c>
      <c r="T51">
        <v>12</v>
      </c>
    </row>
    <row r="52" spans="19:20" x14ac:dyDescent="0.3">
      <c r="S52" t="s">
        <v>202</v>
      </c>
      <c r="T52">
        <v>13</v>
      </c>
    </row>
    <row r="53" spans="19:20" x14ac:dyDescent="0.3">
      <c r="S53" t="s">
        <v>203</v>
      </c>
      <c r="T53">
        <v>14</v>
      </c>
    </row>
    <row r="54" spans="19:20" x14ac:dyDescent="0.3">
      <c r="S54" t="s">
        <v>204</v>
      </c>
      <c r="T54">
        <v>15</v>
      </c>
    </row>
    <row r="55" spans="19:20" x14ac:dyDescent="0.3">
      <c r="S55" t="s">
        <v>205</v>
      </c>
      <c r="T55">
        <v>16</v>
      </c>
    </row>
    <row r="56" spans="19:20" x14ac:dyDescent="0.3">
      <c r="S56" t="s">
        <v>206</v>
      </c>
      <c r="T56">
        <v>17</v>
      </c>
    </row>
    <row r="57" spans="19:20" x14ac:dyDescent="0.3">
      <c r="S57" t="s">
        <v>207</v>
      </c>
      <c r="T57">
        <v>18</v>
      </c>
    </row>
    <row r="58" spans="19:20" x14ac:dyDescent="0.3">
      <c r="S58" t="s">
        <v>208</v>
      </c>
      <c r="T58">
        <v>19</v>
      </c>
    </row>
    <row r="59" spans="19:20" x14ac:dyDescent="0.3">
      <c r="S59" t="s">
        <v>66</v>
      </c>
      <c r="T59">
        <v>20</v>
      </c>
    </row>
    <row r="60" spans="19:20" x14ac:dyDescent="0.3">
      <c r="S60" t="s">
        <v>209</v>
      </c>
      <c r="T60">
        <v>21</v>
      </c>
    </row>
    <row r="61" spans="19:20" x14ac:dyDescent="0.3">
      <c r="S61" t="s">
        <v>210</v>
      </c>
      <c r="T61">
        <v>22</v>
      </c>
    </row>
    <row r="62" spans="19:20" x14ac:dyDescent="0.3">
      <c r="S62" t="s">
        <v>211</v>
      </c>
      <c r="T62">
        <v>23</v>
      </c>
    </row>
    <row r="63" spans="19:20" x14ac:dyDescent="0.3">
      <c r="S63" t="s">
        <v>133</v>
      </c>
      <c r="T63">
        <v>24</v>
      </c>
    </row>
    <row r="64" spans="19:20" x14ac:dyDescent="0.3">
      <c r="S64" t="s">
        <v>212</v>
      </c>
      <c r="T64">
        <v>25</v>
      </c>
    </row>
    <row r="65" spans="19:20" x14ac:dyDescent="0.3">
      <c r="S65" t="s">
        <v>200</v>
      </c>
      <c r="T65">
        <v>26</v>
      </c>
    </row>
    <row r="66" spans="19:20" x14ac:dyDescent="0.3">
      <c r="S66" t="str">
        <f>$S$40&amp;S40</f>
        <v/>
      </c>
      <c r="T66">
        <v>27</v>
      </c>
    </row>
    <row r="67" spans="19:20" x14ac:dyDescent="0.3">
      <c r="S67" t="str">
        <f t="shared" ref="S67:S91" si="0">$S$40&amp;S41</f>
        <v/>
      </c>
      <c r="T67">
        <v>28</v>
      </c>
    </row>
    <row r="68" spans="19:20" x14ac:dyDescent="0.3">
      <c r="S68" t="str">
        <f t="shared" si="0"/>
        <v/>
      </c>
      <c r="T68">
        <v>29</v>
      </c>
    </row>
    <row r="69" spans="19:20" x14ac:dyDescent="0.3">
      <c r="S69" t="str">
        <f t="shared" si="0"/>
        <v/>
      </c>
      <c r="T69">
        <v>30</v>
      </c>
    </row>
    <row r="70" spans="19:20" x14ac:dyDescent="0.3">
      <c r="S70" t="str">
        <f t="shared" si="0"/>
        <v/>
      </c>
      <c r="T70">
        <v>31</v>
      </c>
    </row>
    <row r="71" spans="19:20" x14ac:dyDescent="0.3">
      <c r="S71" t="str">
        <f t="shared" si="0"/>
        <v/>
      </c>
      <c r="T71">
        <v>32</v>
      </c>
    </row>
    <row r="72" spans="19:20" x14ac:dyDescent="0.3">
      <c r="S72" t="str">
        <f t="shared" si="0"/>
        <v/>
      </c>
      <c r="T72">
        <v>33</v>
      </c>
    </row>
    <row r="73" spans="19:20" x14ac:dyDescent="0.3">
      <c r="S73" t="str">
        <f t="shared" si="0"/>
        <v/>
      </c>
      <c r="T73">
        <v>34</v>
      </c>
    </row>
    <row r="74" spans="19:20" x14ac:dyDescent="0.3">
      <c r="S74" t="str">
        <f t="shared" si="0"/>
        <v/>
      </c>
      <c r="T74">
        <v>35</v>
      </c>
    </row>
    <row r="75" spans="19:20" x14ac:dyDescent="0.3">
      <c r="S75" t="str">
        <f t="shared" si="0"/>
        <v/>
      </c>
      <c r="T75">
        <v>36</v>
      </c>
    </row>
    <row r="76" spans="19:20" x14ac:dyDescent="0.3">
      <c r="S76" t="str">
        <f t="shared" si="0"/>
        <v/>
      </c>
      <c r="T76">
        <v>37</v>
      </c>
    </row>
    <row r="77" spans="19:20" x14ac:dyDescent="0.3">
      <c r="S77" t="str">
        <f t="shared" si="0"/>
        <v>L</v>
      </c>
      <c r="T77">
        <v>38</v>
      </c>
    </row>
    <row r="78" spans="19:20" x14ac:dyDescent="0.3">
      <c r="S78" t="str">
        <f t="shared" si="0"/>
        <v>M</v>
      </c>
      <c r="T78">
        <v>39</v>
      </c>
    </row>
    <row r="79" spans="19:20" x14ac:dyDescent="0.3">
      <c r="S79" t="str">
        <f t="shared" si="0"/>
        <v>N</v>
      </c>
      <c r="T79">
        <v>40</v>
      </c>
    </row>
    <row r="80" spans="19:20" x14ac:dyDescent="0.3">
      <c r="S80" t="str">
        <f t="shared" si="0"/>
        <v>O</v>
      </c>
      <c r="T80">
        <v>41</v>
      </c>
    </row>
    <row r="81" spans="19:20" x14ac:dyDescent="0.3">
      <c r="S81" t="str">
        <f t="shared" si="0"/>
        <v>P</v>
      </c>
      <c r="T81">
        <v>42</v>
      </c>
    </row>
    <row r="82" spans="19:20" x14ac:dyDescent="0.3">
      <c r="S82" t="str">
        <f t="shared" si="0"/>
        <v>Q</v>
      </c>
      <c r="T82">
        <v>43</v>
      </c>
    </row>
    <row r="83" spans="19:20" x14ac:dyDescent="0.3">
      <c r="S83" t="str">
        <f t="shared" si="0"/>
        <v>R</v>
      </c>
      <c r="T83">
        <v>44</v>
      </c>
    </row>
    <row r="84" spans="19:20" x14ac:dyDescent="0.3">
      <c r="S84" t="str">
        <f>$S$40&amp;S58</f>
        <v>T</v>
      </c>
      <c r="T84">
        <v>45</v>
      </c>
    </row>
    <row r="85" spans="19:20" x14ac:dyDescent="0.3">
      <c r="S85" t="str">
        <f t="shared" si="0"/>
        <v>S</v>
      </c>
      <c r="T85">
        <v>46</v>
      </c>
    </row>
    <row r="86" spans="19:20" x14ac:dyDescent="0.3">
      <c r="S86" t="str">
        <f t="shared" si="0"/>
        <v>U</v>
      </c>
      <c r="T86">
        <v>47</v>
      </c>
    </row>
    <row r="87" spans="19:20" x14ac:dyDescent="0.3">
      <c r="S87" t="str">
        <f t="shared" si="0"/>
        <v>V</v>
      </c>
      <c r="T87">
        <v>48</v>
      </c>
    </row>
    <row r="88" spans="19:20" x14ac:dyDescent="0.3">
      <c r="S88" t="str">
        <f t="shared" si="0"/>
        <v>W</v>
      </c>
      <c r="T88">
        <v>49</v>
      </c>
    </row>
    <row r="89" spans="19:20" x14ac:dyDescent="0.3">
      <c r="S89" t="str">
        <f t="shared" si="0"/>
        <v>X</v>
      </c>
      <c r="T89">
        <v>50</v>
      </c>
    </row>
    <row r="90" spans="19:20" x14ac:dyDescent="0.3">
      <c r="S90" t="str">
        <f t="shared" si="0"/>
        <v>Y</v>
      </c>
      <c r="T90">
        <v>51</v>
      </c>
    </row>
    <row r="91" spans="19:20" x14ac:dyDescent="0.3">
      <c r="S91" t="str">
        <f t="shared" si="0"/>
        <v>Z</v>
      </c>
      <c r="T91">
        <v>52</v>
      </c>
    </row>
    <row r="92" spans="19:20" x14ac:dyDescent="0.3">
      <c r="S92" t="str">
        <f>$S$41&amp;S40</f>
        <v/>
      </c>
      <c r="T92">
        <v>53</v>
      </c>
    </row>
    <row r="93" spans="19:20" x14ac:dyDescent="0.3">
      <c r="S93" t="str">
        <f t="shared" ref="S93:S117" si="1">$S$41&amp;S41</f>
        <v/>
      </c>
      <c r="T93">
        <v>54</v>
      </c>
    </row>
    <row r="94" spans="19:20" x14ac:dyDescent="0.3">
      <c r="S94" t="str">
        <f t="shared" si="1"/>
        <v/>
      </c>
      <c r="T94">
        <v>55</v>
      </c>
    </row>
    <row r="95" spans="19:20" x14ac:dyDescent="0.3">
      <c r="S95" t="str">
        <f t="shared" si="1"/>
        <v/>
      </c>
      <c r="T95">
        <v>56</v>
      </c>
    </row>
    <row r="96" spans="19:20" x14ac:dyDescent="0.3">
      <c r="S96" t="str">
        <f t="shared" si="1"/>
        <v/>
      </c>
      <c r="T96">
        <v>57</v>
      </c>
    </row>
    <row r="97" spans="19:20" x14ac:dyDescent="0.3">
      <c r="S97" t="str">
        <f t="shared" si="1"/>
        <v/>
      </c>
      <c r="T97">
        <v>58</v>
      </c>
    </row>
    <row r="98" spans="19:20" x14ac:dyDescent="0.3">
      <c r="S98" t="str">
        <f t="shared" si="1"/>
        <v/>
      </c>
      <c r="T98">
        <v>59</v>
      </c>
    </row>
    <row r="99" spans="19:20" x14ac:dyDescent="0.3">
      <c r="S99" t="str">
        <f t="shared" si="1"/>
        <v/>
      </c>
      <c r="T99">
        <v>60</v>
      </c>
    </row>
    <row r="100" spans="19:20" x14ac:dyDescent="0.3">
      <c r="S100" t="str">
        <f t="shared" si="1"/>
        <v/>
      </c>
      <c r="T100">
        <v>61</v>
      </c>
    </row>
    <row r="101" spans="19:20" x14ac:dyDescent="0.3">
      <c r="S101" t="str">
        <f t="shared" si="1"/>
        <v/>
      </c>
      <c r="T101">
        <v>62</v>
      </c>
    </row>
    <row r="102" spans="19:20" x14ac:dyDescent="0.3">
      <c r="S102" t="str">
        <f t="shared" si="1"/>
        <v/>
      </c>
      <c r="T102">
        <v>63</v>
      </c>
    </row>
    <row r="103" spans="19:20" x14ac:dyDescent="0.3">
      <c r="S103" t="str">
        <f t="shared" si="1"/>
        <v>L</v>
      </c>
      <c r="T103">
        <v>64</v>
      </c>
    </row>
    <row r="104" spans="19:20" x14ac:dyDescent="0.3">
      <c r="S104" t="str">
        <f t="shared" si="1"/>
        <v>M</v>
      </c>
      <c r="T104">
        <v>65</v>
      </c>
    </row>
    <row r="105" spans="19:20" x14ac:dyDescent="0.3">
      <c r="S105" t="str">
        <f t="shared" si="1"/>
        <v>N</v>
      </c>
      <c r="T105">
        <v>66</v>
      </c>
    </row>
    <row r="106" spans="19:20" x14ac:dyDescent="0.3">
      <c r="S106" t="str">
        <f t="shared" si="1"/>
        <v>O</v>
      </c>
      <c r="T106">
        <v>67</v>
      </c>
    </row>
    <row r="107" spans="19:20" x14ac:dyDescent="0.3">
      <c r="S107" t="str">
        <f t="shared" si="1"/>
        <v>P</v>
      </c>
      <c r="T107">
        <v>68</v>
      </c>
    </row>
    <row r="108" spans="19:20" x14ac:dyDescent="0.3">
      <c r="S108" t="str">
        <f t="shared" si="1"/>
        <v>Q</v>
      </c>
      <c r="T108">
        <v>69</v>
      </c>
    </row>
    <row r="109" spans="19:20" x14ac:dyDescent="0.3">
      <c r="S109" t="str">
        <f t="shared" si="1"/>
        <v>R</v>
      </c>
      <c r="T109">
        <v>70</v>
      </c>
    </row>
    <row r="110" spans="19:20" x14ac:dyDescent="0.3">
      <c r="S110" t="str">
        <f t="shared" si="1"/>
        <v>T</v>
      </c>
      <c r="T110">
        <v>71</v>
      </c>
    </row>
    <row r="111" spans="19:20" x14ac:dyDescent="0.3">
      <c r="S111" t="str">
        <f t="shared" si="1"/>
        <v>S</v>
      </c>
      <c r="T111">
        <v>72</v>
      </c>
    </row>
    <row r="112" spans="19:20" x14ac:dyDescent="0.3">
      <c r="S112" t="str">
        <f t="shared" si="1"/>
        <v>U</v>
      </c>
      <c r="T112">
        <v>73</v>
      </c>
    </row>
    <row r="113" spans="19:20" x14ac:dyDescent="0.3">
      <c r="S113" t="str">
        <f t="shared" si="1"/>
        <v>V</v>
      </c>
      <c r="T113">
        <v>74</v>
      </c>
    </row>
    <row r="114" spans="19:20" x14ac:dyDescent="0.3">
      <c r="S114" t="str">
        <f t="shared" si="1"/>
        <v>W</v>
      </c>
      <c r="T114">
        <v>75</v>
      </c>
    </row>
    <row r="115" spans="19:20" x14ac:dyDescent="0.3">
      <c r="S115" t="str">
        <f t="shared" si="1"/>
        <v>X</v>
      </c>
      <c r="T115">
        <v>76</v>
      </c>
    </row>
    <row r="116" spans="19:20" x14ac:dyDescent="0.3">
      <c r="S116" t="str">
        <f t="shared" si="1"/>
        <v>Y</v>
      </c>
      <c r="T116">
        <v>77</v>
      </c>
    </row>
    <row r="117" spans="19:20" x14ac:dyDescent="0.3">
      <c r="S117" t="str">
        <f t="shared" si="1"/>
        <v>Z</v>
      </c>
      <c r="T117">
        <v>78</v>
      </c>
    </row>
    <row r="118" spans="19:20" x14ac:dyDescent="0.3">
      <c r="S118" t="str">
        <f>$S$42&amp;S40</f>
        <v/>
      </c>
      <c r="T118">
        <v>79</v>
      </c>
    </row>
    <row r="119" spans="19:20" x14ac:dyDescent="0.3">
      <c r="S119" t="str">
        <f t="shared" ref="S119:S143" si="2">$S$42&amp;S41</f>
        <v/>
      </c>
      <c r="T119">
        <v>80</v>
      </c>
    </row>
    <row r="120" spans="19:20" x14ac:dyDescent="0.3">
      <c r="S120" t="str">
        <f t="shared" si="2"/>
        <v/>
      </c>
      <c r="T120">
        <v>81</v>
      </c>
    </row>
    <row r="121" spans="19:20" x14ac:dyDescent="0.3">
      <c r="S121" t="str">
        <f t="shared" si="2"/>
        <v/>
      </c>
      <c r="T121">
        <v>82</v>
      </c>
    </row>
    <row r="122" spans="19:20" x14ac:dyDescent="0.3">
      <c r="S122" t="str">
        <f t="shared" si="2"/>
        <v/>
      </c>
      <c r="T122">
        <v>83</v>
      </c>
    </row>
    <row r="123" spans="19:20" x14ac:dyDescent="0.3">
      <c r="S123" t="str">
        <f t="shared" si="2"/>
        <v/>
      </c>
      <c r="T123">
        <v>84</v>
      </c>
    </row>
    <row r="124" spans="19:20" x14ac:dyDescent="0.3">
      <c r="S124" t="str">
        <f t="shared" si="2"/>
        <v/>
      </c>
      <c r="T124">
        <v>85</v>
      </c>
    </row>
    <row r="125" spans="19:20" x14ac:dyDescent="0.3">
      <c r="S125" t="str">
        <f t="shared" si="2"/>
        <v/>
      </c>
      <c r="T125">
        <v>86</v>
      </c>
    </row>
    <row r="126" spans="19:20" x14ac:dyDescent="0.3">
      <c r="S126" t="str">
        <f t="shared" si="2"/>
        <v/>
      </c>
      <c r="T126">
        <v>87</v>
      </c>
    </row>
    <row r="127" spans="19:20" x14ac:dyDescent="0.3">
      <c r="S127" t="str">
        <f t="shared" si="2"/>
        <v/>
      </c>
      <c r="T127">
        <v>88</v>
      </c>
    </row>
    <row r="128" spans="19:20" x14ac:dyDescent="0.3">
      <c r="S128" t="str">
        <f t="shared" si="2"/>
        <v/>
      </c>
      <c r="T128">
        <v>89</v>
      </c>
    </row>
    <row r="129" spans="19:20" x14ac:dyDescent="0.3">
      <c r="S129" t="str">
        <f t="shared" si="2"/>
        <v>L</v>
      </c>
      <c r="T129">
        <v>90</v>
      </c>
    </row>
    <row r="130" spans="19:20" x14ac:dyDescent="0.3">
      <c r="S130" t="str">
        <f t="shared" si="2"/>
        <v>M</v>
      </c>
      <c r="T130">
        <v>91</v>
      </c>
    </row>
    <row r="131" spans="19:20" x14ac:dyDescent="0.3">
      <c r="S131" t="str">
        <f t="shared" si="2"/>
        <v>N</v>
      </c>
      <c r="T131">
        <v>92</v>
      </c>
    </row>
    <row r="132" spans="19:20" x14ac:dyDescent="0.3">
      <c r="S132" t="str">
        <f t="shared" si="2"/>
        <v>O</v>
      </c>
      <c r="T132">
        <v>93</v>
      </c>
    </row>
    <row r="133" spans="19:20" x14ac:dyDescent="0.3">
      <c r="S133" t="str">
        <f t="shared" si="2"/>
        <v>P</v>
      </c>
      <c r="T133">
        <v>94</v>
      </c>
    </row>
    <row r="134" spans="19:20" x14ac:dyDescent="0.3">
      <c r="S134" t="str">
        <f t="shared" si="2"/>
        <v>Q</v>
      </c>
      <c r="T134">
        <v>95</v>
      </c>
    </row>
    <row r="135" spans="19:20" x14ac:dyDescent="0.3">
      <c r="S135" t="str">
        <f t="shared" si="2"/>
        <v>R</v>
      </c>
      <c r="T135">
        <v>96</v>
      </c>
    </row>
    <row r="136" spans="19:20" x14ac:dyDescent="0.3">
      <c r="S136" t="str">
        <f t="shared" si="2"/>
        <v>T</v>
      </c>
      <c r="T136">
        <v>97</v>
      </c>
    </row>
    <row r="137" spans="19:20" x14ac:dyDescent="0.3">
      <c r="S137" t="str">
        <f t="shared" si="2"/>
        <v>S</v>
      </c>
      <c r="T137">
        <v>98</v>
      </c>
    </row>
    <row r="138" spans="19:20" x14ac:dyDescent="0.3">
      <c r="S138" t="str">
        <f t="shared" si="2"/>
        <v>U</v>
      </c>
      <c r="T138">
        <v>99</v>
      </c>
    </row>
    <row r="139" spans="19:20" x14ac:dyDescent="0.3">
      <c r="S139" t="str">
        <f t="shared" si="2"/>
        <v>V</v>
      </c>
      <c r="T139">
        <v>100</v>
      </c>
    </row>
    <row r="140" spans="19:20" x14ac:dyDescent="0.3">
      <c r="S140" t="str">
        <f t="shared" si="2"/>
        <v>W</v>
      </c>
      <c r="T140">
        <v>101</v>
      </c>
    </row>
    <row r="141" spans="19:20" x14ac:dyDescent="0.3">
      <c r="S141" t="str">
        <f t="shared" si="2"/>
        <v>X</v>
      </c>
      <c r="T141">
        <v>102</v>
      </c>
    </row>
    <row r="142" spans="19:20" x14ac:dyDescent="0.3">
      <c r="S142" t="str">
        <f t="shared" si="2"/>
        <v>Y</v>
      </c>
      <c r="T142">
        <v>103</v>
      </c>
    </row>
    <row r="143" spans="19:20" x14ac:dyDescent="0.3">
      <c r="S143" t="str">
        <f t="shared" si="2"/>
        <v>Z</v>
      </c>
      <c r="T143">
        <v>104</v>
      </c>
    </row>
    <row r="144" spans="19:20" x14ac:dyDescent="0.3">
      <c r="S144" t="str">
        <f>$S$43&amp;S40</f>
        <v/>
      </c>
      <c r="T144">
        <v>105</v>
      </c>
    </row>
    <row r="145" spans="19:20" x14ac:dyDescent="0.3">
      <c r="S145" t="str">
        <f t="shared" ref="S145:S169" si="3">$S$43&amp;S41</f>
        <v/>
      </c>
      <c r="T145">
        <v>106</v>
      </c>
    </row>
    <row r="146" spans="19:20" x14ac:dyDescent="0.3">
      <c r="S146" t="str">
        <f t="shared" si="3"/>
        <v/>
      </c>
      <c r="T146">
        <v>107</v>
      </c>
    </row>
    <row r="147" spans="19:20" x14ac:dyDescent="0.3">
      <c r="S147" t="str">
        <f t="shared" si="3"/>
        <v/>
      </c>
      <c r="T147">
        <v>108</v>
      </c>
    </row>
    <row r="148" spans="19:20" x14ac:dyDescent="0.3">
      <c r="S148" t="str">
        <f t="shared" si="3"/>
        <v/>
      </c>
      <c r="T148">
        <v>109</v>
      </c>
    </row>
    <row r="149" spans="19:20" x14ac:dyDescent="0.3">
      <c r="S149" t="str">
        <f t="shared" si="3"/>
        <v/>
      </c>
      <c r="T149">
        <v>110</v>
      </c>
    </row>
    <row r="150" spans="19:20" x14ac:dyDescent="0.3">
      <c r="S150" t="str">
        <f t="shared" si="3"/>
        <v/>
      </c>
      <c r="T150">
        <v>111</v>
      </c>
    </row>
    <row r="151" spans="19:20" x14ac:dyDescent="0.3">
      <c r="S151" t="str">
        <f t="shared" si="3"/>
        <v/>
      </c>
      <c r="T151">
        <v>112</v>
      </c>
    </row>
    <row r="152" spans="19:20" x14ac:dyDescent="0.3">
      <c r="S152" t="str">
        <f t="shared" si="3"/>
        <v/>
      </c>
      <c r="T152">
        <v>113</v>
      </c>
    </row>
    <row r="153" spans="19:20" x14ac:dyDescent="0.3">
      <c r="S153" t="str">
        <f t="shared" si="3"/>
        <v/>
      </c>
      <c r="T153">
        <v>114</v>
      </c>
    </row>
    <row r="154" spans="19:20" x14ac:dyDescent="0.3">
      <c r="S154" t="str">
        <f t="shared" si="3"/>
        <v/>
      </c>
      <c r="T154">
        <v>115</v>
      </c>
    </row>
    <row r="155" spans="19:20" x14ac:dyDescent="0.3">
      <c r="S155" t="str">
        <f t="shared" si="3"/>
        <v>L</v>
      </c>
      <c r="T155">
        <v>116</v>
      </c>
    </row>
    <row r="156" spans="19:20" x14ac:dyDescent="0.3">
      <c r="S156" t="str">
        <f t="shared" si="3"/>
        <v>M</v>
      </c>
      <c r="T156">
        <v>117</v>
      </c>
    </row>
    <row r="157" spans="19:20" x14ac:dyDescent="0.3">
      <c r="S157" t="str">
        <f t="shared" si="3"/>
        <v>N</v>
      </c>
      <c r="T157">
        <v>118</v>
      </c>
    </row>
    <row r="158" spans="19:20" x14ac:dyDescent="0.3">
      <c r="S158" t="str">
        <f t="shared" si="3"/>
        <v>O</v>
      </c>
      <c r="T158">
        <v>119</v>
      </c>
    </row>
    <row r="159" spans="19:20" x14ac:dyDescent="0.3">
      <c r="S159" t="str">
        <f t="shared" si="3"/>
        <v>P</v>
      </c>
      <c r="T159">
        <v>120</v>
      </c>
    </row>
    <row r="160" spans="19:20" x14ac:dyDescent="0.3">
      <c r="S160" t="str">
        <f t="shared" si="3"/>
        <v>Q</v>
      </c>
      <c r="T160">
        <v>121</v>
      </c>
    </row>
    <row r="161" spans="19:20" x14ac:dyDescent="0.3">
      <c r="S161" t="str">
        <f t="shared" si="3"/>
        <v>R</v>
      </c>
      <c r="T161">
        <v>122</v>
      </c>
    </row>
    <row r="162" spans="19:20" x14ac:dyDescent="0.3">
      <c r="S162" t="str">
        <f t="shared" si="3"/>
        <v>T</v>
      </c>
      <c r="T162">
        <v>123</v>
      </c>
    </row>
    <row r="163" spans="19:20" x14ac:dyDescent="0.3">
      <c r="S163" t="str">
        <f t="shared" si="3"/>
        <v>S</v>
      </c>
      <c r="T163">
        <v>124</v>
      </c>
    </row>
    <row r="164" spans="19:20" x14ac:dyDescent="0.3">
      <c r="S164" t="str">
        <f t="shared" si="3"/>
        <v>U</v>
      </c>
      <c r="T164">
        <v>125</v>
      </c>
    </row>
    <row r="165" spans="19:20" x14ac:dyDescent="0.3">
      <c r="S165" t="str">
        <f t="shared" si="3"/>
        <v>V</v>
      </c>
      <c r="T165">
        <v>126</v>
      </c>
    </row>
    <row r="166" spans="19:20" x14ac:dyDescent="0.3">
      <c r="S166" t="str">
        <f t="shared" si="3"/>
        <v>W</v>
      </c>
      <c r="T166">
        <v>127</v>
      </c>
    </row>
    <row r="167" spans="19:20" x14ac:dyDescent="0.3">
      <c r="S167" t="str">
        <f t="shared" si="3"/>
        <v>X</v>
      </c>
      <c r="T167">
        <v>128</v>
      </c>
    </row>
    <row r="168" spans="19:20" x14ac:dyDescent="0.3">
      <c r="S168" t="str">
        <f t="shared" si="3"/>
        <v>Y</v>
      </c>
      <c r="T168">
        <v>129</v>
      </c>
    </row>
    <row r="169" spans="19:20" x14ac:dyDescent="0.3">
      <c r="S169" t="str">
        <f t="shared" si="3"/>
        <v>Z</v>
      </c>
      <c r="T169">
        <v>130</v>
      </c>
    </row>
    <row r="170" spans="19:20" x14ac:dyDescent="0.3">
      <c r="S170" t="str">
        <f>$S$44&amp;S40</f>
        <v/>
      </c>
      <c r="T170">
        <v>131</v>
      </c>
    </row>
    <row r="171" spans="19:20" x14ac:dyDescent="0.3">
      <c r="S171" t="str">
        <f t="shared" ref="S171:S195" si="4">$S$44&amp;S41</f>
        <v/>
      </c>
      <c r="T171">
        <v>132</v>
      </c>
    </row>
    <row r="172" spans="19:20" x14ac:dyDescent="0.3">
      <c r="S172" t="str">
        <f t="shared" si="4"/>
        <v/>
      </c>
      <c r="T172">
        <v>133</v>
      </c>
    </row>
    <row r="173" spans="19:20" x14ac:dyDescent="0.3">
      <c r="S173" t="str">
        <f t="shared" si="4"/>
        <v/>
      </c>
      <c r="T173">
        <v>134</v>
      </c>
    </row>
    <row r="174" spans="19:20" x14ac:dyDescent="0.3">
      <c r="S174" t="str">
        <f t="shared" si="4"/>
        <v/>
      </c>
      <c r="T174">
        <v>135</v>
      </c>
    </row>
    <row r="175" spans="19:20" x14ac:dyDescent="0.3">
      <c r="S175" t="str">
        <f t="shared" si="4"/>
        <v/>
      </c>
      <c r="T175">
        <v>136</v>
      </c>
    </row>
    <row r="176" spans="19:20" x14ac:dyDescent="0.3">
      <c r="S176" t="str">
        <f t="shared" si="4"/>
        <v/>
      </c>
      <c r="T176">
        <v>137</v>
      </c>
    </row>
    <row r="177" spans="19:20" x14ac:dyDescent="0.3">
      <c r="S177" t="str">
        <f t="shared" si="4"/>
        <v/>
      </c>
      <c r="T177">
        <v>138</v>
      </c>
    </row>
    <row r="178" spans="19:20" x14ac:dyDescent="0.3">
      <c r="S178" t="str">
        <f t="shared" si="4"/>
        <v/>
      </c>
      <c r="T178">
        <v>139</v>
      </c>
    </row>
    <row r="179" spans="19:20" x14ac:dyDescent="0.3">
      <c r="S179" t="str">
        <f t="shared" si="4"/>
        <v/>
      </c>
      <c r="T179">
        <v>140</v>
      </c>
    </row>
    <row r="180" spans="19:20" x14ac:dyDescent="0.3">
      <c r="S180" t="str">
        <f t="shared" si="4"/>
        <v/>
      </c>
      <c r="T180">
        <v>141</v>
      </c>
    </row>
    <row r="181" spans="19:20" x14ac:dyDescent="0.3">
      <c r="S181" t="str">
        <f t="shared" si="4"/>
        <v>L</v>
      </c>
      <c r="T181">
        <v>142</v>
      </c>
    </row>
    <row r="182" spans="19:20" x14ac:dyDescent="0.3">
      <c r="S182" t="str">
        <f t="shared" si="4"/>
        <v>M</v>
      </c>
      <c r="T182">
        <v>143</v>
      </c>
    </row>
    <row r="183" spans="19:20" x14ac:dyDescent="0.3">
      <c r="S183" t="str">
        <f t="shared" si="4"/>
        <v>N</v>
      </c>
      <c r="T183">
        <v>144</v>
      </c>
    </row>
    <row r="184" spans="19:20" x14ac:dyDescent="0.3">
      <c r="S184" t="str">
        <f t="shared" si="4"/>
        <v>O</v>
      </c>
      <c r="T184">
        <v>145</v>
      </c>
    </row>
    <row r="185" spans="19:20" x14ac:dyDescent="0.3">
      <c r="S185" t="str">
        <f t="shared" si="4"/>
        <v>P</v>
      </c>
      <c r="T185">
        <v>146</v>
      </c>
    </row>
    <row r="186" spans="19:20" x14ac:dyDescent="0.3">
      <c r="S186" t="str">
        <f t="shared" si="4"/>
        <v>Q</v>
      </c>
      <c r="T186">
        <v>147</v>
      </c>
    </row>
    <row r="187" spans="19:20" x14ac:dyDescent="0.3">
      <c r="S187" t="str">
        <f t="shared" si="4"/>
        <v>R</v>
      </c>
      <c r="T187">
        <v>148</v>
      </c>
    </row>
    <row r="188" spans="19:20" x14ac:dyDescent="0.3">
      <c r="S188" t="str">
        <f t="shared" si="4"/>
        <v>T</v>
      </c>
      <c r="T188">
        <v>149</v>
      </c>
    </row>
    <row r="189" spans="19:20" x14ac:dyDescent="0.3">
      <c r="S189" t="str">
        <f t="shared" si="4"/>
        <v>S</v>
      </c>
      <c r="T189">
        <v>150</v>
      </c>
    </row>
    <row r="190" spans="19:20" x14ac:dyDescent="0.3">
      <c r="S190" t="str">
        <f t="shared" si="4"/>
        <v>U</v>
      </c>
      <c r="T190">
        <v>151</v>
      </c>
    </row>
    <row r="191" spans="19:20" x14ac:dyDescent="0.3">
      <c r="S191" t="str">
        <f t="shared" si="4"/>
        <v>V</v>
      </c>
      <c r="T191">
        <v>152</v>
      </c>
    </row>
    <row r="192" spans="19:20" x14ac:dyDescent="0.3">
      <c r="S192" t="str">
        <f t="shared" si="4"/>
        <v>W</v>
      </c>
      <c r="T192">
        <v>153</v>
      </c>
    </row>
    <row r="193" spans="19:20" x14ac:dyDescent="0.3">
      <c r="S193" t="str">
        <f t="shared" si="4"/>
        <v>X</v>
      </c>
      <c r="T193">
        <v>154</v>
      </c>
    </row>
    <row r="194" spans="19:20" x14ac:dyDescent="0.3">
      <c r="S194" t="str">
        <f t="shared" si="4"/>
        <v>Y</v>
      </c>
      <c r="T194">
        <v>155</v>
      </c>
    </row>
    <row r="195" spans="19:20" x14ac:dyDescent="0.3">
      <c r="S195" t="str">
        <f t="shared" si="4"/>
        <v>Z</v>
      </c>
      <c r="T195">
        <v>156</v>
      </c>
    </row>
    <row r="196" spans="19:20" x14ac:dyDescent="0.3">
      <c r="S196" t="str">
        <f>$S$45&amp;S40</f>
        <v/>
      </c>
      <c r="T196">
        <v>157</v>
      </c>
    </row>
    <row r="197" spans="19:20" x14ac:dyDescent="0.3">
      <c r="S197" t="str">
        <f t="shared" ref="S197:S221" si="5">$S$45&amp;S41</f>
        <v/>
      </c>
      <c r="T197">
        <v>158</v>
      </c>
    </row>
    <row r="198" spans="19:20" x14ac:dyDescent="0.3">
      <c r="S198" t="str">
        <f t="shared" si="5"/>
        <v/>
      </c>
      <c r="T198">
        <v>159</v>
      </c>
    </row>
    <row r="199" spans="19:20" x14ac:dyDescent="0.3">
      <c r="S199" t="str">
        <f t="shared" si="5"/>
        <v/>
      </c>
      <c r="T199">
        <v>160</v>
      </c>
    </row>
    <row r="200" spans="19:20" x14ac:dyDescent="0.3">
      <c r="S200" t="str">
        <f t="shared" si="5"/>
        <v/>
      </c>
      <c r="T200">
        <v>161</v>
      </c>
    </row>
    <row r="201" spans="19:20" x14ac:dyDescent="0.3">
      <c r="S201" t="str">
        <f t="shared" si="5"/>
        <v/>
      </c>
      <c r="T201">
        <v>162</v>
      </c>
    </row>
    <row r="202" spans="19:20" x14ac:dyDescent="0.3">
      <c r="S202" t="str">
        <f t="shared" si="5"/>
        <v/>
      </c>
      <c r="T202">
        <v>163</v>
      </c>
    </row>
    <row r="203" spans="19:20" x14ac:dyDescent="0.3">
      <c r="S203" t="str">
        <f t="shared" si="5"/>
        <v/>
      </c>
      <c r="T203">
        <v>164</v>
      </c>
    </row>
    <row r="204" spans="19:20" x14ac:dyDescent="0.3">
      <c r="S204" t="str">
        <f t="shared" si="5"/>
        <v/>
      </c>
      <c r="T204">
        <v>165</v>
      </c>
    </row>
    <row r="205" spans="19:20" x14ac:dyDescent="0.3">
      <c r="S205" t="str">
        <f t="shared" si="5"/>
        <v/>
      </c>
      <c r="T205">
        <v>166</v>
      </c>
    </row>
    <row r="206" spans="19:20" x14ac:dyDescent="0.3">
      <c r="S206" t="str">
        <f t="shared" si="5"/>
        <v/>
      </c>
      <c r="T206">
        <v>167</v>
      </c>
    </row>
    <row r="207" spans="19:20" x14ac:dyDescent="0.3">
      <c r="S207" t="str">
        <f t="shared" si="5"/>
        <v>L</v>
      </c>
      <c r="T207">
        <v>168</v>
      </c>
    </row>
    <row r="208" spans="19:20" x14ac:dyDescent="0.3">
      <c r="S208" t="str">
        <f t="shared" si="5"/>
        <v>M</v>
      </c>
      <c r="T208">
        <v>169</v>
      </c>
    </row>
    <row r="209" spans="19:20" x14ac:dyDescent="0.3">
      <c r="S209" t="str">
        <f t="shared" si="5"/>
        <v>N</v>
      </c>
      <c r="T209">
        <v>170</v>
      </c>
    </row>
    <row r="210" spans="19:20" x14ac:dyDescent="0.3">
      <c r="S210" t="str">
        <f t="shared" si="5"/>
        <v>O</v>
      </c>
      <c r="T210">
        <v>171</v>
      </c>
    </row>
    <row r="211" spans="19:20" x14ac:dyDescent="0.3">
      <c r="S211" t="str">
        <f t="shared" si="5"/>
        <v>P</v>
      </c>
      <c r="T211">
        <v>172</v>
      </c>
    </row>
    <row r="212" spans="19:20" x14ac:dyDescent="0.3">
      <c r="S212" t="str">
        <f t="shared" si="5"/>
        <v>Q</v>
      </c>
      <c r="T212">
        <v>173</v>
      </c>
    </row>
    <row r="213" spans="19:20" x14ac:dyDescent="0.3">
      <c r="S213" t="str">
        <f t="shared" si="5"/>
        <v>R</v>
      </c>
      <c r="T213">
        <v>174</v>
      </c>
    </row>
    <row r="214" spans="19:20" x14ac:dyDescent="0.3">
      <c r="S214" t="str">
        <f t="shared" si="5"/>
        <v>T</v>
      </c>
      <c r="T214">
        <v>175</v>
      </c>
    </row>
    <row r="215" spans="19:20" x14ac:dyDescent="0.3">
      <c r="S215" t="str">
        <f t="shared" si="5"/>
        <v>S</v>
      </c>
      <c r="T215">
        <v>176</v>
      </c>
    </row>
    <row r="216" spans="19:20" x14ac:dyDescent="0.3">
      <c r="S216" t="str">
        <f t="shared" si="5"/>
        <v>U</v>
      </c>
      <c r="T216">
        <v>177</v>
      </c>
    </row>
    <row r="217" spans="19:20" x14ac:dyDescent="0.3">
      <c r="S217" t="str">
        <f t="shared" si="5"/>
        <v>V</v>
      </c>
      <c r="T217">
        <v>178</v>
      </c>
    </row>
    <row r="218" spans="19:20" x14ac:dyDescent="0.3">
      <c r="S218" t="str">
        <f t="shared" si="5"/>
        <v>W</v>
      </c>
      <c r="T218">
        <v>179</v>
      </c>
    </row>
    <row r="219" spans="19:20" x14ac:dyDescent="0.3">
      <c r="S219" t="str">
        <f t="shared" si="5"/>
        <v>X</v>
      </c>
      <c r="T219">
        <v>180</v>
      </c>
    </row>
    <row r="220" spans="19:20" x14ac:dyDescent="0.3">
      <c r="S220" t="str">
        <f t="shared" si="5"/>
        <v>Y</v>
      </c>
      <c r="T220">
        <v>181</v>
      </c>
    </row>
    <row r="221" spans="19:20" x14ac:dyDescent="0.3">
      <c r="S221" t="str">
        <f t="shared" si="5"/>
        <v>Z</v>
      </c>
      <c r="T221">
        <v>182</v>
      </c>
    </row>
  </sheetData>
  <mergeCells count="54">
    <mergeCell ref="D10:E10"/>
    <mergeCell ref="F10:N10"/>
    <mergeCell ref="D11:E11"/>
    <mergeCell ref="F11:N11"/>
    <mergeCell ref="F21:N21"/>
    <mergeCell ref="M17:O17"/>
    <mergeCell ref="D16:E16"/>
    <mergeCell ref="F16:G16"/>
    <mergeCell ref="H16:J16"/>
    <mergeCell ref="K16:L16"/>
    <mergeCell ref="D17:E17"/>
    <mergeCell ref="F17:G17"/>
    <mergeCell ref="G1:H1"/>
    <mergeCell ref="A2:B7"/>
    <mergeCell ref="G2:H2"/>
    <mergeCell ref="M2:N2"/>
    <mergeCell ref="G3:H3"/>
    <mergeCell ref="M3:N3"/>
    <mergeCell ref="G4:H4"/>
    <mergeCell ref="G5:H5"/>
    <mergeCell ref="M1:N1"/>
    <mergeCell ref="M4:N4"/>
    <mergeCell ref="A16:B19"/>
    <mergeCell ref="F7:N7"/>
    <mergeCell ref="D7:E7"/>
    <mergeCell ref="F6:N6"/>
    <mergeCell ref="D6:E6"/>
    <mergeCell ref="M14:N14"/>
    <mergeCell ref="M16:N16"/>
    <mergeCell ref="F19:N19"/>
    <mergeCell ref="F18:N18"/>
    <mergeCell ref="D18:E18"/>
    <mergeCell ref="D19:E19"/>
    <mergeCell ref="D15:E15"/>
    <mergeCell ref="F15:G15"/>
    <mergeCell ref="H15:J15"/>
    <mergeCell ref="H17:J17"/>
    <mergeCell ref="K17:L17"/>
    <mergeCell ref="R17:R27"/>
    <mergeCell ref="R2:R13"/>
    <mergeCell ref="K15:L15"/>
    <mergeCell ref="M15:O15"/>
    <mergeCell ref="D14:E14"/>
    <mergeCell ref="F14:G14"/>
    <mergeCell ref="H14:J14"/>
    <mergeCell ref="K14:L14"/>
    <mergeCell ref="D22:E22"/>
    <mergeCell ref="F22:N22"/>
    <mergeCell ref="G27:G30"/>
    <mergeCell ref="D8:E8"/>
    <mergeCell ref="F8:N8"/>
    <mergeCell ref="D20:E20"/>
    <mergeCell ref="F20:N20"/>
    <mergeCell ref="D21:E21"/>
  </mergeCells>
  <conditionalFormatting sqref="J3">
    <cfRule type="expression" dxfId="14" priority="6">
      <formula>I3="5 trous"</formula>
    </cfRule>
    <cfRule type="expression" dxfId="13" priority="14">
      <formula>$J$4=""</formula>
    </cfRule>
  </conditionalFormatting>
  <conditionalFormatting sqref="K3">
    <cfRule type="expression" dxfId="12" priority="13">
      <formula>$K$4=""</formula>
    </cfRule>
  </conditionalFormatting>
  <conditionalFormatting sqref="L3">
    <cfRule type="expression" dxfId="11" priority="12">
      <formula>$L$4=""</formula>
    </cfRule>
  </conditionalFormatting>
  <conditionalFormatting sqref="F16:G16">
    <cfRule type="expression" dxfId="10" priority="11">
      <formula>$F$17=""</formula>
    </cfRule>
  </conditionalFormatting>
  <conditionalFormatting sqref="H16:J16">
    <cfRule type="expression" dxfId="9" priority="10">
      <formula>$H$17=""</formula>
    </cfRule>
  </conditionalFormatting>
  <conditionalFormatting sqref="K16:L16">
    <cfRule type="expression" dxfId="8" priority="9">
      <formula>$K$17=""</formula>
    </cfRule>
  </conditionalFormatting>
  <conditionalFormatting sqref="M16">
    <cfRule type="expression" dxfId="7" priority="8">
      <formula>$M$15=""</formula>
    </cfRule>
  </conditionalFormatting>
  <conditionalFormatting sqref="E3">
    <cfRule type="expression" dxfId="6" priority="7">
      <formula>$D$3="SOLITUDE"</formula>
    </cfRule>
  </conditionalFormatting>
  <conditionalFormatting sqref="E34:E36">
    <cfRule type="cellIs" dxfId="5" priority="5" operator="equal">
      <formula>0</formula>
    </cfRule>
  </conditionalFormatting>
  <conditionalFormatting sqref="D28:E28">
    <cfRule type="expression" dxfId="4" priority="4">
      <formula>$E$28=""</formula>
    </cfRule>
  </conditionalFormatting>
  <conditionalFormatting sqref="J29">
    <cfRule type="expression" dxfId="3" priority="3">
      <formula>$F$11=""</formula>
    </cfRule>
  </conditionalFormatting>
  <conditionalFormatting sqref="D31:E31">
    <cfRule type="expression" dxfId="2" priority="2">
      <formula>$E$31=0</formula>
    </cfRule>
  </conditionalFormatting>
  <conditionalFormatting sqref="D30:E30">
    <cfRule type="expression" dxfId="1" priority="1">
      <formula>$E$30=0</formula>
    </cfRule>
  </conditionalFormatting>
  <dataValidations count="1">
    <dataValidation type="list" allowBlank="1" showInputMessage="1" showErrorMessage="1" sqref="D16:L16" xr:uid="{3E18F0EA-063D-45FA-836A-61D2683229AD}">
      <formula1>INDIRECT(D15)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2058" r:id="rId4" name="Option Button 15706">
              <controlPr defaultSize="0" autoFill="0" autoLine="0" autoPict="0" macro="[0]!Casdoption15706_Cliquer">
                <anchor moveWithCells="1">
                  <from>
                    <xdr:col>10</xdr:col>
                    <xdr:colOff>297180</xdr:colOff>
                    <xdr:row>3</xdr:row>
                    <xdr:rowOff>38100</xdr:rowOff>
                  </from>
                  <to>
                    <xdr:col>10</xdr:col>
                    <xdr:colOff>1181100</xdr:colOff>
                    <xdr:row>3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2059" r:id="rId5" name="Option Button 15707">
              <controlPr defaultSize="0" autoFill="0" autoLine="0" autoPict="0">
                <anchor moveWithCells="1">
                  <from>
                    <xdr:col>10</xdr:col>
                    <xdr:colOff>312420</xdr:colOff>
                    <xdr:row>4</xdr:row>
                    <xdr:rowOff>7620</xdr:rowOff>
                  </from>
                  <to>
                    <xdr:col>10</xdr:col>
                    <xdr:colOff>1211580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2060" r:id="rId6" name="Option Button 15708">
              <controlPr defaultSize="0" autoFill="0" autoLine="0" autoPict="0">
                <anchor moveWithCells="1">
                  <from>
                    <xdr:col>10</xdr:col>
                    <xdr:colOff>1348740</xdr:colOff>
                    <xdr:row>3</xdr:row>
                    <xdr:rowOff>38100</xdr:rowOff>
                  </from>
                  <to>
                    <xdr:col>11</xdr:col>
                    <xdr:colOff>746760</xdr:colOff>
                    <xdr:row>3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2069" r:id="rId7" name="Option Button 15717">
              <controlPr defaultSize="0" autoFill="0" autoLine="0" autoPict="0">
                <anchor moveWithCells="1">
                  <from>
                    <xdr:col>10</xdr:col>
                    <xdr:colOff>1348740</xdr:colOff>
                    <xdr:row>4</xdr:row>
                    <xdr:rowOff>22860</xdr:rowOff>
                  </from>
                  <to>
                    <xdr:col>11</xdr:col>
                    <xdr:colOff>784860</xdr:colOff>
                    <xdr:row>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2070" r:id="rId8" name="Option Button 15718">
              <controlPr defaultSize="0" autoFill="0" autoLine="0" autoPict="0">
                <anchor moveWithCells="1">
                  <from>
                    <xdr:col>9</xdr:col>
                    <xdr:colOff>868680</xdr:colOff>
                    <xdr:row>3</xdr:row>
                    <xdr:rowOff>137160</xdr:rowOff>
                  </from>
                  <to>
                    <xdr:col>10</xdr:col>
                    <xdr:colOff>198120</xdr:colOff>
                    <xdr:row>4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43" r:id="rId9" name="Option Button 16927">
              <controlPr defaultSize="0" autoFill="0" autoLine="0" autoPict="0">
                <anchor moveWithCells="1">
                  <from>
                    <xdr:col>11</xdr:col>
                    <xdr:colOff>868680</xdr:colOff>
                    <xdr:row>3</xdr:row>
                    <xdr:rowOff>38100</xdr:rowOff>
                  </from>
                  <to>
                    <xdr:col>13</xdr:col>
                    <xdr:colOff>45720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44" r:id="rId10" name="Option Button 16928">
              <controlPr defaultSize="0" autoFill="0" autoLine="0" autoPict="0">
                <anchor moveWithCells="1">
                  <from>
                    <xdr:col>11</xdr:col>
                    <xdr:colOff>891540</xdr:colOff>
                    <xdr:row>4</xdr:row>
                    <xdr:rowOff>30480</xdr:rowOff>
                  </from>
                  <to>
                    <xdr:col>13</xdr:col>
                    <xdr:colOff>76200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72" r:id="rId11" name="Group Box 16956">
              <controlPr defaultSize="0" autoFill="0" autoPict="0">
                <anchor moveWithCells="1">
                  <from>
                    <xdr:col>9</xdr:col>
                    <xdr:colOff>708660</xdr:colOff>
                    <xdr:row>3</xdr:row>
                    <xdr:rowOff>0</xdr:rowOff>
                  </from>
                  <to>
                    <xdr:col>13</xdr:col>
                    <xdr:colOff>434340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" r:id="rId12" name="Option Button 16947">
              <controlPr defaultSize="0" autoFill="0" autoLine="0" autoPict="0">
                <anchor moveWithCells="1" sizeWithCells="1">
                  <from>
                    <xdr:col>6</xdr:col>
                    <xdr:colOff>693420</xdr:colOff>
                    <xdr:row>3</xdr:row>
                    <xdr:rowOff>68580</xdr:rowOff>
                  </from>
                  <to>
                    <xdr:col>6</xdr:col>
                    <xdr:colOff>1866900</xdr:colOff>
                    <xdr:row>4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" r:id="rId13" name="Option Button 16957">
              <controlPr defaultSize="0" autoFill="0" autoLine="0" autoPict="0">
                <anchor moveWithCells="1" sizeWithCells="1">
                  <from>
                    <xdr:col>7</xdr:col>
                    <xdr:colOff>30480</xdr:colOff>
                    <xdr:row>3</xdr:row>
                    <xdr:rowOff>0</xdr:rowOff>
                  </from>
                  <to>
                    <xdr:col>8</xdr:col>
                    <xdr:colOff>99060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" r:id="rId14" name="Option Button 16958">
              <controlPr defaultSize="0" autoFill="0" autoLine="0" autoPict="0">
                <anchor moveWithCells="1" sizeWithCells="1">
                  <from>
                    <xdr:col>7</xdr:col>
                    <xdr:colOff>22860</xdr:colOff>
                    <xdr:row>4</xdr:row>
                    <xdr:rowOff>0</xdr:rowOff>
                  </from>
                  <to>
                    <xdr:col>8</xdr:col>
                    <xdr:colOff>144780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" r:id="rId15" name="Option Button 16959">
              <controlPr defaultSize="0" autoFill="0" autoLine="0" autoPict="0">
                <anchor moveWithCells="1" sizeWithCells="1">
                  <from>
                    <xdr:col>8</xdr:col>
                    <xdr:colOff>160020</xdr:colOff>
                    <xdr:row>3</xdr:row>
                    <xdr:rowOff>15240</xdr:rowOff>
                  </from>
                  <to>
                    <xdr:col>8</xdr:col>
                    <xdr:colOff>868680</xdr:colOff>
                    <xdr:row>3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" r:id="rId16" name="Option Button 16960">
              <controlPr defaultSize="0" autoFill="0" autoLine="0" autoPict="0">
                <anchor moveWithCells="1" sizeWithCells="1">
                  <from>
                    <xdr:col>8</xdr:col>
                    <xdr:colOff>175260</xdr:colOff>
                    <xdr:row>4</xdr:row>
                    <xdr:rowOff>7620</xdr:rowOff>
                  </from>
                  <to>
                    <xdr:col>8</xdr:col>
                    <xdr:colOff>929640</xdr:colOff>
                    <xdr:row>4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" r:id="rId17" name="Group Box 16961">
              <controlPr defaultSize="0" autoFill="0" autoPict="0">
                <anchor moveWithCells="1" sizeWithCells="1">
                  <from>
                    <xdr:col>6</xdr:col>
                    <xdr:colOff>601980</xdr:colOff>
                    <xdr:row>3</xdr:row>
                    <xdr:rowOff>0</xdr:rowOff>
                  </from>
                  <to>
                    <xdr:col>8</xdr:col>
                    <xdr:colOff>1013460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0B099ECB-3719-454E-9CF5-8C81BAAF32D5}">
          <x14:formula1>
            <xm:f>IF(LEFT(G4,1)&gt;"3",   IF(AND(D3="ERMEE",F4=90), OFFSET(Plaque!$AX:$AX,1,0,COUNTA(Plaque!$AX1:$AX3)-2,1),  IF(AND(D3="ERMEE",F4=80), OFFSET(Plaque!$AX:$AX,2,0,COUNTA(Plaque!$AX:$AX)-2,1),  (OFFSET(Plaque!A:A,1,0,COUNTA(Plaque!A:A)-2,1)))),"")</xm:f>
          </x14:formula1>
          <xm:sqref>L3</xm:sqref>
        </x14:dataValidation>
        <x14:dataValidation type="list" allowBlank="1" showInputMessage="1" showErrorMessage="1" xr:uid="{C6A4F54D-902B-4F09-ABAF-3968417FF0BA}">
          <x14:formula1>
            <xm:f>IF(LEFT(G4,1)&gt;"2",   IF(AND(D3="ERMEE",F4=90), OFFSET(Plaque!$AX:$AX,1,0,COUNTA(Plaque!$AX1:$AX3)-2,1),  IF(AND(D3="ERMEE",F4=80), OFFSET(Plaque!$AX:$AX,2,0,COUNTA(Plaque!$AX:$AX)-2,1),  (OFFSET(Plaque!A:A,1,0,COUNTA(Plaque!A:A)-2,1)))),"")</xm:f>
          </x14:formula1>
          <xm:sqref>K3</xm:sqref>
        </x14:dataValidation>
        <x14:dataValidation type="list" allowBlank="1" showInputMessage="1" showErrorMessage="1" xr:uid="{54E24E76-504A-45B5-BA2C-F55B0C477BF3}">
          <x14:formula1>
            <xm:f>IF(LEFT(G4,1)&gt;"1",   IF(AND(D3="ERMEE",F4=90), OFFSET(Plaque!$AX:$AX,1,0,COUNTA(Plaque!$AX1:$AX3)-2,1),  IF(AND(D3="ERMEE",F4=80), OFFSET(Plaque!$AX:$AX,2,0,COUNTA(Plaque!$AX:$AX)-2,1),  (OFFSET(Plaque!A:A,1,0,COUNTA(Plaque!A:A)-2,1)))),"")</xm:f>
          </x14:formula1>
          <xm:sqref>J3</xm:sqref>
        </x14:dataValidation>
        <x14:dataValidation type="list" allowBlank="1" showInputMessage="1" showErrorMessage="1" xr:uid="{2AA29AAC-C840-4549-8D5F-41FF533FE8E3}">
          <x14:formula1>
            <xm:f>IF(D3="ERMEE",OFFSET(Plaque!AO:AO,1,0,COUNTA(Plaque!AO:AO)-2,1),OFFSET(Plaque!AK:AK,1,0,COUNTA(Plaque!AK:AK)-2,1))</xm:f>
          </x14:formula1>
          <xm:sqref>G3:H3</xm:sqref>
        </x14:dataValidation>
        <x14:dataValidation type="list" allowBlank="1" showInputMessage="1" showErrorMessage="1" xr:uid="{9421E2BA-F48F-4B08-90BF-0E04FA9FBF6E}">
          <x14:formula1>
            <xm:f>IF(D3="ERMEE",OFFSET(Plaque!AG:AG,1,0,COUNTA(Plaque!AG:AG)-2,1),OFFSET(Plaque!AC:AC,1,0,COUNTA(Plaque!AC:AC)-2,1))</xm:f>
          </x14:formula1>
          <xm:sqref>F3</xm:sqref>
        </x14:dataValidation>
        <x14:dataValidation type="list" allowBlank="1" showInputMessage="1" showErrorMessage="1" xr:uid="{8A90CB7C-EA36-4F8E-9E2A-CC6ACB61A304}">
          <x14:formula1>
            <xm:f>IF(D3="ERMEE",OFFSET(Plaque!Y:Y,1,0,COUNTA(Plaque!Y:Y)-2,1),OFFSET(Plaque!U:U,1,0,COUNTA(Plaque!U:U)-2,1))</xm:f>
          </x14:formula1>
          <xm:sqref>E3</xm:sqref>
        </x14:dataValidation>
        <x14:dataValidation type="list" allowBlank="1" showInputMessage="1" showErrorMessage="1" xr:uid="{E1D4B13A-EB14-4082-8FA8-D00B06056E18}">
          <x14:formula1>
            <xm:f>IF(D3="ERMEE", OFFSET(Plaque!$AX:$AX,1,0,COUNTA(Plaque!$AX:$AX)-2,1),(OFFSET(Plaque!A:A,1,0,COUNTA(Plaque!A:A)-2,1)))</xm:f>
          </x14:formula1>
          <xm:sqref>I3</xm:sqref>
        </x14:dataValidation>
        <x14:dataValidation type="list" allowBlank="1" showInputMessage="1" showErrorMessage="1" xr:uid="{94CC726A-9900-4353-985E-7B53ACAEDF7E}">
          <x14:formula1>
            <xm:f>OFFSET(Plaque!Q:Q,1,0,COUNTA(Plaque!Q:Q)-2,1)</xm:f>
          </x14:formula1>
          <xm:sqref>D3</xm:sqref>
        </x14:dataValidation>
        <x14:dataValidation type="list" allowBlank="1" showInputMessage="1" showErrorMessage="1" xr:uid="{4C2A0F87-2453-4C79-ACF2-01B20FA146A5}">
          <x14:formula1>
            <xm:f>OFFSET(Plaque!AS:AS,1,0,COUNTA(Plaque!AS:AS)-2,1)</xm:f>
          </x14:formula1>
          <xm:sqref>M3:N3</xm:sqref>
        </x14:dataValidation>
        <x14:dataValidation type="list" allowBlank="1" showInputMessage="1" showErrorMessage="1" xr:uid="{3A56B8AE-70B5-4392-95B3-24C7911E16C6}">
          <x14:formula1>
            <xm:f>OFFSET(#REF!,2,0,COUNTA(#REF!)-3,1)</xm:f>
          </x14:formula1>
          <xm:sqref>M16:N16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B74667-2CC2-4547-A400-C2A1919C611F}">
  <sheetPr codeName="Sheet2"/>
  <dimension ref="A1:U51"/>
  <sheetViews>
    <sheetView showGridLines="0" tabSelected="1" zoomScale="70" zoomScaleNormal="70" workbookViewId="0">
      <selection activeCell="D41" sqref="D41"/>
    </sheetView>
  </sheetViews>
  <sheetFormatPr baseColWidth="10" defaultColWidth="8.6640625" defaultRowHeight="14.4" x14ac:dyDescent="0.3"/>
  <cols>
    <col min="2" max="2" width="15.109375" customWidth="1"/>
    <col min="3" max="3" width="2.6640625" customWidth="1"/>
    <col min="4" max="4" width="24.6640625" customWidth="1"/>
    <col min="5" max="5" width="2.44140625" hidden="1" customWidth="1"/>
    <col min="6" max="6" width="13.44140625" customWidth="1"/>
    <col min="7" max="7" width="18.44140625" customWidth="1"/>
    <col min="8" max="8" width="29.6640625" bestFit="1" customWidth="1"/>
    <col min="9" max="9" width="2" customWidth="1"/>
    <col min="10" max="10" width="8" customWidth="1"/>
    <col min="11" max="11" width="13" customWidth="1"/>
    <col min="12" max="12" width="16.6640625" hidden="1" customWidth="1"/>
    <col min="13" max="13" width="13.109375" hidden="1" customWidth="1"/>
    <col min="14" max="14" width="5.33203125" hidden="1" customWidth="1"/>
    <col min="15" max="15" width="22" hidden="1" customWidth="1"/>
    <col min="16" max="16" width="2.33203125" customWidth="1"/>
    <col min="18" max="18" width="1.44140625" customWidth="1"/>
    <col min="19" max="19" width="23.44140625" customWidth="1"/>
    <col min="20" max="22" width="19.6640625" customWidth="1"/>
  </cols>
  <sheetData>
    <row r="1" spans="1:21" ht="23.4" customHeight="1" x14ac:dyDescent="0.3">
      <c r="B1" s="7"/>
      <c r="D1" s="87" t="str">
        <f>INDEX(Plaque!AK:AL,MATCH(MID(Decrypteur!D3,6,2),Plaque!AL:AL,0),1)&amp;" "&amp;INDEX(Plaque!U:V,MATCH(MID(Decrypteur!D3,3,1),Plaque!V:V,0),1)</f>
        <v>Plaque triple verticale sans vis</v>
      </c>
      <c r="E1" s="6"/>
      <c r="F1" s="6"/>
      <c r="G1" s="6"/>
      <c r="H1" s="56"/>
      <c r="I1" s="56"/>
      <c r="J1" s="1"/>
      <c r="K1" s="1"/>
      <c r="L1" s="1"/>
      <c r="M1" s="1"/>
      <c r="N1" s="1"/>
      <c r="O1" s="1"/>
      <c r="Q1" s="2"/>
    </row>
    <row r="2" spans="1:21" ht="44.4" customHeight="1" x14ac:dyDescent="0.3">
      <c r="D2" s="66" t="s">
        <v>18</v>
      </c>
      <c r="E2" s="68"/>
      <c r="F2" s="72" t="s">
        <v>19</v>
      </c>
      <c r="G2" s="72"/>
      <c r="H2" s="72"/>
      <c r="I2" s="72"/>
      <c r="J2" s="72"/>
      <c r="K2" s="72"/>
      <c r="L2" s="72"/>
      <c r="M2" s="72"/>
      <c r="N2" s="72"/>
      <c r="O2" s="72"/>
      <c r="P2" s="72"/>
      <c r="Q2" s="2"/>
    </row>
    <row r="3" spans="1:21" ht="29.1" customHeight="1" x14ac:dyDescent="0.3">
      <c r="A3" s="84" t="s">
        <v>0</v>
      </c>
      <c r="B3" s="85"/>
      <c r="D3" s="36" t="s">
        <v>215</v>
      </c>
      <c r="E3" s="30"/>
      <c r="F3" s="71" t="str">
        <f>IF(LEFT($D$3,2)="SM",INDEX(Plaque!Q:S,MATCH(LEFT(D3,2),Plaque!R:R,0),1)&amp;" : "&amp;INDEX(Plaque!AO:AQ,MATCH(MID(D3,6,2),Plaque!AP:AP,0),1)&amp;" "&amp;"sans vis"&amp;" de "&amp;INDEX(Plaque!AG:AI,MATCH(MID(D3,4,2),Plaque!AH:AH,0),1)&amp;" avec "&amp;INDEX(Plaque!AX:AZ,MATCH(MID(D3,9,2),Plaque!AY:AY,0),1)&amp;IF(MID(D3,6,1)&gt;"1"," + "&amp;INDEX(Plaque!AX:AZ,MATCH(MID(D3,11,2),Plaque!AY:AY,0),1),"")&amp;IF(MID(D3,6,1)&gt;"2"," + "&amp;INDEX(Plaque!AX:AZ,MATCH(MID(D3,13,2),Plaque!AY:AY,0),1),"")&amp;IF(MID(D3,6,1)&gt;"3"," + "&amp;INDEX(Plaque!AX:AZ,MATCH(MID(D3,15,2),Plaque!AY:AY,0),1),"")&amp;" à clapet",
INDEX(Plaque!Q:S,MATCH(LEFT(D3,2),Plaque!R:R,0),1)&amp;" : "&amp;INDEX(Plaque!AK:AM,MATCH(MID(D3,6,2),Plaque!AL:AL,0),1)&amp;" "&amp;"sans vis"&amp;" de "&amp;INDEX(Plaque!AC:AE,MATCH(MID(D3,4,2),Plaque!AD:AD,0),1)&amp;" avec "&amp;INDEX(Plaque!A:C,MATCH(MID(D3,9,2),Plaque!B:B,0),1)&amp;IF(MID(D3,6,1)&gt;"1"," + "&amp;INDEX(Plaque!A:C,MATCH(MID(D3,11,2),Plaque!B:B,0),1),"")&amp;IF(MID(D3,6,1)&gt;"2"," + "&amp;INDEX(Plaque!A:C,MATCH(MID(D3,13,2),Plaque!B:B,0),1),"")&amp;IF(MID(D3,6,1)&gt;"3"," + "&amp;INDEX(Plaque!A:C,MATCH(MID(D3,15,2),Plaque!B:B,0),1),""))</f>
        <v xml:space="preserve">ESPRIT : Plaque triple verticale sans vis de 80mm avec 2 prises USB + prise de courant + </v>
      </c>
      <c r="G3" s="71"/>
      <c r="H3" s="71"/>
      <c r="I3" s="71"/>
      <c r="J3" s="71"/>
      <c r="K3" s="71"/>
      <c r="L3" s="71"/>
      <c r="M3" s="71"/>
      <c r="N3" s="71"/>
      <c r="O3" s="71"/>
      <c r="P3" s="71"/>
      <c r="Q3" s="2"/>
    </row>
    <row r="4" spans="1:21" ht="29.1" customHeight="1" x14ac:dyDescent="0.3">
      <c r="A4" s="80" t="s">
        <v>136</v>
      </c>
      <c r="B4" s="86"/>
      <c r="D4" s="54" t="s">
        <v>213</v>
      </c>
      <c r="E4" s="55"/>
      <c r="F4" s="71" t="str">
        <f>INDEX(Plaque!AS:AU,MATCH(MID(D4,5,7),Plaque!AT:AT,0),1)&amp;" - "&amp;RIGHT(D4,1)&amp;IF(RIGHT(D4,1)="1"," unité"," unités")</f>
        <v>Finition nickel brossé - 4 unités</v>
      </c>
      <c r="G4" s="71"/>
      <c r="H4" s="71"/>
      <c r="I4" s="71"/>
      <c r="J4" s="71"/>
      <c r="K4" s="71"/>
      <c r="L4" s="71"/>
      <c r="M4" s="71"/>
      <c r="N4" s="71"/>
      <c r="O4" s="71"/>
      <c r="P4" s="71"/>
      <c r="Q4" s="2"/>
    </row>
    <row r="5" spans="1:21" ht="15" thickBot="1" x14ac:dyDescent="0.35">
      <c r="Q5" s="2"/>
    </row>
    <row r="6" spans="1:21" ht="15" thickBot="1" x14ac:dyDescent="0.35">
      <c r="D6" s="20"/>
      <c r="E6" s="23"/>
      <c r="F6" s="35"/>
      <c r="Q6" s="2"/>
    </row>
    <row r="7" spans="1:21" ht="15" thickBot="1" x14ac:dyDescent="0.35">
      <c r="D7" s="20"/>
      <c r="E7" s="23"/>
      <c r="F7" s="35"/>
      <c r="Q7" s="2"/>
    </row>
    <row r="8" spans="1:21" ht="22.2" customHeight="1" thickBot="1" x14ac:dyDescent="0.35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5"/>
    </row>
    <row r="9" spans="1:21" ht="25.2" customHeight="1" x14ac:dyDescent="0.3">
      <c r="Q9" s="2"/>
    </row>
    <row r="10" spans="1:21" x14ac:dyDescent="0.3">
      <c r="A10" s="80" t="s">
        <v>22</v>
      </c>
      <c r="B10" s="81"/>
      <c r="D10" s="66" t="s">
        <v>18</v>
      </c>
      <c r="E10" s="68"/>
      <c r="F10" s="72" t="s">
        <v>19</v>
      </c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2"/>
    </row>
    <row r="11" spans="1:21" ht="30" customHeight="1" x14ac:dyDescent="0.3">
      <c r="A11" s="80"/>
      <c r="B11" s="81"/>
      <c r="C11" s="28">
        <v>1</v>
      </c>
      <c r="D11" s="69" t="s">
        <v>143</v>
      </c>
      <c r="E11" s="70"/>
      <c r="F11" s="71" t="e">
        <f>INDEX(#REF!,MATCH(LEFT(D11,FIND("=",D11)-1),#REF!,0),2)
&amp;IF(RIGHT(D11,2)="XX",""," / Finition "&amp;INDEX(#REF!,MATCH(RIGHT(D11,2),#REF!,0),2))</f>
        <v>#REF!</v>
      </c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31">
        <f>FIND("=",D11)-1</f>
        <v>4</v>
      </c>
    </row>
    <row r="12" spans="1:21" ht="30" customHeight="1" x14ac:dyDescent="0.3">
      <c r="A12" s="80"/>
      <c r="B12" s="81"/>
      <c r="C12" s="28">
        <v>2</v>
      </c>
      <c r="D12" s="69" t="s">
        <v>143</v>
      </c>
      <c r="E12" s="70"/>
      <c r="F12" s="71" t="e">
        <f>INDEX(#REF!,MATCH(LEFT(D12,FIND("=",D12)-1),#REF!,0),2)
&amp;IF(RIGHT(D12,2)="XX",""," / Finition "&amp;INDEX(#REF!,MATCH(RIGHT(D12,2),#REF!,0),2))</f>
        <v>#REF!</v>
      </c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31">
        <f>IFERROR(FIND("=",D12)-1,"")</f>
        <v>4</v>
      </c>
    </row>
    <row r="13" spans="1:21" ht="30" customHeight="1" x14ac:dyDescent="0.3">
      <c r="A13" s="80"/>
      <c r="B13" s="81"/>
      <c r="C13" s="28">
        <v>3</v>
      </c>
      <c r="D13" s="69" t="s">
        <v>143</v>
      </c>
      <c r="E13" s="70"/>
      <c r="F13" s="71" t="e">
        <f>INDEX(#REF!,MATCH(LEFT(D13,FIND("=",D13)-1),#REF!,0),2)
&amp;IF(RIGHT(D13,2)="XX",""," / Finition "&amp;INDEX(#REF!,MATCH(RIGHT(D13,2),#REF!,0),2))</f>
        <v>#REF!</v>
      </c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31">
        <f>IFERROR(FIND("=",D13)-1,"")</f>
        <v>4</v>
      </c>
    </row>
    <row r="14" spans="1:21" ht="30" customHeight="1" x14ac:dyDescent="0.3">
      <c r="A14" s="80"/>
      <c r="B14" s="81"/>
      <c r="C14" s="28">
        <v>4</v>
      </c>
      <c r="D14" s="69" t="s">
        <v>214</v>
      </c>
      <c r="E14" s="70"/>
      <c r="F14" s="71" t="e">
        <f>INDEX(#REF!,MATCH(LEFT(D14,FIND("=",D14)-1),#REF!,0),2)
&amp;IF(RIGHT(D14,2)="XX",""," / Finition "&amp;INDEX(#REF!,MATCH(RIGHT(D14,2),#REF!,0),2))</f>
        <v>#REF!</v>
      </c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31">
        <f>IFERROR(FIND("=",D14)-1,"")</f>
        <v>4</v>
      </c>
    </row>
    <row r="15" spans="1:21" ht="14.4" customHeight="1" thickBot="1" x14ac:dyDescent="0.35">
      <c r="A15" s="80"/>
      <c r="B15" s="81"/>
      <c r="Q15" s="2"/>
      <c r="R15" s="1"/>
      <c r="S15" s="1"/>
      <c r="T15" s="1"/>
      <c r="U15" s="1"/>
    </row>
    <row r="16" spans="1:21" ht="14.4" customHeight="1" thickBot="1" x14ac:dyDescent="0.35">
      <c r="A16" s="80"/>
      <c r="B16" s="81"/>
      <c r="D16" s="20"/>
      <c r="E16" s="23"/>
      <c r="F16" s="34"/>
      <c r="H16" s="19"/>
      <c r="Q16" s="2"/>
      <c r="R16" s="1"/>
      <c r="S16" s="1"/>
      <c r="T16" s="1"/>
      <c r="U16" s="1"/>
    </row>
    <row r="17" spans="1:21" ht="14.4" customHeight="1" thickBot="1" x14ac:dyDescent="0.35">
      <c r="A17" s="80"/>
      <c r="B17" s="81"/>
      <c r="D17" s="20"/>
      <c r="E17" s="23"/>
      <c r="F17" s="34"/>
      <c r="Q17" s="2"/>
      <c r="R17" s="1"/>
      <c r="S17" s="1"/>
      <c r="T17" s="1"/>
      <c r="U17" s="1"/>
    </row>
    <row r="18" spans="1:21" ht="14.4" customHeight="1" thickBot="1" x14ac:dyDescent="0.35">
      <c r="A18" s="80"/>
      <c r="B18" s="81"/>
      <c r="D18" s="20"/>
      <c r="E18" s="23"/>
      <c r="F18" s="34"/>
      <c r="Q18" s="2"/>
      <c r="R18" s="1"/>
      <c r="S18" s="1"/>
      <c r="T18" s="1"/>
      <c r="U18" s="1"/>
    </row>
    <row r="19" spans="1:21" ht="14.4" customHeight="1" thickBot="1" x14ac:dyDescent="0.35">
      <c r="A19" s="80"/>
      <c r="B19" s="81"/>
      <c r="D19" s="20"/>
      <c r="E19" s="23"/>
      <c r="F19" s="34"/>
      <c r="Q19" s="2"/>
      <c r="R19" s="1"/>
      <c r="S19" s="1"/>
      <c r="T19" s="1"/>
      <c r="U19" s="1"/>
    </row>
    <row r="20" spans="1:21" ht="15" thickBot="1" x14ac:dyDescent="0.35">
      <c r="A20" s="3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18"/>
      <c r="S20" s="1"/>
      <c r="T20" s="1"/>
      <c r="U20" s="1"/>
    </row>
    <row r="21" spans="1:21" x14ac:dyDescent="0.3">
      <c r="R21" s="1"/>
      <c r="S21" s="1"/>
      <c r="T21" s="1"/>
      <c r="U21" s="1"/>
    </row>
    <row r="22" spans="1:21" ht="15" thickBot="1" x14ac:dyDescent="0.35">
      <c r="R22" s="1"/>
      <c r="S22" s="1"/>
      <c r="T22" s="1"/>
      <c r="U22" s="1"/>
    </row>
    <row r="23" spans="1:21" ht="18.600000000000001" thickBot="1" x14ac:dyDescent="0.4">
      <c r="F23" s="82"/>
      <c r="G23" s="83"/>
      <c r="H23" s="33"/>
      <c r="R23" s="1"/>
      <c r="S23" s="1"/>
      <c r="T23" s="1"/>
      <c r="U23" s="1"/>
    </row>
    <row r="24" spans="1:21" ht="11.7" customHeight="1" x14ac:dyDescent="0.3">
      <c r="R24" s="1"/>
      <c r="S24" s="1"/>
      <c r="T24" s="1"/>
      <c r="U24" s="1"/>
    </row>
    <row r="25" spans="1:21" x14ac:dyDescent="0.3">
      <c r="R25" s="1"/>
      <c r="S25" s="1"/>
      <c r="T25" s="1"/>
      <c r="U25" s="1"/>
    </row>
    <row r="26" spans="1:21" x14ac:dyDescent="0.3">
      <c r="G26" s="19"/>
    </row>
    <row r="31" spans="1:21" ht="19.95" customHeight="1" x14ac:dyDescent="0.3">
      <c r="H31" s="79"/>
      <c r="I31" s="79"/>
      <c r="J31" s="79"/>
      <c r="K31" s="79"/>
    </row>
    <row r="37" spans="4:5" x14ac:dyDescent="0.3">
      <c r="D37" s="19"/>
      <c r="E37" s="19"/>
    </row>
    <row r="41" spans="4:5" x14ac:dyDescent="0.3">
      <c r="D41">
        <f>_xlfn.XLOOKUP(Decrypteur!D1,Data!$B$2:$B$15,Data!$A$2:$A$15)</f>
        <v>0</v>
      </c>
    </row>
    <row r="51" spans="4:4" x14ac:dyDescent="0.3">
      <c r="D51" t="s">
        <v>21</v>
      </c>
    </row>
  </sheetData>
  <mergeCells count="21">
    <mergeCell ref="H1:I1"/>
    <mergeCell ref="F2:P2"/>
    <mergeCell ref="F4:P4"/>
    <mergeCell ref="A15:B19"/>
    <mergeCell ref="F23:G23"/>
    <mergeCell ref="A10:B14"/>
    <mergeCell ref="F3:P3"/>
    <mergeCell ref="A3:B3"/>
    <mergeCell ref="A4:B4"/>
    <mergeCell ref="D13:E13"/>
    <mergeCell ref="F13:P13"/>
    <mergeCell ref="D11:E11"/>
    <mergeCell ref="F11:P11"/>
    <mergeCell ref="H31:K31"/>
    <mergeCell ref="D2:E2"/>
    <mergeCell ref="D14:E14"/>
    <mergeCell ref="D10:E10"/>
    <mergeCell ref="F10:P10"/>
    <mergeCell ref="F14:P14"/>
    <mergeCell ref="D12:E12"/>
    <mergeCell ref="F12:P12"/>
  </mergeCells>
  <conditionalFormatting sqref="D17:F19">
    <cfRule type="expression" dxfId="0" priority="5">
      <formula>$F17=0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3919" r:id="rId3" name="Check Box 9855">
              <controlPr defaultSize="0" autoFill="0" autoLine="0" autoPict="0">
                <anchor moveWithCells="1">
                  <from>
                    <xdr:col>6</xdr:col>
                    <xdr:colOff>670560</xdr:colOff>
                    <xdr:row>4</xdr:row>
                    <xdr:rowOff>7620</xdr:rowOff>
                  </from>
                  <to>
                    <xdr:col>7</xdr:col>
                    <xdr:colOff>76200</xdr:colOff>
                    <xdr:row>5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5CF94C-8DEA-4788-B331-30264063295B}">
  <sheetPr codeName="Sheet11">
    <tabColor theme="1" tint="4.9989318521683403E-2"/>
  </sheetPr>
  <dimension ref="A1:J15"/>
  <sheetViews>
    <sheetView showGridLines="0" topLeftCell="A10" zoomScale="60" zoomScaleNormal="60" workbookViewId="0">
      <selection activeCell="I4" sqref="I4"/>
    </sheetView>
  </sheetViews>
  <sheetFormatPr baseColWidth="10" defaultColWidth="8.6640625" defaultRowHeight="285" customHeight="1" x14ac:dyDescent="0.3"/>
  <cols>
    <col min="1" max="1" width="53" style="9" customWidth="1"/>
    <col min="2" max="2" width="38.6640625" style="9" bestFit="1" customWidth="1"/>
    <col min="8" max="8" width="53" style="9" customWidth="1"/>
    <col min="9" max="9" width="29.44140625" style="9" customWidth="1"/>
    <col min="10" max="10" width="25.44140625" style="9" bestFit="1" customWidth="1"/>
  </cols>
  <sheetData>
    <row r="1" spans="1:2" ht="19.2" customHeight="1" x14ac:dyDescent="0.3">
      <c r="A1" s="9" t="s">
        <v>27</v>
      </c>
      <c r="B1" s="9" t="s">
        <v>28</v>
      </c>
    </row>
    <row r="2" spans="1:2" ht="285" customHeight="1" x14ac:dyDescent="0.3">
      <c r="B2" s="9" t="s">
        <v>29</v>
      </c>
    </row>
    <row r="3" spans="1:2" ht="285" customHeight="1" x14ac:dyDescent="0.3">
      <c r="B3" s="9" t="s">
        <v>31</v>
      </c>
    </row>
    <row r="4" spans="1:2" ht="285" customHeight="1" x14ac:dyDescent="0.3">
      <c r="B4" s="9" t="s">
        <v>32</v>
      </c>
    </row>
    <row r="5" spans="1:2" ht="285" customHeight="1" x14ac:dyDescent="0.3">
      <c r="B5" s="9" t="s">
        <v>33</v>
      </c>
    </row>
    <row r="6" spans="1:2" ht="285" customHeight="1" x14ac:dyDescent="0.3">
      <c r="B6" s="9" t="s">
        <v>34</v>
      </c>
    </row>
    <row r="7" spans="1:2" ht="285" customHeight="1" x14ac:dyDescent="0.3">
      <c r="B7" s="9" t="s">
        <v>35</v>
      </c>
    </row>
    <row r="8" spans="1:2" ht="285" customHeight="1" x14ac:dyDescent="0.3">
      <c r="B8" s="9" t="s">
        <v>36</v>
      </c>
    </row>
    <row r="9" spans="1:2" ht="285" customHeight="1" x14ac:dyDescent="0.3">
      <c r="B9" s="9" t="s">
        <v>37</v>
      </c>
    </row>
    <row r="10" spans="1:2" ht="285" customHeight="1" x14ac:dyDescent="0.3">
      <c r="B10" s="9" t="s">
        <v>38</v>
      </c>
    </row>
    <row r="11" spans="1:2" ht="285" customHeight="1" x14ac:dyDescent="0.3">
      <c r="B11" s="9" t="s">
        <v>39</v>
      </c>
    </row>
    <row r="12" spans="1:2" ht="285" customHeight="1" x14ac:dyDescent="0.3">
      <c r="B12" s="9" t="s">
        <v>40</v>
      </c>
    </row>
    <row r="13" spans="1:2" ht="285" customHeight="1" x14ac:dyDescent="0.3">
      <c r="B13" s="9" t="s">
        <v>41</v>
      </c>
    </row>
    <row r="14" spans="1:2" ht="285" customHeight="1" x14ac:dyDescent="0.3">
      <c r="B14" s="9" t="s">
        <v>42</v>
      </c>
    </row>
    <row r="15" spans="1:2" ht="285" customHeight="1" x14ac:dyDescent="0.3">
      <c r="B15" s="9" t="s">
        <v>43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9" r:id="rId4" name="Button 3">
              <controlPr defaultSize="0" print="0" autoFill="0" autoPict="0" macro="[0]!importphoto">
                <anchor moveWithCells="1" sizeWithCells="1">
                  <from>
                    <xdr:col>9</xdr:col>
                    <xdr:colOff>274320</xdr:colOff>
                    <xdr:row>1</xdr:row>
                    <xdr:rowOff>967740</xdr:rowOff>
                  </from>
                  <to>
                    <xdr:col>10</xdr:col>
                    <xdr:colOff>0</xdr:colOff>
                    <xdr:row>1</xdr:row>
                    <xdr:rowOff>1996440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5" name="Button 4">
              <controlPr defaultSize="0" print="0" autoFill="0" autoPict="0" macro="[0]!listephoto">
                <anchor moveWithCells="1" sizeWithCells="1">
                  <from>
                    <xdr:col>9</xdr:col>
                    <xdr:colOff>312420</xdr:colOff>
                    <xdr:row>0</xdr:row>
                    <xdr:rowOff>45720</xdr:rowOff>
                  </from>
                  <to>
                    <xdr:col>10</xdr:col>
                    <xdr:colOff>0</xdr:colOff>
                    <xdr:row>1</xdr:row>
                    <xdr:rowOff>822960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503E22-3A25-4CEA-A79F-E8DB244CE5B8}">
  <sheetPr codeName="Sheet13"/>
  <dimension ref="A1:AZ29"/>
  <sheetViews>
    <sheetView topLeftCell="AI1" workbookViewId="0">
      <selection activeCell="BA7" sqref="BA7"/>
    </sheetView>
  </sheetViews>
  <sheetFormatPr baseColWidth="10" defaultColWidth="8.88671875" defaultRowHeight="14.4" x14ac:dyDescent="0.3"/>
  <cols>
    <col min="1" max="1" width="23.33203125" bestFit="1" customWidth="1"/>
    <col min="2" max="4" width="8.5546875" bestFit="1" customWidth="1"/>
    <col min="5" max="5" width="28.21875" bestFit="1" customWidth="1"/>
    <col min="6" max="8" width="8.5546875" bestFit="1" customWidth="1"/>
    <col min="9" max="9" width="28.21875" bestFit="1" customWidth="1"/>
    <col min="10" max="12" width="9.5546875" bestFit="1" customWidth="1"/>
    <col min="13" max="13" width="28.21875" bestFit="1" customWidth="1"/>
    <col min="14" max="16" width="9.5546875" bestFit="1" customWidth="1"/>
    <col min="17" max="17" width="11.88671875" bestFit="1" customWidth="1"/>
    <col min="18" max="20" width="9.5546875" bestFit="1" customWidth="1"/>
    <col min="21" max="21" width="7.6640625" bestFit="1" customWidth="1"/>
    <col min="22" max="24" width="9.5546875" bestFit="1" customWidth="1"/>
    <col min="25" max="25" width="9.44140625" bestFit="1" customWidth="1"/>
    <col min="26" max="28" width="9.5546875" bestFit="1" customWidth="1"/>
    <col min="29" max="29" width="7.33203125" bestFit="1" customWidth="1"/>
    <col min="30" max="32" width="9.5546875" bestFit="1" customWidth="1"/>
    <col min="33" max="33" width="13.21875" bestFit="1" customWidth="1"/>
    <col min="34" max="36" width="9.5546875" bestFit="1" customWidth="1"/>
    <col min="37" max="37" width="26.88671875" bestFit="1" customWidth="1"/>
    <col min="38" max="40" width="9.5546875" bestFit="1" customWidth="1"/>
    <col min="41" max="41" width="24" bestFit="1" customWidth="1"/>
    <col min="42" max="44" width="9.5546875" bestFit="1" customWidth="1"/>
    <col min="45" max="45" width="23.88671875" bestFit="1" customWidth="1"/>
    <col min="46" max="49" width="9.5546875" bestFit="1" customWidth="1"/>
    <col min="50" max="50" width="23.33203125" bestFit="1" customWidth="1"/>
    <col min="51" max="52" width="9.5546875" bestFit="1" customWidth="1"/>
  </cols>
  <sheetData>
    <row r="1" spans="1:52" x14ac:dyDescent="0.3">
      <c r="A1" t="s">
        <v>51</v>
      </c>
      <c r="B1" t="s">
        <v>173</v>
      </c>
      <c r="C1" t="s">
        <v>216</v>
      </c>
      <c r="D1" t="s">
        <v>174</v>
      </c>
      <c r="E1" t="s">
        <v>52</v>
      </c>
      <c r="F1" t="s">
        <v>175</v>
      </c>
      <c r="G1" t="s">
        <v>217</v>
      </c>
      <c r="H1" t="s">
        <v>176</v>
      </c>
      <c r="I1" t="s">
        <v>53</v>
      </c>
      <c r="J1" t="s">
        <v>177</v>
      </c>
      <c r="K1" t="s">
        <v>218</v>
      </c>
      <c r="L1" t="s">
        <v>178</v>
      </c>
      <c r="M1" t="s">
        <v>54</v>
      </c>
      <c r="N1" t="s">
        <v>179</v>
      </c>
      <c r="O1" t="s">
        <v>219</v>
      </c>
      <c r="P1" t="s">
        <v>180</v>
      </c>
      <c r="Q1" t="s">
        <v>55</v>
      </c>
      <c r="R1" t="s">
        <v>181</v>
      </c>
      <c r="S1" t="s">
        <v>220</v>
      </c>
      <c r="T1" t="s">
        <v>182</v>
      </c>
      <c r="U1" t="s">
        <v>2</v>
      </c>
      <c r="V1" t="s">
        <v>183</v>
      </c>
      <c r="W1" t="s">
        <v>221</v>
      </c>
      <c r="X1" t="s">
        <v>184</v>
      </c>
      <c r="Y1" t="s">
        <v>56</v>
      </c>
      <c r="Z1" t="s">
        <v>185</v>
      </c>
      <c r="AA1" t="s">
        <v>222</v>
      </c>
      <c r="AB1" t="s">
        <v>186</v>
      </c>
      <c r="AC1" t="s">
        <v>57</v>
      </c>
      <c r="AD1" t="s">
        <v>187</v>
      </c>
      <c r="AE1" t="s">
        <v>223</v>
      </c>
      <c r="AF1" t="s">
        <v>188</v>
      </c>
      <c r="AG1" t="s">
        <v>58</v>
      </c>
      <c r="AH1" t="s">
        <v>189</v>
      </c>
      <c r="AI1" t="s">
        <v>224</v>
      </c>
      <c r="AJ1" t="s">
        <v>190</v>
      </c>
      <c r="AK1" t="s">
        <v>59</v>
      </c>
      <c r="AL1" t="s">
        <v>191</v>
      </c>
      <c r="AM1" t="s">
        <v>225</v>
      </c>
      <c r="AN1" t="s">
        <v>192</v>
      </c>
      <c r="AO1" t="s">
        <v>60</v>
      </c>
      <c r="AP1" t="s">
        <v>193</v>
      </c>
      <c r="AQ1" t="s">
        <v>226</v>
      </c>
      <c r="AR1" t="s">
        <v>194</v>
      </c>
      <c r="AS1" t="s">
        <v>61</v>
      </c>
      <c r="AT1" t="s">
        <v>195</v>
      </c>
      <c r="AU1" t="s">
        <v>227</v>
      </c>
      <c r="AV1" t="s">
        <v>196</v>
      </c>
      <c r="AW1" t="s">
        <v>197</v>
      </c>
      <c r="AX1" t="s">
        <v>137</v>
      </c>
      <c r="AY1" t="s">
        <v>198</v>
      </c>
      <c r="AZ1" t="s">
        <v>228</v>
      </c>
    </row>
    <row r="2" spans="1:52" x14ac:dyDescent="0.3">
      <c r="A2" s="51" t="s">
        <v>46</v>
      </c>
      <c r="B2" s="51" t="s">
        <v>30</v>
      </c>
      <c r="D2" t="s">
        <v>199</v>
      </c>
      <c r="E2" s="51" t="s">
        <v>16</v>
      </c>
      <c r="F2" s="51" t="s">
        <v>62</v>
      </c>
      <c r="H2" t="s">
        <v>199</v>
      </c>
      <c r="I2" s="51" t="s">
        <v>16</v>
      </c>
      <c r="J2" s="51" t="s">
        <v>62</v>
      </c>
      <c r="L2" t="s">
        <v>199</v>
      </c>
      <c r="M2" s="51" t="s">
        <v>16</v>
      </c>
      <c r="N2" s="51" t="s">
        <v>62</v>
      </c>
      <c r="P2" t="s">
        <v>199</v>
      </c>
      <c r="Q2" s="51" t="s">
        <v>10</v>
      </c>
      <c r="R2" s="51" t="s">
        <v>63</v>
      </c>
      <c r="T2" t="s">
        <v>199</v>
      </c>
      <c r="U2" s="51" t="s">
        <v>64</v>
      </c>
      <c r="V2" s="51" t="s">
        <v>65</v>
      </c>
      <c r="X2" t="s">
        <v>199</v>
      </c>
      <c r="Y2" s="51" t="s">
        <v>11</v>
      </c>
      <c r="Z2" s="51" t="s">
        <v>66</v>
      </c>
      <c r="AB2" t="s">
        <v>199</v>
      </c>
      <c r="AC2" s="51" t="s">
        <v>12</v>
      </c>
      <c r="AD2" t="s">
        <v>67</v>
      </c>
      <c r="AF2" t="s">
        <v>199</v>
      </c>
      <c r="AG2" s="51" t="s">
        <v>12</v>
      </c>
      <c r="AH2" s="8" t="s">
        <v>67</v>
      </c>
      <c r="AI2" s="51"/>
      <c r="AJ2" t="s">
        <v>199</v>
      </c>
      <c r="AK2" s="51" t="s">
        <v>13</v>
      </c>
      <c r="AL2" s="51" t="s">
        <v>69</v>
      </c>
      <c r="AM2" s="53"/>
      <c r="AN2" t="s">
        <v>199</v>
      </c>
      <c r="AO2" s="51" t="s">
        <v>13</v>
      </c>
      <c r="AP2" s="51" t="s">
        <v>69</v>
      </c>
      <c r="AR2" t="s">
        <v>199</v>
      </c>
      <c r="AS2" s="51" t="s">
        <v>144</v>
      </c>
      <c r="AT2" s="51" t="s">
        <v>156</v>
      </c>
      <c r="AV2" t="s">
        <v>23</v>
      </c>
      <c r="AW2" t="s">
        <v>199</v>
      </c>
      <c r="AX2" s="51" t="s">
        <v>98</v>
      </c>
      <c r="AY2" s="51" t="s">
        <v>99</v>
      </c>
    </row>
    <row r="3" spans="1:52" x14ac:dyDescent="0.3">
      <c r="A3" s="51" t="s">
        <v>15</v>
      </c>
      <c r="B3" s="51" t="s">
        <v>74</v>
      </c>
      <c r="D3" t="s">
        <v>199</v>
      </c>
      <c r="E3" s="51" t="s">
        <v>46</v>
      </c>
      <c r="F3" s="51" t="s">
        <v>30</v>
      </c>
      <c r="H3" t="s">
        <v>199</v>
      </c>
      <c r="I3" s="51" t="s">
        <v>46</v>
      </c>
      <c r="J3" s="51" t="s">
        <v>30</v>
      </c>
      <c r="L3" t="s">
        <v>199</v>
      </c>
      <c r="M3" s="51" t="s">
        <v>46</v>
      </c>
      <c r="N3" s="51" t="s">
        <v>30</v>
      </c>
      <c r="P3" t="s">
        <v>199</v>
      </c>
      <c r="Q3" s="51" t="s">
        <v>70</v>
      </c>
      <c r="R3" s="51" t="s">
        <v>71</v>
      </c>
      <c r="T3" t="s">
        <v>199</v>
      </c>
      <c r="U3" s="51" t="s">
        <v>11</v>
      </c>
      <c r="V3" s="51" t="s">
        <v>66</v>
      </c>
      <c r="X3" t="s">
        <v>199</v>
      </c>
      <c r="Y3" s="51" t="s">
        <v>199</v>
      </c>
      <c r="Z3" s="51" t="s">
        <v>199</v>
      </c>
      <c r="AB3" t="s">
        <v>199</v>
      </c>
      <c r="AC3" s="51" t="s">
        <v>199</v>
      </c>
      <c r="AD3" s="8" t="s">
        <v>199</v>
      </c>
      <c r="AF3" t="s">
        <v>199</v>
      </c>
      <c r="AG3" s="51" t="s">
        <v>68</v>
      </c>
      <c r="AH3" s="8" t="s">
        <v>138</v>
      </c>
      <c r="AI3" s="51"/>
      <c r="AJ3" t="s">
        <v>199</v>
      </c>
      <c r="AK3" s="51" t="s">
        <v>72</v>
      </c>
      <c r="AL3" s="51" t="s">
        <v>73</v>
      </c>
      <c r="AN3" t="s">
        <v>199</v>
      </c>
      <c r="AO3" s="51" t="s">
        <v>72</v>
      </c>
      <c r="AP3" s="51" t="s">
        <v>73</v>
      </c>
      <c r="AR3" t="s">
        <v>199</v>
      </c>
      <c r="AS3" s="51" t="s">
        <v>145</v>
      </c>
      <c r="AT3" s="51" t="s">
        <v>157</v>
      </c>
      <c r="AV3" t="s">
        <v>23</v>
      </c>
      <c r="AW3" t="s">
        <v>199</v>
      </c>
      <c r="AX3" s="51" t="s">
        <v>100</v>
      </c>
      <c r="AY3" s="51" t="s">
        <v>101</v>
      </c>
    </row>
    <row r="4" spans="1:52" x14ac:dyDescent="0.3">
      <c r="A4" s="51" t="s">
        <v>14</v>
      </c>
      <c r="B4" s="51" t="s">
        <v>78</v>
      </c>
      <c r="D4" t="s">
        <v>199</v>
      </c>
      <c r="E4" s="51" t="s">
        <v>15</v>
      </c>
      <c r="F4" s="51" t="s">
        <v>74</v>
      </c>
      <c r="H4" t="s">
        <v>199</v>
      </c>
      <c r="I4" s="51" t="s">
        <v>15</v>
      </c>
      <c r="J4" s="51" t="s">
        <v>74</v>
      </c>
      <c r="L4" t="s">
        <v>199</v>
      </c>
      <c r="M4" s="51" t="s">
        <v>15</v>
      </c>
      <c r="N4" s="51" t="s">
        <v>74</v>
      </c>
      <c r="P4" t="s">
        <v>199</v>
      </c>
      <c r="Q4" s="51" t="s">
        <v>75</v>
      </c>
      <c r="R4" s="51" t="s">
        <v>45</v>
      </c>
      <c r="T4" t="s">
        <v>199</v>
      </c>
      <c r="U4" s="51" t="s">
        <v>199</v>
      </c>
      <c r="V4" s="51" t="s">
        <v>199</v>
      </c>
      <c r="X4" t="s">
        <v>199</v>
      </c>
      <c r="Y4" s="51" t="s">
        <v>199</v>
      </c>
      <c r="Z4" s="51" t="s">
        <v>199</v>
      </c>
      <c r="AB4" t="s">
        <v>199</v>
      </c>
      <c r="AC4" s="51" t="s">
        <v>199</v>
      </c>
      <c r="AD4" t="s">
        <v>199</v>
      </c>
      <c r="AF4" t="s">
        <v>199</v>
      </c>
      <c r="AG4" s="51" t="s">
        <v>199</v>
      </c>
      <c r="AH4" t="s">
        <v>199</v>
      </c>
      <c r="AJ4" t="s">
        <v>199</v>
      </c>
      <c r="AK4" s="51" t="s">
        <v>76</v>
      </c>
      <c r="AL4" s="51" t="s">
        <v>77</v>
      </c>
      <c r="AN4" t="s">
        <v>199</v>
      </c>
      <c r="AO4" s="51" t="s">
        <v>76</v>
      </c>
      <c r="AP4" s="51" t="s">
        <v>77</v>
      </c>
      <c r="AR4" t="s">
        <v>199</v>
      </c>
      <c r="AS4" s="51" t="s">
        <v>146</v>
      </c>
      <c r="AT4" s="51" t="s">
        <v>158</v>
      </c>
      <c r="AV4" t="s">
        <v>23</v>
      </c>
      <c r="AW4" t="s">
        <v>199</v>
      </c>
      <c r="AX4" s="51" t="s">
        <v>102</v>
      </c>
      <c r="AY4" s="51" t="s">
        <v>103</v>
      </c>
    </row>
    <row r="5" spans="1:52" x14ac:dyDescent="0.3">
      <c r="A5" s="51" t="s">
        <v>84</v>
      </c>
      <c r="B5" s="51" t="s">
        <v>85</v>
      </c>
      <c r="D5" t="s">
        <v>199</v>
      </c>
      <c r="E5" s="51" t="s">
        <v>14</v>
      </c>
      <c r="F5" s="51" t="s">
        <v>78</v>
      </c>
      <c r="H5" t="s">
        <v>199</v>
      </c>
      <c r="I5" s="51" t="s">
        <v>14</v>
      </c>
      <c r="J5" s="51" t="s">
        <v>78</v>
      </c>
      <c r="L5" t="s">
        <v>199</v>
      </c>
      <c r="M5" s="51" t="s">
        <v>14</v>
      </c>
      <c r="N5" s="51" t="s">
        <v>78</v>
      </c>
      <c r="P5" t="s">
        <v>199</v>
      </c>
      <c r="Q5" s="51" t="s">
        <v>86</v>
      </c>
      <c r="R5" s="51" t="s">
        <v>87</v>
      </c>
      <c r="T5" t="s">
        <v>199</v>
      </c>
      <c r="U5" s="51" t="s">
        <v>199</v>
      </c>
      <c r="V5" s="51" t="s">
        <v>199</v>
      </c>
      <c r="X5" t="s">
        <v>199</v>
      </c>
      <c r="Y5" s="51" t="s">
        <v>199</v>
      </c>
      <c r="Z5" s="51" t="s">
        <v>199</v>
      </c>
      <c r="AB5" t="s">
        <v>199</v>
      </c>
      <c r="AC5" s="51" t="s">
        <v>199</v>
      </c>
      <c r="AD5" t="s">
        <v>199</v>
      </c>
      <c r="AF5" t="s">
        <v>199</v>
      </c>
      <c r="AG5" s="51" t="s">
        <v>199</v>
      </c>
      <c r="AH5" t="s">
        <v>199</v>
      </c>
      <c r="AJ5" t="s">
        <v>199</v>
      </c>
      <c r="AK5" s="51" t="s">
        <v>80</v>
      </c>
      <c r="AL5" s="51" t="s">
        <v>81</v>
      </c>
      <c r="AN5" t="s">
        <v>199</v>
      </c>
      <c r="AO5" s="51" t="s">
        <v>134</v>
      </c>
      <c r="AP5" s="51" t="s">
        <v>135</v>
      </c>
      <c r="AR5" t="s">
        <v>199</v>
      </c>
      <c r="AS5" s="51" t="s">
        <v>147</v>
      </c>
      <c r="AT5" s="51" t="s">
        <v>159</v>
      </c>
      <c r="AV5" t="s">
        <v>23</v>
      </c>
      <c r="AW5" t="s">
        <v>199</v>
      </c>
      <c r="AX5" s="51" t="s">
        <v>104</v>
      </c>
      <c r="AY5" s="51" t="s">
        <v>77</v>
      </c>
    </row>
    <row r="6" spans="1:52" x14ac:dyDescent="0.3">
      <c r="A6" s="51" t="s">
        <v>92</v>
      </c>
      <c r="B6" s="51" t="s">
        <v>93</v>
      </c>
      <c r="D6" t="s">
        <v>199</v>
      </c>
      <c r="E6" s="51" t="s">
        <v>84</v>
      </c>
      <c r="F6" s="51" t="s">
        <v>85</v>
      </c>
      <c r="H6" t="s">
        <v>199</v>
      </c>
      <c r="I6" s="51" t="s">
        <v>84</v>
      </c>
      <c r="J6" s="51" t="s">
        <v>85</v>
      </c>
      <c r="L6" t="s">
        <v>199</v>
      </c>
      <c r="M6" s="51" t="s">
        <v>84</v>
      </c>
      <c r="N6" s="51" t="s">
        <v>85</v>
      </c>
      <c r="P6" t="s">
        <v>199</v>
      </c>
      <c r="Q6" s="51" t="s">
        <v>199</v>
      </c>
      <c r="R6" s="51" t="s">
        <v>199</v>
      </c>
      <c r="T6" t="s">
        <v>199</v>
      </c>
      <c r="U6" s="51" t="s">
        <v>199</v>
      </c>
      <c r="V6" s="51" t="s">
        <v>199</v>
      </c>
      <c r="X6" t="s">
        <v>199</v>
      </c>
      <c r="Y6" s="51" t="s">
        <v>199</v>
      </c>
      <c r="Z6" s="51" t="s">
        <v>199</v>
      </c>
      <c r="AB6" t="s">
        <v>199</v>
      </c>
      <c r="AC6" s="51" t="s">
        <v>199</v>
      </c>
      <c r="AD6" t="s">
        <v>199</v>
      </c>
      <c r="AF6" t="s">
        <v>199</v>
      </c>
      <c r="AG6" s="51" t="s">
        <v>199</v>
      </c>
      <c r="AH6" t="s">
        <v>199</v>
      </c>
      <c r="AJ6" t="s">
        <v>199</v>
      </c>
      <c r="AK6" s="51" t="s">
        <v>88</v>
      </c>
      <c r="AL6" s="51" t="s">
        <v>89</v>
      </c>
      <c r="AN6" t="s">
        <v>199</v>
      </c>
      <c r="AO6" s="51" t="s">
        <v>199</v>
      </c>
      <c r="AP6" s="51" t="s">
        <v>199</v>
      </c>
      <c r="AR6" t="s">
        <v>199</v>
      </c>
      <c r="AS6" s="51" t="s">
        <v>148</v>
      </c>
      <c r="AT6" s="51" t="s">
        <v>160</v>
      </c>
      <c r="AV6" t="s">
        <v>132</v>
      </c>
      <c r="AW6" t="s">
        <v>199</v>
      </c>
      <c r="AX6" s="51" t="s">
        <v>105</v>
      </c>
      <c r="AY6" s="51" t="s">
        <v>106</v>
      </c>
    </row>
    <row r="7" spans="1:52" x14ac:dyDescent="0.3">
      <c r="A7" s="51" t="s">
        <v>47</v>
      </c>
      <c r="B7" s="51" t="s">
        <v>94</v>
      </c>
      <c r="D7" t="s">
        <v>199</v>
      </c>
      <c r="E7" s="51" t="s">
        <v>92</v>
      </c>
      <c r="F7" s="51" t="s">
        <v>93</v>
      </c>
      <c r="H7" t="s">
        <v>199</v>
      </c>
      <c r="I7" s="51" t="s">
        <v>92</v>
      </c>
      <c r="J7" s="51" t="s">
        <v>93</v>
      </c>
      <c r="L7" t="s">
        <v>199</v>
      </c>
      <c r="M7" s="51" t="s">
        <v>92</v>
      </c>
      <c r="N7" s="51" t="s">
        <v>93</v>
      </c>
      <c r="P7" t="s">
        <v>199</v>
      </c>
      <c r="Q7" s="51" t="s">
        <v>199</v>
      </c>
      <c r="R7" s="51" t="s">
        <v>199</v>
      </c>
      <c r="T7" t="s">
        <v>199</v>
      </c>
      <c r="U7" s="51" t="s">
        <v>199</v>
      </c>
      <c r="V7" s="51" t="s">
        <v>199</v>
      </c>
      <c r="X7" t="s">
        <v>199</v>
      </c>
      <c r="Y7" s="51" t="s">
        <v>199</v>
      </c>
      <c r="Z7" s="51" t="s">
        <v>199</v>
      </c>
      <c r="AB7" t="s">
        <v>199</v>
      </c>
      <c r="AC7" s="51" t="s">
        <v>199</v>
      </c>
      <c r="AD7" t="s">
        <v>199</v>
      </c>
      <c r="AF7" t="s">
        <v>199</v>
      </c>
      <c r="AG7" s="51" t="s">
        <v>199</v>
      </c>
      <c r="AH7" t="s">
        <v>199</v>
      </c>
      <c r="AJ7" t="s">
        <v>199</v>
      </c>
      <c r="AK7" s="51" t="s">
        <v>82</v>
      </c>
      <c r="AL7" s="51" t="s">
        <v>83</v>
      </c>
      <c r="AN7" t="s">
        <v>199</v>
      </c>
      <c r="AO7" s="51" t="s">
        <v>199</v>
      </c>
      <c r="AP7" s="51" t="s">
        <v>199</v>
      </c>
      <c r="AR7" t="s">
        <v>199</v>
      </c>
      <c r="AS7" s="51" t="s">
        <v>17</v>
      </c>
      <c r="AT7" s="51" t="s">
        <v>139</v>
      </c>
      <c r="AV7" t="s">
        <v>44</v>
      </c>
      <c r="AW7" t="s">
        <v>199</v>
      </c>
      <c r="AX7" s="51" t="s">
        <v>107</v>
      </c>
      <c r="AY7" s="51" t="s">
        <v>108</v>
      </c>
    </row>
    <row r="8" spans="1:52" x14ac:dyDescent="0.3">
      <c r="A8" s="51" t="s">
        <v>48</v>
      </c>
      <c r="B8" s="51" t="s">
        <v>95</v>
      </c>
      <c r="D8" t="s">
        <v>199</v>
      </c>
      <c r="E8" s="51" t="s">
        <v>47</v>
      </c>
      <c r="F8" s="51" t="s">
        <v>94</v>
      </c>
      <c r="H8" t="s">
        <v>199</v>
      </c>
      <c r="I8" s="51" t="s">
        <v>47</v>
      </c>
      <c r="J8" s="51" t="s">
        <v>94</v>
      </c>
      <c r="L8" t="s">
        <v>199</v>
      </c>
      <c r="M8" s="51" t="s">
        <v>47</v>
      </c>
      <c r="N8" s="51" t="s">
        <v>94</v>
      </c>
      <c r="P8" t="s">
        <v>199</v>
      </c>
      <c r="Q8" s="51" t="s">
        <v>199</v>
      </c>
      <c r="R8" s="51" t="s">
        <v>199</v>
      </c>
      <c r="T8" t="s">
        <v>199</v>
      </c>
      <c r="U8" s="51" t="s">
        <v>199</v>
      </c>
      <c r="V8" s="51" t="s">
        <v>199</v>
      </c>
      <c r="X8" t="s">
        <v>199</v>
      </c>
      <c r="Y8" s="51" t="s">
        <v>199</v>
      </c>
      <c r="Z8" s="51" t="s">
        <v>199</v>
      </c>
      <c r="AB8" t="s">
        <v>199</v>
      </c>
      <c r="AC8" s="51" t="s">
        <v>199</v>
      </c>
      <c r="AD8" t="s">
        <v>199</v>
      </c>
      <c r="AF8" t="s">
        <v>199</v>
      </c>
      <c r="AG8" s="51" t="s">
        <v>199</v>
      </c>
      <c r="AH8" t="s">
        <v>199</v>
      </c>
      <c r="AJ8" t="s">
        <v>199</v>
      </c>
      <c r="AK8" s="51" t="s">
        <v>90</v>
      </c>
      <c r="AL8" s="51" t="s">
        <v>91</v>
      </c>
      <c r="AN8" t="s">
        <v>199</v>
      </c>
      <c r="AO8" s="51" t="s">
        <v>199</v>
      </c>
      <c r="AP8" s="51" t="s">
        <v>199</v>
      </c>
      <c r="AR8" t="s">
        <v>199</v>
      </c>
      <c r="AS8" s="51" t="s">
        <v>149</v>
      </c>
      <c r="AT8" s="51" t="s">
        <v>161</v>
      </c>
      <c r="AV8" t="s">
        <v>44</v>
      </c>
      <c r="AW8" t="s">
        <v>199</v>
      </c>
      <c r="AX8" s="51" t="s">
        <v>109</v>
      </c>
      <c r="AY8" s="51" t="s">
        <v>110</v>
      </c>
    </row>
    <row r="9" spans="1:52" x14ac:dyDescent="0.3">
      <c r="A9" s="51" t="s">
        <v>96</v>
      </c>
      <c r="B9" s="51" t="s">
        <v>97</v>
      </c>
      <c r="D9" t="s">
        <v>199</v>
      </c>
      <c r="E9" s="51" t="s">
        <v>48</v>
      </c>
      <c r="F9" s="51" t="s">
        <v>95</v>
      </c>
      <c r="H9" t="s">
        <v>199</v>
      </c>
      <c r="I9" s="51" t="s">
        <v>48</v>
      </c>
      <c r="J9" s="51" t="s">
        <v>95</v>
      </c>
      <c r="L9" t="s">
        <v>199</v>
      </c>
      <c r="M9" s="51" t="s">
        <v>48</v>
      </c>
      <c r="N9" s="51" t="s">
        <v>95</v>
      </c>
      <c r="P9" t="s">
        <v>199</v>
      </c>
      <c r="Q9" s="51" t="s">
        <v>199</v>
      </c>
      <c r="R9" s="51" t="s">
        <v>199</v>
      </c>
      <c r="T9" t="s">
        <v>199</v>
      </c>
      <c r="U9" s="51" t="s">
        <v>199</v>
      </c>
      <c r="V9" s="51" t="s">
        <v>199</v>
      </c>
      <c r="X9" t="s">
        <v>199</v>
      </c>
      <c r="Y9" s="51" t="s">
        <v>199</v>
      </c>
      <c r="Z9" s="51" t="s">
        <v>199</v>
      </c>
      <c r="AB9" t="s">
        <v>199</v>
      </c>
      <c r="AC9" s="51" t="s">
        <v>199</v>
      </c>
      <c r="AD9" t="s">
        <v>199</v>
      </c>
      <c r="AF9" t="s">
        <v>199</v>
      </c>
      <c r="AG9" s="51" t="s">
        <v>199</v>
      </c>
      <c r="AH9" t="s">
        <v>199</v>
      </c>
      <c r="AJ9" t="s">
        <v>199</v>
      </c>
      <c r="AK9" s="51" t="s">
        <v>199</v>
      </c>
      <c r="AL9" s="51" t="s">
        <v>199</v>
      </c>
      <c r="AN9" t="s">
        <v>199</v>
      </c>
      <c r="AO9" s="51" t="s">
        <v>199</v>
      </c>
      <c r="AP9" s="51" t="s">
        <v>199</v>
      </c>
      <c r="AR9" t="s">
        <v>199</v>
      </c>
      <c r="AS9" s="51" t="s">
        <v>24</v>
      </c>
      <c r="AT9" s="51" t="s">
        <v>140</v>
      </c>
      <c r="AV9" t="s">
        <v>44</v>
      </c>
      <c r="AW9" t="s">
        <v>199</v>
      </c>
      <c r="AX9" s="51" t="s">
        <v>111</v>
      </c>
      <c r="AY9" s="51" t="s">
        <v>79</v>
      </c>
    </row>
    <row r="10" spans="1:52" x14ac:dyDescent="0.3">
      <c r="A10" s="51" t="s">
        <v>98</v>
      </c>
      <c r="B10" s="51" t="s">
        <v>99</v>
      </c>
      <c r="D10" t="s">
        <v>199</v>
      </c>
      <c r="E10" s="51" t="s">
        <v>96</v>
      </c>
      <c r="F10" s="51" t="s">
        <v>97</v>
      </c>
      <c r="H10" t="s">
        <v>199</v>
      </c>
      <c r="I10" s="51" t="s">
        <v>96</v>
      </c>
      <c r="J10" s="51" t="s">
        <v>97</v>
      </c>
      <c r="L10" t="s">
        <v>199</v>
      </c>
      <c r="M10" s="51" t="s">
        <v>96</v>
      </c>
      <c r="N10" s="51" t="s">
        <v>97</v>
      </c>
      <c r="P10" t="s">
        <v>199</v>
      </c>
      <c r="Q10" s="51" t="s">
        <v>199</v>
      </c>
      <c r="R10" s="51" t="s">
        <v>199</v>
      </c>
      <c r="T10" t="s">
        <v>199</v>
      </c>
      <c r="U10" s="51" t="s">
        <v>199</v>
      </c>
      <c r="V10" s="51" t="s">
        <v>199</v>
      </c>
      <c r="X10" t="s">
        <v>199</v>
      </c>
      <c r="Y10" s="51" t="s">
        <v>199</v>
      </c>
      <c r="Z10" s="51" t="s">
        <v>199</v>
      </c>
      <c r="AB10" t="s">
        <v>199</v>
      </c>
      <c r="AC10" s="51" t="s">
        <v>199</v>
      </c>
      <c r="AD10" t="s">
        <v>199</v>
      </c>
      <c r="AF10" t="s">
        <v>199</v>
      </c>
      <c r="AG10" s="51" t="s">
        <v>199</v>
      </c>
      <c r="AH10" t="s">
        <v>199</v>
      </c>
      <c r="AJ10" t="s">
        <v>199</v>
      </c>
      <c r="AK10" s="51" t="s">
        <v>199</v>
      </c>
      <c r="AL10" s="51" t="s">
        <v>199</v>
      </c>
      <c r="AN10" t="s">
        <v>199</v>
      </c>
      <c r="AO10" s="51" t="s">
        <v>199</v>
      </c>
      <c r="AP10" s="51" t="s">
        <v>199</v>
      </c>
      <c r="AR10" t="s">
        <v>199</v>
      </c>
      <c r="AS10" s="51" t="s">
        <v>150</v>
      </c>
      <c r="AT10" s="51" t="s">
        <v>162</v>
      </c>
      <c r="AV10" t="s">
        <v>23</v>
      </c>
      <c r="AW10" t="s">
        <v>199</v>
      </c>
      <c r="AX10" s="51" t="s">
        <v>112</v>
      </c>
      <c r="AY10" s="51" t="s">
        <v>113</v>
      </c>
    </row>
    <row r="11" spans="1:52" x14ac:dyDescent="0.3">
      <c r="A11" s="51" t="s">
        <v>100</v>
      </c>
      <c r="B11" s="51" t="s">
        <v>101</v>
      </c>
      <c r="D11" t="s">
        <v>199</v>
      </c>
      <c r="E11" s="51" t="s">
        <v>98</v>
      </c>
      <c r="F11" s="51" t="s">
        <v>99</v>
      </c>
      <c r="H11" t="s">
        <v>199</v>
      </c>
      <c r="I11" s="51" t="s">
        <v>98</v>
      </c>
      <c r="J11" s="51" t="s">
        <v>99</v>
      </c>
      <c r="L11" t="s">
        <v>199</v>
      </c>
      <c r="M11" s="51" t="s">
        <v>98</v>
      </c>
      <c r="N11" s="51" t="s">
        <v>99</v>
      </c>
      <c r="P11" t="s">
        <v>199</v>
      </c>
      <c r="Q11" s="51" t="s">
        <v>199</v>
      </c>
      <c r="R11" s="51" t="s">
        <v>199</v>
      </c>
      <c r="T11" t="s">
        <v>199</v>
      </c>
      <c r="U11" s="51" t="s">
        <v>199</v>
      </c>
      <c r="V11" s="51" t="s">
        <v>199</v>
      </c>
      <c r="X11" t="s">
        <v>199</v>
      </c>
      <c r="Y11" s="51" t="s">
        <v>199</v>
      </c>
      <c r="Z11" s="51" t="s">
        <v>199</v>
      </c>
      <c r="AB11" t="s">
        <v>199</v>
      </c>
      <c r="AC11" s="51" t="s">
        <v>199</v>
      </c>
      <c r="AD11" t="s">
        <v>199</v>
      </c>
      <c r="AF11" t="s">
        <v>199</v>
      </c>
      <c r="AG11" s="51" t="s">
        <v>199</v>
      </c>
      <c r="AH11" t="s">
        <v>199</v>
      </c>
      <c r="AJ11" t="s">
        <v>199</v>
      </c>
      <c r="AK11" s="51" t="s">
        <v>199</v>
      </c>
      <c r="AL11" s="51" t="s">
        <v>199</v>
      </c>
      <c r="AN11" t="s">
        <v>199</v>
      </c>
      <c r="AO11" s="51" t="s">
        <v>199</v>
      </c>
      <c r="AP11" s="51" t="s">
        <v>199</v>
      </c>
      <c r="AR11" t="s">
        <v>199</v>
      </c>
      <c r="AS11" s="51" t="s">
        <v>151</v>
      </c>
      <c r="AT11" s="51" t="s">
        <v>163</v>
      </c>
      <c r="AV11" t="s">
        <v>23</v>
      </c>
      <c r="AW11" t="s">
        <v>199</v>
      </c>
      <c r="AX11" s="51" t="s">
        <v>114</v>
      </c>
      <c r="AY11" s="51" t="s">
        <v>115</v>
      </c>
    </row>
    <row r="12" spans="1:52" x14ac:dyDescent="0.3">
      <c r="A12" s="51" t="s">
        <v>102</v>
      </c>
      <c r="B12" s="51" t="s">
        <v>103</v>
      </c>
      <c r="D12" t="s">
        <v>199</v>
      </c>
      <c r="E12" s="51" t="s">
        <v>100</v>
      </c>
      <c r="F12" s="51" t="s">
        <v>101</v>
      </c>
      <c r="H12" t="s">
        <v>199</v>
      </c>
      <c r="I12" s="51" t="s">
        <v>100</v>
      </c>
      <c r="J12" s="51" t="s">
        <v>101</v>
      </c>
      <c r="L12" t="s">
        <v>199</v>
      </c>
      <c r="M12" s="51" t="s">
        <v>100</v>
      </c>
      <c r="N12" s="51" t="s">
        <v>101</v>
      </c>
      <c r="P12" t="s">
        <v>199</v>
      </c>
      <c r="Q12" s="51" t="s">
        <v>199</v>
      </c>
      <c r="R12" s="51" t="s">
        <v>199</v>
      </c>
      <c r="T12" t="s">
        <v>199</v>
      </c>
      <c r="U12" s="51" t="s">
        <v>199</v>
      </c>
      <c r="V12" s="51" t="s">
        <v>199</v>
      </c>
      <c r="X12" t="s">
        <v>199</v>
      </c>
      <c r="Y12" s="51" t="s">
        <v>199</v>
      </c>
      <c r="Z12" s="51" t="s">
        <v>199</v>
      </c>
      <c r="AB12" t="s">
        <v>199</v>
      </c>
      <c r="AC12" s="51" t="s">
        <v>199</v>
      </c>
      <c r="AD12" t="s">
        <v>199</v>
      </c>
      <c r="AF12" t="s">
        <v>199</v>
      </c>
      <c r="AG12" s="51" t="s">
        <v>199</v>
      </c>
      <c r="AH12" t="s">
        <v>199</v>
      </c>
      <c r="AJ12" t="s">
        <v>199</v>
      </c>
      <c r="AK12" s="51" t="s">
        <v>199</v>
      </c>
      <c r="AL12" s="51" t="s">
        <v>199</v>
      </c>
      <c r="AN12" t="s">
        <v>199</v>
      </c>
      <c r="AO12" s="51" t="s">
        <v>199</v>
      </c>
      <c r="AP12" s="51" t="s">
        <v>199</v>
      </c>
      <c r="AR12" t="s">
        <v>199</v>
      </c>
      <c r="AS12" s="51" t="s">
        <v>26</v>
      </c>
      <c r="AT12" s="51" t="s">
        <v>141</v>
      </c>
      <c r="AV12" t="s">
        <v>23</v>
      </c>
      <c r="AW12" t="s">
        <v>199</v>
      </c>
      <c r="AX12" s="51" t="s">
        <v>116</v>
      </c>
      <c r="AY12" s="51" t="s">
        <v>117</v>
      </c>
    </row>
    <row r="13" spans="1:52" x14ac:dyDescent="0.3">
      <c r="A13" s="51" t="s">
        <v>104</v>
      </c>
      <c r="B13" s="51" t="s">
        <v>77</v>
      </c>
      <c r="D13" t="s">
        <v>199</v>
      </c>
      <c r="E13" s="51" t="s">
        <v>102</v>
      </c>
      <c r="F13" s="51" t="s">
        <v>103</v>
      </c>
      <c r="H13" t="s">
        <v>199</v>
      </c>
      <c r="I13" s="51" t="s">
        <v>102</v>
      </c>
      <c r="J13" s="51" t="s">
        <v>103</v>
      </c>
      <c r="L13" t="s">
        <v>199</v>
      </c>
      <c r="M13" s="51" t="s">
        <v>102</v>
      </c>
      <c r="N13" s="51" t="s">
        <v>103</v>
      </c>
      <c r="P13" t="s">
        <v>199</v>
      </c>
      <c r="Q13" s="51" t="s">
        <v>199</v>
      </c>
      <c r="R13" s="51" t="s">
        <v>199</v>
      </c>
      <c r="T13" t="s">
        <v>199</v>
      </c>
      <c r="U13" s="51" t="s">
        <v>199</v>
      </c>
      <c r="V13" s="51" t="s">
        <v>199</v>
      </c>
      <c r="X13" t="s">
        <v>199</v>
      </c>
      <c r="Y13" s="51" t="s">
        <v>199</v>
      </c>
      <c r="Z13" s="51" t="s">
        <v>199</v>
      </c>
      <c r="AB13" t="s">
        <v>199</v>
      </c>
      <c r="AC13" s="51" t="s">
        <v>199</v>
      </c>
      <c r="AD13" t="s">
        <v>199</v>
      </c>
      <c r="AF13" t="s">
        <v>199</v>
      </c>
      <c r="AG13" s="51" t="s">
        <v>199</v>
      </c>
      <c r="AH13" t="s">
        <v>199</v>
      </c>
      <c r="AJ13" t="s">
        <v>199</v>
      </c>
      <c r="AK13" s="51" t="s">
        <v>199</v>
      </c>
      <c r="AL13" s="51" t="s">
        <v>199</v>
      </c>
      <c r="AN13" t="s">
        <v>199</v>
      </c>
      <c r="AO13" s="51" t="s">
        <v>199</v>
      </c>
      <c r="AP13" s="51" t="s">
        <v>199</v>
      </c>
      <c r="AR13" t="s">
        <v>199</v>
      </c>
      <c r="AS13" s="51" t="s">
        <v>152</v>
      </c>
      <c r="AT13" s="51" t="s">
        <v>164</v>
      </c>
      <c r="AV13" t="s">
        <v>44</v>
      </c>
      <c r="AW13" t="s">
        <v>199</v>
      </c>
      <c r="AX13" s="51" t="s">
        <v>118</v>
      </c>
      <c r="AY13" s="51" t="s">
        <v>119</v>
      </c>
    </row>
    <row r="14" spans="1:52" x14ac:dyDescent="0.3">
      <c r="A14" s="51" t="s">
        <v>105</v>
      </c>
      <c r="B14" s="51" t="s">
        <v>106</v>
      </c>
      <c r="D14" t="s">
        <v>199</v>
      </c>
      <c r="E14" s="51" t="s">
        <v>104</v>
      </c>
      <c r="F14" s="51" t="s">
        <v>77</v>
      </c>
      <c r="H14" t="s">
        <v>199</v>
      </c>
      <c r="I14" s="51" t="s">
        <v>104</v>
      </c>
      <c r="J14" s="51" t="s">
        <v>77</v>
      </c>
      <c r="L14" t="s">
        <v>199</v>
      </c>
      <c r="M14" s="51" t="s">
        <v>104</v>
      </c>
      <c r="N14" s="51" t="s">
        <v>77</v>
      </c>
      <c r="P14" t="s">
        <v>199</v>
      </c>
      <c r="Q14" s="51" t="s">
        <v>199</v>
      </c>
      <c r="R14" s="51" t="s">
        <v>199</v>
      </c>
      <c r="T14" t="s">
        <v>199</v>
      </c>
      <c r="U14" s="51" t="s">
        <v>199</v>
      </c>
      <c r="V14" s="51" t="s">
        <v>199</v>
      </c>
      <c r="X14" t="s">
        <v>199</v>
      </c>
      <c r="Y14" s="51" t="s">
        <v>199</v>
      </c>
      <c r="Z14" s="51" t="s">
        <v>199</v>
      </c>
      <c r="AB14" t="s">
        <v>199</v>
      </c>
      <c r="AC14" s="51" t="s">
        <v>199</v>
      </c>
      <c r="AD14" t="s">
        <v>199</v>
      </c>
      <c r="AF14" t="s">
        <v>199</v>
      </c>
      <c r="AG14" s="51" t="s">
        <v>199</v>
      </c>
      <c r="AH14" t="s">
        <v>199</v>
      </c>
      <c r="AJ14" t="s">
        <v>199</v>
      </c>
      <c r="AK14" s="51" t="s">
        <v>199</v>
      </c>
      <c r="AL14" s="51" t="s">
        <v>199</v>
      </c>
      <c r="AN14" t="s">
        <v>199</v>
      </c>
      <c r="AO14" s="51" t="s">
        <v>199</v>
      </c>
      <c r="AP14" s="51" t="s">
        <v>199</v>
      </c>
      <c r="AR14" t="s">
        <v>199</v>
      </c>
      <c r="AS14" s="51" t="s">
        <v>153</v>
      </c>
      <c r="AT14" s="51" t="s">
        <v>165</v>
      </c>
      <c r="AV14" t="s">
        <v>44</v>
      </c>
      <c r="AW14" t="s">
        <v>199</v>
      </c>
      <c r="AX14" s="51" t="s">
        <v>199</v>
      </c>
      <c r="AY14" s="51" t="s">
        <v>199</v>
      </c>
    </row>
    <row r="15" spans="1:52" x14ac:dyDescent="0.3">
      <c r="A15" s="51" t="s">
        <v>107</v>
      </c>
      <c r="B15" s="51" t="s">
        <v>108</v>
      </c>
      <c r="D15" t="s">
        <v>199</v>
      </c>
      <c r="E15" s="51" t="s">
        <v>105</v>
      </c>
      <c r="F15" s="51" t="s">
        <v>106</v>
      </c>
      <c r="H15" t="s">
        <v>199</v>
      </c>
      <c r="I15" s="51" t="s">
        <v>105</v>
      </c>
      <c r="J15" s="51" t="s">
        <v>106</v>
      </c>
      <c r="L15" t="s">
        <v>199</v>
      </c>
      <c r="M15" s="51" t="s">
        <v>105</v>
      </c>
      <c r="N15" s="51" t="s">
        <v>106</v>
      </c>
      <c r="P15" t="s">
        <v>199</v>
      </c>
      <c r="Q15" s="51" t="s">
        <v>199</v>
      </c>
      <c r="R15" s="51" t="s">
        <v>199</v>
      </c>
      <c r="T15" t="s">
        <v>199</v>
      </c>
      <c r="U15" s="51" t="s">
        <v>199</v>
      </c>
      <c r="V15" s="51" t="s">
        <v>199</v>
      </c>
      <c r="X15" t="s">
        <v>199</v>
      </c>
      <c r="Y15" s="51" t="s">
        <v>199</v>
      </c>
      <c r="Z15" s="51" t="s">
        <v>199</v>
      </c>
      <c r="AB15" t="s">
        <v>199</v>
      </c>
      <c r="AC15" s="51" t="s">
        <v>199</v>
      </c>
      <c r="AD15" t="s">
        <v>199</v>
      </c>
      <c r="AF15" t="s">
        <v>199</v>
      </c>
      <c r="AG15" s="51" t="s">
        <v>199</v>
      </c>
      <c r="AH15" t="s">
        <v>199</v>
      </c>
      <c r="AJ15" t="s">
        <v>199</v>
      </c>
      <c r="AK15" s="51" t="s">
        <v>199</v>
      </c>
      <c r="AL15" s="51" t="s">
        <v>199</v>
      </c>
      <c r="AN15" t="s">
        <v>199</v>
      </c>
      <c r="AO15" s="51" t="s">
        <v>199</v>
      </c>
      <c r="AP15" s="51" t="s">
        <v>199</v>
      </c>
      <c r="AR15" t="s">
        <v>199</v>
      </c>
      <c r="AS15" s="51" t="s">
        <v>154</v>
      </c>
      <c r="AT15" s="51" t="s">
        <v>166</v>
      </c>
      <c r="AV15" t="s">
        <v>132</v>
      </c>
      <c r="AW15" t="s">
        <v>199</v>
      </c>
      <c r="AX15" s="51" t="s">
        <v>199</v>
      </c>
      <c r="AY15" s="51" t="s">
        <v>199</v>
      </c>
    </row>
    <row r="16" spans="1:52" x14ac:dyDescent="0.3">
      <c r="A16" s="51" t="s">
        <v>109</v>
      </c>
      <c r="B16" s="51" t="s">
        <v>110</v>
      </c>
      <c r="D16" t="s">
        <v>199</v>
      </c>
      <c r="E16" s="51" t="s">
        <v>107</v>
      </c>
      <c r="F16" s="51" t="s">
        <v>108</v>
      </c>
      <c r="H16" t="s">
        <v>199</v>
      </c>
      <c r="I16" s="51" t="s">
        <v>107</v>
      </c>
      <c r="J16" s="51" t="s">
        <v>108</v>
      </c>
      <c r="L16" t="s">
        <v>199</v>
      </c>
      <c r="M16" s="51" t="s">
        <v>107</v>
      </c>
      <c r="N16" s="51" t="s">
        <v>108</v>
      </c>
      <c r="P16" t="s">
        <v>199</v>
      </c>
      <c r="Q16" s="51" t="s">
        <v>199</v>
      </c>
      <c r="R16" s="51" t="s">
        <v>199</v>
      </c>
      <c r="T16" t="s">
        <v>199</v>
      </c>
      <c r="U16" s="51" t="s">
        <v>199</v>
      </c>
      <c r="V16" s="51" t="s">
        <v>199</v>
      </c>
      <c r="X16" t="s">
        <v>199</v>
      </c>
      <c r="Y16" s="51" t="s">
        <v>199</v>
      </c>
      <c r="Z16" s="51" t="s">
        <v>199</v>
      </c>
      <c r="AB16" t="s">
        <v>199</v>
      </c>
      <c r="AC16" s="51" t="s">
        <v>199</v>
      </c>
      <c r="AD16" t="s">
        <v>199</v>
      </c>
      <c r="AF16" t="s">
        <v>199</v>
      </c>
      <c r="AG16" s="51" t="s">
        <v>199</v>
      </c>
      <c r="AH16" t="s">
        <v>199</v>
      </c>
      <c r="AJ16" t="s">
        <v>199</v>
      </c>
      <c r="AK16" s="51" t="s">
        <v>199</v>
      </c>
      <c r="AL16" s="51" t="s">
        <v>199</v>
      </c>
      <c r="AN16" t="s">
        <v>199</v>
      </c>
      <c r="AO16" s="51" t="s">
        <v>199</v>
      </c>
      <c r="AP16" s="51" t="s">
        <v>199</v>
      </c>
      <c r="AR16" t="s">
        <v>199</v>
      </c>
      <c r="AS16" s="51" t="s">
        <v>155</v>
      </c>
      <c r="AT16" s="51" t="s">
        <v>167</v>
      </c>
      <c r="AV16" t="s">
        <v>44</v>
      </c>
      <c r="AW16" t="s">
        <v>199</v>
      </c>
      <c r="AX16" s="51" t="s">
        <v>199</v>
      </c>
      <c r="AY16" s="51" t="s">
        <v>199</v>
      </c>
    </row>
    <row r="17" spans="1:51" x14ac:dyDescent="0.3">
      <c r="A17" s="51" t="s">
        <v>111</v>
      </c>
      <c r="B17" s="51" t="s">
        <v>79</v>
      </c>
      <c r="D17" t="s">
        <v>199</v>
      </c>
      <c r="E17" s="51" t="s">
        <v>109</v>
      </c>
      <c r="F17" s="51" t="s">
        <v>110</v>
      </c>
      <c r="H17" t="s">
        <v>199</v>
      </c>
      <c r="I17" s="51" t="s">
        <v>109</v>
      </c>
      <c r="J17" s="51" t="s">
        <v>110</v>
      </c>
      <c r="L17" t="s">
        <v>199</v>
      </c>
      <c r="M17" s="51" t="s">
        <v>109</v>
      </c>
      <c r="N17" s="51" t="s">
        <v>110</v>
      </c>
      <c r="P17" t="s">
        <v>199</v>
      </c>
      <c r="Q17" s="51" t="s">
        <v>199</v>
      </c>
      <c r="R17" s="51" t="s">
        <v>199</v>
      </c>
      <c r="T17" t="s">
        <v>199</v>
      </c>
      <c r="U17" s="51" t="s">
        <v>199</v>
      </c>
      <c r="V17" s="51" t="s">
        <v>199</v>
      </c>
      <c r="X17" t="s">
        <v>199</v>
      </c>
      <c r="Y17" s="51" t="s">
        <v>199</v>
      </c>
      <c r="Z17" s="51" t="s">
        <v>199</v>
      </c>
      <c r="AB17" t="s">
        <v>199</v>
      </c>
      <c r="AC17" s="51" t="s">
        <v>199</v>
      </c>
      <c r="AD17" t="s">
        <v>199</v>
      </c>
      <c r="AF17" t="s">
        <v>199</v>
      </c>
      <c r="AG17" s="51" t="s">
        <v>199</v>
      </c>
      <c r="AH17" t="s">
        <v>199</v>
      </c>
      <c r="AJ17" t="s">
        <v>199</v>
      </c>
      <c r="AK17" s="51" t="s">
        <v>199</v>
      </c>
      <c r="AL17" s="51" t="s">
        <v>199</v>
      </c>
      <c r="AN17" t="s">
        <v>199</v>
      </c>
      <c r="AO17" s="51" t="s">
        <v>199</v>
      </c>
      <c r="AP17" s="51" t="s">
        <v>199</v>
      </c>
      <c r="AR17" t="s">
        <v>199</v>
      </c>
      <c r="AS17" s="51" t="s">
        <v>25</v>
      </c>
      <c r="AT17" s="51" t="s">
        <v>172</v>
      </c>
      <c r="AV17" t="s">
        <v>23</v>
      </c>
      <c r="AW17" t="s">
        <v>199</v>
      </c>
      <c r="AX17" s="51" t="s">
        <v>199</v>
      </c>
      <c r="AY17" s="51" t="s">
        <v>199</v>
      </c>
    </row>
    <row r="18" spans="1:51" x14ac:dyDescent="0.3">
      <c r="A18" s="51" t="s">
        <v>112</v>
      </c>
      <c r="B18" s="51" t="s">
        <v>113</v>
      </c>
      <c r="D18" t="s">
        <v>199</v>
      </c>
      <c r="E18" s="51" t="s">
        <v>111</v>
      </c>
      <c r="F18" s="51" t="s">
        <v>79</v>
      </c>
      <c r="H18" t="s">
        <v>199</v>
      </c>
      <c r="I18" s="51" t="s">
        <v>111</v>
      </c>
      <c r="J18" s="51" t="s">
        <v>79</v>
      </c>
      <c r="L18" t="s">
        <v>199</v>
      </c>
      <c r="M18" s="51" t="s">
        <v>111</v>
      </c>
      <c r="N18" s="51" t="s">
        <v>79</v>
      </c>
      <c r="P18" t="s">
        <v>199</v>
      </c>
      <c r="Q18" s="51" t="s">
        <v>199</v>
      </c>
      <c r="R18" s="51" t="s">
        <v>199</v>
      </c>
      <c r="T18" t="s">
        <v>199</v>
      </c>
      <c r="U18" s="51" t="s">
        <v>199</v>
      </c>
      <c r="V18" s="51" t="s">
        <v>199</v>
      </c>
      <c r="X18" t="s">
        <v>199</v>
      </c>
      <c r="Y18" s="51" t="s">
        <v>199</v>
      </c>
      <c r="Z18" s="51" t="s">
        <v>199</v>
      </c>
      <c r="AB18" t="s">
        <v>199</v>
      </c>
      <c r="AC18" s="51" t="s">
        <v>199</v>
      </c>
      <c r="AD18" t="s">
        <v>199</v>
      </c>
      <c r="AF18" t="s">
        <v>199</v>
      </c>
      <c r="AG18" s="51" t="s">
        <v>199</v>
      </c>
      <c r="AH18" t="s">
        <v>199</v>
      </c>
      <c r="AJ18" t="s">
        <v>199</v>
      </c>
      <c r="AK18" s="51" t="s">
        <v>199</v>
      </c>
      <c r="AL18" s="51" t="s">
        <v>199</v>
      </c>
      <c r="AN18" t="s">
        <v>199</v>
      </c>
      <c r="AO18" s="51" t="s">
        <v>199</v>
      </c>
      <c r="AP18" s="51" t="s">
        <v>199</v>
      </c>
      <c r="AR18" t="s">
        <v>199</v>
      </c>
      <c r="AS18" s="51" t="s">
        <v>199</v>
      </c>
      <c r="AT18" s="51" t="s">
        <v>199</v>
      </c>
      <c r="AV18" t="s">
        <v>199</v>
      </c>
      <c r="AW18" t="s">
        <v>199</v>
      </c>
      <c r="AX18" s="51" t="s">
        <v>199</v>
      </c>
      <c r="AY18" s="51" t="s">
        <v>199</v>
      </c>
    </row>
    <row r="19" spans="1:51" x14ac:dyDescent="0.3">
      <c r="A19" s="51" t="s">
        <v>114</v>
      </c>
      <c r="B19" s="51" t="s">
        <v>115</v>
      </c>
      <c r="D19" t="s">
        <v>199</v>
      </c>
      <c r="E19" s="51" t="s">
        <v>112</v>
      </c>
      <c r="F19" s="51" t="s">
        <v>113</v>
      </c>
      <c r="H19" t="s">
        <v>199</v>
      </c>
      <c r="I19" s="51" t="s">
        <v>112</v>
      </c>
      <c r="J19" s="51" t="s">
        <v>113</v>
      </c>
      <c r="L19" t="s">
        <v>199</v>
      </c>
      <c r="M19" s="51" t="s">
        <v>112</v>
      </c>
      <c r="N19" s="51" t="s">
        <v>113</v>
      </c>
      <c r="P19" t="s">
        <v>199</v>
      </c>
      <c r="Q19" s="51" t="s">
        <v>199</v>
      </c>
      <c r="R19" s="51" t="s">
        <v>199</v>
      </c>
      <c r="T19" t="s">
        <v>199</v>
      </c>
      <c r="U19" s="51" t="s">
        <v>199</v>
      </c>
      <c r="V19" s="51" t="s">
        <v>199</v>
      </c>
      <c r="X19" t="s">
        <v>199</v>
      </c>
      <c r="Y19" s="51" t="s">
        <v>199</v>
      </c>
      <c r="Z19" s="51" t="s">
        <v>199</v>
      </c>
      <c r="AB19" t="s">
        <v>199</v>
      </c>
      <c r="AC19" s="51" t="s">
        <v>199</v>
      </c>
      <c r="AD19" t="s">
        <v>199</v>
      </c>
      <c r="AF19" t="s">
        <v>199</v>
      </c>
      <c r="AG19" s="51" t="s">
        <v>199</v>
      </c>
      <c r="AH19" t="s">
        <v>199</v>
      </c>
      <c r="AJ19" t="s">
        <v>199</v>
      </c>
      <c r="AK19" s="51" t="s">
        <v>199</v>
      </c>
      <c r="AL19" s="51" t="s">
        <v>199</v>
      </c>
      <c r="AN19" t="s">
        <v>199</v>
      </c>
      <c r="AO19" s="51" t="s">
        <v>199</v>
      </c>
      <c r="AP19" s="51" t="s">
        <v>199</v>
      </c>
      <c r="AR19" t="s">
        <v>199</v>
      </c>
      <c r="AS19" s="51" t="s">
        <v>199</v>
      </c>
      <c r="AT19" s="51" t="s">
        <v>199</v>
      </c>
      <c r="AV19" t="s">
        <v>199</v>
      </c>
      <c r="AW19" t="s">
        <v>199</v>
      </c>
      <c r="AX19" s="51" t="s">
        <v>199</v>
      </c>
      <c r="AY19" s="51" t="s">
        <v>199</v>
      </c>
    </row>
    <row r="20" spans="1:51" x14ac:dyDescent="0.3">
      <c r="A20" s="51" t="s">
        <v>116</v>
      </c>
      <c r="B20" s="51" t="s">
        <v>117</v>
      </c>
      <c r="D20" t="s">
        <v>199</v>
      </c>
      <c r="E20" s="51" t="s">
        <v>114</v>
      </c>
      <c r="F20" s="51" t="s">
        <v>115</v>
      </c>
      <c r="H20" t="s">
        <v>199</v>
      </c>
      <c r="I20" s="51" t="s">
        <v>114</v>
      </c>
      <c r="J20" s="51" t="s">
        <v>115</v>
      </c>
      <c r="L20" t="s">
        <v>199</v>
      </c>
      <c r="M20" s="51" t="s">
        <v>114</v>
      </c>
      <c r="N20" s="51" t="s">
        <v>115</v>
      </c>
      <c r="P20" t="s">
        <v>199</v>
      </c>
      <c r="Q20" s="51" t="s">
        <v>199</v>
      </c>
      <c r="R20" s="51" t="s">
        <v>199</v>
      </c>
      <c r="T20" t="s">
        <v>199</v>
      </c>
      <c r="U20" s="51" t="s">
        <v>199</v>
      </c>
      <c r="V20" s="51" t="s">
        <v>199</v>
      </c>
      <c r="X20" t="s">
        <v>199</v>
      </c>
      <c r="Y20" s="51" t="s">
        <v>199</v>
      </c>
      <c r="Z20" s="51" t="s">
        <v>199</v>
      </c>
      <c r="AB20" t="s">
        <v>199</v>
      </c>
      <c r="AC20" s="51" t="s">
        <v>199</v>
      </c>
      <c r="AD20" t="s">
        <v>199</v>
      </c>
      <c r="AF20" t="s">
        <v>199</v>
      </c>
      <c r="AG20" s="51" t="s">
        <v>199</v>
      </c>
      <c r="AH20" t="s">
        <v>199</v>
      </c>
      <c r="AJ20" t="s">
        <v>199</v>
      </c>
      <c r="AK20" s="51" t="s">
        <v>199</v>
      </c>
      <c r="AL20" s="51" t="s">
        <v>199</v>
      </c>
      <c r="AN20" t="s">
        <v>199</v>
      </c>
      <c r="AO20" s="51" t="s">
        <v>199</v>
      </c>
      <c r="AP20" s="51" t="s">
        <v>199</v>
      </c>
      <c r="AR20" t="s">
        <v>199</v>
      </c>
      <c r="AS20" s="51" t="s">
        <v>199</v>
      </c>
      <c r="AT20" s="51" t="s">
        <v>199</v>
      </c>
      <c r="AV20" t="s">
        <v>199</v>
      </c>
      <c r="AW20" t="s">
        <v>199</v>
      </c>
      <c r="AX20" s="51" t="s">
        <v>199</v>
      </c>
      <c r="AY20" s="51" t="s">
        <v>199</v>
      </c>
    </row>
    <row r="21" spans="1:51" x14ac:dyDescent="0.3">
      <c r="A21" s="51" t="s">
        <v>118</v>
      </c>
      <c r="B21" s="51" t="s">
        <v>119</v>
      </c>
      <c r="D21" t="s">
        <v>199</v>
      </c>
      <c r="E21" s="51" t="s">
        <v>116</v>
      </c>
      <c r="F21" s="51" t="s">
        <v>117</v>
      </c>
      <c r="H21" t="s">
        <v>199</v>
      </c>
      <c r="I21" s="51" t="s">
        <v>116</v>
      </c>
      <c r="J21" s="51" t="s">
        <v>117</v>
      </c>
      <c r="L21" t="s">
        <v>199</v>
      </c>
      <c r="M21" s="51" t="s">
        <v>116</v>
      </c>
      <c r="N21" s="51" t="s">
        <v>117</v>
      </c>
      <c r="P21" t="s">
        <v>199</v>
      </c>
      <c r="Q21" s="51" t="s">
        <v>199</v>
      </c>
      <c r="R21" s="51" t="s">
        <v>199</v>
      </c>
      <c r="T21" t="s">
        <v>199</v>
      </c>
      <c r="U21" s="51" t="s">
        <v>199</v>
      </c>
      <c r="V21" s="51" t="s">
        <v>199</v>
      </c>
      <c r="X21" t="s">
        <v>199</v>
      </c>
      <c r="Y21" s="51" t="s">
        <v>199</v>
      </c>
      <c r="Z21" s="51" t="s">
        <v>199</v>
      </c>
      <c r="AB21" t="s">
        <v>199</v>
      </c>
      <c r="AC21" s="51" t="s">
        <v>199</v>
      </c>
      <c r="AD21" t="s">
        <v>199</v>
      </c>
      <c r="AF21" t="s">
        <v>199</v>
      </c>
      <c r="AG21" s="51" t="s">
        <v>199</v>
      </c>
      <c r="AH21" t="s">
        <v>199</v>
      </c>
      <c r="AJ21" t="s">
        <v>199</v>
      </c>
      <c r="AK21" s="51" t="s">
        <v>199</v>
      </c>
      <c r="AL21" s="51" t="s">
        <v>199</v>
      </c>
      <c r="AN21" t="s">
        <v>199</v>
      </c>
      <c r="AO21" s="51" t="s">
        <v>199</v>
      </c>
      <c r="AP21" s="51" t="s">
        <v>199</v>
      </c>
      <c r="AR21" t="s">
        <v>199</v>
      </c>
      <c r="AS21" s="51" t="s">
        <v>199</v>
      </c>
      <c r="AT21" s="51" t="s">
        <v>199</v>
      </c>
      <c r="AV21" t="s">
        <v>199</v>
      </c>
      <c r="AW21" t="s">
        <v>199</v>
      </c>
      <c r="AX21" s="51" t="s">
        <v>199</v>
      </c>
      <c r="AY21" s="51" t="s">
        <v>199</v>
      </c>
    </row>
    <row r="22" spans="1:51" x14ac:dyDescent="0.3">
      <c r="A22" s="51" t="s">
        <v>120</v>
      </c>
      <c r="B22" s="51" t="s">
        <v>121</v>
      </c>
      <c r="D22" t="s">
        <v>199</v>
      </c>
      <c r="E22" s="51" t="s">
        <v>118</v>
      </c>
      <c r="F22" s="51" t="s">
        <v>119</v>
      </c>
      <c r="H22" t="s">
        <v>199</v>
      </c>
      <c r="I22" s="51" t="s">
        <v>118</v>
      </c>
      <c r="J22" s="51" t="s">
        <v>119</v>
      </c>
      <c r="L22" t="s">
        <v>199</v>
      </c>
      <c r="M22" s="51" t="s">
        <v>118</v>
      </c>
      <c r="N22" s="51" t="s">
        <v>119</v>
      </c>
      <c r="P22" t="s">
        <v>199</v>
      </c>
      <c r="Q22" s="51" t="s">
        <v>199</v>
      </c>
      <c r="R22" s="51" t="s">
        <v>199</v>
      </c>
      <c r="T22" t="s">
        <v>199</v>
      </c>
      <c r="U22" s="51" t="s">
        <v>199</v>
      </c>
      <c r="V22" s="51" t="s">
        <v>199</v>
      </c>
      <c r="X22" t="s">
        <v>199</v>
      </c>
      <c r="Y22" s="51" t="s">
        <v>199</v>
      </c>
      <c r="Z22" s="51" t="s">
        <v>199</v>
      </c>
      <c r="AB22" t="s">
        <v>199</v>
      </c>
      <c r="AC22" s="51" t="s">
        <v>199</v>
      </c>
      <c r="AD22" t="s">
        <v>199</v>
      </c>
      <c r="AF22" t="s">
        <v>199</v>
      </c>
      <c r="AG22" s="51" t="s">
        <v>199</v>
      </c>
      <c r="AH22" t="s">
        <v>199</v>
      </c>
      <c r="AJ22" t="s">
        <v>199</v>
      </c>
      <c r="AK22" s="51" t="s">
        <v>199</v>
      </c>
      <c r="AL22" s="51" t="s">
        <v>199</v>
      </c>
      <c r="AN22" t="s">
        <v>199</v>
      </c>
      <c r="AO22" s="51" t="s">
        <v>199</v>
      </c>
      <c r="AP22" s="51" t="s">
        <v>199</v>
      </c>
      <c r="AR22" t="s">
        <v>199</v>
      </c>
      <c r="AS22" s="51" t="s">
        <v>199</v>
      </c>
      <c r="AT22" s="51" t="s">
        <v>199</v>
      </c>
      <c r="AV22" t="s">
        <v>199</v>
      </c>
      <c r="AW22" t="s">
        <v>199</v>
      </c>
      <c r="AX22" s="51" t="s">
        <v>199</v>
      </c>
      <c r="AY22" s="51" t="s">
        <v>199</v>
      </c>
    </row>
    <row r="23" spans="1:51" x14ac:dyDescent="0.3">
      <c r="A23" s="51" t="s">
        <v>122</v>
      </c>
      <c r="B23" s="51" t="s">
        <v>123</v>
      </c>
      <c r="D23" t="s">
        <v>199</v>
      </c>
      <c r="E23" s="51" t="s">
        <v>120</v>
      </c>
      <c r="F23" s="51" t="s">
        <v>121</v>
      </c>
      <c r="H23" t="s">
        <v>199</v>
      </c>
      <c r="I23" s="51" t="s">
        <v>120</v>
      </c>
      <c r="J23" s="51" t="s">
        <v>121</v>
      </c>
      <c r="L23" t="s">
        <v>199</v>
      </c>
      <c r="M23" s="51" t="s">
        <v>120</v>
      </c>
      <c r="N23" s="51" t="s">
        <v>121</v>
      </c>
      <c r="P23" t="s">
        <v>199</v>
      </c>
      <c r="Q23" s="51" t="s">
        <v>199</v>
      </c>
      <c r="R23" s="51" t="s">
        <v>199</v>
      </c>
      <c r="T23" t="s">
        <v>199</v>
      </c>
      <c r="U23" s="51" t="s">
        <v>199</v>
      </c>
      <c r="V23" s="51" t="s">
        <v>199</v>
      </c>
      <c r="X23" t="s">
        <v>199</v>
      </c>
      <c r="Y23" s="51" t="s">
        <v>199</v>
      </c>
      <c r="Z23" s="51" t="s">
        <v>199</v>
      </c>
      <c r="AB23" t="s">
        <v>199</v>
      </c>
      <c r="AC23" s="51" t="s">
        <v>199</v>
      </c>
      <c r="AD23" t="s">
        <v>199</v>
      </c>
      <c r="AF23" t="s">
        <v>199</v>
      </c>
      <c r="AG23" s="51" t="s">
        <v>199</v>
      </c>
      <c r="AH23" t="s">
        <v>199</v>
      </c>
      <c r="AJ23" t="s">
        <v>199</v>
      </c>
      <c r="AK23" s="51" t="s">
        <v>199</v>
      </c>
      <c r="AL23" s="51" t="s">
        <v>199</v>
      </c>
      <c r="AN23" t="s">
        <v>199</v>
      </c>
      <c r="AO23" s="51" t="s">
        <v>199</v>
      </c>
      <c r="AP23" s="51" t="s">
        <v>199</v>
      </c>
      <c r="AR23" t="s">
        <v>199</v>
      </c>
      <c r="AS23" s="51" t="s">
        <v>199</v>
      </c>
      <c r="AT23" s="51" t="s">
        <v>199</v>
      </c>
      <c r="AV23" t="s">
        <v>199</v>
      </c>
      <c r="AW23" t="s">
        <v>199</v>
      </c>
      <c r="AX23" s="51" t="s">
        <v>199</v>
      </c>
      <c r="AY23" s="51" t="s">
        <v>199</v>
      </c>
    </row>
    <row r="24" spans="1:51" x14ac:dyDescent="0.3">
      <c r="A24" s="51" t="s">
        <v>169</v>
      </c>
      <c r="B24" s="51" t="s">
        <v>69</v>
      </c>
      <c r="D24" t="s">
        <v>199</v>
      </c>
      <c r="E24" s="51" t="s">
        <v>122</v>
      </c>
      <c r="F24" s="51" t="s">
        <v>123</v>
      </c>
      <c r="H24" t="s">
        <v>199</v>
      </c>
      <c r="I24" s="51" t="s">
        <v>122</v>
      </c>
      <c r="J24" s="51" t="s">
        <v>123</v>
      </c>
      <c r="L24" t="s">
        <v>199</v>
      </c>
      <c r="M24" s="51" t="s">
        <v>122</v>
      </c>
      <c r="N24" s="51" t="s">
        <v>123</v>
      </c>
      <c r="P24" t="s">
        <v>199</v>
      </c>
      <c r="Q24" s="51" t="s">
        <v>199</v>
      </c>
      <c r="R24" s="51" t="s">
        <v>199</v>
      </c>
      <c r="T24" t="s">
        <v>199</v>
      </c>
      <c r="U24" s="51" t="s">
        <v>199</v>
      </c>
      <c r="V24" s="51" t="s">
        <v>199</v>
      </c>
      <c r="X24" t="s">
        <v>199</v>
      </c>
      <c r="Y24" s="51" t="s">
        <v>199</v>
      </c>
      <c r="Z24" s="51" t="s">
        <v>199</v>
      </c>
      <c r="AB24" t="s">
        <v>199</v>
      </c>
      <c r="AC24" s="51" t="s">
        <v>199</v>
      </c>
      <c r="AD24" t="s">
        <v>199</v>
      </c>
      <c r="AF24" t="s">
        <v>199</v>
      </c>
      <c r="AG24" s="51" t="s">
        <v>199</v>
      </c>
      <c r="AH24" t="s">
        <v>199</v>
      </c>
      <c r="AJ24" t="s">
        <v>199</v>
      </c>
      <c r="AK24" s="51" t="s">
        <v>199</v>
      </c>
      <c r="AL24" s="51" t="s">
        <v>199</v>
      </c>
      <c r="AN24" t="s">
        <v>199</v>
      </c>
      <c r="AO24" s="51" t="s">
        <v>199</v>
      </c>
      <c r="AP24" s="51" t="s">
        <v>199</v>
      </c>
      <c r="AR24" t="s">
        <v>199</v>
      </c>
      <c r="AS24" s="51" t="s">
        <v>199</v>
      </c>
      <c r="AT24" s="51" t="s">
        <v>199</v>
      </c>
      <c r="AV24" t="s">
        <v>199</v>
      </c>
      <c r="AW24" t="s">
        <v>199</v>
      </c>
      <c r="AX24" s="51" t="s">
        <v>199</v>
      </c>
      <c r="AY24" s="51" t="s">
        <v>199</v>
      </c>
    </row>
    <row r="25" spans="1:51" x14ac:dyDescent="0.3">
      <c r="A25" s="51" t="s">
        <v>124</v>
      </c>
      <c r="B25" s="51" t="s">
        <v>125</v>
      </c>
      <c r="D25" t="s">
        <v>199</v>
      </c>
      <c r="E25" s="51" t="s">
        <v>169</v>
      </c>
      <c r="F25" s="51" t="s">
        <v>69</v>
      </c>
      <c r="H25" t="s">
        <v>199</v>
      </c>
      <c r="I25" s="51" t="s">
        <v>169</v>
      </c>
      <c r="J25" s="51" t="s">
        <v>69</v>
      </c>
      <c r="L25" t="s">
        <v>199</v>
      </c>
      <c r="M25" s="51" t="s">
        <v>169</v>
      </c>
      <c r="N25" s="51" t="s">
        <v>69</v>
      </c>
      <c r="P25" t="s">
        <v>199</v>
      </c>
      <c r="Q25" s="51" t="s">
        <v>199</v>
      </c>
      <c r="R25" s="51" t="s">
        <v>199</v>
      </c>
      <c r="T25" t="s">
        <v>199</v>
      </c>
      <c r="U25" s="51" t="s">
        <v>199</v>
      </c>
      <c r="V25" s="51" t="s">
        <v>199</v>
      </c>
      <c r="X25" t="s">
        <v>199</v>
      </c>
      <c r="Y25" s="51" t="s">
        <v>199</v>
      </c>
      <c r="Z25" s="51" t="s">
        <v>199</v>
      </c>
      <c r="AB25" t="s">
        <v>199</v>
      </c>
      <c r="AC25" s="51" t="s">
        <v>199</v>
      </c>
      <c r="AD25" t="s">
        <v>199</v>
      </c>
      <c r="AF25" t="s">
        <v>199</v>
      </c>
      <c r="AG25" s="51" t="s">
        <v>199</v>
      </c>
      <c r="AH25" t="s">
        <v>199</v>
      </c>
      <c r="AJ25" t="s">
        <v>199</v>
      </c>
      <c r="AK25" s="51" t="s">
        <v>199</v>
      </c>
      <c r="AL25" s="51" t="s">
        <v>199</v>
      </c>
      <c r="AN25" t="s">
        <v>199</v>
      </c>
      <c r="AO25" s="51" t="s">
        <v>199</v>
      </c>
      <c r="AP25" s="51" t="s">
        <v>199</v>
      </c>
      <c r="AR25" t="s">
        <v>199</v>
      </c>
      <c r="AS25" s="51" t="s">
        <v>199</v>
      </c>
      <c r="AT25" s="51" t="s">
        <v>199</v>
      </c>
      <c r="AV25" t="s">
        <v>199</v>
      </c>
      <c r="AW25" t="s">
        <v>199</v>
      </c>
      <c r="AX25" s="51" t="s">
        <v>199</v>
      </c>
      <c r="AY25" s="51" t="s">
        <v>199</v>
      </c>
    </row>
    <row r="26" spans="1:51" x14ac:dyDescent="0.3">
      <c r="A26" s="51" t="s">
        <v>199</v>
      </c>
      <c r="B26" s="51" t="s">
        <v>199</v>
      </c>
      <c r="D26" t="s">
        <v>199</v>
      </c>
      <c r="E26" s="51" t="s">
        <v>124</v>
      </c>
      <c r="F26" s="51" t="s">
        <v>125</v>
      </c>
      <c r="H26" t="s">
        <v>199</v>
      </c>
      <c r="I26" s="51" t="s">
        <v>124</v>
      </c>
      <c r="J26" s="51" t="s">
        <v>125</v>
      </c>
      <c r="L26" t="s">
        <v>199</v>
      </c>
      <c r="M26" s="51" t="s">
        <v>124</v>
      </c>
      <c r="N26" s="51" t="s">
        <v>125</v>
      </c>
      <c r="P26" t="s">
        <v>199</v>
      </c>
      <c r="Q26" s="51" t="s">
        <v>199</v>
      </c>
      <c r="R26" s="51" t="s">
        <v>199</v>
      </c>
      <c r="T26" t="s">
        <v>199</v>
      </c>
      <c r="U26" s="51" t="s">
        <v>199</v>
      </c>
      <c r="V26" s="51" t="s">
        <v>199</v>
      </c>
      <c r="X26" t="s">
        <v>199</v>
      </c>
      <c r="Y26" s="51" t="s">
        <v>199</v>
      </c>
      <c r="Z26" s="51" t="s">
        <v>199</v>
      </c>
      <c r="AB26" t="s">
        <v>199</v>
      </c>
      <c r="AC26" s="51" t="s">
        <v>199</v>
      </c>
      <c r="AD26" t="s">
        <v>199</v>
      </c>
      <c r="AF26" t="s">
        <v>199</v>
      </c>
      <c r="AG26" s="51" t="s">
        <v>199</v>
      </c>
      <c r="AH26" t="s">
        <v>199</v>
      </c>
      <c r="AJ26" t="s">
        <v>199</v>
      </c>
      <c r="AK26" s="51" t="s">
        <v>199</v>
      </c>
      <c r="AL26" s="51" t="s">
        <v>199</v>
      </c>
      <c r="AN26" t="s">
        <v>199</v>
      </c>
      <c r="AO26" s="51" t="s">
        <v>199</v>
      </c>
      <c r="AP26" s="51" t="s">
        <v>199</v>
      </c>
      <c r="AR26" t="s">
        <v>199</v>
      </c>
      <c r="AS26" s="51" t="s">
        <v>199</v>
      </c>
      <c r="AT26" s="51" t="s">
        <v>199</v>
      </c>
      <c r="AV26" t="s">
        <v>199</v>
      </c>
      <c r="AW26" t="s">
        <v>199</v>
      </c>
      <c r="AX26" s="51" t="s">
        <v>199</v>
      </c>
      <c r="AY26" s="51" t="s">
        <v>199</v>
      </c>
    </row>
    <row r="27" spans="1:51" x14ac:dyDescent="0.3">
      <c r="A27" s="51" t="s">
        <v>199</v>
      </c>
      <c r="B27" s="51" t="s">
        <v>199</v>
      </c>
      <c r="D27" t="s">
        <v>199</v>
      </c>
      <c r="E27" s="51" t="s">
        <v>126</v>
      </c>
      <c r="F27" s="51" t="s">
        <v>127</v>
      </c>
      <c r="H27" t="s">
        <v>199</v>
      </c>
      <c r="I27" s="51" t="s">
        <v>126</v>
      </c>
      <c r="J27" s="51" t="s">
        <v>127</v>
      </c>
      <c r="L27" t="s">
        <v>199</v>
      </c>
      <c r="M27" s="51" t="s">
        <v>126</v>
      </c>
      <c r="N27" s="51" t="s">
        <v>127</v>
      </c>
      <c r="P27" t="s">
        <v>199</v>
      </c>
      <c r="Q27" s="51" t="s">
        <v>199</v>
      </c>
      <c r="R27" s="51" t="s">
        <v>199</v>
      </c>
      <c r="T27" t="s">
        <v>199</v>
      </c>
      <c r="U27" s="51" t="s">
        <v>199</v>
      </c>
      <c r="V27" s="51" t="s">
        <v>199</v>
      </c>
      <c r="X27" t="s">
        <v>199</v>
      </c>
      <c r="Y27" s="51" t="s">
        <v>199</v>
      </c>
      <c r="Z27" s="51" t="s">
        <v>199</v>
      </c>
      <c r="AB27" t="s">
        <v>199</v>
      </c>
      <c r="AC27" s="51" t="s">
        <v>199</v>
      </c>
      <c r="AD27" t="s">
        <v>199</v>
      </c>
      <c r="AF27" t="s">
        <v>199</v>
      </c>
      <c r="AG27" s="51" t="s">
        <v>199</v>
      </c>
      <c r="AH27" t="s">
        <v>199</v>
      </c>
      <c r="AJ27" t="s">
        <v>199</v>
      </c>
      <c r="AK27" s="51" t="s">
        <v>199</v>
      </c>
      <c r="AL27" s="51" t="s">
        <v>199</v>
      </c>
      <c r="AN27" t="s">
        <v>199</v>
      </c>
      <c r="AO27" s="51" t="s">
        <v>199</v>
      </c>
      <c r="AP27" s="51" t="s">
        <v>199</v>
      </c>
      <c r="AR27" t="s">
        <v>199</v>
      </c>
      <c r="AS27" s="51" t="s">
        <v>199</v>
      </c>
      <c r="AT27" s="51" t="s">
        <v>199</v>
      </c>
      <c r="AV27" t="s">
        <v>199</v>
      </c>
      <c r="AW27" t="s">
        <v>199</v>
      </c>
      <c r="AX27" s="51" t="s">
        <v>199</v>
      </c>
      <c r="AY27" s="51" t="s">
        <v>199</v>
      </c>
    </row>
    <row r="28" spans="1:51" x14ac:dyDescent="0.3">
      <c r="A28" s="51" t="s">
        <v>199</v>
      </c>
      <c r="B28" s="51" t="s">
        <v>199</v>
      </c>
      <c r="D28" t="s">
        <v>199</v>
      </c>
      <c r="E28" s="51" t="s">
        <v>199</v>
      </c>
      <c r="F28" s="51" t="s">
        <v>199</v>
      </c>
      <c r="H28" t="s">
        <v>199</v>
      </c>
      <c r="I28" s="51" t="s">
        <v>128</v>
      </c>
      <c r="J28" s="51" t="s">
        <v>129</v>
      </c>
      <c r="L28" t="s">
        <v>199</v>
      </c>
      <c r="M28" s="51" t="s">
        <v>128</v>
      </c>
      <c r="N28" s="51" t="s">
        <v>129</v>
      </c>
      <c r="P28" t="s">
        <v>199</v>
      </c>
      <c r="Q28" s="51" t="s">
        <v>199</v>
      </c>
      <c r="R28" s="51" t="s">
        <v>199</v>
      </c>
      <c r="T28" t="s">
        <v>199</v>
      </c>
      <c r="U28" s="51" t="s">
        <v>199</v>
      </c>
      <c r="V28" s="51" t="s">
        <v>199</v>
      </c>
      <c r="X28" t="s">
        <v>199</v>
      </c>
      <c r="Y28" s="51" t="s">
        <v>199</v>
      </c>
      <c r="Z28" s="51" t="s">
        <v>199</v>
      </c>
      <c r="AB28" t="s">
        <v>199</v>
      </c>
      <c r="AC28" s="51" t="s">
        <v>199</v>
      </c>
      <c r="AD28" t="s">
        <v>199</v>
      </c>
      <c r="AF28" t="s">
        <v>199</v>
      </c>
      <c r="AG28" s="51" t="s">
        <v>199</v>
      </c>
      <c r="AH28" t="s">
        <v>199</v>
      </c>
      <c r="AJ28" t="s">
        <v>199</v>
      </c>
      <c r="AK28" s="51" t="s">
        <v>199</v>
      </c>
      <c r="AL28" s="51" t="s">
        <v>199</v>
      </c>
      <c r="AN28" t="s">
        <v>199</v>
      </c>
      <c r="AO28" s="51" t="s">
        <v>199</v>
      </c>
      <c r="AP28" s="51" t="s">
        <v>199</v>
      </c>
      <c r="AR28" t="s">
        <v>199</v>
      </c>
      <c r="AS28" s="51" t="s">
        <v>199</v>
      </c>
      <c r="AT28" s="51" t="s">
        <v>199</v>
      </c>
      <c r="AV28" t="s">
        <v>199</v>
      </c>
      <c r="AW28" t="s">
        <v>199</v>
      </c>
      <c r="AX28" s="51" t="s">
        <v>199</v>
      </c>
      <c r="AY28" s="51" t="s">
        <v>199</v>
      </c>
    </row>
    <row r="29" spans="1:51" x14ac:dyDescent="0.3">
      <c r="A29" s="51" t="s">
        <v>199</v>
      </c>
      <c r="B29" s="51" t="s">
        <v>199</v>
      </c>
      <c r="D29" t="s">
        <v>199</v>
      </c>
      <c r="E29" s="51" t="s">
        <v>199</v>
      </c>
      <c r="F29" s="51" t="s">
        <v>199</v>
      </c>
      <c r="H29" t="s">
        <v>199</v>
      </c>
      <c r="I29" s="51" t="s">
        <v>199</v>
      </c>
      <c r="J29" s="51" t="s">
        <v>199</v>
      </c>
      <c r="L29" t="s">
        <v>199</v>
      </c>
      <c r="M29" s="51" t="s">
        <v>130</v>
      </c>
      <c r="N29" s="51" t="s">
        <v>131</v>
      </c>
      <c r="P29" t="s">
        <v>199</v>
      </c>
      <c r="Q29" s="51" t="s">
        <v>199</v>
      </c>
      <c r="R29" s="51" t="s">
        <v>199</v>
      </c>
      <c r="T29" t="s">
        <v>199</v>
      </c>
      <c r="U29" s="51" t="s">
        <v>199</v>
      </c>
      <c r="V29" s="51" t="s">
        <v>199</v>
      </c>
      <c r="X29" t="s">
        <v>199</v>
      </c>
      <c r="Y29" s="51" t="s">
        <v>199</v>
      </c>
      <c r="Z29" s="51" t="s">
        <v>199</v>
      </c>
      <c r="AB29" t="s">
        <v>199</v>
      </c>
      <c r="AC29" s="51" t="s">
        <v>199</v>
      </c>
      <c r="AD29" t="s">
        <v>199</v>
      </c>
      <c r="AF29" t="s">
        <v>199</v>
      </c>
      <c r="AG29" s="51" t="s">
        <v>199</v>
      </c>
      <c r="AH29" t="s">
        <v>199</v>
      </c>
      <c r="AJ29" t="s">
        <v>199</v>
      </c>
      <c r="AK29" s="51" t="s">
        <v>199</v>
      </c>
      <c r="AL29" s="51" t="s">
        <v>199</v>
      </c>
      <c r="AN29" t="s">
        <v>199</v>
      </c>
      <c r="AO29" s="51" t="s">
        <v>199</v>
      </c>
      <c r="AP29" s="51" t="s">
        <v>199</v>
      </c>
      <c r="AR29" t="s">
        <v>199</v>
      </c>
      <c r="AS29" s="51" t="s">
        <v>199</v>
      </c>
      <c r="AT29" s="51" t="s">
        <v>199</v>
      </c>
      <c r="AV29" t="s">
        <v>199</v>
      </c>
      <c r="AW29" t="s">
        <v>199</v>
      </c>
      <c r="AX29" s="51" t="s">
        <v>199</v>
      </c>
      <c r="AY29" s="51" t="s">
        <v>199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034723D-E493-4238-8362-9E5492C8790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Configurateur</vt:lpstr>
      <vt:lpstr>Decrypteur</vt:lpstr>
      <vt:lpstr>Data</vt:lpstr>
      <vt:lpstr>Plaque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tom freneaux</dc:creator>
  <cp:keywords/>
  <dc:description/>
  <cp:lastModifiedBy>FRÉNEAUX Tom</cp:lastModifiedBy>
  <cp:revision/>
  <cp:lastPrinted>2021-10-28T16:20:27Z</cp:lastPrinted>
  <dcterms:created xsi:type="dcterms:W3CDTF">2021-06-29T08:03:07Z</dcterms:created>
  <dcterms:modified xsi:type="dcterms:W3CDTF">2022-07-11T14:45:27Z</dcterms:modified>
  <cp:category/>
  <cp:contentStatus/>
</cp:coreProperties>
</file>