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retraphael\Documents\"/>
    </mc:Choice>
  </mc:AlternateContent>
  <xr:revisionPtr revIDLastSave="0" documentId="8_{279154E4-606E-4C1C-9873-D0D7661E7377}" xr6:coauthVersionLast="47" xr6:coauthVersionMax="47" xr10:uidLastSave="{00000000-0000-0000-0000-000000000000}"/>
  <bookViews>
    <workbookView xWindow="-108" yWindow="-108" windowWidth="23256" windowHeight="12576" xr2:uid="{6034EC1D-F70E-44A9-9AC3-2B168A13458D}"/>
  </bookViews>
  <sheets>
    <sheet name="Travaux" sheetId="1" r:id="rId1"/>
  </sheets>
  <externalReferences>
    <externalReference r:id="rId2"/>
  </externalReferences>
  <definedNames>
    <definedName name="Divers">#REF!</definedName>
    <definedName name="eco12ème">#REF!</definedName>
    <definedName name="eco1èreL">#REF!</definedName>
    <definedName name="eco1èreS">#REF!</definedName>
    <definedName name="eco2ndeS">#REF!</definedName>
    <definedName name="eco3ème">#REF!</definedName>
    <definedName name="eco4ème">#REF!</definedName>
    <definedName name="eco5ème">#REF!</definedName>
    <definedName name="eco6ème">#REF!</definedName>
    <definedName name="ecoCE">#REF!</definedName>
    <definedName name="ecoCM">#REF!</definedName>
    <definedName name="ecoCP1">#REF!</definedName>
    <definedName name="ecoCP2">#REF!</definedName>
    <definedName name="ecoje">#REF!</definedName>
    <definedName name="ecoM.S.">#REF!</definedName>
    <definedName name="ecoTL">#REF!</definedName>
    <definedName name="ecoTPS">#REF!</definedName>
    <definedName name="ecoTS">#REF!</definedName>
    <definedName name="FGECO">#REF!</definedName>
    <definedName name="Listenature">#REF!</definedName>
    <definedName name="MECANI">#REF!</definedName>
    <definedName name="montantClasseVerte">#REF!</definedName>
    <definedName name="montantDiver1">#REF!</definedName>
    <definedName name="montantDivers2">#REF!</definedName>
    <definedName name="montantDivers3">#REF!</definedName>
    <definedName name="montantExcursion">#REF!</definedName>
    <definedName name="montantF.G.">#REF!</definedName>
    <definedName name="montantFête">#REF!</definedName>
    <definedName name="montantPiano">#REF!</definedName>
    <definedName name="montantPiscine">#REF!</definedName>
    <definedName name="montantshort">#REF!</definedName>
    <definedName name="montantT.S.">#REF!</definedName>
    <definedName name="montantTenue">#REF!</definedName>
    <definedName name="paramG10">#REF!</definedName>
    <definedName name="paramG11">#REF!</definedName>
    <definedName name="paramG12">#REF!</definedName>
    <definedName name="paramG13">#REF!</definedName>
    <definedName name="paramG14">#REF!</definedName>
    <definedName name="paramG15">#REF!</definedName>
    <definedName name="paramG4">#REF!</definedName>
    <definedName name="paramG5">#REF!</definedName>
    <definedName name="paramG6">#REF!</definedName>
    <definedName name="paramG7">#REF!</definedName>
    <definedName name="paramG8">#REF!</definedName>
    <definedName name="paramG9">#REF!</definedName>
    <definedName name="paramH10">#REF!</definedName>
    <definedName name="paramH11">#REF!</definedName>
    <definedName name="paramH12">#REF!</definedName>
    <definedName name="paramH13">#REF!</definedName>
    <definedName name="paramH14">#REF!</definedName>
    <definedName name="paramH15">#REF!</definedName>
    <definedName name="paramH16">#REF!</definedName>
    <definedName name="paramH17">#REF!</definedName>
    <definedName name="paramH4">#REF!</definedName>
    <definedName name="paramH5">#REF!</definedName>
    <definedName name="paramH6">#REF!</definedName>
    <definedName name="paramH7">#REF!</definedName>
    <definedName name="paramH8">#REF!</definedName>
    <definedName name="paramH9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0" i="1" l="1"/>
  <c r="AC155" i="1"/>
  <c r="J155" i="1" s="1"/>
  <c r="O155" i="1"/>
  <c r="L155" i="1"/>
  <c r="K155" i="1"/>
  <c r="I155" i="1"/>
  <c r="G155" i="1"/>
  <c r="D155" i="1"/>
  <c r="C155" i="1"/>
  <c r="A149" i="1"/>
  <c r="A148" i="1"/>
  <c r="A147" i="1"/>
  <c r="A146" i="1"/>
  <c r="A145" i="1"/>
  <c r="A144" i="1"/>
  <c r="A143" i="1"/>
  <c r="A136" i="1"/>
  <c r="H135" i="1"/>
  <c r="A135" i="1"/>
  <c r="T134" i="1"/>
  <c r="S134" i="1"/>
  <c r="A134" i="1"/>
  <c r="AA133" i="1"/>
  <c r="H133" i="1"/>
  <c r="G133" i="1"/>
  <c r="A133" i="1"/>
  <c r="S132" i="1"/>
  <c r="O132" i="1"/>
  <c r="A132" i="1"/>
  <c r="AB131" i="1"/>
  <c r="Y131" i="1"/>
  <c r="H131" i="1"/>
  <c r="D131" i="1"/>
  <c r="A131" i="1"/>
  <c r="A130" i="1"/>
  <c r="E110" i="1"/>
  <c r="D110" i="1"/>
  <c r="F109" i="1"/>
  <c r="C109" i="1"/>
  <c r="E109" i="1" s="1"/>
  <c r="F108" i="1"/>
  <c r="C108" i="1"/>
  <c r="E108" i="1" s="1"/>
  <c r="F107" i="1"/>
  <c r="E107" i="1"/>
  <c r="C107" i="1"/>
  <c r="F106" i="1"/>
  <c r="C106" i="1"/>
  <c r="E106" i="1" s="1"/>
  <c r="J105" i="1"/>
  <c r="I105" i="1"/>
  <c r="H105" i="1"/>
  <c r="W136" i="1" s="1"/>
  <c r="G105" i="1"/>
  <c r="O136" i="1" s="1"/>
  <c r="C105" i="1"/>
  <c r="B105" i="1"/>
  <c r="E104" i="1"/>
  <c r="D104" i="1"/>
  <c r="F104" i="1" s="1"/>
  <c r="F103" i="1"/>
  <c r="C103" i="1"/>
  <c r="E103" i="1" s="1"/>
  <c r="F102" i="1"/>
  <c r="E102" i="1"/>
  <c r="D102" i="1"/>
  <c r="F101" i="1"/>
  <c r="E101" i="1"/>
  <c r="C101" i="1"/>
  <c r="F100" i="1"/>
  <c r="C100" i="1"/>
  <c r="E100" i="1" s="1"/>
  <c r="F99" i="1"/>
  <c r="C99" i="1"/>
  <c r="E99" i="1" s="1"/>
  <c r="F98" i="1"/>
  <c r="E98" i="1"/>
  <c r="C98" i="1"/>
  <c r="F97" i="1"/>
  <c r="E97" i="1"/>
  <c r="C97" i="1"/>
  <c r="F96" i="1"/>
  <c r="C96" i="1"/>
  <c r="E96" i="1" s="1"/>
  <c r="F95" i="1"/>
  <c r="C95" i="1"/>
  <c r="E95" i="1" s="1"/>
  <c r="F94" i="1"/>
  <c r="C94" i="1"/>
  <c r="E94" i="1" s="1"/>
  <c r="F93" i="1"/>
  <c r="E93" i="1"/>
  <c r="C93" i="1"/>
  <c r="F92" i="1"/>
  <c r="C92" i="1"/>
  <c r="E92" i="1" s="1"/>
  <c r="F91" i="1"/>
  <c r="C91" i="1"/>
  <c r="E91" i="1" s="1"/>
  <c r="F90" i="1"/>
  <c r="E90" i="1"/>
  <c r="C90" i="1"/>
  <c r="F89" i="1"/>
  <c r="E89" i="1"/>
  <c r="C89" i="1"/>
  <c r="F88" i="1"/>
  <c r="E88" i="1"/>
  <c r="C88" i="1"/>
  <c r="C87" i="1" s="1"/>
  <c r="J87" i="1"/>
  <c r="I87" i="1"/>
  <c r="H87" i="1"/>
  <c r="G87" i="1"/>
  <c r="X135" i="1" s="1"/>
  <c r="B87" i="1"/>
  <c r="E86" i="1"/>
  <c r="D86" i="1"/>
  <c r="F85" i="1"/>
  <c r="C85" i="1"/>
  <c r="E85" i="1" s="1"/>
  <c r="F84" i="1"/>
  <c r="E84" i="1"/>
  <c r="D84" i="1"/>
  <c r="F83" i="1"/>
  <c r="E83" i="1"/>
  <c r="C83" i="1"/>
  <c r="F82" i="1"/>
  <c r="C82" i="1"/>
  <c r="E82" i="1" s="1"/>
  <c r="F81" i="1"/>
  <c r="C81" i="1"/>
  <c r="E81" i="1" s="1"/>
  <c r="F80" i="1"/>
  <c r="C80" i="1"/>
  <c r="E80" i="1" s="1"/>
  <c r="F79" i="1"/>
  <c r="E79" i="1"/>
  <c r="C79" i="1"/>
  <c r="F78" i="1"/>
  <c r="C78" i="1"/>
  <c r="E78" i="1" s="1"/>
  <c r="F77" i="1"/>
  <c r="C77" i="1"/>
  <c r="E77" i="1" s="1"/>
  <c r="F76" i="1"/>
  <c r="E76" i="1"/>
  <c r="C76" i="1"/>
  <c r="F75" i="1"/>
  <c r="E75" i="1"/>
  <c r="C75" i="1"/>
  <c r="F74" i="1"/>
  <c r="E74" i="1"/>
  <c r="C74" i="1"/>
  <c r="F73" i="1"/>
  <c r="E73" i="1"/>
  <c r="C73" i="1"/>
  <c r="F72" i="1"/>
  <c r="C72" i="1"/>
  <c r="E72" i="1" s="1"/>
  <c r="F71" i="1"/>
  <c r="E71" i="1"/>
  <c r="C71" i="1"/>
  <c r="F70" i="1"/>
  <c r="C70" i="1"/>
  <c r="E70" i="1" s="1"/>
  <c r="J69" i="1"/>
  <c r="I69" i="1"/>
  <c r="H69" i="1"/>
  <c r="G69" i="1"/>
  <c r="AA134" i="1" s="1"/>
  <c r="B69" i="1"/>
  <c r="E68" i="1"/>
  <c r="D68" i="1"/>
  <c r="F68" i="1" s="1"/>
  <c r="F67" i="1"/>
  <c r="C67" i="1"/>
  <c r="E67" i="1" s="1"/>
  <c r="F66" i="1"/>
  <c r="E66" i="1"/>
  <c r="D66" i="1"/>
  <c r="F65" i="1"/>
  <c r="E65" i="1"/>
  <c r="C65" i="1"/>
  <c r="F64" i="1"/>
  <c r="C64" i="1"/>
  <c r="E64" i="1" s="1"/>
  <c r="F63" i="1"/>
  <c r="C63" i="1"/>
  <c r="E63" i="1" s="1"/>
  <c r="F62" i="1"/>
  <c r="C62" i="1"/>
  <c r="E62" i="1" s="1"/>
  <c r="F61" i="1"/>
  <c r="E61" i="1"/>
  <c r="C61" i="1"/>
  <c r="F60" i="1"/>
  <c r="C60" i="1"/>
  <c r="E60" i="1" s="1"/>
  <c r="F59" i="1"/>
  <c r="E59" i="1"/>
  <c r="C59" i="1"/>
  <c r="F58" i="1"/>
  <c r="C58" i="1"/>
  <c r="E58" i="1" s="1"/>
  <c r="F57" i="1"/>
  <c r="E57" i="1"/>
  <c r="C57" i="1"/>
  <c r="F56" i="1"/>
  <c r="C56" i="1"/>
  <c r="E56" i="1" s="1"/>
  <c r="F55" i="1"/>
  <c r="C55" i="1"/>
  <c r="E55" i="1" s="1"/>
  <c r="F54" i="1"/>
  <c r="C54" i="1"/>
  <c r="E54" i="1" s="1"/>
  <c r="F53" i="1"/>
  <c r="E53" i="1"/>
  <c r="C53" i="1"/>
  <c r="F52" i="1"/>
  <c r="C52" i="1"/>
  <c r="E52" i="1" s="1"/>
  <c r="J51" i="1"/>
  <c r="I51" i="1"/>
  <c r="H51" i="1"/>
  <c r="G51" i="1"/>
  <c r="O133" i="1" s="1"/>
  <c r="B51" i="1"/>
  <c r="E50" i="1"/>
  <c r="D50" i="1"/>
  <c r="F49" i="1"/>
  <c r="C49" i="1"/>
  <c r="E49" i="1" s="1"/>
  <c r="F48" i="1"/>
  <c r="E48" i="1"/>
  <c r="D48" i="1"/>
  <c r="F47" i="1"/>
  <c r="E47" i="1"/>
  <c r="C47" i="1"/>
  <c r="F46" i="1"/>
  <c r="C46" i="1"/>
  <c r="E46" i="1" s="1"/>
  <c r="F45" i="1"/>
  <c r="E45" i="1"/>
  <c r="C45" i="1"/>
  <c r="F44" i="1"/>
  <c r="C44" i="1"/>
  <c r="E44" i="1" s="1"/>
  <c r="F43" i="1"/>
  <c r="E43" i="1"/>
  <c r="C43" i="1"/>
  <c r="F42" i="1"/>
  <c r="C42" i="1"/>
  <c r="E42" i="1" s="1"/>
  <c r="F41" i="1"/>
  <c r="C41" i="1"/>
  <c r="E41" i="1" s="1"/>
  <c r="F40" i="1"/>
  <c r="C40" i="1"/>
  <c r="E40" i="1" s="1"/>
  <c r="F39" i="1"/>
  <c r="E39" i="1"/>
  <c r="C39" i="1"/>
  <c r="F38" i="1"/>
  <c r="C38" i="1"/>
  <c r="C33" i="1" s="1"/>
  <c r="F37" i="1"/>
  <c r="C37" i="1"/>
  <c r="E37" i="1" s="1"/>
  <c r="F36" i="1"/>
  <c r="C36" i="1"/>
  <c r="E36" i="1" s="1"/>
  <c r="F35" i="1"/>
  <c r="E35" i="1"/>
  <c r="C35" i="1"/>
  <c r="F34" i="1"/>
  <c r="C34" i="1"/>
  <c r="E34" i="1" s="1"/>
  <c r="J33" i="1"/>
  <c r="I33" i="1"/>
  <c r="H33" i="1"/>
  <c r="G33" i="1"/>
  <c r="T132" i="1" s="1"/>
  <c r="B33" i="1"/>
  <c r="E32" i="1"/>
  <c r="D32" i="1"/>
  <c r="F32" i="1" s="1"/>
  <c r="F31" i="1"/>
  <c r="C31" i="1"/>
  <c r="E31" i="1" s="1"/>
  <c r="F30" i="1"/>
  <c r="E30" i="1"/>
  <c r="D30" i="1"/>
  <c r="F29" i="1"/>
  <c r="E29" i="1"/>
  <c r="C29" i="1"/>
  <c r="F28" i="1"/>
  <c r="C28" i="1"/>
  <c r="E28" i="1" s="1"/>
  <c r="F27" i="1"/>
  <c r="C27" i="1"/>
  <c r="E27" i="1" s="1"/>
  <c r="F26" i="1"/>
  <c r="C26" i="1"/>
  <c r="E26" i="1" s="1"/>
  <c r="F25" i="1"/>
  <c r="E25" i="1"/>
  <c r="C25" i="1"/>
  <c r="F24" i="1"/>
  <c r="C24" i="1"/>
  <c r="E24" i="1" s="1"/>
  <c r="F23" i="1"/>
  <c r="C23" i="1"/>
  <c r="E23" i="1" s="1"/>
  <c r="F22" i="1"/>
  <c r="C22" i="1"/>
  <c r="E22" i="1" s="1"/>
  <c r="F21" i="1"/>
  <c r="E21" i="1"/>
  <c r="C21" i="1"/>
  <c r="F20" i="1"/>
  <c r="C20" i="1"/>
  <c r="E20" i="1" s="1"/>
  <c r="F19" i="1"/>
  <c r="E19" i="1"/>
  <c r="C19" i="1"/>
  <c r="F18" i="1"/>
  <c r="C18" i="1"/>
  <c r="E18" i="1" s="1"/>
  <c r="F17" i="1"/>
  <c r="E17" i="1"/>
  <c r="C17" i="1"/>
  <c r="F16" i="1"/>
  <c r="E16" i="1"/>
  <c r="C16" i="1"/>
  <c r="J15" i="1"/>
  <c r="I15" i="1"/>
  <c r="H15" i="1"/>
  <c r="G15" i="1"/>
  <c r="I131" i="1" s="1"/>
  <c r="D15" i="1"/>
  <c r="C15" i="1"/>
  <c r="B15" i="1"/>
  <c r="F14" i="1"/>
  <c r="C14" i="1"/>
  <c r="E14" i="1" s="1"/>
  <c r="F13" i="1"/>
  <c r="C13" i="1"/>
  <c r="E13" i="1" s="1"/>
  <c r="F12" i="1"/>
  <c r="C12" i="1"/>
  <c r="E12" i="1" s="1"/>
  <c r="F11" i="1"/>
  <c r="C11" i="1"/>
  <c r="E11" i="1" s="1"/>
  <c r="F10" i="1"/>
  <c r="C10" i="1"/>
  <c r="E10" i="1" s="1"/>
  <c r="F9" i="1"/>
  <c r="C9" i="1"/>
  <c r="E9" i="1" s="1"/>
  <c r="F8" i="1"/>
  <c r="C8" i="1"/>
  <c r="E8" i="1" s="1"/>
  <c r="F7" i="1"/>
  <c r="C7" i="1"/>
  <c r="E7" i="1" s="1"/>
  <c r="F6" i="1"/>
  <c r="C6" i="1"/>
  <c r="E6" i="1" s="1"/>
  <c r="F5" i="1"/>
  <c r="C5" i="1"/>
  <c r="E5" i="1" s="1"/>
  <c r="J4" i="1"/>
  <c r="I4" i="1"/>
  <c r="H4" i="1"/>
  <c r="G4" i="1"/>
  <c r="M130" i="1" s="1"/>
  <c r="D4" i="1"/>
  <c r="B4" i="1"/>
  <c r="B3" i="1" s="1"/>
  <c r="AB130" i="1" l="1"/>
  <c r="I130" i="1"/>
  <c r="N130" i="1"/>
  <c r="Q130" i="1"/>
  <c r="Y130" i="1"/>
  <c r="F4" i="1"/>
  <c r="O130" i="1"/>
  <c r="E130" i="1"/>
  <c r="U130" i="1"/>
  <c r="F130" i="1"/>
  <c r="V130" i="1"/>
  <c r="G130" i="1"/>
  <c r="W130" i="1"/>
  <c r="E15" i="1"/>
  <c r="E51" i="1"/>
  <c r="E38" i="1"/>
  <c r="C51" i="1"/>
  <c r="F51" i="1"/>
  <c r="K133" i="1"/>
  <c r="C134" i="1"/>
  <c r="W134" i="1"/>
  <c r="O135" i="1"/>
  <c r="D136" i="1"/>
  <c r="AA136" i="1"/>
  <c r="F15" i="1"/>
  <c r="K135" i="1"/>
  <c r="W131" i="1"/>
  <c r="O131" i="1"/>
  <c r="G131" i="1"/>
  <c r="V131" i="1"/>
  <c r="N131" i="1"/>
  <c r="F131" i="1"/>
  <c r="U131" i="1"/>
  <c r="M131" i="1"/>
  <c r="E131" i="1"/>
  <c r="AA131" i="1"/>
  <c r="S131" i="1"/>
  <c r="K131" i="1"/>
  <c r="C131" i="1"/>
  <c r="Z131" i="1"/>
  <c r="R131" i="1"/>
  <c r="J131" i="1"/>
  <c r="B131" i="1"/>
  <c r="Z132" i="1"/>
  <c r="R132" i="1"/>
  <c r="J132" i="1"/>
  <c r="B132" i="1"/>
  <c r="Y132" i="1"/>
  <c r="Q132" i="1"/>
  <c r="I132" i="1"/>
  <c r="X132" i="1"/>
  <c r="P132" i="1"/>
  <c r="H132" i="1"/>
  <c r="V132" i="1"/>
  <c r="N132" i="1"/>
  <c r="F132" i="1"/>
  <c r="U132" i="1"/>
  <c r="M132" i="1"/>
  <c r="E132" i="1"/>
  <c r="D51" i="1"/>
  <c r="C69" i="1"/>
  <c r="E87" i="1"/>
  <c r="E105" i="1"/>
  <c r="L131" i="1"/>
  <c r="C132" i="1"/>
  <c r="W132" i="1"/>
  <c r="D134" i="1"/>
  <c r="P135" i="1"/>
  <c r="G136" i="1"/>
  <c r="AB136" i="1"/>
  <c r="T136" i="1"/>
  <c r="C136" i="1"/>
  <c r="V133" i="1"/>
  <c r="N133" i="1"/>
  <c r="F133" i="1"/>
  <c r="U133" i="1"/>
  <c r="M133" i="1"/>
  <c r="E133" i="1"/>
  <c r="AB133" i="1"/>
  <c r="T133" i="1"/>
  <c r="L133" i="1"/>
  <c r="D133" i="1"/>
  <c r="Z133" i="1"/>
  <c r="R133" i="1"/>
  <c r="J133" i="1"/>
  <c r="B133" i="1"/>
  <c r="Y133" i="1"/>
  <c r="Q133" i="1"/>
  <c r="I133" i="1"/>
  <c r="Z134" i="1"/>
  <c r="R134" i="1"/>
  <c r="J134" i="1"/>
  <c r="B134" i="1"/>
  <c r="Y134" i="1"/>
  <c r="Q134" i="1"/>
  <c r="I134" i="1"/>
  <c r="X134" i="1"/>
  <c r="P134" i="1"/>
  <c r="H134" i="1"/>
  <c r="V134" i="1"/>
  <c r="N134" i="1"/>
  <c r="F134" i="1"/>
  <c r="U134" i="1"/>
  <c r="M134" i="1"/>
  <c r="E134" i="1"/>
  <c r="F87" i="1"/>
  <c r="D105" i="1"/>
  <c r="F110" i="1"/>
  <c r="P131" i="1"/>
  <c r="D132" i="1"/>
  <c r="AA132" i="1"/>
  <c r="P133" i="1"/>
  <c r="G134" i="1"/>
  <c r="AB134" i="1"/>
  <c r="S135" i="1"/>
  <c r="K136" i="1"/>
  <c r="E69" i="1"/>
  <c r="F86" i="1"/>
  <c r="F69" i="1" s="1"/>
  <c r="D69" i="1"/>
  <c r="D87" i="1"/>
  <c r="Q131" i="1"/>
  <c r="G132" i="1"/>
  <c r="AB132" i="1"/>
  <c r="S133" i="1"/>
  <c r="K134" i="1"/>
  <c r="W135" i="1"/>
  <c r="L136" i="1"/>
  <c r="C4" i="1"/>
  <c r="T131" i="1"/>
  <c r="K132" i="1"/>
  <c r="W133" i="1"/>
  <c r="L134" i="1"/>
  <c r="C135" i="1"/>
  <c r="E4" i="1"/>
  <c r="V135" i="1"/>
  <c r="N135" i="1"/>
  <c r="F135" i="1"/>
  <c r="U135" i="1"/>
  <c r="M135" i="1"/>
  <c r="E135" i="1"/>
  <c r="AB135" i="1"/>
  <c r="T135" i="1"/>
  <c r="L135" i="1"/>
  <c r="D135" i="1"/>
  <c r="Z135" i="1"/>
  <c r="R135" i="1"/>
  <c r="J135" i="1"/>
  <c r="B135" i="1"/>
  <c r="Y135" i="1"/>
  <c r="Q135" i="1"/>
  <c r="I135" i="1"/>
  <c r="E33" i="1"/>
  <c r="F50" i="1"/>
  <c r="F33" i="1" s="1"/>
  <c r="D33" i="1"/>
  <c r="D3" i="1" s="1"/>
  <c r="Z136" i="1"/>
  <c r="R136" i="1"/>
  <c r="J136" i="1"/>
  <c r="B136" i="1"/>
  <c r="Y136" i="1"/>
  <c r="Q136" i="1"/>
  <c r="I136" i="1"/>
  <c r="X136" i="1"/>
  <c r="P136" i="1"/>
  <c r="H136" i="1"/>
  <c r="V136" i="1"/>
  <c r="N136" i="1"/>
  <c r="F136" i="1"/>
  <c r="U136" i="1"/>
  <c r="M136" i="1"/>
  <c r="E136" i="1"/>
  <c r="F105" i="1"/>
  <c r="X131" i="1"/>
  <c r="L132" i="1"/>
  <c r="C133" i="1"/>
  <c r="X133" i="1"/>
  <c r="O134" i="1"/>
  <c r="G135" i="1"/>
  <c r="AA135" i="1"/>
  <c r="S136" i="1"/>
  <c r="E155" i="1"/>
  <c r="AB156" i="1" s="1"/>
  <c r="M155" i="1"/>
  <c r="H130" i="1"/>
  <c r="P130" i="1"/>
  <c r="X130" i="1"/>
  <c r="F155" i="1"/>
  <c r="N155" i="1"/>
  <c r="J130" i="1"/>
  <c r="R130" i="1"/>
  <c r="Z130" i="1"/>
  <c r="H155" i="1"/>
  <c r="P155" i="1"/>
  <c r="C130" i="1"/>
  <c r="K130" i="1"/>
  <c r="S130" i="1"/>
  <c r="AA130" i="1"/>
  <c r="D130" i="1"/>
  <c r="L130" i="1"/>
  <c r="T130" i="1"/>
  <c r="F3" i="1" l="1"/>
  <c r="B122" i="1"/>
  <c r="AC143" i="1"/>
  <c r="C3" i="1"/>
  <c r="E3" i="1"/>
  <c r="AC130" i="1"/>
  <c r="B137" i="1" s="1"/>
  <c r="B121" i="1" l="1"/>
  <c r="B120" i="1"/>
  <c r="B123" i="1" s="1"/>
  <c r="B125" i="1" s="1"/>
  <c r="AC144" i="1" s="1"/>
  <c r="B115" i="1"/>
  <c r="B117" i="1" s="1"/>
  <c r="B116" i="1" s="1"/>
  <c r="U150" i="1" l="1"/>
  <c r="M150" i="1"/>
  <c r="E150" i="1"/>
  <c r="Z150" i="1"/>
  <c r="R150" i="1"/>
  <c r="J150" i="1"/>
  <c r="B150" i="1"/>
  <c r="AB150" i="1"/>
  <c r="T150" i="1"/>
  <c r="L150" i="1"/>
  <c r="D150" i="1"/>
  <c r="AA150" i="1"/>
  <c r="S150" i="1"/>
  <c r="K150" i="1"/>
  <c r="C150" i="1"/>
  <c r="Y150" i="1"/>
  <c r="Q150" i="1"/>
  <c r="I150" i="1"/>
  <c r="X150" i="1"/>
  <c r="P150" i="1"/>
  <c r="H150" i="1"/>
  <c r="W150" i="1"/>
  <c r="V150" i="1"/>
  <c r="O150" i="1"/>
  <c r="N150" i="1"/>
  <c r="G150" i="1"/>
  <c r="F150" i="1"/>
  <c r="B124" i="1"/>
  <c r="AC131" i="1" s="1"/>
  <c r="AB151" i="1" l="1"/>
  <c r="W137" i="1"/>
  <c r="O137" i="1"/>
  <c r="G137" i="1"/>
  <c r="V137" i="1"/>
  <c r="N137" i="1"/>
  <c r="F137" i="1"/>
  <c r="U137" i="1"/>
  <c r="M137" i="1"/>
  <c r="E137" i="1"/>
  <c r="AA137" i="1"/>
  <c r="S137" i="1"/>
  <c r="K137" i="1"/>
  <c r="C137" i="1"/>
  <c r="Z137" i="1"/>
  <c r="R137" i="1"/>
  <c r="J137" i="1"/>
  <c r="L137" i="1"/>
  <c r="I137" i="1"/>
  <c r="AB137" i="1"/>
  <c r="H137" i="1"/>
  <c r="P137" i="1"/>
  <c r="Y137" i="1"/>
  <c r="D137" i="1"/>
  <c r="X137" i="1"/>
  <c r="Q137" i="1"/>
  <c r="T137" i="1"/>
  <c r="AB13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Raphael CARRET</author>
  </authors>
  <commentList>
    <comment ref="B124" authorId="0" shapeId="0" xr:uid="{4CED1D66-1A7F-4178-AE2E-0E31349696CC}">
      <text>
        <r>
          <rPr>
            <b/>
            <sz val="9"/>
            <color indexed="81"/>
            <rFont val="Tahoma"/>
            <family val="2"/>
          </rPr>
          <t>Raphael CARRET:</t>
        </r>
        <r>
          <rPr>
            <sz val="9"/>
            <color indexed="81"/>
            <rFont val="Tahoma"/>
            <family val="2"/>
          </rPr>
          <t xml:space="preserve">
Moins réalisé de SFI Septembre</t>
        </r>
      </text>
    </comment>
    <comment ref="A137" authorId="0" shapeId="0" xr:uid="{9F0E5D4A-C13D-4045-A537-FD3E28530D3E}">
      <text>
        <r>
          <rPr>
            <b/>
            <sz val="9"/>
            <color indexed="81"/>
            <rFont val="Tahoma"/>
            <family val="2"/>
          </rPr>
          <t>Raphael CARRET:</t>
        </r>
        <r>
          <rPr>
            <sz val="9"/>
            <color indexed="81"/>
            <rFont val="Tahoma"/>
            <family val="2"/>
          </rPr>
          <t xml:space="preserve">
Facturation lisée sur les mois de réalisation des GT d'après le planning.</t>
        </r>
      </text>
    </comment>
    <comment ref="A150" authorId="0" shapeId="0" xr:uid="{AB02BB93-6BC7-41D1-8CEE-35DFFF19808B}">
      <text>
        <r>
          <rPr>
            <b/>
            <sz val="9"/>
            <color indexed="81"/>
            <rFont val="Tahoma"/>
            <family val="2"/>
          </rPr>
          <t>Raphael CARRET:</t>
        </r>
        <r>
          <rPr>
            <sz val="9"/>
            <color indexed="81"/>
            <rFont val="Tahoma"/>
            <family val="2"/>
          </rPr>
          <t xml:space="preserve">
Facturation lisée sur les mois de réalisation des GT d'après le planning.</t>
        </r>
      </text>
    </comment>
    <comment ref="AC155" authorId="0" shapeId="0" xr:uid="{6DA97182-7C43-4C49-8475-41C4B7B0AA2C}">
      <text>
        <r>
          <rPr>
            <b/>
            <sz val="9"/>
            <color indexed="81"/>
            <rFont val="Tahoma"/>
            <family val="2"/>
          </rPr>
          <t>Raphael CARRET:</t>
        </r>
        <r>
          <rPr>
            <sz val="9"/>
            <color indexed="81"/>
            <rFont val="Tahoma"/>
            <family val="2"/>
          </rPr>
          <t xml:space="preserve">
Moins réalisé de SFI Septembre</t>
        </r>
      </text>
    </comment>
  </commentList>
</comments>
</file>

<file path=xl/sharedStrings.xml><?xml version="1.0" encoding="utf-8"?>
<sst xmlns="http://schemas.openxmlformats.org/spreadsheetml/2006/main" count="40" uniqueCount="28">
  <si>
    <t>Poste</t>
  </si>
  <si>
    <t>Durée (jours)</t>
  </si>
  <si>
    <t>Heures chantier</t>
  </si>
  <si>
    <t>Heures essais</t>
  </si>
  <si>
    <t>Heures encadrement chantier</t>
  </si>
  <si>
    <t>Heures encadrement essais</t>
  </si>
  <si>
    <t>Date du chantier par poste</t>
  </si>
  <si>
    <t>Date des essais par poste</t>
  </si>
  <si>
    <t>Total</t>
  </si>
  <si>
    <t>Début</t>
  </si>
  <si>
    <t>Fin</t>
  </si>
  <si>
    <t xml:space="preserve">   Tirage des câbles BT</t>
  </si>
  <si>
    <t xml:space="preserve">   Tirage boucle FO</t>
  </si>
  <si>
    <t xml:space="preserve">   Travaux poste électrique</t>
  </si>
  <si>
    <t xml:space="preserve">   Pose des caméras</t>
  </si>
  <si>
    <t xml:space="preserve">   Mise en service</t>
  </si>
  <si>
    <t>Document d'Enregistrement de Commande</t>
  </si>
  <si>
    <t>Total heures chantier/essais</t>
  </si>
  <si>
    <t>Rapport chantier/essais</t>
  </si>
  <si>
    <t xml:space="preserve">Heures chantier </t>
  </si>
  <si>
    <t>PLANNING</t>
  </si>
  <si>
    <t>Rapport chantier/essais par rapport à la MINUTE</t>
  </si>
  <si>
    <t>Planning prévisionnel des travaux</t>
  </si>
  <si>
    <t>Avancement Travaux Site</t>
  </si>
  <si>
    <t>Planning prévisionnel des essais</t>
  </si>
  <si>
    <t>Planning frais supplémentaires</t>
  </si>
  <si>
    <t>Montant Document d'Enregistrement de Commande</t>
  </si>
  <si>
    <t>Frais supplémentaires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</si>
</sst>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m\-yy;@"/>
    <numFmt numFmtId="165" formatCode="0.0%"/>
  </numFmts>
  <fonts count="9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i/>
      <sz val="20"/>
      <color theme="0"/>
      <name val="Calibri"/>
      <family val="2"/>
      <scheme val="minor"/>
    </font>
    <font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theme="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9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10" xfId="0" applyFont="1" applyFill="1" applyBorder="1" applyAlignment="1">
      <alignment horizontal="center" vertical="center"/>
    </xf>
    <xf numFmtId="1" fontId="1" fillId="2" borderId="11" xfId="0" applyNumberFormat="1" applyFont="1" applyFill="1" applyBorder="1" applyAlignment="1">
      <alignment horizontal="center" vertical="center"/>
    </xf>
    <xf numFmtId="1" fontId="1" fillId="2" borderId="11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1" fontId="1" fillId="4" borderId="2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64" fontId="1" fillId="4" borderId="4" xfId="0" applyNumberFormat="1" applyFont="1" applyFill="1" applyBorder="1" applyAlignment="1">
      <alignment horizontal="center"/>
    </xf>
    <xf numFmtId="0" fontId="2" fillId="5" borderId="15" xfId="0" applyFont="1" applyFill="1" applyBorder="1" applyAlignment="1">
      <alignment vertical="center" wrapText="1"/>
    </xf>
    <xf numFmtId="0" fontId="2" fillId="5" borderId="16" xfId="0" applyFont="1" applyFill="1" applyBorder="1" applyAlignment="1">
      <alignment horizontal="center" vertical="center" wrapText="1"/>
    </xf>
    <xf numFmtId="1" fontId="2" fillId="5" borderId="16" xfId="0" applyNumberFormat="1" applyFont="1" applyFill="1" applyBorder="1" applyAlignment="1">
      <alignment horizontal="center" vertical="center" wrapText="1"/>
    </xf>
    <xf numFmtId="1" fontId="2" fillId="5" borderId="17" xfId="0" applyNumberFormat="1" applyFont="1" applyFill="1" applyBorder="1" applyAlignment="1">
      <alignment horizontal="center" vertical="center" wrapText="1"/>
    </xf>
    <xf numFmtId="14" fontId="2" fillId="5" borderId="15" xfId="0" applyNumberFormat="1" applyFont="1" applyFill="1" applyBorder="1" applyAlignment="1">
      <alignment horizontal="center" vertical="center" wrapText="1"/>
    </xf>
    <xf numFmtId="14" fontId="2" fillId="5" borderId="17" xfId="0" applyNumberFormat="1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1" fontId="1" fillId="4" borderId="16" xfId="0" applyNumberFormat="1" applyFont="1" applyFill="1" applyBorder="1" applyAlignment="1">
      <alignment horizontal="center"/>
    </xf>
    <xf numFmtId="164" fontId="1" fillId="4" borderId="15" xfId="0" applyNumberFormat="1" applyFont="1" applyFill="1" applyBorder="1" applyAlignment="1">
      <alignment horizontal="center"/>
    </xf>
    <xf numFmtId="164" fontId="1" fillId="4" borderId="17" xfId="0" applyNumberFormat="1" applyFont="1" applyFill="1" applyBorder="1" applyAlignment="1">
      <alignment horizontal="center"/>
    </xf>
    <xf numFmtId="1" fontId="0" fillId="0" borderId="16" xfId="0" applyNumberFormat="1" applyBorder="1"/>
    <xf numFmtId="0" fontId="1" fillId="4" borderId="8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1" fontId="1" fillId="4" borderId="18" xfId="0" applyNumberFormat="1" applyFont="1" applyFill="1" applyBorder="1" applyAlignment="1">
      <alignment horizontal="center"/>
    </xf>
    <xf numFmtId="164" fontId="1" fillId="4" borderId="8" xfId="0" applyNumberFormat="1" applyFont="1" applyFill="1" applyBorder="1" applyAlignment="1">
      <alignment horizontal="center"/>
    </xf>
    <xf numFmtId="164" fontId="1" fillId="4" borderId="9" xfId="0" applyNumberFormat="1" applyFont="1" applyFill="1" applyBorder="1" applyAlignment="1">
      <alignment horizontal="center"/>
    </xf>
    <xf numFmtId="0" fontId="2" fillId="5" borderId="19" xfId="0" applyFont="1" applyFill="1" applyBorder="1" applyAlignment="1">
      <alignment vertical="center" wrapText="1"/>
    </xf>
    <xf numFmtId="0" fontId="2" fillId="5" borderId="20" xfId="0" applyFont="1" applyFill="1" applyBorder="1" applyAlignment="1">
      <alignment horizontal="center" vertical="center" wrapText="1"/>
    </xf>
    <xf numFmtId="1" fontId="2" fillId="5" borderId="20" xfId="0" applyNumberFormat="1" applyFont="1" applyFill="1" applyBorder="1" applyAlignment="1">
      <alignment horizontal="center" vertical="center" wrapText="1"/>
    </xf>
    <xf numFmtId="1" fontId="2" fillId="5" borderId="21" xfId="0" applyNumberFormat="1" applyFont="1" applyFill="1" applyBorder="1" applyAlignment="1">
      <alignment horizontal="center" vertical="center" wrapText="1"/>
    </xf>
    <xf numFmtId="14" fontId="2" fillId="5" borderId="19" xfId="0" applyNumberFormat="1" applyFont="1" applyFill="1" applyBorder="1" applyAlignment="1">
      <alignment horizontal="center" vertical="center" wrapText="1"/>
    </xf>
    <xf numFmtId="14" fontId="2" fillId="5" borderId="21" xfId="0" applyNumberFormat="1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vertical="center" wrapText="1"/>
    </xf>
    <xf numFmtId="0" fontId="2" fillId="5" borderId="6" xfId="0" applyFont="1" applyFill="1" applyBorder="1" applyAlignment="1">
      <alignment horizontal="center" vertical="center" wrapText="1"/>
    </xf>
    <xf numFmtId="1" fontId="0" fillId="0" borderId="6" xfId="0" applyNumberFormat="1" applyBorder="1"/>
    <xf numFmtId="1" fontId="2" fillId="5" borderId="6" xfId="0" applyNumberFormat="1" applyFont="1" applyFill="1" applyBorder="1" applyAlignment="1">
      <alignment horizontal="center" vertical="center" wrapText="1"/>
    </xf>
    <xf numFmtId="1" fontId="2" fillId="5" borderId="22" xfId="0" applyNumberFormat="1" applyFont="1" applyFill="1" applyBorder="1" applyAlignment="1">
      <alignment horizontal="center" vertical="center" wrapText="1"/>
    </xf>
    <xf numFmtId="14" fontId="2" fillId="5" borderId="8" xfId="0" applyNumberFormat="1" applyFont="1" applyFill="1" applyBorder="1" applyAlignment="1">
      <alignment horizontal="center" vertical="center" wrapText="1"/>
    </xf>
    <xf numFmtId="14" fontId="2" fillId="5" borderId="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2" borderId="23" xfId="0" applyFon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3" fillId="0" borderId="4" xfId="1" applyBorder="1" applyAlignment="1">
      <alignment horizontal="center" vertical="center" wrapText="1"/>
    </xf>
    <xf numFmtId="0" fontId="4" fillId="6" borderId="15" xfId="1" applyFont="1" applyFill="1" applyBorder="1" applyAlignment="1">
      <alignment horizontal="center" vertical="center" wrapText="1"/>
    </xf>
    <xf numFmtId="165" fontId="4" fillId="6" borderId="17" xfId="1" applyNumberFormat="1" applyFont="1" applyFill="1" applyBorder="1" applyAlignment="1">
      <alignment horizontal="center" vertical="center" wrapText="1"/>
    </xf>
    <xf numFmtId="0" fontId="3" fillId="0" borderId="15" xfId="1" applyBorder="1" applyAlignment="1">
      <alignment horizontal="center" vertical="center" wrapText="1"/>
    </xf>
    <xf numFmtId="2" fontId="3" fillId="0" borderId="17" xfId="1" applyNumberFormat="1" applyBorder="1" applyAlignment="1">
      <alignment horizontal="center" vertical="center" wrapText="1"/>
    </xf>
    <xf numFmtId="0" fontId="3" fillId="0" borderId="8" xfId="1" applyBorder="1" applyAlignment="1">
      <alignment horizontal="center" vertical="center" wrapText="1"/>
    </xf>
    <xf numFmtId="2" fontId="3" fillId="0" borderId="9" xfId="1" applyNumberFormat="1" applyBorder="1" applyAlignment="1">
      <alignment horizontal="center" vertical="center" wrapText="1"/>
    </xf>
    <xf numFmtId="1" fontId="3" fillId="0" borderId="4" xfId="1" applyNumberFormat="1" applyBorder="1" applyAlignment="1">
      <alignment horizontal="center" vertical="center" wrapText="1"/>
    </xf>
    <xf numFmtId="1" fontId="3" fillId="0" borderId="17" xfId="1" applyNumberFormat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/>
    </xf>
    <xf numFmtId="0" fontId="4" fillId="4" borderId="17" xfId="0" applyFont="1" applyFill="1" applyBorder="1" applyAlignment="1">
      <alignment horizontal="center"/>
    </xf>
    <xf numFmtId="0" fontId="5" fillId="7" borderId="0" xfId="0" applyFont="1" applyFill="1" applyAlignment="1" applyProtection="1">
      <alignment horizontal="center" vertical="center"/>
      <protection locked="0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17" fontId="6" fillId="8" borderId="13" xfId="2" applyNumberFormat="1" applyFont="1" applyFill="1" applyBorder="1" applyAlignment="1">
      <alignment horizontal="center" vertical="center" wrapText="1"/>
    </xf>
    <xf numFmtId="17" fontId="6" fillId="8" borderId="24" xfId="2" applyNumberFormat="1" applyFont="1" applyFill="1" applyBorder="1" applyAlignment="1">
      <alignment horizontal="center" vertical="center" wrapText="1"/>
    </xf>
    <xf numFmtId="17" fontId="6" fillId="8" borderId="14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2" xfId="1" applyBorder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3" fillId="0" borderId="25" xfId="1" applyBorder="1" applyAlignment="1">
      <alignment horizontal="center" vertical="center" wrapText="1"/>
    </xf>
    <xf numFmtId="0" fontId="3" fillId="0" borderId="16" xfId="1" applyBorder="1" applyAlignment="1">
      <alignment horizontal="center" vertical="center" wrapText="1"/>
    </xf>
    <xf numFmtId="0" fontId="3" fillId="0" borderId="17" xfId="1" applyBorder="1" applyAlignment="1">
      <alignment horizontal="center" vertical="center" wrapText="1"/>
    </xf>
    <xf numFmtId="2" fontId="3" fillId="0" borderId="0" xfId="1" applyNumberFormat="1" applyAlignment="1">
      <alignment horizontal="center" vertical="center" wrapText="1"/>
    </xf>
    <xf numFmtId="0" fontId="6" fillId="0" borderId="17" xfId="1" applyFont="1" applyBorder="1" applyAlignment="1">
      <alignment vertical="center" wrapText="1"/>
    </xf>
    <xf numFmtId="0" fontId="6" fillId="0" borderId="16" xfId="1" applyFont="1" applyBorder="1" applyAlignment="1">
      <alignment vertical="center" wrapText="1"/>
    </xf>
    <xf numFmtId="0" fontId="3" fillId="0" borderId="26" xfId="1" applyBorder="1" applyAlignment="1">
      <alignment horizontal="center" vertical="center" wrapText="1"/>
    </xf>
    <xf numFmtId="0" fontId="3" fillId="0" borderId="18" xfId="1" applyBorder="1" applyAlignment="1">
      <alignment horizontal="center" vertical="center" wrapText="1"/>
    </xf>
    <xf numFmtId="0" fontId="3" fillId="0" borderId="9" xfId="1" applyBorder="1" applyAlignment="1">
      <alignment horizontal="center" vertical="center" wrapText="1"/>
    </xf>
    <xf numFmtId="2" fontId="3" fillId="0" borderId="27" xfId="1" applyNumberFormat="1" applyBorder="1" applyAlignment="1">
      <alignment horizontal="center" vertical="center" wrapText="1"/>
    </xf>
    <xf numFmtId="2" fontId="3" fillId="0" borderId="28" xfId="1" applyNumberFormat="1" applyBorder="1" applyAlignment="1">
      <alignment horizontal="center" vertical="center" wrapText="1"/>
    </xf>
    <xf numFmtId="2" fontId="3" fillId="0" borderId="29" xfId="1" applyNumberFormat="1" applyBorder="1" applyAlignment="1">
      <alignment horizontal="center" vertical="center" wrapText="1"/>
    </xf>
    <xf numFmtId="2" fontId="3" fillId="0" borderId="30" xfId="1" applyNumberFormat="1" applyBorder="1" applyAlignment="1">
      <alignment horizontal="center" vertical="center" wrapText="1"/>
    </xf>
    <xf numFmtId="17" fontId="6" fillId="8" borderId="10" xfId="2" applyNumberFormat="1" applyFont="1" applyFill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/>
    </xf>
    <xf numFmtId="0" fontId="3" fillId="0" borderId="6" xfId="1" applyBorder="1" applyAlignment="1">
      <alignment horizontal="center" vertical="center" wrapText="1"/>
    </xf>
    <xf numFmtId="0" fontId="3" fillId="0" borderId="22" xfId="1" applyBorder="1" applyAlignment="1">
      <alignment horizontal="center" vertical="center" wrapText="1"/>
    </xf>
    <xf numFmtId="2" fontId="3" fillId="0" borderId="10" xfId="1" applyNumberFormat="1" applyBorder="1" applyAlignment="1">
      <alignment horizontal="center" vertical="center" wrapText="1"/>
    </xf>
    <xf numFmtId="2" fontId="3" fillId="0" borderId="11" xfId="1" applyNumberFormat="1" applyBorder="1" applyAlignment="1">
      <alignment horizontal="center" vertical="center" wrapText="1"/>
    </xf>
    <xf numFmtId="2" fontId="3" fillId="0" borderId="24" xfId="1" applyNumberFormat="1" applyBorder="1" applyAlignment="1">
      <alignment horizontal="center" vertical="center" wrapText="1"/>
    </xf>
    <xf numFmtId="2" fontId="3" fillId="0" borderId="14" xfId="1" applyNumberFormat="1" applyBorder="1" applyAlignment="1">
      <alignment horizontal="center" vertical="center" wrapText="1"/>
    </xf>
    <xf numFmtId="2" fontId="3" fillId="0" borderId="12" xfId="1" applyNumberFormat="1" applyBorder="1" applyAlignment="1">
      <alignment horizontal="center" vertical="center" wrapText="1"/>
    </xf>
  </cellXfs>
  <cellStyles count="3">
    <cellStyle name="Normal" xfId="0" builtinId="0"/>
    <cellStyle name="Normal 3" xfId="1" xr:uid="{A71CBCFC-4477-4AF7-9F6B-D4863DB14915}"/>
    <cellStyle name="Normal 3 2" xfId="2" xr:uid="{B31F5F77-0A5F-4C55-B33A-EDC9D322D36D}"/>
  </cellStyles>
  <dxfs count="7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ffaires\T-0358-01\7-Tableau%20de%20bord\Tableau%20de%20bo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Plan de Charge"/>
      <sheetName val="Courbes"/>
      <sheetName val="Appros"/>
      <sheetName val="Frais supp."/>
      <sheetName val="Facturation"/>
      <sheetName val="Travaux"/>
      <sheetName val="Bilan achats"/>
      <sheetName val="Claims"/>
    </sheetNames>
    <sheetDataSet>
      <sheetData sheetId="0"/>
      <sheetData sheetId="1">
        <row r="9">
          <cell r="G9">
            <v>233.25</v>
          </cell>
        </row>
        <row r="31">
          <cell r="G31">
            <v>2752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E27E2-C46D-481B-8EE1-D743339A2EA6}">
  <dimension ref="A1:BM157"/>
  <sheetViews>
    <sheetView tabSelected="1" zoomScale="70" zoomScaleNormal="70" workbookViewId="0">
      <selection activeCell="G138" sqref="G138"/>
    </sheetView>
  </sheetViews>
  <sheetFormatPr baseColWidth="10" defaultRowHeight="14.4" outlineLevelRow="1" x14ac:dyDescent="0.3"/>
  <cols>
    <col min="1" max="1" width="47.21875" style="53" bestFit="1" customWidth="1"/>
    <col min="2" max="28" width="20.77734375" customWidth="1"/>
    <col min="29" max="29" width="20.6640625" customWidth="1"/>
    <col min="30" max="38" width="15.77734375" customWidth="1"/>
  </cols>
  <sheetData>
    <row r="1" spans="1:10" ht="18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5"/>
      <c r="I1" s="4" t="s">
        <v>7</v>
      </c>
      <c r="J1" s="5"/>
    </row>
    <row r="2" spans="1:10" s="11" customFormat="1" ht="57.6" customHeight="1" thickBot="1" x14ac:dyDescent="0.35">
      <c r="A2" s="6"/>
      <c r="B2" s="7"/>
      <c r="C2" s="7"/>
      <c r="D2" s="7"/>
      <c r="E2" s="8"/>
      <c r="F2" s="8"/>
      <c r="G2" s="9"/>
      <c r="H2" s="10"/>
      <c r="I2" s="9"/>
      <c r="J2" s="10"/>
    </row>
    <row r="3" spans="1:10" s="11" customFormat="1" ht="18.600000000000001" thickBot="1" x14ac:dyDescent="0.35">
      <c r="A3" s="12" t="s">
        <v>8</v>
      </c>
      <c r="B3" s="13">
        <f>SUM(B4+B15+B33+B51+B69+B87+B105)</f>
        <v>850</v>
      </c>
      <c r="C3" s="13">
        <f>SUM(C4+C15+C33+C51+C69+C87+C105)</f>
        <v>5600</v>
      </c>
      <c r="D3" s="13">
        <f>SUM(D4+D15+D33+D51+D69+D87+D105)</f>
        <v>350</v>
      </c>
      <c r="E3" s="14">
        <f>SUM(E4+E15+E33+E51+E69+E87+E105)</f>
        <v>561.40000000000009</v>
      </c>
      <c r="F3" s="15">
        <f>SUM(F4+F15+F33+F51+F69+F87+F105)</f>
        <v>35</v>
      </c>
      <c r="G3" s="16" t="s">
        <v>9</v>
      </c>
      <c r="H3" s="17" t="s">
        <v>10</v>
      </c>
      <c r="I3" s="16" t="s">
        <v>9</v>
      </c>
      <c r="J3" s="17" t="s">
        <v>10</v>
      </c>
    </row>
    <row r="4" spans="1:10" ht="18" x14ac:dyDescent="0.35">
      <c r="A4" s="18"/>
      <c r="B4" s="19">
        <f>SUM(B5:B14)</f>
        <v>60</v>
      </c>
      <c r="C4" s="20">
        <f>SUM(C5:C14)</f>
        <v>420</v>
      </c>
      <c r="D4" s="20">
        <f>SUM(D5:D14)</f>
        <v>0</v>
      </c>
      <c r="E4" s="20">
        <f>SUM(E5:E14)</f>
        <v>41.999999999999993</v>
      </c>
      <c r="F4" s="20">
        <f>SUM(F5:F14)</f>
        <v>0</v>
      </c>
      <c r="G4" s="21">
        <f>MIN(G5:G14)</f>
        <v>44867</v>
      </c>
      <c r="H4" s="22">
        <f>MAX(H5:H14)</f>
        <v>44936</v>
      </c>
      <c r="I4" s="21">
        <f>MIN(I5:I14)</f>
        <v>0</v>
      </c>
      <c r="J4" s="22">
        <f>MAX(J5:J14)</f>
        <v>0</v>
      </c>
    </row>
    <row r="5" spans="1:10" hidden="1" outlineLevel="1" x14ac:dyDescent="0.3">
      <c r="A5" s="23"/>
      <c r="B5" s="24">
        <v>10</v>
      </c>
      <c r="C5" s="25">
        <f t="shared" ref="C5:C14" si="0">B5*7</f>
        <v>70</v>
      </c>
      <c r="D5" s="25"/>
      <c r="E5" s="25">
        <f>C5*0.1</f>
        <v>7</v>
      </c>
      <c r="F5" s="26">
        <f>D5*0.1</f>
        <v>0</v>
      </c>
      <c r="G5" s="27">
        <v>44867</v>
      </c>
      <c r="H5" s="28">
        <v>44880</v>
      </c>
      <c r="I5" s="27"/>
      <c r="J5" s="28"/>
    </row>
    <row r="6" spans="1:10" hidden="1" outlineLevel="1" x14ac:dyDescent="0.3">
      <c r="A6" s="23"/>
      <c r="B6" s="24">
        <v>10</v>
      </c>
      <c r="C6" s="25">
        <f t="shared" si="0"/>
        <v>70</v>
      </c>
      <c r="D6" s="25"/>
      <c r="E6" s="25">
        <f t="shared" ref="E6:F14" si="1">C6*0.1</f>
        <v>7</v>
      </c>
      <c r="F6" s="26">
        <f t="shared" si="1"/>
        <v>0</v>
      </c>
      <c r="G6" s="27">
        <v>44881</v>
      </c>
      <c r="H6" s="28">
        <v>44894</v>
      </c>
      <c r="I6" s="27"/>
      <c r="J6" s="28"/>
    </row>
    <row r="7" spans="1:10" hidden="1" outlineLevel="1" x14ac:dyDescent="0.3">
      <c r="A7" s="23"/>
      <c r="B7" s="24">
        <v>10</v>
      </c>
      <c r="C7" s="25">
        <f t="shared" si="0"/>
        <v>70</v>
      </c>
      <c r="D7" s="25"/>
      <c r="E7" s="25">
        <f t="shared" si="1"/>
        <v>7</v>
      </c>
      <c r="F7" s="26">
        <f t="shared" si="1"/>
        <v>0</v>
      </c>
      <c r="G7" s="27">
        <v>44883</v>
      </c>
      <c r="H7" s="28">
        <v>44896</v>
      </c>
      <c r="I7" s="27"/>
      <c r="J7" s="28"/>
    </row>
    <row r="8" spans="1:10" hidden="1" outlineLevel="1" x14ac:dyDescent="0.3">
      <c r="A8" s="23"/>
      <c r="B8" s="24">
        <v>10</v>
      </c>
      <c r="C8" s="25">
        <f t="shared" si="0"/>
        <v>70</v>
      </c>
      <c r="D8" s="25"/>
      <c r="E8" s="25">
        <f t="shared" si="1"/>
        <v>7</v>
      </c>
      <c r="F8" s="26">
        <f t="shared" si="1"/>
        <v>0</v>
      </c>
      <c r="G8" s="27">
        <v>44897</v>
      </c>
      <c r="H8" s="28">
        <v>44910</v>
      </c>
      <c r="I8" s="27"/>
      <c r="J8" s="28"/>
    </row>
    <row r="9" spans="1:10" hidden="1" outlineLevel="1" x14ac:dyDescent="0.3">
      <c r="A9" s="23"/>
      <c r="B9" s="24">
        <v>10</v>
      </c>
      <c r="C9" s="25">
        <f t="shared" si="0"/>
        <v>70</v>
      </c>
      <c r="D9" s="25"/>
      <c r="E9" s="25">
        <f t="shared" si="1"/>
        <v>7</v>
      </c>
      <c r="F9" s="26">
        <f t="shared" si="1"/>
        <v>0</v>
      </c>
      <c r="G9" s="27">
        <v>44911</v>
      </c>
      <c r="H9" s="28">
        <v>44932</v>
      </c>
      <c r="I9" s="27"/>
      <c r="J9" s="28"/>
    </row>
    <row r="10" spans="1:10" hidden="1" outlineLevel="1" x14ac:dyDescent="0.3">
      <c r="A10" s="23"/>
      <c r="B10" s="24">
        <v>2</v>
      </c>
      <c r="C10" s="25">
        <f t="shared" si="0"/>
        <v>14</v>
      </c>
      <c r="D10" s="25"/>
      <c r="E10" s="25">
        <f t="shared" si="1"/>
        <v>1.4000000000000001</v>
      </c>
      <c r="F10" s="26">
        <f t="shared" si="1"/>
        <v>0</v>
      </c>
      <c r="G10" s="27">
        <v>44881</v>
      </c>
      <c r="H10" s="28">
        <v>44882</v>
      </c>
      <c r="I10" s="27"/>
      <c r="J10" s="28"/>
    </row>
    <row r="11" spans="1:10" hidden="1" outlineLevel="1" x14ac:dyDescent="0.3">
      <c r="A11" s="23"/>
      <c r="B11" s="24">
        <v>2</v>
      </c>
      <c r="C11" s="25">
        <f t="shared" si="0"/>
        <v>14</v>
      </c>
      <c r="D11" s="25"/>
      <c r="E11" s="25">
        <f t="shared" si="1"/>
        <v>1.4000000000000001</v>
      </c>
      <c r="F11" s="26">
        <f t="shared" si="1"/>
        <v>0</v>
      </c>
      <c r="G11" s="27">
        <v>44895</v>
      </c>
      <c r="H11" s="28">
        <v>44896</v>
      </c>
      <c r="I11" s="27"/>
      <c r="J11" s="28"/>
    </row>
    <row r="12" spans="1:10" hidden="1" outlineLevel="1" x14ac:dyDescent="0.3">
      <c r="A12" s="23"/>
      <c r="B12" s="24">
        <v>2</v>
      </c>
      <c r="C12" s="25">
        <f t="shared" si="0"/>
        <v>14</v>
      </c>
      <c r="D12" s="25"/>
      <c r="E12" s="25">
        <f t="shared" si="1"/>
        <v>1.4000000000000001</v>
      </c>
      <c r="F12" s="26">
        <f t="shared" si="1"/>
        <v>0</v>
      </c>
      <c r="G12" s="27">
        <v>44911</v>
      </c>
      <c r="H12" s="28">
        <v>44914</v>
      </c>
      <c r="I12" s="27"/>
      <c r="J12" s="28"/>
    </row>
    <row r="13" spans="1:10" hidden="1" outlineLevel="1" x14ac:dyDescent="0.3">
      <c r="A13" s="23"/>
      <c r="B13" s="24">
        <v>2</v>
      </c>
      <c r="C13" s="25">
        <f t="shared" si="0"/>
        <v>14</v>
      </c>
      <c r="D13" s="25"/>
      <c r="E13" s="25">
        <f t="shared" si="1"/>
        <v>1.4000000000000001</v>
      </c>
      <c r="F13" s="26">
        <f t="shared" si="1"/>
        <v>0</v>
      </c>
      <c r="G13" s="27">
        <v>44897</v>
      </c>
      <c r="H13" s="28">
        <v>44900</v>
      </c>
      <c r="I13" s="27"/>
      <c r="J13" s="28"/>
    </row>
    <row r="14" spans="1:10" hidden="1" outlineLevel="1" x14ac:dyDescent="0.3">
      <c r="A14" s="23"/>
      <c r="B14" s="24">
        <v>2</v>
      </c>
      <c r="C14" s="25">
        <f t="shared" si="0"/>
        <v>14</v>
      </c>
      <c r="D14" s="25"/>
      <c r="E14" s="25">
        <f t="shared" si="1"/>
        <v>1.4000000000000001</v>
      </c>
      <c r="F14" s="26">
        <f t="shared" si="1"/>
        <v>0</v>
      </c>
      <c r="G14" s="27">
        <v>44935</v>
      </c>
      <c r="H14" s="28">
        <v>44936</v>
      </c>
      <c r="I14" s="27"/>
      <c r="J14" s="28"/>
    </row>
    <row r="15" spans="1:10" ht="18" collapsed="1" x14ac:dyDescent="0.35">
      <c r="A15" s="29"/>
      <c r="B15" s="30">
        <f>SUM(B16:B32)</f>
        <v>111</v>
      </c>
      <c r="C15" s="31">
        <f>SUM(C16:C32)</f>
        <v>749</v>
      </c>
      <c r="D15" s="31">
        <f>SUM(D16:D32)</f>
        <v>28</v>
      </c>
      <c r="E15" s="31">
        <f>SUM(E16:E32)</f>
        <v>76.300000000000011</v>
      </c>
      <c r="F15" s="31">
        <f>SUM(F16:F32)</f>
        <v>2.8000000000000003</v>
      </c>
      <c r="G15" s="32">
        <f>MIN(G16:G32)</f>
        <v>44879</v>
      </c>
      <c r="H15" s="33">
        <f>MAX(H16:H32)</f>
        <v>44960</v>
      </c>
      <c r="I15" s="32">
        <f>MIN(I16:I32)</f>
        <v>44949</v>
      </c>
      <c r="J15" s="33">
        <f>MAX(J16:J32)</f>
        <v>44971</v>
      </c>
    </row>
    <row r="16" spans="1:10" ht="14.4" hidden="1" customHeight="1" outlineLevel="1" x14ac:dyDescent="0.3">
      <c r="A16" s="23"/>
      <c r="B16" s="24">
        <v>12</v>
      </c>
      <c r="C16" s="25">
        <f t="shared" ref="C16:C29" si="2">B16*7</f>
        <v>84</v>
      </c>
      <c r="D16" s="25"/>
      <c r="E16" s="25">
        <f t="shared" ref="E16:F31" si="3">C16*0.1</f>
        <v>8.4</v>
      </c>
      <c r="F16" s="26">
        <f t="shared" si="3"/>
        <v>0</v>
      </c>
      <c r="G16" s="27">
        <v>44902</v>
      </c>
      <c r="H16" s="28">
        <v>44917</v>
      </c>
      <c r="I16" s="27"/>
      <c r="J16" s="28"/>
    </row>
    <row r="17" spans="1:10" ht="14.4" hidden="1" customHeight="1" outlineLevel="1" x14ac:dyDescent="0.3">
      <c r="A17" s="23"/>
      <c r="B17" s="24">
        <v>15</v>
      </c>
      <c r="C17" s="25">
        <f t="shared" si="2"/>
        <v>105</v>
      </c>
      <c r="D17" s="25"/>
      <c r="E17" s="25">
        <f t="shared" si="3"/>
        <v>10.5</v>
      </c>
      <c r="F17" s="26">
        <f t="shared" si="3"/>
        <v>0</v>
      </c>
      <c r="G17" s="27">
        <v>44879</v>
      </c>
      <c r="H17" s="28">
        <v>44897</v>
      </c>
      <c r="I17" s="27"/>
      <c r="J17" s="28"/>
    </row>
    <row r="18" spans="1:10" ht="14.4" hidden="1" customHeight="1" outlineLevel="1" x14ac:dyDescent="0.3">
      <c r="A18" s="23"/>
      <c r="B18" s="24">
        <v>10</v>
      </c>
      <c r="C18" s="25">
        <f t="shared" si="2"/>
        <v>70</v>
      </c>
      <c r="D18" s="25"/>
      <c r="E18" s="25">
        <f t="shared" si="3"/>
        <v>7</v>
      </c>
      <c r="F18" s="26">
        <f t="shared" si="3"/>
        <v>0</v>
      </c>
      <c r="G18" s="27">
        <v>44893</v>
      </c>
      <c r="H18" s="28">
        <v>44904</v>
      </c>
      <c r="I18" s="27"/>
      <c r="J18" s="28"/>
    </row>
    <row r="19" spans="1:10" ht="14.4" hidden="1" customHeight="1" outlineLevel="1" x14ac:dyDescent="0.3">
      <c r="A19" s="23"/>
      <c r="B19" s="24">
        <v>3</v>
      </c>
      <c r="C19" s="25">
        <f t="shared" si="2"/>
        <v>21</v>
      </c>
      <c r="D19" s="25"/>
      <c r="E19" s="25">
        <f t="shared" si="3"/>
        <v>2.1</v>
      </c>
      <c r="F19" s="26">
        <f t="shared" si="3"/>
        <v>0</v>
      </c>
      <c r="G19" s="27">
        <v>44907</v>
      </c>
      <c r="H19" s="28">
        <v>44909</v>
      </c>
      <c r="I19" s="27"/>
      <c r="J19" s="28"/>
    </row>
    <row r="20" spans="1:10" ht="14.4" hidden="1" customHeight="1" outlineLevel="1" x14ac:dyDescent="0.3">
      <c r="A20" s="23"/>
      <c r="B20" s="24">
        <v>3</v>
      </c>
      <c r="C20" s="25">
        <f t="shared" si="2"/>
        <v>21</v>
      </c>
      <c r="D20" s="25"/>
      <c r="E20" s="25">
        <f t="shared" si="3"/>
        <v>2.1</v>
      </c>
      <c r="F20" s="26">
        <f t="shared" si="3"/>
        <v>0</v>
      </c>
      <c r="G20" s="27">
        <v>44910</v>
      </c>
      <c r="H20" s="28">
        <v>44914</v>
      </c>
      <c r="I20" s="27"/>
      <c r="J20" s="28"/>
    </row>
    <row r="21" spans="1:10" ht="14.4" hidden="1" customHeight="1" outlineLevel="1" x14ac:dyDescent="0.3">
      <c r="A21" s="23"/>
      <c r="B21" s="24">
        <v>15</v>
      </c>
      <c r="C21" s="25">
        <f t="shared" si="2"/>
        <v>105</v>
      </c>
      <c r="D21" s="25"/>
      <c r="E21" s="25">
        <f t="shared" si="3"/>
        <v>10.5</v>
      </c>
      <c r="F21" s="26">
        <f t="shared" si="3"/>
        <v>0</v>
      </c>
      <c r="G21" s="27">
        <v>44928</v>
      </c>
      <c r="H21" s="28">
        <v>44946</v>
      </c>
      <c r="I21" s="27"/>
      <c r="J21" s="28"/>
    </row>
    <row r="22" spans="1:10" ht="14.4" hidden="1" customHeight="1" outlineLevel="1" x14ac:dyDescent="0.3">
      <c r="A22" s="23"/>
      <c r="B22" s="24">
        <v>20</v>
      </c>
      <c r="C22" s="25">
        <f t="shared" si="2"/>
        <v>140</v>
      </c>
      <c r="D22" s="25"/>
      <c r="E22" s="25">
        <f t="shared" si="3"/>
        <v>14</v>
      </c>
      <c r="F22" s="26">
        <f t="shared" si="3"/>
        <v>0</v>
      </c>
      <c r="G22" s="27">
        <v>44935</v>
      </c>
      <c r="H22" s="28">
        <v>44960</v>
      </c>
      <c r="I22" s="27"/>
      <c r="J22" s="28"/>
    </row>
    <row r="23" spans="1:10" ht="14.4" hidden="1" customHeight="1" outlineLevel="1" x14ac:dyDescent="0.3">
      <c r="A23" s="23"/>
      <c r="B23" s="24">
        <v>2</v>
      </c>
      <c r="C23" s="25">
        <f t="shared" si="2"/>
        <v>14</v>
      </c>
      <c r="D23" s="25"/>
      <c r="E23" s="25">
        <f t="shared" si="3"/>
        <v>1.4000000000000001</v>
      </c>
      <c r="F23" s="26">
        <f t="shared" si="3"/>
        <v>0</v>
      </c>
      <c r="G23" s="27">
        <v>44915</v>
      </c>
      <c r="H23" s="28">
        <v>44916</v>
      </c>
      <c r="I23" s="27"/>
      <c r="J23" s="28"/>
    </row>
    <row r="24" spans="1:10" ht="14.4" hidden="1" customHeight="1" outlineLevel="1" x14ac:dyDescent="0.3">
      <c r="A24" s="23"/>
      <c r="B24" s="24">
        <v>2</v>
      </c>
      <c r="C24" s="25">
        <f t="shared" si="2"/>
        <v>14</v>
      </c>
      <c r="D24" s="25"/>
      <c r="E24" s="25">
        <f t="shared" si="3"/>
        <v>1.4000000000000001</v>
      </c>
      <c r="F24" s="26">
        <f t="shared" si="3"/>
        <v>0</v>
      </c>
      <c r="G24" s="27">
        <v>44910</v>
      </c>
      <c r="H24" s="28">
        <v>44911</v>
      </c>
      <c r="I24" s="27"/>
      <c r="J24" s="28"/>
    </row>
    <row r="25" spans="1:10" ht="14.4" hidden="1" customHeight="1" outlineLevel="1" x14ac:dyDescent="0.3">
      <c r="A25" s="23"/>
      <c r="B25" s="24">
        <v>2</v>
      </c>
      <c r="C25" s="25">
        <f t="shared" si="2"/>
        <v>14</v>
      </c>
      <c r="D25" s="25"/>
      <c r="E25" s="25">
        <f t="shared" si="3"/>
        <v>1.4000000000000001</v>
      </c>
      <c r="F25" s="26">
        <f t="shared" si="3"/>
        <v>0</v>
      </c>
      <c r="G25" s="27">
        <v>44917</v>
      </c>
      <c r="H25" s="28">
        <v>44928</v>
      </c>
      <c r="I25" s="27"/>
      <c r="J25" s="28"/>
    </row>
    <row r="26" spans="1:10" ht="14.4" hidden="1" customHeight="1" outlineLevel="1" x14ac:dyDescent="0.3">
      <c r="A26" s="23"/>
      <c r="B26" s="24">
        <v>2</v>
      </c>
      <c r="C26" s="25">
        <f t="shared" si="2"/>
        <v>14</v>
      </c>
      <c r="D26" s="25"/>
      <c r="E26" s="25">
        <f t="shared" si="3"/>
        <v>1.4000000000000001</v>
      </c>
      <c r="F26" s="26">
        <f t="shared" si="3"/>
        <v>0</v>
      </c>
      <c r="G26" s="27">
        <v>44914</v>
      </c>
      <c r="H26" s="28">
        <v>44915</v>
      </c>
      <c r="I26" s="27"/>
      <c r="J26" s="28"/>
    </row>
    <row r="27" spans="1:10" ht="14.4" hidden="1" customHeight="1" outlineLevel="1" x14ac:dyDescent="0.3">
      <c r="A27" s="23"/>
      <c r="B27" s="24">
        <v>12</v>
      </c>
      <c r="C27" s="25">
        <f t="shared" si="2"/>
        <v>84</v>
      </c>
      <c r="D27" s="25"/>
      <c r="E27" s="25">
        <f t="shared" si="3"/>
        <v>8.4</v>
      </c>
      <c r="F27" s="26">
        <f t="shared" si="3"/>
        <v>0</v>
      </c>
      <c r="G27" s="27">
        <v>44907</v>
      </c>
      <c r="H27" s="28">
        <v>44930</v>
      </c>
      <c r="I27" s="27"/>
      <c r="J27" s="28"/>
    </row>
    <row r="28" spans="1:10" ht="14.4" hidden="1" customHeight="1" outlineLevel="1" x14ac:dyDescent="0.3">
      <c r="A28" s="23"/>
      <c r="B28" s="24">
        <v>2</v>
      </c>
      <c r="C28" s="25">
        <f t="shared" si="2"/>
        <v>14</v>
      </c>
      <c r="D28" s="25"/>
      <c r="E28" s="25">
        <f t="shared" si="3"/>
        <v>1.4000000000000001</v>
      </c>
      <c r="F28" s="26">
        <f t="shared" si="3"/>
        <v>0</v>
      </c>
      <c r="G28" s="27">
        <v>44917</v>
      </c>
      <c r="H28" s="28">
        <v>44928</v>
      </c>
      <c r="I28" s="27"/>
      <c r="J28" s="28"/>
    </row>
    <row r="29" spans="1:10" ht="14.4" hidden="1" customHeight="1" outlineLevel="1" x14ac:dyDescent="0.3">
      <c r="A29" s="23"/>
      <c r="B29" s="24">
        <v>2</v>
      </c>
      <c r="C29" s="25">
        <f t="shared" si="2"/>
        <v>14</v>
      </c>
      <c r="D29" s="25"/>
      <c r="E29" s="25">
        <f t="shared" si="3"/>
        <v>1.4000000000000001</v>
      </c>
      <c r="F29" s="26">
        <f t="shared" si="3"/>
        <v>0</v>
      </c>
      <c r="G29" s="27">
        <v>44914</v>
      </c>
      <c r="H29" s="28">
        <v>44915</v>
      </c>
      <c r="I29" s="27"/>
      <c r="J29" s="28"/>
    </row>
    <row r="30" spans="1:10" ht="14.4" hidden="1" customHeight="1" outlineLevel="1" x14ac:dyDescent="0.3">
      <c r="A30" s="23"/>
      <c r="B30" s="24">
        <v>2</v>
      </c>
      <c r="C30" s="34"/>
      <c r="D30" s="25">
        <f>B30*7</f>
        <v>14</v>
      </c>
      <c r="E30" s="25">
        <f>C30*0.1</f>
        <v>0</v>
      </c>
      <c r="F30" s="26">
        <f t="shared" si="3"/>
        <v>1.4000000000000001</v>
      </c>
      <c r="G30" s="27"/>
      <c r="H30" s="28"/>
      <c r="I30" s="27">
        <v>44949</v>
      </c>
      <c r="J30" s="28">
        <v>44950</v>
      </c>
    </row>
    <row r="31" spans="1:10" ht="14.4" hidden="1" customHeight="1" outlineLevel="1" x14ac:dyDescent="0.3">
      <c r="A31" s="23"/>
      <c r="B31" s="24">
        <v>5</v>
      </c>
      <c r="C31" s="25">
        <f>B31*7</f>
        <v>35</v>
      </c>
      <c r="D31" s="25"/>
      <c r="E31" s="25">
        <f t="shared" si="3"/>
        <v>3.5</v>
      </c>
      <c r="F31" s="26">
        <f t="shared" si="3"/>
        <v>0</v>
      </c>
      <c r="G31" s="27"/>
      <c r="H31" s="28"/>
      <c r="I31" s="27">
        <v>44963</v>
      </c>
      <c r="J31" s="28">
        <v>44967</v>
      </c>
    </row>
    <row r="32" spans="1:10" ht="14.4" hidden="1" customHeight="1" outlineLevel="1" x14ac:dyDescent="0.3">
      <c r="A32" s="23"/>
      <c r="B32" s="24">
        <v>2</v>
      </c>
      <c r="C32" s="34"/>
      <c r="D32" s="25">
        <f>B32*7</f>
        <v>14</v>
      </c>
      <c r="E32" s="25">
        <f>D32*0.1</f>
        <v>1.4000000000000001</v>
      </c>
      <c r="F32" s="26">
        <f t="shared" ref="F32:F48" si="4">D32*0.1</f>
        <v>1.4000000000000001</v>
      </c>
      <c r="G32" s="27"/>
      <c r="H32" s="28"/>
      <c r="I32" s="27">
        <v>44970</v>
      </c>
      <c r="J32" s="28">
        <v>44971</v>
      </c>
    </row>
    <row r="33" spans="1:10" ht="18" collapsed="1" x14ac:dyDescent="0.35">
      <c r="A33" s="29"/>
      <c r="B33" s="30">
        <f>SUM(B34:B50)</f>
        <v>148</v>
      </c>
      <c r="C33" s="31">
        <f>SUM(C34:C50)</f>
        <v>1008</v>
      </c>
      <c r="D33" s="31">
        <f>SUM(D34:D50)</f>
        <v>28</v>
      </c>
      <c r="E33" s="31">
        <f>SUM(E34:E50)</f>
        <v>100.80000000000004</v>
      </c>
      <c r="F33" s="31">
        <f>SUM(F34:F50)</f>
        <v>2.8000000000000003</v>
      </c>
      <c r="G33" s="32">
        <f>MIN(G34:G50)</f>
        <v>44987</v>
      </c>
      <c r="H33" s="33">
        <f>MAX(H34:H50)</f>
        <v>45063</v>
      </c>
      <c r="I33" s="32">
        <f>MIN(I34:I50)</f>
        <v>45050</v>
      </c>
      <c r="J33" s="33">
        <f>MAX(J34:J50)</f>
        <v>45072</v>
      </c>
    </row>
    <row r="34" spans="1:10" ht="14.4" hidden="1" customHeight="1" outlineLevel="1" x14ac:dyDescent="0.3">
      <c r="A34" s="23"/>
      <c r="B34" s="24">
        <v>30</v>
      </c>
      <c r="C34" s="25">
        <f t="shared" ref="C34:C47" si="5">B34*7</f>
        <v>210</v>
      </c>
      <c r="D34" s="25"/>
      <c r="E34" s="25">
        <f t="shared" ref="E34:F50" si="6">C34*0.1</f>
        <v>21</v>
      </c>
      <c r="F34" s="26">
        <f t="shared" si="6"/>
        <v>0</v>
      </c>
      <c r="G34" s="27">
        <v>44987</v>
      </c>
      <c r="H34" s="28">
        <v>45028</v>
      </c>
      <c r="I34" s="27"/>
      <c r="J34" s="28"/>
    </row>
    <row r="35" spans="1:10" ht="14.4" hidden="1" customHeight="1" outlineLevel="1" x14ac:dyDescent="0.3">
      <c r="A35" s="23"/>
      <c r="B35" s="24">
        <v>16</v>
      </c>
      <c r="C35" s="25">
        <f t="shared" si="5"/>
        <v>112</v>
      </c>
      <c r="D35" s="25"/>
      <c r="E35" s="25">
        <f t="shared" si="6"/>
        <v>11.200000000000001</v>
      </c>
      <c r="F35" s="26">
        <f t="shared" si="6"/>
        <v>0</v>
      </c>
      <c r="G35" s="27">
        <v>44987</v>
      </c>
      <c r="H35" s="28">
        <v>45008</v>
      </c>
      <c r="I35" s="27"/>
      <c r="J35" s="28"/>
    </row>
    <row r="36" spans="1:10" ht="14.4" hidden="1" customHeight="1" outlineLevel="1" x14ac:dyDescent="0.3">
      <c r="A36" s="23"/>
      <c r="B36" s="24">
        <v>10</v>
      </c>
      <c r="C36" s="25">
        <f t="shared" si="5"/>
        <v>70</v>
      </c>
      <c r="D36" s="25"/>
      <c r="E36" s="25">
        <f t="shared" si="6"/>
        <v>7</v>
      </c>
      <c r="F36" s="26">
        <f t="shared" si="6"/>
        <v>0</v>
      </c>
      <c r="G36" s="27">
        <v>45002</v>
      </c>
      <c r="H36" s="28">
        <v>45015</v>
      </c>
      <c r="I36" s="27"/>
      <c r="J36" s="28"/>
    </row>
    <row r="37" spans="1:10" ht="14.4" hidden="1" customHeight="1" outlineLevel="1" x14ac:dyDescent="0.3">
      <c r="A37" s="23"/>
      <c r="B37" s="24">
        <v>3</v>
      </c>
      <c r="C37" s="25">
        <f t="shared" si="5"/>
        <v>21</v>
      </c>
      <c r="D37" s="25"/>
      <c r="E37" s="25">
        <f t="shared" si="6"/>
        <v>2.1</v>
      </c>
      <c r="F37" s="26">
        <f t="shared" si="6"/>
        <v>0</v>
      </c>
      <c r="G37" s="27">
        <v>45016</v>
      </c>
      <c r="H37" s="28">
        <v>45020</v>
      </c>
      <c r="I37" s="27"/>
      <c r="J37" s="28"/>
    </row>
    <row r="38" spans="1:10" ht="14.4" hidden="1" customHeight="1" outlineLevel="1" x14ac:dyDescent="0.3">
      <c r="A38" s="23"/>
      <c r="B38" s="24">
        <v>3</v>
      </c>
      <c r="C38" s="25">
        <f t="shared" si="5"/>
        <v>21</v>
      </c>
      <c r="D38" s="25"/>
      <c r="E38" s="25">
        <f t="shared" si="6"/>
        <v>2.1</v>
      </c>
      <c r="F38" s="26">
        <f t="shared" si="6"/>
        <v>0</v>
      </c>
      <c r="G38" s="27">
        <v>45021</v>
      </c>
      <c r="H38" s="28">
        <v>45023</v>
      </c>
      <c r="I38" s="27"/>
      <c r="J38" s="28"/>
    </row>
    <row r="39" spans="1:10" ht="14.4" hidden="1" customHeight="1" outlineLevel="1" x14ac:dyDescent="0.3">
      <c r="A39" s="23"/>
      <c r="B39" s="24">
        <v>15</v>
      </c>
      <c r="C39" s="25">
        <f t="shared" si="5"/>
        <v>105</v>
      </c>
      <c r="D39" s="25"/>
      <c r="E39" s="25">
        <f t="shared" si="6"/>
        <v>10.5</v>
      </c>
      <c r="F39" s="26">
        <f t="shared" si="6"/>
        <v>0</v>
      </c>
      <c r="G39" s="27">
        <v>45029</v>
      </c>
      <c r="H39" s="28">
        <v>45049</v>
      </c>
      <c r="I39" s="27"/>
      <c r="J39" s="28"/>
    </row>
    <row r="40" spans="1:10" ht="14.4" hidden="1" customHeight="1" outlineLevel="1" x14ac:dyDescent="0.3">
      <c r="A40" s="23"/>
      <c r="B40" s="24">
        <v>20</v>
      </c>
      <c r="C40" s="25">
        <f t="shared" si="5"/>
        <v>140</v>
      </c>
      <c r="D40" s="25"/>
      <c r="E40" s="25">
        <f t="shared" si="6"/>
        <v>14</v>
      </c>
      <c r="F40" s="26">
        <f t="shared" si="6"/>
        <v>0</v>
      </c>
      <c r="G40" s="27">
        <v>45036</v>
      </c>
      <c r="H40" s="28">
        <v>45063</v>
      </c>
      <c r="I40" s="27"/>
      <c r="J40" s="28"/>
    </row>
    <row r="41" spans="1:10" ht="14.4" hidden="1" customHeight="1" outlineLevel="1" x14ac:dyDescent="0.3">
      <c r="A41" s="23"/>
      <c r="B41" s="24">
        <v>2</v>
      </c>
      <c r="C41" s="25">
        <f t="shared" si="5"/>
        <v>14</v>
      </c>
      <c r="D41" s="25"/>
      <c r="E41" s="25">
        <f t="shared" si="6"/>
        <v>1.4000000000000001</v>
      </c>
      <c r="F41" s="26">
        <f t="shared" si="6"/>
        <v>0</v>
      </c>
      <c r="G41" s="27">
        <v>45026</v>
      </c>
      <c r="H41" s="28">
        <v>45027</v>
      </c>
      <c r="I41" s="27"/>
      <c r="J41" s="28"/>
    </row>
    <row r="42" spans="1:10" ht="14.4" hidden="1" customHeight="1" outlineLevel="1" x14ac:dyDescent="0.3">
      <c r="A42" s="23"/>
      <c r="B42" s="24">
        <v>2</v>
      </c>
      <c r="C42" s="25">
        <f t="shared" si="5"/>
        <v>14</v>
      </c>
      <c r="D42" s="25"/>
      <c r="E42" s="25">
        <f t="shared" si="6"/>
        <v>1.4000000000000001</v>
      </c>
      <c r="F42" s="26">
        <f t="shared" si="6"/>
        <v>0</v>
      </c>
      <c r="G42" s="27">
        <v>45021</v>
      </c>
      <c r="H42" s="28">
        <v>45022</v>
      </c>
      <c r="I42" s="27"/>
      <c r="J42" s="28"/>
    </row>
    <row r="43" spans="1:10" ht="14.4" hidden="1" customHeight="1" outlineLevel="1" x14ac:dyDescent="0.3">
      <c r="A43" s="23"/>
      <c r="B43" s="24">
        <v>2</v>
      </c>
      <c r="C43" s="25">
        <f t="shared" si="5"/>
        <v>14</v>
      </c>
      <c r="D43" s="25"/>
      <c r="E43" s="25">
        <f t="shared" si="6"/>
        <v>1.4000000000000001</v>
      </c>
      <c r="F43" s="26">
        <f t="shared" si="6"/>
        <v>0</v>
      </c>
      <c r="G43" s="27">
        <v>45028</v>
      </c>
      <c r="H43" s="28">
        <v>45029</v>
      </c>
      <c r="I43" s="27"/>
      <c r="J43" s="28"/>
    </row>
    <row r="44" spans="1:10" ht="14.4" hidden="1" customHeight="1" outlineLevel="1" x14ac:dyDescent="0.3">
      <c r="A44" s="23"/>
      <c r="B44" s="24">
        <v>2</v>
      </c>
      <c r="C44" s="25">
        <f t="shared" si="5"/>
        <v>14</v>
      </c>
      <c r="D44" s="25"/>
      <c r="E44" s="25">
        <f t="shared" si="6"/>
        <v>1.4000000000000001</v>
      </c>
      <c r="F44" s="26">
        <f t="shared" si="6"/>
        <v>0</v>
      </c>
      <c r="G44" s="27">
        <v>45023</v>
      </c>
      <c r="H44" s="28">
        <v>45026</v>
      </c>
      <c r="I44" s="27"/>
      <c r="J44" s="28"/>
    </row>
    <row r="45" spans="1:10" ht="14.4" hidden="1" customHeight="1" outlineLevel="1" x14ac:dyDescent="0.3">
      <c r="A45" s="23"/>
      <c r="B45" s="24">
        <v>30</v>
      </c>
      <c r="C45" s="25">
        <f t="shared" si="5"/>
        <v>210</v>
      </c>
      <c r="D45" s="25"/>
      <c r="E45" s="25">
        <f t="shared" si="6"/>
        <v>21</v>
      </c>
      <c r="F45" s="26">
        <f t="shared" si="6"/>
        <v>0</v>
      </c>
      <c r="G45" s="27">
        <v>44987</v>
      </c>
      <c r="H45" s="28">
        <v>45028</v>
      </c>
      <c r="I45" s="27"/>
      <c r="J45" s="28"/>
    </row>
    <row r="46" spans="1:10" ht="14.4" hidden="1" customHeight="1" outlineLevel="1" x14ac:dyDescent="0.3">
      <c r="A46" s="23"/>
      <c r="B46" s="24">
        <v>2</v>
      </c>
      <c r="C46" s="25">
        <f t="shared" si="5"/>
        <v>14</v>
      </c>
      <c r="D46" s="25"/>
      <c r="E46" s="25">
        <f t="shared" si="6"/>
        <v>1.4000000000000001</v>
      </c>
      <c r="F46" s="26">
        <f t="shared" si="6"/>
        <v>0</v>
      </c>
      <c r="G46" s="27">
        <v>45028</v>
      </c>
      <c r="H46" s="28">
        <v>45029</v>
      </c>
      <c r="I46" s="27"/>
      <c r="J46" s="28"/>
    </row>
    <row r="47" spans="1:10" ht="14.4" hidden="1" customHeight="1" outlineLevel="1" x14ac:dyDescent="0.3">
      <c r="A47" s="23"/>
      <c r="B47" s="24">
        <v>2</v>
      </c>
      <c r="C47" s="25">
        <f t="shared" si="5"/>
        <v>14</v>
      </c>
      <c r="D47" s="25"/>
      <c r="E47" s="25">
        <f t="shared" si="6"/>
        <v>1.4000000000000001</v>
      </c>
      <c r="F47" s="26">
        <f t="shared" si="6"/>
        <v>0</v>
      </c>
      <c r="G47" s="27">
        <v>45023</v>
      </c>
      <c r="H47" s="28">
        <v>45026</v>
      </c>
      <c r="I47" s="27"/>
      <c r="J47" s="28"/>
    </row>
    <row r="48" spans="1:10" ht="14.4" hidden="1" customHeight="1" outlineLevel="1" x14ac:dyDescent="0.3">
      <c r="A48" s="23"/>
      <c r="B48" s="24">
        <v>2</v>
      </c>
      <c r="C48" s="34"/>
      <c r="D48" s="25">
        <f>B48*7</f>
        <v>14</v>
      </c>
      <c r="E48" s="25">
        <f t="shared" si="6"/>
        <v>0</v>
      </c>
      <c r="F48" s="26">
        <f t="shared" si="6"/>
        <v>1.4000000000000001</v>
      </c>
      <c r="G48" s="27"/>
      <c r="H48" s="28"/>
      <c r="I48" s="27">
        <v>45050</v>
      </c>
      <c r="J48" s="28">
        <v>45051</v>
      </c>
    </row>
    <row r="49" spans="1:10" ht="14.4" hidden="1" customHeight="1" outlineLevel="1" x14ac:dyDescent="0.3">
      <c r="A49" s="23"/>
      <c r="B49" s="24">
        <v>5</v>
      </c>
      <c r="C49" s="25">
        <f>B49*7</f>
        <v>35</v>
      </c>
      <c r="D49" s="25"/>
      <c r="E49" s="25">
        <f t="shared" si="6"/>
        <v>3.5</v>
      </c>
      <c r="F49" s="26">
        <f t="shared" si="6"/>
        <v>0</v>
      </c>
      <c r="G49" s="27"/>
      <c r="H49" s="28"/>
      <c r="I49" s="27">
        <v>45064</v>
      </c>
      <c r="J49" s="28">
        <v>45070</v>
      </c>
    </row>
    <row r="50" spans="1:10" ht="14.4" hidden="1" customHeight="1" outlineLevel="1" x14ac:dyDescent="0.3">
      <c r="A50" s="23"/>
      <c r="B50" s="24">
        <v>2</v>
      </c>
      <c r="C50" s="34"/>
      <c r="D50" s="25">
        <f>B50*7</f>
        <v>14</v>
      </c>
      <c r="E50" s="25">
        <f t="shared" si="6"/>
        <v>0</v>
      </c>
      <c r="F50" s="26">
        <f t="shared" si="6"/>
        <v>1.4000000000000001</v>
      </c>
      <c r="G50" s="27"/>
      <c r="H50" s="28"/>
      <c r="I50" s="27">
        <v>45071</v>
      </c>
      <c r="J50" s="28">
        <v>45072</v>
      </c>
    </row>
    <row r="51" spans="1:10" ht="18" collapsed="1" x14ac:dyDescent="0.35">
      <c r="A51" s="29"/>
      <c r="B51" s="30">
        <f>SUM(B52:B68)</f>
        <v>122</v>
      </c>
      <c r="C51" s="31">
        <f>SUM(C52:C68)</f>
        <v>826</v>
      </c>
      <c r="D51" s="31">
        <f>SUM(D52:D68)</f>
        <v>28</v>
      </c>
      <c r="E51" s="31">
        <f>SUM(E52:E68)</f>
        <v>82.600000000000009</v>
      </c>
      <c r="F51" s="31">
        <f>SUM(F52:F68)</f>
        <v>2.8000000000000003</v>
      </c>
      <c r="G51" s="32">
        <f>MIN(G52:G68)</f>
        <v>45036</v>
      </c>
      <c r="H51" s="33">
        <f>MAX(H52:H68)</f>
        <v>45098</v>
      </c>
      <c r="I51" s="32">
        <f>MIN(I52:I68)</f>
        <v>45099</v>
      </c>
      <c r="J51" s="33">
        <f>MAX(J52:J68)</f>
        <v>45111</v>
      </c>
    </row>
    <row r="52" spans="1:10" ht="14.4" hidden="1" customHeight="1" outlineLevel="1" x14ac:dyDescent="0.3">
      <c r="A52" s="23"/>
      <c r="B52" s="24">
        <v>15</v>
      </c>
      <c r="C52" s="25">
        <f t="shared" ref="C52:C65" si="7">B52*7</f>
        <v>105</v>
      </c>
      <c r="D52" s="25"/>
      <c r="E52" s="25">
        <f t="shared" ref="E52:F68" si="8">C52*0.1</f>
        <v>10.5</v>
      </c>
      <c r="F52" s="26">
        <f t="shared" si="8"/>
        <v>0</v>
      </c>
      <c r="G52" s="27">
        <v>45036</v>
      </c>
      <c r="H52" s="28">
        <v>45056</v>
      </c>
      <c r="I52" s="27"/>
      <c r="J52" s="28"/>
    </row>
    <row r="53" spans="1:10" ht="14.4" hidden="1" customHeight="1" outlineLevel="1" x14ac:dyDescent="0.3">
      <c r="A53" s="23"/>
      <c r="B53" s="24">
        <v>15</v>
      </c>
      <c r="C53" s="25">
        <f t="shared" si="7"/>
        <v>105</v>
      </c>
      <c r="D53" s="25"/>
      <c r="E53" s="25">
        <f t="shared" si="8"/>
        <v>10.5</v>
      </c>
      <c r="F53" s="26">
        <f t="shared" si="8"/>
        <v>0</v>
      </c>
      <c r="G53" s="27">
        <v>45057</v>
      </c>
      <c r="H53" s="28">
        <v>45077</v>
      </c>
      <c r="I53" s="27"/>
      <c r="J53" s="28"/>
    </row>
    <row r="54" spans="1:10" ht="14.4" hidden="1" customHeight="1" outlineLevel="1" x14ac:dyDescent="0.3">
      <c r="A54" s="23"/>
      <c r="B54" s="24">
        <v>10</v>
      </c>
      <c r="C54" s="25">
        <f t="shared" si="7"/>
        <v>70</v>
      </c>
      <c r="D54" s="25"/>
      <c r="E54" s="25">
        <f t="shared" si="8"/>
        <v>7</v>
      </c>
      <c r="F54" s="26">
        <f t="shared" si="8"/>
        <v>0</v>
      </c>
      <c r="G54" s="27">
        <v>45071</v>
      </c>
      <c r="H54" s="28">
        <v>45084</v>
      </c>
      <c r="I54" s="27"/>
      <c r="J54" s="28"/>
    </row>
    <row r="55" spans="1:10" ht="14.4" hidden="1" customHeight="1" outlineLevel="1" x14ac:dyDescent="0.3">
      <c r="A55" s="23"/>
      <c r="B55" s="24">
        <v>3</v>
      </c>
      <c r="C55" s="25">
        <f t="shared" si="7"/>
        <v>21</v>
      </c>
      <c r="D55" s="25"/>
      <c r="E55" s="25">
        <f t="shared" si="8"/>
        <v>2.1</v>
      </c>
      <c r="F55" s="26">
        <f t="shared" si="8"/>
        <v>0</v>
      </c>
      <c r="G55" s="27">
        <v>45085</v>
      </c>
      <c r="H55" s="28">
        <v>45089</v>
      </c>
      <c r="I55" s="27"/>
      <c r="J55" s="28"/>
    </row>
    <row r="56" spans="1:10" ht="14.4" hidden="1" customHeight="1" outlineLevel="1" x14ac:dyDescent="0.3">
      <c r="A56" s="23"/>
      <c r="B56" s="24">
        <v>3</v>
      </c>
      <c r="C56" s="25">
        <f t="shared" si="7"/>
        <v>21</v>
      </c>
      <c r="D56" s="25"/>
      <c r="E56" s="25">
        <f t="shared" si="8"/>
        <v>2.1</v>
      </c>
      <c r="F56" s="26">
        <f t="shared" si="8"/>
        <v>0</v>
      </c>
      <c r="G56" s="27">
        <v>45090</v>
      </c>
      <c r="H56" s="28">
        <v>45092</v>
      </c>
      <c r="I56" s="27"/>
      <c r="J56" s="28"/>
    </row>
    <row r="57" spans="1:10" ht="14.4" hidden="1" customHeight="1" outlineLevel="1" x14ac:dyDescent="0.3">
      <c r="A57" s="23"/>
      <c r="B57" s="24">
        <v>15</v>
      </c>
      <c r="C57" s="25">
        <f t="shared" si="7"/>
        <v>105</v>
      </c>
      <c r="D57" s="25"/>
      <c r="E57" s="25">
        <f t="shared" si="8"/>
        <v>10.5</v>
      </c>
      <c r="F57" s="26">
        <f t="shared" si="8"/>
        <v>0</v>
      </c>
      <c r="G57" s="27">
        <v>45064</v>
      </c>
      <c r="H57" s="28">
        <v>45084</v>
      </c>
      <c r="I57" s="27"/>
      <c r="J57" s="28"/>
    </row>
    <row r="58" spans="1:10" ht="14.4" hidden="1" customHeight="1" outlineLevel="1" x14ac:dyDescent="0.3">
      <c r="A58" s="23"/>
      <c r="B58" s="24">
        <v>20</v>
      </c>
      <c r="C58" s="25">
        <f t="shared" si="7"/>
        <v>140</v>
      </c>
      <c r="D58" s="25"/>
      <c r="E58" s="25">
        <f t="shared" si="8"/>
        <v>14</v>
      </c>
      <c r="F58" s="26">
        <f t="shared" si="8"/>
        <v>0</v>
      </c>
      <c r="G58" s="27">
        <v>45071</v>
      </c>
      <c r="H58" s="28">
        <v>45098</v>
      </c>
      <c r="I58" s="27"/>
      <c r="J58" s="28"/>
    </row>
    <row r="59" spans="1:10" ht="14.4" hidden="1" customHeight="1" outlineLevel="1" x14ac:dyDescent="0.3">
      <c r="A59" s="23"/>
      <c r="B59" s="24">
        <v>2</v>
      </c>
      <c r="C59" s="25">
        <f t="shared" si="7"/>
        <v>14</v>
      </c>
      <c r="D59" s="25"/>
      <c r="E59" s="25">
        <f t="shared" si="8"/>
        <v>1.4000000000000001</v>
      </c>
      <c r="F59" s="26">
        <f t="shared" si="8"/>
        <v>0</v>
      </c>
      <c r="G59" s="27">
        <v>45093</v>
      </c>
      <c r="H59" s="28">
        <v>45096</v>
      </c>
      <c r="I59" s="27"/>
      <c r="J59" s="28"/>
    </row>
    <row r="60" spans="1:10" ht="14.4" hidden="1" customHeight="1" outlineLevel="1" x14ac:dyDescent="0.3">
      <c r="A60" s="23"/>
      <c r="B60" s="24">
        <v>2</v>
      </c>
      <c r="C60" s="25">
        <f t="shared" si="7"/>
        <v>14</v>
      </c>
      <c r="D60" s="25"/>
      <c r="E60" s="25">
        <f t="shared" si="8"/>
        <v>1.4000000000000001</v>
      </c>
      <c r="F60" s="26">
        <f t="shared" si="8"/>
        <v>0</v>
      </c>
      <c r="G60" s="27">
        <v>45090</v>
      </c>
      <c r="H60" s="28">
        <v>45091</v>
      </c>
      <c r="I60" s="27"/>
      <c r="J60" s="28"/>
    </row>
    <row r="61" spans="1:10" ht="14.4" hidden="1" customHeight="1" outlineLevel="1" x14ac:dyDescent="0.3">
      <c r="A61" s="23"/>
      <c r="B61" s="24">
        <v>2</v>
      </c>
      <c r="C61" s="25">
        <f t="shared" si="7"/>
        <v>14</v>
      </c>
      <c r="D61" s="25"/>
      <c r="E61" s="25">
        <f t="shared" si="8"/>
        <v>1.4000000000000001</v>
      </c>
      <c r="F61" s="26">
        <f t="shared" si="8"/>
        <v>0</v>
      </c>
      <c r="G61" s="27">
        <v>45097</v>
      </c>
      <c r="H61" s="28">
        <v>45098</v>
      </c>
      <c r="I61" s="27"/>
      <c r="J61" s="28"/>
    </row>
    <row r="62" spans="1:10" ht="14.4" hidden="1" customHeight="1" outlineLevel="1" x14ac:dyDescent="0.3">
      <c r="A62" s="23"/>
      <c r="B62" s="24">
        <v>2</v>
      </c>
      <c r="C62" s="25">
        <f t="shared" si="7"/>
        <v>14</v>
      </c>
      <c r="D62" s="25"/>
      <c r="E62" s="25">
        <f t="shared" si="8"/>
        <v>1.4000000000000001</v>
      </c>
      <c r="F62" s="26">
        <f t="shared" si="8"/>
        <v>0</v>
      </c>
      <c r="G62" s="27">
        <v>45092</v>
      </c>
      <c r="H62" s="28">
        <v>45093</v>
      </c>
      <c r="I62" s="27"/>
      <c r="J62" s="28"/>
    </row>
    <row r="63" spans="1:10" ht="14.4" hidden="1" customHeight="1" outlineLevel="1" x14ac:dyDescent="0.3">
      <c r="A63" s="23"/>
      <c r="B63" s="24">
        <v>20</v>
      </c>
      <c r="C63" s="25">
        <f t="shared" si="7"/>
        <v>140</v>
      </c>
      <c r="D63" s="25"/>
      <c r="E63" s="25">
        <f t="shared" si="8"/>
        <v>14</v>
      </c>
      <c r="F63" s="26">
        <f t="shared" si="8"/>
        <v>0</v>
      </c>
      <c r="G63" s="27">
        <v>45043</v>
      </c>
      <c r="H63" s="28">
        <v>45070</v>
      </c>
      <c r="I63" s="27"/>
      <c r="J63" s="28"/>
    </row>
    <row r="64" spans="1:10" ht="14.4" hidden="1" customHeight="1" outlineLevel="1" x14ac:dyDescent="0.3">
      <c r="A64" s="23"/>
      <c r="B64" s="24">
        <v>2</v>
      </c>
      <c r="C64" s="25">
        <f t="shared" si="7"/>
        <v>14</v>
      </c>
      <c r="D64" s="25"/>
      <c r="E64" s="25">
        <f t="shared" si="8"/>
        <v>1.4000000000000001</v>
      </c>
      <c r="F64" s="26">
        <f t="shared" si="8"/>
        <v>0</v>
      </c>
      <c r="G64" s="27">
        <v>45097</v>
      </c>
      <c r="H64" s="28">
        <v>45098</v>
      </c>
      <c r="I64" s="27"/>
      <c r="J64" s="28"/>
    </row>
    <row r="65" spans="1:10" ht="14.4" hidden="1" customHeight="1" outlineLevel="1" x14ac:dyDescent="0.3">
      <c r="A65" s="23"/>
      <c r="B65" s="24">
        <v>2</v>
      </c>
      <c r="C65" s="25">
        <f t="shared" si="7"/>
        <v>14</v>
      </c>
      <c r="D65" s="25"/>
      <c r="E65" s="25">
        <f t="shared" si="8"/>
        <v>1.4000000000000001</v>
      </c>
      <c r="F65" s="26">
        <f t="shared" si="8"/>
        <v>0</v>
      </c>
      <c r="G65" s="27">
        <v>45092</v>
      </c>
      <c r="H65" s="28">
        <v>45093</v>
      </c>
      <c r="I65" s="27"/>
      <c r="J65" s="28"/>
    </row>
    <row r="66" spans="1:10" ht="14.4" hidden="1" customHeight="1" outlineLevel="1" x14ac:dyDescent="0.3">
      <c r="A66" s="23"/>
      <c r="B66" s="24">
        <v>2</v>
      </c>
      <c r="C66" s="34"/>
      <c r="D66" s="25">
        <f>B66*7</f>
        <v>14</v>
      </c>
      <c r="E66" s="25">
        <f t="shared" si="8"/>
        <v>0</v>
      </c>
      <c r="F66" s="26">
        <f t="shared" si="8"/>
        <v>1.4000000000000001</v>
      </c>
      <c r="G66" s="27"/>
      <c r="H66" s="28"/>
      <c r="I66" s="27">
        <v>45099</v>
      </c>
      <c r="J66" s="28">
        <v>45100</v>
      </c>
    </row>
    <row r="67" spans="1:10" ht="14.4" hidden="1" customHeight="1" outlineLevel="1" x14ac:dyDescent="0.3">
      <c r="A67" s="23"/>
      <c r="B67" s="24">
        <v>5</v>
      </c>
      <c r="C67" s="25">
        <f>B67*7</f>
        <v>35</v>
      </c>
      <c r="D67" s="25"/>
      <c r="E67" s="25">
        <f t="shared" si="8"/>
        <v>3.5</v>
      </c>
      <c r="F67" s="26">
        <f t="shared" si="8"/>
        <v>0</v>
      </c>
      <c r="G67" s="27"/>
      <c r="H67" s="28"/>
      <c r="I67" s="27">
        <v>45103</v>
      </c>
      <c r="J67" s="28">
        <v>45107</v>
      </c>
    </row>
    <row r="68" spans="1:10" ht="14.4" hidden="1" customHeight="1" outlineLevel="1" x14ac:dyDescent="0.3">
      <c r="A68" s="23"/>
      <c r="B68" s="24">
        <v>2</v>
      </c>
      <c r="C68" s="34"/>
      <c r="D68" s="25">
        <f>B68*7</f>
        <v>14</v>
      </c>
      <c r="E68" s="25">
        <f t="shared" si="8"/>
        <v>0</v>
      </c>
      <c r="F68" s="26">
        <f t="shared" si="8"/>
        <v>1.4000000000000001</v>
      </c>
      <c r="G68" s="27"/>
      <c r="H68" s="28"/>
      <c r="I68" s="27">
        <v>45110</v>
      </c>
      <c r="J68" s="28">
        <v>45111</v>
      </c>
    </row>
    <row r="69" spans="1:10" ht="18" collapsed="1" x14ac:dyDescent="0.35">
      <c r="A69" s="29"/>
      <c r="B69" s="30">
        <f>SUM(B70:B86)</f>
        <v>147</v>
      </c>
      <c r="C69" s="31">
        <f>SUM(C70:C86)</f>
        <v>1001</v>
      </c>
      <c r="D69" s="31">
        <f>SUM(D70:D86)</f>
        <v>28</v>
      </c>
      <c r="E69" s="31">
        <f>SUM(E70:E86)</f>
        <v>100.10000000000004</v>
      </c>
      <c r="F69" s="31">
        <f>SUM(F70:F86)</f>
        <v>2.8000000000000003</v>
      </c>
      <c r="G69" s="32">
        <f>MIN(G70:G86)</f>
        <v>45099</v>
      </c>
      <c r="H69" s="33">
        <f>MAX(H70:H86)</f>
        <v>45182</v>
      </c>
      <c r="I69" s="32">
        <f>MIN(I70:I86)</f>
        <v>45174</v>
      </c>
      <c r="J69" s="33">
        <f>MAX(J70:J86)</f>
        <v>45191</v>
      </c>
    </row>
    <row r="70" spans="1:10" ht="14.4" hidden="1" customHeight="1" outlineLevel="1" x14ac:dyDescent="0.3">
      <c r="A70" s="23"/>
      <c r="B70" s="24">
        <v>30</v>
      </c>
      <c r="C70" s="25">
        <f t="shared" ref="C70:C83" si="9">B70*7</f>
        <v>210</v>
      </c>
      <c r="D70" s="25"/>
      <c r="E70" s="25">
        <f t="shared" ref="E70:F86" si="10">C70*0.1</f>
        <v>21</v>
      </c>
      <c r="F70" s="26">
        <f t="shared" si="10"/>
        <v>0</v>
      </c>
      <c r="G70" s="27">
        <v>45099</v>
      </c>
      <c r="H70" s="28">
        <v>45140</v>
      </c>
      <c r="I70" s="27"/>
      <c r="J70" s="28"/>
    </row>
    <row r="71" spans="1:10" ht="14.4" hidden="1" customHeight="1" outlineLevel="1" x14ac:dyDescent="0.3">
      <c r="A71" s="23"/>
      <c r="B71" s="24">
        <v>15</v>
      </c>
      <c r="C71" s="25">
        <f t="shared" si="9"/>
        <v>105</v>
      </c>
      <c r="D71" s="25"/>
      <c r="E71" s="25">
        <f t="shared" si="10"/>
        <v>10.5</v>
      </c>
      <c r="F71" s="26">
        <f t="shared" si="10"/>
        <v>0</v>
      </c>
      <c r="G71" s="27">
        <v>45099</v>
      </c>
      <c r="H71" s="28">
        <v>45119</v>
      </c>
      <c r="I71" s="27"/>
      <c r="J71" s="28"/>
    </row>
    <row r="72" spans="1:10" ht="14.4" hidden="1" customHeight="1" outlineLevel="1" x14ac:dyDescent="0.3">
      <c r="A72" s="23"/>
      <c r="B72" s="24">
        <v>10</v>
      </c>
      <c r="C72" s="25">
        <f t="shared" si="9"/>
        <v>70</v>
      </c>
      <c r="D72" s="25"/>
      <c r="E72" s="25">
        <f t="shared" si="10"/>
        <v>7</v>
      </c>
      <c r="F72" s="26">
        <f t="shared" si="10"/>
        <v>0</v>
      </c>
      <c r="G72" s="27">
        <v>45113</v>
      </c>
      <c r="H72" s="28">
        <v>45126</v>
      </c>
      <c r="I72" s="27"/>
      <c r="J72" s="28"/>
    </row>
    <row r="73" spans="1:10" ht="14.4" hidden="1" customHeight="1" outlineLevel="1" x14ac:dyDescent="0.3">
      <c r="A73" s="23"/>
      <c r="B73" s="24">
        <v>3</v>
      </c>
      <c r="C73" s="25">
        <f t="shared" si="9"/>
        <v>21</v>
      </c>
      <c r="D73" s="25"/>
      <c r="E73" s="25">
        <f t="shared" si="10"/>
        <v>2.1</v>
      </c>
      <c r="F73" s="26">
        <f t="shared" si="10"/>
        <v>0</v>
      </c>
      <c r="G73" s="27">
        <v>45127</v>
      </c>
      <c r="H73" s="28">
        <v>45131</v>
      </c>
      <c r="I73" s="27"/>
      <c r="J73" s="28"/>
    </row>
    <row r="74" spans="1:10" ht="14.4" hidden="1" customHeight="1" outlineLevel="1" x14ac:dyDescent="0.3">
      <c r="A74" s="23"/>
      <c r="B74" s="24">
        <v>3</v>
      </c>
      <c r="C74" s="25">
        <f t="shared" si="9"/>
        <v>21</v>
      </c>
      <c r="D74" s="25"/>
      <c r="E74" s="25">
        <f t="shared" si="10"/>
        <v>2.1</v>
      </c>
      <c r="F74" s="26">
        <f t="shared" si="10"/>
        <v>0</v>
      </c>
      <c r="G74" s="27">
        <v>45132</v>
      </c>
      <c r="H74" s="28">
        <v>45134</v>
      </c>
      <c r="I74" s="27"/>
      <c r="J74" s="28"/>
    </row>
    <row r="75" spans="1:10" ht="14.4" hidden="1" customHeight="1" outlineLevel="1" x14ac:dyDescent="0.3">
      <c r="A75" s="23"/>
      <c r="B75" s="24">
        <v>15</v>
      </c>
      <c r="C75" s="25">
        <f t="shared" si="9"/>
        <v>105</v>
      </c>
      <c r="D75" s="25"/>
      <c r="E75" s="25">
        <f t="shared" si="10"/>
        <v>10.5</v>
      </c>
      <c r="F75" s="26">
        <f t="shared" si="10"/>
        <v>0</v>
      </c>
      <c r="G75" s="27">
        <v>45141</v>
      </c>
      <c r="H75" s="28">
        <v>45168</v>
      </c>
      <c r="I75" s="27"/>
      <c r="J75" s="28"/>
    </row>
    <row r="76" spans="1:10" ht="14.4" hidden="1" customHeight="1" outlineLevel="1" x14ac:dyDescent="0.3">
      <c r="A76" s="23"/>
      <c r="B76" s="24">
        <v>20</v>
      </c>
      <c r="C76" s="25">
        <f t="shared" si="9"/>
        <v>140</v>
      </c>
      <c r="D76" s="25"/>
      <c r="E76" s="25">
        <f t="shared" si="10"/>
        <v>14</v>
      </c>
      <c r="F76" s="26">
        <f t="shared" si="10"/>
        <v>0</v>
      </c>
      <c r="G76" s="27">
        <v>45148</v>
      </c>
      <c r="H76" s="28">
        <v>45182</v>
      </c>
      <c r="I76" s="27"/>
      <c r="J76" s="28"/>
    </row>
    <row r="77" spans="1:10" ht="14.4" hidden="1" customHeight="1" outlineLevel="1" x14ac:dyDescent="0.3">
      <c r="A77" s="23"/>
      <c r="B77" s="24">
        <v>2</v>
      </c>
      <c r="C77" s="25">
        <f t="shared" si="9"/>
        <v>14</v>
      </c>
      <c r="D77" s="25"/>
      <c r="E77" s="25">
        <f t="shared" si="10"/>
        <v>1.4000000000000001</v>
      </c>
      <c r="F77" s="26">
        <f t="shared" si="10"/>
        <v>0</v>
      </c>
      <c r="G77" s="27">
        <v>45135</v>
      </c>
      <c r="H77" s="28">
        <v>45138</v>
      </c>
      <c r="I77" s="27"/>
      <c r="J77" s="28"/>
    </row>
    <row r="78" spans="1:10" ht="14.4" hidden="1" customHeight="1" outlineLevel="1" x14ac:dyDescent="0.3">
      <c r="A78" s="23"/>
      <c r="B78" s="24">
        <v>2</v>
      </c>
      <c r="C78" s="25">
        <f t="shared" si="9"/>
        <v>14</v>
      </c>
      <c r="D78" s="25"/>
      <c r="E78" s="25">
        <f t="shared" si="10"/>
        <v>1.4000000000000001</v>
      </c>
      <c r="F78" s="26">
        <f t="shared" si="10"/>
        <v>0</v>
      </c>
      <c r="G78" s="27">
        <v>45132</v>
      </c>
      <c r="H78" s="28">
        <v>45133</v>
      </c>
      <c r="I78" s="27"/>
      <c r="J78" s="28"/>
    </row>
    <row r="79" spans="1:10" ht="14.4" hidden="1" customHeight="1" outlineLevel="1" x14ac:dyDescent="0.3">
      <c r="A79" s="23"/>
      <c r="B79" s="24">
        <v>2</v>
      </c>
      <c r="C79" s="25">
        <f t="shared" si="9"/>
        <v>14</v>
      </c>
      <c r="D79" s="25"/>
      <c r="E79" s="25">
        <f t="shared" si="10"/>
        <v>1.4000000000000001</v>
      </c>
      <c r="F79" s="26">
        <f t="shared" si="10"/>
        <v>0</v>
      </c>
      <c r="G79" s="27">
        <v>45139</v>
      </c>
      <c r="H79" s="28">
        <v>45140</v>
      </c>
      <c r="I79" s="27"/>
      <c r="J79" s="28"/>
    </row>
    <row r="80" spans="1:10" ht="14.4" hidden="1" customHeight="1" outlineLevel="1" x14ac:dyDescent="0.3">
      <c r="A80" s="23"/>
      <c r="B80" s="24">
        <v>2</v>
      </c>
      <c r="C80" s="25">
        <f t="shared" si="9"/>
        <v>14</v>
      </c>
      <c r="D80" s="25"/>
      <c r="E80" s="25">
        <f t="shared" si="10"/>
        <v>1.4000000000000001</v>
      </c>
      <c r="F80" s="26">
        <f t="shared" si="10"/>
        <v>0</v>
      </c>
      <c r="G80" s="27">
        <v>45134</v>
      </c>
      <c r="H80" s="28">
        <v>45135</v>
      </c>
      <c r="I80" s="27"/>
      <c r="J80" s="28"/>
    </row>
    <row r="81" spans="1:10" ht="14.4" hidden="1" customHeight="1" outlineLevel="1" x14ac:dyDescent="0.3">
      <c r="A81" s="23"/>
      <c r="B81" s="24">
        <v>30</v>
      </c>
      <c r="C81" s="25">
        <f t="shared" si="9"/>
        <v>210</v>
      </c>
      <c r="D81" s="25"/>
      <c r="E81" s="25">
        <f t="shared" si="10"/>
        <v>21</v>
      </c>
      <c r="F81" s="26">
        <f t="shared" si="10"/>
        <v>0</v>
      </c>
      <c r="G81" s="27">
        <v>45125</v>
      </c>
      <c r="H81" s="28">
        <v>45173</v>
      </c>
      <c r="I81" s="27"/>
      <c r="J81" s="28"/>
    </row>
    <row r="82" spans="1:10" ht="14.4" hidden="1" customHeight="1" outlineLevel="1" x14ac:dyDescent="0.3">
      <c r="A82" s="23"/>
      <c r="B82" s="24">
        <v>2</v>
      </c>
      <c r="C82" s="25">
        <f t="shared" si="9"/>
        <v>14</v>
      </c>
      <c r="D82" s="25"/>
      <c r="E82" s="25">
        <f t="shared" si="10"/>
        <v>1.4000000000000001</v>
      </c>
      <c r="F82" s="26">
        <f t="shared" si="10"/>
        <v>0</v>
      </c>
      <c r="G82" s="27">
        <v>45139</v>
      </c>
      <c r="H82" s="28">
        <v>45140</v>
      </c>
      <c r="I82" s="27"/>
      <c r="J82" s="28"/>
    </row>
    <row r="83" spans="1:10" ht="14.4" hidden="1" customHeight="1" outlineLevel="1" x14ac:dyDescent="0.3">
      <c r="A83" s="23"/>
      <c r="B83" s="24">
        <v>2</v>
      </c>
      <c r="C83" s="25">
        <f t="shared" si="9"/>
        <v>14</v>
      </c>
      <c r="D83" s="25"/>
      <c r="E83" s="25">
        <f t="shared" si="10"/>
        <v>1.4000000000000001</v>
      </c>
      <c r="F83" s="26">
        <f t="shared" si="10"/>
        <v>0</v>
      </c>
      <c r="G83" s="27">
        <v>45134</v>
      </c>
      <c r="H83" s="28">
        <v>45135</v>
      </c>
      <c r="I83" s="27"/>
      <c r="J83" s="28"/>
    </row>
    <row r="84" spans="1:10" ht="14.4" hidden="1" customHeight="1" outlineLevel="1" x14ac:dyDescent="0.3">
      <c r="A84" s="23"/>
      <c r="B84" s="24">
        <v>2</v>
      </c>
      <c r="C84" s="34"/>
      <c r="D84" s="25">
        <f>B84*7</f>
        <v>14</v>
      </c>
      <c r="E84" s="25">
        <f t="shared" si="10"/>
        <v>0</v>
      </c>
      <c r="F84" s="26">
        <f t="shared" si="10"/>
        <v>1.4000000000000001</v>
      </c>
      <c r="G84" s="27"/>
      <c r="H84" s="28"/>
      <c r="I84" s="27">
        <v>45174</v>
      </c>
      <c r="J84" s="28">
        <v>45175</v>
      </c>
    </row>
    <row r="85" spans="1:10" ht="14.4" hidden="1" customHeight="1" outlineLevel="1" x14ac:dyDescent="0.3">
      <c r="A85" s="23"/>
      <c r="B85" s="24">
        <v>5</v>
      </c>
      <c r="C85" s="25">
        <f>B85*7</f>
        <v>35</v>
      </c>
      <c r="D85" s="25"/>
      <c r="E85" s="25">
        <f t="shared" si="10"/>
        <v>3.5</v>
      </c>
      <c r="F85" s="26">
        <f t="shared" si="10"/>
        <v>0</v>
      </c>
      <c r="G85" s="27"/>
      <c r="H85" s="28"/>
      <c r="I85" s="27">
        <v>45183</v>
      </c>
      <c r="J85" s="28">
        <v>45189</v>
      </c>
    </row>
    <row r="86" spans="1:10" ht="14.4" hidden="1" customHeight="1" outlineLevel="1" x14ac:dyDescent="0.3">
      <c r="A86" s="23"/>
      <c r="B86" s="24">
        <v>2</v>
      </c>
      <c r="C86" s="34"/>
      <c r="D86" s="25">
        <f>B86*7</f>
        <v>14</v>
      </c>
      <c r="E86" s="25">
        <f t="shared" si="10"/>
        <v>0</v>
      </c>
      <c r="F86" s="26">
        <f t="shared" si="10"/>
        <v>1.4000000000000001</v>
      </c>
      <c r="G86" s="27"/>
      <c r="H86" s="28"/>
      <c r="I86" s="27">
        <v>45190</v>
      </c>
      <c r="J86" s="28">
        <v>45191</v>
      </c>
    </row>
    <row r="87" spans="1:10" ht="18" collapsed="1" x14ac:dyDescent="0.35">
      <c r="A87" s="29"/>
      <c r="B87" s="30">
        <f>SUM(B88:B104)</f>
        <v>157</v>
      </c>
      <c r="C87" s="31">
        <f>SUM(C88:C104)</f>
        <v>1071</v>
      </c>
      <c r="D87" s="31">
        <f>SUM(D88:D104)</f>
        <v>28</v>
      </c>
      <c r="E87" s="31">
        <f>SUM(E88:E104)</f>
        <v>107.10000000000004</v>
      </c>
      <c r="F87" s="31">
        <f>SUM(F88:F104)</f>
        <v>2.8000000000000003</v>
      </c>
      <c r="G87" s="32">
        <f>MIN(G88:G104)</f>
        <v>45134</v>
      </c>
      <c r="H87" s="33">
        <f>MAX(H88:H104)</f>
        <v>45217</v>
      </c>
      <c r="I87" s="32">
        <f>MIN(I88:I104)</f>
        <v>45216</v>
      </c>
      <c r="J87" s="33">
        <f>MAX(J88:J104)</f>
        <v>45226</v>
      </c>
    </row>
    <row r="88" spans="1:10" ht="14.4" hidden="1" customHeight="1" outlineLevel="1" x14ac:dyDescent="0.3">
      <c r="A88" s="23"/>
      <c r="B88" s="24">
        <v>35</v>
      </c>
      <c r="C88" s="25">
        <f t="shared" ref="C88:C101" si="11">B88*7</f>
        <v>245</v>
      </c>
      <c r="D88" s="25"/>
      <c r="E88" s="25">
        <f t="shared" ref="E88:F104" si="12">C88*0.1</f>
        <v>24.5</v>
      </c>
      <c r="F88" s="26">
        <f t="shared" si="12"/>
        <v>0</v>
      </c>
      <c r="G88" s="27">
        <v>45134</v>
      </c>
      <c r="H88" s="28">
        <v>45189</v>
      </c>
      <c r="I88" s="27"/>
      <c r="J88" s="28"/>
    </row>
    <row r="89" spans="1:10" ht="14.4" hidden="1" customHeight="1" outlineLevel="1" x14ac:dyDescent="0.3">
      <c r="A89" s="23"/>
      <c r="B89" s="24">
        <v>15</v>
      </c>
      <c r="C89" s="25">
        <f t="shared" si="11"/>
        <v>105</v>
      </c>
      <c r="D89" s="25"/>
      <c r="E89" s="25">
        <f t="shared" si="12"/>
        <v>10.5</v>
      </c>
      <c r="F89" s="26">
        <f t="shared" si="12"/>
        <v>0</v>
      </c>
      <c r="G89" s="27">
        <v>45134</v>
      </c>
      <c r="H89" s="28">
        <v>45161</v>
      </c>
      <c r="I89" s="27"/>
      <c r="J89" s="28"/>
    </row>
    <row r="90" spans="1:10" ht="14.4" hidden="1" customHeight="1" outlineLevel="1" x14ac:dyDescent="0.3">
      <c r="A90" s="23"/>
      <c r="B90" s="24">
        <v>10</v>
      </c>
      <c r="C90" s="25">
        <f t="shared" si="11"/>
        <v>70</v>
      </c>
      <c r="D90" s="25"/>
      <c r="E90" s="25">
        <f t="shared" si="12"/>
        <v>7</v>
      </c>
      <c r="F90" s="26">
        <f t="shared" si="12"/>
        <v>0</v>
      </c>
      <c r="G90" s="27">
        <v>45148</v>
      </c>
      <c r="H90" s="28">
        <v>45168</v>
      </c>
      <c r="I90" s="27"/>
      <c r="J90" s="28"/>
    </row>
    <row r="91" spans="1:10" ht="14.4" hidden="1" customHeight="1" outlineLevel="1" x14ac:dyDescent="0.3">
      <c r="A91" s="23"/>
      <c r="B91" s="24">
        <v>3</v>
      </c>
      <c r="C91" s="25">
        <f t="shared" si="11"/>
        <v>21</v>
      </c>
      <c r="D91" s="25"/>
      <c r="E91" s="25">
        <f t="shared" si="12"/>
        <v>2.1</v>
      </c>
      <c r="F91" s="26">
        <f t="shared" si="12"/>
        <v>0</v>
      </c>
      <c r="G91" s="27">
        <v>45169</v>
      </c>
      <c r="H91" s="28">
        <v>45173</v>
      </c>
      <c r="I91" s="27"/>
      <c r="J91" s="28"/>
    </row>
    <row r="92" spans="1:10" ht="14.4" hidden="1" customHeight="1" outlineLevel="1" x14ac:dyDescent="0.3">
      <c r="A92" s="23"/>
      <c r="B92" s="24">
        <v>3</v>
      </c>
      <c r="C92" s="25">
        <f t="shared" si="11"/>
        <v>21</v>
      </c>
      <c r="D92" s="25"/>
      <c r="E92" s="25">
        <f t="shared" si="12"/>
        <v>2.1</v>
      </c>
      <c r="F92" s="26">
        <f t="shared" si="12"/>
        <v>0</v>
      </c>
      <c r="G92" s="27">
        <v>45174</v>
      </c>
      <c r="H92" s="28">
        <v>45176</v>
      </c>
      <c r="I92" s="27"/>
      <c r="J92" s="28"/>
    </row>
    <row r="93" spans="1:10" ht="14.4" hidden="1" customHeight="1" outlineLevel="1" x14ac:dyDescent="0.3">
      <c r="A93" s="23"/>
      <c r="B93" s="24">
        <v>15</v>
      </c>
      <c r="C93" s="25">
        <f t="shared" si="11"/>
        <v>105</v>
      </c>
      <c r="D93" s="25"/>
      <c r="E93" s="25">
        <f t="shared" si="12"/>
        <v>10.5</v>
      </c>
      <c r="F93" s="26">
        <f t="shared" si="12"/>
        <v>0</v>
      </c>
      <c r="G93" s="27">
        <v>45183</v>
      </c>
      <c r="H93" s="28">
        <v>45203</v>
      </c>
      <c r="I93" s="27"/>
      <c r="J93" s="28"/>
    </row>
    <row r="94" spans="1:10" ht="14.4" hidden="1" customHeight="1" outlineLevel="1" x14ac:dyDescent="0.3">
      <c r="A94" s="23"/>
      <c r="B94" s="24">
        <v>20</v>
      </c>
      <c r="C94" s="25">
        <f t="shared" si="11"/>
        <v>140</v>
      </c>
      <c r="D94" s="25"/>
      <c r="E94" s="25">
        <f t="shared" si="12"/>
        <v>14</v>
      </c>
      <c r="F94" s="26">
        <f t="shared" si="12"/>
        <v>0</v>
      </c>
      <c r="G94" s="27">
        <v>45190</v>
      </c>
      <c r="H94" s="28">
        <v>45217</v>
      </c>
      <c r="I94" s="27"/>
      <c r="J94" s="28"/>
    </row>
    <row r="95" spans="1:10" ht="14.4" hidden="1" customHeight="1" outlineLevel="1" x14ac:dyDescent="0.3">
      <c r="A95" s="23"/>
      <c r="B95" s="24">
        <v>2</v>
      </c>
      <c r="C95" s="25">
        <f t="shared" si="11"/>
        <v>14</v>
      </c>
      <c r="D95" s="25"/>
      <c r="E95" s="25">
        <f t="shared" si="12"/>
        <v>1.4000000000000001</v>
      </c>
      <c r="F95" s="26">
        <f t="shared" si="12"/>
        <v>0</v>
      </c>
      <c r="G95" s="27">
        <v>45177</v>
      </c>
      <c r="H95" s="28">
        <v>45180</v>
      </c>
      <c r="I95" s="27"/>
      <c r="J95" s="28"/>
    </row>
    <row r="96" spans="1:10" ht="14.4" hidden="1" customHeight="1" outlineLevel="1" x14ac:dyDescent="0.3">
      <c r="A96" s="23"/>
      <c r="B96" s="24">
        <v>2</v>
      </c>
      <c r="C96" s="25">
        <f t="shared" si="11"/>
        <v>14</v>
      </c>
      <c r="D96" s="25"/>
      <c r="E96" s="25">
        <f t="shared" si="12"/>
        <v>1.4000000000000001</v>
      </c>
      <c r="F96" s="26">
        <f t="shared" si="12"/>
        <v>0</v>
      </c>
      <c r="G96" s="27">
        <v>45174</v>
      </c>
      <c r="H96" s="28">
        <v>45175</v>
      </c>
      <c r="I96" s="27"/>
      <c r="J96" s="28"/>
    </row>
    <row r="97" spans="1:10" ht="14.4" hidden="1" customHeight="1" outlineLevel="1" x14ac:dyDescent="0.3">
      <c r="A97" s="23"/>
      <c r="B97" s="24">
        <v>2</v>
      </c>
      <c r="C97" s="25">
        <f t="shared" si="11"/>
        <v>14</v>
      </c>
      <c r="D97" s="25"/>
      <c r="E97" s="25">
        <f t="shared" si="12"/>
        <v>1.4000000000000001</v>
      </c>
      <c r="F97" s="26">
        <f t="shared" si="12"/>
        <v>0</v>
      </c>
      <c r="G97" s="27">
        <v>45181</v>
      </c>
      <c r="H97" s="28">
        <v>45182</v>
      </c>
      <c r="I97" s="27"/>
      <c r="J97" s="28"/>
    </row>
    <row r="98" spans="1:10" ht="14.4" hidden="1" customHeight="1" outlineLevel="1" x14ac:dyDescent="0.3">
      <c r="A98" s="23"/>
      <c r="B98" s="24">
        <v>2</v>
      </c>
      <c r="C98" s="25">
        <f t="shared" si="11"/>
        <v>14</v>
      </c>
      <c r="D98" s="25"/>
      <c r="E98" s="25">
        <f t="shared" si="12"/>
        <v>1.4000000000000001</v>
      </c>
      <c r="F98" s="26">
        <f t="shared" si="12"/>
        <v>0</v>
      </c>
      <c r="G98" s="27">
        <v>45176</v>
      </c>
      <c r="H98" s="28">
        <v>45177</v>
      </c>
      <c r="I98" s="27"/>
      <c r="J98" s="28"/>
    </row>
    <row r="99" spans="1:10" ht="14.4" hidden="1" customHeight="1" outlineLevel="1" x14ac:dyDescent="0.3">
      <c r="A99" s="23"/>
      <c r="B99" s="24">
        <v>35</v>
      </c>
      <c r="C99" s="25">
        <f t="shared" si="11"/>
        <v>245</v>
      </c>
      <c r="D99" s="25"/>
      <c r="E99" s="25">
        <f t="shared" si="12"/>
        <v>24.5</v>
      </c>
      <c r="F99" s="26">
        <f t="shared" si="12"/>
        <v>0</v>
      </c>
      <c r="G99" s="27">
        <v>45167</v>
      </c>
      <c r="H99" s="28">
        <v>45215</v>
      </c>
      <c r="I99" s="27"/>
      <c r="J99" s="28"/>
    </row>
    <row r="100" spans="1:10" ht="14.4" hidden="1" customHeight="1" outlineLevel="1" x14ac:dyDescent="0.3">
      <c r="A100" s="23"/>
      <c r="B100" s="24">
        <v>2</v>
      </c>
      <c r="C100" s="25">
        <f t="shared" si="11"/>
        <v>14</v>
      </c>
      <c r="D100" s="25"/>
      <c r="E100" s="25">
        <f t="shared" si="12"/>
        <v>1.4000000000000001</v>
      </c>
      <c r="F100" s="26">
        <f t="shared" si="12"/>
        <v>0</v>
      </c>
      <c r="G100" s="27">
        <v>45181</v>
      </c>
      <c r="H100" s="28">
        <v>45182</v>
      </c>
      <c r="I100" s="27"/>
      <c r="J100" s="28"/>
    </row>
    <row r="101" spans="1:10" ht="14.4" hidden="1" customHeight="1" outlineLevel="1" x14ac:dyDescent="0.3">
      <c r="A101" s="23"/>
      <c r="B101" s="24">
        <v>2</v>
      </c>
      <c r="C101" s="25">
        <f t="shared" si="11"/>
        <v>14</v>
      </c>
      <c r="D101" s="25"/>
      <c r="E101" s="25">
        <f t="shared" si="12"/>
        <v>1.4000000000000001</v>
      </c>
      <c r="F101" s="26">
        <f t="shared" si="12"/>
        <v>0</v>
      </c>
      <c r="G101" s="27">
        <v>45176</v>
      </c>
      <c r="H101" s="28">
        <v>45177</v>
      </c>
      <c r="I101" s="27"/>
      <c r="J101" s="28"/>
    </row>
    <row r="102" spans="1:10" ht="14.4" hidden="1" customHeight="1" outlineLevel="1" x14ac:dyDescent="0.3">
      <c r="A102" s="23"/>
      <c r="B102" s="24">
        <v>2</v>
      </c>
      <c r="C102" s="34"/>
      <c r="D102" s="25">
        <f>B102*7</f>
        <v>14</v>
      </c>
      <c r="E102" s="25">
        <f t="shared" si="12"/>
        <v>0</v>
      </c>
      <c r="F102" s="26">
        <f t="shared" si="12"/>
        <v>1.4000000000000001</v>
      </c>
      <c r="G102" s="27"/>
      <c r="H102" s="28"/>
      <c r="I102" s="27">
        <v>45216</v>
      </c>
      <c r="J102" s="28">
        <v>45217</v>
      </c>
    </row>
    <row r="103" spans="1:10" ht="14.4" hidden="1" customHeight="1" outlineLevel="1" x14ac:dyDescent="0.3">
      <c r="A103" s="23"/>
      <c r="B103" s="24">
        <v>5</v>
      </c>
      <c r="C103" s="25">
        <f>B103*7</f>
        <v>35</v>
      </c>
      <c r="D103" s="25"/>
      <c r="E103" s="25">
        <f t="shared" si="12"/>
        <v>3.5</v>
      </c>
      <c r="F103" s="26">
        <f t="shared" si="12"/>
        <v>0</v>
      </c>
      <c r="G103" s="27"/>
      <c r="H103" s="28"/>
      <c r="I103" s="27">
        <v>45218</v>
      </c>
      <c r="J103" s="28">
        <v>45224</v>
      </c>
    </row>
    <row r="104" spans="1:10" ht="14.4" hidden="1" customHeight="1" outlineLevel="1" x14ac:dyDescent="0.3">
      <c r="A104" s="23"/>
      <c r="B104" s="24">
        <v>2</v>
      </c>
      <c r="C104" s="34"/>
      <c r="D104" s="25">
        <f>B104*7</f>
        <v>14</v>
      </c>
      <c r="E104" s="25">
        <f t="shared" si="12"/>
        <v>0</v>
      </c>
      <c r="F104" s="26">
        <f t="shared" si="12"/>
        <v>1.4000000000000001</v>
      </c>
      <c r="G104" s="27"/>
      <c r="H104" s="28"/>
      <c r="I104" s="27">
        <v>45225</v>
      </c>
      <c r="J104" s="28">
        <v>45226</v>
      </c>
    </row>
    <row r="105" spans="1:10" ht="18.600000000000001" collapsed="1" thickBot="1" x14ac:dyDescent="0.4">
      <c r="A105" s="35"/>
      <c r="B105" s="36">
        <f>SUM(B106:B110)</f>
        <v>105</v>
      </c>
      <c r="C105" s="37">
        <f>SUM(C106:C110)</f>
        <v>525</v>
      </c>
      <c r="D105" s="37">
        <f>SUM(D106:D110)</f>
        <v>210</v>
      </c>
      <c r="E105" s="37">
        <f>SUM(E106:E110)</f>
        <v>52.5</v>
      </c>
      <c r="F105" s="37">
        <f>SUM(F106:F110)</f>
        <v>21</v>
      </c>
      <c r="G105" s="38">
        <f>MIN(G106:G110)</f>
        <v>45071</v>
      </c>
      <c r="H105" s="39">
        <f>MAX(H106:H110)</f>
        <v>45173</v>
      </c>
      <c r="I105" s="38">
        <f>MIN(I106:I110)</f>
        <v>45174</v>
      </c>
      <c r="J105" s="39">
        <f>MAX(J106:J110)</f>
        <v>45215</v>
      </c>
    </row>
    <row r="106" spans="1:10" ht="14.4" hidden="1" customHeight="1" outlineLevel="1" x14ac:dyDescent="0.3">
      <c r="A106" s="40" t="s">
        <v>11</v>
      </c>
      <c r="B106" s="41">
        <v>20</v>
      </c>
      <c r="C106" s="42">
        <f>B106*7</f>
        <v>140</v>
      </c>
      <c r="D106" s="42"/>
      <c r="E106" s="42">
        <f>C106*0.1</f>
        <v>14</v>
      </c>
      <c r="F106" s="43">
        <f t="shared" ref="F106:F110" si="13">D106*0.1</f>
        <v>0</v>
      </c>
      <c r="G106" s="44">
        <v>45071</v>
      </c>
      <c r="H106" s="45">
        <v>45098</v>
      </c>
      <c r="I106" s="44"/>
      <c r="J106" s="45"/>
    </row>
    <row r="107" spans="1:10" ht="14.4" hidden="1" customHeight="1" outlineLevel="1" x14ac:dyDescent="0.3">
      <c r="A107" s="23" t="s">
        <v>12</v>
      </c>
      <c r="B107" s="24">
        <v>20</v>
      </c>
      <c r="C107" s="25">
        <f>B107*7</f>
        <v>140</v>
      </c>
      <c r="D107" s="25"/>
      <c r="E107" s="25">
        <f>C107*0.1</f>
        <v>14</v>
      </c>
      <c r="F107" s="26">
        <f t="shared" si="13"/>
        <v>0</v>
      </c>
      <c r="G107" s="27">
        <v>45071</v>
      </c>
      <c r="H107" s="28">
        <v>45098</v>
      </c>
      <c r="I107" s="27"/>
      <c r="J107" s="28"/>
    </row>
    <row r="108" spans="1:10" ht="14.4" hidden="1" customHeight="1" outlineLevel="1" x14ac:dyDescent="0.3">
      <c r="A108" s="23" t="s">
        <v>13</v>
      </c>
      <c r="B108" s="24">
        <v>15</v>
      </c>
      <c r="C108" s="25">
        <f>B108*7</f>
        <v>105</v>
      </c>
      <c r="D108" s="25"/>
      <c r="E108" s="25">
        <f>C108*0.1</f>
        <v>10.5</v>
      </c>
      <c r="F108" s="26">
        <f t="shared" si="13"/>
        <v>0</v>
      </c>
      <c r="G108" s="27">
        <v>45118</v>
      </c>
      <c r="H108" s="28">
        <v>45138</v>
      </c>
      <c r="I108" s="27"/>
      <c r="J108" s="28"/>
    </row>
    <row r="109" spans="1:10" ht="14.4" hidden="1" customHeight="1" outlineLevel="1" x14ac:dyDescent="0.3">
      <c r="A109" s="23" t="s">
        <v>14</v>
      </c>
      <c r="B109" s="24">
        <v>20</v>
      </c>
      <c r="C109" s="25">
        <f>B109*7</f>
        <v>140</v>
      </c>
      <c r="D109" s="25"/>
      <c r="E109" s="25">
        <f>C109*0.1</f>
        <v>14</v>
      </c>
      <c r="F109" s="26">
        <f t="shared" si="13"/>
        <v>0</v>
      </c>
      <c r="G109" s="27">
        <v>45139</v>
      </c>
      <c r="H109" s="28">
        <v>45173</v>
      </c>
      <c r="I109" s="27"/>
      <c r="J109" s="28"/>
    </row>
    <row r="110" spans="1:10" ht="14.4" hidden="1" customHeight="1" outlineLevel="1" thickBot="1" x14ac:dyDescent="0.35">
      <c r="A110" s="46" t="s">
        <v>15</v>
      </c>
      <c r="B110" s="47">
        <v>30</v>
      </c>
      <c r="C110" s="48"/>
      <c r="D110" s="49">
        <f>B110*7</f>
        <v>210</v>
      </c>
      <c r="E110" s="49">
        <f>C110*0.1</f>
        <v>0</v>
      </c>
      <c r="F110" s="50">
        <f t="shared" si="13"/>
        <v>21</v>
      </c>
      <c r="G110" s="51"/>
      <c r="H110" s="52"/>
      <c r="I110" s="51">
        <v>45174</v>
      </c>
      <c r="J110" s="52">
        <v>45215</v>
      </c>
    </row>
    <row r="111" spans="1:10" collapsed="1" x14ac:dyDescent="0.3">
      <c r="A111"/>
    </row>
    <row r="112" spans="1:10" ht="15" hidden="1" thickBot="1" x14ac:dyDescent="0.35"/>
    <row r="113" spans="1:38" ht="36.6" hidden="1" thickBot="1" x14ac:dyDescent="0.35">
      <c r="A113" s="54" t="s">
        <v>16</v>
      </c>
    </row>
    <row r="114" spans="1:38" hidden="1" x14ac:dyDescent="0.3">
      <c r="A114" s="55" t="s">
        <v>17</v>
      </c>
      <c r="B114" s="56">
        <v>15811</v>
      </c>
    </row>
    <row r="115" spans="1:38" hidden="1" x14ac:dyDescent="0.3">
      <c r="A115" s="57" t="s">
        <v>18</v>
      </c>
      <c r="B115" s="58">
        <f>D3/C3</f>
        <v>6.25E-2</v>
      </c>
    </row>
    <row r="116" spans="1:38" hidden="1" x14ac:dyDescent="0.3">
      <c r="A116" s="59" t="s">
        <v>19</v>
      </c>
      <c r="B116" s="60">
        <f>B114-B117</f>
        <v>14822.8125</v>
      </c>
    </row>
    <row r="117" spans="1:38" ht="15" hidden="1" thickBot="1" x14ac:dyDescent="0.35">
      <c r="A117" s="61" t="s">
        <v>3</v>
      </c>
      <c r="B117" s="62">
        <f>B114*B115</f>
        <v>988.1875</v>
      </c>
    </row>
    <row r="118" spans="1:38" ht="15" hidden="1" thickBot="1" x14ac:dyDescent="0.35"/>
    <row r="119" spans="1:38" ht="18.600000000000001" hidden="1" thickBot="1" x14ac:dyDescent="0.35">
      <c r="A119" s="54" t="s">
        <v>20</v>
      </c>
    </row>
    <row r="120" spans="1:38" hidden="1" x14ac:dyDescent="0.3">
      <c r="A120" s="55" t="s">
        <v>17</v>
      </c>
      <c r="B120" s="63">
        <f>C3+D3</f>
        <v>5950</v>
      </c>
    </row>
    <row r="121" spans="1:38" hidden="1" x14ac:dyDescent="0.3">
      <c r="A121" s="59" t="s">
        <v>19</v>
      </c>
      <c r="B121" s="64">
        <f>C3</f>
        <v>5600</v>
      </c>
    </row>
    <row r="122" spans="1:38" hidden="1" x14ac:dyDescent="0.3">
      <c r="A122" s="59" t="s">
        <v>3</v>
      </c>
      <c r="B122" s="64">
        <f>D3</f>
        <v>350</v>
      </c>
    </row>
    <row r="123" spans="1:38" hidden="1" x14ac:dyDescent="0.3">
      <c r="A123" s="65" t="s">
        <v>21</v>
      </c>
      <c r="B123" s="66">
        <f>B114/B120</f>
        <v>2.6573109243697477</v>
      </c>
    </row>
    <row r="124" spans="1:38" hidden="1" x14ac:dyDescent="0.3">
      <c r="A124" s="59" t="s">
        <v>19</v>
      </c>
      <c r="B124" s="60">
        <f>(B121*B123)-'[1]Plan de Charge'!G9</f>
        <v>14647.691176470587</v>
      </c>
    </row>
    <row r="125" spans="1:38" ht="15" hidden="1" thickBot="1" x14ac:dyDescent="0.35">
      <c r="A125" s="61" t="s">
        <v>3</v>
      </c>
      <c r="B125" s="62">
        <f>B122*B123</f>
        <v>930.05882352941171</v>
      </c>
    </row>
    <row r="126" spans="1:38" hidden="1" x14ac:dyDescent="0.3"/>
    <row r="127" spans="1:38" ht="25.8" x14ac:dyDescent="0.3">
      <c r="A127" s="67" t="s">
        <v>22</v>
      </c>
      <c r="B127" s="67"/>
      <c r="C127" s="67"/>
      <c r="D127" s="67"/>
      <c r="E127" s="67"/>
      <c r="F127" s="67"/>
      <c r="G127" s="67"/>
      <c r="H127" s="67"/>
      <c r="I127" s="67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</row>
    <row r="128" spans="1:38" ht="15.6" thickBot="1" x14ac:dyDescent="0.35">
      <c r="A128" s="68"/>
      <c r="B128" s="68"/>
      <c r="C128" s="68"/>
      <c r="D128" s="68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</row>
    <row r="129" spans="1:65" s="73" customFormat="1" ht="15.6" thickBot="1" x14ac:dyDescent="0.35">
      <c r="A129" s="69"/>
      <c r="B129" s="70">
        <v>44835</v>
      </c>
      <c r="C129" s="71">
        <v>44866</v>
      </c>
      <c r="D129" s="71">
        <v>44896</v>
      </c>
      <c r="E129" s="71">
        <v>44927</v>
      </c>
      <c r="F129" s="71">
        <v>44958</v>
      </c>
      <c r="G129" s="71">
        <v>44986</v>
      </c>
      <c r="H129" s="71">
        <v>45017</v>
      </c>
      <c r="I129" s="71">
        <v>45047</v>
      </c>
      <c r="J129" s="71">
        <v>45078</v>
      </c>
      <c r="K129" s="71">
        <v>45108</v>
      </c>
      <c r="L129" s="71">
        <v>45139</v>
      </c>
      <c r="M129" s="71">
        <v>45170</v>
      </c>
      <c r="N129" s="71">
        <v>45200</v>
      </c>
      <c r="O129" s="71">
        <v>45231</v>
      </c>
      <c r="P129" s="71">
        <v>45261</v>
      </c>
      <c r="Q129" s="71">
        <v>45292</v>
      </c>
      <c r="R129" s="71">
        <v>45323</v>
      </c>
      <c r="S129" s="71">
        <v>45352</v>
      </c>
      <c r="T129" s="71">
        <v>45383</v>
      </c>
      <c r="U129" s="71">
        <v>45413</v>
      </c>
      <c r="V129" s="71">
        <v>45444</v>
      </c>
      <c r="W129" s="71">
        <v>45474</v>
      </c>
      <c r="X129" s="71">
        <v>45505</v>
      </c>
      <c r="Y129" s="71">
        <v>45536</v>
      </c>
      <c r="Z129" s="71">
        <v>45566</v>
      </c>
      <c r="AA129" s="71">
        <v>45597</v>
      </c>
      <c r="AB129" s="72">
        <v>45627</v>
      </c>
      <c r="AC129" s="69"/>
    </row>
    <row r="130" spans="1:65" ht="15" x14ac:dyDescent="0.3">
      <c r="A130" s="69">
        <f>$A$4</f>
        <v>0</v>
      </c>
      <c r="B130" s="55" t="str">
        <f>IF(OR(MONTH(B$129)=MONTH($G$4),MONTH(B$129)=MONTH($H$4),AND(B$129&gt;$G$4,B$129&lt;$H$4)),"GT","")</f>
        <v/>
      </c>
      <c r="C130" s="74" t="str">
        <f t="shared" ref="C130:M130" si="14">IF(OR(MONTH(C$129)=MONTH($G$4),MONTH(C$129)=MONTH($H$4),AND(C$129&gt;$G$4,C$129&lt;$H$4)),"GT","")</f>
        <v>GT</v>
      </c>
      <c r="D130" s="74" t="str">
        <f t="shared" si="14"/>
        <v>GT</v>
      </c>
      <c r="E130" s="74" t="str">
        <f t="shared" si="14"/>
        <v>GT</v>
      </c>
      <c r="F130" s="74" t="str">
        <f t="shared" si="14"/>
        <v/>
      </c>
      <c r="G130" s="74" t="str">
        <f t="shared" si="14"/>
        <v/>
      </c>
      <c r="H130" s="74" t="str">
        <f t="shared" si="14"/>
        <v/>
      </c>
      <c r="I130" s="74" t="str">
        <f t="shared" si="14"/>
        <v/>
      </c>
      <c r="J130" s="74" t="str">
        <f t="shared" si="14"/>
        <v/>
      </c>
      <c r="K130" s="74" t="str">
        <f t="shared" si="14"/>
        <v/>
      </c>
      <c r="L130" s="74" t="str">
        <f t="shared" si="14"/>
        <v/>
      </c>
      <c r="M130" s="74" t="str">
        <f t="shared" si="14"/>
        <v/>
      </c>
      <c r="N130" s="74" t="str">
        <f t="shared" ref="N130:AM130" si="15">IF(OR(N$129=$G$4,N$129=$H$4,AND(N$129&gt;$G$4,N$129&lt;$H$4)),"GT","")</f>
        <v/>
      </c>
      <c r="O130" s="74" t="str">
        <f t="shared" si="15"/>
        <v/>
      </c>
      <c r="P130" s="74" t="str">
        <f t="shared" si="15"/>
        <v/>
      </c>
      <c r="Q130" s="74" t="str">
        <f t="shared" si="15"/>
        <v/>
      </c>
      <c r="R130" s="74" t="str">
        <f t="shared" si="15"/>
        <v/>
      </c>
      <c r="S130" s="74" t="str">
        <f t="shared" si="15"/>
        <v/>
      </c>
      <c r="T130" s="74" t="str">
        <f t="shared" si="15"/>
        <v/>
      </c>
      <c r="U130" s="74" t="str">
        <f t="shared" si="15"/>
        <v/>
      </c>
      <c r="V130" s="74" t="str">
        <f t="shared" si="15"/>
        <v/>
      </c>
      <c r="W130" s="74" t="str">
        <f t="shared" si="15"/>
        <v/>
      </c>
      <c r="X130" s="74" t="str">
        <f t="shared" si="15"/>
        <v/>
      </c>
      <c r="Y130" s="74" t="str">
        <f t="shared" si="15"/>
        <v/>
      </c>
      <c r="Z130" s="74" t="str">
        <f t="shared" si="15"/>
        <v/>
      </c>
      <c r="AA130" s="74" t="str">
        <f t="shared" si="15"/>
        <v/>
      </c>
      <c r="AB130" s="56" t="str">
        <f t="shared" si="15"/>
        <v/>
      </c>
      <c r="AC130" s="75">
        <f>COUNTIF(B130:AB136,"GT")</f>
        <v>21</v>
      </c>
    </row>
    <row r="131" spans="1:65" ht="15" x14ac:dyDescent="0.3">
      <c r="A131" s="69">
        <f>$A$15</f>
        <v>0</v>
      </c>
      <c r="B131" s="59" t="str">
        <f>IF(OR(MONTH(B$129)=MONTH($G$15),MONTH(B$129)=MONTH($H$15),AND(B$129&gt;$G$15,B$129&lt;$H$15)),"GT","")</f>
        <v/>
      </c>
      <c r="C131" s="76" t="str">
        <f t="shared" ref="C131:AB131" si="16">IF(OR(C$129=$G$15,C$129=$H$15,AND(C$129&gt;$G$15,C$129&lt;$H$15)),"GT","")</f>
        <v/>
      </c>
      <c r="D131" s="77" t="str">
        <f t="shared" si="16"/>
        <v>GT</v>
      </c>
      <c r="E131" s="77" t="str">
        <f t="shared" si="16"/>
        <v>GT</v>
      </c>
      <c r="F131" s="77" t="str">
        <f t="shared" si="16"/>
        <v>GT</v>
      </c>
      <c r="G131" s="77" t="str">
        <f t="shared" si="16"/>
        <v/>
      </c>
      <c r="H131" s="77" t="str">
        <f t="shared" si="16"/>
        <v/>
      </c>
      <c r="I131" s="77" t="str">
        <f t="shared" si="16"/>
        <v/>
      </c>
      <c r="J131" s="77" t="str">
        <f t="shared" si="16"/>
        <v/>
      </c>
      <c r="K131" s="77" t="str">
        <f t="shared" si="16"/>
        <v/>
      </c>
      <c r="L131" s="77" t="str">
        <f t="shared" si="16"/>
        <v/>
      </c>
      <c r="M131" s="77" t="str">
        <f t="shared" si="16"/>
        <v/>
      </c>
      <c r="N131" s="77" t="str">
        <f t="shared" si="16"/>
        <v/>
      </c>
      <c r="O131" s="77" t="str">
        <f t="shared" si="16"/>
        <v/>
      </c>
      <c r="P131" s="77" t="str">
        <f t="shared" si="16"/>
        <v/>
      </c>
      <c r="Q131" s="77" t="str">
        <f t="shared" si="16"/>
        <v/>
      </c>
      <c r="R131" s="77" t="str">
        <f t="shared" si="16"/>
        <v/>
      </c>
      <c r="S131" s="77" t="str">
        <f t="shared" si="16"/>
        <v/>
      </c>
      <c r="T131" s="77" t="str">
        <f t="shared" si="16"/>
        <v/>
      </c>
      <c r="U131" s="77" t="str">
        <f t="shared" si="16"/>
        <v/>
      </c>
      <c r="V131" s="77" t="str">
        <f t="shared" si="16"/>
        <v/>
      </c>
      <c r="W131" s="77" t="str">
        <f t="shared" si="16"/>
        <v/>
      </c>
      <c r="X131" s="77" t="str">
        <f t="shared" si="16"/>
        <v/>
      </c>
      <c r="Y131" s="77" t="str">
        <f t="shared" si="16"/>
        <v/>
      </c>
      <c r="Z131" s="77" t="str">
        <f t="shared" si="16"/>
        <v/>
      </c>
      <c r="AA131" s="77" t="str">
        <f t="shared" si="16"/>
        <v/>
      </c>
      <c r="AB131" s="78" t="str">
        <f t="shared" si="16"/>
        <v/>
      </c>
      <c r="AC131" s="79">
        <f>B124/AC130</f>
        <v>697.50910364145659</v>
      </c>
    </row>
    <row r="132" spans="1:65" ht="15" x14ac:dyDescent="0.3">
      <c r="A132" s="69">
        <f>$A$33</f>
        <v>0</v>
      </c>
      <c r="B132" s="59" t="str">
        <f>IF(OR(MONTH(B$129)=MONTH($G$33),MONTH(B$129)=MONTH($H$33),AND(B$129&gt;$G$33,B$129&lt;$H$33)),"GT","")</f>
        <v/>
      </c>
      <c r="C132" s="76" t="str">
        <f t="shared" ref="C132:AB132" si="17">IF(OR(C$129=$G$33,C$129=$H$33,AND(C$129&gt;$G$33,C$129&lt;$H$33)),"GT","")</f>
        <v/>
      </c>
      <c r="D132" s="77" t="str">
        <f t="shared" si="17"/>
        <v/>
      </c>
      <c r="E132" s="77" t="str">
        <f t="shared" si="17"/>
        <v/>
      </c>
      <c r="F132" s="77" t="str">
        <f t="shared" si="17"/>
        <v/>
      </c>
      <c r="G132" s="77" t="str">
        <f t="shared" si="17"/>
        <v/>
      </c>
      <c r="H132" s="77" t="str">
        <f t="shared" si="17"/>
        <v>GT</v>
      </c>
      <c r="I132" s="77" t="str">
        <f t="shared" si="17"/>
        <v>GT</v>
      </c>
      <c r="J132" s="77" t="str">
        <f t="shared" si="17"/>
        <v/>
      </c>
      <c r="K132" s="77" t="str">
        <f t="shared" si="17"/>
        <v/>
      </c>
      <c r="L132" s="77" t="str">
        <f t="shared" si="17"/>
        <v/>
      </c>
      <c r="M132" s="77" t="str">
        <f t="shared" si="17"/>
        <v/>
      </c>
      <c r="N132" s="77" t="str">
        <f t="shared" si="17"/>
        <v/>
      </c>
      <c r="O132" s="77" t="str">
        <f t="shared" si="17"/>
        <v/>
      </c>
      <c r="P132" s="77" t="str">
        <f t="shared" si="17"/>
        <v/>
      </c>
      <c r="Q132" s="77" t="str">
        <f t="shared" si="17"/>
        <v/>
      </c>
      <c r="R132" s="77" t="str">
        <f t="shared" si="17"/>
        <v/>
      </c>
      <c r="S132" s="77" t="str">
        <f t="shared" si="17"/>
        <v/>
      </c>
      <c r="T132" s="77" t="str">
        <f t="shared" si="17"/>
        <v/>
      </c>
      <c r="U132" s="77" t="str">
        <f t="shared" si="17"/>
        <v/>
      </c>
      <c r="V132" s="77" t="str">
        <f t="shared" si="17"/>
        <v/>
      </c>
      <c r="W132" s="77" t="str">
        <f t="shared" si="17"/>
        <v/>
      </c>
      <c r="X132" s="77" t="str">
        <f t="shared" si="17"/>
        <v/>
      </c>
      <c r="Y132" s="77" t="str">
        <f t="shared" si="17"/>
        <v/>
      </c>
      <c r="Z132" s="77" t="str">
        <f t="shared" si="17"/>
        <v/>
      </c>
      <c r="AA132" s="77" t="str">
        <f t="shared" si="17"/>
        <v/>
      </c>
      <c r="AB132" s="80" t="str">
        <f t="shared" si="17"/>
        <v/>
      </c>
      <c r="AC132" s="68"/>
    </row>
    <row r="133" spans="1:65" ht="15" x14ac:dyDescent="0.3">
      <c r="A133" s="69">
        <f>$A$51</f>
        <v>0</v>
      </c>
      <c r="B133" s="59" t="str">
        <f>IF(OR(MONTH(B$129)=MONTH($G$51),MONTH(B$129)=MONTH($H$51),AND(B$129&gt;$G$51,B$129&lt;$H$51)),"GT","")</f>
        <v/>
      </c>
      <c r="C133" s="76" t="str">
        <f t="shared" ref="C133:AB133" si="18">IF(OR(C$129=$G$51,C$129=$H$51,AND(C$129&gt;$G$51,C$129&lt;$H$51)),"GT","")</f>
        <v/>
      </c>
      <c r="D133" s="77" t="str">
        <f t="shared" si="18"/>
        <v/>
      </c>
      <c r="E133" s="77" t="str">
        <f t="shared" si="18"/>
        <v/>
      </c>
      <c r="F133" s="77" t="str">
        <f t="shared" si="18"/>
        <v/>
      </c>
      <c r="G133" s="77" t="str">
        <f t="shared" si="18"/>
        <v/>
      </c>
      <c r="H133" s="77" t="str">
        <f t="shared" si="18"/>
        <v/>
      </c>
      <c r="I133" s="77" t="str">
        <f t="shared" si="18"/>
        <v>GT</v>
      </c>
      <c r="J133" s="77" t="str">
        <f t="shared" si="18"/>
        <v>GT</v>
      </c>
      <c r="K133" s="77" t="str">
        <f t="shared" si="18"/>
        <v/>
      </c>
      <c r="L133" s="77" t="str">
        <f t="shared" si="18"/>
        <v/>
      </c>
      <c r="M133" s="77" t="str">
        <f t="shared" si="18"/>
        <v/>
      </c>
      <c r="N133" s="77" t="str">
        <f t="shared" si="18"/>
        <v/>
      </c>
      <c r="O133" s="77" t="str">
        <f t="shared" si="18"/>
        <v/>
      </c>
      <c r="P133" s="77" t="str">
        <f t="shared" si="18"/>
        <v/>
      </c>
      <c r="Q133" s="77" t="str">
        <f t="shared" si="18"/>
        <v/>
      </c>
      <c r="R133" s="77" t="str">
        <f t="shared" si="18"/>
        <v/>
      </c>
      <c r="S133" s="77" t="str">
        <f t="shared" si="18"/>
        <v/>
      </c>
      <c r="T133" s="77" t="str">
        <f t="shared" si="18"/>
        <v/>
      </c>
      <c r="U133" s="77" t="str">
        <f t="shared" si="18"/>
        <v/>
      </c>
      <c r="V133" s="77" t="str">
        <f t="shared" si="18"/>
        <v/>
      </c>
      <c r="W133" s="77" t="str">
        <f t="shared" si="18"/>
        <v/>
      </c>
      <c r="X133" s="77" t="str">
        <f t="shared" si="18"/>
        <v/>
      </c>
      <c r="Y133" s="77" t="str">
        <f t="shared" si="18"/>
        <v/>
      </c>
      <c r="Z133" s="77" t="str">
        <f t="shared" si="18"/>
        <v/>
      </c>
      <c r="AA133" s="77" t="str">
        <f t="shared" si="18"/>
        <v/>
      </c>
      <c r="AB133" s="78" t="str">
        <f t="shared" si="18"/>
        <v/>
      </c>
      <c r="AC133" s="68"/>
    </row>
    <row r="134" spans="1:65" ht="15" x14ac:dyDescent="0.3">
      <c r="A134" s="69">
        <f>$A$69</f>
        <v>0</v>
      </c>
      <c r="B134" s="59" t="str">
        <f>IF(OR(MONTH(B$129)=MONTH($G$69),MONTH(B$129)=MONTH($H$69),AND(B$129&gt;$G$69,B$129&lt;$H$69)),"GT","")</f>
        <v/>
      </c>
      <c r="C134" s="76" t="str">
        <f t="shared" ref="C134:AB134" si="19">IF(OR(C$129=$G$69,C$129=$H$69,AND(C$129&gt;$G$69,C$129&lt;$H$69)),"GT","")</f>
        <v/>
      </c>
      <c r="D134" s="77" t="str">
        <f t="shared" si="19"/>
        <v/>
      </c>
      <c r="E134" s="77" t="str">
        <f t="shared" si="19"/>
        <v/>
      </c>
      <c r="F134" s="77" t="str">
        <f t="shared" si="19"/>
        <v/>
      </c>
      <c r="G134" s="77" t="str">
        <f t="shared" si="19"/>
        <v/>
      </c>
      <c r="H134" s="77" t="str">
        <f t="shared" si="19"/>
        <v/>
      </c>
      <c r="I134" s="77" t="str">
        <f t="shared" si="19"/>
        <v/>
      </c>
      <c r="J134" s="77" t="str">
        <f t="shared" si="19"/>
        <v/>
      </c>
      <c r="K134" s="77" t="str">
        <f t="shared" si="19"/>
        <v>GT</v>
      </c>
      <c r="L134" s="77" t="str">
        <f t="shared" si="19"/>
        <v>GT</v>
      </c>
      <c r="M134" s="77" t="str">
        <f t="shared" si="19"/>
        <v>GT</v>
      </c>
      <c r="N134" s="77" t="str">
        <f t="shared" si="19"/>
        <v/>
      </c>
      <c r="O134" s="77" t="str">
        <f t="shared" si="19"/>
        <v/>
      </c>
      <c r="P134" s="77" t="str">
        <f t="shared" si="19"/>
        <v/>
      </c>
      <c r="Q134" s="77" t="str">
        <f t="shared" si="19"/>
        <v/>
      </c>
      <c r="R134" s="77" t="str">
        <f t="shared" si="19"/>
        <v/>
      </c>
      <c r="S134" s="77" t="str">
        <f t="shared" si="19"/>
        <v/>
      </c>
      <c r="T134" s="77" t="str">
        <f t="shared" si="19"/>
        <v/>
      </c>
      <c r="U134" s="77" t="str">
        <f t="shared" si="19"/>
        <v/>
      </c>
      <c r="V134" s="77" t="str">
        <f t="shared" si="19"/>
        <v/>
      </c>
      <c r="W134" s="77" t="str">
        <f t="shared" si="19"/>
        <v/>
      </c>
      <c r="X134" s="77" t="str">
        <f t="shared" si="19"/>
        <v/>
      </c>
      <c r="Y134" s="77" t="str">
        <f t="shared" si="19"/>
        <v/>
      </c>
      <c r="Z134" s="77" t="str">
        <f t="shared" si="19"/>
        <v/>
      </c>
      <c r="AA134" s="77" t="str">
        <f t="shared" si="19"/>
        <v/>
      </c>
      <c r="AB134" s="78" t="str">
        <f t="shared" si="19"/>
        <v/>
      </c>
      <c r="AC134" s="68"/>
    </row>
    <row r="135" spans="1:65" ht="15" x14ac:dyDescent="0.3">
      <c r="A135" s="69">
        <f>$A$87</f>
        <v>0</v>
      </c>
      <c r="B135" s="59" t="str">
        <f>IF(OR(MONTH(B$129)=MONTH($G$87),MONTH(B$129)=MONTH($H$87),AND(B$129&gt;$G$87,B$129&lt;$H$87)),"GT","")</f>
        <v>GT</v>
      </c>
      <c r="C135" s="76" t="str">
        <f t="shared" ref="C135:AB135" si="20">IF(OR(C$129=$G$87,C$129=$H$87,AND(C$129&gt;$G$87,C$129&lt;$H$87)),"GT","")</f>
        <v/>
      </c>
      <c r="D135" s="77" t="str">
        <f t="shared" si="20"/>
        <v/>
      </c>
      <c r="E135" s="77" t="str">
        <f t="shared" si="20"/>
        <v/>
      </c>
      <c r="F135" s="77" t="str">
        <f t="shared" si="20"/>
        <v/>
      </c>
      <c r="G135" s="77" t="str">
        <f t="shared" si="20"/>
        <v/>
      </c>
      <c r="H135" s="77" t="str">
        <f t="shared" si="20"/>
        <v/>
      </c>
      <c r="I135" s="77" t="str">
        <f t="shared" si="20"/>
        <v/>
      </c>
      <c r="J135" s="77" t="str">
        <f t="shared" si="20"/>
        <v/>
      </c>
      <c r="K135" s="77" t="str">
        <f t="shared" si="20"/>
        <v/>
      </c>
      <c r="L135" s="77" t="str">
        <f t="shared" si="20"/>
        <v>GT</v>
      </c>
      <c r="M135" s="77" t="str">
        <f t="shared" si="20"/>
        <v>GT</v>
      </c>
      <c r="N135" s="77" t="str">
        <f t="shared" si="20"/>
        <v>GT</v>
      </c>
      <c r="O135" s="77" t="str">
        <f t="shared" si="20"/>
        <v/>
      </c>
      <c r="P135" s="77" t="str">
        <f t="shared" si="20"/>
        <v/>
      </c>
      <c r="Q135" s="77" t="str">
        <f t="shared" si="20"/>
        <v/>
      </c>
      <c r="R135" s="77" t="str">
        <f t="shared" si="20"/>
        <v/>
      </c>
      <c r="S135" s="77" t="str">
        <f t="shared" si="20"/>
        <v/>
      </c>
      <c r="T135" s="77" t="str">
        <f t="shared" si="20"/>
        <v/>
      </c>
      <c r="U135" s="77" t="str">
        <f t="shared" si="20"/>
        <v/>
      </c>
      <c r="V135" s="77" t="str">
        <f t="shared" si="20"/>
        <v/>
      </c>
      <c r="W135" s="77" t="str">
        <f t="shared" si="20"/>
        <v/>
      </c>
      <c r="X135" s="77" t="str">
        <f t="shared" si="20"/>
        <v/>
      </c>
      <c r="Y135" s="77" t="str">
        <f t="shared" si="20"/>
        <v/>
      </c>
      <c r="Z135" s="81" t="str">
        <f t="shared" si="20"/>
        <v/>
      </c>
      <c r="AA135" s="81" t="str">
        <f t="shared" si="20"/>
        <v/>
      </c>
      <c r="AB135" s="80" t="str">
        <f t="shared" si="20"/>
        <v/>
      </c>
      <c r="AC135" s="68"/>
    </row>
    <row r="136" spans="1:65" ht="15.6" thickBot="1" x14ac:dyDescent="0.35">
      <c r="A136" s="69">
        <f>$A$105</f>
        <v>0</v>
      </c>
      <c r="B136" s="61" t="str">
        <f>IF(OR(MONTH(B$129)=MONTH($G$105),MONTH(B$129)=MONTH($H$105),AND(B$129&gt;$G$105,B$129&lt;$H$105)),"GT","")</f>
        <v/>
      </c>
      <c r="C136" s="82" t="str">
        <f t="shared" ref="C136:AB136" si="21">IF(OR(C$129=$G$105,C$129=$H$105,AND(C$129&gt;$G$105,C$129&lt;$H$105)),"GT","")</f>
        <v/>
      </c>
      <c r="D136" s="83" t="str">
        <f t="shared" si="21"/>
        <v/>
      </c>
      <c r="E136" s="83" t="str">
        <f t="shared" si="21"/>
        <v/>
      </c>
      <c r="F136" s="83" t="str">
        <f t="shared" si="21"/>
        <v/>
      </c>
      <c r="G136" s="83" t="str">
        <f t="shared" si="21"/>
        <v/>
      </c>
      <c r="H136" s="83" t="str">
        <f t="shared" si="21"/>
        <v/>
      </c>
      <c r="I136" s="83" t="str">
        <f t="shared" si="21"/>
        <v/>
      </c>
      <c r="J136" s="83" t="str">
        <f t="shared" si="21"/>
        <v>GT</v>
      </c>
      <c r="K136" s="83" t="str">
        <f t="shared" si="21"/>
        <v>GT</v>
      </c>
      <c r="L136" s="83" t="str">
        <f t="shared" si="21"/>
        <v>GT</v>
      </c>
      <c r="M136" s="83" t="str">
        <f t="shared" si="21"/>
        <v>GT</v>
      </c>
      <c r="N136" s="83" t="str">
        <f t="shared" si="21"/>
        <v/>
      </c>
      <c r="O136" s="83" t="str">
        <f t="shared" si="21"/>
        <v/>
      </c>
      <c r="P136" s="83" t="str">
        <f t="shared" si="21"/>
        <v/>
      </c>
      <c r="Q136" s="83" t="str">
        <f t="shared" si="21"/>
        <v/>
      </c>
      <c r="R136" s="83" t="str">
        <f t="shared" si="21"/>
        <v/>
      </c>
      <c r="S136" s="83" t="str">
        <f t="shared" si="21"/>
        <v/>
      </c>
      <c r="T136" s="83" t="str">
        <f t="shared" si="21"/>
        <v/>
      </c>
      <c r="U136" s="83" t="str">
        <f t="shared" si="21"/>
        <v/>
      </c>
      <c r="V136" s="83" t="str">
        <f t="shared" si="21"/>
        <v/>
      </c>
      <c r="W136" s="83" t="str">
        <f t="shared" si="21"/>
        <v/>
      </c>
      <c r="X136" s="83" t="str">
        <f t="shared" si="21"/>
        <v/>
      </c>
      <c r="Y136" s="83" t="str">
        <f t="shared" si="21"/>
        <v/>
      </c>
      <c r="Z136" s="83" t="str">
        <f t="shared" si="21"/>
        <v/>
      </c>
      <c r="AA136" s="83" t="str">
        <f t="shared" si="21"/>
        <v/>
      </c>
      <c r="AB136" s="84" t="str">
        <f t="shared" si="21"/>
        <v/>
      </c>
      <c r="AC136" s="68"/>
    </row>
    <row r="137" spans="1:65" ht="15.6" thickBot="1" x14ac:dyDescent="0.35">
      <c r="A137" s="69" t="s">
        <v>23</v>
      </c>
      <c r="B137" s="85">
        <f>COUNTIF(B130:B136,"GT")*$AC$130</f>
        <v>21</v>
      </c>
      <c r="C137" s="86">
        <f>COUNTIF(C130:C136,"GT")*$AC$131</f>
        <v>697.50910364145659</v>
      </c>
      <c r="D137" s="86">
        <f>COUNTIF(D130:D136,"GT")*$AC$131</f>
        <v>1395.0182072829132</v>
      </c>
      <c r="E137" s="86">
        <f>COUNTIF(E130:E136,"GT")*$AC$131</f>
        <v>1395.0182072829132</v>
      </c>
      <c r="F137" s="86">
        <f>COUNTIF(F130:F136,"GT")*$AC$131</f>
        <v>697.50910364145659</v>
      </c>
      <c r="G137" s="86">
        <f>COUNTIF(G130:G136,"GT")*$AC$131</f>
        <v>0</v>
      </c>
      <c r="H137" s="86">
        <f>COUNTIF(H130:H136,"GT")*$AC$131</f>
        <v>697.50910364145659</v>
      </c>
      <c r="I137" s="86">
        <f>COUNTIF(I130:I136,"GT")*$AC$131</f>
        <v>1395.0182072829132</v>
      </c>
      <c r="J137" s="86">
        <f>COUNTIF(J130:J136,"GT")*$AC$131</f>
        <v>1395.0182072829132</v>
      </c>
      <c r="K137" s="86">
        <f>COUNTIF(K130:K136,"GT")*$AC$131</f>
        <v>1395.0182072829132</v>
      </c>
      <c r="L137" s="86">
        <f>COUNTIF(L130:L136,"GT")*$AC$131</f>
        <v>2092.5273109243699</v>
      </c>
      <c r="M137" s="86">
        <f>COUNTIF(M130:M136,"GT")*$AC$131</f>
        <v>2092.5273109243699</v>
      </c>
      <c r="N137" s="86">
        <f>COUNTIF(N130:N136,"GT")*$AC$131</f>
        <v>697.50910364145659</v>
      </c>
      <c r="O137" s="86">
        <f>COUNTIF(O130:O136,"GT")*$AC$131</f>
        <v>0</v>
      </c>
      <c r="P137" s="86">
        <f>COUNTIF(P130:P136,"GT")*$AC$131</f>
        <v>0</v>
      </c>
      <c r="Q137" s="86">
        <f>COUNTIF(Q130:Q136,"GT")*$AC$131</f>
        <v>0</v>
      </c>
      <c r="R137" s="86">
        <f>COUNTIF(R130:R136,"GT")*$AC$131</f>
        <v>0</v>
      </c>
      <c r="S137" s="86">
        <f>COUNTIF(S130:S136,"GT")*$AC$131</f>
        <v>0</v>
      </c>
      <c r="T137" s="86">
        <f>COUNTIF(T130:T136,"GT")*$AC$131</f>
        <v>0</v>
      </c>
      <c r="U137" s="86">
        <f>COUNTIF(U130:U136,"GT")*$AC$131</f>
        <v>0</v>
      </c>
      <c r="V137" s="86">
        <f>COUNTIF(V130:V136,"GT")*$AC$131</f>
        <v>0</v>
      </c>
      <c r="W137" s="86">
        <f>COUNTIF(W130:W136,"GT")*$AC$131</f>
        <v>0</v>
      </c>
      <c r="X137" s="86">
        <f>COUNTIF(X130:X136,"GT")*$AC$131</f>
        <v>0</v>
      </c>
      <c r="Y137" s="86">
        <f>COUNTIF(Y130:Y136,"GT")*$AC$131</f>
        <v>0</v>
      </c>
      <c r="Z137" s="86">
        <f>COUNTIF(Z130:Z136,"GT")*$AC$131</f>
        <v>0</v>
      </c>
      <c r="AA137" s="87">
        <f>COUNTIF(AA130:AA136,"GT")*$AC$131</f>
        <v>0</v>
      </c>
      <c r="AB137" s="88">
        <f>COUNTIF(AB130:AB136,"GT")*$AC$131</f>
        <v>0</v>
      </c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  <c r="BG137" s="68"/>
      <c r="BH137" s="68"/>
      <c r="BI137" s="68"/>
      <c r="BJ137" s="68"/>
      <c r="BK137" s="68"/>
      <c r="BL137" s="68"/>
      <c r="BM137" s="68"/>
    </row>
    <row r="138" spans="1:65" ht="15.6" thickBot="1" x14ac:dyDescent="0.35">
      <c r="AA138" s="89" t="s">
        <v>8</v>
      </c>
      <c r="AB138" s="90">
        <f>SUM(B137:AB137)</f>
        <v>13971.182072829131</v>
      </c>
    </row>
    <row r="139" spans="1:65" hidden="1" x14ac:dyDescent="0.3"/>
    <row r="140" spans="1:65" ht="25.8" hidden="1" x14ac:dyDescent="0.3">
      <c r="A140" s="67" t="s">
        <v>24</v>
      </c>
      <c r="B140" s="67"/>
      <c r="C140" s="67"/>
      <c r="D140" s="67"/>
      <c r="E140" s="67"/>
      <c r="F140" s="67"/>
      <c r="G140" s="67"/>
      <c r="H140" s="67"/>
      <c r="I140" s="67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</row>
    <row r="141" spans="1:65" ht="15.6" hidden="1" thickBot="1" x14ac:dyDescent="0.35">
      <c r="A141" s="68"/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</row>
    <row r="142" spans="1:65" ht="15.6" hidden="1" thickBot="1" x14ac:dyDescent="0.35">
      <c r="A142" s="69"/>
      <c r="B142" s="70">
        <v>44835</v>
      </c>
      <c r="C142" s="71">
        <v>44866</v>
      </c>
      <c r="D142" s="71">
        <v>44896</v>
      </c>
      <c r="E142" s="71">
        <v>44927</v>
      </c>
      <c r="F142" s="71">
        <v>44958</v>
      </c>
      <c r="G142" s="71">
        <v>44986</v>
      </c>
      <c r="H142" s="71">
        <v>45017</v>
      </c>
      <c r="I142" s="71">
        <v>45047</v>
      </c>
      <c r="J142" s="71">
        <v>45078</v>
      </c>
      <c r="K142" s="71">
        <v>45108</v>
      </c>
      <c r="L142" s="71">
        <v>45139</v>
      </c>
      <c r="M142" s="71">
        <v>45170</v>
      </c>
      <c r="N142" s="71">
        <v>45200</v>
      </c>
      <c r="O142" s="71">
        <v>45231</v>
      </c>
      <c r="P142" s="71">
        <v>45261</v>
      </c>
      <c r="Q142" s="71">
        <v>45292</v>
      </c>
      <c r="R142" s="71">
        <v>45323</v>
      </c>
      <c r="S142" s="71">
        <v>45352</v>
      </c>
      <c r="T142" s="71">
        <v>45383</v>
      </c>
      <c r="U142" s="71">
        <v>45413</v>
      </c>
      <c r="V142" s="71">
        <v>45444</v>
      </c>
      <c r="W142" s="71">
        <v>45474</v>
      </c>
      <c r="X142" s="71">
        <v>45505</v>
      </c>
      <c r="Y142" s="71">
        <v>45536</v>
      </c>
      <c r="Z142" s="71">
        <v>45566</v>
      </c>
      <c r="AA142" s="71">
        <v>45597</v>
      </c>
      <c r="AB142" s="72">
        <v>45627</v>
      </c>
      <c r="AC142" s="69"/>
    </row>
    <row r="143" spans="1:65" ht="15" hidden="1" x14ac:dyDescent="0.3">
      <c r="A143" s="69">
        <f>$A$4</f>
        <v>0</v>
      </c>
      <c r="B143" s="55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56"/>
      <c r="AC143" s="75">
        <f>COUNTIF(B143:AB149,"GT")</f>
        <v>0</v>
      </c>
    </row>
    <row r="144" spans="1:65" ht="15" hidden="1" x14ac:dyDescent="0.3">
      <c r="A144" s="69">
        <f>$A$15</f>
        <v>0</v>
      </c>
      <c r="B144" s="59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8"/>
      <c r="AC144" s="79" t="e">
        <f>B125/AC143</f>
        <v>#DIV/0!</v>
      </c>
    </row>
    <row r="145" spans="1:29" ht="15" hidden="1" x14ac:dyDescent="0.3">
      <c r="A145" s="69">
        <f>$A$33</f>
        <v>0</v>
      </c>
      <c r="B145" s="59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80"/>
      <c r="AC145" s="68"/>
    </row>
    <row r="146" spans="1:29" ht="15" hidden="1" x14ac:dyDescent="0.3">
      <c r="A146" s="69">
        <f>$A$51</f>
        <v>0</v>
      </c>
      <c r="B146" s="59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8"/>
      <c r="AC146" s="68"/>
    </row>
    <row r="147" spans="1:29" ht="15" hidden="1" x14ac:dyDescent="0.3">
      <c r="A147" s="69">
        <f>$A$69</f>
        <v>0</v>
      </c>
      <c r="B147" s="59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8"/>
      <c r="AC147" s="68"/>
    </row>
    <row r="148" spans="1:29" ht="15" hidden="1" x14ac:dyDescent="0.3">
      <c r="A148" s="69">
        <f>$A$87</f>
        <v>0</v>
      </c>
      <c r="B148" s="59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81"/>
      <c r="AA148" s="81"/>
      <c r="AB148" s="80"/>
      <c r="AC148" s="68"/>
    </row>
    <row r="149" spans="1:29" ht="15.6" hidden="1" thickBot="1" x14ac:dyDescent="0.35">
      <c r="A149" s="69">
        <f>$A$105</f>
        <v>0</v>
      </c>
      <c r="B149" s="61"/>
      <c r="C149" s="91"/>
      <c r="D149" s="91"/>
      <c r="E149" s="91"/>
      <c r="F149" s="91"/>
      <c r="G149" s="91"/>
      <c r="H149" s="91"/>
      <c r="I149" s="91"/>
      <c r="J149" s="91"/>
      <c r="K149" s="91"/>
      <c r="L149" s="91"/>
      <c r="M149" s="91"/>
      <c r="N149" s="77"/>
      <c r="O149" s="91"/>
      <c r="P149" s="91"/>
      <c r="Q149" s="91"/>
      <c r="R149" s="91"/>
      <c r="S149" s="91"/>
      <c r="T149" s="91"/>
      <c r="U149" s="91"/>
      <c r="V149" s="91"/>
      <c r="W149" s="91"/>
      <c r="X149" s="91"/>
      <c r="Y149" s="91"/>
      <c r="Z149" s="91"/>
      <c r="AA149" s="91"/>
      <c r="AB149" s="92"/>
      <c r="AC149" s="68"/>
    </row>
    <row r="150" spans="1:29" ht="15.6" hidden="1" thickBot="1" x14ac:dyDescent="0.35">
      <c r="A150" s="69" t="s">
        <v>23</v>
      </c>
      <c r="B150" s="93" t="e">
        <f>COUNTIF(B143:B149,"GT")*$AC$144</f>
        <v>#DIV/0!</v>
      </c>
      <c r="C150" s="94" t="e">
        <f>COUNTIF(C143:C149,"GT")*$AC$144</f>
        <v>#DIV/0!</v>
      </c>
      <c r="D150" s="94" t="e">
        <f>COUNTIF(D143:D149,"GT")*$AC$144</f>
        <v>#DIV/0!</v>
      </c>
      <c r="E150" s="94" t="e">
        <f>COUNTIF(E143:E149,"GT")*$AC$144</f>
        <v>#DIV/0!</v>
      </c>
      <c r="F150" s="94" t="e">
        <f>COUNTIF(F143:F149,"GT")*$AC$144</f>
        <v>#DIV/0!</v>
      </c>
      <c r="G150" s="94" t="e">
        <f>COUNTIF(G143:G149,"GT")*$AC$144</f>
        <v>#DIV/0!</v>
      </c>
      <c r="H150" s="94" t="e">
        <f>COUNTIF(H143:H149,"GT")*$AC$144</f>
        <v>#DIV/0!</v>
      </c>
      <c r="I150" s="94" t="e">
        <f>COUNTIF(I143:I149,"GT")*$AC$144</f>
        <v>#DIV/0!</v>
      </c>
      <c r="J150" s="94" t="e">
        <f>COUNTIF(J143:J149,"GT")*$AC$144</f>
        <v>#DIV/0!</v>
      </c>
      <c r="K150" s="94" t="e">
        <f>COUNTIF(K143:K149,"GT")*$AC$144</f>
        <v>#DIV/0!</v>
      </c>
      <c r="L150" s="94" t="e">
        <f>COUNTIF(L143:L149,"GT")*$AC$144</f>
        <v>#DIV/0!</v>
      </c>
      <c r="M150" s="94" t="e">
        <f>COUNTIF(M143:M149,"GT")*$AC$144</f>
        <v>#DIV/0!</v>
      </c>
      <c r="N150" s="94" t="e">
        <f>COUNTIF(N143:N149,"GT")*$AC$144</f>
        <v>#DIV/0!</v>
      </c>
      <c r="O150" s="94" t="e">
        <f>COUNTIF(O143:O149,"GT")*$AC$144</f>
        <v>#DIV/0!</v>
      </c>
      <c r="P150" s="94" t="e">
        <f>COUNTIF(P143:P149,"GT")*$AC$144</f>
        <v>#DIV/0!</v>
      </c>
      <c r="Q150" s="94" t="e">
        <f>COUNTIF(Q143:Q149,"GT")*$AC$144</f>
        <v>#DIV/0!</v>
      </c>
      <c r="R150" s="94" t="e">
        <f>COUNTIF(R143:R149,"GT")*$AC$144</f>
        <v>#DIV/0!</v>
      </c>
      <c r="S150" s="94" t="e">
        <f>COUNTIF(S143:S149,"GT")*$AC$144</f>
        <v>#DIV/0!</v>
      </c>
      <c r="T150" s="94" t="e">
        <f>COUNTIF(T143:T149,"GT")*$AC$144</f>
        <v>#DIV/0!</v>
      </c>
      <c r="U150" s="94" t="e">
        <f>COUNTIF(U143:U149,"GT")*$AC$144</f>
        <v>#DIV/0!</v>
      </c>
      <c r="V150" s="94" t="e">
        <f>COUNTIF(V143:V149,"GT")*$AC$144</f>
        <v>#DIV/0!</v>
      </c>
      <c r="W150" s="94" t="e">
        <f>COUNTIF(W143:W149,"GT")*$AC$144</f>
        <v>#DIV/0!</v>
      </c>
      <c r="X150" s="94" t="e">
        <f>COUNTIF(X143:X149,"GT")*$AC$144</f>
        <v>#DIV/0!</v>
      </c>
      <c r="Y150" s="94" t="e">
        <f>COUNTIF(Y143:Y149,"GT")*$AC$144</f>
        <v>#DIV/0!</v>
      </c>
      <c r="Z150" s="94" t="e">
        <f>COUNTIF(Z143:Z149,"GT")*$AC$144</f>
        <v>#DIV/0!</v>
      </c>
      <c r="AA150" s="95" t="e">
        <f>COUNTIF(AA143:AA149,"GT")*$AC$144</f>
        <v>#DIV/0!</v>
      </c>
      <c r="AB150" s="96" t="e">
        <f>COUNTIF(AB143:AB149,"GT")*$AC$144</f>
        <v>#DIV/0!</v>
      </c>
      <c r="AC150" s="68"/>
    </row>
    <row r="151" spans="1:29" ht="15.6" hidden="1" thickBot="1" x14ac:dyDescent="0.35">
      <c r="AA151" s="89" t="s">
        <v>8</v>
      </c>
      <c r="AB151" s="90" t="e">
        <f>SUM(B150:AB150)</f>
        <v>#DIV/0!</v>
      </c>
    </row>
    <row r="152" spans="1:29" ht="25.8" hidden="1" x14ac:dyDescent="0.3">
      <c r="A152" s="67" t="s">
        <v>25</v>
      </c>
      <c r="B152" s="67"/>
      <c r="C152" s="67"/>
      <c r="D152" s="67"/>
      <c r="E152" s="67"/>
      <c r="F152" s="67"/>
      <c r="G152" s="67"/>
      <c r="H152" s="67"/>
      <c r="I152" s="67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</row>
    <row r="153" spans="1:29" ht="15.6" hidden="1" thickBot="1" x14ac:dyDescent="0.35">
      <c r="A153" s="68"/>
      <c r="B153" s="68"/>
      <c r="C153" s="68"/>
      <c r="D153" s="68"/>
      <c r="E153" s="68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</row>
    <row r="154" spans="1:29" ht="45.6" hidden="1" thickBot="1" x14ac:dyDescent="0.35">
      <c r="A154" s="69"/>
      <c r="B154" s="70">
        <v>44835</v>
      </c>
      <c r="C154" s="71">
        <v>44866</v>
      </c>
      <c r="D154" s="71">
        <v>44896</v>
      </c>
      <c r="E154" s="71">
        <v>44927</v>
      </c>
      <c r="F154" s="71">
        <v>44958</v>
      </c>
      <c r="G154" s="71">
        <v>44986</v>
      </c>
      <c r="H154" s="71">
        <v>45017</v>
      </c>
      <c r="I154" s="71">
        <v>45047</v>
      </c>
      <c r="J154" s="71">
        <v>45078</v>
      </c>
      <c r="K154" s="71">
        <v>45108</v>
      </c>
      <c r="L154" s="71">
        <v>45139</v>
      </c>
      <c r="M154" s="71">
        <v>45170</v>
      </c>
      <c r="N154" s="71">
        <v>45200</v>
      </c>
      <c r="O154" s="71">
        <v>45231</v>
      </c>
      <c r="P154" s="71">
        <v>45261</v>
      </c>
      <c r="Q154" s="71">
        <v>45292</v>
      </c>
      <c r="R154" s="71">
        <v>45323</v>
      </c>
      <c r="S154" s="71">
        <v>45352</v>
      </c>
      <c r="T154" s="71">
        <v>45383</v>
      </c>
      <c r="U154" s="71">
        <v>45413</v>
      </c>
      <c r="V154" s="71">
        <v>45444</v>
      </c>
      <c r="W154" s="71">
        <v>45474</v>
      </c>
      <c r="X154" s="71">
        <v>45505</v>
      </c>
      <c r="Y154" s="71">
        <v>45536</v>
      </c>
      <c r="Z154" s="71">
        <v>45566</v>
      </c>
      <c r="AA154" s="71">
        <v>45597</v>
      </c>
      <c r="AB154" s="72">
        <v>45627</v>
      </c>
      <c r="AC154" s="69" t="s">
        <v>26</v>
      </c>
    </row>
    <row r="155" spans="1:29" ht="15.6" hidden="1" thickBot="1" x14ac:dyDescent="0.35">
      <c r="A155" s="69" t="s">
        <v>27</v>
      </c>
      <c r="B155" s="93"/>
      <c r="C155" s="94">
        <f>$AC$155/14</f>
        <v>937.42857142857144</v>
      </c>
      <c r="D155" s="94">
        <f>$AC$155/14</f>
        <v>937.42857142857144</v>
      </c>
      <c r="E155" s="94">
        <f>$AC$155/14</f>
        <v>937.42857142857144</v>
      </c>
      <c r="F155" s="94">
        <f>$AC$155/14</f>
        <v>937.42857142857144</v>
      </c>
      <c r="G155" s="94">
        <f>$AC$155/14</f>
        <v>937.42857142857144</v>
      </c>
      <c r="H155" s="94">
        <f>$AC$155/14</f>
        <v>937.42857142857144</v>
      </c>
      <c r="I155" s="94">
        <f>$AC$155/14</f>
        <v>937.42857142857144</v>
      </c>
      <c r="J155" s="94">
        <f>$AC$155/14</f>
        <v>937.42857142857144</v>
      </c>
      <c r="K155" s="94">
        <f>$AC$155/14</f>
        <v>937.42857142857144</v>
      </c>
      <c r="L155" s="94">
        <f>$AC$155/14</f>
        <v>937.42857142857144</v>
      </c>
      <c r="M155" s="94">
        <f>$AC$155/14</f>
        <v>937.42857142857144</v>
      </c>
      <c r="N155" s="94">
        <f>$AC$155/14</f>
        <v>937.42857142857144</v>
      </c>
      <c r="O155" s="94">
        <f>$AC$155/14</f>
        <v>937.42857142857144</v>
      </c>
      <c r="P155" s="94">
        <f>$AC$155/14</f>
        <v>937.42857142857144</v>
      </c>
      <c r="Q155" s="94"/>
      <c r="R155" s="94"/>
      <c r="S155" s="94"/>
      <c r="T155" s="94"/>
      <c r="U155" s="94"/>
      <c r="V155" s="94"/>
      <c r="W155" s="94"/>
      <c r="X155" s="94"/>
      <c r="Y155" s="94"/>
      <c r="Z155" s="94"/>
      <c r="AA155" s="94"/>
      <c r="AB155" s="97"/>
      <c r="AC155" s="75">
        <f>15876-'[1]Plan de Charge'!G31</f>
        <v>13124</v>
      </c>
    </row>
    <row r="156" spans="1:29" ht="15.6" hidden="1" thickBot="1" x14ac:dyDescent="0.35">
      <c r="AA156" s="89" t="s">
        <v>8</v>
      </c>
      <c r="AB156" s="90">
        <f>SUM(B155:AB155)</f>
        <v>13123.999999999996</v>
      </c>
    </row>
    <row r="157" spans="1:29" hidden="1" x14ac:dyDescent="0.3"/>
  </sheetData>
  <mergeCells count="11">
    <mergeCell ref="G1:H2"/>
    <mergeCell ref="I1:J2"/>
    <mergeCell ref="A127:I127"/>
    <mergeCell ref="A140:I140"/>
    <mergeCell ref="A152:I152"/>
    <mergeCell ref="A1:A2"/>
    <mergeCell ref="B1:B2"/>
    <mergeCell ref="C1:C2"/>
    <mergeCell ref="D1:D2"/>
    <mergeCell ref="E1:E2"/>
    <mergeCell ref="F1:F2"/>
  </mergeCells>
  <conditionalFormatting sqref="C143:AB143 C145:H145 C146:J146 C147:L147 C148:M149 E144:F144 B155:AB155 B130:AB136">
    <cfRule type="cellIs" dxfId="6" priority="7" operator="equal">
      <formula>"GT"</formula>
    </cfRule>
  </conditionalFormatting>
  <conditionalFormatting sqref="C144:D144 G144:AB144 J145:AB145 L146:AB146 N147:AB147 O148:AB149">
    <cfRule type="cellIs" dxfId="5" priority="6" operator="equal">
      <formula>"GT"</formula>
    </cfRule>
  </conditionalFormatting>
  <conditionalFormatting sqref="I145">
    <cfRule type="cellIs" dxfId="4" priority="5" operator="equal">
      <formula>"GT"</formula>
    </cfRule>
  </conditionalFormatting>
  <conditionalFormatting sqref="K146">
    <cfRule type="cellIs" dxfId="3" priority="4" operator="equal">
      <formula>"GT"</formula>
    </cfRule>
  </conditionalFormatting>
  <conditionalFormatting sqref="M147">
    <cfRule type="cellIs" dxfId="2" priority="3" operator="equal">
      <formula>"GT"</formula>
    </cfRule>
  </conditionalFormatting>
  <conditionalFormatting sqref="N148:N149">
    <cfRule type="cellIs" dxfId="1" priority="2" operator="equal">
      <formula>"GT"</formula>
    </cfRule>
  </conditionalFormatting>
  <conditionalFormatting sqref="B143:B149">
    <cfRule type="cellIs" dxfId="0" priority="1" operator="equal">
      <formula>"GT"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Travaux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CARRET</dc:creator>
  <cp:lastModifiedBy>Raphael CARRET</cp:lastModifiedBy>
  <dcterms:created xsi:type="dcterms:W3CDTF">2022-11-28T10:10:53Z</dcterms:created>
  <dcterms:modified xsi:type="dcterms:W3CDTF">2022-11-28T10:23:52Z</dcterms:modified>
</cp:coreProperties>
</file>