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nyar\Desktop\Gestion abde\"/>
    </mc:Choice>
  </mc:AlternateContent>
  <xr:revisionPtr revIDLastSave="0" documentId="13_ncr:1_{1C1715A2-DB4A-43E0-9A74-01E068C6F7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Etat de stock" sheetId="6" r:id="rId1"/>
    <sheet name="Check" sheetId="7" r:id="rId2"/>
  </sheets>
  <definedNames>
    <definedName name="Cord_met">#REF!</definedName>
    <definedName name="Cord_poly">#REF!</definedName>
    <definedName name="Cord_soie">#REF!</definedName>
    <definedName name="Enf_Chemise">#REF!</definedName>
    <definedName name="Enf_Horka">#REF!</definedName>
    <definedName name="Enf_Jobba">#REF!</definedName>
    <definedName name="Enf_Kisswa">#REF!</definedName>
    <definedName name="Enf_Sahrawi">#REF!</definedName>
    <definedName name="Fem_Kachab">#REF!</definedName>
    <definedName name="Gal_24_poly">#REF!</definedName>
    <definedName name="Gal_24_soie">#REF!</definedName>
    <definedName name="Gal_Bomb_met">#REF!</definedName>
    <definedName name="Gal_Bomb_poly">#REF!</definedName>
    <definedName name="Gal_Bomb_soie">#REF!</definedName>
    <definedName name="Gal_Jacard_met">#REF!</definedName>
    <definedName name="Gal_Jacard_poly">#REF!</definedName>
    <definedName name="Gal_Jacard_soie">#REF!</definedName>
    <definedName name="Gal_Jrida_metal">#REF!</definedName>
    <definedName name="Gal_Jrida_poly">#REF!</definedName>
    <definedName name="Gal_Jrida_Soie">#REF!</definedName>
    <definedName name="Genre">#REF!</definedName>
    <definedName name="Hom_Horka">#REF!</definedName>
    <definedName name="Hom_Jobba">#REF!</definedName>
    <definedName name="Hom_kiswa">#REF!</definedName>
    <definedName name="Hom_Sahrawi">#REF!</definedName>
    <definedName name="Ref_Liv">Tableau2[Liv]</definedName>
    <definedName name="Ref_Prod">Tableau1[Ref_Prod]</definedName>
    <definedName name="Ref_Rec">Tableau2[Rec]</definedName>
    <definedName name="Sinta_metal">#REF!</definedName>
    <definedName name="Sinta_poly">#REF!</definedName>
    <definedName name="Sinta_soi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6" l="1" a="1"/>
  <c r="G13" i="6" s="1"/>
  <c r="L13" i="6" s="1" a="1"/>
  <c r="L13" i="6" s="1"/>
  <c r="K13" i="6" a="1"/>
  <c r="K13" i="6" s="1"/>
  <c r="J13" i="6" s="1" a="1"/>
  <c r="J13" i="6" s="1"/>
  <c r="G12" i="6" a="1"/>
  <c r="G12" i="6" s="1"/>
  <c r="L12" i="6" s="1" a="1"/>
  <c r="L12" i="6" s="1"/>
  <c r="K12" i="6" a="1"/>
  <c r="K12" i="6" s="1"/>
  <c r="J12" i="6" s="1" a="1"/>
  <c r="J12" i="6" s="1"/>
  <c r="G11" i="6" a="1"/>
  <c r="G11" i="6" s="1"/>
  <c r="L11" i="6" s="1" a="1"/>
  <c r="L11" i="6" s="1"/>
  <c r="K11" i="6" a="1"/>
  <c r="K11" i="6" s="1"/>
  <c r="J11" i="6" s="1" a="1"/>
  <c r="J11" i="6" s="1"/>
  <c r="G10" i="6" a="1"/>
  <c r="G10" i="6" s="1"/>
  <c r="L10" i="6" s="1" a="1"/>
  <c r="L10" i="6" s="1"/>
  <c r="K10" i="6" a="1"/>
  <c r="K10" i="6" s="1"/>
  <c r="J10" i="6" s="1" a="1"/>
  <c r="J10" i="6" s="1"/>
  <c r="G9" i="6" a="1"/>
  <c r="G9" i="6" s="1"/>
  <c r="L9" i="6" s="1" a="1"/>
  <c r="L9" i="6" s="1"/>
  <c r="K9" i="6" a="1"/>
  <c r="K9" i="6" s="1"/>
  <c r="J9" i="6" s="1" a="1"/>
  <c r="J9" i="6" s="1"/>
  <c r="G8" i="6" a="1"/>
  <c r="G8" i="6" s="1"/>
  <c r="L8" i="6" s="1" a="1"/>
  <c r="L8" i="6" s="1"/>
  <c r="K8" i="6" a="1"/>
  <c r="K8" i="6" s="1"/>
  <c r="J8" i="6" s="1" a="1"/>
  <c r="J8" i="6" s="1"/>
  <c r="G7" i="6" a="1"/>
  <c r="G7" i="6" s="1"/>
  <c r="L7" i="6" s="1" a="1"/>
  <c r="L7" i="6" s="1"/>
  <c r="K7" i="6" a="1"/>
  <c r="K7" i="6" s="1"/>
  <c r="J7" i="6" s="1" a="1"/>
  <c r="J7" i="6" s="1"/>
  <c r="G6" i="6" a="1"/>
  <c r="G6" i="6" s="1"/>
  <c r="L6" i="6" s="1" a="1"/>
  <c r="L6" i="6" s="1"/>
  <c r="K6" i="6" a="1"/>
  <c r="K6" i="6" s="1"/>
  <c r="J6" i="6" s="1" a="1"/>
  <c r="J6" i="6" s="1"/>
</calcChain>
</file>

<file path=xl/sharedStrings.xml><?xml version="1.0" encoding="utf-8"?>
<sst xmlns="http://schemas.openxmlformats.org/spreadsheetml/2006/main" count="120" uniqueCount="56">
  <si>
    <t>Date</t>
  </si>
  <si>
    <t>Prod</t>
  </si>
  <si>
    <t>Entrée</t>
  </si>
  <si>
    <t>Liv</t>
  </si>
  <si>
    <t>Nom</t>
  </si>
  <si>
    <t>Qté</t>
  </si>
  <si>
    <t>Taille</t>
  </si>
  <si>
    <t>Type</t>
  </si>
  <si>
    <t>Prod-00001</t>
  </si>
  <si>
    <t>Prod-00002</t>
  </si>
  <si>
    <t>Rec-00001</t>
  </si>
  <si>
    <t>Stock min</t>
  </si>
  <si>
    <t>Besoin</t>
  </si>
  <si>
    <t>Concat</t>
  </si>
  <si>
    <t>Ref</t>
  </si>
  <si>
    <t>Rec</t>
  </si>
  <si>
    <t>Ref_Prod</t>
  </si>
  <si>
    <t>Genre</t>
  </si>
  <si>
    <t>T 30</t>
  </si>
  <si>
    <t>T 26</t>
  </si>
  <si>
    <t>T 32</t>
  </si>
  <si>
    <t>T 34</t>
  </si>
  <si>
    <t>T 28</t>
  </si>
  <si>
    <t>Vendu</t>
  </si>
  <si>
    <t>Col2</t>
  </si>
  <si>
    <t>Liv-00000</t>
  </si>
  <si>
    <t>T 20</t>
  </si>
  <si>
    <t>T 22</t>
  </si>
  <si>
    <t>T 24</t>
  </si>
  <si>
    <t>Enf_Chemise</t>
  </si>
  <si>
    <t>Prod-00003</t>
  </si>
  <si>
    <t>Prod-00004</t>
  </si>
  <si>
    <t>Prod-00005</t>
  </si>
  <si>
    <t>Prod-00006</t>
  </si>
  <si>
    <t>Prod-00007</t>
  </si>
  <si>
    <t>chmise</t>
  </si>
  <si>
    <t>chmise T 20</t>
  </si>
  <si>
    <t>chmise T 22</t>
  </si>
  <si>
    <t>chmise T 24</t>
  </si>
  <si>
    <t>chmise T 26</t>
  </si>
  <si>
    <t>chmise T 28</t>
  </si>
  <si>
    <t>chmise T 30</t>
  </si>
  <si>
    <t>chmise T 32</t>
  </si>
  <si>
    <t>chmise T 34</t>
  </si>
  <si>
    <t>Prod-00008</t>
  </si>
  <si>
    <t>Prix</t>
  </si>
  <si>
    <t>fournisseur</t>
  </si>
  <si>
    <t>chemise blanche T 2</t>
  </si>
  <si>
    <t>Prod-00009</t>
  </si>
  <si>
    <t>Rec-00002</t>
  </si>
  <si>
    <t>chemise blanche T 3</t>
  </si>
  <si>
    <t>Prod-00010</t>
  </si>
  <si>
    <t>chemise blanche T 4</t>
  </si>
  <si>
    <t>Prod-00011</t>
  </si>
  <si>
    <t>chemise blanche T 5</t>
  </si>
  <si>
    <t>Prod-00012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</si>
</sst>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TND]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23"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990099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1019175</xdr:colOff>
          <xdr:row>2</xdr:row>
          <xdr:rowOff>38100</xdr:rowOff>
        </xdr:from>
        <xdr:to>
          <xdr:col>2</xdr:col>
          <xdr:colOff>523875</xdr:colOff>
          <xdr:row>3</xdr:row>
          <xdr:rowOff>161925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B5:L13" totalsRowShown="0" headerRowDxfId="22" dataDxfId="21">
  <autoFilter ref="B5:L13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00000000-0010-0000-0000-000001000000}" name="Prod" dataDxfId="20"/>
    <tableColumn id="8" xr3:uid="{00000000-0010-0000-0000-000008000000}" name="Genre" dataDxfId="19"/>
    <tableColumn id="6" xr3:uid="{00000000-0010-0000-0000-000006000000}" name="Taille" dataDxfId="18"/>
    <tableColumn id="7" xr3:uid="{00000000-0010-0000-0000-000007000000}" name="Concat" dataDxfId="17"/>
    <tableColumn id="5" xr3:uid="{00000000-0010-0000-0000-000005000000}" name="Ref_Prod" dataDxfId="16"/>
    <tableColumn id="2" xr3:uid="{00000000-0010-0000-0000-000002000000}" name="Qté" dataDxfId="15">
      <calculatedColumnFormula array="1">SUMIFS(Tableau2[Qté],Tableau2[Prod],Tableau1[[#This Row],[Concat]],Tableau2[Type],"Entrée")-SUMIFS(Tableau2[Qté],Tableau2[Prod],Tableau1[[#This Row],[Concat]],Tableau2[Type],"Sortie")</calculatedColumnFormula>
    </tableColumn>
    <tableColumn id="3" xr3:uid="{00000000-0010-0000-0000-000003000000}" name="Stock min" dataDxfId="14"/>
    <tableColumn id="11" xr3:uid="{CA46DC8E-3636-4427-A602-1326D229E8CB}" name="Prix" dataDxfId="0"/>
    <tableColumn id="10" xr3:uid="{00000000-0010-0000-0000-00000A000000}" name="Col2" dataDxfId="13">
      <calculatedColumnFormula array="1">Tableau1[[#This Row],[Vendu]]+(ROW()*0.00000000001)</calculatedColumnFormula>
    </tableColumn>
    <tableColumn id="9" xr3:uid="{00000000-0010-0000-0000-000009000000}" name="Vendu" dataDxfId="12">
      <calculatedColumnFormula array="1">SUMIFS(Tableau2[Qté],Tableau2[Type],"Sortie",Tableau2[Ref],Tableau1[[#This Row],[Ref_Prod]])</calculatedColumnFormula>
    </tableColumn>
    <tableColumn id="4" xr3:uid="{00000000-0010-0000-0000-000004000000}" name="Besoin" dataDxfId="11">
      <calculatedColumnFormula array="1">IFERROR(IF(Tableau1[[#This Row],[Qté]]&lt;Tableau1[[#This Row],[Stock min]],1,""),"")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" displayName="Tableau2" ref="B5:I17" totalsRowShown="0" headerRowDxfId="10" dataDxfId="9">
  <autoFilter ref="B5:I17" xr:uid="{00000000-0009-0000-0100-000003000000}"/>
  <tableColumns count="8">
    <tableColumn id="1" xr3:uid="{00000000-0010-0000-0100-000001000000}" name="Date" dataDxfId="8"/>
    <tableColumn id="6" xr3:uid="{00000000-0010-0000-0100-000006000000}" name="Prod" dataDxfId="7"/>
    <tableColumn id="7" xr3:uid="{00000000-0010-0000-0100-000007000000}" name="Ref" dataDxfId="6"/>
    <tableColumn id="8" xr3:uid="{00000000-0010-0000-0100-000008000000}" name="Rec" dataDxfId="5"/>
    <tableColumn id="9" xr3:uid="{00000000-0010-0000-0100-000009000000}" name="Liv" dataDxfId="4"/>
    <tableColumn id="2" xr3:uid="{00000000-0010-0000-0100-000002000000}" name="Nom" dataDxfId="3"/>
    <tableColumn id="4" xr3:uid="{00000000-0010-0000-0100-000004000000}" name="Qté" dataDxfId="2"/>
    <tableColumn id="5" xr3:uid="{00000000-0010-0000-0100-000005000000}" name="Typ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O13"/>
  <sheetViews>
    <sheetView showGridLines="0" tabSelected="1" workbookViewId="0">
      <selection activeCell="F17" sqref="F17"/>
    </sheetView>
  </sheetViews>
  <sheetFormatPr baseColWidth="10" defaultColWidth="11.42578125" defaultRowHeight="15" x14ac:dyDescent="0.25"/>
  <cols>
    <col min="1" max="1" width="5.7109375" style="1" customWidth="1"/>
    <col min="2" max="2" width="15.85546875" style="1" bestFit="1" customWidth="1"/>
    <col min="3" max="3" width="17.140625" style="1" customWidth="1"/>
    <col min="4" max="4" width="10.42578125" style="1" customWidth="1"/>
    <col min="5" max="5" width="21.5703125" style="1" customWidth="1"/>
    <col min="6" max="6" width="10.85546875" style="1" customWidth="1"/>
    <col min="7" max="7" width="6.85546875" style="1" customWidth="1"/>
    <col min="8" max="8" width="9.5703125" style="1" bestFit="1" customWidth="1"/>
    <col min="9" max="9" width="9.5703125" style="7" customWidth="1"/>
    <col min="10" max="10" width="0.5703125" style="1" customWidth="1"/>
    <col min="11" max="11" width="8.140625" style="1" customWidth="1"/>
    <col min="12" max="12" width="7" style="1" bestFit="1" customWidth="1"/>
    <col min="13" max="20" width="11.42578125" style="1" customWidth="1"/>
    <col min="21" max="16384" width="11.42578125" style="1"/>
  </cols>
  <sheetData>
    <row r="1" spans="2:15" ht="45" customHeight="1" x14ac:dyDescent="0.25">
      <c r="I1" s="1"/>
    </row>
    <row r="2" spans="2:15" x14ac:dyDescent="0.25">
      <c r="I2" s="1"/>
    </row>
    <row r="3" spans="2:15" x14ac:dyDescent="0.25">
      <c r="I3" s="1"/>
      <c r="O3" s="6"/>
    </row>
    <row r="4" spans="2:15" x14ac:dyDescent="0.25">
      <c r="I4" s="1"/>
    </row>
    <row r="5" spans="2:15" x14ac:dyDescent="0.25">
      <c r="B5" s="1" t="s">
        <v>1</v>
      </c>
      <c r="C5" s="1" t="s">
        <v>17</v>
      </c>
      <c r="D5" s="1" t="s">
        <v>6</v>
      </c>
      <c r="E5" s="1" t="s">
        <v>13</v>
      </c>
      <c r="F5" s="1" t="s">
        <v>16</v>
      </c>
      <c r="G5" s="1" t="s">
        <v>5</v>
      </c>
      <c r="H5" s="1" t="s">
        <v>11</v>
      </c>
      <c r="I5" s="1" t="s">
        <v>45</v>
      </c>
      <c r="J5" s="1" t="s">
        <v>24</v>
      </c>
      <c r="K5" s="1" t="s">
        <v>23</v>
      </c>
      <c r="L5" s="1" t="s">
        <v>12</v>
      </c>
    </row>
    <row r="6" spans="2:15" x14ac:dyDescent="0.25">
      <c r="B6" s="1" t="s">
        <v>35</v>
      </c>
      <c r="C6" s="1" t="s">
        <v>29</v>
      </c>
      <c r="D6" s="1" t="s">
        <v>26</v>
      </c>
      <c r="E6" s="3" t="s">
        <v>36</v>
      </c>
      <c r="F6" s="1" t="s">
        <v>8</v>
      </c>
      <c r="G6" s="5">
        <f t="array" ref="G6">SUMIFS(Tableau2[Qté],Tableau2[Prod],Tableau1[[#This Row],[Concat]],Tableau2[Type],"Entrée")-SUMIFS(Tableau2[Qté],Tableau2[Prod],Tableau1[[#This Row],[Concat]],Tableau2[Type],"Sortie")</f>
        <v>500</v>
      </c>
      <c r="H6" s="5">
        <v>100</v>
      </c>
      <c r="I6" s="8">
        <v>20</v>
      </c>
      <c r="J6" s="2">
        <f t="array" ref="J6">Tableau1[[#This Row],[Vendu]]+(ROW()*0.00000000001)</f>
        <v>6E-11</v>
      </c>
      <c r="K6" s="3">
        <f t="array" ref="K6">SUMIFS(Tableau2[Qté],Tableau2[Type],"Sortie",Tableau2[Ref],Tableau1[[#This Row],[Ref_Prod]])</f>
        <v>0</v>
      </c>
      <c r="L6" s="3" t="str">
        <f t="array" ref="L6">IFERROR(IF(Tableau1[[#This Row],[Qté]]&lt;Tableau1[[#This Row],[Stock min]],1,""),"")</f>
        <v/>
      </c>
      <c r="O6" s="1" t="s">
        <v>46</v>
      </c>
    </row>
    <row r="7" spans="2:15" x14ac:dyDescent="0.25">
      <c r="B7" s="1" t="s">
        <v>35</v>
      </c>
      <c r="C7" s="1" t="s">
        <v>29</v>
      </c>
      <c r="D7" s="1" t="s">
        <v>27</v>
      </c>
      <c r="E7" s="3" t="s">
        <v>37</v>
      </c>
      <c r="F7" s="1" t="s">
        <v>9</v>
      </c>
      <c r="G7" s="5">
        <f t="array" ref="G7">SUMIFS(Tableau2[Qté],Tableau2[Prod],Tableau1[[#This Row],[Concat]],Tableau2[Type],"Entrée")-SUMIFS(Tableau2[Qté],Tableau2[Prod],Tableau1[[#This Row],[Concat]],Tableau2[Type],"Sortie")</f>
        <v>500</v>
      </c>
      <c r="H7" s="5">
        <v>100</v>
      </c>
      <c r="I7" s="8">
        <v>30</v>
      </c>
      <c r="J7" s="2">
        <f t="array" ref="J7">Tableau1[[#This Row],[Vendu]]+(ROW()*0.00000000001)</f>
        <v>6.9999999999999991E-11</v>
      </c>
      <c r="K7" s="3">
        <f t="array" ref="K7">SUMIFS(Tableau2[Qté],Tableau2[Type],"Sortie",Tableau2[Ref],Tableau1[[#This Row],[Ref_Prod]])</f>
        <v>0</v>
      </c>
      <c r="L7" s="3" t="str">
        <f t="array" ref="L7">IFERROR(IF(Tableau1[[#This Row],[Qté]]&lt;Tableau1[[#This Row],[Stock min]],1,""),"")</f>
        <v/>
      </c>
    </row>
    <row r="8" spans="2:15" x14ac:dyDescent="0.25">
      <c r="B8" s="1" t="s">
        <v>35</v>
      </c>
      <c r="C8" s="1" t="s">
        <v>29</v>
      </c>
      <c r="D8" s="1" t="s">
        <v>28</v>
      </c>
      <c r="E8" s="3" t="s">
        <v>38</v>
      </c>
      <c r="F8" s="1" t="s">
        <v>30</v>
      </c>
      <c r="G8" s="5">
        <f t="array" ref="G8">SUMIFS(Tableau2[Qté],Tableau2[Prod],Tableau1[[#This Row],[Concat]],Tableau2[Type],"Entrée")-SUMIFS(Tableau2[Qté],Tableau2[Prod],Tableau1[[#This Row],[Concat]],Tableau2[Type],"Sortie")</f>
        <v>500</v>
      </c>
      <c r="H8" s="5">
        <v>100</v>
      </c>
      <c r="I8" s="8">
        <v>40</v>
      </c>
      <c r="J8" s="2">
        <f t="array" ref="J8">Tableau1[[#This Row],[Vendu]]+(ROW()*0.00000000001)</f>
        <v>7.9999999999999995E-11</v>
      </c>
      <c r="K8" s="3">
        <f t="array" ref="K8">SUMIFS(Tableau2[Qté],Tableau2[Type],"Sortie",Tableau2[Ref],Tableau1[[#This Row],[Ref_Prod]])</f>
        <v>0</v>
      </c>
      <c r="L8" s="3" t="str">
        <f t="array" ref="L8">IFERROR(IF(Tableau1[[#This Row],[Qté]]&lt;Tableau1[[#This Row],[Stock min]],1,""),"")</f>
        <v/>
      </c>
    </row>
    <row r="9" spans="2:15" x14ac:dyDescent="0.25">
      <c r="B9" s="1" t="s">
        <v>35</v>
      </c>
      <c r="C9" s="1" t="s">
        <v>29</v>
      </c>
      <c r="D9" s="1" t="s">
        <v>19</v>
      </c>
      <c r="E9" s="3" t="s">
        <v>39</v>
      </c>
      <c r="F9" s="1" t="s">
        <v>31</v>
      </c>
      <c r="G9" s="5">
        <f t="array" ref="G9">SUMIFS(Tableau2[Qté],Tableau2[Prod],Tableau1[[#This Row],[Concat]],Tableau2[Type],"Entrée")-SUMIFS(Tableau2[Qté],Tableau2[Prod],Tableau1[[#This Row],[Concat]],Tableau2[Type],"Sortie")</f>
        <v>500</v>
      </c>
      <c r="H9" s="5">
        <v>100</v>
      </c>
      <c r="I9" s="8">
        <v>50</v>
      </c>
      <c r="J9" s="2">
        <f t="array" ref="J9">Tableau1[[#This Row],[Vendu]]+(ROW()*0.00000000001)</f>
        <v>8.9999999999999999E-11</v>
      </c>
      <c r="K9" s="3">
        <f t="array" ref="K9">SUMIFS(Tableau2[Qté],Tableau2[Type],"Sortie",Tableau2[Ref],Tableau1[[#This Row],[Ref_Prod]])</f>
        <v>0</v>
      </c>
      <c r="L9" s="3" t="str">
        <f t="array" ref="L9">IFERROR(IF(Tableau1[[#This Row],[Qté]]&lt;Tableau1[[#This Row],[Stock min]],1,""),"")</f>
        <v/>
      </c>
    </row>
    <row r="10" spans="2:15" x14ac:dyDescent="0.25">
      <c r="B10" s="1" t="s">
        <v>35</v>
      </c>
      <c r="C10" s="1" t="s">
        <v>29</v>
      </c>
      <c r="D10" s="1" t="s">
        <v>22</v>
      </c>
      <c r="E10" s="3" t="s">
        <v>40</v>
      </c>
      <c r="F10" s="1" t="s">
        <v>32</v>
      </c>
      <c r="G10" s="5">
        <f t="array" ref="G10">SUMIFS(Tableau2[Qté],Tableau2[Prod],Tableau1[[#This Row],[Concat]],Tableau2[Type],"Entrée")-SUMIFS(Tableau2[Qté],Tableau2[Prod],Tableau1[[#This Row],[Concat]],Tableau2[Type],"Sortie")</f>
        <v>500</v>
      </c>
      <c r="H10" s="5">
        <v>100</v>
      </c>
      <c r="I10" s="8">
        <v>60</v>
      </c>
      <c r="J10" s="2">
        <f t="array" ref="J10">Tableau1[[#This Row],[Vendu]]+(ROW()*0.00000000001)</f>
        <v>9.9999999999999991E-11</v>
      </c>
      <c r="K10" s="3">
        <f t="array" ref="K10">SUMIFS(Tableau2[Qté],Tableau2[Type],"Sortie",Tableau2[Ref],Tableau1[[#This Row],[Ref_Prod]])</f>
        <v>0</v>
      </c>
      <c r="L10" s="3" t="str">
        <f t="array" ref="L10">IFERROR(IF(Tableau1[[#This Row],[Qté]]&lt;Tableau1[[#This Row],[Stock min]],1,""),"")</f>
        <v/>
      </c>
    </row>
    <row r="11" spans="2:15" x14ac:dyDescent="0.25">
      <c r="B11" s="1" t="s">
        <v>35</v>
      </c>
      <c r="C11" s="1" t="s">
        <v>29</v>
      </c>
      <c r="D11" s="1" t="s">
        <v>18</v>
      </c>
      <c r="E11" s="3" t="s">
        <v>41</v>
      </c>
      <c r="F11" s="1" t="s">
        <v>33</v>
      </c>
      <c r="G11" s="5">
        <f t="array" ref="G11">SUMIFS(Tableau2[Qté],Tableau2[Prod],Tableau1[[#This Row],[Concat]],Tableau2[Type],"Entrée")-SUMIFS(Tableau2[Qté],Tableau2[Prod],Tableau1[[#This Row],[Concat]],Tableau2[Type],"Sortie")</f>
        <v>500</v>
      </c>
      <c r="H11" s="5">
        <v>100</v>
      </c>
      <c r="I11" s="8">
        <v>70</v>
      </c>
      <c r="J11" s="2">
        <f t="array" ref="J11">Tableau1[[#This Row],[Vendu]]+(ROW()*0.00000000001)</f>
        <v>1.0999999999999999E-10</v>
      </c>
      <c r="K11" s="3">
        <f t="array" ref="K11">SUMIFS(Tableau2[Qté],Tableau2[Type],"Sortie",Tableau2[Ref],Tableau1[[#This Row],[Ref_Prod]])</f>
        <v>0</v>
      </c>
      <c r="L11" s="3" t="str">
        <f t="array" ref="L11">IFERROR(IF(Tableau1[[#This Row],[Qté]]&lt;Tableau1[[#This Row],[Stock min]],1,""),"")</f>
        <v/>
      </c>
    </row>
    <row r="12" spans="2:15" x14ac:dyDescent="0.25">
      <c r="B12" s="1" t="s">
        <v>35</v>
      </c>
      <c r="C12" s="1" t="s">
        <v>29</v>
      </c>
      <c r="D12" s="1" t="s">
        <v>20</v>
      </c>
      <c r="E12" s="3" t="s">
        <v>42</v>
      </c>
      <c r="F12" s="1" t="s">
        <v>34</v>
      </c>
      <c r="G12" s="5">
        <f t="array" ref="G12">SUMIFS(Tableau2[Qté],Tableau2[Prod],Tableau1[[#This Row],[Concat]],Tableau2[Type],"Entrée")-SUMIFS(Tableau2[Qté],Tableau2[Prod],Tableau1[[#This Row],[Concat]],Tableau2[Type],"Sortie")</f>
        <v>500</v>
      </c>
      <c r="H12" s="5">
        <v>100</v>
      </c>
      <c r="I12" s="8">
        <v>80</v>
      </c>
      <c r="J12" s="2">
        <f t="array" ref="J12">Tableau1[[#This Row],[Vendu]]+(ROW()*0.00000000001)</f>
        <v>1.2E-10</v>
      </c>
      <c r="K12" s="3">
        <f t="array" ref="K12">SUMIFS(Tableau2[Qté],Tableau2[Type],"Sortie",Tableau2[Ref],Tableau1[[#This Row],[Ref_Prod]])</f>
        <v>0</v>
      </c>
      <c r="L12" s="3" t="str">
        <f t="array" ref="L12">IFERROR(IF(Tableau1[[#This Row],[Qté]]&lt;Tableau1[[#This Row],[Stock min]],1,""),"")</f>
        <v/>
      </c>
    </row>
    <row r="13" spans="2:15" x14ac:dyDescent="0.25">
      <c r="B13" s="1" t="s">
        <v>35</v>
      </c>
      <c r="C13" s="1" t="s">
        <v>29</v>
      </c>
      <c r="D13" s="1" t="s">
        <v>21</v>
      </c>
      <c r="E13" s="3" t="s">
        <v>43</v>
      </c>
      <c r="F13" s="1" t="s">
        <v>44</v>
      </c>
      <c r="G13" s="5">
        <f t="array" ref="G13">SUMIFS(Tableau2[Qté],Tableau2[Prod],Tableau1[[#This Row],[Concat]],Tableau2[Type],"Entrée")-SUMIFS(Tableau2[Qté],Tableau2[Prod],Tableau1[[#This Row],[Concat]],Tableau2[Type],"Sortie")</f>
        <v>500</v>
      </c>
      <c r="H13" s="5">
        <v>100</v>
      </c>
      <c r="I13" s="8">
        <v>90</v>
      </c>
      <c r="J13" s="2">
        <f t="array" ref="J13">Tableau1[[#This Row],[Vendu]]+(ROW()*0.00000000001)</f>
        <v>1.2999999999999999E-10</v>
      </c>
      <c r="K13" s="3">
        <f t="array" ref="K13">SUMIFS(Tableau2[Qté],Tableau2[Type],"Sortie",Tableau2[Ref],Tableau1[[#This Row],[Ref_Prod]])</f>
        <v>0</v>
      </c>
      <c r="L13" s="3" t="str">
        <f t="array" ref="L13">IFERROR(IF(Tableau1[[#This Row],[Qté]]&lt;Tableau1[[#This Row],[Stock min]],1,""),"")</f>
        <v/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defaultSize="0" print="0" autoLine="0" r:id="rId5">
            <anchor>
              <from>
                <xdr:col>1</xdr:col>
                <xdr:colOff>1019175</xdr:colOff>
                <xdr:row>2</xdr:row>
                <xdr:rowOff>38100</xdr:rowOff>
              </from>
              <to>
                <xdr:col>2</xdr:col>
                <xdr:colOff>523875</xdr:colOff>
                <xdr:row>3</xdr:row>
                <xdr:rowOff>161925</xdr:rowOff>
              </to>
            </anchor>
          </controlPr>
        </control>
      </mc:Choice>
      <mc:Fallback>
        <control shapeId="1029" r:id="rId4" name="CommandButton2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" id="{1FDD6ADE-F5A2-42A4-9F76-8FA0A353DD4C}">
            <x14:iconSet iconSet="3Flags" showValue="0" custom="1">
              <x14:cfvo type="percent">
                <xm:f>0</xm:f>
              </x14:cfvo>
              <x14:cfvo type="percent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L6:L61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17"/>
  <sheetViews>
    <sheetView showGridLines="0" zoomScaleNormal="85" workbookViewId="0">
      <selection activeCell="B4" sqref="B4"/>
    </sheetView>
  </sheetViews>
  <sheetFormatPr baseColWidth="10" defaultColWidth="11.42578125" defaultRowHeight="15" x14ac:dyDescent="0.25"/>
  <cols>
    <col min="1" max="1" width="5.7109375" style="1" customWidth="1"/>
    <col min="2" max="2" width="30.42578125" style="1" customWidth="1"/>
    <col min="3" max="3" width="21.5703125" style="1" customWidth="1"/>
    <col min="4" max="6" width="11.42578125" style="1" customWidth="1"/>
    <col min="7" max="7" width="14.5703125" style="1" customWidth="1"/>
    <col min="8" max="8" width="8.85546875" style="1" bestFit="1" customWidth="1"/>
    <col min="9" max="9" width="9.85546875" style="1" bestFit="1" customWidth="1"/>
    <col min="10" max="16" width="11.42578125" style="1" customWidth="1"/>
    <col min="17" max="16384" width="11.42578125" style="1"/>
  </cols>
  <sheetData>
    <row r="1" spans="2:9" ht="45" customHeight="1" x14ac:dyDescent="0.25"/>
    <row r="5" spans="2:9" x14ac:dyDescent="0.25">
      <c r="B5" s="1" t="s">
        <v>0</v>
      </c>
      <c r="C5" s="1" t="s">
        <v>1</v>
      </c>
      <c r="D5" s="1" t="s">
        <v>14</v>
      </c>
      <c r="E5" s="1" t="s">
        <v>15</v>
      </c>
      <c r="F5" s="1" t="s">
        <v>3</v>
      </c>
      <c r="G5" s="1" t="s">
        <v>4</v>
      </c>
      <c r="H5" s="1" t="s">
        <v>5</v>
      </c>
      <c r="I5" s="1" t="s">
        <v>7</v>
      </c>
    </row>
    <row r="6" spans="2:9" x14ac:dyDescent="0.25">
      <c r="B6" s="4">
        <v>44520</v>
      </c>
      <c r="C6" s="1" t="s">
        <v>36</v>
      </c>
      <c r="D6" s="1" t="s">
        <v>8</v>
      </c>
      <c r="E6" s="1" t="s">
        <v>10</v>
      </c>
      <c r="F6" s="1" t="s">
        <v>25</v>
      </c>
      <c r="H6" s="1">
        <v>500</v>
      </c>
      <c r="I6" s="1" t="s">
        <v>2</v>
      </c>
    </row>
    <row r="7" spans="2:9" x14ac:dyDescent="0.25">
      <c r="B7" s="4">
        <v>44520</v>
      </c>
      <c r="C7" s="1" t="s">
        <v>37</v>
      </c>
      <c r="D7" s="1" t="s">
        <v>9</v>
      </c>
      <c r="E7" s="1" t="s">
        <v>10</v>
      </c>
      <c r="F7" s="1" t="s">
        <v>25</v>
      </c>
      <c r="H7" s="1">
        <v>500</v>
      </c>
      <c r="I7" s="1" t="s">
        <v>2</v>
      </c>
    </row>
    <row r="8" spans="2:9" x14ac:dyDescent="0.25">
      <c r="B8" s="4">
        <v>44520</v>
      </c>
      <c r="C8" s="1" t="s">
        <v>38</v>
      </c>
      <c r="D8" s="1" t="s">
        <v>30</v>
      </c>
      <c r="E8" s="1" t="s">
        <v>10</v>
      </c>
      <c r="F8" s="1" t="s">
        <v>25</v>
      </c>
      <c r="H8" s="1">
        <v>500</v>
      </c>
      <c r="I8" s="1" t="s">
        <v>2</v>
      </c>
    </row>
    <row r="9" spans="2:9" x14ac:dyDescent="0.25">
      <c r="B9" s="4">
        <v>44520</v>
      </c>
      <c r="C9" s="1" t="s">
        <v>39</v>
      </c>
      <c r="D9" s="1" t="s">
        <v>31</v>
      </c>
      <c r="E9" s="1" t="s">
        <v>10</v>
      </c>
      <c r="F9" s="1" t="s">
        <v>25</v>
      </c>
      <c r="H9" s="1">
        <v>500</v>
      </c>
      <c r="I9" s="1" t="s">
        <v>2</v>
      </c>
    </row>
    <row r="10" spans="2:9" x14ac:dyDescent="0.25">
      <c r="B10" s="4">
        <v>44520</v>
      </c>
      <c r="C10" s="1" t="s">
        <v>40</v>
      </c>
      <c r="D10" s="1" t="s">
        <v>32</v>
      </c>
      <c r="E10" s="1" t="s">
        <v>10</v>
      </c>
      <c r="F10" s="1" t="s">
        <v>25</v>
      </c>
      <c r="H10" s="1">
        <v>500</v>
      </c>
      <c r="I10" s="1" t="s">
        <v>2</v>
      </c>
    </row>
    <row r="11" spans="2:9" x14ac:dyDescent="0.25">
      <c r="B11" s="4">
        <v>44520</v>
      </c>
      <c r="C11" s="1" t="s">
        <v>41</v>
      </c>
      <c r="D11" s="1" t="s">
        <v>33</v>
      </c>
      <c r="E11" s="1" t="s">
        <v>10</v>
      </c>
      <c r="F11" s="1" t="s">
        <v>25</v>
      </c>
      <c r="H11" s="1">
        <v>500</v>
      </c>
      <c r="I11" s="1" t="s">
        <v>2</v>
      </c>
    </row>
    <row r="12" spans="2:9" x14ac:dyDescent="0.25">
      <c r="B12" s="4">
        <v>44520</v>
      </c>
      <c r="C12" s="1" t="s">
        <v>42</v>
      </c>
      <c r="D12" s="1" t="s">
        <v>34</v>
      </c>
      <c r="E12" s="1" t="s">
        <v>10</v>
      </c>
      <c r="F12" s="1" t="s">
        <v>25</v>
      </c>
      <c r="H12" s="1">
        <v>500</v>
      </c>
      <c r="I12" s="1" t="s">
        <v>2</v>
      </c>
    </row>
    <row r="13" spans="2:9" x14ac:dyDescent="0.25">
      <c r="B13" s="4">
        <v>44520</v>
      </c>
      <c r="C13" s="1" t="s">
        <v>43</v>
      </c>
      <c r="D13" s="1" t="s">
        <v>44</v>
      </c>
      <c r="E13" s="1" t="s">
        <v>10</v>
      </c>
      <c r="F13" s="1" t="s">
        <v>25</v>
      </c>
      <c r="H13" s="1">
        <v>500</v>
      </c>
      <c r="I13" s="1" t="s">
        <v>2</v>
      </c>
    </row>
    <row r="14" spans="2:9" x14ac:dyDescent="0.25">
      <c r="B14" s="4">
        <v>44521</v>
      </c>
      <c r="C14" s="1" t="s">
        <v>47</v>
      </c>
      <c r="D14" s="1" t="s">
        <v>48</v>
      </c>
      <c r="E14" s="1" t="s">
        <v>49</v>
      </c>
      <c r="F14" s="1" t="s">
        <v>25</v>
      </c>
      <c r="H14" s="1">
        <v>100</v>
      </c>
      <c r="I14" s="1" t="s">
        <v>2</v>
      </c>
    </row>
    <row r="15" spans="2:9" x14ac:dyDescent="0.25">
      <c r="B15" s="4">
        <v>44521</v>
      </c>
      <c r="C15" s="1" t="s">
        <v>50</v>
      </c>
      <c r="D15" s="1" t="s">
        <v>51</v>
      </c>
      <c r="E15" s="1" t="s">
        <v>49</v>
      </c>
      <c r="F15" s="1" t="s">
        <v>25</v>
      </c>
      <c r="H15" s="1">
        <v>200</v>
      </c>
      <c r="I15" s="1" t="s">
        <v>2</v>
      </c>
    </row>
    <row r="16" spans="2:9" x14ac:dyDescent="0.25">
      <c r="B16" s="4">
        <v>44521</v>
      </c>
      <c r="C16" s="1" t="s">
        <v>52</v>
      </c>
      <c r="D16" s="1" t="s">
        <v>53</v>
      </c>
      <c r="E16" s="1" t="s">
        <v>49</v>
      </c>
      <c r="F16" s="1" t="s">
        <v>25</v>
      </c>
      <c r="H16" s="1">
        <v>300</v>
      </c>
      <c r="I16" s="1" t="s">
        <v>2</v>
      </c>
    </row>
    <row r="17" spans="2:9" x14ac:dyDescent="0.25">
      <c r="B17" s="4">
        <v>44521</v>
      </c>
      <c r="C17" s="1" t="s">
        <v>54</v>
      </c>
      <c r="D17" s="1" t="s">
        <v>55</v>
      </c>
      <c r="E17" s="1" t="s">
        <v>49</v>
      </c>
      <c r="F17" s="1" t="s">
        <v>25</v>
      </c>
      <c r="H17" s="1">
        <v>400</v>
      </c>
      <c r="I17" s="1" t="s">
        <v>2</v>
      </c>
    </row>
  </sheetData>
  <phoneticPr fontId="1" type="noConversion"/>
  <dataValidations count="1">
    <dataValidation type="custom" allowBlank="1" showInputMessage="1" showErrorMessage="1" sqref="L5:L6" xr:uid="{00000000-0002-0000-0100-000000000000}">
      <formula1>"""Entrée"";""Sortie"""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Etat de stock</vt:lpstr>
      <vt:lpstr>Check</vt:lpstr>
      <vt:lpstr>Ref_Liv</vt:lpstr>
      <vt:lpstr>Ref_Prod</vt:lpstr>
      <vt:lpstr>Ref_Rec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GLOBALINFO</dc:creator>
  <cp:lastModifiedBy>Menyar</cp:lastModifiedBy>
  <cp:lastPrinted>2021-11-22T18:48:08Z</cp:lastPrinted>
  <dcterms:created xsi:type="dcterms:W3CDTF">2006-10-29T10:36:43Z</dcterms:created>
  <dcterms:modified xsi:type="dcterms:W3CDTF">2021-11-22T21:07:44Z</dcterms:modified>
</cp:coreProperties>
</file>