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CMTV - A Chaput\FICHE DE PAIE\"/>
    </mc:Choice>
  </mc:AlternateContent>
  <xr:revisionPtr revIDLastSave="0" documentId="13_ncr:1_{E17193F9-25F3-4A5E-A587-37CCB84C2C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tes de frais" sheetId="1" r:id="rId1"/>
    <sheet name="recap" sheetId="2" r:id="rId2"/>
    <sheet name="antoine" sheetId="3" r:id="rId3"/>
    <sheet name="alexandre" sheetId="4" r:id="rId4"/>
  </sheets>
  <definedNames>
    <definedName name="l_Ville" localSheetId="3">t_Bareme[villes]</definedName>
    <definedName name="l_Ville" localSheetId="2">t_Bareme[villes]</definedName>
    <definedName name="l_Ville">t_Bareme[villes]</definedName>
    <definedName name="_xlnm.Print_Area" localSheetId="3">alexandre!$A$2:$O$37</definedName>
    <definedName name="_xlnm.Print_Area" localSheetId="2">antoine!$A$2:$O$37</definedName>
    <definedName name="_xlnm.Print_Area" localSheetId="0">'notes de frais'!$A$2:$O$37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6" i="1" l="1"/>
  <c r="F34" i="1"/>
  <c r="F14" i="1"/>
  <c r="F15" i="1"/>
  <c r="F16" i="1"/>
  <c r="G34" i="1" l="1"/>
  <c r="F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11" i="1"/>
  <c r="L13" i="1" l="1"/>
  <c r="N13" i="1"/>
  <c r="L23" i="1"/>
  <c r="L24" i="1"/>
  <c r="L25" i="1"/>
  <c r="L26" i="1"/>
  <c r="L27" i="1"/>
  <c r="L14" i="1"/>
  <c r="L15" i="1"/>
  <c r="L16" i="1"/>
  <c r="L17" i="1"/>
  <c r="L18" i="1"/>
  <c r="L19" i="1"/>
  <c r="D219" i="2"/>
  <c r="E219" i="2" s="1"/>
  <c r="F219" i="2" s="1"/>
  <c r="M34" i="4"/>
  <c r="K34" i="4"/>
  <c r="I34" i="4"/>
  <c r="G34" i="4"/>
  <c r="N32" i="4"/>
  <c r="L32" i="4"/>
  <c r="J32" i="4"/>
  <c r="H32" i="4"/>
  <c r="A32" i="4"/>
  <c r="N31" i="4"/>
  <c r="L31" i="4"/>
  <c r="J31" i="4"/>
  <c r="H31" i="4"/>
  <c r="A31" i="4"/>
  <c r="N30" i="4"/>
  <c r="L30" i="4"/>
  <c r="J30" i="4"/>
  <c r="H30" i="4"/>
  <c r="A30" i="4"/>
  <c r="N29" i="4"/>
  <c r="L29" i="4"/>
  <c r="J29" i="4"/>
  <c r="H29" i="4"/>
  <c r="A29" i="4"/>
  <c r="N28" i="4"/>
  <c r="L28" i="4"/>
  <c r="J28" i="4"/>
  <c r="H28" i="4"/>
  <c r="A28" i="4"/>
  <c r="N27" i="4"/>
  <c r="L27" i="4"/>
  <c r="J27" i="4"/>
  <c r="H27" i="4"/>
  <c r="F27" i="4"/>
  <c r="E27" i="4"/>
  <c r="D27" i="4"/>
  <c r="A27" i="4"/>
  <c r="N26" i="4"/>
  <c r="L26" i="4"/>
  <c r="J26" i="4"/>
  <c r="H26" i="4"/>
  <c r="A26" i="4"/>
  <c r="N25" i="4"/>
  <c r="L25" i="4"/>
  <c r="J25" i="4"/>
  <c r="H25" i="4"/>
  <c r="A25" i="4"/>
  <c r="N24" i="4"/>
  <c r="L24" i="4"/>
  <c r="J24" i="4"/>
  <c r="H24" i="4"/>
  <c r="A24" i="4"/>
  <c r="N23" i="4"/>
  <c r="L23" i="4"/>
  <c r="J23" i="4"/>
  <c r="H23" i="4"/>
  <c r="F23" i="4"/>
  <c r="E23" i="4"/>
  <c r="D23" i="4"/>
  <c r="A23" i="4"/>
  <c r="N22" i="4"/>
  <c r="L22" i="4"/>
  <c r="J22" i="4"/>
  <c r="H22" i="4"/>
  <c r="A22" i="4"/>
  <c r="N21" i="4"/>
  <c r="L21" i="4"/>
  <c r="J21" i="4"/>
  <c r="H21" i="4"/>
  <c r="A21" i="4"/>
  <c r="N20" i="4"/>
  <c r="L20" i="4"/>
  <c r="J20" i="4"/>
  <c r="H20" i="4"/>
  <c r="A20" i="4"/>
  <c r="N19" i="4"/>
  <c r="L19" i="4"/>
  <c r="J19" i="4"/>
  <c r="H19" i="4"/>
  <c r="A19" i="4"/>
  <c r="N18" i="4"/>
  <c r="L18" i="4"/>
  <c r="J18" i="4"/>
  <c r="F18" i="4"/>
  <c r="E18" i="4"/>
  <c r="D18" i="4"/>
  <c r="A18" i="4"/>
  <c r="N17" i="4"/>
  <c r="L17" i="4"/>
  <c r="J17" i="4"/>
  <c r="A17" i="4"/>
  <c r="N16" i="4"/>
  <c r="L16" i="4"/>
  <c r="J16" i="4"/>
  <c r="H16" i="4"/>
  <c r="A16" i="4"/>
  <c r="N15" i="4"/>
  <c r="L15" i="4"/>
  <c r="J15" i="4"/>
  <c r="H15" i="4"/>
  <c r="A15" i="4"/>
  <c r="N14" i="4"/>
  <c r="L14" i="4"/>
  <c r="J14" i="4"/>
  <c r="H14" i="4"/>
  <c r="A14" i="4"/>
  <c r="N13" i="4"/>
  <c r="L13" i="4"/>
  <c r="F13" i="4"/>
  <c r="E13" i="4"/>
  <c r="D13" i="4"/>
  <c r="A13" i="4"/>
  <c r="N12" i="4"/>
  <c r="L12" i="4"/>
  <c r="A12" i="4"/>
  <c r="N11" i="4"/>
  <c r="L11" i="4"/>
  <c r="A11" i="4"/>
  <c r="F23" i="1"/>
  <c r="F27" i="1"/>
  <c r="E23" i="1"/>
  <c r="E27" i="1"/>
  <c r="D23" i="1"/>
  <c r="D27" i="1"/>
  <c r="L20" i="1"/>
  <c r="L21" i="1"/>
  <c r="L22" i="1"/>
  <c r="L28" i="1"/>
  <c r="L29" i="1"/>
  <c r="L30" i="1"/>
  <c r="L31" i="1"/>
  <c r="L32" i="1"/>
  <c r="D218" i="2"/>
  <c r="E218" i="2" s="1"/>
  <c r="F218" i="2" s="1"/>
  <c r="F17" i="1" s="1"/>
  <c r="M34" i="3"/>
  <c r="K34" i="3"/>
  <c r="I34" i="3"/>
  <c r="G34" i="3"/>
  <c r="N32" i="3"/>
  <c r="L32" i="3"/>
  <c r="J32" i="3"/>
  <c r="H32" i="3"/>
  <c r="A32" i="3"/>
  <c r="N31" i="3"/>
  <c r="L31" i="3"/>
  <c r="J31" i="3"/>
  <c r="H31" i="3"/>
  <c r="A31" i="3"/>
  <c r="N30" i="3"/>
  <c r="L30" i="3"/>
  <c r="J30" i="3"/>
  <c r="H30" i="3"/>
  <c r="A30" i="3"/>
  <c r="N29" i="3"/>
  <c r="L29" i="3"/>
  <c r="J29" i="3"/>
  <c r="H29" i="3"/>
  <c r="A29" i="3"/>
  <c r="N28" i="3"/>
  <c r="L28" i="3"/>
  <c r="J28" i="3"/>
  <c r="H28" i="3"/>
  <c r="A28" i="3"/>
  <c r="N27" i="3"/>
  <c r="L27" i="3"/>
  <c r="J27" i="3"/>
  <c r="H27" i="3"/>
  <c r="A27" i="3"/>
  <c r="N26" i="3"/>
  <c r="L26" i="3"/>
  <c r="J26" i="3"/>
  <c r="H26" i="3"/>
  <c r="A26" i="3"/>
  <c r="N25" i="3"/>
  <c r="L25" i="3"/>
  <c r="J25" i="3"/>
  <c r="H25" i="3"/>
  <c r="A25" i="3"/>
  <c r="N24" i="3"/>
  <c r="L24" i="3"/>
  <c r="J24" i="3"/>
  <c r="H24" i="3"/>
  <c r="A24" i="3"/>
  <c r="N23" i="3"/>
  <c r="L23" i="3"/>
  <c r="J23" i="3"/>
  <c r="H23" i="3"/>
  <c r="A23" i="3"/>
  <c r="N22" i="3"/>
  <c r="L22" i="3"/>
  <c r="J22" i="3"/>
  <c r="H22" i="3"/>
  <c r="A22" i="3"/>
  <c r="N21" i="3"/>
  <c r="J21" i="3"/>
  <c r="H21" i="3"/>
  <c r="A21" i="3"/>
  <c r="N20" i="3"/>
  <c r="L20" i="3"/>
  <c r="J20" i="3"/>
  <c r="H20" i="3"/>
  <c r="A20" i="3"/>
  <c r="N19" i="3"/>
  <c r="L19" i="3"/>
  <c r="J19" i="3"/>
  <c r="H19" i="3"/>
  <c r="A19" i="3"/>
  <c r="N18" i="3"/>
  <c r="L18" i="3"/>
  <c r="J18" i="3"/>
  <c r="H18" i="3"/>
  <c r="A18" i="3"/>
  <c r="N17" i="3"/>
  <c r="L17" i="3"/>
  <c r="J17" i="3"/>
  <c r="H17" i="3"/>
  <c r="A17" i="3"/>
  <c r="N16" i="3"/>
  <c r="L16" i="3"/>
  <c r="J16" i="3"/>
  <c r="H16" i="3"/>
  <c r="A16" i="3"/>
  <c r="N15" i="3"/>
  <c r="L15" i="3"/>
  <c r="J15" i="3"/>
  <c r="H15" i="3"/>
  <c r="A15" i="3"/>
  <c r="N14" i="3"/>
  <c r="L14" i="3"/>
  <c r="J14" i="3"/>
  <c r="H14" i="3"/>
  <c r="A14" i="3"/>
  <c r="N13" i="3"/>
  <c r="L13" i="3"/>
  <c r="J13" i="3"/>
  <c r="H13" i="3"/>
  <c r="A13" i="3"/>
  <c r="N12" i="3"/>
  <c r="L12" i="3"/>
  <c r="J12" i="3"/>
  <c r="H12" i="3"/>
  <c r="A12" i="3"/>
  <c r="N11" i="3"/>
  <c r="L11" i="3"/>
  <c r="J11" i="3"/>
  <c r="H11" i="3"/>
  <c r="A11" i="3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11" i="1"/>
  <c r="N21" i="1"/>
  <c r="N22" i="1"/>
  <c r="N23" i="1"/>
  <c r="N24" i="1"/>
  <c r="N25" i="1"/>
  <c r="N26" i="1"/>
  <c r="N27" i="1"/>
  <c r="N28" i="1"/>
  <c r="N29" i="1"/>
  <c r="N30" i="1"/>
  <c r="N31" i="1"/>
  <c r="N32" i="1"/>
  <c r="N12" i="1"/>
  <c r="N14" i="1"/>
  <c r="N15" i="1"/>
  <c r="N16" i="1"/>
  <c r="N17" i="1"/>
  <c r="N18" i="1"/>
  <c r="N19" i="1"/>
  <c r="N20" i="1"/>
  <c r="N11" i="1"/>
  <c r="L12" i="1"/>
  <c r="F19" i="1" l="1"/>
  <c r="H34" i="4"/>
  <c r="N34" i="3"/>
  <c r="E26" i="1"/>
  <c r="E15" i="1"/>
  <c r="D25" i="1"/>
  <c r="D14" i="1"/>
  <c r="F26" i="1"/>
  <c r="E25" i="1"/>
  <c r="D24" i="1"/>
  <c r="D17" i="1"/>
  <c r="E14" i="1"/>
  <c r="J34" i="3"/>
  <c r="N34" i="4"/>
  <c r="L34" i="4"/>
  <c r="F25" i="1"/>
  <c r="E24" i="1"/>
  <c r="D19" i="1"/>
  <c r="E17" i="1"/>
  <c r="D16" i="1"/>
  <c r="L34" i="3"/>
  <c r="H34" i="3"/>
  <c r="J34" i="4"/>
  <c r="D26" i="1"/>
  <c r="F24" i="1"/>
  <c r="E19" i="1"/>
  <c r="E16" i="1"/>
  <c r="D15" i="1"/>
  <c r="L11" i="1"/>
  <c r="D3" i="2" l="1"/>
  <c r="E3" i="2" s="1"/>
  <c r="F3" i="2" s="1"/>
  <c r="D4" i="2"/>
  <c r="E4" i="2" s="1"/>
  <c r="F4" i="2" s="1"/>
  <c r="D5" i="2"/>
  <c r="D11" i="4" s="1"/>
  <c r="D6" i="2"/>
  <c r="E6" i="2" s="1"/>
  <c r="F6" i="2" s="1"/>
  <c r="D7" i="2"/>
  <c r="E7" i="2" s="1"/>
  <c r="F7" i="2" s="1"/>
  <c r="D8" i="2"/>
  <c r="E8" i="2" s="1"/>
  <c r="F8" i="2" s="1"/>
  <c r="D9" i="2"/>
  <c r="E9" i="2" s="1"/>
  <c r="F9" i="2" s="1"/>
  <c r="D10" i="2"/>
  <c r="E10" i="2" s="1"/>
  <c r="F10" i="2" s="1"/>
  <c r="D11" i="2"/>
  <c r="E11" i="2" s="1"/>
  <c r="F11" i="2" s="1"/>
  <c r="D12" i="2"/>
  <c r="D13" i="2"/>
  <c r="E13" i="2" s="1"/>
  <c r="F13" i="2" s="1"/>
  <c r="D14" i="2"/>
  <c r="E14" i="2" s="1"/>
  <c r="F14" i="2" s="1"/>
  <c r="D15" i="2"/>
  <c r="E15" i="2" s="1"/>
  <c r="F15" i="2" s="1"/>
  <c r="D16" i="2"/>
  <c r="E16" i="2" s="1"/>
  <c r="F16" i="2" s="1"/>
  <c r="D17" i="2"/>
  <c r="E17" i="2" s="1"/>
  <c r="F17" i="2" s="1"/>
  <c r="D18" i="2"/>
  <c r="E18" i="2" s="1"/>
  <c r="F18" i="2" s="1"/>
  <c r="D19" i="2"/>
  <c r="E19" i="2" s="1"/>
  <c r="F19" i="2" s="1"/>
  <c r="D20" i="2"/>
  <c r="E20" i="2" s="1"/>
  <c r="F20" i="2" s="1"/>
  <c r="D21" i="2"/>
  <c r="E21" i="2" s="1"/>
  <c r="F21" i="2" s="1"/>
  <c r="D22" i="2"/>
  <c r="E22" i="2" s="1"/>
  <c r="F22" i="2" s="1"/>
  <c r="D23" i="2"/>
  <c r="E23" i="2" s="1"/>
  <c r="F23" i="2" s="1"/>
  <c r="D24" i="2"/>
  <c r="E24" i="2" s="1"/>
  <c r="F24" i="2" s="1"/>
  <c r="D25" i="2"/>
  <c r="E25" i="2" s="1"/>
  <c r="F25" i="2" s="1"/>
  <c r="D26" i="2"/>
  <c r="E26" i="2" s="1"/>
  <c r="F26" i="2" s="1"/>
  <c r="D27" i="2"/>
  <c r="E27" i="2" s="1"/>
  <c r="F27" i="2" s="1"/>
  <c r="D28" i="2"/>
  <c r="E28" i="2" s="1"/>
  <c r="F28" i="2" s="1"/>
  <c r="D29" i="2"/>
  <c r="E29" i="2" s="1"/>
  <c r="F29" i="2" s="1"/>
  <c r="D30" i="2"/>
  <c r="E30" i="2" s="1"/>
  <c r="F30" i="2" s="1"/>
  <c r="D31" i="2"/>
  <c r="E31" i="2" s="1"/>
  <c r="F31" i="2" s="1"/>
  <c r="D32" i="2"/>
  <c r="E32" i="2" s="1"/>
  <c r="F32" i="2" s="1"/>
  <c r="D33" i="2"/>
  <c r="E33" i="2" s="1"/>
  <c r="F33" i="2" s="1"/>
  <c r="D34" i="2"/>
  <c r="E34" i="2" s="1"/>
  <c r="F34" i="2" s="1"/>
  <c r="D35" i="2"/>
  <c r="E35" i="2" s="1"/>
  <c r="F35" i="2" s="1"/>
  <c r="D36" i="2"/>
  <c r="E36" i="2" s="1"/>
  <c r="F36" i="2" s="1"/>
  <c r="D37" i="2"/>
  <c r="E37" i="2" s="1"/>
  <c r="F37" i="2" s="1"/>
  <c r="D38" i="2"/>
  <c r="E38" i="2" s="1"/>
  <c r="F38" i="2" s="1"/>
  <c r="D39" i="2"/>
  <c r="E39" i="2" s="1"/>
  <c r="F39" i="2" s="1"/>
  <c r="D40" i="2"/>
  <c r="E40" i="2" s="1"/>
  <c r="F40" i="2" s="1"/>
  <c r="D41" i="2"/>
  <c r="E41" i="2" s="1"/>
  <c r="F41" i="2" s="1"/>
  <c r="D42" i="2"/>
  <c r="E42" i="2" s="1"/>
  <c r="F42" i="2" s="1"/>
  <c r="D43" i="2"/>
  <c r="E43" i="2" s="1"/>
  <c r="F43" i="2" s="1"/>
  <c r="D44" i="2"/>
  <c r="E44" i="2" s="1"/>
  <c r="F44" i="2" s="1"/>
  <c r="D45" i="2"/>
  <c r="E45" i="2" s="1"/>
  <c r="F45" i="2" s="1"/>
  <c r="D46" i="2"/>
  <c r="E46" i="2" s="1"/>
  <c r="F46" i="2" s="1"/>
  <c r="D47" i="2"/>
  <c r="E47" i="2" s="1"/>
  <c r="F47" i="2" s="1"/>
  <c r="D48" i="2"/>
  <c r="E48" i="2" s="1"/>
  <c r="F48" i="2" s="1"/>
  <c r="D49" i="2"/>
  <c r="E49" i="2" s="1"/>
  <c r="F49" i="2" s="1"/>
  <c r="D50" i="2"/>
  <c r="E50" i="2" s="1"/>
  <c r="F50" i="2" s="1"/>
  <c r="D51" i="2"/>
  <c r="E51" i="2" s="1"/>
  <c r="F51" i="2" s="1"/>
  <c r="D52" i="2"/>
  <c r="E52" i="2" s="1"/>
  <c r="F52" i="2" s="1"/>
  <c r="D53" i="2"/>
  <c r="E53" i="2" s="1"/>
  <c r="F53" i="2" s="1"/>
  <c r="D54" i="2"/>
  <c r="E54" i="2" s="1"/>
  <c r="F54" i="2" s="1"/>
  <c r="D55" i="2"/>
  <c r="E55" i="2" s="1"/>
  <c r="F55" i="2" s="1"/>
  <c r="D56" i="2"/>
  <c r="E56" i="2" s="1"/>
  <c r="F56" i="2" s="1"/>
  <c r="D57" i="2"/>
  <c r="E57" i="2" s="1"/>
  <c r="F57" i="2" s="1"/>
  <c r="D58" i="2"/>
  <c r="E58" i="2" s="1"/>
  <c r="F58" i="2" s="1"/>
  <c r="D59" i="2"/>
  <c r="E59" i="2" s="1"/>
  <c r="F59" i="2" s="1"/>
  <c r="D60" i="2"/>
  <c r="E60" i="2" s="1"/>
  <c r="F60" i="2" s="1"/>
  <c r="D61" i="2"/>
  <c r="E61" i="2" s="1"/>
  <c r="F61" i="2" s="1"/>
  <c r="D62" i="2"/>
  <c r="E62" i="2" s="1"/>
  <c r="F62" i="2" s="1"/>
  <c r="D63" i="2"/>
  <c r="E63" i="2" s="1"/>
  <c r="F63" i="2" s="1"/>
  <c r="D64" i="2"/>
  <c r="E64" i="2" s="1"/>
  <c r="F64" i="2" s="1"/>
  <c r="D65" i="2"/>
  <c r="E65" i="2" s="1"/>
  <c r="F65" i="2" s="1"/>
  <c r="D66" i="2"/>
  <c r="E66" i="2" s="1"/>
  <c r="F66" i="2" s="1"/>
  <c r="D67" i="2"/>
  <c r="E67" i="2" s="1"/>
  <c r="F67" i="2" s="1"/>
  <c r="D68" i="2"/>
  <c r="E68" i="2" s="1"/>
  <c r="F68" i="2" s="1"/>
  <c r="D69" i="2"/>
  <c r="E69" i="2" s="1"/>
  <c r="F69" i="2" s="1"/>
  <c r="D70" i="2"/>
  <c r="E70" i="2" s="1"/>
  <c r="F70" i="2" s="1"/>
  <c r="D71" i="2"/>
  <c r="E71" i="2" s="1"/>
  <c r="F71" i="2" s="1"/>
  <c r="D72" i="2"/>
  <c r="E72" i="2" s="1"/>
  <c r="F72" i="2" s="1"/>
  <c r="D73" i="2"/>
  <c r="E73" i="2" s="1"/>
  <c r="F73" i="2" s="1"/>
  <c r="D74" i="2"/>
  <c r="E74" i="2" s="1"/>
  <c r="F74" i="2" s="1"/>
  <c r="D75" i="2"/>
  <c r="E75" i="2" s="1"/>
  <c r="F75" i="2" s="1"/>
  <c r="D76" i="2"/>
  <c r="E76" i="2" s="1"/>
  <c r="F76" i="2" s="1"/>
  <c r="D77" i="2"/>
  <c r="E77" i="2" s="1"/>
  <c r="F77" i="2" s="1"/>
  <c r="D78" i="2"/>
  <c r="E78" i="2" s="1"/>
  <c r="F78" i="2" s="1"/>
  <c r="D79" i="2"/>
  <c r="E79" i="2" s="1"/>
  <c r="F79" i="2" s="1"/>
  <c r="D80" i="2"/>
  <c r="E80" i="2" s="1"/>
  <c r="F80" i="2" s="1"/>
  <c r="D81" i="2"/>
  <c r="E81" i="2" s="1"/>
  <c r="F81" i="2" s="1"/>
  <c r="D82" i="2"/>
  <c r="E82" i="2" s="1"/>
  <c r="F82" i="2" s="1"/>
  <c r="D83" i="2"/>
  <c r="E83" i="2" s="1"/>
  <c r="F83" i="2" s="1"/>
  <c r="D84" i="2"/>
  <c r="E84" i="2" s="1"/>
  <c r="F84" i="2" s="1"/>
  <c r="D85" i="2"/>
  <c r="E85" i="2" s="1"/>
  <c r="F85" i="2" s="1"/>
  <c r="D86" i="2"/>
  <c r="E86" i="2" s="1"/>
  <c r="F86" i="2" s="1"/>
  <c r="D87" i="2"/>
  <c r="E87" i="2" s="1"/>
  <c r="F87" i="2" s="1"/>
  <c r="D88" i="2"/>
  <c r="E88" i="2" s="1"/>
  <c r="F88" i="2" s="1"/>
  <c r="D89" i="2"/>
  <c r="E89" i="2" s="1"/>
  <c r="F89" i="2" s="1"/>
  <c r="D90" i="2"/>
  <c r="E90" i="2" s="1"/>
  <c r="F90" i="2" s="1"/>
  <c r="D91" i="2"/>
  <c r="E91" i="2" s="1"/>
  <c r="F91" i="2" s="1"/>
  <c r="D92" i="2"/>
  <c r="E92" i="2" s="1"/>
  <c r="F92" i="2" s="1"/>
  <c r="D93" i="2"/>
  <c r="E93" i="2" s="1"/>
  <c r="F93" i="2" s="1"/>
  <c r="D94" i="2"/>
  <c r="E94" i="2" s="1"/>
  <c r="F94" i="2" s="1"/>
  <c r="D95" i="2"/>
  <c r="E95" i="2" s="1"/>
  <c r="F95" i="2" s="1"/>
  <c r="D96" i="2"/>
  <c r="E96" i="2" s="1"/>
  <c r="F96" i="2" s="1"/>
  <c r="D97" i="2"/>
  <c r="E97" i="2" s="1"/>
  <c r="F97" i="2" s="1"/>
  <c r="D98" i="2"/>
  <c r="E98" i="2" s="1"/>
  <c r="F98" i="2" s="1"/>
  <c r="D99" i="2"/>
  <c r="E99" i="2" s="1"/>
  <c r="F99" i="2" s="1"/>
  <c r="D100" i="2"/>
  <c r="E100" i="2" s="1"/>
  <c r="F100" i="2" s="1"/>
  <c r="D101" i="2"/>
  <c r="E101" i="2" s="1"/>
  <c r="F101" i="2" s="1"/>
  <c r="D102" i="2"/>
  <c r="E102" i="2" s="1"/>
  <c r="F102" i="2" s="1"/>
  <c r="D103" i="2"/>
  <c r="E103" i="2" s="1"/>
  <c r="F103" i="2" s="1"/>
  <c r="D104" i="2"/>
  <c r="E104" i="2" s="1"/>
  <c r="F104" i="2" s="1"/>
  <c r="D105" i="2"/>
  <c r="E105" i="2" s="1"/>
  <c r="F105" i="2" s="1"/>
  <c r="D106" i="2"/>
  <c r="E106" i="2" s="1"/>
  <c r="F106" i="2" s="1"/>
  <c r="D107" i="2"/>
  <c r="E107" i="2" s="1"/>
  <c r="F107" i="2" s="1"/>
  <c r="D108" i="2"/>
  <c r="E108" i="2" s="1"/>
  <c r="F108" i="2" s="1"/>
  <c r="D109" i="2"/>
  <c r="E109" i="2" s="1"/>
  <c r="F109" i="2" s="1"/>
  <c r="D110" i="2"/>
  <c r="E110" i="2" s="1"/>
  <c r="F110" i="2" s="1"/>
  <c r="D111" i="2"/>
  <c r="E111" i="2" s="1"/>
  <c r="F111" i="2" s="1"/>
  <c r="D112" i="2"/>
  <c r="E112" i="2" s="1"/>
  <c r="F112" i="2" s="1"/>
  <c r="D113" i="2"/>
  <c r="E113" i="2" s="1"/>
  <c r="F113" i="2" s="1"/>
  <c r="D114" i="2"/>
  <c r="E114" i="2" s="1"/>
  <c r="F114" i="2" s="1"/>
  <c r="D115" i="2"/>
  <c r="E115" i="2" s="1"/>
  <c r="F115" i="2" s="1"/>
  <c r="D116" i="2"/>
  <c r="E116" i="2" s="1"/>
  <c r="F116" i="2" s="1"/>
  <c r="D117" i="2"/>
  <c r="E117" i="2" s="1"/>
  <c r="F117" i="2" s="1"/>
  <c r="D118" i="2"/>
  <c r="E118" i="2" s="1"/>
  <c r="F118" i="2" s="1"/>
  <c r="D119" i="2"/>
  <c r="E119" i="2" s="1"/>
  <c r="F119" i="2" s="1"/>
  <c r="D120" i="2"/>
  <c r="E120" i="2" s="1"/>
  <c r="F120" i="2" s="1"/>
  <c r="D121" i="2"/>
  <c r="E121" i="2" s="1"/>
  <c r="F121" i="2" s="1"/>
  <c r="D122" i="2"/>
  <c r="E122" i="2" s="1"/>
  <c r="F122" i="2" s="1"/>
  <c r="D123" i="2"/>
  <c r="E123" i="2" s="1"/>
  <c r="F123" i="2" s="1"/>
  <c r="D124" i="2"/>
  <c r="E124" i="2" s="1"/>
  <c r="F124" i="2" s="1"/>
  <c r="D125" i="2"/>
  <c r="E125" i="2" s="1"/>
  <c r="F125" i="2" s="1"/>
  <c r="D126" i="2"/>
  <c r="E126" i="2" s="1"/>
  <c r="F126" i="2" s="1"/>
  <c r="D127" i="2"/>
  <c r="E127" i="2" s="1"/>
  <c r="F127" i="2" s="1"/>
  <c r="D128" i="2"/>
  <c r="E128" i="2" s="1"/>
  <c r="F128" i="2" s="1"/>
  <c r="D129" i="2"/>
  <c r="E129" i="2" s="1"/>
  <c r="F129" i="2" s="1"/>
  <c r="D130" i="2"/>
  <c r="E130" i="2" s="1"/>
  <c r="F130" i="2" s="1"/>
  <c r="D131" i="2"/>
  <c r="E131" i="2" s="1"/>
  <c r="F131" i="2" s="1"/>
  <c r="D132" i="2"/>
  <c r="E132" i="2" s="1"/>
  <c r="F132" i="2" s="1"/>
  <c r="D133" i="2"/>
  <c r="E133" i="2" s="1"/>
  <c r="F133" i="2" s="1"/>
  <c r="D134" i="2"/>
  <c r="E134" i="2" s="1"/>
  <c r="F134" i="2" s="1"/>
  <c r="D135" i="2"/>
  <c r="E135" i="2" s="1"/>
  <c r="F135" i="2" s="1"/>
  <c r="D136" i="2"/>
  <c r="E136" i="2" s="1"/>
  <c r="F136" i="2" s="1"/>
  <c r="D137" i="2"/>
  <c r="E137" i="2" s="1"/>
  <c r="F137" i="2" s="1"/>
  <c r="D138" i="2"/>
  <c r="E138" i="2" s="1"/>
  <c r="F138" i="2" s="1"/>
  <c r="D139" i="2"/>
  <c r="E139" i="2" s="1"/>
  <c r="F139" i="2" s="1"/>
  <c r="D140" i="2"/>
  <c r="E140" i="2" s="1"/>
  <c r="F140" i="2" s="1"/>
  <c r="D141" i="2"/>
  <c r="E141" i="2" s="1"/>
  <c r="F141" i="2" s="1"/>
  <c r="D142" i="2"/>
  <c r="E142" i="2" s="1"/>
  <c r="F142" i="2" s="1"/>
  <c r="D143" i="2"/>
  <c r="E143" i="2" s="1"/>
  <c r="F143" i="2" s="1"/>
  <c r="D144" i="2"/>
  <c r="E144" i="2" s="1"/>
  <c r="F144" i="2" s="1"/>
  <c r="D145" i="2"/>
  <c r="E145" i="2" s="1"/>
  <c r="F145" i="2" s="1"/>
  <c r="D146" i="2"/>
  <c r="E146" i="2" s="1"/>
  <c r="F146" i="2" s="1"/>
  <c r="D147" i="2"/>
  <c r="E147" i="2" s="1"/>
  <c r="F147" i="2" s="1"/>
  <c r="D148" i="2"/>
  <c r="E148" i="2" s="1"/>
  <c r="F148" i="2" s="1"/>
  <c r="D149" i="2"/>
  <c r="E149" i="2" s="1"/>
  <c r="F149" i="2" s="1"/>
  <c r="D150" i="2"/>
  <c r="E150" i="2" s="1"/>
  <c r="F150" i="2" s="1"/>
  <c r="D151" i="2"/>
  <c r="E151" i="2" s="1"/>
  <c r="F151" i="2" s="1"/>
  <c r="D152" i="2"/>
  <c r="E152" i="2" s="1"/>
  <c r="F152" i="2" s="1"/>
  <c r="D153" i="2"/>
  <c r="E153" i="2" s="1"/>
  <c r="F153" i="2" s="1"/>
  <c r="D154" i="2"/>
  <c r="E154" i="2" s="1"/>
  <c r="F154" i="2" s="1"/>
  <c r="D155" i="2"/>
  <c r="E155" i="2" s="1"/>
  <c r="F155" i="2" s="1"/>
  <c r="D156" i="2"/>
  <c r="E156" i="2" s="1"/>
  <c r="F156" i="2" s="1"/>
  <c r="D157" i="2"/>
  <c r="E157" i="2" s="1"/>
  <c r="F157" i="2" s="1"/>
  <c r="D158" i="2"/>
  <c r="E158" i="2" s="1"/>
  <c r="F158" i="2" s="1"/>
  <c r="D159" i="2"/>
  <c r="E159" i="2" s="1"/>
  <c r="F159" i="2" s="1"/>
  <c r="D160" i="2"/>
  <c r="E160" i="2" s="1"/>
  <c r="F160" i="2" s="1"/>
  <c r="D161" i="2"/>
  <c r="E161" i="2" s="1"/>
  <c r="F161" i="2" s="1"/>
  <c r="D162" i="2"/>
  <c r="E162" i="2" s="1"/>
  <c r="F162" i="2" s="1"/>
  <c r="D163" i="2"/>
  <c r="E163" i="2" s="1"/>
  <c r="F163" i="2" s="1"/>
  <c r="D164" i="2"/>
  <c r="E164" i="2" s="1"/>
  <c r="F164" i="2" s="1"/>
  <c r="D165" i="2"/>
  <c r="E165" i="2" s="1"/>
  <c r="F165" i="2" s="1"/>
  <c r="D166" i="2"/>
  <c r="E166" i="2" s="1"/>
  <c r="F166" i="2" s="1"/>
  <c r="D167" i="2"/>
  <c r="E167" i="2" s="1"/>
  <c r="F167" i="2" s="1"/>
  <c r="D168" i="2"/>
  <c r="E168" i="2" s="1"/>
  <c r="F168" i="2" s="1"/>
  <c r="D169" i="2"/>
  <c r="E169" i="2" s="1"/>
  <c r="F169" i="2" s="1"/>
  <c r="D170" i="2"/>
  <c r="E170" i="2" s="1"/>
  <c r="F170" i="2" s="1"/>
  <c r="D171" i="2"/>
  <c r="E171" i="2" s="1"/>
  <c r="F171" i="2" s="1"/>
  <c r="D172" i="2"/>
  <c r="E172" i="2" s="1"/>
  <c r="F172" i="2" s="1"/>
  <c r="D173" i="2"/>
  <c r="E173" i="2" s="1"/>
  <c r="F173" i="2" s="1"/>
  <c r="D174" i="2"/>
  <c r="E174" i="2" s="1"/>
  <c r="F174" i="2" s="1"/>
  <c r="D175" i="2"/>
  <c r="E175" i="2" s="1"/>
  <c r="F175" i="2" s="1"/>
  <c r="D176" i="2"/>
  <c r="E176" i="2" s="1"/>
  <c r="F176" i="2" s="1"/>
  <c r="D177" i="2"/>
  <c r="E177" i="2" s="1"/>
  <c r="F177" i="2" s="1"/>
  <c r="D178" i="2"/>
  <c r="E178" i="2" s="1"/>
  <c r="F178" i="2" s="1"/>
  <c r="D179" i="2"/>
  <c r="E179" i="2" s="1"/>
  <c r="F179" i="2" s="1"/>
  <c r="D180" i="2"/>
  <c r="E180" i="2" s="1"/>
  <c r="F180" i="2" s="1"/>
  <c r="D181" i="2"/>
  <c r="E181" i="2" s="1"/>
  <c r="F181" i="2" s="1"/>
  <c r="D182" i="2"/>
  <c r="E182" i="2" s="1"/>
  <c r="F182" i="2" s="1"/>
  <c r="D183" i="2"/>
  <c r="E183" i="2" s="1"/>
  <c r="F183" i="2" s="1"/>
  <c r="D184" i="2"/>
  <c r="E184" i="2" s="1"/>
  <c r="F184" i="2" s="1"/>
  <c r="D185" i="2"/>
  <c r="E185" i="2" s="1"/>
  <c r="F185" i="2" s="1"/>
  <c r="D186" i="2"/>
  <c r="E186" i="2" s="1"/>
  <c r="F186" i="2" s="1"/>
  <c r="D187" i="2"/>
  <c r="E187" i="2" s="1"/>
  <c r="F187" i="2" s="1"/>
  <c r="D188" i="2"/>
  <c r="E188" i="2" s="1"/>
  <c r="F188" i="2" s="1"/>
  <c r="D189" i="2"/>
  <c r="E189" i="2" s="1"/>
  <c r="F189" i="2" s="1"/>
  <c r="D190" i="2"/>
  <c r="E190" i="2" s="1"/>
  <c r="F190" i="2" s="1"/>
  <c r="D191" i="2"/>
  <c r="E191" i="2" s="1"/>
  <c r="F191" i="2" s="1"/>
  <c r="D192" i="2"/>
  <c r="E192" i="2" s="1"/>
  <c r="F192" i="2" s="1"/>
  <c r="D193" i="2"/>
  <c r="E193" i="2" s="1"/>
  <c r="F193" i="2" s="1"/>
  <c r="D194" i="2"/>
  <c r="E194" i="2" s="1"/>
  <c r="F194" i="2" s="1"/>
  <c r="D195" i="2"/>
  <c r="E195" i="2" s="1"/>
  <c r="F195" i="2" s="1"/>
  <c r="D196" i="2"/>
  <c r="E196" i="2" s="1"/>
  <c r="F196" i="2" s="1"/>
  <c r="D197" i="2"/>
  <c r="E197" i="2" s="1"/>
  <c r="F197" i="2" s="1"/>
  <c r="D198" i="2"/>
  <c r="E198" i="2" s="1"/>
  <c r="F198" i="2" s="1"/>
  <c r="D199" i="2"/>
  <c r="E199" i="2" s="1"/>
  <c r="F199" i="2" s="1"/>
  <c r="D200" i="2"/>
  <c r="E200" i="2" s="1"/>
  <c r="F200" i="2" s="1"/>
  <c r="D201" i="2"/>
  <c r="E201" i="2" s="1"/>
  <c r="F201" i="2" s="1"/>
  <c r="D202" i="2"/>
  <c r="E202" i="2" s="1"/>
  <c r="F202" i="2" s="1"/>
  <c r="D203" i="2"/>
  <c r="E203" i="2" s="1"/>
  <c r="F203" i="2" s="1"/>
  <c r="D204" i="2"/>
  <c r="E204" i="2" s="1"/>
  <c r="F204" i="2" s="1"/>
  <c r="D205" i="2"/>
  <c r="E205" i="2" s="1"/>
  <c r="F205" i="2" s="1"/>
  <c r="D206" i="2"/>
  <c r="E206" i="2" s="1"/>
  <c r="F206" i="2" s="1"/>
  <c r="D207" i="2"/>
  <c r="E207" i="2" s="1"/>
  <c r="F207" i="2" s="1"/>
  <c r="D208" i="2"/>
  <c r="E208" i="2" s="1"/>
  <c r="F208" i="2" s="1"/>
  <c r="D209" i="2"/>
  <c r="E209" i="2" s="1"/>
  <c r="F209" i="2" s="1"/>
  <c r="D210" i="2"/>
  <c r="E210" i="2" s="1"/>
  <c r="F210" i="2" s="1"/>
  <c r="D211" i="2"/>
  <c r="E211" i="2" s="1"/>
  <c r="F211" i="2" s="1"/>
  <c r="D212" i="2"/>
  <c r="E212" i="2" s="1"/>
  <c r="F212" i="2" s="1"/>
  <c r="D213" i="2"/>
  <c r="E213" i="2" s="1"/>
  <c r="F213" i="2" s="1"/>
  <c r="D214" i="2"/>
  <c r="E214" i="2" s="1"/>
  <c r="F214" i="2" s="1"/>
  <c r="D215" i="2"/>
  <c r="E215" i="2" s="1"/>
  <c r="F215" i="2" s="1"/>
  <c r="D216" i="2"/>
  <c r="E216" i="2" s="1"/>
  <c r="F216" i="2" s="1"/>
  <c r="D217" i="2"/>
  <c r="E12" i="2" l="1"/>
  <c r="F12" i="2" s="1"/>
  <c r="D28" i="4"/>
  <c r="D28" i="1"/>
  <c r="E5" i="2"/>
  <c r="F5" i="2" s="1"/>
  <c r="E32" i="4"/>
  <c r="E29" i="4"/>
  <c r="E30" i="1"/>
  <c r="E21" i="4"/>
  <c r="E31" i="1"/>
  <c r="E31" i="4"/>
  <c r="E32" i="1"/>
  <c r="E20" i="4"/>
  <c r="E21" i="1"/>
  <c r="E30" i="4"/>
  <c r="E22" i="1"/>
  <c r="E22" i="4"/>
  <c r="E29" i="1"/>
  <c r="D22" i="4"/>
  <c r="D31" i="1"/>
  <c r="D32" i="4"/>
  <c r="D29" i="4"/>
  <c r="D21" i="4"/>
  <c r="D31" i="4"/>
  <c r="D22" i="1"/>
  <c r="D20" i="4"/>
  <c r="D29" i="1"/>
  <c r="D21" i="1"/>
  <c r="D30" i="1"/>
  <c r="D30" i="4"/>
  <c r="D32" i="1"/>
  <c r="D15" i="3"/>
  <c r="D32" i="3"/>
  <c r="D18" i="3"/>
  <c r="D14" i="3"/>
  <c r="D11" i="3"/>
  <c r="D20" i="3"/>
  <c r="D17" i="3"/>
  <c r="D12" i="3"/>
  <c r="D19" i="3"/>
  <c r="D16" i="3"/>
  <c r="D13" i="3"/>
  <c r="D13" i="1"/>
  <c r="E217" i="2"/>
  <c r="F217" i="2" s="1"/>
  <c r="D12" i="1"/>
  <c r="D11" i="1"/>
  <c r="F18" i="1"/>
  <c r="E18" i="1"/>
  <c r="E20" i="1"/>
  <c r="D18" i="1"/>
  <c r="D20" i="1"/>
  <c r="F21" i="4" l="1"/>
  <c r="F29" i="1"/>
  <c r="F31" i="4"/>
  <c r="F30" i="1"/>
  <c r="F20" i="4"/>
  <c r="F31" i="1"/>
  <c r="F21" i="1"/>
  <c r="F30" i="4"/>
  <c r="F32" i="1"/>
  <c r="F22" i="4"/>
  <c r="F32" i="4"/>
  <c r="F29" i="4"/>
  <c r="F22" i="1"/>
  <c r="F20" i="1"/>
  <c r="F11" i="4"/>
  <c r="E11" i="4"/>
  <c r="E28" i="4"/>
  <c r="E28" i="1"/>
  <c r="E32" i="3"/>
  <c r="E18" i="3"/>
  <c r="E15" i="3"/>
  <c r="E12" i="3"/>
  <c r="E20" i="3"/>
  <c r="E17" i="3"/>
  <c r="E14" i="3"/>
  <c r="E11" i="3"/>
  <c r="E19" i="3"/>
  <c r="E16" i="3"/>
  <c r="E13" i="3"/>
  <c r="K34" i="1"/>
  <c r="I34" i="1"/>
  <c r="F28" i="4" l="1"/>
  <c r="F34" i="4" s="1"/>
  <c r="F28" i="1"/>
  <c r="F20" i="3"/>
  <c r="F17" i="3"/>
  <c r="F11" i="3"/>
  <c r="F19" i="3"/>
  <c r="F16" i="3"/>
  <c r="F13" i="3"/>
  <c r="F12" i="3"/>
  <c r="F32" i="3"/>
  <c r="F18" i="3"/>
  <c r="F15" i="3"/>
  <c r="F14" i="3"/>
  <c r="L34" i="1"/>
  <c r="N34" i="1"/>
  <c r="M34" i="1"/>
  <c r="H34" i="1"/>
  <c r="J34" i="1"/>
  <c r="E13" i="1"/>
  <c r="N36" i="4" l="1"/>
  <c r="F34" i="3"/>
  <c r="N36" i="3" s="1"/>
  <c r="F13" i="1"/>
  <c r="E11" i="1"/>
  <c r="F12" i="1" l="1"/>
  <c r="E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<sst xmlns="http://schemas.openxmlformats.org/spreadsheetml/2006/main" count="459" uniqueCount="295">
  <si>
    <t>Date</t>
  </si>
  <si>
    <t>Hôtel</t>
  </si>
  <si>
    <t xml:space="preserve">Notes de frais </t>
  </si>
  <si>
    <t>Nom :</t>
  </si>
  <si>
    <t>Mois :</t>
  </si>
  <si>
    <t>Descriptif, lieu de déplacement</t>
  </si>
  <si>
    <t>TOTAUX</t>
  </si>
  <si>
    <t>Frais kilométriques</t>
  </si>
  <si>
    <t>villes</t>
  </si>
  <si>
    <t>kms retour</t>
  </si>
  <si>
    <t>kms total</t>
  </si>
  <si>
    <t>aire sur la lys</t>
  </si>
  <si>
    <t>albert</t>
  </si>
  <si>
    <t>amiens</t>
  </si>
  <si>
    <t>aniche</t>
  </si>
  <si>
    <t>annezin</t>
  </si>
  <si>
    <t>anzin</t>
  </si>
  <si>
    <t>ardres</t>
  </si>
  <si>
    <t>armentieres</t>
  </si>
  <si>
    <t>arques</t>
  </si>
  <si>
    <t>arras</t>
  </si>
  <si>
    <t>asssevent</t>
  </si>
  <si>
    <t>ath Belgique</t>
  </si>
  <si>
    <t>attin</t>
  </si>
  <si>
    <t>auby</t>
  </si>
  <si>
    <t>auchel</t>
  </si>
  <si>
    <t>aulnoye aymeries</t>
  </si>
  <si>
    <t>auxi le château</t>
  </si>
  <si>
    <t>avelin</t>
  </si>
  <si>
    <t>averdoingt</t>
  </si>
  <si>
    <t>avion</t>
  </si>
  <si>
    <t>bailleul</t>
  </si>
  <si>
    <t>bailleul sir berthoult</t>
  </si>
  <si>
    <t>baisieux</t>
  </si>
  <si>
    <t>balinghem</t>
  </si>
  <si>
    <t>bazancourt</t>
  </si>
  <si>
    <t>beaurains</t>
  </si>
  <si>
    <t>beauvais</t>
  </si>
  <si>
    <t>berlaimont</t>
  </si>
  <si>
    <t>bethune</t>
  </si>
  <si>
    <t>bierne</t>
  </si>
  <si>
    <t>billy bercleau</t>
  </si>
  <si>
    <t>blaringhem</t>
  </si>
  <si>
    <t>blendecques</t>
  </si>
  <si>
    <t>boiry st rictrude</t>
  </si>
  <si>
    <t>bondues</t>
  </si>
  <si>
    <t>boulogne</t>
  </si>
  <si>
    <t>bourbourg</t>
  </si>
  <si>
    <t>bousbecque</t>
  </si>
  <si>
    <t>boussois</t>
  </si>
  <si>
    <t>brebieres</t>
  </si>
  <si>
    <t>bruay la buissiere</t>
  </si>
  <si>
    <t>bully les mines</t>
  </si>
  <si>
    <t>calais</t>
  </si>
  <si>
    <t>calonne ricouart</t>
  </si>
  <si>
    <t>cambligneul</t>
  </si>
  <si>
    <t>cambrai</t>
  </si>
  <si>
    <t xml:space="preserve">carvin </t>
  </si>
  <si>
    <t>cattenieres</t>
  </si>
  <si>
    <t>caudry</t>
  </si>
  <si>
    <t>Cauroir</t>
  </si>
  <si>
    <t>cayeux sur mer</t>
  </si>
  <si>
    <t>charleroi</t>
  </si>
  <si>
    <t>chauny</t>
  </si>
  <si>
    <t>chereng</t>
  </si>
  <si>
    <t>chocques</t>
  </si>
  <si>
    <t>comines France</t>
  </si>
  <si>
    <t>courchelettes</t>
  </si>
  <si>
    <t>courrieres</t>
  </si>
  <si>
    <t>courtrai Belgique</t>
  </si>
  <si>
    <t>croix</t>
  </si>
  <si>
    <t>cuincy</t>
  </si>
  <si>
    <t>cysoing</t>
  </si>
  <si>
    <t>dannes</t>
  </si>
  <si>
    <t>denain</t>
  </si>
  <si>
    <t>desvres</t>
  </si>
  <si>
    <t>douai</t>
  </si>
  <si>
    <t>douchy les mines</t>
  </si>
  <si>
    <t>doullens</t>
  </si>
  <si>
    <t>dourges</t>
  </si>
  <si>
    <t>douvrin</t>
  </si>
  <si>
    <t>drocourt</t>
  </si>
  <si>
    <t>dunkerque</t>
  </si>
  <si>
    <t>estaimpuis Belgique</t>
  </si>
  <si>
    <t>faches thumesnil</t>
  </si>
  <si>
    <t>feignies</t>
  </si>
  <si>
    <t>ferin</t>
  </si>
  <si>
    <t>ferriere la grande</t>
  </si>
  <si>
    <t>flers en escrebieux</t>
  </si>
  <si>
    <t>forest sur marque</t>
  </si>
  <si>
    <t>fouquieres les lens</t>
  </si>
  <si>
    <t>fresnoy le grand</t>
  </si>
  <si>
    <t>fretin</t>
  </si>
  <si>
    <t>fruges</t>
  </si>
  <si>
    <t>gamaches</t>
  </si>
  <si>
    <t>godewaersvelde</t>
  </si>
  <si>
    <t>gondecourt</t>
  </si>
  <si>
    <t>gravelines</t>
  </si>
  <si>
    <t>grenay</t>
  </si>
  <si>
    <t>haisnes</t>
  </si>
  <si>
    <t>halluin</t>
  </si>
  <si>
    <t>ham en artois</t>
  </si>
  <si>
    <t>harnes</t>
  </si>
  <si>
    <t>haubourdin</t>
  </si>
  <si>
    <t>hellemmes</t>
  </si>
  <si>
    <t>hem</t>
  </si>
  <si>
    <t>henin beaumont</t>
  </si>
  <si>
    <t>hersin coupigny</t>
  </si>
  <si>
    <t>hesdigneul les boulogne</t>
  </si>
  <si>
    <t>hesdin</t>
  </si>
  <si>
    <t>hodeng au bosc</t>
  </si>
  <si>
    <t>hordain</t>
  </si>
  <si>
    <t>houplines</t>
  </si>
  <si>
    <t>illies</t>
  </si>
  <si>
    <t>isbergues</t>
  </si>
  <si>
    <t>jeumont</t>
  </si>
  <si>
    <t>killem</t>
  </si>
  <si>
    <t>kruishoutem Belgique</t>
  </si>
  <si>
    <t>la bassee</t>
  </si>
  <si>
    <t>la chapelle d armentieres</t>
  </si>
  <si>
    <t>la gorgue</t>
  </si>
  <si>
    <t>la madeleine</t>
  </si>
  <si>
    <t>laon</t>
  </si>
  <si>
    <t>le cateau cambresis</t>
  </si>
  <si>
    <t>le parcq</t>
  </si>
  <si>
    <t>le treport</t>
  </si>
  <si>
    <t>leers</t>
  </si>
  <si>
    <t>leffrinckouche</t>
  </si>
  <si>
    <t>lens</t>
  </si>
  <si>
    <t>lesquin</t>
  </si>
  <si>
    <t>lestrem</t>
  </si>
  <si>
    <t>leuze en  hainaut</t>
  </si>
  <si>
    <t>lezennes</t>
  </si>
  <si>
    <t>lievin</t>
  </si>
  <si>
    <t>lille</t>
  </si>
  <si>
    <t>lillers</t>
  </si>
  <si>
    <t>linselles</t>
  </si>
  <si>
    <t>loison sous lens</t>
  </si>
  <si>
    <t>lomme</t>
  </si>
  <si>
    <t>loos</t>
  </si>
  <si>
    <t>louvroil</t>
  </si>
  <si>
    <t>lys lez  lannoy</t>
  </si>
  <si>
    <t>mametz</t>
  </si>
  <si>
    <t>marcq en baroeul</t>
  </si>
  <si>
    <t>marly</t>
  </si>
  <si>
    <t>marquette lez lille</t>
  </si>
  <si>
    <t>marquise</t>
  </si>
  <si>
    <t>masnieres</t>
  </si>
  <si>
    <t>maubeuge</t>
  </si>
  <si>
    <t>mazingarbe</t>
  </si>
  <si>
    <t>merignies</t>
  </si>
  <si>
    <t>mers les bains</t>
  </si>
  <si>
    <t>merville</t>
  </si>
  <si>
    <t>millam</t>
  </si>
  <si>
    <t>mons</t>
  </si>
  <si>
    <t>mons en baroeul</t>
  </si>
  <si>
    <t>moreuil</t>
  </si>
  <si>
    <t>mouscron</t>
  </si>
  <si>
    <t>mouvaux</t>
  </si>
  <si>
    <t>nesle pas de calais</t>
  </si>
  <si>
    <t>neuville en ferrain</t>
  </si>
  <si>
    <t>noyelles godault</t>
  </si>
  <si>
    <t>noyelles sous lens</t>
  </si>
  <si>
    <t>nuncq</t>
  </si>
  <si>
    <t>onnaing</t>
  </si>
  <si>
    <t>orchies</t>
  </si>
  <si>
    <t>outreau</t>
  </si>
  <si>
    <t>pérenchies</t>
  </si>
  <si>
    <t>peronne</t>
  </si>
  <si>
    <t>petite foret</t>
  </si>
  <si>
    <t>phalempin</t>
  </si>
  <si>
    <t>ploegsteert Belgique</t>
  </si>
  <si>
    <t>poix du nord</t>
  </si>
  <si>
    <t>pont a marcq</t>
  </si>
  <si>
    <t>pont sur sambre</t>
  </si>
  <si>
    <t>proville</t>
  </si>
  <si>
    <t>quievrechain</t>
  </si>
  <si>
    <t>raismes</t>
  </si>
  <si>
    <t>rang du fliers</t>
  </si>
  <si>
    <t>renescure</t>
  </si>
  <si>
    <t>ronchin</t>
  </si>
  <si>
    <t>roubaix</t>
  </si>
  <si>
    <t>rouvroy</t>
  </si>
  <si>
    <t>rues des vignes</t>
  </si>
  <si>
    <t>ruitz</t>
  </si>
  <si>
    <t>sailly sur la lys</t>
  </si>
  <si>
    <t>sainghem en weppes</t>
  </si>
  <si>
    <t>sainghin en mélantois</t>
  </si>
  <si>
    <t>sains en gohelle</t>
  </si>
  <si>
    <t>sallaumines</t>
  </si>
  <si>
    <t xml:space="preserve">samer </t>
  </si>
  <si>
    <t>santes</t>
  </si>
  <si>
    <t>saultain</t>
  </si>
  <si>
    <t>seclin</t>
  </si>
  <si>
    <t>sequedin</t>
  </si>
  <si>
    <t>sin le noble</t>
  </si>
  <si>
    <t>solesmes</t>
  </si>
  <si>
    <t>st amand</t>
  </si>
  <si>
    <t>st andre</t>
  </si>
  <si>
    <t>st omer</t>
  </si>
  <si>
    <t>st pol sur ternoise</t>
  </si>
  <si>
    <t>st quentin</t>
  </si>
  <si>
    <t>st saulve</t>
  </si>
  <si>
    <t>steenbecques</t>
  </si>
  <si>
    <t>steenvoorde</t>
  </si>
  <si>
    <t>thiant</t>
  </si>
  <si>
    <t>thumeries</t>
  </si>
  <si>
    <t>tourcoing</t>
  </si>
  <si>
    <t>tournai</t>
  </si>
  <si>
    <t>tressin</t>
  </si>
  <si>
    <t>trith st leger</t>
  </si>
  <si>
    <t>valenciennes</t>
  </si>
  <si>
    <t>vaux andigny</t>
  </si>
  <si>
    <t>villeneuve d ascq</t>
  </si>
  <si>
    <t>wambrechies</t>
  </si>
  <si>
    <t>wardrecques</t>
  </si>
  <si>
    <t>waregam Belgique</t>
  </si>
  <si>
    <t>warneton Belgique</t>
  </si>
  <si>
    <t>wasquehal</t>
  </si>
  <si>
    <t>wattignies</t>
  </si>
  <si>
    <t>wattrelos</t>
  </si>
  <si>
    <t>wavrin</t>
  </si>
  <si>
    <t>willems</t>
  </si>
  <si>
    <t>wingles</t>
  </si>
  <si>
    <t>wizernes</t>
  </si>
  <si>
    <t xml:space="preserve">Zone </t>
  </si>
  <si>
    <t>3,00 €</t>
  </si>
  <si>
    <t>6,10 €</t>
  </si>
  <si>
    <t>9,10 €</t>
  </si>
  <si>
    <t>12,10 €</t>
  </si>
  <si>
    <t>15,20 €</t>
  </si>
  <si>
    <t>18,20 €</t>
  </si>
  <si>
    <t>21,20 €</t>
  </si>
  <si>
    <t>24,20 €</t>
  </si>
  <si>
    <t>27,30 €</t>
  </si>
  <si>
    <t>30,30 €</t>
  </si>
  <si>
    <t>33,30 €</t>
  </si>
  <si>
    <t>36,40 €</t>
  </si>
  <si>
    <t>39,40 €</t>
  </si>
  <si>
    <t>42,40 €</t>
  </si>
  <si>
    <t>45,50 €</t>
  </si>
  <si>
    <t>48,50 €</t>
  </si>
  <si>
    <t>51,50 €</t>
  </si>
  <si>
    <t>54,50 €</t>
  </si>
  <si>
    <t>57,60 €</t>
  </si>
  <si>
    <t>60,60 €</t>
  </si>
  <si>
    <t>hôtel</t>
  </si>
  <si>
    <t>repas grand déplacement</t>
  </si>
  <si>
    <t>repas chantier</t>
  </si>
  <si>
    <t>hôtel Paris</t>
  </si>
  <si>
    <t>Repas Grd Dépl</t>
  </si>
  <si>
    <t>Repas chantier</t>
  </si>
  <si>
    <t>Nbre Hôtel</t>
  </si>
  <si>
    <t>Nbre Repas Grd dépl</t>
  </si>
  <si>
    <t>Nbre Repas chantier</t>
  </si>
  <si>
    <t xml:space="preserve">Nom </t>
  </si>
  <si>
    <t>Mois</t>
  </si>
  <si>
    <t>Janvier</t>
  </si>
  <si>
    <t>Février</t>
  </si>
  <si>
    <t xml:space="preserve">Mars 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</si>
  <si>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</si>
  <si>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</si>
  <si>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</si>
  <si>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</si>
  <si>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</si>
  <si>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</si>
  <si>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</si>
  <si>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</si>
  <si>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</si>
  <si>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Zone</t>
  </si>
  <si>
    <t>Indemnités</t>
  </si>
  <si>
    <t>indemnités</t>
  </si>
  <si>
    <t>kms aller</t>
  </si>
  <si>
    <t>et</t>
  </si>
  <si>
    <t xml:space="preserve"> </t>
  </si>
  <si>
    <t xml:space="preserve">  </t>
  </si>
  <si>
    <t>KM</t>
  </si>
  <si>
    <t>Distance</t>
  </si>
  <si>
    <t>Coût</t>
  </si>
  <si>
    <t xml:space="preserve">cagny </t>
  </si>
  <si>
    <t>Nbre Hôtel Paris</t>
  </si>
  <si>
    <t xml:space="preserve">Hôtel Paris </t>
  </si>
  <si>
    <t>AFFAIRE</t>
  </si>
  <si>
    <t>antoine</t>
  </si>
  <si>
    <t>alexandre</t>
  </si>
  <si>
    <t>35233P</t>
  </si>
  <si>
    <t>JUIN 2023</t>
  </si>
  <si>
    <t>S</t>
  </si>
  <si>
    <t>35226P</t>
  </si>
  <si>
    <t>Bézannes</t>
  </si>
  <si>
    <t>34203P</t>
  </si>
  <si>
    <t>34170P</t>
  </si>
  <si>
    <t>33156P</t>
  </si>
  <si>
    <t>36323P</t>
  </si>
  <si>
    <t>Leulinghem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</si>
</sst>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\ &quot;€&quot;"/>
    <numFmt numFmtId="166" formatCode="#,##0.00\ &quot;€&quot;"/>
    <numFmt numFmtId="167" formatCode="#,##0&quot; km&quot;"/>
    <numFmt numFmtId="168" formatCode="[$-F800]dddd\,\ mmmm\ dd\,\ yyyy"/>
  </numFmts>
  <fonts count="15" x14ac:knownFonts="1">
    <font>
      <sz val="10"/>
      <name val="Arial"/>
    </font>
    <font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sz val="11"/>
      <color theme="0"/>
      <name val="Arial"/>
      <family val="2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333333"/>
      <name val="Roboto"/>
    </font>
    <font>
      <sz val="8"/>
      <name val="Arial"/>
      <family val="2"/>
    </font>
    <font>
      <b/>
      <sz val="14"/>
      <color theme="4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164" fontId="4" fillId="0" borderId="0" xfId="0" applyNumberFormat="1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left" wrapText="1"/>
    </xf>
    <xf numFmtId="0" fontId="3" fillId="0" borderId="0" xfId="0" applyFont="1" applyAlignment="1">
      <alignment horizontal="right"/>
    </xf>
    <xf numFmtId="44" fontId="3" fillId="0" borderId="0" xfId="0" applyNumberFormat="1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10" fillId="0" borderId="0" xfId="0" applyFont="1"/>
    <xf numFmtId="0" fontId="11" fillId="5" borderId="2" xfId="0" applyFont="1" applyFill="1" applyBorder="1"/>
    <xf numFmtId="0" fontId="0" fillId="0" borderId="2" xfId="0" applyBorder="1"/>
    <xf numFmtId="0" fontId="0" fillId="6" borderId="2" xfId="0" applyFill="1" applyBorder="1"/>
    <xf numFmtId="0" fontId="0" fillId="7" borderId="2" xfId="0" applyFill="1" applyBorder="1"/>
    <xf numFmtId="0" fontId="0" fillId="5" borderId="2" xfId="0" applyFill="1" applyBorder="1"/>
    <xf numFmtId="0" fontId="10" fillId="5" borderId="0" xfId="0" applyFont="1" applyFill="1"/>
    <xf numFmtId="165" fontId="10" fillId="8" borderId="2" xfId="0" applyNumberFormat="1" applyFont="1" applyFill="1" applyBorder="1"/>
    <xf numFmtId="165" fontId="10" fillId="5" borderId="0" xfId="0" applyNumberFormat="1" applyFont="1" applyFill="1"/>
    <xf numFmtId="0" fontId="5" fillId="2" borderId="6" xfId="0" applyFont="1" applyFill="1" applyBorder="1" applyAlignment="1">
      <alignment horizontal="center" vertical="center"/>
    </xf>
    <xf numFmtId="0" fontId="4" fillId="0" borderId="2" xfId="0" applyFont="1" applyBorder="1"/>
    <xf numFmtId="8" fontId="0" fillId="0" borderId="2" xfId="0" applyNumberFormat="1" applyBorder="1"/>
    <xf numFmtId="8" fontId="0" fillId="0" borderId="5" xfId="0" applyNumberFormat="1" applyBorder="1"/>
    <xf numFmtId="0" fontId="2" fillId="0" borderId="2" xfId="0" applyFont="1" applyBorder="1"/>
    <xf numFmtId="166" fontId="9" fillId="3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44" fontId="4" fillId="0" borderId="2" xfId="0" applyNumberFormat="1" applyFont="1" applyBorder="1" applyAlignment="1">
      <alignment horizontal="center" vertical="center" wrapText="1"/>
    </xf>
    <xf numFmtId="4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4" fontId="3" fillId="0" borderId="0" xfId="0" applyNumberFormat="1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/>
    </xf>
    <xf numFmtId="0" fontId="0" fillId="5" borderId="4" xfId="0" applyFill="1" applyBorder="1"/>
    <xf numFmtId="0" fontId="0" fillId="0" borderId="4" xfId="0" applyBorder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167" fontId="0" fillId="0" borderId="0" xfId="0" applyNumberFormat="1"/>
    <xf numFmtId="167" fontId="4" fillId="0" borderId="0" xfId="0" applyNumberFormat="1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166" fontId="9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166" fontId="9" fillId="3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 indent="1"/>
    </xf>
    <xf numFmtId="0" fontId="9" fillId="3" borderId="3" xfId="0" applyFont="1" applyFill="1" applyBorder="1" applyAlignment="1">
      <alignment horizontal="center" vertical="center"/>
    </xf>
    <xf numFmtId="166" fontId="8" fillId="4" borderId="2" xfId="0" applyNumberFormat="1" applyFont="1" applyFill="1" applyBorder="1" applyAlignment="1">
      <alignment horizontal="center" vertical="center"/>
    </xf>
    <xf numFmtId="0" fontId="4" fillId="0" borderId="9" xfId="0" applyFont="1" applyBorder="1"/>
    <xf numFmtId="0" fontId="0" fillId="0" borderId="9" xfId="0" applyBorder="1"/>
    <xf numFmtId="0" fontId="2" fillId="0" borderId="11" xfId="0" applyFont="1" applyBorder="1"/>
    <xf numFmtId="0" fontId="0" fillId="0" borderId="10" xfId="0" applyBorder="1"/>
    <xf numFmtId="0" fontId="4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vertical="center" wrapText="1"/>
    </xf>
    <xf numFmtId="165" fontId="7" fillId="0" borderId="2" xfId="0" applyNumberFormat="1" applyFont="1" applyBorder="1" applyAlignment="1">
      <alignment horizontal="right" vertical="center" wrapText="1" indent="1"/>
    </xf>
    <xf numFmtId="44" fontId="8" fillId="4" borderId="2" xfId="0" applyNumberFormat="1" applyFont="1" applyFill="1" applyBorder="1" applyAlignment="1">
      <alignment horizontal="center" vertical="center"/>
    </xf>
    <xf numFmtId="167" fontId="4" fillId="0" borderId="2" xfId="0" applyNumberFormat="1" applyFont="1" applyBorder="1" applyAlignment="1">
      <alignment horizontal="right" vertical="center" wrapText="1" indent="1"/>
    </xf>
    <xf numFmtId="3" fontId="4" fillId="0" borderId="7" xfId="0" applyNumberFormat="1" applyFont="1" applyBorder="1" applyAlignment="1">
      <alignment horizontal="center" vertical="center" wrapText="1"/>
    </xf>
    <xf numFmtId="168" fontId="4" fillId="0" borderId="2" xfId="0" applyNumberFormat="1" applyFont="1" applyBorder="1" applyAlignment="1">
      <alignment horizontal="center" vertical="center" wrapText="1"/>
    </xf>
    <xf numFmtId="0" fontId="0" fillId="6" borderId="4" xfId="0" applyFill="1" applyBorder="1"/>
    <xf numFmtId="0" fontId="0" fillId="7" borderId="4" xfId="0" applyFill="1" applyBorder="1"/>
    <xf numFmtId="165" fontId="10" fillId="8" borderId="4" xfId="0" applyNumberFormat="1" applyFont="1" applyFill="1" applyBorder="1"/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9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9"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Roboto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7" formatCode="#,##0&quot; km&quot;"/>
      <fill>
        <patternFill patternType="none">
          <fgColor indexed="64"/>
          <bgColor indexed="65"/>
        </patternFill>
      </fill>
    </dxf>
    <dxf>
      <numFmt numFmtId="167" formatCode="#,##0&quot; km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7" formatCode="#,##0&quot; km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\ &quot;€&quot;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CCFF9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rgb="FFFFCC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reme" displayName="t_Bareme" ref="A2:F219" totalsRowShown="0" headerRowDxfId="18" tableBorderDxfId="17">
  <autoFilter ref="A2:F219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villes" dataDxfId="16"/>
    <tableColumn id="2" xr3:uid="{00000000-0010-0000-0000-000002000000}" name="kms aller" dataDxfId="15"/>
    <tableColumn id="3" xr3:uid="{00000000-0010-0000-0000-000003000000}" name="kms retour" dataDxfId="14"/>
    <tableColumn id="4" xr3:uid="{00000000-0010-0000-0000-000004000000}" name="kms total" dataDxfId="13">
      <calculatedColumnFormula>MROUND(t_Bareme[[#This Row],[kms aller]]+t_Bareme[[#This Row],[kms retour]],10)</calculatedColumnFormula>
    </tableColumn>
    <tableColumn id="5" xr3:uid="{00000000-0010-0000-0000-000005000000}" name="Zone" dataDxfId="12">
      <calculatedColumnFormula>IFERROR(INDEX(t_Indemnite[[Zone ]],MATCH(t_Bareme[[#This Row],[kms total]],t_Indemnite[[  ]],1)),"")</calculatedColumnFormula>
    </tableColumn>
    <tableColumn id="6" xr3:uid="{00000000-0010-0000-0000-000006000000}" name="indemnités" dataDxfId="11">
      <calculatedColumnFormula>IFERROR(VLOOKUP(t_Bareme[[#This Row],[Zone]],$H$3:$L$25,5,FALSE),"")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Indemnite" displayName="t_Indemnite" ref="H2:L27" totalsRowShown="0" headerRowDxfId="10">
  <autoFilter ref="H2:L27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100-000001000000}" name="Zone " dataDxfId="9"/>
    <tableColumn id="2" xr3:uid="{00000000-0010-0000-0100-000002000000}" name=" " dataDxfId="8"/>
    <tableColumn id="3" xr3:uid="{00000000-0010-0000-0100-000003000000}" name="KM" dataDxfId="7"/>
    <tableColumn id="4" xr3:uid="{00000000-0010-0000-0100-000004000000}" name="  " dataDxfId="6"/>
    <tableColumn id="6" xr3:uid="{00000000-0010-0000-0100-000006000000}" name="Indemnités" dataDxfId="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N5:N17" totalsRowShown="0" headerRowDxfId="4" headerRowBorderDxfId="3" tableBorderDxfId="2" totalsRowBorderDxfId="1">
  <autoFilter ref="N5:N17" xr:uid="{00000000-0009-0000-0100-000003000000}"/>
  <tableColumns count="1">
    <tableColumn id="1" xr3:uid="{00000000-0010-0000-0200-000001000000}" name="Nom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51"/>
  <sheetViews>
    <sheetView showGridLines="0" tabSelected="1" topLeftCell="A22" zoomScaleNormal="100" workbookViewId="0">
      <selection activeCell="N37" sqref="N37"/>
    </sheetView>
  </sheetViews>
  <sheetFormatPr baseColWidth="10" defaultColWidth="11.44140625" defaultRowHeight="13.2" x14ac:dyDescent="0.25"/>
  <cols>
    <col min="1" max="1" width="4.88671875" style="1" customWidth="1"/>
    <col min="2" max="2" width="18.88671875" style="1" customWidth="1"/>
    <col min="3" max="3" width="17.88671875" style="1" customWidth="1"/>
    <col min="4" max="4" width="11.6640625" style="1" customWidth="1"/>
    <col min="5" max="6" width="14.44140625" style="1" customWidth="1"/>
    <col min="7" max="7" width="11.6640625" style="33" customWidth="1"/>
    <col min="8" max="9" width="12.44140625" style="33" customWidth="1"/>
    <col min="10" max="10" width="12.5546875" style="33" customWidth="1"/>
    <col min="11" max="11" width="11.33203125" style="33" customWidth="1"/>
    <col min="12" max="12" width="10.6640625" style="33" customWidth="1"/>
    <col min="13" max="13" width="9.109375" customWidth="1"/>
    <col min="14" max="14" width="11.88671875" style="1" customWidth="1"/>
    <col min="15" max="16384" width="11.44140625" style="1"/>
  </cols>
  <sheetData>
    <row r="2" spans="1:15" ht="17.399999999999999" x14ac:dyDescent="0.3">
      <c r="A2" s="73" t="s">
        <v>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15" ht="5.0999999999999996" customHeight="1" x14ac:dyDescent="0.25"/>
    <row r="6" spans="1:15" ht="18" customHeight="1" x14ac:dyDescent="0.25">
      <c r="B6" s="15" t="s">
        <v>3</v>
      </c>
      <c r="C6" s="76"/>
      <c r="D6" s="76"/>
      <c r="E6" s="76"/>
      <c r="F6" s="76"/>
      <c r="G6" s="34"/>
    </row>
    <row r="7" spans="1:15" ht="18" customHeight="1" x14ac:dyDescent="0.25">
      <c r="B7" s="15" t="s">
        <v>4</v>
      </c>
      <c r="C7" s="16" t="s">
        <v>286</v>
      </c>
      <c r="D7" s="16"/>
      <c r="E7" s="16"/>
      <c r="F7" s="16"/>
      <c r="G7" s="34"/>
    </row>
    <row r="8" spans="1:15" ht="24.75" customHeight="1" x14ac:dyDescent="0.25">
      <c r="H8" s="9"/>
      <c r="I8" s="9"/>
    </row>
    <row r="9" spans="1:15" s="9" customFormat="1" ht="23.4" customHeight="1" x14ac:dyDescent="0.25">
      <c r="A9" s="71" t="s">
        <v>287</v>
      </c>
      <c r="B9" s="71" t="s">
        <v>0</v>
      </c>
      <c r="C9" s="74" t="s">
        <v>5</v>
      </c>
      <c r="D9" s="77" t="s">
        <v>7</v>
      </c>
      <c r="E9" s="78"/>
      <c r="F9" s="78"/>
      <c r="G9" s="74" t="s">
        <v>252</v>
      </c>
      <c r="H9" s="74" t="s">
        <v>1</v>
      </c>
      <c r="I9" s="74" t="s">
        <v>253</v>
      </c>
      <c r="J9" s="74" t="s">
        <v>250</v>
      </c>
      <c r="K9" s="74" t="s">
        <v>254</v>
      </c>
      <c r="L9" s="74" t="s">
        <v>251</v>
      </c>
      <c r="M9" s="74" t="s">
        <v>280</v>
      </c>
      <c r="N9" s="74" t="s">
        <v>281</v>
      </c>
      <c r="O9" s="74" t="s">
        <v>282</v>
      </c>
    </row>
    <row r="10" spans="1:15" s="9" customFormat="1" ht="24" customHeight="1" x14ac:dyDescent="0.25">
      <c r="A10" s="72"/>
      <c r="B10" s="72"/>
      <c r="C10" s="75"/>
      <c r="D10" s="27" t="s">
        <v>277</v>
      </c>
      <c r="E10" s="52" t="s">
        <v>269</v>
      </c>
      <c r="F10" s="53" t="s">
        <v>278</v>
      </c>
      <c r="G10" s="75"/>
      <c r="H10" s="75"/>
      <c r="I10" s="75"/>
      <c r="J10" s="75"/>
      <c r="K10" s="75"/>
      <c r="L10" s="75"/>
      <c r="M10" s="75"/>
      <c r="N10" s="75"/>
      <c r="O10" s="75"/>
    </row>
    <row r="11" spans="1:15" s="10" customFormat="1" ht="19.5" customHeight="1" x14ac:dyDescent="0.25">
      <c r="A11" s="61">
        <f>WEEKNUM(B11)</f>
        <v>22</v>
      </c>
      <c r="B11" s="67">
        <v>45079</v>
      </c>
      <c r="C11" s="14" t="s">
        <v>13</v>
      </c>
      <c r="D11" s="65">
        <f>IFERROR(INDEX(t_Bareme[kms total],MATCH('notes de frais'!C11,t_Bareme[villes],0)),"")</f>
        <v>210</v>
      </c>
      <c r="E11" s="54">
        <f>IFERROR(INDEX(t_Bareme[Zone],MATCH('notes de frais'!C11,t_Bareme[villes],0)),"")</f>
        <v>20</v>
      </c>
      <c r="F11" s="63" t="str">
        <f>IFERROR(INDEX(t_Bareme[indemnités],MATCH('notes de frais'!C11,t_Bareme[villes],0)),"")</f>
        <v>60,60 €</v>
      </c>
      <c r="G11" s="66"/>
      <c r="H11" s="35" t="str">
        <f>IF(G11&lt;&gt;"",G11*recap!$O$3,"")</f>
        <v/>
      </c>
      <c r="I11" s="13"/>
      <c r="J11" s="35" t="str">
        <f>IF(I11&lt;&gt;"",I11*recap!$P$3,"")</f>
        <v/>
      </c>
      <c r="K11" s="13">
        <v>1</v>
      </c>
      <c r="L11" s="35">
        <f>IF(K11&lt;&gt;"",K11*recap!Q3)</f>
        <v>9.9</v>
      </c>
      <c r="M11" s="13">
        <v>0</v>
      </c>
      <c r="N11" s="35">
        <f>IF(M11&lt;&gt;"",M11*recap!$N$3)</f>
        <v>0</v>
      </c>
      <c r="O11" s="62" t="s">
        <v>288</v>
      </c>
    </row>
    <row r="12" spans="1:15" s="10" customFormat="1" ht="19.5" customHeight="1" x14ac:dyDescent="0.25">
      <c r="A12" s="61">
        <f t="shared" ref="A12:A32" si="0">WEEKNUM(B12)</f>
        <v>22</v>
      </c>
      <c r="B12" s="67">
        <v>45080</v>
      </c>
      <c r="C12" s="14" t="s">
        <v>221</v>
      </c>
      <c r="D12" s="65">
        <f>IFERROR(INDEX(t_Bareme[kms total],MATCH('notes de frais'!C12,t_Bareme[villes],0)),"")</f>
        <v>80</v>
      </c>
      <c r="E12" s="54">
        <f>IFERROR(INDEX(t_Bareme[Zone],MATCH('notes de frais'!C12,t_Bareme[villes],0)),"")</f>
        <v>8</v>
      </c>
      <c r="F12" s="63" t="str">
        <f>IFERROR(INDEX(t_Bareme[indemnités],MATCH('notes de frais'!C12,t_Bareme[villes],0)),"")</f>
        <v>24,20 €</v>
      </c>
      <c r="G12" s="40"/>
      <c r="H12" s="35" t="str">
        <f>IF(G12&lt;&gt;"",G12*recap!$O$3,"")</f>
        <v/>
      </c>
      <c r="I12" s="13"/>
      <c r="J12" s="35" t="str">
        <f>IF(I12&lt;&gt;"",I12*recap!$P$3,"")</f>
        <v/>
      </c>
      <c r="K12" s="13">
        <v>1</v>
      </c>
      <c r="L12" s="35">
        <f>IF(K12&lt;&gt;"",K12*recap!$Q$3)</f>
        <v>9.9</v>
      </c>
      <c r="M12" s="13">
        <v>0</v>
      </c>
      <c r="N12" s="35">
        <f>IF(M12&lt;&gt;"",M12*recap!$N$3)</f>
        <v>0</v>
      </c>
      <c r="O12" s="62" t="s">
        <v>288</v>
      </c>
    </row>
    <row r="13" spans="1:15" s="10" customFormat="1" ht="19.5" customHeight="1" x14ac:dyDescent="0.25">
      <c r="A13" s="61">
        <f t="shared" si="0"/>
        <v>0</v>
      </c>
      <c r="B13" s="67"/>
      <c r="C13" s="14" t="s">
        <v>15</v>
      </c>
      <c r="D13" s="65">
        <f>IFERROR(INDEX(t_Bareme[kms total],MATCH('notes de frais'!C13,t_Bareme[villes],0)),"")</f>
        <v>50</v>
      </c>
      <c r="E13" s="54">
        <f>IFERROR(INDEX(t_Bareme[Zone],MATCH('notes de frais'!C13,t_Bareme[villes],0)),"")</f>
        <v>5</v>
      </c>
      <c r="F13" s="63" t="str">
        <f>IFERROR(INDEX(t_Bareme[indemnités],MATCH('notes de frais'!C13,t_Bareme[villes],0)),"")</f>
        <v>15,20 €</v>
      </c>
      <c r="G13" s="40"/>
      <c r="H13" s="35" t="str">
        <f>IF(G13&lt;&gt;"",G13*recap!$O$3,"")</f>
        <v/>
      </c>
      <c r="I13" s="13"/>
      <c r="J13" s="35" t="str">
        <f>IF(I13&lt;&gt;"",I13*recap!$P$3,"")</f>
        <v/>
      </c>
      <c r="K13" s="13">
        <v>0</v>
      </c>
      <c r="L13" s="35">
        <f>IF(K13&lt;&gt;"",K13*recap!$Q$3)</f>
        <v>0</v>
      </c>
      <c r="M13" s="13">
        <v>0</v>
      </c>
      <c r="N13" s="35">
        <f>IF(M13&lt;&gt;"",M13*recap!$N$3)</f>
        <v>0</v>
      </c>
      <c r="O13" s="62"/>
    </row>
    <row r="14" spans="1:15" s="10" customFormat="1" ht="19.5" customHeight="1" x14ac:dyDescent="0.25">
      <c r="A14" s="61">
        <f t="shared" si="0"/>
        <v>0</v>
      </c>
      <c r="B14" s="67"/>
      <c r="C14" s="14" t="s">
        <v>279</v>
      </c>
      <c r="D14" s="65">
        <f>IFERROR(INDEX(t_Bareme[kms total],MATCH('notes de frais'!C14,t_Bareme[villes],0)),"")</f>
        <v>0</v>
      </c>
      <c r="E14" s="54" t="str">
        <f>IFERROR(INDEX(t_Bareme[Zone],MATCH('notes de frais'!C14,t_Bareme[villes],0)),"")</f>
        <v/>
      </c>
      <c r="F14" s="63" t="str">
        <f>IFERROR(INDEX(t_Bareme[indemnités],MATCH('notes de frais'!C14,t_Bareme[villes],0)),"")</f>
        <v/>
      </c>
      <c r="G14" s="40">
        <v>1</v>
      </c>
      <c r="H14" s="35">
        <f>IF(G14&lt;&gt;"",G14*recap!$O$3,"")</f>
        <v>53.8</v>
      </c>
      <c r="I14" s="13">
        <v>2</v>
      </c>
      <c r="J14" s="35">
        <f>IF(I14&lt;&gt;"",I14*recap!$P$3,"")</f>
        <v>40.4</v>
      </c>
      <c r="K14" s="13">
        <v>0</v>
      </c>
      <c r="L14" s="35">
        <f>IF(K14&lt;&gt;"",K14*recap!$Q$3)</f>
        <v>0</v>
      </c>
      <c r="M14" s="13">
        <v>0</v>
      </c>
      <c r="N14" s="35">
        <f>IF(M14&lt;&gt;"",M14*recap!$N$3)</f>
        <v>0</v>
      </c>
      <c r="O14" s="62" t="s">
        <v>290</v>
      </c>
    </row>
    <row r="15" spans="1:15" s="10" customFormat="1" ht="19.5" customHeight="1" x14ac:dyDescent="0.25">
      <c r="A15" s="61">
        <f t="shared" si="0"/>
        <v>0</v>
      </c>
      <c r="B15" s="67"/>
      <c r="C15" s="14"/>
      <c r="D15" s="65" t="str">
        <f>IFERROR(INDEX(t_Bareme[kms total],MATCH('notes de frais'!C15,t_Bareme[villes],0)),"")</f>
        <v/>
      </c>
      <c r="E15" s="54" t="str">
        <f>IFERROR(INDEX(t_Bareme[Zone],MATCH('notes de frais'!C15,t_Bareme[villes],0)),"")</f>
        <v/>
      </c>
      <c r="F15" s="63" t="str">
        <f>IFERROR(INDEX(t_Bareme[indemnités],MATCH('notes de frais'!C15,t_Bareme[villes],0)),"")</f>
        <v/>
      </c>
      <c r="G15" s="40">
        <v>1</v>
      </c>
      <c r="H15" s="35">
        <f>IF(G15&lt;&gt;"",G15*recap!$O$3,"")</f>
        <v>53.8</v>
      </c>
      <c r="I15" s="13">
        <v>2</v>
      </c>
      <c r="J15" s="35">
        <f>IF(I15&lt;&gt;"",I15*recap!$P$3,"")</f>
        <v>40.4</v>
      </c>
      <c r="K15" s="13">
        <v>0</v>
      </c>
      <c r="L15" s="35">
        <f>IF(K15&lt;&gt;"",K15*recap!$Q$3)</f>
        <v>0</v>
      </c>
      <c r="M15" s="13">
        <v>0</v>
      </c>
      <c r="N15" s="35">
        <f>IF(M15&lt;&gt;"",M15*recap!$N$3)</f>
        <v>0</v>
      </c>
      <c r="O15" s="62" t="s">
        <v>290</v>
      </c>
    </row>
    <row r="16" spans="1:15" s="10" customFormat="1" ht="19.5" customHeight="1" x14ac:dyDescent="0.25">
      <c r="A16" s="61">
        <f t="shared" si="0"/>
        <v>0</v>
      </c>
      <c r="B16" s="67"/>
      <c r="C16" s="14"/>
      <c r="D16" s="65" t="str">
        <f>IFERROR(INDEX(t_Bareme[kms total],MATCH('notes de frais'!C16,t_Bareme[villes],0)),"")</f>
        <v/>
      </c>
      <c r="E16" s="54" t="str">
        <f>IFERROR(INDEX(t_Bareme[Zone],MATCH('notes de frais'!C16,t_Bareme[villes],0)),"")</f>
        <v/>
      </c>
      <c r="F16" s="63" t="str">
        <f>IFERROR(INDEX(t_Bareme[indemnités],MATCH('notes de frais'!C16,t_Bareme[villes],0)),"")</f>
        <v/>
      </c>
      <c r="G16" s="40">
        <v>1</v>
      </c>
      <c r="H16" s="35">
        <f>IF(G16&lt;&gt;"",G16*recap!$O$3,"")</f>
        <v>53.8</v>
      </c>
      <c r="I16" s="13">
        <v>2</v>
      </c>
      <c r="J16" s="35">
        <f>IF(I16&lt;&gt;"",I16*recap!$P$3,"")</f>
        <v>40.4</v>
      </c>
      <c r="K16" s="13">
        <v>0</v>
      </c>
      <c r="L16" s="35">
        <f>IF(K16&lt;&gt;"",K16*recap!$Q$3)</f>
        <v>0</v>
      </c>
      <c r="M16" s="13">
        <v>0</v>
      </c>
      <c r="N16" s="35">
        <f>IF(M16&lt;&gt;"",M16*recap!$N$3)</f>
        <v>0</v>
      </c>
      <c r="O16" s="62" t="s">
        <v>291</v>
      </c>
    </row>
    <row r="17" spans="1:15" s="10" customFormat="1" ht="19.5" customHeight="1" x14ac:dyDescent="0.25">
      <c r="A17" s="61">
        <f t="shared" si="0"/>
        <v>0</v>
      </c>
      <c r="B17" s="67"/>
      <c r="C17" s="14"/>
      <c r="D17" s="65" t="str">
        <f>IFERROR(INDEX(t_Bareme[kms total],MATCH('notes de frais'!C17,t_Bareme[villes],0)),"")</f>
        <v/>
      </c>
      <c r="E17" s="54" t="str">
        <f>IFERROR(INDEX(t_Bareme[Zone],MATCH('notes de frais'!C17,t_Bareme[villes],0)),"")</f>
        <v/>
      </c>
      <c r="F17" s="63" t="str">
        <f>IFERROR(INDEX(t_Bareme[indemnités],MATCH('notes de frais'!C17,t_Bareme[villes],0)),"")</f>
        <v/>
      </c>
      <c r="G17" s="40"/>
      <c r="H17" s="35" t="str">
        <f>IF(G17&lt;&gt;"",G17*recap!$O$3,"")</f>
        <v/>
      </c>
      <c r="I17" s="13">
        <v>1</v>
      </c>
      <c r="J17" s="35">
        <f>IF(I17&lt;&gt;"",I17*recap!$P$3,"")</f>
        <v>20.2</v>
      </c>
      <c r="K17" s="13">
        <v>0</v>
      </c>
      <c r="L17" s="35">
        <f>IF(K17&lt;&gt;"",K17*recap!$Q$3)</f>
        <v>0</v>
      </c>
      <c r="M17" s="13">
        <v>0</v>
      </c>
      <c r="N17" s="35">
        <f>IF(M17&lt;&gt;"",M17*recap!$N$3)</f>
        <v>0</v>
      </c>
      <c r="O17" s="62" t="s">
        <v>291</v>
      </c>
    </row>
    <row r="18" spans="1:15" s="10" customFormat="1" ht="19.5" customHeight="1" x14ac:dyDescent="0.25">
      <c r="A18" s="61">
        <f t="shared" si="0"/>
        <v>0</v>
      </c>
      <c r="B18" s="67"/>
      <c r="C18" s="14"/>
      <c r="D18" s="65" t="str">
        <f>IFERROR(INDEX(t_Bareme[kms total],MATCH('notes de frais'!C18,t_Bareme[villes],0)),"")</f>
        <v/>
      </c>
      <c r="E18" s="54" t="str">
        <f>IFERROR(INDEX(t_Bareme[Zone],MATCH('notes de frais'!C18,t_Bareme[villes],0)),"")</f>
        <v/>
      </c>
      <c r="F18" s="63" t="str">
        <f>IFERROR(INDEX(t_Bareme[indemnités],MATCH('notes de frais'!C18,t_Bareme[villes],0)),"")</f>
        <v/>
      </c>
      <c r="G18" s="40"/>
      <c r="H18" s="35" t="str">
        <f>IF(G18&lt;&gt;"",G18*recap!$O$3,"")</f>
        <v/>
      </c>
      <c r="I18" s="13"/>
      <c r="J18" s="35" t="str">
        <f>IF(I18&lt;&gt;"",I18*recap!$P$3,"")</f>
        <v/>
      </c>
      <c r="K18" s="13">
        <v>0</v>
      </c>
      <c r="L18" s="35">
        <f>IF(K18&lt;&gt;"",K18*recap!$Q$3)</f>
        <v>0</v>
      </c>
      <c r="M18" s="13">
        <v>0</v>
      </c>
      <c r="N18" s="35">
        <f>IF(M18&lt;&gt;"",M18*recap!$N$3)</f>
        <v>0</v>
      </c>
      <c r="O18" s="62"/>
    </row>
    <row r="19" spans="1:15" s="10" customFormat="1" ht="19.5" customHeight="1" x14ac:dyDescent="0.25">
      <c r="A19" s="61">
        <f t="shared" si="0"/>
        <v>0</v>
      </c>
      <c r="B19" s="67"/>
      <c r="C19" s="14"/>
      <c r="D19" s="65" t="str">
        <f>IFERROR(INDEX(t_Bareme[kms total],MATCH('notes de frais'!C19,t_Bareme[villes],0)),"")</f>
        <v/>
      </c>
      <c r="E19" s="54" t="str">
        <f>IFERROR(INDEX(t_Bareme[Zone],MATCH('notes de frais'!C19,t_Bareme[villes],0)),"")</f>
        <v/>
      </c>
      <c r="F19" s="63" t="str">
        <f>IFERROR(INDEX(t_Bareme[indemnités],MATCH('notes de frais'!C19,t_Bareme[villes],0)),"")</f>
        <v/>
      </c>
      <c r="G19" s="40">
        <v>1</v>
      </c>
      <c r="H19" s="35">
        <f>IF(G19&lt;&gt;"",G19*recap!$O$3,"")</f>
        <v>53.8</v>
      </c>
      <c r="I19" s="13">
        <v>2</v>
      </c>
      <c r="J19" s="35">
        <f>IF(I19&lt;&gt;"",I19*recap!$P$3,"")</f>
        <v>40.4</v>
      </c>
      <c r="K19" s="13">
        <v>0</v>
      </c>
      <c r="L19" s="35">
        <f>IF(K19&lt;&gt;"",K19*recap!$Q$3)</f>
        <v>0</v>
      </c>
      <c r="M19" s="13">
        <v>0</v>
      </c>
      <c r="N19" s="35">
        <f>IF(M19&lt;&gt;"",M19*recap!$N$3)</f>
        <v>0</v>
      </c>
      <c r="O19" s="62" t="s">
        <v>290</v>
      </c>
    </row>
    <row r="20" spans="1:15" s="10" customFormat="1" ht="19.5" customHeight="1" x14ac:dyDescent="0.25">
      <c r="A20" s="61">
        <f t="shared" si="0"/>
        <v>0</v>
      </c>
      <c r="B20" s="67"/>
      <c r="C20" s="14"/>
      <c r="D20" s="65" t="str">
        <f>IFERROR(INDEX(t_Bareme[kms total],MATCH('notes de frais'!C20,t_Bareme[villes],0)),"")</f>
        <v/>
      </c>
      <c r="E20" s="54" t="str">
        <f>IFERROR(INDEX(t_Bareme[Zone],MATCH('notes de frais'!C20,t_Bareme[villes],0)),"")</f>
        <v/>
      </c>
      <c r="F20" s="63" t="str">
        <f>IFERROR(INDEX(t_Bareme[indemnités],MATCH('notes de frais'!C20,t_Bareme[villes],0)),"")</f>
        <v/>
      </c>
      <c r="G20" s="40"/>
      <c r="H20" s="35" t="str">
        <f>IF(G20&lt;&gt;"",G20*recap!$O$3,"")</f>
        <v/>
      </c>
      <c r="I20" s="13"/>
      <c r="J20" s="35" t="str">
        <f>IF(I20&lt;&gt;"",I20*recap!$P$3,"")</f>
        <v/>
      </c>
      <c r="K20" s="13">
        <v>1</v>
      </c>
      <c r="L20" s="35">
        <f>IF(K20&lt;&gt;"",K20*recap!$Q$3)</f>
        <v>9.9</v>
      </c>
      <c r="M20" s="13">
        <v>0</v>
      </c>
      <c r="N20" s="35">
        <f>IF(M20&lt;&gt;"",M20*recap!$N$3)</f>
        <v>0</v>
      </c>
      <c r="O20" s="62" t="s">
        <v>292</v>
      </c>
    </row>
    <row r="21" spans="1:15" s="10" customFormat="1" ht="19.5" customHeight="1" x14ac:dyDescent="0.25">
      <c r="A21" s="61">
        <f t="shared" si="0"/>
        <v>0</v>
      </c>
      <c r="B21" s="67"/>
      <c r="C21" s="14"/>
      <c r="D21" s="65" t="str">
        <f>IFERROR(INDEX(t_Bareme[kms total],MATCH('notes de frais'!C21,t_Bareme[villes],0)),"")</f>
        <v/>
      </c>
      <c r="E21" s="54" t="str">
        <f>IFERROR(INDEX(t_Bareme[Zone],MATCH('notes de frais'!C21,t_Bareme[villes],0)),"")</f>
        <v/>
      </c>
      <c r="F21" s="63" t="str">
        <f>IFERROR(INDEX(t_Bareme[indemnités],MATCH('notes de frais'!C21,t_Bareme[villes],0)),"")</f>
        <v/>
      </c>
      <c r="G21" s="40"/>
      <c r="H21" s="35" t="str">
        <f>IF(G21&lt;&gt;"",G21*recap!$O$3,"")</f>
        <v/>
      </c>
      <c r="I21" s="13"/>
      <c r="J21" s="35" t="str">
        <f>IF(I21&lt;&gt;"",I21*recap!$P$3,"")</f>
        <v/>
      </c>
      <c r="K21" s="13">
        <v>1</v>
      </c>
      <c r="L21" s="35">
        <f>IF(K21&lt;&gt;"",K21*recap!$Q$3)</f>
        <v>9.9</v>
      </c>
      <c r="M21" s="13">
        <v>0</v>
      </c>
      <c r="N21" s="35">
        <f>IF(M21&lt;&gt;"",M21*recap!$N$3)</f>
        <v>0</v>
      </c>
      <c r="O21" s="62" t="s">
        <v>292</v>
      </c>
    </row>
    <row r="22" spans="1:15" s="10" customFormat="1" ht="19.5" customHeight="1" x14ac:dyDescent="0.25">
      <c r="A22" s="61">
        <f t="shared" si="0"/>
        <v>0</v>
      </c>
      <c r="B22" s="67"/>
      <c r="C22" s="14"/>
      <c r="D22" s="65" t="str">
        <f>IFERROR(INDEX(t_Bareme[kms total],MATCH('notes de frais'!C22,t_Bareme[villes],0)),"")</f>
        <v/>
      </c>
      <c r="E22" s="54" t="str">
        <f>IFERROR(INDEX(t_Bareme[Zone],MATCH('notes de frais'!C22,t_Bareme[villes],0)),"")</f>
        <v/>
      </c>
      <c r="F22" s="63" t="str">
        <f>IFERROR(INDEX(t_Bareme[indemnités],MATCH('notes de frais'!C22,t_Bareme[villes],0)),"")</f>
        <v/>
      </c>
      <c r="G22" s="40"/>
      <c r="H22" s="35" t="str">
        <f>IF(G22&lt;&gt;"",G22*recap!$O$3,"")</f>
        <v/>
      </c>
      <c r="I22" s="13"/>
      <c r="J22" s="35" t="str">
        <f>IF(I22&lt;&gt;"",I22*recap!$P$3,"")</f>
        <v/>
      </c>
      <c r="K22" s="13">
        <v>1</v>
      </c>
      <c r="L22" s="35">
        <f>IF(K22&lt;&gt;"",K22*recap!$Q$3)</f>
        <v>9.9</v>
      </c>
      <c r="M22" s="13">
        <v>0</v>
      </c>
      <c r="N22" s="35">
        <f>IF(M22&lt;&gt;"",M22*recap!$N$3)</f>
        <v>0</v>
      </c>
      <c r="O22" s="62" t="s">
        <v>292</v>
      </c>
    </row>
    <row r="23" spans="1:15" s="10" customFormat="1" ht="19.5" customHeight="1" x14ac:dyDescent="0.25">
      <c r="A23" s="61">
        <f t="shared" si="0"/>
        <v>0</v>
      </c>
      <c r="B23" s="67"/>
      <c r="C23" s="14"/>
      <c r="D23" s="65" t="str">
        <f>IFERROR(INDEX(t_Bareme[kms total],MATCH('notes de frais'!C23,t_Bareme[villes],0)),"")</f>
        <v/>
      </c>
      <c r="E23" s="54" t="str">
        <f>IFERROR(INDEX(t_Bareme[Zone],MATCH('notes de frais'!C23,t_Bareme[villes],0)),"")</f>
        <v/>
      </c>
      <c r="F23" s="63" t="str">
        <f>IFERROR(INDEX(t_Bareme[indemnités],MATCH('notes de frais'!C23,t_Bareme[villes],0)),"")</f>
        <v/>
      </c>
      <c r="G23" s="40"/>
      <c r="H23" s="35" t="str">
        <f>IF(G23&lt;&gt;"",G23*recap!$O$3,"")</f>
        <v/>
      </c>
      <c r="I23" s="13"/>
      <c r="J23" s="35" t="str">
        <f>IF(I23&lt;&gt;"",I23*recap!$P$3,"")</f>
        <v/>
      </c>
      <c r="K23" s="13">
        <v>0</v>
      </c>
      <c r="L23" s="35">
        <f>IF(K23&lt;&gt;"",K23*recap!$Q$3)</f>
        <v>0</v>
      </c>
      <c r="M23" s="13">
        <v>0</v>
      </c>
      <c r="N23" s="35">
        <f>IF(M23&lt;&gt;"",M23*recap!$N$3)</f>
        <v>0</v>
      </c>
      <c r="O23" s="62"/>
    </row>
    <row r="24" spans="1:15" s="10" customFormat="1" ht="19.5" customHeight="1" x14ac:dyDescent="0.25">
      <c r="A24" s="61">
        <f t="shared" si="0"/>
        <v>0</v>
      </c>
      <c r="B24" s="67"/>
      <c r="C24" s="14"/>
      <c r="D24" s="65" t="str">
        <f>IFERROR(INDEX(t_Bareme[kms total],MATCH('notes de frais'!C24,t_Bareme[villes],0)),"")</f>
        <v/>
      </c>
      <c r="E24" s="54" t="str">
        <f>IFERROR(INDEX(t_Bareme[Zone],MATCH('notes de frais'!C24,t_Bareme[villes],0)),"")</f>
        <v/>
      </c>
      <c r="F24" s="63" t="str">
        <f>IFERROR(INDEX(t_Bareme[indemnités],MATCH('notes de frais'!C24,t_Bareme[villes],0)),"")</f>
        <v/>
      </c>
      <c r="G24" s="40">
        <v>1</v>
      </c>
      <c r="H24" s="35">
        <f>IF(G24&lt;&gt;"",G24*recap!$O$3,"")</f>
        <v>53.8</v>
      </c>
      <c r="I24" s="13">
        <v>2</v>
      </c>
      <c r="J24" s="35">
        <f>IF(I24&lt;&gt;"",I24*recap!$P$3,"")</f>
        <v>40.4</v>
      </c>
      <c r="K24" s="13">
        <v>0</v>
      </c>
      <c r="L24" s="35">
        <f>IF(K24&lt;&gt;"",K24*recap!$Q$3)</f>
        <v>0</v>
      </c>
      <c r="M24" s="13">
        <v>0</v>
      </c>
      <c r="N24" s="35">
        <f>IF(M24&lt;&gt;"",M24*recap!$N$3)</f>
        <v>0</v>
      </c>
      <c r="O24" s="62" t="s">
        <v>290</v>
      </c>
    </row>
    <row r="25" spans="1:15" s="10" customFormat="1" ht="19.5" customHeight="1" x14ac:dyDescent="0.25">
      <c r="A25" s="61">
        <f t="shared" si="0"/>
        <v>0</v>
      </c>
      <c r="B25" s="67"/>
      <c r="C25" s="14"/>
      <c r="D25" s="65" t="str">
        <f>IFERROR(INDEX(t_Bareme[kms total],MATCH('notes de frais'!C25,t_Bareme[villes],0)),"")</f>
        <v/>
      </c>
      <c r="E25" s="54" t="str">
        <f>IFERROR(INDEX(t_Bareme[Zone],MATCH('notes de frais'!C25,t_Bareme[villes],0)),"")</f>
        <v/>
      </c>
      <c r="F25" s="63" t="str">
        <f>IFERROR(INDEX(t_Bareme[indemnités],MATCH('notes de frais'!C25,t_Bareme[villes],0)),"")</f>
        <v/>
      </c>
      <c r="G25" s="40">
        <v>1</v>
      </c>
      <c r="H25" s="35">
        <f>IF(G25&lt;&gt;"",G25*recap!$O$3,"")</f>
        <v>53.8</v>
      </c>
      <c r="I25" s="13">
        <v>2</v>
      </c>
      <c r="J25" s="35">
        <f>IF(I25&lt;&gt;"",I25*recap!$P$3,"")</f>
        <v>40.4</v>
      </c>
      <c r="K25" s="13">
        <v>0</v>
      </c>
      <c r="L25" s="35">
        <f>IF(K25&lt;&gt;"",K25*recap!$Q$3)</f>
        <v>0</v>
      </c>
      <c r="M25" s="13">
        <v>0</v>
      </c>
      <c r="N25" s="35">
        <f>IF(M25&lt;&gt;"",M25*recap!$N$3)</f>
        <v>0</v>
      </c>
      <c r="O25" s="62" t="s">
        <v>290</v>
      </c>
    </row>
    <row r="26" spans="1:15" s="10" customFormat="1" ht="19.5" customHeight="1" x14ac:dyDescent="0.25">
      <c r="A26" s="61">
        <f t="shared" si="0"/>
        <v>0</v>
      </c>
      <c r="B26" s="67"/>
      <c r="C26" s="14"/>
      <c r="D26" s="65" t="str">
        <f>IFERROR(INDEX(t_Bareme[kms total],MATCH('notes de frais'!C26,t_Bareme[villes],0)),"")</f>
        <v/>
      </c>
      <c r="E26" s="54" t="str">
        <f>IFERROR(INDEX(t_Bareme[Zone],MATCH('notes de frais'!C26,t_Bareme[villes],0)),"")</f>
        <v/>
      </c>
      <c r="F26" s="63" t="str">
        <f>IFERROR(INDEX(t_Bareme[indemnités],MATCH('notes de frais'!C26,t_Bareme[villes],0)),"")</f>
        <v/>
      </c>
      <c r="G26" s="40"/>
      <c r="H26" s="35" t="str">
        <f>IF(G26&lt;&gt;"",G26*recap!$O$3,"")</f>
        <v/>
      </c>
      <c r="I26" s="13">
        <v>1</v>
      </c>
      <c r="J26" s="35">
        <f>IF(I26&lt;&gt;"",I26*recap!$P$3,"")</f>
        <v>20.2</v>
      </c>
      <c r="K26" s="13">
        <v>0</v>
      </c>
      <c r="L26" s="35">
        <f>IF(K26&lt;&gt;"",K26*recap!$Q$3)</f>
        <v>0</v>
      </c>
      <c r="M26" s="13">
        <v>0</v>
      </c>
      <c r="N26" s="35">
        <f>IF(M26&lt;&gt;"",M26*recap!$N$3)</f>
        <v>0</v>
      </c>
      <c r="O26" s="62" t="s">
        <v>290</v>
      </c>
    </row>
    <row r="27" spans="1:15" s="10" customFormat="1" ht="19.5" customHeight="1" x14ac:dyDescent="0.25">
      <c r="A27" s="61">
        <f t="shared" si="0"/>
        <v>0</v>
      </c>
      <c r="B27" s="67"/>
      <c r="C27" s="14"/>
      <c r="D27" s="65" t="str">
        <f>IFERROR(INDEX(t_Bareme[kms total],MATCH('notes de frais'!C27,t_Bareme[villes],0)),"")</f>
        <v/>
      </c>
      <c r="E27" s="54" t="str">
        <f>IFERROR(INDEX(t_Bareme[Zone],MATCH('notes de frais'!C27,t_Bareme[villes],0)),"")</f>
        <v/>
      </c>
      <c r="F27" s="63" t="str">
        <f>IFERROR(INDEX(t_Bareme[indemnités],MATCH('notes de frais'!C27,t_Bareme[villes],0)),"")</f>
        <v/>
      </c>
      <c r="G27" s="40"/>
      <c r="H27" s="35" t="str">
        <f>IF(G27&lt;&gt;"",G27*recap!$O$3,"")</f>
        <v/>
      </c>
      <c r="I27" s="13"/>
      <c r="J27" s="35" t="str">
        <f>IF(I27&lt;&gt;"",I27*recap!$P$3,"")</f>
        <v/>
      </c>
      <c r="K27" s="13">
        <v>0</v>
      </c>
      <c r="L27" s="35">
        <f>IF(K27&lt;&gt;"",K27*recap!$Q$3)</f>
        <v>0</v>
      </c>
      <c r="M27" s="13">
        <v>0</v>
      </c>
      <c r="N27" s="35">
        <f>IF(M27&lt;&gt;"",M27*recap!$N$3)</f>
        <v>0</v>
      </c>
      <c r="O27" s="62"/>
    </row>
    <row r="28" spans="1:15" s="10" customFormat="1" ht="19.5" customHeight="1" x14ac:dyDescent="0.25">
      <c r="A28" s="61">
        <f t="shared" si="0"/>
        <v>0</v>
      </c>
      <c r="B28" s="67"/>
      <c r="C28" s="14"/>
      <c r="D28" s="65" t="str">
        <f>IFERROR(INDEX(t_Bareme[kms total],MATCH('notes de frais'!C28,t_Bareme[villes],0)),"")</f>
        <v/>
      </c>
      <c r="E28" s="54" t="str">
        <f>IFERROR(INDEX(t_Bareme[Zone],MATCH('notes de frais'!C28,t_Bareme[villes],0)),"")</f>
        <v/>
      </c>
      <c r="F28" s="63" t="str">
        <f>IFERROR(INDEX(t_Bareme[indemnités],MATCH('notes de frais'!C28,t_Bareme[villes],0)),"")</f>
        <v/>
      </c>
      <c r="G28" s="40"/>
      <c r="H28" s="35" t="str">
        <f>IF(G28&lt;&gt;"",G28*recap!$O$3,"")</f>
        <v/>
      </c>
      <c r="I28" s="13"/>
      <c r="J28" s="35" t="str">
        <f>IF(I28&lt;&gt;"",I28*recap!$P$3,"")</f>
        <v/>
      </c>
      <c r="K28" s="13">
        <v>1</v>
      </c>
      <c r="L28" s="35">
        <f>IF(K28&lt;&gt;"",K28*recap!$Q$3)</f>
        <v>9.9</v>
      </c>
      <c r="M28" s="13">
        <v>0</v>
      </c>
      <c r="N28" s="35">
        <f>IF(M28&lt;&gt;"",M28*recap!$N$3)</f>
        <v>0</v>
      </c>
      <c r="O28" s="62" t="s">
        <v>293</v>
      </c>
    </row>
    <row r="29" spans="1:15" s="10" customFormat="1" ht="19.5" customHeight="1" x14ac:dyDescent="0.25">
      <c r="A29" s="61">
        <f t="shared" si="0"/>
        <v>0</v>
      </c>
      <c r="B29" s="67"/>
      <c r="C29" s="14"/>
      <c r="D29" s="65" t="str">
        <f>IFERROR(INDEX(t_Bareme[kms total],MATCH('notes de frais'!C29,t_Bareme[villes],0)),"")</f>
        <v/>
      </c>
      <c r="E29" s="54" t="str">
        <f>IFERROR(INDEX(t_Bareme[Zone],MATCH('notes de frais'!C29,t_Bareme[villes],0)),"")</f>
        <v/>
      </c>
      <c r="F29" s="63" t="str">
        <f>IFERROR(INDEX(t_Bareme[indemnités],MATCH('notes de frais'!C29,t_Bareme[villes],0)),"")</f>
        <v/>
      </c>
      <c r="G29" s="40"/>
      <c r="H29" s="35" t="str">
        <f>IF(G29&lt;&gt;"",G29*recap!$O$3,"")</f>
        <v/>
      </c>
      <c r="I29" s="13"/>
      <c r="J29" s="35" t="str">
        <f>IF(I29&lt;&gt;"",I29*recap!$P$3,"")</f>
        <v/>
      </c>
      <c r="K29" s="13">
        <v>1</v>
      </c>
      <c r="L29" s="35">
        <f>IF(K29&lt;&gt;"",K29*recap!$Q$3)</f>
        <v>9.9</v>
      </c>
      <c r="M29" s="13">
        <v>0</v>
      </c>
      <c r="N29" s="35">
        <f>IF(M29&lt;&gt;"",M29*recap!$N$3)</f>
        <v>0</v>
      </c>
      <c r="O29" s="62" t="s">
        <v>292</v>
      </c>
    </row>
    <row r="30" spans="1:15" s="10" customFormat="1" ht="19.5" customHeight="1" x14ac:dyDescent="0.25">
      <c r="A30" s="61">
        <f t="shared" si="0"/>
        <v>0</v>
      </c>
      <c r="B30" s="67"/>
      <c r="C30" s="14"/>
      <c r="D30" s="65" t="str">
        <f>IFERROR(INDEX(t_Bareme[kms total],MATCH('notes de frais'!C30,t_Bareme[villes],0)),"")</f>
        <v/>
      </c>
      <c r="E30" s="54" t="str">
        <f>IFERROR(INDEX(t_Bareme[Zone],MATCH('notes de frais'!C30,t_Bareme[villes],0)),"")</f>
        <v/>
      </c>
      <c r="F30" s="63" t="str">
        <f>IFERROR(INDEX(t_Bareme[indemnités],MATCH('notes de frais'!C30,t_Bareme[villes],0)),"")</f>
        <v/>
      </c>
      <c r="G30" s="40"/>
      <c r="H30" s="35" t="str">
        <f>IF(G30&lt;&gt;"",G30*recap!$O$3,"")</f>
        <v/>
      </c>
      <c r="I30" s="13"/>
      <c r="J30" s="35" t="str">
        <f>IF(I30&lt;&gt;"",I30*recap!$P$3,"")</f>
        <v/>
      </c>
      <c r="K30" s="13">
        <v>1</v>
      </c>
      <c r="L30" s="35">
        <f>IF(K30&lt;&gt;"",K30*recap!$Q$3)</f>
        <v>9.9</v>
      </c>
      <c r="M30" s="13">
        <v>0</v>
      </c>
      <c r="N30" s="35">
        <f>IF(M30&lt;&gt;"",M30*recap!$N$3)</f>
        <v>0</v>
      </c>
      <c r="O30" s="62" t="s">
        <v>292</v>
      </c>
    </row>
    <row r="31" spans="1:15" s="10" customFormat="1" ht="19.5" customHeight="1" x14ac:dyDescent="0.25">
      <c r="A31" s="61">
        <f t="shared" si="0"/>
        <v>0</v>
      </c>
      <c r="B31" s="67"/>
      <c r="C31" s="14"/>
      <c r="D31" s="65" t="str">
        <f>IFERROR(INDEX(t_Bareme[kms total],MATCH('notes de frais'!C31,t_Bareme[villes],0)),"")</f>
        <v/>
      </c>
      <c r="E31" s="54" t="str">
        <f>IFERROR(INDEX(t_Bareme[Zone],MATCH('notes de frais'!C31,t_Bareme[villes],0)),"")</f>
        <v/>
      </c>
      <c r="F31" s="63" t="str">
        <f>IFERROR(INDEX(t_Bareme[indemnités],MATCH('notes de frais'!C31,t_Bareme[villes],0)),"")</f>
        <v/>
      </c>
      <c r="G31" s="40"/>
      <c r="H31" s="35" t="str">
        <f>IF(G31&lt;&gt;"",G31*recap!$O$3,"")</f>
        <v/>
      </c>
      <c r="I31" s="13"/>
      <c r="J31" s="35" t="str">
        <f>IF(I31&lt;&gt;"",I31*recap!$P$3,"")</f>
        <v/>
      </c>
      <c r="K31" s="13">
        <v>1</v>
      </c>
      <c r="L31" s="35">
        <f>IF(K31&lt;&gt;"",K31*recap!$Q$3)</f>
        <v>9.9</v>
      </c>
      <c r="M31" s="13">
        <v>0</v>
      </c>
      <c r="N31" s="35">
        <f>IF(M31&lt;&gt;"",M31*recap!$N$3)</f>
        <v>0</v>
      </c>
      <c r="O31" s="62" t="s">
        <v>292</v>
      </c>
    </row>
    <row r="32" spans="1:15" s="10" customFormat="1" ht="19.5" customHeight="1" x14ac:dyDescent="0.25">
      <c r="A32" s="61">
        <f t="shared" si="0"/>
        <v>0</v>
      </c>
      <c r="B32" s="67"/>
      <c r="C32" s="14"/>
      <c r="D32" s="65" t="str">
        <f>IFERROR(INDEX(t_Bareme[kms total],MATCH('notes de frais'!C32,t_Bareme[villes],0)),"")</f>
        <v/>
      </c>
      <c r="E32" s="54" t="str">
        <f>IFERROR(INDEX(t_Bareme[Zone],MATCH('notes de frais'!C32,t_Bareme[villes],0)),"")</f>
        <v/>
      </c>
      <c r="F32" s="63" t="str">
        <f>IFERROR(INDEX(t_Bareme[indemnités],MATCH('notes de frais'!C32,t_Bareme[villes],0)),"")</f>
        <v/>
      </c>
      <c r="G32" s="40"/>
      <c r="H32" s="35" t="str">
        <f>IF(G32&lt;&gt;"",G32*recap!$O$3,"")</f>
        <v/>
      </c>
      <c r="I32" s="13"/>
      <c r="J32" s="35" t="str">
        <f>IF(I32&lt;&gt;"",I32*recap!$P$3,"")</f>
        <v/>
      </c>
      <c r="K32" s="13">
        <v>1</v>
      </c>
      <c r="L32" s="35">
        <f>IF(K32&lt;&gt;"",K32*recap!$Q$3)</f>
        <v>9.9</v>
      </c>
      <c r="M32" s="13">
        <v>0</v>
      </c>
      <c r="N32" s="35">
        <f>IF(M32&lt;&gt;"",M32*recap!$N$3)</f>
        <v>0</v>
      </c>
      <c r="O32" s="62" t="s">
        <v>292</v>
      </c>
    </row>
    <row r="33" spans="3:14" s="11" customFormat="1" ht="18" customHeight="1" x14ac:dyDescent="0.25">
      <c r="E33" s="50"/>
      <c r="F33" s="50"/>
      <c r="G33" s="41"/>
      <c r="H33" s="36"/>
      <c r="I33" s="37"/>
      <c r="J33" s="36"/>
      <c r="K33" s="37"/>
      <c r="L33" s="36"/>
      <c r="M33" s="36"/>
      <c r="N33" s="36"/>
    </row>
    <row r="34" spans="3:14" s="11" customFormat="1" ht="15.9" customHeight="1" x14ac:dyDescent="0.25">
      <c r="C34" s="17" t="s">
        <v>6</v>
      </c>
      <c r="D34" s="17"/>
      <c r="E34" s="17"/>
      <c r="F34" s="80">
        <f t="shared" ref="F34:N34" si="1">+SUM(F11:F33)</f>
        <v>0</v>
      </c>
      <c r="G34" s="80">
        <f t="shared" si="1"/>
        <v>6</v>
      </c>
      <c r="H34" s="32">
        <f t="shared" si="1"/>
        <v>322.8</v>
      </c>
      <c r="I34" s="55">
        <f t="shared" si="1"/>
        <v>14</v>
      </c>
      <c r="J34" s="32">
        <f t="shared" si="1"/>
        <v>282.79999999999995</v>
      </c>
      <c r="K34" s="55">
        <f t="shared" si="1"/>
        <v>10</v>
      </c>
      <c r="L34" s="32">
        <f t="shared" si="1"/>
        <v>99.000000000000014</v>
      </c>
      <c r="M34" s="55">
        <f t="shared" si="1"/>
        <v>0</v>
      </c>
      <c r="N34" s="32">
        <f t="shared" si="1"/>
        <v>0</v>
      </c>
    </row>
    <row r="35" spans="3:14" s="12" customFormat="1" ht="11.4" x14ac:dyDescent="0.25">
      <c r="G35" s="38"/>
      <c r="H35" s="38"/>
      <c r="I35" s="38"/>
      <c r="J35" s="38"/>
      <c r="K35" s="38"/>
      <c r="L35" s="38"/>
      <c r="M35" s="38"/>
      <c r="N35" s="38"/>
    </row>
    <row r="36" spans="3:14" s="12" customFormat="1" ht="15.9" customHeight="1" x14ac:dyDescent="0.25">
      <c r="C36" s="2"/>
      <c r="D36" s="2"/>
      <c r="E36" s="2"/>
      <c r="F36" s="2"/>
      <c r="G36" s="38"/>
      <c r="H36" s="38"/>
      <c r="I36" s="38"/>
      <c r="J36" s="38"/>
      <c r="K36" s="38"/>
      <c r="L36" s="64"/>
      <c r="M36" s="64"/>
      <c r="N36" s="56">
        <f>SUM(H34+J34+L34+N34)</f>
        <v>704.59999999999991</v>
      </c>
    </row>
    <row r="37" spans="3:14" s="12" customFormat="1" ht="3" customHeight="1" x14ac:dyDescent="0.25">
      <c r="G37" s="38"/>
      <c r="H37" s="38"/>
      <c r="I37" s="38"/>
      <c r="J37" s="38"/>
      <c r="K37" s="38"/>
      <c r="L37" s="38"/>
    </row>
    <row r="38" spans="3:14" ht="7.5" customHeight="1" x14ac:dyDescent="0.25"/>
    <row r="39" spans="3:14" ht="7.5" customHeight="1" x14ac:dyDescent="0.25"/>
    <row r="41" spans="3:14" x14ac:dyDescent="0.25">
      <c r="C41" s="6"/>
      <c r="D41" s="6"/>
    </row>
    <row r="42" spans="3:14" x14ac:dyDescent="0.25">
      <c r="C42" s="3"/>
      <c r="D42" s="3"/>
    </row>
    <row r="45" spans="3:14" ht="13.5" customHeight="1" x14ac:dyDescent="0.25"/>
    <row r="46" spans="3:14" x14ac:dyDescent="0.25">
      <c r="C46" s="5"/>
      <c r="D46" s="5"/>
      <c r="E46" s="7"/>
      <c r="F46" s="7"/>
    </row>
    <row r="47" spans="3:14" x14ac:dyDescent="0.25">
      <c r="E47" s="8"/>
      <c r="F47" s="8"/>
      <c r="G47" s="39"/>
    </row>
    <row r="48" spans="3:14" x14ac:dyDescent="0.25">
      <c r="E48" s="8"/>
      <c r="F48" s="8"/>
      <c r="G48" s="39"/>
    </row>
    <row r="49" spans="5:7" x14ac:dyDescent="0.25">
      <c r="E49" s="8"/>
      <c r="F49" s="8"/>
      <c r="G49" s="39"/>
    </row>
    <row r="50" spans="5:7" x14ac:dyDescent="0.25">
      <c r="E50" s="4"/>
      <c r="F50" s="4"/>
    </row>
    <row r="51" spans="5:7" x14ac:dyDescent="0.25">
      <c r="E51" s="4"/>
      <c r="F51" s="4"/>
    </row>
  </sheetData>
  <mergeCells count="15">
    <mergeCell ref="A9:A10"/>
    <mergeCell ref="A2:O2"/>
    <mergeCell ref="N9:N10"/>
    <mergeCell ref="O9:O10"/>
    <mergeCell ref="C6:F6"/>
    <mergeCell ref="M9:M10"/>
    <mergeCell ref="B9:B10"/>
    <mergeCell ref="L9:L10"/>
    <mergeCell ref="I9:I10"/>
    <mergeCell ref="J9:J10"/>
    <mergeCell ref="H9:H10"/>
    <mergeCell ref="D9:F9"/>
    <mergeCell ref="G9:G10"/>
    <mergeCell ref="K9:K10"/>
    <mergeCell ref="C9:C10"/>
  </mergeCells>
  <dataValidations count="1">
    <dataValidation type="list" allowBlank="1" showInputMessage="1" showErrorMessage="1" sqref="C11:C32" xr:uid="{00000000-0002-0000-0000-000000000000}">
      <formula1>l_Ville</formula1>
    </dataValidation>
  </dataValidations>
  <printOptions horizontalCentered="1"/>
  <pageMargins left="0" right="0" top="0.98425196850393704" bottom="0" header="0" footer="0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219"/>
  <sheetViews>
    <sheetView showGridLines="0" workbookViewId="0">
      <selection activeCell="F5" sqref="F5"/>
    </sheetView>
  </sheetViews>
  <sheetFormatPr baseColWidth="10" defaultRowHeight="13.2" x14ac:dyDescent="0.25"/>
  <cols>
    <col min="1" max="1" width="21.44140625" bestFit="1" customWidth="1"/>
    <col min="3" max="3" width="12" customWidth="1"/>
    <col min="6" max="6" width="12.33203125" customWidth="1"/>
    <col min="8" max="8" width="7.5546875" style="44" customWidth="1"/>
    <col min="9" max="9" width="7.33203125" customWidth="1"/>
    <col min="10" max="10" width="3.88671875" style="44" bestFit="1" customWidth="1"/>
    <col min="11" max="11" width="7.33203125" customWidth="1"/>
    <col min="12" max="12" width="12.33203125" customWidth="1"/>
    <col min="16" max="16" width="22.33203125" customWidth="1"/>
    <col min="17" max="17" width="16.33203125" customWidth="1"/>
  </cols>
  <sheetData>
    <row r="2" spans="1:17" ht="14.4" x14ac:dyDescent="0.3">
      <c r="A2" s="18" t="s">
        <v>8</v>
      </c>
      <c r="B2" s="18" t="s">
        <v>272</v>
      </c>
      <c r="C2" s="18" t="s">
        <v>9</v>
      </c>
      <c r="D2" s="18" t="s">
        <v>10</v>
      </c>
      <c r="E2" s="18" t="s">
        <v>269</v>
      </c>
      <c r="F2" s="18" t="s">
        <v>271</v>
      </c>
      <c r="G2" s="24"/>
      <c r="H2" s="45" t="s">
        <v>225</v>
      </c>
      <c r="I2" s="18" t="s">
        <v>274</v>
      </c>
      <c r="J2" s="45" t="s">
        <v>276</v>
      </c>
      <c r="K2" s="18" t="s">
        <v>275</v>
      </c>
      <c r="L2" s="18" t="s">
        <v>270</v>
      </c>
      <c r="N2" s="31" t="s">
        <v>249</v>
      </c>
      <c r="O2" s="31" t="s">
        <v>246</v>
      </c>
      <c r="P2" s="31" t="s">
        <v>247</v>
      </c>
      <c r="Q2" s="31" t="s">
        <v>248</v>
      </c>
    </row>
    <row r="3" spans="1:17" ht="14.4" x14ac:dyDescent="0.3">
      <c r="A3" s="19" t="s">
        <v>11</v>
      </c>
      <c r="B3" s="20">
        <v>15</v>
      </c>
      <c r="C3" s="20">
        <v>15</v>
      </c>
      <c r="D3" s="21">
        <f>MROUND(t_Bareme[[#This Row],[kms aller]]+t_Bareme[[#This Row],[kms retour]],10)</f>
        <v>30</v>
      </c>
      <c r="E3" s="22">
        <f>IFERROR(INDEX(t_Indemnite[[Zone ]],MATCH(t_Bareme[[#This Row],[kms total]],t_Indemnite[[  ]],1)),"")</f>
        <v>3</v>
      </c>
      <c r="F3" s="25" t="str">
        <f>IFERROR(VLOOKUP(t_Bareme[[#This Row],[Zone]],$H$3:$L$25,5,FALSE),"")</f>
        <v>9,10 €</v>
      </c>
      <c r="G3" s="26"/>
      <c r="H3" s="44">
        <v>1</v>
      </c>
      <c r="I3" s="46">
        <v>5</v>
      </c>
      <c r="J3" s="47" t="s">
        <v>273</v>
      </c>
      <c r="K3" s="46">
        <v>10</v>
      </c>
      <c r="L3" s="48" t="s">
        <v>226</v>
      </c>
      <c r="N3" s="30">
        <v>72.5</v>
      </c>
      <c r="O3" s="29">
        <v>53.8</v>
      </c>
      <c r="P3" s="29">
        <v>20.2</v>
      </c>
      <c r="Q3" s="29">
        <v>9.9</v>
      </c>
    </row>
    <row r="4" spans="1:17" ht="14.4" x14ac:dyDescent="0.3">
      <c r="A4" s="23" t="s">
        <v>12</v>
      </c>
      <c r="B4" s="20">
        <v>102</v>
      </c>
      <c r="C4" s="20">
        <v>102</v>
      </c>
      <c r="D4" s="21">
        <f>MROUND(t_Bareme[[#This Row],[kms aller]]+t_Bareme[[#This Row],[kms retour]],10)</f>
        <v>200</v>
      </c>
      <c r="E4" s="22">
        <f>IFERROR(INDEX(t_Indemnite[[Zone ]],MATCH(t_Bareme[[#This Row],[kms total]],t_Indemnite[[  ]],1)),"")</f>
        <v>20</v>
      </c>
      <c r="F4" s="25" t="str">
        <f>IFERROR(VLOOKUP(t_Bareme[[#This Row],[Zone]],$H$3:$L$25,5,FALSE),"")</f>
        <v>60,60 €</v>
      </c>
      <c r="G4" s="26"/>
      <c r="H4" s="44">
        <v>2</v>
      </c>
      <c r="I4" s="46">
        <v>10</v>
      </c>
      <c r="J4" s="47" t="s">
        <v>273</v>
      </c>
      <c r="K4" s="46">
        <v>20</v>
      </c>
      <c r="L4" s="48" t="s">
        <v>227</v>
      </c>
    </row>
    <row r="5" spans="1:17" ht="14.4" x14ac:dyDescent="0.3">
      <c r="A5" s="23" t="s">
        <v>13</v>
      </c>
      <c r="B5" s="20">
        <v>106</v>
      </c>
      <c r="C5" s="20">
        <v>106</v>
      </c>
      <c r="D5" s="21">
        <f>MROUND(t_Bareme[[#This Row],[kms aller]]+t_Bareme[[#This Row],[kms retour]],10)</f>
        <v>210</v>
      </c>
      <c r="E5" s="22">
        <f>IFERROR(INDEX(t_Indemnite[[Zone ]],MATCH(t_Bareme[[#This Row],[kms total]],t_Indemnite[[  ]],1)),"")</f>
        <v>20</v>
      </c>
      <c r="F5" s="25" t="str">
        <f>IFERROR(VLOOKUP(t_Bareme[[#This Row],[Zone]],$H$3:$L$25,5,FALSE),"")</f>
        <v>60,60 €</v>
      </c>
      <c r="G5" s="26"/>
      <c r="H5" s="44">
        <v>3</v>
      </c>
      <c r="I5" s="46">
        <v>20</v>
      </c>
      <c r="J5" s="47" t="s">
        <v>273</v>
      </c>
      <c r="K5" s="46">
        <v>30</v>
      </c>
      <c r="L5" s="48" t="s">
        <v>228</v>
      </c>
      <c r="N5" s="59" t="s">
        <v>255</v>
      </c>
      <c r="O5" s="31" t="s">
        <v>256</v>
      </c>
    </row>
    <row r="6" spans="1:17" ht="14.4" x14ac:dyDescent="0.3">
      <c r="A6" s="23" t="s">
        <v>14</v>
      </c>
      <c r="B6" s="20">
        <v>81</v>
      </c>
      <c r="C6" s="20">
        <v>81</v>
      </c>
      <c r="D6" s="21">
        <f>MROUND(t_Bareme[[#This Row],[kms aller]]+t_Bareme[[#This Row],[kms retour]],10)</f>
        <v>160</v>
      </c>
      <c r="E6" s="22">
        <f>IFERROR(INDEX(t_Indemnite[[Zone ]],MATCH(t_Bareme[[#This Row],[kms total]],t_Indemnite[[  ]],1)),"")</f>
        <v>16</v>
      </c>
      <c r="F6" s="25" t="str">
        <f>IFERROR(VLOOKUP(t_Bareme[[#This Row],[Zone]],$H$3:$L$25,5,FALSE),"")</f>
        <v>48,50 €</v>
      </c>
      <c r="G6" s="26"/>
      <c r="H6" s="44">
        <v>4</v>
      </c>
      <c r="I6" s="46">
        <v>30</v>
      </c>
      <c r="J6" s="47" t="s">
        <v>273</v>
      </c>
      <c r="K6" s="46">
        <v>40</v>
      </c>
      <c r="L6" s="48" t="s">
        <v>229</v>
      </c>
      <c r="N6" s="57" t="s">
        <v>283</v>
      </c>
      <c r="O6" s="28" t="s">
        <v>257</v>
      </c>
    </row>
    <row r="7" spans="1:17" ht="14.4" x14ac:dyDescent="0.3">
      <c r="A7" s="23" t="s">
        <v>15</v>
      </c>
      <c r="B7" s="20">
        <v>25</v>
      </c>
      <c r="C7" s="20">
        <v>25</v>
      </c>
      <c r="D7" s="21">
        <f>MROUND(t_Bareme[[#This Row],[kms aller]]+t_Bareme[[#This Row],[kms retour]],10)</f>
        <v>50</v>
      </c>
      <c r="E7" s="22">
        <f>IFERROR(INDEX(t_Indemnite[[Zone ]],MATCH(t_Bareme[[#This Row],[kms total]],t_Indemnite[[  ]],1)),"")</f>
        <v>5</v>
      </c>
      <c r="F7" s="25" t="str">
        <f>IFERROR(VLOOKUP(t_Bareme[[#This Row],[Zone]],$H$3:$L$25,5,FALSE),"")</f>
        <v>15,20 €</v>
      </c>
      <c r="G7" s="26"/>
      <c r="H7" s="44">
        <v>5</v>
      </c>
      <c r="I7" s="46">
        <v>40</v>
      </c>
      <c r="J7" s="47" t="s">
        <v>273</v>
      </c>
      <c r="K7" s="46">
        <v>50</v>
      </c>
      <c r="L7" s="48" t="s">
        <v>230</v>
      </c>
      <c r="N7" s="57" t="s">
        <v>284</v>
      </c>
      <c r="O7" s="28" t="s">
        <v>258</v>
      </c>
    </row>
    <row r="8" spans="1:17" ht="14.4" x14ac:dyDescent="0.3">
      <c r="A8" s="23" t="s">
        <v>16</v>
      </c>
      <c r="B8" s="20">
        <v>97</v>
      </c>
      <c r="C8" s="20">
        <v>97</v>
      </c>
      <c r="D8" s="21">
        <f>MROUND(t_Bareme[[#This Row],[kms aller]]+t_Bareme[[#This Row],[kms retour]],10)</f>
        <v>190</v>
      </c>
      <c r="E8" s="22">
        <f>IFERROR(INDEX(t_Indemnite[[Zone ]],MATCH(t_Bareme[[#This Row],[kms total]],t_Indemnite[[  ]],1)),"")</f>
        <v>19</v>
      </c>
      <c r="F8" s="25" t="str">
        <f>IFERROR(VLOOKUP(t_Bareme[[#This Row],[Zone]],$H$3:$L$25,5,FALSE),"")</f>
        <v>57,60 €</v>
      </c>
      <c r="G8" s="26"/>
      <c r="H8" s="44">
        <v>6</v>
      </c>
      <c r="I8" s="46">
        <v>50</v>
      </c>
      <c r="J8" s="47" t="s">
        <v>273</v>
      </c>
      <c r="K8" s="46">
        <v>60</v>
      </c>
      <c r="L8" s="48" t="s">
        <v>231</v>
      </c>
      <c r="N8" s="57"/>
      <c r="O8" s="28" t="s">
        <v>259</v>
      </c>
    </row>
    <row r="9" spans="1:17" ht="14.4" x14ac:dyDescent="0.3">
      <c r="A9" s="23" t="s">
        <v>17</v>
      </c>
      <c r="B9" s="20">
        <v>46</v>
      </c>
      <c r="C9" s="20">
        <v>46</v>
      </c>
      <c r="D9" s="21">
        <f>MROUND(t_Bareme[[#This Row],[kms aller]]+t_Bareme[[#This Row],[kms retour]],10)</f>
        <v>90</v>
      </c>
      <c r="E9" s="22">
        <f>IFERROR(INDEX(t_Indemnite[[Zone ]],MATCH(t_Bareme[[#This Row],[kms total]],t_Indemnite[[  ]],1)),"")</f>
        <v>9</v>
      </c>
      <c r="F9" s="25" t="str">
        <f>IFERROR(VLOOKUP(t_Bareme[[#This Row],[Zone]],$H$3:$L$25,5,FALSE),"")</f>
        <v>27,30 €</v>
      </c>
      <c r="G9" s="26"/>
      <c r="H9" s="44">
        <v>7</v>
      </c>
      <c r="I9" s="46">
        <v>60</v>
      </c>
      <c r="J9" s="47" t="s">
        <v>273</v>
      </c>
      <c r="K9" s="46">
        <v>70</v>
      </c>
      <c r="L9" s="48" t="s">
        <v>232</v>
      </c>
      <c r="N9" s="58"/>
      <c r="O9" s="28" t="s">
        <v>260</v>
      </c>
    </row>
    <row r="10" spans="1:17" ht="14.4" x14ac:dyDescent="0.3">
      <c r="A10" s="23" t="s">
        <v>18</v>
      </c>
      <c r="B10" s="20">
        <v>28</v>
      </c>
      <c r="C10" s="20">
        <v>28</v>
      </c>
      <c r="D10" s="21">
        <f>MROUND(t_Bareme[[#This Row],[kms aller]]+t_Bareme[[#This Row],[kms retour]],10)</f>
        <v>60</v>
      </c>
      <c r="E10" s="22">
        <f>IFERROR(INDEX(t_Indemnite[[Zone ]],MATCH(t_Bareme[[#This Row],[kms total]],t_Indemnite[[  ]],1)),"")</f>
        <v>6</v>
      </c>
      <c r="F10" s="25" t="str">
        <f>IFERROR(VLOOKUP(t_Bareme[[#This Row],[Zone]],$H$3:$L$25,5,FALSE),"")</f>
        <v>18,20 €</v>
      </c>
      <c r="G10" s="26"/>
      <c r="H10" s="44">
        <v>8</v>
      </c>
      <c r="I10" s="46">
        <v>70</v>
      </c>
      <c r="J10" s="47" t="s">
        <v>273</v>
      </c>
      <c r="K10" s="46">
        <v>80</v>
      </c>
      <c r="L10" s="48" t="s">
        <v>233</v>
      </c>
      <c r="N10" s="58"/>
      <c r="O10" s="28" t="s">
        <v>261</v>
      </c>
    </row>
    <row r="11" spans="1:17" ht="14.4" x14ac:dyDescent="0.3">
      <c r="A11" s="23" t="s">
        <v>19</v>
      </c>
      <c r="B11" s="20">
        <v>16</v>
      </c>
      <c r="C11" s="20">
        <v>16</v>
      </c>
      <c r="D11" s="21">
        <f>MROUND(t_Bareme[[#This Row],[kms aller]]+t_Bareme[[#This Row],[kms retour]],10)</f>
        <v>30</v>
      </c>
      <c r="E11" s="22">
        <f>IFERROR(INDEX(t_Indemnite[[Zone ]],MATCH(t_Bareme[[#This Row],[kms total]],t_Indemnite[[  ]],1)),"")</f>
        <v>3</v>
      </c>
      <c r="F11" s="25" t="str">
        <f>IFERROR(VLOOKUP(t_Bareme[[#This Row],[Zone]],$H$3:$L$25,5,FALSE),"")</f>
        <v>9,10 €</v>
      </c>
      <c r="G11" s="26"/>
      <c r="H11" s="44">
        <v>9</v>
      </c>
      <c r="I11" s="46">
        <v>80</v>
      </c>
      <c r="J11" s="47" t="s">
        <v>273</v>
      </c>
      <c r="K11" s="46">
        <v>90</v>
      </c>
      <c r="L11" s="48" t="s">
        <v>234</v>
      </c>
      <c r="N11" s="58"/>
      <c r="O11" s="28" t="s">
        <v>262</v>
      </c>
    </row>
    <row r="12" spans="1:17" ht="14.4" x14ac:dyDescent="0.3">
      <c r="A12" s="23" t="s">
        <v>20</v>
      </c>
      <c r="B12" s="20">
        <v>61</v>
      </c>
      <c r="C12" s="20">
        <v>61</v>
      </c>
      <c r="D12" s="21">
        <f>MROUND(t_Bareme[[#This Row],[kms aller]]+t_Bareme[[#This Row],[kms retour]],10)</f>
        <v>120</v>
      </c>
      <c r="E12" s="22">
        <f>IFERROR(INDEX(t_Indemnite[[Zone ]],MATCH(t_Bareme[[#This Row],[kms total]],t_Indemnite[[  ]],1)),"")</f>
        <v>12</v>
      </c>
      <c r="F12" s="25" t="str">
        <f>IFERROR(VLOOKUP(t_Bareme[[#This Row],[Zone]],$H$3:$L$25,5,FALSE),"")</f>
        <v>36,40 €</v>
      </c>
      <c r="G12" s="26"/>
      <c r="H12" s="44">
        <v>10</v>
      </c>
      <c r="I12" s="46">
        <v>90</v>
      </c>
      <c r="J12" s="47" t="s">
        <v>273</v>
      </c>
      <c r="K12" s="46">
        <v>100</v>
      </c>
      <c r="L12" s="48" t="s">
        <v>235</v>
      </c>
      <c r="N12" s="58"/>
      <c r="O12" s="28" t="s">
        <v>263</v>
      </c>
    </row>
    <row r="13" spans="1:17" ht="14.4" x14ac:dyDescent="0.3">
      <c r="A13" s="23" t="s">
        <v>21</v>
      </c>
      <c r="B13" s="20">
        <v>138</v>
      </c>
      <c r="C13" s="20">
        <v>138</v>
      </c>
      <c r="D13" s="21">
        <f>MROUND(t_Bareme[[#This Row],[kms aller]]+t_Bareme[[#This Row],[kms retour]],10)</f>
        <v>280</v>
      </c>
      <c r="E13" s="22">
        <f>IFERROR(INDEX(t_Indemnite[[Zone ]],MATCH(t_Bareme[[#This Row],[kms total]],t_Indemnite[[  ]],1)),"")</f>
        <v>20</v>
      </c>
      <c r="F13" s="25" t="str">
        <f>IFERROR(VLOOKUP(t_Bareme[[#This Row],[Zone]],$H$3:$L$25,5,FALSE),"")</f>
        <v>60,60 €</v>
      </c>
      <c r="G13" s="26"/>
      <c r="H13" s="44">
        <v>11</v>
      </c>
      <c r="I13" s="46">
        <v>100</v>
      </c>
      <c r="J13" s="47" t="s">
        <v>273</v>
      </c>
      <c r="K13" s="46">
        <v>110</v>
      </c>
      <c r="L13" s="48" t="s">
        <v>236</v>
      </c>
      <c r="N13" s="58"/>
      <c r="O13" s="28" t="s">
        <v>264</v>
      </c>
    </row>
    <row r="14" spans="1:17" ht="14.4" x14ac:dyDescent="0.3">
      <c r="A14" s="23" t="s">
        <v>22</v>
      </c>
      <c r="B14" s="20">
        <v>98</v>
      </c>
      <c r="C14" s="20">
        <v>98</v>
      </c>
      <c r="D14" s="21">
        <f>MROUND(t_Bareme[[#This Row],[kms aller]]+t_Bareme[[#This Row],[kms retour]],10)</f>
        <v>200</v>
      </c>
      <c r="E14" s="22">
        <f>IFERROR(INDEX(t_Indemnite[[Zone ]],MATCH(t_Bareme[[#This Row],[kms total]],t_Indemnite[[  ]],1)),"")</f>
        <v>20</v>
      </c>
      <c r="F14" s="25" t="str">
        <f>IFERROR(VLOOKUP(t_Bareme[[#This Row],[Zone]],$H$3:$L$25,5,FALSE),"")</f>
        <v>60,60 €</v>
      </c>
      <c r="G14" s="26"/>
      <c r="H14" s="44">
        <v>12</v>
      </c>
      <c r="I14" s="46">
        <v>110</v>
      </c>
      <c r="J14" s="47" t="s">
        <v>273</v>
      </c>
      <c r="K14" s="46">
        <v>120</v>
      </c>
      <c r="L14" s="48" t="s">
        <v>237</v>
      </c>
      <c r="N14" s="58"/>
      <c r="O14" s="28" t="s">
        <v>265</v>
      </c>
    </row>
    <row r="15" spans="1:17" ht="14.4" x14ac:dyDescent="0.3">
      <c r="A15" s="23" t="s">
        <v>23</v>
      </c>
      <c r="B15" s="20">
        <v>71</v>
      </c>
      <c r="C15" s="20">
        <v>71</v>
      </c>
      <c r="D15" s="21">
        <f>MROUND(t_Bareme[[#This Row],[kms aller]]+t_Bareme[[#This Row],[kms retour]],10)</f>
        <v>140</v>
      </c>
      <c r="E15" s="22">
        <f>IFERROR(INDEX(t_Indemnite[[Zone ]],MATCH(t_Bareme[[#This Row],[kms total]],t_Indemnite[[  ]],1)),"")</f>
        <v>14</v>
      </c>
      <c r="F15" s="25" t="str">
        <f>IFERROR(VLOOKUP(t_Bareme[[#This Row],[Zone]],$H$3:$L$25,5,FALSE),"")</f>
        <v>42,40 €</v>
      </c>
      <c r="G15" s="26"/>
      <c r="H15" s="44">
        <v>13</v>
      </c>
      <c r="I15" s="46">
        <v>120</v>
      </c>
      <c r="J15" s="47" t="s">
        <v>273</v>
      </c>
      <c r="K15" s="46">
        <v>130</v>
      </c>
      <c r="L15" s="48" t="s">
        <v>238</v>
      </c>
      <c r="N15" s="58"/>
      <c r="O15" s="28" t="s">
        <v>266</v>
      </c>
    </row>
    <row r="16" spans="1:17" ht="14.4" x14ac:dyDescent="0.3">
      <c r="A16" s="23" t="s">
        <v>24</v>
      </c>
      <c r="B16" s="20">
        <v>61</v>
      </c>
      <c r="C16" s="20">
        <v>61</v>
      </c>
      <c r="D16" s="21">
        <f>MROUND(t_Bareme[[#This Row],[kms aller]]+t_Bareme[[#This Row],[kms retour]],10)</f>
        <v>120</v>
      </c>
      <c r="E16" s="22">
        <f>IFERROR(INDEX(t_Indemnite[[Zone ]],MATCH(t_Bareme[[#This Row],[kms total]],t_Indemnite[[  ]],1)),"")</f>
        <v>12</v>
      </c>
      <c r="F16" s="25" t="str">
        <f>IFERROR(VLOOKUP(t_Bareme[[#This Row],[Zone]],$H$3:$L$25,5,FALSE),"")</f>
        <v>36,40 €</v>
      </c>
      <c r="G16" s="26"/>
      <c r="H16" s="44">
        <v>14</v>
      </c>
      <c r="I16" s="46">
        <v>130</v>
      </c>
      <c r="J16" s="47" t="s">
        <v>273</v>
      </c>
      <c r="K16" s="46">
        <v>140</v>
      </c>
      <c r="L16" s="48" t="s">
        <v>239</v>
      </c>
      <c r="N16" s="58"/>
      <c r="O16" s="28" t="s">
        <v>267</v>
      </c>
    </row>
    <row r="17" spans="1:15" ht="14.4" x14ac:dyDescent="0.3">
      <c r="A17" s="23" t="s">
        <v>25</v>
      </c>
      <c r="B17" s="20">
        <v>29</v>
      </c>
      <c r="C17" s="20">
        <v>29</v>
      </c>
      <c r="D17" s="21">
        <f>MROUND(t_Bareme[[#This Row],[kms aller]]+t_Bareme[[#This Row],[kms retour]],10)</f>
        <v>60</v>
      </c>
      <c r="E17" s="22">
        <f>IFERROR(INDEX(t_Indemnite[[Zone ]],MATCH(t_Bareme[[#This Row],[kms total]],t_Indemnite[[  ]],1)),"")</f>
        <v>6</v>
      </c>
      <c r="F17" s="25" t="str">
        <f>IFERROR(VLOOKUP(t_Bareme[[#This Row],[Zone]],$H$3:$L$25,5,FALSE),"")</f>
        <v>18,20 €</v>
      </c>
      <c r="G17" s="26"/>
      <c r="H17" s="44">
        <v>15</v>
      </c>
      <c r="I17" s="46">
        <v>140</v>
      </c>
      <c r="J17" s="47" t="s">
        <v>273</v>
      </c>
      <c r="K17" s="46">
        <v>150</v>
      </c>
      <c r="L17" s="48" t="s">
        <v>240</v>
      </c>
      <c r="N17" s="60"/>
      <c r="O17" s="28" t="s">
        <v>268</v>
      </c>
    </row>
    <row r="18" spans="1:15" ht="14.4" x14ac:dyDescent="0.3">
      <c r="A18" s="23" t="s">
        <v>26</v>
      </c>
      <c r="B18" s="20">
        <v>128</v>
      </c>
      <c r="C18" s="20">
        <v>128</v>
      </c>
      <c r="D18" s="21">
        <f>MROUND(t_Bareme[[#This Row],[kms aller]]+t_Bareme[[#This Row],[kms retour]],10)</f>
        <v>260</v>
      </c>
      <c r="E18" s="22">
        <f>IFERROR(INDEX(t_Indemnite[[Zone ]],MATCH(t_Bareme[[#This Row],[kms total]],t_Indemnite[[  ]],1)),"")</f>
        <v>20</v>
      </c>
      <c r="F18" s="25" t="str">
        <f>IFERROR(VLOOKUP(t_Bareme[[#This Row],[Zone]],$H$3:$L$25,5,FALSE),"")</f>
        <v>60,60 €</v>
      </c>
      <c r="G18" s="26"/>
      <c r="H18" s="44">
        <v>16</v>
      </c>
      <c r="I18" s="46">
        <v>150</v>
      </c>
      <c r="J18" s="47" t="s">
        <v>273</v>
      </c>
      <c r="K18" s="46">
        <v>160</v>
      </c>
      <c r="L18" s="48" t="s">
        <v>241</v>
      </c>
    </row>
    <row r="19" spans="1:15" ht="14.4" x14ac:dyDescent="0.3">
      <c r="A19" s="23" t="s">
        <v>27</v>
      </c>
      <c r="B19" s="20">
        <v>75</v>
      </c>
      <c r="C19" s="20">
        <v>75</v>
      </c>
      <c r="D19" s="21">
        <f>MROUND(t_Bareme[[#This Row],[kms aller]]+t_Bareme[[#This Row],[kms retour]],10)</f>
        <v>150</v>
      </c>
      <c r="E19" s="22">
        <f>IFERROR(INDEX(t_Indemnite[[Zone ]],MATCH(t_Bareme[[#This Row],[kms total]],t_Indemnite[[  ]],1)),"")</f>
        <v>15</v>
      </c>
      <c r="F19" s="25" t="str">
        <f>IFERROR(VLOOKUP(t_Bareme[[#This Row],[Zone]],$H$3:$L$25,5,FALSE),"")</f>
        <v>45,50 €</v>
      </c>
      <c r="G19" s="26"/>
      <c r="H19" s="44">
        <v>17</v>
      </c>
      <c r="I19" s="46">
        <v>160</v>
      </c>
      <c r="J19" s="47" t="s">
        <v>273</v>
      </c>
      <c r="K19" s="46">
        <v>170</v>
      </c>
      <c r="L19" s="48" t="s">
        <v>242</v>
      </c>
    </row>
    <row r="20" spans="1:15" ht="14.4" x14ac:dyDescent="0.3">
      <c r="A20" s="23" t="s">
        <v>28</v>
      </c>
      <c r="B20" s="20">
        <v>54</v>
      </c>
      <c r="C20" s="20">
        <v>54</v>
      </c>
      <c r="D20" s="21">
        <f>MROUND(t_Bareme[[#This Row],[kms aller]]+t_Bareme[[#This Row],[kms retour]],10)</f>
        <v>110</v>
      </c>
      <c r="E20" s="22">
        <f>IFERROR(INDEX(t_Indemnite[[Zone ]],MATCH(t_Bareme[[#This Row],[kms total]],t_Indemnite[[  ]],1)),"")</f>
        <v>11</v>
      </c>
      <c r="F20" s="25" t="str">
        <f>IFERROR(VLOOKUP(t_Bareme[[#This Row],[Zone]],$H$3:$L$25,5,FALSE),"")</f>
        <v>33,30 €</v>
      </c>
      <c r="G20" s="26"/>
      <c r="H20" s="44">
        <v>18</v>
      </c>
      <c r="I20" s="46">
        <v>170</v>
      </c>
      <c r="J20" s="47" t="s">
        <v>273</v>
      </c>
      <c r="K20" s="46">
        <v>180</v>
      </c>
      <c r="L20" s="48" t="s">
        <v>243</v>
      </c>
    </row>
    <row r="21" spans="1:15" ht="14.4" x14ac:dyDescent="0.3">
      <c r="A21" s="23" t="s">
        <v>29</v>
      </c>
      <c r="B21" s="20">
        <v>53</v>
      </c>
      <c r="C21" s="20">
        <v>53</v>
      </c>
      <c r="D21" s="21">
        <f>MROUND(t_Bareme[[#This Row],[kms aller]]+t_Bareme[[#This Row],[kms retour]],10)</f>
        <v>110</v>
      </c>
      <c r="E21" s="22">
        <f>IFERROR(INDEX(t_Indemnite[[Zone ]],MATCH(t_Bareme[[#This Row],[kms total]],t_Indemnite[[  ]],1)),"")</f>
        <v>11</v>
      </c>
      <c r="F21" s="25" t="str">
        <f>IFERROR(VLOOKUP(t_Bareme[[#This Row],[Zone]],$H$3:$L$25,5,FALSE),"")</f>
        <v>33,30 €</v>
      </c>
      <c r="G21" s="26"/>
      <c r="H21" s="44">
        <v>19</v>
      </c>
      <c r="I21" s="46">
        <v>180</v>
      </c>
      <c r="J21" s="47" t="s">
        <v>273</v>
      </c>
      <c r="K21" s="46">
        <v>190</v>
      </c>
      <c r="L21" s="48" t="s">
        <v>244</v>
      </c>
    </row>
    <row r="22" spans="1:15" ht="14.4" x14ac:dyDescent="0.3">
      <c r="A22" s="23" t="s">
        <v>30</v>
      </c>
      <c r="B22" s="20">
        <v>46</v>
      </c>
      <c r="C22" s="20">
        <v>46</v>
      </c>
      <c r="D22" s="21">
        <f>MROUND(t_Bareme[[#This Row],[kms aller]]+t_Bareme[[#This Row],[kms retour]],10)</f>
        <v>90</v>
      </c>
      <c r="E22" s="22">
        <f>IFERROR(INDEX(t_Indemnite[[Zone ]],MATCH(t_Bareme[[#This Row],[kms total]],t_Indemnite[[  ]],1)),"")</f>
        <v>9</v>
      </c>
      <c r="F22" s="25" t="str">
        <f>IFERROR(VLOOKUP(t_Bareme[[#This Row],[Zone]],$H$3:$L$25,5,FALSE),"")</f>
        <v>27,30 €</v>
      </c>
      <c r="G22" s="26"/>
      <c r="H22" s="44">
        <v>20</v>
      </c>
      <c r="I22" s="46">
        <v>190</v>
      </c>
      <c r="J22" s="47" t="s">
        <v>273</v>
      </c>
      <c r="K22" s="46">
        <v>200</v>
      </c>
      <c r="L22" s="48" t="s">
        <v>245</v>
      </c>
    </row>
    <row r="23" spans="1:15" ht="14.4" x14ac:dyDescent="0.3">
      <c r="A23" s="23" t="s">
        <v>31</v>
      </c>
      <c r="B23" s="20"/>
      <c r="C23" s="20"/>
      <c r="D23" s="21">
        <f>MROUND(t_Bareme[[#This Row],[kms aller]]+t_Bareme[[#This Row],[kms retour]],10)</f>
        <v>0</v>
      </c>
      <c r="E23" s="22" t="str">
        <f>IFERROR(INDEX(t_Indemnite[[Zone ]],MATCH(t_Bareme[[#This Row],[kms total]],t_Indemnite[[  ]],1)),"")</f>
        <v/>
      </c>
      <c r="F23" s="25" t="str">
        <f>IFERROR(VLOOKUP(t_Bareme[[#This Row],[Zone]],$H$3:$L$25,5,FALSE),"")</f>
        <v/>
      </c>
      <c r="G23" s="26"/>
      <c r="H23" s="44">
        <v>20</v>
      </c>
      <c r="I23" s="46">
        <v>200</v>
      </c>
      <c r="J23" s="47" t="s">
        <v>273</v>
      </c>
      <c r="K23" s="46">
        <v>300</v>
      </c>
      <c r="L23" s="48" t="s">
        <v>245</v>
      </c>
    </row>
    <row r="24" spans="1:15" ht="14.4" x14ac:dyDescent="0.3">
      <c r="A24" s="23" t="s">
        <v>32</v>
      </c>
      <c r="B24" s="20"/>
      <c r="C24" s="20"/>
      <c r="D24" s="21">
        <f>MROUND(t_Bareme[[#This Row],[kms aller]]+t_Bareme[[#This Row],[kms retour]],10)</f>
        <v>0</v>
      </c>
      <c r="E24" s="22" t="str">
        <f>IFERROR(INDEX(t_Indemnite[[Zone ]],MATCH(t_Bareme[[#This Row],[kms total]],t_Indemnite[[  ]],1)),"")</f>
        <v/>
      </c>
      <c r="F24" s="25" t="str">
        <f>IFERROR(VLOOKUP(t_Bareme[[#This Row],[Zone]],$H$3:$L$25,5,FALSE),"")</f>
        <v/>
      </c>
      <c r="G24" s="26"/>
      <c r="H24" s="44">
        <v>20</v>
      </c>
      <c r="I24" s="46">
        <v>300</v>
      </c>
      <c r="J24" s="47" t="s">
        <v>273</v>
      </c>
      <c r="K24" s="46">
        <v>400</v>
      </c>
      <c r="L24" s="48" t="s">
        <v>245</v>
      </c>
    </row>
    <row r="25" spans="1:15" ht="14.4" x14ac:dyDescent="0.3">
      <c r="A25" s="23" t="s">
        <v>33</v>
      </c>
      <c r="B25" s="20">
        <v>57</v>
      </c>
      <c r="C25" s="20">
        <v>57</v>
      </c>
      <c r="D25" s="21">
        <f>MROUND(t_Bareme[[#This Row],[kms aller]]+t_Bareme[[#This Row],[kms retour]],10)</f>
        <v>110</v>
      </c>
      <c r="E25" s="22">
        <f>IFERROR(INDEX(t_Indemnite[[Zone ]],MATCH(t_Bareme[[#This Row],[kms total]],t_Indemnite[[  ]],1)),"")</f>
        <v>11</v>
      </c>
      <c r="F25" s="25" t="str">
        <f>IFERROR(VLOOKUP(t_Bareme[[#This Row],[Zone]],$H$3:$L$25,5,FALSE),"")</f>
        <v>33,30 €</v>
      </c>
      <c r="G25" s="26"/>
      <c r="H25" s="44">
        <v>20</v>
      </c>
      <c r="I25" s="46">
        <v>400</v>
      </c>
      <c r="J25" s="47" t="s">
        <v>273</v>
      </c>
      <c r="K25" s="46">
        <v>500</v>
      </c>
      <c r="L25" s="48" t="s">
        <v>245</v>
      </c>
    </row>
    <row r="26" spans="1:15" ht="14.4" x14ac:dyDescent="0.3">
      <c r="A26" s="23" t="s">
        <v>34</v>
      </c>
      <c r="B26" s="20">
        <v>50</v>
      </c>
      <c r="C26" s="20">
        <v>50</v>
      </c>
      <c r="D26" s="21">
        <f>MROUND(t_Bareme[[#This Row],[kms aller]]+t_Bareme[[#This Row],[kms retour]],10)</f>
        <v>100</v>
      </c>
      <c r="E26" s="22">
        <f>IFERROR(INDEX(t_Indemnite[[Zone ]],MATCH(t_Bareme[[#This Row],[kms total]],t_Indemnite[[  ]],1)),"")</f>
        <v>10</v>
      </c>
      <c r="F26" s="25" t="str">
        <f>IFERROR(VLOOKUP(t_Bareme[[#This Row],[Zone]],$H$3:$L$25,5,FALSE),"")</f>
        <v>30,30 €</v>
      </c>
      <c r="G26" s="26"/>
      <c r="I26" s="46"/>
      <c r="J26" s="47"/>
      <c r="K26" s="46"/>
      <c r="L26" s="48"/>
    </row>
    <row r="27" spans="1:15" ht="14.4" x14ac:dyDescent="0.3">
      <c r="A27" s="23" t="s">
        <v>35</v>
      </c>
      <c r="B27" s="20">
        <v>174</v>
      </c>
      <c r="C27" s="20">
        <v>174</v>
      </c>
      <c r="D27" s="21">
        <f>MROUND(t_Bareme[[#This Row],[kms aller]]+t_Bareme[[#This Row],[kms retour]],10)</f>
        <v>350</v>
      </c>
      <c r="E27" s="22">
        <f>IFERROR(INDEX(t_Indemnite[[Zone ]],MATCH(t_Bareme[[#This Row],[kms total]],t_Indemnite[[  ]],1)),"")</f>
        <v>20</v>
      </c>
      <c r="F27" s="25" t="str">
        <f>IFERROR(VLOOKUP(t_Bareme[[#This Row],[Zone]],$H$3:$L$25,5,FALSE),"")</f>
        <v>60,60 €</v>
      </c>
      <c r="G27" s="26"/>
      <c r="I27" s="46"/>
      <c r="J27" s="47"/>
      <c r="K27" s="46"/>
      <c r="L27" s="48"/>
    </row>
    <row r="28" spans="1:15" ht="14.4" x14ac:dyDescent="0.3">
      <c r="A28" s="23" t="s">
        <v>36</v>
      </c>
      <c r="B28" s="20"/>
      <c r="C28" s="20"/>
      <c r="D28" s="21">
        <f>MROUND(t_Bareme[[#This Row],[kms aller]]+t_Bareme[[#This Row],[kms retour]],10)</f>
        <v>0</v>
      </c>
      <c r="E28" s="22" t="str">
        <f>IFERROR(INDEX(t_Indemnite[[Zone ]],MATCH(t_Bareme[[#This Row],[kms total]],t_Indemnite[[  ]],1)),"")</f>
        <v/>
      </c>
      <c r="F28" s="25" t="str">
        <f>IFERROR(VLOOKUP(t_Bareme[[#This Row],[Zone]],$H$3:$L$25,5,FALSE),"")</f>
        <v/>
      </c>
      <c r="G28" s="26"/>
    </row>
    <row r="29" spans="1:15" ht="14.4" x14ac:dyDescent="0.3">
      <c r="A29" s="23" t="s">
        <v>37</v>
      </c>
      <c r="B29" s="20"/>
      <c r="C29" s="20"/>
      <c r="D29" s="21">
        <f>MROUND(t_Bareme[[#This Row],[kms aller]]+t_Bareme[[#This Row],[kms retour]],10)</f>
        <v>0</v>
      </c>
      <c r="E29" s="22" t="str">
        <f>IFERROR(INDEX(t_Indemnite[[Zone ]],MATCH(t_Bareme[[#This Row],[kms total]],t_Indemnite[[  ]],1)),"")</f>
        <v/>
      </c>
      <c r="F29" s="25" t="str">
        <f>IFERROR(VLOOKUP(t_Bareme[[#This Row],[Zone]],$H$3:$L$25,5,FALSE),"")</f>
        <v/>
      </c>
      <c r="G29" s="26"/>
    </row>
    <row r="30" spans="1:15" ht="14.4" x14ac:dyDescent="0.3">
      <c r="A30" s="23" t="s">
        <v>38</v>
      </c>
      <c r="B30" s="20">
        <v>132</v>
      </c>
      <c r="C30" s="20">
        <v>132</v>
      </c>
      <c r="D30" s="21">
        <f>MROUND(t_Bareme[[#This Row],[kms aller]]+t_Bareme[[#This Row],[kms retour]],10)</f>
        <v>260</v>
      </c>
      <c r="E30" s="22">
        <f>IFERROR(INDEX(t_Indemnite[[Zone ]],MATCH(t_Bareme[[#This Row],[kms total]],t_Indemnite[[  ]],1)),"")</f>
        <v>20</v>
      </c>
      <c r="F30" s="25" t="str">
        <f>IFERROR(VLOOKUP(t_Bareme[[#This Row],[Zone]],$H$3:$L$25,5,FALSE),"")</f>
        <v>60,60 €</v>
      </c>
      <c r="G30" s="26"/>
    </row>
    <row r="31" spans="1:15" ht="14.4" x14ac:dyDescent="0.3">
      <c r="A31" s="23" t="s">
        <v>39</v>
      </c>
      <c r="B31" s="20">
        <v>25</v>
      </c>
      <c r="C31" s="20">
        <v>25</v>
      </c>
      <c r="D31" s="21">
        <f>MROUND(t_Bareme[[#This Row],[kms aller]]+t_Bareme[[#This Row],[kms retour]],10)</f>
        <v>50</v>
      </c>
      <c r="E31" s="22">
        <f>IFERROR(INDEX(t_Indemnite[[Zone ]],MATCH(t_Bareme[[#This Row],[kms total]],t_Indemnite[[  ]],1)),"")</f>
        <v>5</v>
      </c>
      <c r="F31" s="25" t="str">
        <f>IFERROR(VLOOKUP(t_Bareme[[#This Row],[Zone]],$H$3:$L$25,5,FALSE),"")</f>
        <v>15,20 €</v>
      </c>
      <c r="G31" s="26"/>
    </row>
    <row r="32" spans="1:15" ht="14.4" x14ac:dyDescent="0.3">
      <c r="A32" s="23" t="s">
        <v>40</v>
      </c>
      <c r="B32" s="20">
        <v>32</v>
      </c>
      <c r="C32" s="20">
        <v>32</v>
      </c>
      <c r="D32" s="21">
        <f>MROUND(t_Bareme[[#This Row],[kms aller]]+t_Bareme[[#This Row],[kms retour]],10)</f>
        <v>60</v>
      </c>
      <c r="E32" s="22">
        <f>IFERROR(INDEX(t_Indemnite[[Zone ]],MATCH(t_Bareme[[#This Row],[kms total]],t_Indemnite[[  ]],1)),"")</f>
        <v>6</v>
      </c>
      <c r="F32" s="25" t="str">
        <f>IFERROR(VLOOKUP(t_Bareme[[#This Row],[Zone]],$H$3:$L$25,5,FALSE),"")</f>
        <v>18,20 €</v>
      </c>
      <c r="G32" s="26"/>
    </row>
    <row r="33" spans="1:7" ht="14.4" x14ac:dyDescent="0.3">
      <c r="A33" s="23" t="s">
        <v>41</v>
      </c>
      <c r="B33" s="20">
        <v>40</v>
      </c>
      <c r="C33" s="20">
        <v>40</v>
      </c>
      <c r="D33" s="21">
        <f>MROUND(t_Bareme[[#This Row],[kms aller]]+t_Bareme[[#This Row],[kms retour]],10)</f>
        <v>80</v>
      </c>
      <c r="E33" s="22">
        <f>IFERROR(INDEX(t_Indemnite[[Zone ]],MATCH(t_Bareme[[#This Row],[kms total]],t_Indemnite[[  ]],1)),"")</f>
        <v>8</v>
      </c>
      <c r="F33" s="25" t="str">
        <f>IFERROR(VLOOKUP(t_Bareme[[#This Row],[Zone]],$H$3:$L$25,5,FALSE),"")</f>
        <v>24,20 €</v>
      </c>
      <c r="G33" s="26"/>
    </row>
    <row r="34" spans="1:7" ht="14.4" x14ac:dyDescent="0.3">
      <c r="A34" s="23" t="s">
        <v>42</v>
      </c>
      <c r="B34" s="20">
        <v>12</v>
      </c>
      <c r="C34" s="20">
        <v>12</v>
      </c>
      <c r="D34" s="21">
        <f>MROUND(t_Bareme[[#This Row],[kms aller]]+t_Bareme[[#This Row],[kms retour]],10)</f>
        <v>20</v>
      </c>
      <c r="E34" s="22">
        <f>IFERROR(INDEX(t_Indemnite[[Zone ]],MATCH(t_Bareme[[#This Row],[kms total]],t_Indemnite[[  ]],1)),"")</f>
        <v>2</v>
      </c>
      <c r="F34" s="25" t="str">
        <f>IFERROR(VLOOKUP(t_Bareme[[#This Row],[Zone]],$H$3:$L$25,5,FALSE),"")</f>
        <v>6,10 €</v>
      </c>
      <c r="G34" s="26"/>
    </row>
    <row r="35" spans="1:7" ht="14.4" x14ac:dyDescent="0.3">
      <c r="A35" s="23" t="s">
        <v>43</v>
      </c>
      <c r="B35" s="20">
        <v>21</v>
      </c>
      <c r="C35" s="20">
        <v>21</v>
      </c>
      <c r="D35" s="21">
        <f>MROUND(t_Bareme[[#This Row],[kms aller]]+t_Bareme[[#This Row],[kms retour]],10)</f>
        <v>40</v>
      </c>
      <c r="E35" s="22">
        <f>IFERROR(INDEX(t_Indemnite[[Zone ]],MATCH(t_Bareme[[#This Row],[kms total]],t_Indemnite[[  ]],1)),"")</f>
        <v>4</v>
      </c>
      <c r="F35" s="25" t="str">
        <f>IFERROR(VLOOKUP(t_Bareme[[#This Row],[Zone]],$H$3:$L$25,5,FALSE),"")</f>
        <v>12,10 €</v>
      </c>
      <c r="G35" s="26"/>
    </row>
    <row r="36" spans="1:7" ht="14.4" x14ac:dyDescent="0.3">
      <c r="A36" s="23" t="s">
        <v>44</v>
      </c>
      <c r="B36" s="20">
        <v>77</v>
      </c>
      <c r="C36" s="20">
        <v>77</v>
      </c>
      <c r="D36" s="21">
        <f>MROUND(t_Bareme[[#This Row],[kms aller]]+t_Bareme[[#This Row],[kms retour]],10)</f>
        <v>150</v>
      </c>
      <c r="E36" s="22">
        <f>IFERROR(INDEX(t_Indemnite[[Zone ]],MATCH(t_Bareme[[#This Row],[kms total]],t_Indemnite[[  ]],1)),"")</f>
        <v>15</v>
      </c>
      <c r="F36" s="25" t="str">
        <f>IFERROR(VLOOKUP(t_Bareme[[#This Row],[Zone]],$H$3:$L$25,5,FALSE),"")</f>
        <v>45,50 €</v>
      </c>
      <c r="G36" s="26"/>
    </row>
    <row r="37" spans="1:7" ht="14.4" x14ac:dyDescent="0.3">
      <c r="A37" s="23" t="s">
        <v>45</v>
      </c>
      <c r="B37" s="20">
        <v>47</v>
      </c>
      <c r="C37" s="20">
        <v>47</v>
      </c>
      <c r="D37" s="21">
        <f>MROUND(t_Bareme[[#This Row],[kms aller]]+t_Bareme[[#This Row],[kms retour]],10)</f>
        <v>90</v>
      </c>
      <c r="E37" s="22">
        <f>IFERROR(INDEX(t_Indemnite[[Zone ]],MATCH(t_Bareme[[#This Row],[kms total]],t_Indemnite[[  ]],1)),"")</f>
        <v>9</v>
      </c>
      <c r="F37" s="25" t="str">
        <f>IFERROR(VLOOKUP(t_Bareme[[#This Row],[Zone]],$H$3:$L$25,5,FALSE),"")</f>
        <v>27,30 €</v>
      </c>
      <c r="G37" s="26"/>
    </row>
    <row r="38" spans="1:7" ht="14.4" x14ac:dyDescent="0.3">
      <c r="A38" s="23" t="s">
        <v>46</v>
      </c>
      <c r="B38" s="20">
        <v>71</v>
      </c>
      <c r="C38" s="20">
        <v>71</v>
      </c>
      <c r="D38" s="21">
        <f>MROUND(t_Bareme[[#This Row],[kms aller]]+t_Bareme[[#This Row],[kms retour]],10)</f>
        <v>140</v>
      </c>
      <c r="E38" s="22">
        <f>IFERROR(INDEX(t_Indemnite[[Zone ]],MATCH(t_Bareme[[#This Row],[kms total]],t_Indemnite[[  ]],1)),"")</f>
        <v>14</v>
      </c>
      <c r="F38" s="25" t="str">
        <f>IFERROR(VLOOKUP(t_Bareme[[#This Row],[Zone]],$H$3:$L$25,5,FALSE),"")</f>
        <v>42,40 €</v>
      </c>
      <c r="G38" s="26"/>
    </row>
    <row r="39" spans="1:7" ht="14.4" x14ac:dyDescent="0.3">
      <c r="A39" s="23" t="s">
        <v>47</v>
      </c>
      <c r="B39" s="20">
        <v>40</v>
      </c>
      <c r="C39" s="20">
        <v>40</v>
      </c>
      <c r="D39" s="21">
        <f>MROUND(t_Bareme[[#This Row],[kms aller]]+t_Bareme[[#This Row],[kms retour]],10)</f>
        <v>80</v>
      </c>
      <c r="E39" s="22">
        <f>IFERROR(INDEX(t_Indemnite[[Zone ]],MATCH(t_Bareme[[#This Row],[kms total]],t_Indemnite[[  ]],1)),"")</f>
        <v>8</v>
      </c>
      <c r="F39" s="25" t="str">
        <f>IFERROR(VLOOKUP(t_Bareme[[#This Row],[Zone]],$H$3:$L$25,5,FALSE),"")</f>
        <v>24,20 €</v>
      </c>
      <c r="G39" s="26"/>
    </row>
    <row r="40" spans="1:7" ht="14.4" x14ac:dyDescent="0.3">
      <c r="A40" s="23" t="s">
        <v>48</v>
      </c>
      <c r="B40" s="20">
        <v>47</v>
      </c>
      <c r="C40" s="20">
        <v>47</v>
      </c>
      <c r="D40" s="21">
        <f>MROUND(t_Bareme[[#This Row],[kms aller]]+t_Bareme[[#This Row],[kms retour]],10)</f>
        <v>90</v>
      </c>
      <c r="E40" s="22">
        <f>IFERROR(INDEX(t_Indemnite[[Zone ]],MATCH(t_Bareme[[#This Row],[kms total]],t_Indemnite[[  ]],1)),"")</f>
        <v>9</v>
      </c>
      <c r="F40" s="25" t="str">
        <f>IFERROR(VLOOKUP(t_Bareme[[#This Row],[Zone]],$H$3:$L$25,5,FALSE),"")</f>
        <v>27,30 €</v>
      </c>
      <c r="G40" s="26"/>
    </row>
    <row r="41" spans="1:7" ht="14.4" x14ac:dyDescent="0.3">
      <c r="A41" s="23" t="s">
        <v>49</v>
      </c>
      <c r="B41" s="20">
        <v>141</v>
      </c>
      <c r="C41" s="20">
        <v>141</v>
      </c>
      <c r="D41" s="21">
        <f>MROUND(t_Bareme[[#This Row],[kms aller]]+t_Bareme[[#This Row],[kms retour]],10)</f>
        <v>280</v>
      </c>
      <c r="E41" s="22">
        <f>IFERROR(INDEX(t_Indemnite[[Zone ]],MATCH(t_Bareme[[#This Row],[kms total]],t_Indemnite[[  ]],1)),"")</f>
        <v>20</v>
      </c>
      <c r="F41" s="25" t="str">
        <f>IFERROR(VLOOKUP(t_Bareme[[#This Row],[Zone]],$H$3:$L$25,5,FALSE),"")</f>
        <v>60,60 €</v>
      </c>
      <c r="G41" s="26"/>
    </row>
    <row r="42" spans="1:7" ht="14.4" x14ac:dyDescent="0.3">
      <c r="A42" s="23" t="s">
        <v>50</v>
      </c>
      <c r="B42" s="20">
        <v>64</v>
      </c>
      <c r="C42" s="20">
        <v>64</v>
      </c>
      <c r="D42" s="21">
        <f>MROUND(t_Bareme[[#This Row],[kms aller]]+t_Bareme[[#This Row],[kms retour]],10)</f>
        <v>130</v>
      </c>
      <c r="E42" s="22">
        <f>IFERROR(INDEX(t_Indemnite[[Zone ]],MATCH(t_Bareme[[#This Row],[kms total]],t_Indemnite[[  ]],1)),"")</f>
        <v>13</v>
      </c>
      <c r="F42" s="25" t="str">
        <f>IFERROR(VLOOKUP(t_Bareme[[#This Row],[Zone]],$H$3:$L$25,5,FALSE),"")</f>
        <v>39,40 €</v>
      </c>
      <c r="G42" s="26"/>
    </row>
    <row r="43" spans="1:7" ht="14.4" x14ac:dyDescent="0.3">
      <c r="A43" s="23" t="s">
        <v>51</v>
      </c>
      <c r="B43" s="20"/>
      <c r="C43" s="20"/>
      <c r="D43" s="21">
        <f>MROUND(t_Bareme[[#This Row],[kms aller]]+t_Bareme[[#This Row],[kms retour]],10)</f>
        <v>0</v>
      </c>
      <c r="E43" s="22" t="str">
        <f>IFERROR(INDEX(t_Indemnite[[Zone ]],MATCH(t_Bareme[[#This Row],[kms total]],t_Indemnite[[  ]],1)),"")</f>
        <v/>
      </c>
      <c r="F43" s="25" t="str">
        <f>IFERROR(VLOOKUP(t_Bareme[[#This Row],[Zone]],$H$3:$L$25,5,FALSE),"")</f>
        <v/>
      </c>
      <c r="G43" s="26"/>
    </row>
    <row r="44" spans="1:7" ht="14.4" x14ac:dyDescent="0.3">
      <c r="A44" s="23" t="s">
        <v>52</v>
      </c>
      <c r="B44" s="20">
        <v>38</v>
      </c>
      <c r="C44" s="20">
        <v>38</v>
      </c>
      <c r="D44" s="21">
        <f>MROUND(t_Bareme[[#This Row],[kms aller]]+t_Bareme[[#This Row],[kms retour]],10)</f>
        <v>80</v>
      </c>
      <c r="E44" s="22">
        <f>IFERROR(INDEX(t_Indemnite[[Zone ]],MATCH(t_Bareme[[#This Row],[kms total]],t_Indemnite[[  ]],1)),"")</f>
        <v>8</v>
      </c>
      <c r="F44" s="25" t="str">
        <f>IFERROR(VLOOKUP(t_Bareme[[#This Row],[Zone]],$H$3:$L$25,5,FALSE),"")</f>
        <v>24,20 €</v>
      </c>
      <c r="G44" s="26"/>
    </row>
    <row r="45" spans="1:7" ht="14.4" x14ac:dyDescent="0.3">
      <c r="A45" s="23" t="s">
        <v>53</v>
      </c>
      <c r="B45" s="20">
        <v>62</v>
      </c>
      <c r="C45" s="20">
        <v>62</v>
      </c>
      <c r="D45" s="21">
        <f>MROUND(t_Bareme[[#This Row],[kms aller]]+t_Bareme[[#This Row],[kms retour]],10)</f>
        <v>120</v>
      </c>
      <c r="E45" s="22">
        <f>IFERROR(INDEX(t_Indemnite[[Zone ]],MATCH(t_Bareme[[#This Row],[kms total]],t_Indemnite[[  ]],1)),"")</f>
        <v>12</v>
      </c>
      <c r="F45" s="25" t="str">
        <f>IFERROR(VLOOKUP(t_Bareme[[#This Row],[Zone]],$H$3:$L$25,5,FALSE),"")</f>
        <v>36,40 €</v>
      </c>
      <c r="G45" s="26"/>
    </row>
    <row r="46" spans="1:7" ht="14.4" x14ac:dyDescent="0.3">
      <c r="A46" s="23" t="s">
        <v>54</v>
      </c>
      <c r="B46" s="20">
        <v>31</v>
      </c>
      <c r="C46" s="20">
        <v>31</v>
      </c>
      <c r="D46" s="21">
        <f>MROUND(t_Bareme[[#This Row],[kms aller]]+t_Bareme[[#This Row],[kms retour]],10)</f>
        <v>60</v>
      </c>
      <c r="E46" s="22">
        <f>IFERROR(INDEX(t_Indemnite[[Zone ]],MATCH(t_Bareme[[#This Row],[kms total]],t_Indemnite[[  ]],1)),"")</f>
        <v>6</v>
      </c>
      <c r="F46" s="25" t="str">
        <f>IFERROR(VLOOKUP(t_Bareme[[#This Row],[Zone]],$H$3:$L$25,5,FALSE),"")</f>
        <v>18,20 €</v>
      </c>
      <c r="G46" s="26"/>
    </row>
    <row r="47" spans="1:7" ht="14.4" x14ac:dyDescent="0.3">
      <c r="A47" s="23" t="s">
        <v>55</v>
      </c>
      <c r="B47" s="20"/>
      <c r="C47" s="20"/>
      <c r="D47" s="21">
        <f>MROUND(t_Bareme[[#This Row],[kms aller]]+t_Bareme[[#This Row],[kms retour]],10)</f>
        <v>0</v>
      </c>
      <c r="E47" s="22" t="str">
        <f>IFERROR(INDEX(t_Indemnite[[Zone ]],MATCH(t_Bareme[[#This Row],[kms total]],t_Indemnite[[  ]],1)),"")</f>
        <v/>
      </c>
      <c r="F47" s="25" t="str">
        <f>IFERROR(VLOOKUP(t_Bareme[[#This Row],[Zone]],$H$3:$L$25,5,FALSE),"")</f>
        <v/>
      </c>
      <c r="G47" s="26"/>
    </row>
    <row r="48" spans="1:7" ht="14.4" x14ac:dyDescent="0.3">
      <c r="A48" s="23" t="s">
        <v>56</v>
      </c>
      <c r="B48" s="20">
        <v>94</v>
      </c>
      <c r="C48" s="20">
        <v>94</v>
      </c>
      <c r="D48" s="21">
        <f>MROUND(t_Bareme[[#This Row],[kms aller]]+t_Bareme[[#This Row],[kms retour]],10)</f>
        <v>190</v>
      </c>
      <c r="E48" s="22">
        <f>IFERROR(INDEX(t_Indemnite[[Zone ]],MATCH(t_Bareme[[#This Row],[kms total]],t_Indemnite[[  ]],1)),"")</f>
        <v>19</v>
      </c>
      <c r="F48" s="25" t="str">
        <f>IFERROR(VLOOKUP(t_Bareme[[#This Row],[Zone]],$H$3:$L$25,5,FALSE),"")</f>
        <v>57,60 €</v>
      </c>
      <c r="G48" s="26"/>
    </row>
    <row r="49" spans="1:7" ht="14.4" x14ac:dyDescent="0.3">
      <c r="A49" s="23" t="s">
        <v>57</v>
      </c>
      <c r="B49" s="20">
        <v>48</v>
      </c>
      <c r="C49" s="20">
        <v>48</v>
      </c>
      <c r="D49" s="21">
        <f>MROUND(t_Bareme[[#This Row],[kms aller]]+t_Bareme[[#This Row],[kms retour]],10)</f>
        <v>100</v>
      </c>
      <c r="E49" s="22">
        <f>IFERROR(INDEX(t_Indemnite[[Zone ]],MATCH(t_Bareme[[#This Row],[kms total]],t_Indemnite[[  ]],1)),"")</f>
        <v>10</v>
      </c>
      <c r="F49" s="25" t="str">
        <f>IFERROR(VLOOKUP(t_Bareme[[#This Row],[Zone]],$H$3:$L$25,5,FALSE),"")</f>
        <v>30,30 €</v>
      </c>
      <c r="G49" s="26"/>
    </row>
    <row r="50" spans="1:7" ht="14.4" x14ac:dyDescent="0.3">
      <c r="A50" s="23" t="s">
        <v>58</v>
      </c>
      <c r="B50" s="20">
        <v>101</v>
      </c>
      <c r="C50" s="20">
        <v>101</v>
      </c>
      <c r="D50" s="21">
        <f>MROUND(t_Bareme[[#This Row],[kms aller]]+t_Bareme[[#This Row],[kms retour]],10)</f>
        <v>200</v>
      </c>
      <c r="E50" s="22">
        <f>IFERROR(INDEX(t_Indemnite[[Zone ]],MATCH(t_Bareme[[#This Row],[kms total]],t_Indemnite[[  ]],1)),"")</f>
        <v>20</v>
      </c>
      <c r="F50" s="25" t="str">
        <f>IFERROR(VLOOKUP(t_Bareme[[#This Row],[Zone]],$H$3:$L$25,5,FALSE),"")</f>
        <v>60,60 €</v>
      </c>
      <c r="G50" s="26"/>
    </row>
    <row r="51" spans="1:7" ht="14.4" x14ac:dyDescent="0.3">
      <c r="A51" s="23" t="s">
        <v>59</v>
      </c>
      <c r="B51" s="20">
        <v>109</v>
      </c>
      <c r="C51" s="20">
        <v>109</v>
      </c>
      <c r="D51" s="21">
        <f>MROUND(t_Bareme[[#This Row],[kms aller]]+t_Bareme[[#This Row],[kms retour]],10)</f>
        <v>220</v>
      </c>
      <c r="E51" s="22">
        <f>IFERROR(INDEX(t_Indemnite[[Zone ]],MATCH(t_Bareme[[#This Row],[kms total]],t_Indemnite[[  ]],1)),"")</f>
        <v>20</v>
      </c>
      <c r="F51" s="25" t="str">
        <f>IFERROR(VLOOKUP(t_Bareme[[#This Row],[Zone]],$H$3:$L$25,5,FALSE),"")</f>
        <v>60,60 €</v>
      </c>
      <c r="G51" s="26"/>
    </row>
    <row r="52" spans="1:7" ht="14.4" x14ac:dyDescent="0.3">
      <c r="A52" s="23" t="s">
        <v>60</v>
      </c>
      <c r="B52" s="20">
        <v>116.4</v>
      </c>
      <c r="C52" s="20">
        <v>116.4</v>
      </c>
      <c r="D52" s="21">
        <f>MROUND(t_Bareme[[#This Row],[kms aller]]+t_Bareme[[#This Row],[kms retour]],10)</f>
        <v>230</v>
      </c>
      <c r="E52" s="22">
        <f>IFERROR(INDEX(t_Indemnite[[Zone ]],MATCH(t_Bareme[[#This Row],[kms total]],t_Indemnite[[  ]],1)),"")</f>
        <v>20</v>
      </c>
      <c r="F52" s="25" t="str">
        <f>IFERROR(VLOOKUP(t_Bareme[[#This Row],[Zone]],$H$3:$L$25,5,FALSE),"")</f>
        <v>60,60 €</v>
      </c>
      <c r="G52" s="26"/>
    </row>
    <row r="53" spans="1:7" ht="14.4" x14ac:dyDescent="0.3">
      <c r="A53" s="23" t="s">
        <v>61</v>
      </c>
      <c r="B53" s="20">
        <v>122</v>
      </c>
      <c r="C53" s="20">
        <v>122</v>
      </c>
      <c r="D53" s="21">
        <f>MROUND(t_Bareme[[#This Row],[kms aller]]+t_Bareme[[#This Row],[kms retour]],10)</f>
        <v>240</v>
      </c>
      <c r="E53" s="22">
        <f>IFERROR(INDEX(t_Indemnite[[Zone ]],MATCH(t_Bareme[[#This Row],[kms total]],t_Indemnite[[  ]],1)),"")</f>
        <v>20</v>
      </c>
      <c r="F53" s="25" t="str">
        <f>IFERROR(VLOOKUP(t_Bareme[[#This Row],[Zone]],$H$3:$L$25,5,FALSE),"")</f>
        <v>60,60 €</v>
      </c>
      <c r="G53" s="26"/>
    </row>
    <row r="54" spans="1:7" ht="14.4" x14ac:dyDescent="0.3">
      <c r="A54" s="23" t="s">
        <v>62</v>
      </c>
      <c r="B54" s="20">
        <v>154</v>
      </c>
      <c r="C54" s="20">
        <v>154</v>
      </c>
      <c r="D54" s="21">
        <f>MROUND(t_Bareme[[#This Row],[kms aller]]+t_Bareme[[#This Row],[kms retour]],10)</f>
        <v>310</v>
      </c>
      <c r="E54" s="22">
        <f>IFERROR(INDEX(t_Indemnite[[Zone ]],MATCH(t_Bareme[[#This Row],[kms total]],t_Indemnite[[  ]],1)),"")</f>
        <v>20</v>
      </c>
      <c r="F54" s="25" t="str">
        <f>IFERROR(VLOOKUP(t_Bareme[[#This Row],[Zone]],$H$3:$L$25,5,FALSE),"")</f>
        <v>60,60 €</v>
      </c>
      <c r="G54" s="26"/>
    </row>
    <row r="55" spans="1:7" ht="14.4" x14ac:dyDescent="0.3">
      <c r="A55" s="23" t="s">
        <v>63</v>
      </c>
      <c r="B55" s="20">
        <v>158</v>
      </c>
      <c r="C55" s="20">
        <v>158</v>
      </c>
      <c r="D55" s="21">
        <f>MROUND(t_Bareme[[#This Row],[kms aller]]+t_Bareme[[#This Row],[kms retour]],10)</f>
        <v>320</v>
      </c>
      <c r="E55" s="22">
        <f>IFERROR(INDEX(t_Indemnite[[Zone ]],MATCH(t_Bareme[[#This Row],[kms total]],t_Indemnite[[  ]],1)),"")</f>
        <v>20</v>
      </c>
      <c r="F55" s="25" t="str">
        <f>IFERROR(VLOOKUP(t_Bareme[[#This Row],[Zone]],$H$3:$L$25,5,FALSE),"")</f>
        <v>60,60 €</v>
      </c>
      <c r="G55" s="26"/>
    </row>
    <row r="56" spans="1:7" ht="14.4" x14ac:dyDescent="0.3">
      <c r="A56" s="23" t="s">
        <v>64</v>
      </c>
      <c r="B56" s="20">
        <v>54</v>
      </c>
      <c r="C56" s="20">
        <v>54</v>
      </c>
      <c r="D56" s="21">
        <f>MROUND(t_Bareme[[#This Row],[kms aller]]+t_Bareme[[#This Row],[kms retour]],10)</f>
        <v>110</v>
      </c>
      <c r="E56" s="22">
        <f>IFERROR(INDEX(t_Indemnite[[Zone ]],MATCH(t_Bareme[[#This Row],[kms total]],t_Indemnite[[  ]],1)),"")</f>
        <v>11</v>
      </c>
      <c r="F56" s="25" t="str">
        <f>IFERROR(VLOOKUP(t_Bareme[[#This Row],[Zone]],$H$3:$L$25,5,FALSE),"")</f>
        <v>33,30 €</v>
      </c>
      <c r="G56" s="26"/>
    </row>
    <row r="57" spans="1:7" ht="14.4" x14ac:dyDescent="0.3">
      <c r="A57" s="23" t="s">
        <v>65</v>
      </c>
      <c r="B57" s="20">
        <v>24</v>
      </c>
      <c r="C57" s="20">
        <v>24</v>
      </c>
      <c r="D57" s="21">
        <f>MROUND(t_Bareme[[#This Row],[kms aller]]+t_Bareme[[#This Row],[kms retour]],10)</f>
        <v>50</v>
      </c>
      <c r="E57" s="22">
        <f>IFERROR(INDEX(t_Indemnite[[Zone ]],MATCH(t_Bareme[[#This Row],[kms total]],t_Indemnite[[  ]],1)),"")</f>
        <v>5</v>
      </c>
      <c r="F57" s="25" t="str">
        <f>IFERROR(VLOOKUP(t_Bareme[[#This Row],[Zone]],$H$3:$L$25,5,FALSE),"")</f>
        <v>15,20 €</v>
      </c>
      <c r="G57" s="26"/>
    </row>
    <row r="58" spans="1:7" ht="14.4" x14ac:dyDescent="0.3">
      <c r="A58" s="23" t="s">
        <v>66</v>
      </c>
      <c r="B58" s="20">
        <v>41</v>
      </c>
      <c r="C58" s="20">
        <v>41</v>
      </c>
      <c r="D58" s="21">
        <f>MROUND(t_Bareme[[#This Row],[kms aller]]+t_Bareme[[#This Row],[kms retour]],10)</f>
        <v>80</v>
      </c>
      <c r="E58" s="22">
        <f>IFERROR(INDEX(t_Indemnite[[Zone ]],MATCH(t_Bareme[[#This Row],[kms total]],t_Indemnite[[  ]],1)),"")</f>
        <v>8</v>
      </c>
      <c r="F58" s="25" t="str">
        <f>IFERROR(VLOOKUP(t_Bareme[[#This Row],[Zone]],$H$3:$L$25,5,FALSE),"")</f>
        <v>24,20 €</v>
      </c>
      <c r="G58" s="26"/>
    </row>
    <row r="59" spans="1:7" ht="14.4" x14ac:dyDescent="0.3">
      <c r="A59" s="23" t="s">
        <v>67</v>
      </c>
      <c r="B59" s="20">
        <v>68</v>
      </c>
      <c r="C59" s="20">
        <v>68</v>
      </c>
      <c r="D59" s="21">
        <f>MROUND(t_Bareme[[#This Row],[kms aller]]+t_Bareme[[#This Row],[kms retour]],10)</f>
        <v>140</v>
      </c>
      <c r="E59" s="22">
        <f>IFERROR(INDEX(t_Indemnite[[Zone ]],MATCH(t_Bareme[[#This Row],[kms total]],t_Indemnite[[  ]],1)),"")</f>
        <v>14</v>
      </c>
      <c r="F59" s="25" t="str">
        <f>IFERROR(VLOOKUP(t_Bareme[[#This Row],[Zone]],$H$3:$L$25,5,FALSE),"")</f>
        <v>42,40 €</v>
      </c>
      <c r="G59" s="26"/>
    </row>
    <row r="60" spans="1:7" ht="14.4" x14ac:dyDescent="0.3">
      <c r="A60" s="23" t="s">
        <v>68</v>
      </c>
      <c r="B60" s="20"/>
      <c r="C60" s="20"/>
      <c r="D60" s="21">
        <f>MROUND(t_Bareme[[#This Row],[kms aller]]+t_Bareme[[#This Row],[kms retour]],10)</f>
        <v>0</v>
      </c>
      <c r="E60" s="22" t="str">
        <f>IFERROR(INDEX(t_Indemnite[[Zone ]],MATCH(t_Bareme[[#This Row],[kms total]],t_Indemnite[[  ]],1)),"")</f>
        <v/>
      </c>
      <c r="F60" s="25" t="str">
        <f>IFERROR(VLOOKUP(t_Bareme[[#This Row],[Zone]],$H$3:$L$25,5,FALSE),"")</f>
        <v/>
      </c>
      <c r="G60" s="26"/>
    </row>
    <row r="61" spans="1:7" ht="14.4" x14ac:dyDescent="0.3">
      <c r="A61" s="23" t="s">
        <v>69</v>
      </c>
      <c r="B61" s="20"/>
      <c r="C61" s="20"/>
      <c r="D61" s="21">
        <f>MROUND(t_Bareme[[#This Row],[kms aller]]+t_Bareme[[#This Row],[kms retour]],10)</f>
        <v>0</v>
      </c>
      <c r="E61" s="22" t="str">
        <f>IFERROR(INDEX(t_Indemnite[[Zone ]],MATCH(t_Bareme[[#This Row],[kms total]],t_Indemnite[[  ]],1)),"")</f>
        <v/>
      </c>
      <c r="F61" s="25" t="str">
        <f>IFERROR(VLOOKUP(t_Bareme[[#This Row],[Zone]],$H$3:$L$25,5,FALSE),"")</f>
        <v/>
      </c>
      <c r="G61" s="26"/>
    </row>
    <row r="62" spans="1:7" ht="14.4" x14ac:dyDescent="0.3">
      <c r="A62" s="23" t="s">
        <v>70</v>
      </c>
      <c r="B62" s="20">
        <v>51</v>
      </c>
      <c r="C62" s="20">
        <v>51</v>
      </c>
      <c r="D62" s="21">
        <f>MROUND(t_Bareme[[#This Row],[kms aller]]+t_Bareme[[#This Row],[kms retour]],10)</f>
        <v>100</v>
      </c>
      <c r="E62" s="22">
        <f>IFERROR(INDEX(t_Indemnite[[Zone ]],MATCH(t_Bareme[[#This Row],[kms total]],t_Indemnite[[  ]],1)),"")</f>
        <v>10</v>
      </c>
      <c r="F62" s="25" t="str">
        <f>IFERROR(VLOOKUP(t_Bareme[[#This Row],[Zone]],$H$3:$L$25,5,FALSE),"")</f>
        <v>30,30 €</v>
      </c>
      <c r="G62" s="26"/>
    </row>
    <row r="63" spans="1:7" ht="14.4" x14ac:dyDescent="0.3">
      <c r="A63" s="23" t="s">
        <v>71</v>
      </c>
      <c r="B63" s="20">
        <v>62</v>
      </c>
      <c r="C63" s="20">
        <v>62</v>
      </c>
      <c r="D63" s="21">
        <f>MROUND(t_Bareme[[#This Row],[kms aller]]+t_Bareme[[#This Row],[kms retour]],10)</f>
        <v>120</v>
      </c>
      <c r="E63" s="22">
        <f>IFERROR(INDEX(t_Indemnite[[Zone ]],MATCH(t_Bareme[[#This Row],[kms total]],t_Indemnite[[  ]],1)),"")</f>
        <v>12</v>
      </c>
      <c r="F63" s="25" t="str">
        <f>IFERROR(VLOOKUP(t_Bareme[[#This Row],[Zone]],$H$3:$L$25,5,FALSE),"")</f>
        <v>36,40 €</v>
      </c>
      <c r="G63" s="26"/>
    </row>
    <row r="64" spans="1:7" ht="14.4" x14ac:dyDescent="0.3">
      <c r="A64" s="23" t="s">
        <v>72</v>
      </c>
      <c r="B64" s="20">
        <v>57</v>
      </c>
      <c r="C64" s="20">
        <v>57</v>
      </c>
      <c r="D64" s="21">
        <f>MROUND(t_Bareme[[#This Row],[kms aller]]+t_Bareme[[#This Row],[kms retour]],10)</f>
        <v>110</v>
      </c>
      <c r="E64" s="22">
        <f>IFERROR(INDEX(t_Indemnite[[Zone ]],MATCH(t_Bareme[[#This Row],[kms total]],t_Indemnite[[  ]],1)),"")</f>
        <v>11</v>
      </c>
      <c r="F64" s="25" t="str">
        <f>IFERROR(VLOOKUP(t_Bareme[[#This Row],[Zone]],$H$3:$L$25,5,FALSE),"")</f>
        <v>33,30 €</v>
      </c>
      <c r="G64" s="26"/>
    </row>
    <row r="65" spans="1:7" ht="14.4" x14ac:dyDescent="0.3">
      <c r="A65" s="23" t="s">
        <v>73</v>
      </c>
      <c r="B65" s="20">
        <v>77</v>
      </c>
      <c r="C65" s="20">
        <v>77</v>
      </c>
      <c r="D65" s="21">
        <f>MROUND(t_Bareme[[#This Row],[kms aller]]+t_Bareme[[#This Row],[kms retour]],10)</f>
        <v>150</v>
      </c>
      <c r="E65" s="22">
        <f>IFERROR(INDEX(t_Indemnite[[Zone ]],MATCH(t_Bareme[[#This Row],[kms total]],t_Indemnite[[  ]],1)),"")</f>
        <v>15</v>
      </c>
      <c r="F65" s="25" t="str">
        <f>IFERROR(VLOOKUP(t_Bareme[[#This Row],[Zone]],$H$3:$L$25,5,FALSE),"")</f>
        <v>45,50 €</v>
      </c>
      <c r="G65" s="26"/>
    </row>
    <row r="66" spans="1:7" ht="14.4" x14ac:dyDescent="0.3">
      <c r="A66" s="23" t="s">
        <v>74</v>
      </c>
      <c r="B66" s="20"/>
      <c r="C66" s="20"/>
      <c r="D66" s="21">
        <f>MROUND(t_Bareme[[#This Row],[kms aller]]+t_Bareme[[#This Row],[kms retour]],10)</f>
        <v>0</v>
      </c>
      <c r="E66" s="22" t="str">
        <f>IFERROR(INDEX(t_Indemnite[[Zone ]],MATCH(t_Bareme[[#This Row],[kms total]],t_Indemnite[[  ]],1)),"")</f>
        <v/>
      </c>
      <c r="F66" s="25" t="str">
        <f>IFERROR(VLOOKUP(t_Bareme[[#This Row],[Zone]],$H$3:$L$25,5,FALSE),"")</f>
        <v/>
      </c>
      <c r="G66" s="26"/>
    </row>
    <row r="67" spans="1:7" ht="14.4" x14ac:dyDescent="0.3">
      <c r="A67" s="23" t="s">
        <v>75</v>
      </c>
      <c r="B67" s="20">
        <v>54</v>
      </c>
      <c r="C67" s="20">
        <v>54</v>
      </c>
      <c r="D67" s="21">
        <f>MROUND(t_Bareme[[#This Row],[kms aller]]+t_Bareme[[#This Row],[kms retour]],10)</f>
        <v>110</v>
      </c>
      <c r="E67" s="22">
        <f>IFERROR(INDEX(t_Indemnite[[Zone ]],MATCH(t_Bareme[[#This Row],[kms total]],t_Indemnite[[  ]],1)),"")</f>
        <v>11</v>
      </c>
      <c r="F67" s="25" t="str">
        <f>IFERROR(VLOOKUP(t_Bareme[[#This Row],[Zone]],$H$3:$L$25,5,FALSE),"")</f>
        <v>33,30 €</v>
      </c>
      <c r="G67" s="26"/>
    </row>
    <row r="68" spans="1:7" ht="14.4" x14ac:dyDescent="0.3">
      <c r="A68" s="23" t="s">
        <v>76</v>
      </c>
      <c r="B68" s="20">
        <v>65</v>
      </c>
      <c r="C68" s="20">
        <v>65</v>
      </c>
      <c r="D68" s="21">
        <f>MROUND(t_Bareme[[#This Row],[kms aller]]+t_Bareme[[#This Row],[kms retour]],10)</f>
        <v>130</v>
      </c>
      <c r="E68" s="22">
        <f>IFERROR(INDEX(t_Indemnite[[Zone ]],MATCH(t_Bareme[[#This Row],[kms total]],t_Indemnite[[  ]],1)),"")</f>
        <v>13</v>
      </c>
      <c r="F68" s="25" t="str">
        <f>IFERROR(VLOOKUP(t_Bareme[[#This Row],[Zone]],$H$3:$L$25,5,FALSE),"")</f>
        <v>39,40 €</v>
      </c>
      <c r="G68" s="26"/>
    </row>
    <row r="69" spans="1:7" ht="14.4" x14ac:dyDescent="0.3">
      <c r="A69" s="23" t="s">
        <v>77</v>
      </c>
      <c r="B69" s="20">
        <v>95</v>
      </c>
      <c r="C69" s="20">
        <v>95</v>
      </c>
      <c r="D69" s="21">
        <f>MROUND(t_Bareme[[#This Row],[kms aller]]+t_Bareme[[#This Row],[kms retour]],10)</f>
        <v>190</v>
      </c>
      <c r="E69" s="22">
        <f>IFERROR(INDEX(t_Indemnite[[Zone ]],MATCH(t_Bareme[[#This Row],[kms total]],t_Indemnite[[  ]],1)),"")</f>
        <v>19</v>
      </c>
      <c r="F69" s="25" t="str">
        <f>IFERROR(VLOOKUP(t_Bareme[[#This Row],[Zone]],$H$3:$L$25,5,FALSE),"")</f>
        <v>57,60 €</v>
      </c>
      <c r="G69" s="26"/>
    </row>
    <row r="70" spans="1:7" ht="14.4" x14ac:dyDescent="0.3">
      <c r="A70" s="23" t="s">
        <v>78</v>
      </c>
      <c r="B70" s="20">
        <v>75</v>
      </c>
      <c r="C70" s="20">
        <v>75</v>
      </c>
      <c r="D70" s="21">
        <f>MROUND(t_Bareme[[#This Row],[kms aller]]+t_Bareme[[#This Row],[kms retour]],10)</f>
        <v>150</v>
      </c>
      <c r="E70" s="22">
        <f>IFERROR(INDEX(t_Indemnite[[Zone ]],MATCH(t_Bareme[[#This Row],[kms total]],t_Indemnite[[  ]],1)),"")</f>
        <v>15</v>
      </c>
      <c r="F70" s="25" t="str">
        <f>IFERROR(VLOOKUP(t_Bareme[[#This Row],[Zone]],$H$3:$L$25,5,FALSE),"")</f>
        <v>45,50 €</v>
      </c>
      <c r="G70" s="26"/>
    </row>
    <row r="71" spans="1:7" ht="14.4" x14ac:dyDescent="0.3">
      <c r="A71" s="23" t="s">
        <v>79</v>
      </c>
      <c r="B71" s="20"/>
      <c r="C71" s="20"/>
      <c r="D71" s="21">
        <f>MROUND(t_Bareme[[#This Row],[kms aller]]+t_Bareme[[#This Row],[kms retour]],10)</f>
        <v>0</v>
      </c>
      <c r="E71" s="22" t="str">
        <f>IFERROR(INDEX(t_Indemnite[[Zone ]],MATCH(t_Bareme[[#This Row],[kms total]],t_Indemnite[[  ]],1)),"")</f>
        <v/>
      </c>
      <c r="F71" s="25" t="str">
        <f>IFERROR(VLOOKUP(t_Bareme[[#This Row],[Zone]],$H$3:$L$25,5,FALSE),"")</f>
        <v/>
      </c>
      <c r="G71" s="26"/>
    </row>
    <row r="72" spans="1:7" ht="14.4" x14ac:dyDescent="0.3">
      <c r="A72" s="23" t="s">
        <v>80</v>
      </c>
      <c r="B72" s="20">
        <v>37</v>
      </c>
      <c r="C72" s="20">
        <v>37</v>
      </c>
      <c r="D72" s="21">
        <f>MROUND(t_Bareme[[#This Row],[kms aller]]+t_Bareme[[#This Row],[kms retour]],10)</f>
        <v>70</v>
      </c>
      <c r="E72" s="22">
        <f>IFERROR(INDEX(t_Indemnite[[Zone ]],MATCH(t_Bareme[[#This Row],[kms total]],t_Indemnite[[  ]],1)),"")</f>
        <v>7</v>
      </c>
      <c r="F72" s="25" t="str">
        <f>IFERROR(VLOOKUP(t_Bareme[[#This Row],[Zone]],$H$3:$L$25,5,FALSE),"")</f>
        <v>21,20 €</v>
      </c>
      <c r="G72" s="26"/>
    </row>
    <row r="73" spans="1:7" ht="14.4" x14ac:dyDescent="0.3">
      <c r="A73" s="23" t="s">
        <v>81</v>
      </c>
      <c r="B73" s="20">
        <v>53</v>
      </c>
      <c r="C73" s="20">
        <v>53</v>
      </c>
      <c r="D73" s="21">
        <f>MROUND(t_Bareme[[#This Row],[kms aller]]+t_Bareme[[#This Row],[kms retour]],10)</f>
        <v>110</v>
      </c>
      <c r="E73" s="22">
        <f>IFERROR(INDEX(t_Indemnite[[Zone ]],MATCH(t_Bareme[[#This Row],[kms total]],t_Indemnite[[  ]],1)),"")</f>
        <v>11</v>
      </c>
      <c r="F73" s="25" t="str">
        <f>IFERROR(VLOOKUP(t_Bareme[[#This Row],[Zone]],$H$3:$L$25,5,FALSE),"")</f>
        <v>33,30 €</v>
      </c>
      <c r="G73" s="26"/>
    </row>
    <row r="74" spans="1:7" ht="14.4" x14ac:dyDescent="0.3">
      <c r="A74" s="23" t="s">
        <v>82</v>
      </c>
      <c r="B74" s="20">
        <v>40</v>
      </c>
      <c r="C74" s="20">
        <v>40</v>
      </c>
      <c r="D74" s="21">
        <f>MROUND(t_Bareme[[#This Row],[kms aller]]+t_Bareme[[#This Row],[kms retour]],10)</f>
        <v>80</v>
      </c>
      <c r="E74" s="22">
        <f>IFERROR(INDEX(t_Indemnite[[Zone ]],MATCH(t_Bareme[[#This Row],[kms total]],t_Indemnite[[  ]],1)),"")</f>
        <v>8</v>
      </c>
      <c r="F74" s="25" t="str">
        <f>IFERROR(VLOOKUP(t_Bareme[[#This Row],[Zone]],$H$3:$L$25,5,FALSE),"")</f>
        <v>24,20 €</v>
      </c>
      <c r="G74" s="26"/>
    </row>
    <row r="75" spans="1:7" ht="14.4" x14ac:dyDescent="0.3">
      <c r="A75" s="23" t="s">
        <v>83</v>
      </c>
      <c r="B75" s="20"/>
      <c r="C75" s="20"/>
      <c r="D75" s="21">
        <f>MROUND(t_Bareme[[#This Row],[kms aller]]+t_Bareme[[#This Row],[kms retour]],10)</f>
        <v>0</v>
      </c>
      <c r="E75" s="22" t="str">
        <f>IFERROR(INDEX(t_Indemnite[[Zone ]],MATCH(t_Bareme[[#This Row],[kms total]],t_Indemnite[[  ]],1)),"")</f>
        <v/>
      </c>
      <c r="F75" s="25" t="str">
        <f>IFERROR(VLOOKUP(t_Bareme[[#This Row],[Zone]],$H$3:$L$25,5,FALSE),"")</f>
        <v/>
      </c>
      <c r="G75" s="26"/>
    </row>
    <row r="76" spans="1:7" ht="14.4" x14ac:dyDescent="0.3">
      <c r="A76" s="23" t="s">
        <v>84</v>
      </c>
      <c r="B76" s="20">
        <v>46</v>
      </c>
      <c r="C76" s="20">
        <v>46</v>
      </c>
      <c r="D76" s="21">
        <f>MROUND(t_Bareme[[#This Row],[kms aller]]+t_Bareme[[#This Row],[kms retour]],10)</f>
        <v>90</v>
      </c>
      <c r="E76" s="22">
        <f>IFERROR(INDEX(t_Indemnite[[Zone ]],MATCH(t_Bareme[[#This Row],[kms total]],t_Indemnite[[  ]],1)),"")</f>
        <v>9</v>
      </c>
      <c r="F76" s="25" t="str">
        <f>IFERROR(VLOOKUP(t_Bareme[[#This Row],[Zone]],$H$3:$L$25,5,FALSE),"")</f>
        <v>27,30 €</v>
      </c>
      <c r="G76" s="26"/>
    </row>
    <row r="77" spans="1:7" ht="14.4" x14ac:dyDescent="0.3">
      <c r="A77" s="23" t="s">
        <v>85</v>
      </c>
      <c r="B77" s="20">
        <v>132</v>
      </c>
      <c r="C77" s="20">
        <v>132</v>
      </c>
      <c r="D77" s="21">
        <f>MROUND(t_Bareme[[#This Row],[kms aller]]+t_Bareme[[#This Row],[kms retour]],10)</f>
        <v>260</v>
      </c>
      <c r="E77" s="22">
        <f>IFERROR(INDEX(t_Indemnite[[Zone ]],MATCH(t_Bareme[[#This Row],[kms total]],t_Indemnite[[  ]],1)),"")</f>
        <v>20</v>
      </c>
      <c r="F77" s="25" t="str">
        <f>IFERROR(VLOOKUP(t_Bareme[[#This Row],[Zone]],$H$3:$L$25,5,FALSE),"")</f>
        <v>60,60 €</v>
      </c>
      <c r="G77" s="26"/>
    </row>
    <row r="78" spans="1:7" ht="14.4" x14ac:dyDescent="0.3">
      <c r="A78" s="23" t="s">
        <v>86</v>
      </c>
      <c r="B78" s="20">
        <v>69</v>
      </c>
      <c r="C78" s="20">
        <v>69</v>
      </c>
      <c r="D78" s="21">
        <f>MROUND(t_Bareme[[#This Row],[kms aller]]+t_Bareme[[#This Row],[kms retour]],10)</f>
        <v>140</v>
      </c>
      <c r="E78" s="22">
        <f>IFERROR(INDEX(t_Indemnite[[Zone ]],MATCH(t_Bareme[[#This Row],[kms total]],t_Indemnite[[  ]],1)),"")</f>
        <v>14</v>
      </c>
      <c r="F78" s="25" t="str">
        <f>IFERROR(VLOOKUP(t_Bareme[[#This Row],[Zone]],$H$3:$L$25,5,FALSE),"")</f>
        <v>42,40 €</v>
      </c>
      <c r="G78" s="26"/>
    </row>
    <row r="79" spans="1:7" ht="14.4" x14ac:dyDescent="0.3">
      <c r="A79" s="23" t="s">
        <v>87</v>
      </c>
      <c r="B79" s="20">
        <v>135</v>
      </c>
      <c r="C79" s="20">
        <v>135</v>
      </c>
      <c r="D79" s="21">
        <f>MROUND(t_Bareme[[#This Row],[kms aller]]+t_Bareme[[#This Row],[kms retour]],10)</f>
        <v>270</v>
      </c>
      <c r="E79" s="22">
        <f>IFERROR(INDEX(t_Indemnite[[Zone ]],MATCH(t_Bareme[[#This Row],[kms total]],t_Indemnite[[  ]],1)),"")</f>
        <v>20</v>
      </c>
      <c r="F79" s="25" t="str">
        <f>IFERROR(VLOOKUP(t_Bareme[[#This Row],[Zone]],$H$3:$L$25,5,FALSE),"")</f>
        <v>60,60 €</v>
      </c>
      <c r="G79" s="26"/>
    </row>
    <row r="80" spans="1:7" ht="14.4" x14ac:dyDescent="0.3">
      <c r="A80" s="23" t="s">
        <v>88</v>
      </c>
      <c r="B80" s="20">
        <v>62</v>
      </c>
      <c r="C80" s="20">
        <v>62</v>
      </c>
      <c r="D80" s="21">
        <f>MROUND(t_Bareme[[#This Row],[kms aller]]+t_Bareme[[#This Row],[kms retour]],10)</f>
        <v>120</v>
      </c>
      <c r="E80" s="22">
        <f>IFERROR(INDEX(t_Indemnite[[Zone ]],MATCH(t_Bareme[[#This Row],[kms total]],t_Indemnite[[  ]],1)),"")</f>
        <v>12</v>
      </c>
      <c r="F80" s="25" t="str">
        <f>IFERROR(VLOOKUP(t_Bareme[[#This Row],[Zone]],$H$3:$L$25,5,FALSE),"")</f>
        <v>36,40 €</v>
      </c>
      <c r="G80" s="26"/>
    </row>
    <row r="81" spans="1:7" ht="14.4" x14ac:dyDescent="0.3">
      <c r="A81" s="23" t="s">
        <v>89</v>
      </c>
      <c r="B81" s="20">
        <v>56</v>
      </c>
      <c r="C81" s="20">
        <v>56</v>
      </c>
      <c r="D81" s="21">
        <f>MROUND(t_Bareme[[#This Row],[kms aller]]+t_Bareme[[#This Row],[kms retour]],10)</f>
        <v>110</v>
      </c>
      <c r="E81" s="22">
        <f>IFERROR(INDEX(t_Indemnite[[Zone ]],MATCH(t_Bareme[[#This Row],[kms total]],t_Indemnite[[  ]],1)),"")</f>
        <v>11</v>
      </c>
      <c r="F81" s="25" t="str">
        <f>IFERROR(VLOOKUP(t_Bareme[[#This Row],[Zone]],$H$3:$L$25,5,FALSE),"")</f>
        <v>33,30 €</v>
      </c>
      <c r="G81" s="26"/>
    </row>
    <row r="82" spans="1:7" ht="14.4" x14ac:dyDescent="0.3">
      <c r="A82" s="23" t="s">
        <v>90</v>
      </c>
      <c r="B82" s="20">
        <v>49</v>
      </c>
      <c r="C82" s="20">
        <v>49</v>
      </c>
      <c r="D82" s="21">
        <f>MROUND(t_Bareme[[#This Row],[kms aller]]+t_Bareme[[#This Row],[kms retour]],10)</f>
        <v>100</v>
      </c>
      <c r="E82" s="22">
        <f>IFERROR(INDEX(t_Indemnite[[Zone ]],MATCH(t_Bareme[[#This Row],[kms total]],t_Indemnite[[  ]],1)),"")</f>
        <v>10</v>
      </c>
      <c r="F82" s="25" t="str">
        <f>IFERROR(VLOOKUP(t_Bareme[[#This Row],[Zone]],$H$3:$L$25,5,FALSE),"")</f>
        <v>30,30 €</v>
      </c>
      <c r="G82" s="26"/>
    </row>
    <row r="83" spans="1:7" ht="14.4" x14ac:dyDescent="0.3">
      <c r="A83" s="23" t="s">
        <v>91</v>
      </c>
      <c r="B83" s="20"/>
      <c r="C83" s="20"/>
      <c r="D83" s="21">
        <f>MROUND(t_Bareme[[#This Row],[kms aller]]+t_Bareme[[#This Row],[kms retour]],10)</f>
        <v>0</v>
      </c>
      <c r="E83" s="22" t="str">
        <f>IFERROR(INDEX(t_Indemnite[[Zone ]],MATCH(t_Bareme[[#This Row],[kms total]],t_Indemnite[[  ]],1)),"")</f>
        <v/>
      </c>
      <c r="F83" s="25" t="str">
        <f>IFERROR(VLOOKUP(t_Bareme[[#This Row],[Zone]],$H$3:$L$25,5,FALSE),"")</f>
        <v/>
      </c>
      <c r="G83" s="26"/>
    </row>
    <row r="84" spans="1:7" ht="14.4" x14ac:dyDescent="0.3">
      <c r="A84" s="23" t="s">
        <v>92</v>
      </c>
      <c r="B84" s="20">
        <v>53</v>
      </c>
      <c r="C84" s="20">
        <v>53</v>
      </c>
      <c r="D84" s="21">
        <f>MROUND(t_Bareme[[#This Row],[kms aller]]+t_Bareme[[#This Row],[kms retour]],10)</f>
        <v>110</v>
      </c>
      <c r="E84" s="22">
        <f>IFERROR(INDEX(t_Indemnite[[Zone ]],MATCH(t_Bareme[[#This Row],[kms total]],t_Indemnite[[  ]],1)),"")</f>
        <v>11</v>
      </c>
      <c r="F84" s="25" t="str">
        <f>IFERROR(VLOOKUP(t_Bareme[[#This Row],[Zone]],$H$3:$L$25,5,FALSE),"")</f>
        <v>33,30 €</v>
      </c>
      <c r="G84" s="26"/>
    </row>
    <row r="85" spans="1:7" ht="14.4" x14ac:dyDescent="0.3">
      <c r="A85" s="23" t="s">
        <v>93</v>
      </c>
      <c r="B85" s="20">
        <v>40</v>
      </c>
      <c r="C85" s="20">
        <v>40</v>
      </c>
      <c r="D85" s="21">
        <f>MROUND(t_Bareme[[#This Row],[kms aller]]+t_Bareme[[#This Row],[kms retour]],10)</f>
        <v>80</v>
      </c>
      <c r="E85" s="22">
        <f>IFERROR(INDEX(t_Indemnite[[Zone ]],MATCH(t_Bareme[[#This Row],[kms total]],t_Indemnite[[  ]],1)),"")</f>
        <v>8</v>
      </c>
      <c r="F85" s="25" t="str">
        <f>IFERROR(VLOOKUP(t_Bareme[[#This Row],[Zone]],$H$3:$L$25,5,FALSE),"")</f>
        <v>24,20 €</v>
      </c>
      <c r="G85" s="26"/>
    </row>
    <row r="86" spans="1:7" ht="14.4" x14ac:dyDescent="0.3">
      <c r="A86" s="23" t="s">
        <v>94</v>
      </c>
      <c r="B86" s="20">
        <v>125</v>
      </c>
      <c r="C86" s="20">
        <v>125</v>
      </c>
      <c r="D86" s="21">
        <f>MROUND(t_Bareme[[#This Row],[kms aller]]+t_Bareme[[#This Row],[kms retour]],10)</f>
        <v>250</v>
      </c>
      <c r="E86" s="22">
        <f>IFERROR(INDEX(t_Indemnite[[Zone ]],MATCH(t_Bareme[[#This Row],[kms total]],t_Indemnite[[  ]],1)),"")</f>
        <v>20</v>
      </c>
      <c r="F86" s="25" t="str">
        <f>IFERROR(VLOOKUP(t_Bareme[[#This Row],[Zone]],$H$3:$L$25,5,FALSE),"")</f>
        <v>60,60 €</v>
      </c>
      <c r="G86" s="26"/>
    </row>
    <row r="87" spans="1:7" ht="14.4" x14ac:dyDescent="0.3">
      <c r="A87" s="23" t="s">
        <v>95</v>
      </c>
      <c r="B87" s="20">
        <v>14</v>
      </c>
      <c r="C87" s="20">
        <v>14</v>
      </c>
      <c r="D87" s="21">
        <f>MROUND(t_Bareme[[#This Row],[kms aller]]+t_Bareme[[#This Row],[kms retour]],10)</f>
        <v>30</v>
      </c>
      <c r="E87" s="22">
        <f>IFERROR(INDEX(t_Indemnite[[Zone ]],MATCH(t_Bareme[[#This Row],[kms total]],t_Indemnite[[  ]],1)),"")</f>
        <v>3</v>
      </c>
      <c r="F87" s="25" t="str">
        <f>IFERROR(VLOOKUP(t_Bareme[[#This Row],[Zone]],$H$3:$L$25,5,FALSE),"")</f>
        <v>9,10 €</v>
      </c>
      <c r="G87" s="26"/>
    </row>
    <row r="88" spans="1:7" ht="14.4" x14ac:dyDescent="0.3">
      <c r="A88" s="23" t="s">
        <v>96</v>
      </c>
      <c r="B88" s="20">
        <v>47</v>
      </c>
      <c r="C88" s="20">
        <v>47</v>
      </c>
      <c r="D88" s="21">
        <f>MROUND(t_Bareme[[#This Row],[kms aller]]+t_Bareme[[#This Row],[kms retour]],10)</f>
        <v>90</v>
      </c>
      <c r="E88" s="22">
        <f>IFERROR(INDEX(t_Indemnite[[Zone ]],MATCH(t_Bareme[[#This Row],[kms total]],t_Indemnite[[  ]],1)),"")</f>
        <v>9</v>
      </c>
      <c r="F88" s="25" t="str">
        <f>IFERROR(VLOOKUP(t_Bareme[[#This Row],[Zone]],$H$3:$L$25,5,FALSE),"")</f>
        <v>27,30 €</v>
      </c>
      <c r="G88" s="26"/>
    </row>
    <row r="89" spans="1:7" ht="14.4" x14ac:dyDescent="0.3">
      <c r="A89" s="23" t="s">
        <v>97</v>
      </c>
      <c r="B89" s="20">
        <v>48</v>
      </c>
      <c r="C89" s="20">
        <v>48</v>
      </c>
      <c r="D89" s="21">
        <f>MROUND(t_Bareme[[#This Row],[kms aller]]+t_Bareme[[#This Row],[kms retour]],10)</f>
        <v>100</v>
      </c>
      <c r="E89" s="22">
        <f>IFERROR(INDEX(t_Indemnite[[Zone ]],MATCH(t_Bareme[[#This Row],[kms total]],t_Indemnite[[  ]],1)),"")</f>
        <v>10</v>
      </c>
      <c r="F89" s="25" t="str">
        <f>IFERROR(VLOOKUP(t_Bareme[[#This Row],[Zone]],$H$3:$L$25,5,FALSE),"")</f>
        <v>30,30 €</v>
      </c>
      <c r="G89" s="26"/>
    </row>
    <row r="90" spans="1:7" ht="14.4" x14ac:dyDescent="0.3">
      <c r="A90" s="23" t="s">
        <v>98</v>
      </c>
      <c r="B90" s="20">
        <v>39</v>
      </c>
      <c r="C90" s="20">
        <v>39</v>
      </c>
      <c r="D90" s="21">
        <f>MROUND(t_Bareme[[#This Row],[kms aller]]+t_Bareme[[#This Row],[kms retour]],10)</f>
        <v>80</v>
      </c>
      <c r="E90" s="22">
        <f>IFERROR(INDEX(t_Indemnite[[Zone ]],MATCH(t_Bareme[[#This Row],[kms total]],t_Indemnite[[  ]],1)),"")</f>
        <v>8</v>
      </c>
      <c r="F90" s="25" t="str">
        <f>IFERROR(VLOOKUP(t_Bareme[[#This Row],[Zone]],$H$3:$L$25,5,FALSE),"")</f>
        <v>24,20 €</v>
      </c>
      <c r="G90" s="26"/>
    </row>
    <row r="91" spans="1:7" ht="14.4" x14ac:dyDescent="0.3">
      <c r="A91" s="23" t="s">
        <v>99</v>
      </c>
      <c r="B91" s="20">
        <v>36</v>
      </c>
      <c r="C91" s="20">
        <v>36</v>
      </c>
      <c r="D91" s="21">
        <f>MROUND(t_Bareme[[#This Row],[kms aller]]+t_Bareme[[#This Row],[kms retour]],10)</f>
        <v>70</v>
      </c>
      <c r="E91" s="22">
        <f>IFERROR(INDEX(t_Indemnite[[Zone ]],MATCH(t_Bareme[[#This Row],[kms total]],t_Indemnite[[  ]],1)),"")</f>
        <v>7</v>
      </c>
      <c r="F91" s="25" t="str">
        <f>IFERROR(VLOOKUP(t_Bareme[[#This Row],[Zone]],$H$3:$L$25,5,FALSE),"")</f>
        <v>21,20 €</v>
      </c>
      <c r="G91" s="26"/>
    </row>
    <row r="92" spans="1:7" ht="14.4" x14ac:dyDescent="0.3">
      <c r="A92" s="23" t="s">
        <v>100</v>
      </c>
      <c r="B92" s="20">
        <v>51</v>
      </c>
      <c r="C92" s="20">
        <v>51</v>
      </c>
      <c r="D92" s="21">
        <f>MROUND(t_Bareme[[#This Row],[kms aller]]+t_Bareme[[#This Row],[kms retour]],10)</f>
        <v>100</v>
      </c>
      <c r="E92" s="22">
        <f>IFERROR(INDEX(t_Indemnite[[Zone ]],MATCH(t_Bareme[[#This Row],[kms total]],t_Indemnite[[  ]],1)),"")</f>
        <v>10</v>
      </c>
      <c r="F92" s="25" t="str">
        <f>IFERROR(VLOOKUP(t_Bareme[[#This Row],[Zone]],$H$3:$L$25,5,FALSE),"")</f>
        <v>30,30 €</v>
      </c>
      <c r="G92" s="26"/>
    </row>
    <row r="93" spans="1:7" ht="14.4" x14ac:dyDescent="0.3">
      <c r="A93" s="23" t="s">
        <v>101</v>
      </c>
      <c r="B93" s="20">
        <v>22</v>
      </c>
      <c r="C93" s="20">
        <v>22</v>
      </c>
      <c r="D93" s="21">
        <f>MROUND(t_Bareme[[#This Row],[kms aller]]+t_Bareme[[#This Row],[kms retour]],10)</f>
        <v>40</v>
      </c>
      <c r="E93" s="22">
        <f>IFERROR(INDEX(t_Indemnite[[Zone ]],MATCH(t_Bareme[[#This Row],[kms total]],t_Indemnite[[  ]],1)),"")</f>
        <v>4</v>
      </c>
      <c r="F93" s="25" t="str">
        <f>IFERROR(VLOOKUP(t_Bareme[[#This Row],[Zone]],$H$3:$L$25,5,FALSE),"")</f>
        <v>12,10 €</v>
      </c>
      <c r="G93" s="26"/>
    </row>
    <row r="94" spans="1:7" ht="14.4" x14ac:dyDescent="0.3">
      <c r="A94" s="23" t="s">
        <v>102</v>
      </c>
      <c r="B94" s="20">
        <v>46</v>
      </c>
      <c r="C94" s="20">
        <v>46</v>
      </c>
      <c r="D94" s="21">
        <f>MROUND(t_Bareme[[#This Row],[kms aller]]+t_Bareme[[#This Row],[kms retour]],10)</f>
        <v>90</v>
      </c>
      <c r="E94" s="22">
        <f>IFERROR(INDEX(t_Indemnite[[Zone ]],MATCH(t_Bareme[[#This Row],[kms total]],t_Indemnite[[  ]],1)),"")</f>
        <v>9</v>
      </c>
      <c r="F94" s="25" t="str">
        <f>IFERROR(VLOOKUP(t_Bareme[[#This Row],[Zone]],$H$3:$L$25,5,FALSE),"")</f>
        <v>27,30 €</v>
      </c>
      <c r="G94" s="26"/>
    </row>
    <row r="95" spans="1:7" ht="14.4" x14ac:dyDescent="0.3">
      <c r="A95" s="23" t="s">
        <v>103</v>
      </c>
      <c r="B95" s="20">
        <v>38</v>
      </c>
      <c r="C95" s="20">
        <v>38</v>
      </c>
      <c r="D95" s="21">
        <f>MROUND(t_Bareme[[#This Row],[kms aller]]+t_Bareme[[#This Row],[kms retour]],10)</f>
        <v>80</v>
      </c>
      <c r="E95" s="22">
        <f>IFERROR(INDEX(t_Indemnite[[Zone ]],MATCH(t_Bareme[[#This Row],[kms total]],t_Indemnite[[  ]],1)),"")</f>
        <v>8</v>
      </c>
      <c r="F95" s="25" t="str">
        <f>IFERROR(VLOOKUP(t_Bareme[[#This Row],[Zone]],$H$3:$L$25,5,FALSE),"")</f>
        <v>24,20 €</v>
      </c>
      <c r="G95" s="26"/>
    </row>
    <row r="96" spans="1:7" ht="14.4" x14ac:dyDescent="0.3">
      <c r="A96" s="23" t="s">
        <v>104</v>
      </c>
      <c r="B96" s="20">
        <v>47</v>
      </c>
      <c r="C96" s="20">
        <v>47</v>
      </c>
      <c r="D96" s="21">
        <f>MROUND(t_Bareme[[#This Row],[kms aller]]+t_Bareme[[#This Row],[kms retour]],10)</f>
        <v>90</v>
      </c>
      <c r="E96" s="22">
        <f>IFERROR(INDEX(t_Indemnite[[Zone ]],MATCH(t_Bareme[[#This Row],[kms total]],t_Indemnite[[  ]],1)),"")</f>
        <v>9</v>
      </c>
      <c r="F96" s="25" t="str">
        <f>IFERROR(VLOOKUP(t_Bareme[[#This Row],[Zone]],$H$3:$L$25,5,FALSE),"")</f>
        <v>27,30 €</v>
      </c>
      <c r="G96" s="26"/>
    </row>
    <row r="97" spans="1:7" ht="14.4" x14ac:dyDescent="0.3">
      <c r="A97" s="23" t="s">
        <v>105</v>
      </c>
      <c r="B97" s="20">
        <v>54</v>
      </c>
      <c r="C97" s="20">
        <v>54</v>
      </c>
      <c r="D97" s="21">
        <f>MROUND(t_Bareme[[#This Row],[kms aller]]+t_Bareme[[#This Row],[kms retour]],10)</f>
        <v>110</v>
      </c>
      <c r="E97" s="22">
        <f>IFERROR(INDEX(t_Indemnite[[Zone ]],MATCH(t_Bareme[[#This Row],[kms total]],t_Indemnite[[  ]],1)),"")</f>
        <v>11</v>
      </c>
      <c r="F97" s="25" t="str">
        <f>IFERROR(VLOOKUP(t_Bareme[[#This Row],[Zone]],$H$3:$L$25,5,FALSE),"")</f>
        <v>33,30 €</v>
      </c>
      <c r="G97" s="26"/>
    </row>
    <row r="98" spans="1:7" ht="14.4" x14ac:dyDescent="0.3">
      <c r="A98" s="23" t="s">
        <v>106</v>
      </c>
      <c r="B98" s="20">
        <v>51</v>
      </c>
      <c r="C98" s="20">
        <v>51</v>
      </c>
      <c r="D98" s="21">
        <f>MROUND(t_Bareme[[#This Row],[kms aller]]+t_Bareme[[#This Row],[kms retour]],10)</f>
        <v>100</v>
      </c>
      <c r="E98" s="22">
        <f>IFERROR(INDEX(t_Indemnite[[Zone ]],MATCH(t_Bareme[[#This Row],[kms total]],t_Indemnite[[  ]],1)),"")</f>
        <v>10</v>
      </c>
      <c r="F98" s="25" t="str">
        <f>IFERROR(VLOOKUP(t_Bareme[[#This Row],[Zone]],$H$3:$L$25,5,FALSE),"")</f>
        <v>30,30 €</v>
      </c>
      <c r="G98" s="26"/>
    </row>
    <row r="99" spans="1:7" ht="14.4" x14ac:dyDescent="0.3">
      <c r="A99" s="23" t="s">
        <v>107</v>
      </c>
      <c r="B99" s="20">
        <v>36</v>
      </c>
      <c r="C99" s="20">
        <v>36</v>
      </c>
      <c r="D99" s="21">
        <f>MROUND(t_Bareme[[#This Row],[kms aller]]+t_Bareme[[#This Row],[kms retour]],10)</f>
        <v>70</v>
      </c>
      <c r="E99" s="22">
        <f>IFERROR(INDEX(t_Indemnite[[Zone ]],MATCH(t_Bareme[[#This Row],[kms total]],t_Indemnite[[  ]],1)),"")</f>
        <v>7</v>
      </c>
      <c r="F99" s="25" t="str">
        <f>IFERROR(VLOOKUP(t_Bareme[[#This Row],[Zone]],$H$3:$L$25,5,FALSE),"")</f>
        <v>21,20 €</v>
      </c>
      <c r="G99" s="26"/>
    </row>
    <row r="100" spans="1:7" ht="14.4" x14ac:dyDescent="0.3">
      <c r="A100" s="23" t="s">
        <v>108</v>
      </c>
      <c r="B100" s="20">
        <v>71</v>
      </c>
      <c r="C100" s="20">
        <v>71</v>
      </c>
      <c r="D100" s="21">
        <f>MROUND(t_Bareme[[#This Row],[kms aller]]+t_Bareme[[#This Row],[kms retour]],10)</f>
        <v>140</v>
      </c>
      <c r="E100" s="22">
        <f>IFERROR(INDEX(t_Indemnite[[Zone ]],MATCH(t_Bareme[[#This Row],[kms total]],t_Indemnite[[  ]],1)),"")</f>
        <v>14</v>
      </c>
      <c r="F100" s="25" t="str">
        <f>IFERROR(VLOOKUP(t_Bareme[[#This Row],[Zone]],$H$3:$L$25,5,FALSE),"")</f>
        <v>42,40 €</v>
      </c>
      <c r="G100" s="26"/>
    </row>
    <row r="101" spans="1:7" ht="14.4" x14ac:dyDescent="0.3">
      <c r="A101" s="23" t="s">
        <v>109</v>
      </c>
      <c r="B101" s="20">
        <v>61</v>
      </c>
      <c r="C101" s="20">
        <v>61</v>
      </c>
      <c r="D101" s="21">
        <f>MROUND(t_Bareme[[#This Row],[kms aller]]+t_Bareme[[#This Row],[kms retour]],10)</f>
        <v>120</v>
      </c>
      <c r="E101" s="22">
        <f>IFERROR(INDEX(t_Indemnite[[Zone ]],MATCH(t_Bareme[[#This Row],[kms total]],t_Indemnite[[  ]],1)),"")</f>
        <v>12</v>
      </c>
      <c r="F101" s="25" t="str">
        <f>IFERROR(VLOOKUP(t_Bareme[[#This Row],[Zone]],$H$3:$L$25,5,FALSE),"")</f>
        <v>36,40 €</v>
      </c>
      <c r="G101" s="26"/>
    </row>
    <row r="102" spans="1:7" ht="14.4" x14ac:dyDescent="0.3">
      <c r="A102" s="23" t="s">
        <v>110</v>
      </c>
      <c r="B102" s="20">
        <v>138</v>
      </c>
      <c r="C102" s="20">
        <v>138</v>
      </c>
      <c r="D102" s="21">
        <f>MROUND(t_Bareme[[#This Row],[kms aller]]+t_Bareme[[#This Row],[kms retour]],10)</f>
        <v>280</v>
      </c>
      <c r="E102" s="22">
        <f>IFERROR(INDEX(t_Indemnite[[Zone ]],MATCH(t_Bareme[[#This Row],[kms total]],t_Indemnite[[  ]],1)),"")</f>
        <v>20</v>
      </c>
      <c r="F102" s="25" t="str">
        <f>IFERROR(VLOOKUP(t_Bareme[[#This Row],[Zone]],$H$3:$L$25,5,FALSE),"")</f>
        <v>60,60 €</v>
      </c>
      <c r="G102" s="26"/>
    </row>
    <row r="103" spans="1:7" ht="14.4" x14ac:dyDescent="0.3">
      <c r="A103" s="23" t="s">
        <v>111</v>
      </c>
      <c r="B103" s="20">
        <v>93</v>
      </c>
      <c r="C103" s="20">
        <v>93</v>
      </c>
      <c r="D103" s="21">
        <f>MROUND(t_Bareme[[#This Row],[kms aller]]+t_Bareme[[#This Row],[kms retour]],10)</f>
        <v>190</v>
      </c>
      <c r="E103" s="22">
        <f>IFERROR(INDEX(t_Indemnite[[Zone ]],MATCH(t_Bareme[[#This Row],[kms total]],t_Indemnite[[  ]],1)),"")</f>
        <v>19</v>
      </c>
      <c r="F103" s="25" t="str">
        <f>IFERROR(VLOOKUP(t_Bareme[[#This Row],[Zone]],$H$3:$L$25,5,FALSE),"")</f>
        <v>57,60 €</v>
      </c>
      <c r="G103" s="26"/>
    </row>
    <row r="104" spans="1:7" ht="14.4" x14ac:dyDescent="0.3">
      <c r="A104" s="23" t="s">
        <v>112</v>
      </c>
      <c r="B104" s="20">
        <v>30</v>
      </c>
      <c r="C104" s="20">
        <v>30</v>
      </c>
      <c r="D104" s="21">
        <f>MROUND(t_Bareme[[#This Row],[kms aller]]+t_Bareme[[#This Row],[kms retour]],10)</f>
        <v>60</v>
      </c>
      <c r="E104" s="22">
        <f>IFERROR(INDEX(t_Indemnite[[Zone ]],MATCH(t_Bareme[[#This Row],[kms total]],t_Indemnite[[  ]],1)),"")</f>
        <v>6</v>
      </c>
      <c r="F104" s="25" t="str">
        <f>IFERROR(VLOOKUP(t_Bareme[[#This Row],[Zone]],$H$3:$L$25,5,FALSE),"")</f>
        <v>18,20 €</v>
      </c>
      <c r="G104" s="26"/>
    </row>
    <row r="105" spans="1:7" ht="14.4" x14ac:dyDescent="0.3">
      <c r="A105" s="23" t="s">
        <v>113</v>
      </c>
      <c r="B105" s="20">
        <v>33</v>
      </c>
      <c r="C105" s="20">
        <v>33</v>
      </c>
      <c r="D105" s="21">
        <f>MROUND(t_Bareme[[#This Row],[kms aller]]+t_Bareme[[#This Row],[kms retour]],10)</f>
        <v>70</v>
      </c>
      <c r="E105" s="22">
        <f>IFERROR(INDEX(t_Indemnite[[Zone ]],MATCH(t_Bareme[[#This Row],[kms total]],t_Indemnite[[  ]],1)),"")</f>
        <v>7</v>
      </c>
      <c r="F105" s="25" t="str">
        <f>IFERROR(VLOOKUP(t_Bareme[[#This Row],[Zone]],$H$3:$L$25,5,FALSE),"")</f>
        <v>21,20 €</v>
      </c>
      <c r="G105" s="26"/>
    </row>
    <row r="106" spans="1:7" ht="14.4" x14ac:dyDescent="0.3">
      <c r="A106" s="23" t="s">
        <v>114</v>
      </c>
      <c r="B106" s="20">
        <v>19</v>
      </c>
      <c r="C106" s="20">
        <v>19</v>
      </c>
      <c r="D106" s="21">
        <f>MROUND(t_Bareme[[#This Row],[kms aller]]+t_Bareme[[#This Row],[kms retour]],10)</f>
        <v>40</v>
      </c>
      <c r="E106" s="22">
        <f>IFERROR(INDEX(t_Indemnite[[Zone ]],MATCH(t_Bareme[[#This Row],[kms total]],t_Indemnite[[  ]],1)),"")</f>
        <v>4</v>
      </c>
      <c r="F106" s="25" t="str">
        <f>IFERROR(VLOOKUP(t_Bareme[[#This Row],[Zone]],$H$3:$L$25,5,FALSE),"")</f>
        <v>12,10 €</v>
      </c>
      <c r="G106" s="26"/>
    </row>
    <row r="107" spans="1:7" ht="14.4" x14ac:dyDescent="0.3">
      <c r="A107" s="23" t="s">
        <v>115</v>
      </c>
      <c r="B107" s="20">
        <v>139</v>
      </c>
      <c r="C107" s="20">
        <v>139</v>
      </c>
      <c r="D107" s="21">
        <f>MROUND(t_Bareme[[#This Row],[kms aller]]+t_Bareme[[#This Row],[kms retour]],10)</f>
        <v>280</v>
      </c>
      <c r="E107" s="22">
        <f>IFERROR(INDEX(t_Indemnite[[Zone ]],MATCH(t_Bareme[[#This Row],[kms total]],t_Indemnite[[  ]],1)),"")</f>
        <v>20</v>
      </c>
      <c r="F107" s="25" t="str">
        <f>IFERROR(VLOOKUP(t_Bareme[[#This Row],[Zone]],$H$3:$L$25,5,FALSE),"")</f>
        <v>60,60 €</v>
      </c>
      <c r="G107" s="26"/>
    </row>
    <row r="108" spans="1:7" ht="14.4" x14ac:dyDescent="0.3">
      <c r="A108" s="23" t="s">
        <v>116</v>
      </c>
      <c r="B108" s="20">
        <v>29</v>
      </c>
      <c r="C108" s="20">
        <v>29</v>
      </c>
      <c r="D108" s="21">
        <f>MROUND(t_Bareme[[#This Row],[kms aller]]+t_Bareme[[#This Row],[kms retour]],10)</f>
        <v>60</v>
      </c>
      <c r="E108" s="22">
        <f>IFERROR(INDEX(t_Indemnite[[Zone ]],MATCH(t_Bareme[[#This Row],[kms total]],t_Indemnite[[  ]],1)),"")</f>
        <v>6</v>
      </c>
      <c r="F108" s="25" t="str">
        <f>IFERROR(VLOOKUP(t_Bareme[[#This Row],[Zone]],$H$3:$L$25,5,FALSE),"")</f>
        <v>18,20 €</v>
      </c>
      <c r="G108" s="26"/>
    </row>
    <row r="109" spans="1:7" ht="14.4" x14ac:dyDescent="0.3">
      <c r="A109" s="23" t="s">
        <v>117</v>
      </c>
      <c r="B109" s="20">
        <v>88</v>
      </c>
      <c r="C109" s="20">
        <v>88</v>
      </c>
      <c r="D109" s="21">
        <f>MROUND(t_Bareme[[#This Row],[kms aller]]+t_Bareme[[#This Row],[kms retour]],10)</f>
        <v>180</v>
      </c>
      <c r="E109" s="22">
        <f>IFERROR(INDEX(t_Indemnite[[Zone ]],MATCH(t_Bareme[[#This Row],[kms total]],t_Indemnite[[  ]],1)),"")</f>
        <v>18</v>
      </c>
      <c r="F109" s="25" t="str">
        <f>IFERROR(VLOOKUP(t_Bareme[[#This Row],[Zone]],$H$3:$L$25,5,FALSE),"")</f>
        <v>54,50 €</v>
      </c>
      <c r="G109" s="26"/>
    </row>
    <row r="110" spans="1:7" ht="14.4" x14ac:dyDescent="0.3">
      <c r="A110" s="23" t="s">
        <v>118</v>
      </c>
      <c r="B110" s="20">
        <v>33</v>
      </c>
      <c r="C110" s="20">
        <v>33</v>
      </c>
      <c r="D110" s="21">
        <f>MROUND(t_Bareme[[#This Row],[kms aller]]+t_Bareme[[#This Row],[kms retour]],10)</f>
        <v>70</v>
      </c>
      <c r="E110" s="22">
        <f>IFERROR(INDEX(t_Indemnite[[Zone ]],MATCH(t_Bareme[[#This Row],[kms total]],t_Indemnite[[  ]],1)),"")</f>
        <v>7</v>
      </c>
      <c r="F110" s="25" t="str">
        <f>IFERROR(VLOOKUP(t_Bareme[[#This Row],[Zone]],$H$3:$L$25,5,FALSE),"")</f>
        <v>21,20 €</v>
      </c>
      <c r="G110" s="26"/>
    </row>
    <row r="111" spans="1:7" ht="14.4" x14ac:dyDescent="0.3">
      <c r="A111" s="23" t="s">
        <v>119</v>
      </c>
      <c r="B111" s="20">
        <v>30</v>
      </c>
      <c r="C111" s="20">
        <v>30</v>
      </c>
      <c r="D111" s="21">
        <f>MROUND(t_Bareme[[#This Row],[kms aller]]+t_Bareme[[#This Row],[kms retour]],10)</f>
        <v>60</v>
      </c>
      <c r="E111" s="22">
        <f>IFERROR(INDEX(t_Indemnite[[Zone ]],MATCH(t_Bareme[[#This Row],[kms total]],t_Indemnite[[  ]],1)),"")</f>
        <v>6</v>
      </c>
      <c r="F111" s="25" t="str">
        <f>IFERROR(VLOOKUP(t_Bareme[[#This Row],[Zone]],$H$3:$L$25,5,FALSE),"")</f>
        <v>18,20 €</v>
      </c>
      <c r="G111" s="26"/>
    </row>
    <row r="112" spans="1:7" ht="14.4" x14ac:dyDescent="0.3">
      <c r="A112" s="23" t="s">
        <v>120</v>
      </c>
      <c r="B112" s="20"/>
      <c r="C112" s="20"/>
      <c r="D112" s="21">
        <f>MROUND(t_Bareme[[#This Row],[kms aller]]+t_Bareme[[#This Row],[kms retour]],10)</f>
        <v>0</v>
      </c>
      <c r="E112" s="22" t="str">
        <f>IFERROR(INDEX(t_Indemnite[[Zone ]],MATCH(t_Bareme[[#This Row],[kms total]],t_Indemnite[[  ]],1)),"")</f>
        <v/>
      </c>
      <c r="F112" s="25" t="str">
        <f>IFERROR(VLOOKUP(t_Bareme[[#This Row],[Zone]],$H$3:$L$25,5,FALSE),"")</f>
        <v/>
      </c>
      <c r="G112" s="26"/>
    </row>
    <row r="113" spans="1:7" ht="14.4" x14ac:dyDescent="0.3">
      <c r="A113" s="23" t="s">
        <v>121</v>
      </c>
      <c r="B113" s="20">
        <v>44</v>
      </c>
      <c r="C113" s="20">
        <v>44</v>
      </c>
      <c r="D113" s="21">
        <f>MROUND(t_Bareme[[#This Row],[kms aller]]+t_Bareme[[#This Row],[kms retour]],10)</f>
        <v>90</v>
      </c>
      <c r="E113" s="22">
        <f>IFERROR(INDEX(t_Indemnite[[Zone ]],MATCH(t_Bareme[[#This Row],[kms total]],t_Indemnite[[  ]],1)),"")</f>
        <v>9</v>
      </c>
      <c r="F113" s="25" t="str">
        <f>IFERROR(VLOOKUP(t_Bareme[[#This Row],[Zone]],$H$3:$L$25,5,FALSE),"")</f>
        <v>27,30 €</v>
      </c>
      <c r="G113" s="26"/>
    </row>
    <row r="114" spans="1:7" ht="14.4" x14ac:dyDescent="0.3">
      <c r="A114" s="23" t="s">
        <v>122</v>
      </c>
      <c r="B114" s="20">
        <v>181</v>
      </c>
      <c r="C114" s="20">
        <v>181</v>
      </c>
      <c r="D114" s="21">
        <f>MROUND(t_Bareme[[#This Row],[kms aller]]+t_Bareme[[#This Row],[kms retour]],10)</f>
        <v>360</v>
      </c>
      <c r="E114" s="22">
        <f>IFERROR(INDEX(t_Indemnite[[Zone ]],MATCH(t_Bareme[[#This Row],[kms total]],t_Indemnite[[  ]],1)),"")</f>
        <v>20</v>
      </c>
      <c r="F114" s="25" t="str">
        <f>IFERROR(VLOOKUP(t_Bareme[[#This Row],[Zone]],$H$3:$L$25,5,FALSE),"")</f>
        <v>60,60 €</v>
      </c>
      <c r="G114" s="26"/>
    </row>
    <row r="115" spans="1:7" ht="14.4" x14ac:dyDescent="0.3">
      <c r="A115" s="23" t="s">
        <v>123</v>
      </c>
      <c r="B115" s="20">
        <v>119</v>
      </c>
      <c r="C115" s="20">
        <v>119</v>
      </c>
      <c r="D115" s="21">
        <f>MROUND(t_Bareme[[#This Row],[kms aller]]+t_Bareme[[#This Row],[kms retour]],10)</f>
        <v>240</v>
      </c>
      <c r="E115" s="22">
        <f>IFERROR(INDEX(t_Indemnite[[Zone ]],MATCH(t_Bareme[[#This Row],[kms total]],t_Indemnite[[  ]],1)),"")</f>
        <v>20</v>
      </c>
      <c r="F115" s="25" t="str">
        <f>IFERROR(VLOOKUP(t_Bareme[[#This Row],[Zone]],$H$3:$L$25,5,FALSE),"")</f>
        <v>60,60 €</v>
      </c>
      <c r="G115" s="26"/>
    </row>
    <row r="116" spans="1:7" ht="14.4" x14ac:dyDescent="0.3">
      <c r="A116" s="23" t="s">
        <v>124</v>
      </c>
      <c r="B116" s="20">
        <v>58</v>
      </c>
      <c r="C116" s="20">
        <v>58</v>
      </c>
      <c r="D116" s="21">
        <f>MROUND(t_Bareme[[#This Row],[kms aller]]+t_Bareme[[#This Row],[kms retour]],10)</f>
        <v>120</v>
      </c>
      <c r="E116" s="22">
        <f>IFERROR(INDEX(t_Indemnite[[Zone ]],MATCH(t_Bareme[[#This Row],[kms total]],t_Indemnite[[  ]],1)),"")</f>
        <v>12</v>
      </c>
      <c r="F116" s="25" t="str">
        <f>IFERROR(VLOOKUP(t_Bareme[[#This Row],[Zone]],$H$3:$L$25,5,FALSE),"")</f>
        <v>36,40 €</v>
      </c>
      <c r="G116" s="26"/>
    </row>
    <row r="117" spans="1:7" ht="14.4" x14ac:dyDescent="0.3">
      <c r="A117" s="23" t="s">
        <v>125</v>
      </c>
      <c r="B117" s="20">
        <v>135</v>
      </c>
      <c r="C117" s="20">
        <v>135</v>
      </c>
      <c r="D117" s="21">
        <f>MROUND(t_Bareme[[#This Row],[kms aller]]+t_Bareme[[#This Row],[kms retour]],10)</f>
        <v>270</v>
      </c>
      <c r="E117" s="22">
        <f>IFERROR(INDEX(t_Indemnite[[Zone ]],MATCH(t_Bareme[[#This Row],[kms total]],t_Indemnite[[  ]],1)),"")</f>
        <v>20</v>
      </c>
      <c r="F117" s="25" t="str">
        <f>IFERROR(VLOOKUP(t_Bareme[[#This Row],[Zone]],$H$3:$L$25,5,FALSE),"")</f>
        <v>60,60 €</v>
      </c>
      <c r="G117" s="26"/>
    </row>
    <row r="118" spans="1:7" ht="14.4" x14ac:dyDescent="0.3">
      <c r="A118" s="23" t="s">
        <v>126</v>
      </c>
      <c r="B118" s="20">
        <v>59</v>
      </c>
      <c r="C118" s="20">
        <v>59</v>
      </c>
      <c r="D118" s="21">
        <f>MROUND(t_Bareme[[#This Row],[kms aller]]+t_Bareme[[#This Row],[kms retour]],10)</f>
        <v>120</v>
      </c>
      <c r="E118" s="22">
        <f>IFERROR(INDEX(t_Indemnite[[Zone ]],MATCH(t_Bareme[[#This Row],[kms total]],t_Indemnite[[  ]],1)),"")</f>
        <v>12</v>
      </c>
      <c r="F118" s="25" t="str">
        <f>IFERROR(VLOOKUP(t_Bareme[[#This Row],[Zone]],$H$3:$L$25,5,FALSE),"")</f>
        <v>36,40 €</v>
      </c>
      <c r="G118" s="26"/>
    </row>
    <row r="119" spans="1:7" ht="14.4" x14ac:dyDescent="0.3">
      <c r="A119" s="23" t="s">
        <v>127</v>
      </c>
      <c r="B119" s="20">
        <v>43</v>
      </c>
      <c r="C119" s="20">
        <v>43</v>
      </c>
      <c r="D119" s="21">
        <f>MROUND(t_Bareme[[#This Row],[kms aller]]+t_Bareme[[#This Row],[kms retour]],10)</f>
        <v>90</v>
      </c>
      <c r="E119" s="22">
        <f>IFERROR(INDEX(t_Indemnite[[Zone ]],MATCH(t_Bareme[[#This Row],[kms total]],t_Indemnite[[  ]],1)),"")</f>
        <v>9</v>
      </c>
      <c r="F119" s="25" t="str">
        <f>IFERROR(VLOOKUP(t_Bareme[[#This Row],[Zone]],$H$3:$L$25,5,FALSE),"")</f>
        <v>27,30 €</v>
      </c>
      <c r="G119" s="26"/>
    </row>
    <row r="120" spans="1:7" ht="14.4" x14ac:dyDescent="0.3">
      <c r="A120" s="23" t="s">
        <v>128</v>
      </c>
      <c r="B120" s="20">
        <v>44</v>
      </c>
      <c r="C120" s="20">
        <v>44</v>
      </c>
      <c r="D120" s="21">
        <f>MROUND(t_Bareme[[#This Row],[kms aller]]+t_Bareme[[#This Row],[kms retour]],10)</f>
        <v>90</v>
      </c>
      <c r="E120" s="22">
        <f>IFERROR(INDEX(t_Indemnite[[Zone ]],MATCH(t_Bareme[[#This Row],[kms total]],t_Indemnite[[  ]],1)),"")</f>
        <v>9</v>
      </c>
      <c r="F120" s="25" t="str">
        <f>IFERROR(VLOOKUP(t_Bareme[[#This Row],[Zone]],$H$3:$L$25,5,FALSE),"")</f>
        <v>27,30 €</v>
      </c>
      <c r="G120" s="26"/>
    </row>
    <row r="121" spans="1:7" ht="14.4" x14ac:dyDescent="0.3">
      <c r="A121" s="23" t="s">
        <v>129</v>
      </c>
      <c r="B121" s="20">
        <v>49</v>
      </c>
      <c r="C121" s="20">
        <v>49</v>
      </c>
      <c r="D121" s="21">
        <f>MROUND(t_Bareme[[#This Row],[kms aller]]+t_Bareme[[#This Row],[kms retour]],10)</f>
        <v>100</v>
      </c>
      <c r="E121" s="22">
        <f>IFERROR(INDEX(t_Indemnite[[Zone ]],MATCH(t_Bareme[[#This Row],[kms total]],t_Indemnite[[  ]],1)),"")</f>
        <v>10</v>
      </c>
      <c r="F121" s="25" t="str">
        <f>IFERROR(VLOOKUP(t_Bareme[[#This Row],[Zone]],$H$3:$L$25,5,FALSE),"")</f>
        <v>30,30 €</v>
      </c>
      <c r="G121" s="26"/>
    </row>
    <row r="122" spans="1:7" ht="14.4" x14ac:dyDescent="0.3">
      <c r="A122" s="23" t="s">
        <v>130</v>
      </c>
      <c r="B122" s="20">
        <v>17</v>
      </c>
      <c r="C122" s="20">
        <v>17</v>
      </c>
      <c r="D122" s="21">
        <f>MROUND(t_Bareme[[#This Row],[kms aller]]+t_Bareme[[#This Row],[kms retour]],10)</f>
        <v>30</v>
      </c>
      <c r="E122" s="22">
        <f>IFERROR(INDEX(t_Indemnite[[Zone ]],MATCH(t_Bareme[[#This Row],[kms total]],t_Indemnite[[  ]],1)),"")</f>
        <v>3</v>
      </c>
      <c r="F122" s="25" t="str">
        <f>IFERROR(VLOOKUP(t_Bareme[[#This Row],[Zone]],$H$3:$L$25,5,FALSE),"")</f>
        <v>9,10 €</v>
      </c>
      <c r="G122" s="26"/>
    </row>
    <row r="123" spans="1:7" ht="14.4" x14ac:dyDescent="0.3">
      <c r="A123" s="23" t="s">
        <v>131</v>
      </c>
      <c r="B123" s="20">
        <v>86</v>
      </c>
      <c r="C123" s="20">
        <v>86</v>
      </c>
      <c r="D123" s="21">
        <f>MROUND(t_Bareme[[#This Row],[kms aller]]+t_Bareme[[#This Row],[kms retour]],10)</f>
        <v>170</v>
      </c>
      <c r="E123" s="22">
        <f>IFERROR(INDEX(t_Indemnite[[Zone ]],MATCH(t_Bareme[[#This Row],[kms total]],t_Indemnite[[  ]],1)),"")</f>
        <v>17</v>
      </c>
      <c r="F123" s="25" t="str">
        <f>IFERROR(VLOOKUP(t_Bareme[[#This Row],[Zone]],$H$3:$L$25,5,FALSE),"")</f>
        <v>51,50 €</v>
      </c>
      <c r="G123" s="26"/>
    </row>
    <row r="124" spans="1:7" ht="14.4" x14ac:dyDescent="0.3">
      <c r="A124" s="23" t="s">
        <v>132</v>
      </c>
      <c r="B124" s="20">
        <v>48</v>
      </c>
      <c r="C124" s="20">
        <v>48</v>
      </c>
      <c r="D124" s="21">
        <f>MROUND(t_Bareme[[#This Row],[kms aller]]+t_Bareme[[#This Row],[kms retour]],10)</f>
        <v>100</v>
      </c>
      <c r="E124" s="22">
        <f>IFERROR(INDEX(t_Indemnite[[Zone ]],MATCH(t_Bareme[[#This Row],[kms total]],t_Indemnite[[  ]],1)),"")</f>
        <v>10</v>
      </c>
      <c r="F124" s="25" t="str">
        <f>IFERROR(VLOOKUP(t_Bareme[[#This Row],[Zone]],$H$3:$L$25,5,FALSE),"")</f>
        <v>30,30 €</v>
      </c>
      <c r="G124" s="26"/>
    </row>
    <row r="125" spans="1:7" ht="14.4" x14ac:dyDescent="0.3">
      <c r="A125" s="23" t="s">
        <v>133</v>
      </c>
      <c r="B125" s="20">
        <v>43</v>
      </c>
      <c r="C125" s="20">
        <v>43</v>
      </c>
      <c r="D125" s="21">
        <f>MROUND(t_Bareme[[#This Row],[kms aller]]+t_Bareme[[#This Row],[kms retour]],10)</f>
        <v>90</v>
      </c>
      <c r="E125" s="22">
        <f>IFERROR(INDEX(t_Indemnite[[Zone ]],MATCH(t_Bareme[[#This Row],[kms total]],t_Indemnite[[  ]],1)),"")</f>
        <v>9</v>
      </c>
      <c r="F125" s="25" t="str">
        <f>IFERROR(VLOOKUP(t_Bareme[[#This Row],[Zone]],$H$3:$L$25,5,FALSE),"")</f>
        <v>27,30 €</v>
      </c>
      <c r="G125" s="26"/>
    </row>
    <row r="126" spans="1:7" ht="14.4" x14ac:dyDescent="0.3">
      <c r="A126" s="23" t="s">
        <v>134</v>
      </c>
      <c r="B126" s="20">
        <v>44</v>
      </c>
      <c r="C126" s="20">
        <v>44</v>
      </c>
      <c r="D126" s="21">
        <f>MROUND(t_Bareme[[#This Row],[kms aller]]+t_Bareme[[#This Row],[kms retour]],10)</f>
        <v>90</v>
      </c>
      <c r="E126" s="22">
        <f>IFERROR(INDEX(t_Indemnite[[Zone ]],MATCH(t_Bareme[[#This Row],[kms total]],t_Indemnite[[  ]],1)),"")</f>
        <v>9</v>
      </c>
      <c r="F126" s="25" t="str">
        <f>IFERROR(VLOOKUP(t_Bareme[[#This Row],[Zone]],$H$3:$L$25,5,FALSE),"")</f>
        <v>27,30 €</v>
      </c>
      <c r="G126" s="26"/>
    </row>
    <row r="127" spans="1:7" ht="14.4" x14ac:dyDescent="0.3">
      <c r="A127" s="23" t="s">
        <v>135</v>
      </c>
      <c r="B127" s="20">
        <v>22</v>
      </c>
      <c r="C127" s="20">
        <v>22</v>
      </c>
      <c r="D127" s="21">
        <f>MROUND(t_Bareme[[#This Row],[kms aller]]+t_Bareme[[#This Row],[kms retour]],10)</f>
        <v>40</v>
      </c>
      <c r="E127" s="22">
        <f>IFERROR(INDEX(t_Indemnite[[Zone ]],MATCH(t_Bareme[[#This Row],[kms total]],t_Indemnite[[  ]],1)),"")</f>
        <v>4</v>
      </c>
      <c r="F127" s="25" t="str">
        <f>IFERROR(VLOOKUP(t_Bareme[[#This Row],[Zone]],$H$3:$L$25,5,FALSE),"")</f>
        <v>12,10 €</v>
      </c>
      <c r="G127" s="26"/>
    </row>
    <row r="128" spans="1:7" ht="14.4" x14ac:dyDescent="0.3">
      <c r="A128" s="23" t="s">
        <v>136</v>
      </c>
      <c r="B128" s="20">
        <v>46</v>
      </c>
      <c r="C128" s="20">
        <v>46</v>
      </c>
      <c r="D128" s="21">
        <f>MROUND(t_Bareme[[#This Row],[kms aller]]+t_Bareme[[#This Row],[kms retour]],10)</f>
        <v>90</v>
      </c>
      <c r="E128" s="22">
        <f>IFERROR(INDEX(t_Indemnite[[Zone ]],MATCH(t_Bareme[[#This Row],[kms total]],t_Indemnite[[  ]],1)),"")</f>
        <v>9</v>
      </c>
      <c r="F128" s="25" t="str">
        <f>IFERROR(VLOOKUP(t_Bareme[[#This Row],[Zone]],$H$3:$L$25,5,FALSE),"")</f>
        <v>27,30 €</v>
      </c>
      <c r="G128" s="26"/>
    </row>
    <row r="129" spans="1:7" ht="14.4" x14ac:dyDescent="0.3">
      <c r="A129" s="23" t="s">
        <v>137</v>
      </c>
      <c r="B129" s="20">
        <v>47</v>
      </c>
      <c r="C129" s="20">
        <v>47</v>
      </c>
      <c r="D129" s="21">
        <f>MROUND(t_Bareme[[#This Row],[kms aller]]+t_Bareme[[#This Row],[kms retour]],10)</f>
        <v>90</v>
      </c>
      <c r="E129" s="22">
        <f>IFERROR(INDEX(t_Indemnite[[Zone ]],MATCH(t_Bareme[[#This Row],[kms total]],t_Indemnite[[  ]],1)),"")</f>
        <v>9</v>
      </c>
      <c r="F129" s="25" t="str">
        <f>IFERROR(VLOOKUP(t_Bareme[[#This Row],[Zone]],$H$3:$L$25,5,FALSE),"")</f>
        <v>27,30 €</v>
      </c>
      <c r="G129" s="26"/>
    </row>
    <row r="130" spans="1:7" ht="14.4" x14ac:dyDescent="0.3">
      <c r="A130" s="23" t="s">
        <v>138</v>
      </c>
      <c r="B130" s="20">
        <v>40</v>
      </c>
      <c r="C130" s="20">
        <v>40</v>
      </c>
      <c r="D130" s="21">
        <f>MROUND(t_Bareme[[#This Row],[kms aller]]+t_Bareme[[#This Row],[kms retour]],10)</f>
        <v>80</v>
      </c>
      <c r="E130" s="22">
        <f>IFERROR(INDEX(t_Indemnite[[Zone ]],MATCH(t_Bareme[[#This Row],[kms total]],t_Indemnite[[  ]],1)),"")</f>
        <v>8</v>
      </c>
      <c r="F130" s="25" t="str">
        <f>IFERROR(VLOOKUP(t_Bareme[[#This Row],[Zone]],$H$3:$L$25,5,FALSE),"")</f>
        <v>24,20 €</v>
      </c>
      <c r="G130" s="26"/>
    </row>
    <row r="131" spans="1:7" ht="14.4" x14ac:dyDescent="0.3">
      <c r="A131" s="23" t="s">
        <v>139</v>
      </c>
      <c r="B131" s="20">
        <v>40</v>
      </c>
      <c r="C131" s="20">
        <v>40</v>
      </c>
      <c r="D131" s="21">
        <f>MROUND(t_Bareme[[#This Row],[kms aller]]+t_Bareme[[#This Row],[kms retour]],10)</f>
        <v>80</v>
      </c>
      <c r="E131" s="22">
        <f>IFERROR(INDEX(t_Indemnite[[Zone ]],MATCH(t_Bareme[[#This Row],[kms total]],t_Indemnite[[  ]],1)),"")</f>
        <v>8</v>
      </c>
      <c r="F131" s="25" t="str">
        <f>IFERROR(VLOOKUP(t_Bareme[[#This Row],[Zone]],$H$3:$L$25,5,FALSE),"")</f>
        <v>24,20 €</v>
      </c>
      <c r="G131" s="26"/>
    </row>
    <row r="132" spans="1:7" ht="14.4" x14ac:dyDescent="0.3">
      <c r="A132" s="23" t="s">
        <v>140</v>
      </c>
      <c r="B132" s="20">
        <v>137</v>
      </c>
      <c r="C132" s="20">
        <v>137</v>
      </c>
      <c r="D132" s="21">
        <f>MROUND(t_Bareme[[#This Row],[kms aller]]+t_Bareme[[#This Row],[kms retour]],10)</f>
        <v>270</v>
      </c>
      <c r="E132" s="22">
        <f>IFERROR(INDEX(t_Indemnite[[Zone ]],MATCH(t_Bareme[[#This Row],[kms total]],t_Indemnite[[  ]],1)),"")</f>
        <v>20</v>
      </c>
      <c r="F132" s="25" t="str">
        <f>IFERROR(VLOOKUP(t_Bareme[[#This Row],[Zone]],$H$3:$L$25,5,FALSE),"")</f>
        <v>60,60 €</v>
      </c>
      <c r="G132" s="26"/>
    </row>
    <row r="133" spans="1:7" ht="14.4" x14ac:dyDescent="0.3">
      <c r="A133" s="23" t="s">
        <v>141</v>
      </c>
      <c r="B133" s="20">
        <v>57</v>
      </c>
      <c r="C133" s="20">
        <v>57</v>
      </c>
      <c r="D133" s="21">
        <f>MROUND(t_Bareme[[#This Row],[kms aller]]+t_Bareme[[#This Row],[kms retour]],10)</f>
        <v>110</v>
      </c>
      <c r="E133" s="22">
        <f>IFERROR(INDEX(t_Indemnite[[Zone ]],MATCH(t_Bareme[[#This Row],[kms total]],t_Indemnite[[  ]],1)),"")</f>
        <v>11</v>
      </c>
      <c r="F133" s="25" t="str">
        <f>IFERROR(VLOOKUP(t_Bareme[[#This Row],[Zone]],$H$3:$L$25,5,FALSE),"")</f>
        <v>33,30 €</v>
      </c>
      <c r="G133" s="26"/>
    </row>
    <row r="134" spans="1:7" ht="14.4" x14ac:dyDescent="0.3">
      <c r="A134" s="23" t="s">
        <v>142</v>
      </c>
      <c r="B134" s="20">
        <v>20</v>
      </c>
      <c r="C134" s="20">
        <v>20</v>
      </c>
      <c r="D134" s="21">
        <f>MROUND(t_Bareme[[#This Row],[kms aller]]+t_Bareme[[#This Row],[kms retour]],10)</f>
        <v>40</v>
      </c>
      <c r="E134" s="22">
        <f>IFERROR(INDEX(t_Indemnite[[Zone ]],MATCH(t_Bareme[[#This Row],[kms total]],t_Indemnite[[  ]],1)),"")</f>
        <v>4</v>
      </c>
      <c r="F134" s="25" t="str">
        <f>IFERROR(VLOOKUP(t_Bareme[[#This Row],[Zone]],$H$3:$L$25,5,FALSE),"")</f>
        <v>12,10 €</v>
      </c>
      <c r="G134" s="26"/>
    </row>
    <row r="135" spans="1:7" ht="14.4" x14ac:dyDescent="0.3">
      <c r="A135" s="23" t="s">
        <v>143</v>
      </c>
      <c r="B135" s="20">
        <v>47</v>
      </c>
      <c r="C135" s="20">
        <v>47</v>
      </c>
      <c r="D135" s="21">
        <f>MROUND(t_Bareme[[#This Row],[kms aller]]+t_Bareme[[#This Row],[kms retour]],10)</f>
        <v>90</v>
      </c>
      <c r="E135" s="22">
        <f>IFERROR(INDEX(t_Indemnite[[Zone ]],MATCH(t_Bareme[[#This Row],[kms total]],t_Indemnite[[  ]],1)),"")</f>
        <v>9</v>
      </c>
      <c r="F135" s="25" t="str">
        <f>IFERROR(VLOOKUP(t_Bareme[[#This Row],[Zone]],$H$3:$L$25,5,FALSE),"")</f>
        <v>27,30 €</v>
      </c>
      <c r="G135" s="26"/>
    </row>
    <row r="136" spans="1:7" ht="14.4" x14ac:dyDescent="0.3">
      <c r="A136" s="23" t="s">
        <v>144</v>
      </c>
      <c r="B136" s="20">
        <v>99</v>
      </c>
      <c r="C136" s="20">
        <v>99</v>
      </c>
      <c r="D136" s="21">
        <f>MROUND(t_Bareme[[#This Row],[kms aller]]+t_Bareme[[#This Row],[kms retour]],10)</f>
        <v>200</v>
      </c>
      <c r="E136" s="22">
        <f>IFERROR(INDEX(t_Indemnite[[Zone ]],MATCH(t_Bareme[[#This Row],[kms total]],t_Indemnite[[  ]],1)),"")</f>
        <v>20</v>
      </c>
      <c r="F136" s="25" t="str">
        <f>IFERROR(VLOOKUP(t_Bareme[[#This Row],[Zone]],$H$3:$L$25,5,FALSE),"")</f>
        <v>60,60 €</v>
      </c>
      <c r="G136" s="26"/>
    </row>
    <row r="137" spans="1:7" ht="14.4" x14ac:dyDescent="0.3">
      <c r="A137" s="23" t="s">
        <v>145</v>
      </c>
      <c r="B137" s="20">
        <v>45</v>
      </c>
      <c r="C137" s="20">
        <v>45</v>
      </c>
      <c r="D137" s="21">
        <f>MROUND(t_Bareme[[#This Row],[kms aller]]+t_Bareme[[#This Row],[kms retour]],10)</f>
        <v>90</v>
      </c>
      <c r="E137" s="22">
        <f>IFERROR(INDEX(t_Indemnite[[Zone ]],MATCH(t_Bareme[[#This Row],[kms total]],t_Indemnite[[  ]],1)),"")</f>
        <v>9</v>
      </c>
      <c r="F137" s="25" t="str">
        <f>IFERROR(VLOOKUP(t_Bareme[[#This Row],[Zone]],$H$3:$L$25,5,FALSE),"")</f>
        <v>27,30 €</v>
      </c>
      <c r="G137" s="26"/>
    </row>
    <row r="138" spans="1:7" ht="14.4" x14ac:dyDescent="0.3">
      <c r="A138" s="23" t="s">
        <v>146</v>
      </c>
      <c r="B138" s="20">
        <v>68</v>
      </c>
      <c r="C138" s="20">
        <v>68</v>
      </c>
      <c r="D138" s="21">
        <f>MROUND(t_Bareme[[#This Row],[kms aller]]+t_Bareme[[#This Row],[kms retour]],10)</f>
        <v>140</v>
      </c>
      <c r="E138" s="22">
        <f>IFERROR(INDEX(t_Indemnite[[Zone ]],MATCH(t_Bareme[[#This Row],[kms total]],t_Indemnite[[  ]],1)),"")</f>
        <v>14</v>
      </c>
      <c r="F138" s="25" t="str">
        <f>IFERROR(VLOOKUP(t_Bareme[[#This Row],[Zone]],$H$3:$L$25,5,FALSE),"")</f>
        <v>42,40 €</v>
      </c>
      <c r="G138" s="26"/>
    </row>
    <row r="139" spans="1:7" ht="14.4" x14ac:dyDescent="0.3">
      <c r="A139" s="23" t="s">
        <v>147</v>
      </c>
      <c r="B139" s="20">
        <v>100</v>
      </c>
      <c r="C139" s="20">
        <v>100</v>
      </c>
      <c r="D139" s="21">
        <f>MROUND(t_Bareme[[#This Row],[kms aller]]+t_Bareme[[#This Row],[kms retour]],10)</f>
        <v>200</v>
      </c>
      <c r="E139" s="22">
        <f>IFERROR(INDEX(t_Indemnite[[Zone ]],MATCH(t_Bareme[[#This Row],[kms total]],t_Indemnite[[  ]],1)),"")</f>
        <v>20</v>
      </c>
      <c r="F139" s="25" t="str">
        <f>IFERROR(VLOOKUP(t_Bareme[[#This Row],[Zone]],$H$3:$L$25,5,FALSE),"")</f>
        <v>60,60 €</v>
      </c>
      <c r="G139" s="26"/>
    </row>
    <row r="140" spans="1:7" ht="14.4" x14ac:dyDescent="0.3">
      <c r="A140" s="23" t="s">
        <v>148</v>
      </c>
      <c r="B140" s="20">
        <v>136</v>
      </c>
      <c r="C140" s="20">
        <v>136</v>
      </c>
      <c r="D140" s="21">
        <f>MROUND(t_Bareme[[#This Row],[kms aller]]+t_Bareme[[#This Row],[kms retour]],10)</f>
        <v>270</v>
      </c>
      <c r="E140" s="22">
        <f>IFERROR(INDEX(t_Indemnite[[Zone ]],MATCH(t_Bareme[[#This Row],[kms total]],t_Indemnite[[  ]],1)),"")</f>
        <v>20</v>
      </c>
      <c r="F140" s="25" t="str">
        <f>IFERROR(VLOOKUP(t_Bareme[[#This Row],[Zone]],$H$3:$L$25,5,FALSE),"")</f>
        <v>60,60 €</v>
      </c>
      <c r="G140" s="26"/>
    </row>
    <row r="141" spans="1:7" ht="14.4" x14ac:dyDescent="0.3">
      <c r="A141" s="23" t="s">
        <v>149</v>
      </c>
      <c r="B141" s="20">
        <v>36</v>
      </c>
      <c r="C141" s="20">
        <v>36</v>
      </c>
      <c r="D141" s="21">
        <f>MROUND(t_Bareme[[#This Row],[kms aller]]+t_Bareme[[#This Row],[kms retour]],10)</f>
        <v>70</v>
      </c>
      <c r="E141" s="22">
        <f>IFERROR(INDEX(t_Indemnite[[Zone ]],MATCH(t_Bareme[[#This Row],[kms total]],t_Indemnite[[  ]],1)),"")</f>
        <v>7</v>
      </c>
      <c r="F141" s="25" t="str">
        <f>IFERROR(VLOOKUP(t_Bareme[[#This Row],[Zone]],$H$3:$L$25,5,FALSE),"")</f>
        <v>21,20 €</v>
      </c>
      <c r="G141" s="26"/>
    </row>
    <row r="142" spans="1:7" ht="14.4" x14ac:dyDescent="0.3">
      <c r="A142" s="23" t="s">
        <v>150</v>
      </c>
      <c r="B142" s="20">
        <v>59</v>
      </c>
      <c r="C142" s="20">
        <v>59</v>
      </c>
      <c r="D142" s="21">
        <f>MROUND(t_Bareme[[#This Row],[kms aller]]+t_Bareme[[#This Row],[kms retour]],10)</f>
        <v>120</v>
      </c>
      <c r="E142" s="22">
        <f>IFERROR(INDEX(t_Indemnite[[Zone ]],MATCH(t_Bareme[[#This Row],[kms total]],t_Indemnite[[  ]],1)),"")</f>
        <v>12</v>
      </c>
      <c r="F142" s="25" t="str">
        <f>IFERROR(VLOOKUP(t_Bareme[[#This Row],[Zone]],$H$3:$L$25,5,FALSE),"")</f>
        <v>36,40 €</v>
      </c>
      <c r="G142" s="26"/>
    </row>
    <row r="143" spans="1:7" ht="14.4" x14ac:dyDescent="0.3">
      <c r="A143" s="23" t="s">
        <v>151</v>
      </c>
      <c r="B143" s="20">
        <v>134</v>
      </c>
      <c r="C143" s="20">
        <v>134</v>
      </c>
      <c r="D143" s="21">
        <f>MROUND(t_Bareme[[#This Row],[kms aller]]+t_Bareme[[#This Row],[kms retour]],10)</f>
        <v>270</v>
      </c>
      <c r="E143" s="22">
        <f>IFERROR(INDEX(t_Indemnite[[Zone ]],MATCH(t_Bareme[[#This Row],[kms total]],t_Indemnite[[  ]],1)),"")</f>
        <v>20</v>
      </c>
      <c r="F143" s="25" t="str">
        <f>IFERROR(VLOOKUP(t_Bareme[[#This Row],[Zone]],$H$3:$L$25,5,FALSE),"")</f>
        <v>60,60 €</v>
      </c>
      <c r="G143" s="26"/>
    </row>
    <row r="144" spans="1:7" ht="14.4" x14ac:dyDescent="0.3">
      <c r="A144" s="23" t="s">
        <v>152</v>
      </c>
      <c r="B144" s="20">
        <v>13</v>
      </c>
      <c r="C144" s="20">
        <v>13</v>
      </c>
      <c r="D144" s="21">
        <f>MROUND(t_Bareme[[#This Row],[kms aller]]+t_Bareme[[#This Row],[kms retour]],10)</f>
        <v>30</v>
      </c>
      <c r="E144" s="22">
        <f>IFERROR(INDEX(t_Indemnite[[Zone ]],MATCH(t_Bareme[[#This Row],[kms total]],t_Indemnite[[  ]],1)),"")</f>
        <v>3</v>
      </c>
      <c r="F144" s="25" t="str">
        <f>IFERROR(VLOOKUP(t_Bareme[[#This Row],[Zone]],$H$3:$L$25,5,FALSE),"")</f>
        <v>9,10 €</v>
      </c>
      <c r="G144" s="26"/>
    </row>
    <row r="145" spans="1:7" ht="14.4" x14ac:dyDescent="0.3">
      <c r="A145" s="23" t="s">
        <v>153</v>
      </c>
      <c r="B145" s="20">
        <v>30</v>
      </c>
      <c r="C145" s="20">
        <v>30</v>
      </c>
      <c r="D145" s="21">
        <f>MROUND(t_Bareme[[#This Row],[kms aller]]+t_Bareme[[#This Row],[kms retour]],10)</f>
        <v>60</v>
      </c>
      <c r="E145" s="22">
        <f>IFERROR(INDEX(t_Indemnite[[Zone ]],MATCH(t_Bareme[[#This Row],[kms total]],t_Indemnite[[  ]],1)),"")</f>
        <v>6</v>
      </c>
      <c r="F145" s="25" t="str">
        <f>IFERROR(VLOOKUP(t_Bareme[[#This Row],[Zone]],$H$3:$L$25,5,FALSE),"")</f>
        <v>18,20 €</v>
      </c>
      <c r="G145" s="26"/>
    </row>
    <row r="146" spans="1:7" ht="14.4" x14ac:dyDescent="0.3">
      <c r="A146" s="23" t="s">
        <v>154</v>
      </c>
      <c r="B146" s="20">
        <v>116</v>
      </c>
      <c r="C146" s="20">
        <v>116</v>
      </c>
      <c r="D146" s="21">
        <f>MROUND(t_Bareme[[#This Row],[kms aller]]+t_Bareme[[#This Row],[kms retour]],10)</f>
        <v>230</v>
      </c>
      <c r="E146" s="22">
        <f>IFERROR(INDEX(t_Indemnite[[Zone ]],MATCH(t_Bareme[[#This Row],[kms total]],t_Indemnite[[  ]],1)),"")</f>
        <v>20</v>
      </c>
      <c r="F146" s="25" t="str">
        <f>IFERROR(VLOOKUP(t_Bareme[[#This Row],[Zone]],$H$3:$L$25,5,FALSE),"")</f>
        <v>60,60 €</v>
      </c>
      <c r="G146" s="26"/>
    </row>
    <row r="147" spans="1:7" ht="14.4" x14ac:dyDescent="0.3">
      <c r="A147" s="23" t="s">
        <v>155</v>
      </c>
      <c r="B147" s="20">
        <v>47</v>
      </c>
      <c r="C147" s="20">
        <v>47</v>
      </c>
      <c r="D147" s="21">
        <f>MROUND(t_Bareme[[#This Row],[kms aller]]+t_Bareme[[#This Row],[kms retour]],10)</f>
        <v>90</v>
      </c>
      <c r="E147" s="22">
        <f>IFERROR(INDEX(t_Indemnite[[Zone ]],MATCH(t_Bareme[[#This Row],[kms total]],t_Indemnite[[  ]],1)),"")</f>
        <v>9</v>
      </c>
      <c r="F147" s="25" t="str">
        <f>IFERROR(VLOOKUP(t_Bareme[[#This Row],[Zone]],$H$3:$L$25,5,FALSE),"")</f>
        <v>27,30 €</v>
      </c>
      <c r="G147" s="26"/>
    </row>
    <row r="148" spans="1:7" ht="14.4" x14ac:dyDescent="0.3">
      <c r="A148" s="23" t="s">
        <v>156</v>
      </c>
      <c r="B148" s="20">
        <v>127</v>
      </c>
      <c r="C148" s="20">
        <v>127</v>
      </c>
      <c r="D148" s="21">
        <f>MROUND(t_Bareme[[#This Row],[kms aller]]+t_Bareme[[#This Row],[kms retour]],10)</f>
        <v>250</v>
      </c>
      <c r="E148" s="22">
        <f>IFERROR(INDEX(t_Indemnite[[Zone ]],MATCH(t_Bareme[[#This Row],[kms total]],t_Indemnite[[  ]],1)),"")</f>
        <v>20</v>
      </c>
      <c r="F148" s="25" t="str">
        <f>IFERROR(VLOOKUP(t_Bareme[[#This Row],[Zone]],$H$3:$L$25,5,FALSE),"")</f>
        <v>60,60 €</v>
      </c>
      <c r="G148" s="26"/>
    </row>
    <row r="149" spans="1:7" ht="14.4" x14ac:dyDescent="0.3">
      <c r="A149" s="23" t="s">
        <v>157</v>
      </c>
      <c r="B149" s="20">
        <v>60</v>
      </c>
      <c r="C149" s="20">
        <v>60</v>
      </c>
      <c r="D149" s="21">
        <f>MROUND(t_Bareme[[#This Row],[kms aller]]+t_Bareme[[#This Row],[kms retour]],10)</f>
        <v>120</v>
      </c>
      <c r="E149" s="22">
        <f>IFERROR(INDEX(t_Indemnite[[Zone ]],MATCH(t_Bareme[[#This Row],[kms total]],t_Indemnite[[  ]],1)),"")</f>
        <v>12</v>
      </c>
      <c r="F149" s="25" t="str">
        <f>IFERROR(VLOOKUP(t_Bareme[[#This Row],[Zone]],$H$3:$L$25,5,FALSE),"")</f>
        <v>36,40 €</v>
      </c>
      <c r="G149" s="26"/>
    </row>
    <row r="150" spans="1:7" ht="14.4" x14ac:dyDescent="0.3">
      <c r="A150" s="23" t="s">
        <v>158</v>
      </c>
      <c r="B150" s="20">
        <v>51</v>
      </c>
      <c r="C150" s="20">
        <v>51</v>
      </c>
      <c r="D150" s="21">
        <f>MROUND(t_Bareme[[#This Row],[kms aller]]+t_Bareme[[#This Row],[kms retour]],10)</f>
        <v>100</v>
      </c>
      <c r="E150" s="22">
        <f>IFERROR(INDEX(t_Indemnite[[Zone ]],MATCH(t_Bareme[[#This Row],[kms total]],t_Indemnite[[  ]],1)),"")</f>
        <v>10</v>
      </c>
      <c r="F150" s="25" t="str">
        <f>IFERROR(VLOOKUP(t_Bareme[[#This Row],[Zone]],$H$3:$L$25,5,FALSE),"")</f>
        <v>30,30 €</v>
      </c>
      <c r="G150" s="26"/>
    </row>
    <row r="151" spans="1:7" ht="14.4" x14ac:dyDescent="0.3">
      <c r="A151" s="23" t="s">
        <v>159</v>
      </c>
      <c r="B151" s="20"/>
      <c r="C151" s="20"/>
      <c r="D151" s="21">
        <f>MROUND(t_Bareme[[#This Row],[kms aller]]+t_Bareme[[#This Row],[kms retour]],10)</f>
        <v>0</v>
      </c>
      <c r="E151" s="22" t="str">
        <f>IFERROR(INDEX(t_Indemnite[[Zone ]],MATCH(t_Bareme[[#This Row],[kms total]],t_Indemnite[[  ]],1)),"")</f>
        <v/>
      </c>
      <c r="F151" s="25" t="str">
        <f>IFERROR(VLOOKUP(t_Bareme[[#This Row],[Zone]],$H$3:$L$25,5,FALSE),"")</f>
        <v/>
      </c>
      <c r="G151" s="26"/>
    </row>
    <row r="152" spans="1:7" ht="14.4" x14ac:dyDescent="0.3">
      <c r="A152" s="23" t="s">
        <v>160</v>
      </c>
      <c r="B152" s="20">
        <v>54</v>
      </c>
      <c r="C152" s="20">
        <v>54</v>
      </c>
      <c r="D152" s="21">
        <f>MROUND(t_Bareme[[#This Row],[kms aller]]+t_Bareme[[#This Row],[kms retour]],10)</f>
        <v>110</v>
      </c>
      <c r="E152" s="22">
        <f>IFERROR(INDEX(t_Indemnite[[Zone ]],MATCH(t_Bareme[[#This Row],[kms total]],t_Indemnite[[  ]],1)),"")</f>
        <v>11</v>
      </c>
      <c r="F152" s="25" t="str">
        <f>IFERROR(VLOOKUP(t_Bareme[[#This Row],[Zone]],$H$3:$L$25,5,FALSE),"")</f>
        <v>33,30 €</v>
      </c>
      <c r="G152" s="26"/>
    </row>
    <row r="153" spans="1:7" ht="14.4" x14ac:dyDescent="0.3">
      <c r="A153" s="23" t="s">
        <v>161</v>
      </c>
      <c r="B153" s="20">
        <v>55</v>
      </c>
      <c r="C153" s="20">
        <v>55</v>
      </c>
      <c r="D153" s="21">
        <f>MROUND(t_Bareme[[#This Row],[kms aller]]+t_Bareme[[#This Row],[kms retour]],10)</f>
        <v>110</v>
      </c>
      <c r="E153" s="22">
        <f>IFERROR(INDEX(t_Indemnite[[Zone ]],MATCH(t_Bareme[[#This Row],[kms total]],t_Indemnite[[  ]],1)),"")</f>
        <v>11</v>
      </c>
      <c r="F153" s="25" t="str">
        <f>IFERROR(VLOOKUP(t_Bareme[[#This Row],[Zone]],$H$3:$L$25,5,FALSE),"")</f>
        <v>33,30 €</v>
      </c>
      <c r="G153" s="26"/>
    </row>
    <row r="154" spans="1:7" ht="14.4" x14ac:dyDescent="0.3">
      <c r="A154" s="23" t="s">
        <v>162</v>
      </c>
      <c r="B154" s="20">
        <v>48</v>
      </c>
      <c r="C154" s="20">
        <v>48</v>
      </c>
      <c r="D154" s="21">
        <f>MROUND(t_Bareme[[#This Row],[kms aller]]+t_Bareme[[#This Row],[kms retour]],10)</f>
        <v>100</v>
      </c>
      <c r="E154" s="22">
        <f>IFERROR(INDEX(t_Indemnite[[Zone ]],MATCH(t_Bareme[[#This Row],[kms total]],t_Indemnite[[  ]],1)),"")</f>
        <v>10</v>
      </c>
      <c r="F154" s="25" t="str">
        <f>IFERROR(VLOOKUP(t_Bareme[[#This Row],[Zone]],$H$3:$L$25,5,FALSE),"")</f>
        <v>30,30 €</v>
      </c>
      <c r="G154" s="26"/>
    </row>
    <row r="155" spans="1:7" ht="14.4" x14ac:dyDescent="0.3">
      <c r="A155" s="23" t="s">
        <v>163</v>
      </c>
      <c r="B155" s="20">
        <v>56</v>
      </c>
      <c r="C155" s="20">
        <v>56</v>
      </c>
      <c r="D155" s="21">
        <f>MROUND(t_Bareme[[#This Row],[kms aller]]+t_Bareme[[#This Row],[kms retour]],10)</f>
        <v>110</v>
      </c>
      <c r="E155" s="22">
        <f>IFERROR(INDEX(t_Indemnite[[Zone ]],MATCH(t_Bareme[[#This Row],[kms total]],t_Indemnite[[  ]],1)),"")</f>
        <v>11</v>
      </c>
      <c r="F155" s="25" t="str">
        <f>IFERROR(VLOOKUP(t_Bareme[[#This Row],[Zone]],$H$3:$L$25,5,FALSE),"")</f>
        <v>33,30 €</v>
      </c>
      <c r="G155" s="26"/>
    </row>
    <row r="156" spans="1:7" ht="14.4" x14ac:dyDescent="0.3">
      <c r="A156" s="23" t="s">
        <v>164</v>
      </c>
      <c r="B156" s="20">
        <v>105</v>
      </c>
      <c r="C156" s="20">
        <v>105</v>
      </c>
      <c r="D156" s="21">
        <f>MROUND(t_Bareme[[#This Row],[kms aller]]+t_Bareme[[#This Row],[kms retour]],10)</f>
        <v>210</v>
      </c>
      <c r="E156" s="22">
        <f>IFERROR(INDEX(t_Indemnite[[Zone ]],MATCH(t_Bareme[[#This Row],[kms total]],t_Indemnite[[  ]],1)),"")</f>
        <v>20</v>
      </c>
      <c r="F156" s="25" t="str">
        <f>IFERROR(VLOOKUP(t_Bareme[[#This Row],[Zone]],$H$3:$L$25,5,FALSE),"")</f>
        <v>60,60 €</v>
      </c>
      <c r="G156" s="26"/>
    </row>
    <row r="157" spans="1:7" ht="14.4" x14ac:dyDescent="0.3">
      <c r="A157" s="23" t="s">
        <v>165</v>
      </c>
      <c r="B157" s="20">
        <v>69</v>
      </c>
      <c r="C157" s="20">
        <v>69</v>
      </c>
      <c r="D157" s="21">
        <f>MROUND(t_Bareme[[#This Row],[kms aller]]+t_Bareme[[#This Row],[kms retour]],10)</f>
        <v>140</v>
      </c>
      <c r="E157" s="22">
        <f>IFERROR(INDEX(t_Indemnite[[Zone ]],MATCH(t_Bareme[[#This Row],[kms total]],t_Indemnite[[  ]],1)),"")</f>
        <v>14</v>
      </c>
      <c r="F157" s="25" t="str">
        <f>IFERROR(VLOOKUP(t_Bareme[[#This Row],[Zone]],$H$3:$L$25,5,FALSE),"")</f>
        <v>42,40 €</v>
      </c>
      <c r="G157" s="26"/>
    </row>
    <row r="158" spans="1:7" ht="14.4" x14ac:dyDescent="0.3">
      <c r="A158" s="23" t="s">
        <v>166</v>
      </c>
      <c r="B158" s="20">
        <v>75</v>
      </c>
      <c r="C158" s="20">
        <v>75</v>
      </c>
      <c r="D158" s="21">
        <f>MROUND(t_Bareme[[#This Row],[kms aller]]+t_Bareme[[#This Row],[kms retour]],10)</f>
        <v>150</v>
      </c>
      <c r="E158" s="22">
        <f>IFERROR(INDEX(t_Indemnite[[Zone ]],MATCH(t_Bareme[[#This Row],[kms total]],t_Indemnite[[  ]],1)),"")</f>
        <v>15</v>
      </c>
      <c r="F158" s="25" t="str">
        <f>IFERROR(VLOOKUP(t_Bareme[[#This Row],[Zone]],$H$3:$L$25,5,FALSE),"")</f>
        <v>45,50 €</v>
      </c>
      <c r="G158" s="26"/>
    </row>
    <row r="159" spans="1:7" ht="14.4" x14ac:dyDescent="0.3">
      <c r="A159" s="23" t="s">
        <v>167</v>
      </c>
      <c r="B159" s="20">
        <v>36</v>
      </c>
      <c r="C159" s="20">
        <v>36</v>
      </c>
      <c r="D159" s="21">
        <f>MROUND(t_Bareme[[#This Row],[kms aller]]+t_Bareme[[#This Row],[kms retour]],10)</f>
        <v>70</v>
      </c>
      <c r="E159" s="22">
        <f>IFERROR(INDEX(t_Indemnite[[Zone ]],MATCH(t_Bareme[[#This Row],[kms total]],t_Indemnite[[  ]],1)),"")</f>
        <v>7</v>
      </c>
      <c r="F159" s="25" t="str">
        <f>IFERROR(VLOOKUP(t_Bareme[[#This Row],[Zone]],$H$3:$L$25,5,FALSE),"")</f>
        <v>21,20 €</v>
      </c>
      <c r="G159" s="26"/>
    </row>
    <row r="160" spans="1:7" ht="14.4" x14ac:dyDescent="0.3">
      <c r="A160" s="23" t="s">
        <v>168</v>
      </c>
      <c r="B160" s="20">
        <v>112</v>
      </c>
      <c r="C160" s="20">
        <v>112</v>
      </c>
      <c r="D160" s="21">
        <f>MROUND(t_Bareme[[#This Row],[kms aller]]+t_Bareme[[#This Row],[kms retour]],10)</f>
        <v>220</v>
      </c>
      <c r="E160" s="22">
        <f>IFERROR(INDEX(t_Indemnite[[Zone ]],MATCH(t_Bareme[[#This Row],[kms total]],t_Indemnite[[  ]],1)),"")</f>
        <v>20</v>
      </c>
      <c r="F160" s="25" t="str">
        <f>IFERROR(VLOOKUP(t_Bareme[[#This Row],[Zone]],$H$3:$L$25,5,FALSE),"")</f>
        <v>60,60 €</v>
      </c>
      <c r="G160" s="26"/>
    </row>
    <row r="161" spans="1:7" ht="14.4" x14ac:dyDescent="0.3">
      <c r="A161" s="23" t="s">
        <v>169</v>
      </c>
      <c r="B161" s="20">
        <v>94</v>
      </c>
      <c r="C161" s="20">
        <v>94</v>
      </c>
      <c r="D161" s="21">
        <f>MROUND(t_Bareme[[#This Row],[kms aller]]+t_Bareme[[#This Row],[kms retour]],10)</f>
        <v>190</v>
      </c>
      <c r="E161" s="22">
        <f>IFERROR(INDEX(t_Indemnite[[Zone ]],MATCH(t_Bareme[[#This Row],[kms total]],t_Indemnite[[  ]],1)),"")</f>
        <v>19</v>
      </c>
      <c r="F161" s="25" t="str">
        <f>IFERROR(VLOOKUP(t_Bareme[[#This Row],[Zone]],$H$3:$L$25,5,FALSE),"")</f>
        <v>57,60 €</v>
      </c>
      <c r="G161" s="26"/>
    </row>
    <row r="162" spans="1:7" ht="14.4" x14ac:dyDescent="0.3">
      <c r="A162" s="23" t="s">
        <v>170</v>
      </c>
      <c r="B162" s="20">
        <v>51</v>
      </c>
      <c r="C162" s="20">
        <v>51</v>
      </c>
      <c r="D162" s="21">
        <f>MROUND(t_Bareme[[#This Row],[kms aller]]+t_Bareme[[#This Row],[kms retour]],10)</f>
        <v>100</v>
      </c>
      <c r="E162" s="22">
        <f>IFERROR(INDEX(t_Indemnite[[Zone ]],MATCH(t_Bareme[[#This Row],[kms total]],t_Indemnite[[  ]],1)),"")</f>
        <v>10</v>
      </c>
      <c r="F162" s="25" t="str">
        <f>IFERROR(VLOOKUP(t_Bareme[[#This Row],[Zone]],$H$3:$L$25,5,FALSE),"")</f>
        <v>30,30 €</v>
      </c>
      <c r="G162" s="26"/>
    </row>
    <row r="163" spans="1:7" ht="14.4" x14ac:dyDescent="0.3">
      <c r="A163" s="23" t="s">
        <v>171</v>
      </c>
      <c r="B163" s="20">
        <v>28</v>
      </c>
      <c r="C163" s="20">
        <v>28</v>
      </c>
      <c r="D163" s="21">
        <f>MROUND(t_Bareme[[#This Row],[kms aller]]+t_Bareme[[#This Row],[kms retour]],10)</f>
        <v>60</v>
      </c>
      <c r="E163" s="22">
        <f>IFERROR(INDEX(t_Indemnite[[Zone ]],MATCH(t_Bareme[[#This Row],[kms total]],t_Indemnite[[  ]],1)),"")</f>
        <v>6</v>
      </c>
      <c r="F163" s="25" t="str">
        <f>IFERROR(VLOOKUP(t_Bareme[[#This Row],[Zone]],$H$3:$L$25,5,FALSE),"")</f>
        <v>18,20 €</v>
      </c>
      <c r="G163" s="26"/>
    </row>
    <row r="164" spans="1:7" ht="14.4" x14ac:dyDescent="0.3">
      <c r="A164" s="23" t="s">
        <v>172</v>
      </c>
      <c r="B164" s="20">
        <v>120</v>
      </c>
      <c r="C164" s="20">
        <v>120</v>
      </c>
      <c r="D164" s="21">
        <f>MROUND(t_Bareme[[#This Row],[kms aller]]+t_Bareme[[#This Row],[kms retour]],10)</f>
        <v>240</v>
      </c>
      <c r="E164" s="22">
        <f>IFERROR(INDEX(t_Indemnite[[Zone ]],MATCH(t_Bareme[[#This Row],[kms total]],t_Indemnite[[  ]],1)),"")</f>
        <v>20</v>
      </c>
      <c r="F164" s="25" t="str">
        <f>IFERROR(VLOOKUP(t_Bareme[[#This Row],[Zone]],$H$3:$L$25,5,FALSE),"")</f>
        <v>60,60 €</v>
      </c>
      <c r="G164" s="26"/>
    </row>
    <row r="165" spans="1:7" ht="14.4" x14ac:dyDescent="0.3">
      <c r="A165" s="23" t="s">
        <v>173</v>
      </c>
      <c r="B165" s="20">
        <v>57</v>
      </c>
      <c r="C165" s="20">
        <v>57</v>
      </c>
      <c r="D165" s="21">
        <f>MROUND(t_Bareme[[#This Row],[kms aller]]+t_Bareme[[#This Row],[kms retour]],10)</f>
        <v>110</v>
      </c>
      <c r="E165" s="22">
        <f>IFERROR(INDEX(t_Indemnite[[Zone ]],MATCH(t_Bareme[[#This Row],[kms total]],t_Indemnite[[  ]],1)),"")</f>
        <v>11</v>
      </c>
      <c r="F165" s="25" t="str">
        <f>IFERROR(VLOOKUP(t_Bareme[[#This Row],[Zone]],$H$3:$L$25,5,FALSE),"")</f>
        <v>33,30 €</v>
      </c>
      <c r="G165" s="26"/>
    </row>
    <row r="166" spans="1:7" ht="14.4" x14ac:dyDescent="0.3">
      <c r="A166" s="23" t="s">
        <v>174</v>
      </c>
      <c r="B166" s="20">
        <v>132</v>
      </c>
      <c r="C166" s="20">
        <v>132</v>
      </c>
      <c r="D166" s="21">
        <f>MROUND(t_Bareme[[#This Row],[kms aller]]+t_Bareme[[#This Row],[kms retour]],10)</f>
        <v>260</v>
      </c>
      <c r="E166" s="22">
        <f>IFERROR(INDEX(t_Indemnite[[Zone ]],MATCH(t_Bareme[[#This Row],[kms total]],t_Indemnite[[  ]],1)),"")</f>
        <v>20</v>
      </c>
      <c r="F166" s="25" t="str">
        <f>IFERROR(VLOOKUP(t_Bareme[[#This Row],[Zone]],$H$3:$L$25,5,FALSE),"")</f>
        <v>60,60 €</v>
      </c>
      <c r="G166" s="26"/>
    </row>
    <row r="167" spans="1:7" ht="14.4" x14ac:dyDescent="0.3">
      <c r="A167" s="23" t="s">
        <v>175</v>
      </c>
      <c r="B167" s="20">
        <v>94</v>
      </c>
      <c r="C167" s="20">
        <v>94</v>
      </c>
      <c r="D167" s="21">
        <f>MROUND(t_Bareme[[#This Row],[kms aller]]+t_Bareme[[#This Row],[kms retour]],10)</f>
        <v>190</v>
      </c>
      <c r="E167" s="22">
        <f>IFERROR(INDEX(t_Indemnite[[Zone ]],MATCH(t_Bareme[[#This Row],[kms total]],t_Indemnite[[  ]],1)),"")</f>
        <v>19</v>
      </c>
      <c r="F167" s="25" t="str">
        <f>IFERROR(VLOOKUP(t_Bareme[[#This Row],[Zone]],$H$3:$L$25,5,FALSE),"")</f>
        <v>57,60 €</v>
      </c>
      <c r="G167" s="26"/>
    </row>
    <row r="168" spans="1:7" ht="14.4" x14ac:dyDescent="0.3">
      <c r="A168" s="23" t="s">
        <v>176</v>
      </c>
      <c r="B168" s="20">
        <v>107</v>
      </c>
      <c r="C168" s="20">
        <v>107</v>
      </c>
      <c r="D168" s="21">
        <f>MROUND(t_Bareme[[#This Row],[kms aller]]+t_Bareme[[#This Row],[kms retour]],10)</f>
        <v>210</v>
      </c>
      <c r="E168" s="22">
        <f>IFERROR(INDEX(t_Indemnite[[Zone ]],MATCH(t_Bareme[[#This Row],[kms total]],t_Indemnite[[  ]],1)),"")</f>
        <v>20</v>
      </c>
      <c r="F168" s="25" t="str">
        <f>IFERROR(VLOOKUP(t_Bareme[[#This Row],[Zone]],$H$3:$L$25,5,FALSE),"")</f>
        <v>60,60 €</v>
      </c>
      <c r="G168" s="26"/>
    </row>
    <row r="169" spans="1:7" ht="14.4" x14ac:dyDescent="0.3">
      <c r="A169" s="23" t="s">
        <v>177</v>
      </c>
      <c r="B169" s="20">
        <v>90</v>
      </c>
      <c r="C169" s="20">
        <v>90</v>
      </c>
      <c r="D169" s="21">
        <f>MROUND(t_Bareme[[#This Row],[kms aller]]+t_Bareme[[#This Row],[kms retour]],10)</f>
        <v>180</v>
      </c>
      <c r="E169" s="22">
        <f>IFERROR(INDEX(t_Indemnite[[Zone ]],MATCH(t_Bareme[[#This Row],[kms total]],t_Indemnite[[  ]],1)),"")</f>
        <v>18</v>
      </c>
      <c r="F169" s="25" t="str">
        <f>IFERROR(VLOOKUP(t_Bareme[[#This Row],[Zone]],$H$3:$L$25,5,FALSE),"")</f>
        <v>54,50 €</v>
      </c>
      <c r="G169" s="26"/>
    </row>
    <row r="170" spans="1:7" ht="14.4" x14ac:dyDescent="0.3">
      <c r="A170" s="23" t="s">
        <v>178</v>
      </c>
      <c r="B170" s="20">
        <v>82</v>
      </c>
      <c r="C170" s="20">
        <v>82</v>
      </c>
      <c r="D170" s="21">
        <f>MROUND(t_Bareme[[#This Row],[kms aller]]+t_Bareme[[#This Row],[kms retour]],10)</f>
        <v>160</v>
      </c>
      <c r="E170" s="22">
        <f>IFERROR(INDEX(t_Indemnite[[Zone ]],MATCH(t_Bareme[[#This Row],[kms total]],t_Indemnite[[  ]],1)),"")</f>
        <v>16</v>
      </c>
      <c r="F170" s="25" t="str">
        <f>IFERROR(VLOOKUP(t_Bareme[[#This Row],[Zone]],$H$3:$L$25,5,FALSE),"")</f>
        <v>48,50 €</v>
      </c>
      <c r="G170" s="26"/>
    </row>
    <row r="171" spans="1:7" ht="14.4" x14ac:dyDescent="0.3">
      <c r="A171" s="23" t="s">
        <v>179</v>
      </c>
      <c r="B171" s="20">
        <v>12</v>
      </c>
      <c r="C171" s="20">
        <v>12</v>
      </c>
      <c r="D171" s="21">
        <f>MROUND(t_Bareme[[#This Row],[kms aller]]+t_Bareme[[#This Row],[kms retour]],10)</f>
        <v>20</v>
      </c>
      <c r="E171" s="22">
        <f>IFERROR(INDEX(t_Indemnite[[Zone ]],MATCH(t_Bareme[[#This Row],[kms total]],t_Indemnite[[  ]],1)),"")</f>
        <v>2</v>
      </c>
      <c r="F171" s="25" t="str">
        <f>IFERROR(VLOOKUP(t_Bareme[[#This Row],[Zone]],$H$3:$L$25,5,FALSE),"")</f>
        <v>6,10 €</v>
      </c>
      <c r="G171" s="26"/>
    </row>
    <row r="172" spans="1:7" ht="14.4" x14ac:dyDescent="0.3">
      <c r="A172" s="23" t="s">
        <v>180</v>
      </c>
      <c r="B172" s="20">
        <v>45</v>
      </c>
      <c r="C172" s="20">
        <v>45</v>
      </c>
      <c r="D172" s="21">
        <f>MROUND(t_Bareme[[#This Row],[kms aller]]+t_Bareme[[#This Row],[kms retour]],10)</f>
        <v>90</v>
      </c>
      <c r="E172" s="22">
        <f>IFERROR(INDEX(t_Indemnite[[Zone ]],MATCH(t_Bareme[[#This Row],[kms total]],t_Indemnite[[  ]],1)),"")</f>
        <v>9</v>
      </c>
      <c r="F172" s="25" t="str">
        <f>IFERROR(VLOOKUP(t_Bareme[[#This Row],[Zone]],$H$3:$L$25,5,FALSE),"")</f>
        <v>27,30 €</v>
      </c>
      <c r="G172" s="26"/>
    </row>
    <row r="173" spans="1:7" ht="14.4" x14ac:dyDescent="0.3">
      <c r="A173" s="23" t="s">
        <v>181</v>
      </c>
      <c r="B173" s="20">
        <v>54</v>
      </c>
      <c r="C173" s="20">
        <v>54</v>
      </c>
      <c r="D173" s="21">
        <f>MROUND(t_Bareme[[#This Row],[kms aller]]+t_Bareme[[#This Row],[kms retour]],10)</f>
        <v>110</v>
      </c>
      <c r="E173" s="22">
        <f>IFERROR(INDEX(t_Indemnite[[Zone ]],MATCH(t_Bareme[[#This Row],[kms total]],t_Indemnite[[  ]],1)),"")</f>
        <v>11</v>
      </c>
      <c r="F173" s="25" t="str">
        <f>IFERROR(VLOOKUP(t_Bareme[[#This Row],[Zone]],$H$3:$L$25,5,FALSE),"")</f>
        <v>33,30 €</v>
      </c>
      <c r="G173" s="26"/>
    </row>
    <row r="174" spans="1:7" ht="14.4" x14ac:dyDescent="0.3">
      <c r="A174" s="23" t="s">
        <v>182</v>
      </c>
      <c r="B174" s="20">
        <v>53</v>
      </c>
      <c r="C174" s="20">
        <v>53</v>
      </c>
      <c r="D174" s="21">
        <f>MROUND(t_Bareme[[#This Row],[kms aller]]+t_Bareme[[#This Row],[kms retour]],10)</f>
        <v>110</v>
      </c>
      <c r="E174" s="22">
        <f>IFERROR(INDEX(t_Indemnite[[Zone ]],MATCH(t_Bareme[[#This Row],[kms total]],t_Indemnite[[  ]],1)),"")</f>
        <v>11</v>
      </c>
      <c r="F174" s="25" t="str">
        <f>IFERROR(VLOOKUP(t_Bareme[[#This Row],[Zone]],$H$3:$L$25,5,FALSE),"")</f>
        <v>33,30 €</v>
      </c>
      <c r="G174" s="26"/>
    </row>
    <row r="175" spans="1:7" ht="14.4" x14ac:dyDescent="0.3">
      <c r="A175" s="23" t="s">
        <v>183</v>
      </c>
      <c r="B175" s="20">
        <v>103</v>
      </c>
      <c r="C175" s="20">
        <v>103</v>
      </c>
      <c r="D175" s="21">
        <f>MROUND(t_Bareme[[#This Row],[kms aller]]+t_Bareme[[#This Row],[kms retour]],10)</f>
        <v>210</v>
      </c>
      <c r="E175" s="22">
        <f>IFERROR(INDEX(t_Indemnite[[Zone ]],MATCH(t_Bareme[[#This Row],[kms total]],t_Indemnite[[  ]],1)),"")</f>
        <v>20</v>
      </c>
      <c r="F175" s="25" t="str">
        <f>IFERROR(VLOOKUP(t_Bareme[[#This Row],[Zone]],$H$3:$L$25,5,FALSE),"")</f>
        <v>60,60 €</v>
      </c>
      <c r="G175" s="26"/>
    </row>
    <row r="176" spans="1:7" ht="14.4" x14ac:dyDescent="0.3">
      <c r="A176" s="23" t="s">
        <v>184</v>
      </c>
      <c r="B176" s="20">
        <v>34</v>
      </c>
      <c r="C176" s="20">
        <v>34</v>
      </c>
      <c r="D176" s="21">
        <f>MROUND(t_Bareme[[#This Row],[kms aller]]+t_Bareme[[#This Row],[kms retour]],10)</f>
        <v>70</v>
      </c>
      <c r="E176" s="22">
        <f>IFERROR(INDEX(t_Indemnite[[Zone ]],MATCH(t_Bareme[[#This Row],[kms total]],t_Indemnite[[  ]],1)),"")</f>
        <v>7</v>
      </c>
      <c r="F176" s="25" t="str">
        <f>IFERROR(VLOOKUP(t_Bareme[[#This Row],[Zone]],$H$3:$L$25,5,FALSE),"")</f>
        <v>21,20 €</v>
      </c>
      <c r="G176" s="26"/>
    </row>
    <row r="177" spans="1:7" ht="14.4" x14ac:dyDescent="0.3">
      <c r="A177" s="23" t="s">
        <v>185</v>
      </c>
      <c r="B177" s="20">
        <v>23</v>
      </c>
      <c r="C177" s="20">
        <v>23</v>
      </c>
      <c r="D177" s="21">
        <f>MROUND(t_Bareme[[#This Row],[kms aller]]+t_Bareme[[#This Row],[kms retour]],10)</f>
        <v>50</v>
      </c>
      <c r="E177" s="22">
        <f>IFERROR(INDEX(t_Indemnite[[Zone ]],MATCH(t_Bareme[[#This Row],[kms total]],t_Indemnite[[  ]],1)),"")</f>
        <v>5</v>
      </c>
      <c r="F177" s="25" t="str">
        <f>IFERROR(VLOOKUP(t_Bareme[[#This Row],[Zone]],$H$3:$L$25,5,FALSE),"")</f>
        <v>15,20 €</v>
      </c>
      <c r="G177" s="26"/>
    </row>
    <row r="178" spans="1:7" ht="14.4" x14ac:dyDescent="0.3">
      <c r="A178" s="23" t="s">
        <v>186</v>
      </c>
      <c r="B178" s="20">
        <v>38</v>
      </c>
      <c r="C178" s="20">
        <v>38</v>
      </c>
      <c r="D178" s="21">
        <f>MROUND(t_Bareme[[#This Row],[kms aller]]+t_Bareme[[#This Row],[kms retour]],10)</f>
        <v>80</v>
      </c>
      <c r="E178" s="22">
        <f>IFERROR(INDEX(t_Indemnite[[Zone ]],MATCH(t_Bareme[[#This Row],[kms total]],t_Indemnite[[  ]],1)),"")</f>
        <v>8</v>
      </c>
      <c r="F178" s="25" t="str">
        <f>IFERROR(VLOOKUP(t_Bareme[[#This Row],[Zone]],$H$3:$L$25,5,FALSE),"")</f>
        <v>24,20 €</v>
      </c>
      <c r="G178" s="26"/>
    </row>
    <row r="179" spans="1:7" ht="14.4" x14ac:dyDescent="0.3">
      <c r="A179" s="23" t="s">
        <v>187</v>
      </c>
      <c r="B179" s="20">
        <v>53</v>
      </c>
      <c r="C179" s="20">
        <v>53</v>
      </c>
      <c r="D179" s="21">
        <f>MROUND(t_Bareme[[#This Row],[kms aller]]+t_Bareme[[#This Row],[kms retour]],10)</f>
        <v>110</v>
      </c>
      <c r="E179" s="22">
        <f>IFERROR(INDEX(t_Indemnite[[Zone ]],MATCH(t_Bareme[[#This Row],[kms total]],t_Indemnite[[  ]],1)),"")</f>
        <v>11</v>
      </c>
      <c r="F179" s="25" t="str">
        <f>IFERROR(VLOOKUP(t_Bareme[[#This Row],[Zone]],$H$3:$L$25,5,FALSE),"")</f>
        <v>33,30 €</v>
      </c>
      <c r="G179" s="26"/>
    </row>
    <row r="180" spans="1:7" ht="14.4" x14ac:dyDescent="0.3">
      <c r="A180" s="23" t="s">
        <v>188</v>
      </c>
      <c r="B180" s="20">
        <v>36</v>
      </c>
      <c r="C180" s="20">
        <v>36</v>
      </c>
      <c r="D180" s="21">
        <f>MROUND(t_Bareme[[#This Row],[kms aller]]+t_Bareme[[#This Row],[kms retour]],10)</f>
        <v>70</v>
      </c>
      <c r="E180" s="22">
        <f>IFERROR(INDEX(t_Indemnite[[Zone ]],MATCH(t_Bareme[[#This Row],[kms total]],t_Indemnite[[  ]],1)),"")</f>
        <v>7</v>
      </c>
      <c r="F180" s="25" t="str">
        <f>IFERROR(VLOOKUP(t_Bareme[[#This Row],[Zone]],$H$3:$L$25,5,FALSE),"")</f>
        <v>21,20 €</v>
      </c>
      <c r="G180" s="26"/>
    </row>
    <row r="181" spans="1:7" ht="14.4" x14ac:dyDescent="0.3">
      <c r="A181" s="23" t="s">
        <v>189</v>
      </c>
      <c r="B181" s="20">
        <v>48</v>
      </c>
      <c r="C181" s="20">
        <v>48</v>
      </c>
      <c r="D181" s="21">
        <f>MROUND(t_Bareme[[#This Row],[kms aller]]+t_Bareme[[#This Row],[kms retour]],10)</f>
        <v>100</v>
      </c>
      <c r="E181" s="22">
        <f>IFERROR(INDEX(t_Indemnite[[Zone ]],MATCH(t_Bareme[[#This Row],[kms total]],t_Indemnite[[  ]],1)),"")</f>
        <v>10</v>
      </c>
      <c r="F181" s="25" t="str">
        <f>IFERROR(VLOOKUP(t_Bareme[[#This Row],[Zone]],$H$3:$L$25,5,FALSE),"")</f>
        <v>30,30 €</v>
      </c>
      <c r="G181" s="26"/>
    </row>
    <row r="182" spans="1:7" ht="14.4" x14ac:dyDescent="0.3">
      <c r="A182" s="23" t="s">
        <v>190</v>
      </c>
      <c r="B182" s="20">
        <v>63</v>
      </c>
      <c r="C182" s="20">
        <v>63</v>
      </c>
      <c r="D182" s="21">
        <f>MROUND(t_Bareme[[#This Row],[kms aller]]+t_Bareme[[#This Row],[kms retour]],10)</f>
        <v>130</v>
      </c>
      <c r="E182" s="22">
        <f>IFERROR(INDEX(t_Indemnite[[Zone ]],MATCH(t_Bareme[[#This Row],[kms total]],t_Indemnite[[  ]],1)),"")</f>
        <v>13</v>
      </c>
      <c r="F182" s="25" t="str">
        <f>IFERROR(VLOOKUP(t_Bareme[[#This Row],[Zone]],$H$3:$L$25,5,FALSE),"")</f>
        <v>39,40 €</v>
      </c>
      <c r="G182" s="26"/>
    </row>
    <row r="183" spans="1:7" ht="14.4" x14ac:dyDescent="0.3">
      <c r="A183" s="23" t="s">
        <v>191</v>
      </c>
      <c r="B183" s="20">
        <v>42</v>
      </c>
      <c r="C183" s="20">
        <v>42</v>
      </c>
      <c r="D183" s="21">
        <f>MROUND(t_Bareme[[#This Row],[kms aller]]+t_Bareme[[#This Row],[kms retour]],10)</f>
        <v>80</v>
      </c>
      <c r="E183" s="22">
        <f>IFERROR(INDEX(t_Indemnite[[Zone ]],MATCH(t_Bareme[[#This Row],[kms total]],t_Indemnite[[  ]],1)),"")</f>
        <v>8</v>
      </c>
      <c r="F183" s="25" t="str">
        <f>IFERROR(VLOOKUP(t_Bareme[[#This Row],[Zone]],$H$3:$L$25,5,FALSE),"")</f>
        <v>24,20 €</v>
      </c>
      <c r="G183" s="26"/>
    </row>
    <row r="184" spans="1:7" ht="14.4" x14ac:dyDescent="0.3">
      <c r="A184" s="23" t="s">
        <v>192</v>
      </c>
      <c r="B184" s="20">
        <v>106</v>
      </c>
      <c r="C184" s="20">
        <v>106</v>
      </c>
      <c r="D184" s="21">
        <f>MROUND(t_Bareme[[#This Row],[kms aller]]+t_Bareme[[#This Row],[kms retour]],10)</f>
        <v>210</v>
      </c>
      <c r="E184" s="22">
        <f>IFERROR(INDEX(t_Indemnite[[Zone ]],MATCH(t_Bareme[[#This Row],[kms total]],t_Indemnite[[  ]],1)),"")</f>
        <v>20</v>
      </c>
      <c r="F184" s="25" t="str">
        <f>IFERROR(VLOOKUP(t_Bareme[[#This Row],[Zone]],$H$3:$L$25,5,FALSE),"")</f>
        <v>60,60 €</v>
      </c>
      <c r="G184" s="26"/>
    </row>
    <row r="185" spans="1:7" ht="14.4" x14ac:dyDescent="0.3">
      <c r="A185" s="23" t="s">
        <v>193</v>
      </c>
      <c r="B185" s="20">
        <v>51</v>
      </c>
      <c r="C185" s="20">
        <v>51</v>
      </c>
      <c r="D185" s="21">
        <f>MROUND(t_Bareme[[#This Row],[kms aller]]+t_Bareme[[#This Row],[kms retour]],10)</f>
        <v>100</v>
      </c>
      <c r="E185" s="22">
        <f>IFERROR(INDEX(t_Indemnite[[Zone ]],MATCH(t_Bareme[[#This Row],[kms total]],t_Indemnite[[  ]],1)),"")</f>
        <v>10</v>
      </c>
      <c r="F185" s="25" t="str">
        <f>IFERROR(VLOOKUP(t_Bareme[[#This Row],[Zone]],$H$3:$L$25,5,FALSE),"")</f>
        <v>30,30 €</v>
      </c>
      <c r="G185" s="26"/>
    </row>
    <row r="186" spans="1:7" ht="14.4" x14ac:dyDescent="0.3">
      <c r="A186" s="23" t="s">
        <v>194</v>
      </c>
      <c r="B186" s="20">
        <v>38</v>
      </c>
      <c r="C186" s="20">
        <v>38</v>
      </c>
      <c r="D186" s="21">
        <f>MROUND(t_Bareme[[#This Row],[kms aller]]+t_Bareme[[#This Row],[kms retour]],10)</f>
        <v>80</v>
      </c>
      <c r="E186" s="22">
        <f>IFERROR(INDEX(t_Indemnite[[Zone ]],MATCH(t_Bareme[[#This Row],[kms total]],t_Indemnite[[  ]],1)),"")</f>
        <v>8</v>
      </c>
      <c r="F186" s="25" t="str">
        <f>IFERROR(VLOOKUP(t_Bareme[[#This Row],[Zone]],$H$3:$L$25,5,FALSE),"")</f>
        <v>24,20 €</v>
      </c>
      <c r="G186" s="26"/>
    </row>
    <row r="187" spans="1:7" ht="14.4" x14ac:dyDescent="0.3">
      <c r="A187" s="23" t="s">
        <v>195</v>
      </c>
      <c r="B187" s="20">
        <v>68</v>
      </c>
      <c r="C187" s="20">
        <v>68</v>
      </c>
      <c r="D187" s="21">
        <f>MROUND(t_Bareme[[#This Row],[kms aller]]+t_Bareme[[#This Row],[kms retour]],10)</f>
        <v>140</v>
      </c>
      <c r="E187" s="22">
        <f>IFERROR(INDEX(t_Indemnite[[Zone ]],MATCH(t_Bareme[[#This Row],[kms total]],t_Indemnite[[  ]],1)),"")</f>
        <v>14</v>
      </c>
      <c r="F187" s="25" t="str">
        <f>IFERROR(VLOOKUP(t_Bareme[[#This Row],[Zone]],$H$3:$L$25,5,FALSE),"")</f>
        <v>42,40 €</v>
      </c>
      <c r="G187" s="26"/>
    </row>
    <row r="188" spans="1:7" ht="14.4" x14ac:dyDescent="0.3">
      <c r="A188" s="23" t="s">
        <v>196</v>
      </c>
      <c r="B188" s="20">
        <v>112</v>
      </c>
      <c r="C188" s="20">
        <v>112</v>
      </c>
      <c r="D188" s="21">
        <f>MROUND(t_Bareme[[#This Row],[kms aller]]+t_Bareme[[#This Row],[kms retour]],10)</f>
        <v>220</v>
      </c>
      <c r="E188" s="22">
        <f>IFERROR(INDEX(t_Indemnite[[Zone ]],MATCH(t_Bareme[[#This Row],[kms total]],t_Indemnite[[  ]],1)),"")</f>
        <v>20</v>
      </c>
      <c r="F188" s="25" t="str">
        <f>IFERROR(VLOOKUP(t_Bareme[[#This Row],[Zone]],$H$3:$L$25,5,FALSE),"")</f>
        <v>60,60 €</v>
      </c>
      <c r="G188" s="26"/>
    </row>
    <row r="189" spans="1:7" ht="14.4" x14ac:dyDescent="0.3">
      <c r="A189" s="23" t="s">
        <v>197</v>
      </c>
      <c r="B189" s="20">
        <v>87</v>
      </c>
      <c r="C189" s="20">
        <v>87</v>
      </c>
      <c r="D189" s="21">
        <f>MROUND(t_Bareme[[#This Row],[kms aller]]+t_Bareme[[#This Row],[kms retour]],10)</f>
        <v>170</v>
      </c>
      <c r="E189" s="22">
        <f>IFERROR(INDEX(t_Indemnite[[Zone ]],MATCH(t_Bareme[[#This Row],[kms total]],t_Indemnite[[  ]],1)),"")</f>
        <v>17</v>
      </c>
      <c r="F189" s="25" t="str">
        <f>IFERROR(VLOOKUP(t_Bareme[[#This Row],[Zone]],$H$3:$L$25,5,FALSE),"")</f>
        <v>51,50 €</v>
      </c>
      <c r="G189" s="26"/>
    </row>
    <row r="190" spans="1:7" ht="14.4" x14ac:dyDescent="0.3">
      <c r="A190" s="23" t="s">
        <v>198</v>
      </c>
      <c r="B190" s="20">
        <v>43</v>
      </c>
      <c r="C190" s="20">
        <v>43</v>
      </c>
      <c r="D190" s="21">
        <f>MROUND(t_Bareme[[#This Row],[kms aller]]+t_Bareme[[#This Row],[kms retour]],10)</f>
        <v>90</v>
      </c>
      <c r="E190" s="22">
        <f>IFERROR(INDEX(t_Indemnite[[Zone ]],MATCH(t_Bareme[[#This Row],[kms total]],t_Indemnite[[  ]],1)),"")</f>
        <v>9</v>
      </c>
      <c r="F190" s="25" t="str">
        <f>IFERROR(VLOOKUP(t_Bareme[[#This Row],[Zone]],$H$3:$L$25,5,FALSE),"")</f>
        <v>27,30 €</v>
      </c>
      <c r="G190" s="26"/>
    </row>
    <row r="191" spans="1:7" ht="14.4" x14ac:dyDescent="0.3">
      <c r="A191" s="23" t="s">
        <v>199</v>
      </c>
      <c r="B191" s="20">
        <v>22</v>
      </c>
      <c r="C191" s="20">
        <v>22</v>
      </c>
      <c r="D191" s="21">
        <f>MROUND(t_Bareme[[#This Row],[kms aller]]+t_Bareme[[#This Row],[kms retour]],10)</f>
        <v>40</v>
      </c>
      <c r="E191" s="22">
        <f>IFERROR(INDEX(t_Indemnite[[Zone ]],MATCH(t_Bareme[[#This Row],[kms total]],t_Indemnite[[  ]],1)),"")</f>
        <v>4</v>
      </c>
      <c r="F191" s="25" t="str">
        <f>IFERROR(VLOOKUP(t_Bareme[[#This Row],[Zone]],$H$3:$L$25,5,FALSE),"")</f>
        <v>12,10 €</v>
      </c>
      <c r="G191" s="26"/>
    </row>
    <row r="192" spans="1:7" ht="14.4" x14ac:dyDescent="0.3">
      <c r="A192" s="23" t="s">
        <v>200</v>
      </c>
      <c r="B192" s="20">
        <v>47</v>
      </c>
      <c r="C192" s="20">
        <v>47</v>
      </c>
      <c r="D192" s="21">
        <f>MROUND(t_Bareme[[#This Row],[kms aller]]+t_Bareme[[#This Row],[kms retour]],10)</f>
        <v>90</v>
      </c>
      <c r="E192" s="22">
        <f>IFERROR(INDEX(t_Indemnite[[Zone ]],MATCH(t_Bareme[[#This Row],[kms total]],t_Indemnite[[  ]],1)),"")</f>
        <v>9</v>
      </c>
      <c r="F192" s="25" t="str">
        <f>IFERROR(VLOOKUP(t_Bareme[[#This Row],[Zone]],$H$3:$L$25,5,FALSE),"")</f>
        <v>27,30 €</v>
      </c>
      <c r="G192" s="26"/>
    </row>
    <row r="193" spans="1:7" ht="14.4" x14ac:dyDescent="0.3">
      <c r="A193" s="23" t="s">
        <v>201</v>
      </c>
      <c r="B193" s="20">
        <v>134</v>
      </c>
      <c r="C193" s="20">
        <v>134</v>
      </c>
      <c r="D193" s="21">
        <f>MROUND(t_Bareme[[#This Row],[kms aller]]+t_Bareme[[#This Row],[kms retour]],10)</f>
        <v>270</v>
      </c>
      <c r="E193" s="22">
        <f>IFERROR(INDEX(t_Indemnite[[Zone ]],MATCH(t_Bareme[[#This Row],[kms total]],t_Indemnite[[  ]],1)),"")</f>
        <v>20</v>
      </c>
      <c r="F193" s="25" t="str">
        <f>IFERROR(VLOOKUP(t_Bareme[[#This Row],[Zone]],$H$3:$L$25,5,FALSE),"")</f>
        <v>60,60 €</v>
      </c>
      <c r="G193" s="26"/>
    </row>
    <row r="194" spans="1:7" ht="14.4" x14ac:dyDescent="0.3">
      <c r="A194" s="23" t="s">
        <v>202</v>
      </c>
      <c r="B194" s="20">
        <v>97</v>
      </c>
      <c r="C194" s="20">
        <v>97</v>
      </c>
      <c r="D194" s="21">
        <f>MROUND(t_Bareme[[#This Row],[kms aller]]+t_Bareme[[#This Row],[kms retour]],10)</f>
        <v>190</v>
      </c>
      <c r="E194" s="22">
        <f>IFERROR(INDEX(t_Indemnite[[Zone ]],MATCH(t_Bareme[[#This Row],[kms total]],t_Indemnite[[  ]],1)),"")</f>
        <v>19</v>
      </c>
      <c r="F194" s="25" t="str">
        <f>IFERROR(VLOOKUP(t_Bareme[[#This Row],[Zone]],$H$3:$L$25,5,FALSE),"")</f>
        <v>57,60 €</v>
      </c>
      <c r="G194" s="26"/>
    </row>
    <row r="195" spans="1:7" ht="14.4" x14ac:dyDescent="0.3">
      <c r="A195" s="23" t="s">
        <v>203</v>
      </c>
      <c r="B195" s="23">
        <v>7</v>
      </c>
      <c r="C195" s="23">
        <v>7</v>
      </c>
      <c r="D195" s="21">
        <f>MROUND(t_Bareme[[#This Row],[kms aller]]+t_Bareme[[#This Row],[kms retour]],10)</f>
        <v>10</v>
      </c>
      <c r="E195" s="22">
        <f>IFERROR(INDEX(t_Indemnite[[Zone ]],MATCH(t_Bareme[[#This Row],[kms total]],t_Indemnite[[  ]],1)),"")</f>
        <v>1</v>
      </c>
      <c r="F195" s="25" t="str">
        <f>IFERROR(VLOOKUP(t_Bareme[[#This Row],[Zone]],$H$3:$L$25,5,FALSE),"")</f>
        <v>3,00 €</v>
      </c>
      <c r="G195" s="26"/>
    </row>
    <row r="196" spans="1:7" ht="14.4" x14ac:dyDescent="0.3">
      <c r="A196" s="23" t="s">
        <v>204</v>
      </c>
      <c r="B196" s="20">
        <v>11</v>
      </c>
      <c r="C196" s="20">
        <v>11</v>
      </c>
      <c r="D196" s="21">
        <f>MROUND(t_Bareme[[#This Row],[kms aller]]+t_Bareme[[#This Row],[kms retour]],10)</f>
        <v>20</v>
      </c>
      <c r="E196" s="22">
        <f>IFERROR(INDEX(t_Indemnite[[Zone ]],MATCH(t_Bareme[[#This Row],[kms total]],t_Indemnite[[  ]],1)),"")</f>
        <v>2</v>
      </c>
      <c r="F196" s="25" t="str">
        <f>IFERROR(VLOOKUP(t_Bareme[[#This Row],[Zone]],$H$3:$L$25,5,FALSE),"")</f>
        <v>6,10 €</v>
      </c>
      <c r="G196" s="26"/>
    </row>
    <row r="197" spans="1:7" ht="14.4" x14ac:dyDescent="0.3">
      <c r="A197" s="23" t="s">
        <v>205</v>
      </c>
      <c r="B197" s="20">
        <v>99</v>
      </c>
      <c r="C197" s="20">
        <v>99</v>
      </c>
      <c r="D197" s="21">
        <f>MROUND(t_Bareme[[#This Row],[kms aller]]+t_Bareme[[#This Row],[kms retour]],10)</f>
        <v>200</v>
      </c>
      <c r="E197" s="22">
        <f>IFERROR(INDEX(t_Indemnite[[Zone ]],MATCH(t_Bareme[[#This Row],[kms total]],t_Indemnite[[  ]],1)),"")</f>
        <v>20</v>
      </c>
      <c r="F197" s="25" t="str">
        <f>IFERROR(VLOOKUP(t_Bareme[[#This Row],[Zone]],$H$3:$L$25,5,FALSE),"")</f>
        <v>60,60 €</v>
      </c>
      <c r="G197" s="26"/>
    </row>
    <row r="198" spans="1:7" ht="14.4" x14ac:dyDescent="0.3">
      <c r="A198" s="23" t="s">
        <v>206</v>
      </c>
      <c r="B198" s="20">
        <v>57</v>
      </c>
      <c r="C198" s="20">
        <v>57</v>
      </c>
      <c r="D198" s="21">
        <f>MROUND(t_Bareme[[#This Row],[kms aller]]+t_Bareme[[#This Row],[kms retour]],10)</f>
        <v>110</v>
      </c>
      <c r="E198" s="22">
        <f>IFERROR(INDEX(t_Indemnite[[Zone ]],MATCH(t_Bareme[[#This Row],[kms total]],t_Indemnite[[  ]],1)),"")</f>
        <v>11</v>
      </c>
      <c r="F198" s="25" t="str">
        <f>IFERROR(VLOOKUP(t_Bareme[[#This Row],[Zone]],$H$3:$L$25,5,FALSE),"")</f>
        <v>33,30 €</v>
      </c>
      <c r="G198" s="26"/>
    </row>
    <row r="199" spans="1:7" ht="14.4" x14ac:dyDescent="0.3">
      <c r="A199" s="23" t="s">
        <v>207</v>
      </c>
      <c r="B199" s="20">
        <v>54</v>
      </c>
      <c r="C199" s="20">
        <v>54</v>
      </c>
      <c r="D199" s="21">
        <f>MROUND(t_Bareme[[#This Row],[kms aller]]+t_Bareme[[#This Row],[kms retour]],10)</f>
        <v>110</v>
      </c>
      <c r="E199" s="22">
        <f>IFERROR(INDEX(t_Indemnite[[Zone ]],MATCH(t_Bareme[[#This Row],[kms total]],t_Indemnite[[  ]],1)),"")</f>
        <v>11</v>
      </c>
      <c r="F199" s="25" t="str">
        <f>IFERROR(VLOOKUP(t_Bareme[[#This Row],[Zone]],$H$3:$L$25,5,FALSE),"")</f>
        <v>33,30 €</v>
      </c>
      <c r="G199" s="26"/>
    </row>
    <row r="200" spans="1:7" ht="14.4" x14ac:dyDescent="0.3">
      <c r="A200" s="23" t="s">
        <v>208</v>
      </c>
      <c r="B200" s="20">
        <v>67</v>
      </c>
      <c r="C200" s="20">
        <v>67</v>
      </c>
      <c r="D200" s="21">
        <f>MROUND(t_Bareme[[#This Row],[kms aller]]+t_Bareme[[#This Row],[kms retour]],10)</f>
        <v>130</v>
      </c>
      <c r="E200" s="22">
        <f>IFERROR(INDEX(t_Indemnite[[Zone ]],MATCH(t_Bareme[[#This Row],[kms total]],t_Indemnite[[  ]],1)),"")</f>
        <v>13</v>
      </c>
      <c r="F200" s="25" t="str">
        <f>IFERROR(VLOOKUP(t_Bareme[[#This Row],[Zone]],$H$3:$L$25,5,FALSE),"")</f>
        <v>39,40 €</v>
      </c>
      <c r="G200" s="26"/>
    </row>
    <row r="201" spans="1:7" ht="14.4" x14ac:dyDescent="0.3">
      <c r="A201" s="23" t="s">
        <v>209</v>
      </c>
      <c r="B201" s="20">
        <v>54</v>
      </c>
      <c r="C201" s="20">
        <v>54</v>
      </c>
      <c r="D201" s="21">
        <f>MROUND(t_Bareme[[#This Row],[kms aller]]+t_Bareme[[#This Row],[kms retour]],10)</f>
        <v>110</v>
      </c>
      <c r="E201" s="22">
        <f>IFERROR(INDEX(t_Indemnite[[Zone ]],MATCH(t_Bareme[[#This Row],[kms total]],t_Indemnite[[  ]],1)),"")</f>
        <v>11</v>
      </c>
      <c r="F201" s="25" t="str">
        <f>IFERROR(VLOOKUP(t_Bareme[[#This Row],[Zone]],$H$3:$L$25,5,FALSE),"")</f>
        <v>33,30 €</v>
      </c>
      <c r="G201" s="26"/>
    </row>
    <row r="202" spans="1:7" ht="14.4" x14ac:dyDescent="0.3">
      <c r="A202" s="23" t="s">
        <v>210</v>
      </c>
      <c r="B202" s="20">
        <v>100</v>
      </c>
      <c r="C202" s="20">
        <v>100</v>
      </c>
      <c r="D202" s="21">
        <f>MROUND(t_Bareme[[#This Row],[kms aller]]+t_Bareme[[#This Row],[kms retour]],10)</f>
        <v>200</v>
      </c>
      <c r="E202" s="22">
        <f>IFERROR(INDEX(t_Indemnite[[Zone ]],MATCH(t_Bareme[[#This Row],[kms total]],t_Indemnite[[  ]],1)),"")</f>
        <v>20</v>
      </c>
      <c r="F202" s="25" t="str">
        <f>IFERROR(VLOOKUP(t_Bareme[[#This Row],[Zone]],$H$3:$L$25,5,FALSE),"")</f>
        <v>60,60 €</v>
      </c>
      <c r="G202" s="26"/>
    </row>
    <row r="203" spans="1:7" ht="14.4" x14ac:dyDescent="0.3">
      <c r="A203" s="23" t="s">
        <v>211</v>
      </c>
      <c r="B203" s="20">
        <v>96</v>
      </c>
      <c r="C203" s="20">
        <v>96</v>
      </c>
      <c r="D203" s="21">
        <f>MROUND(t_Bareme[[#This Row],[kms aller]]+t_Bareme[[#This Row],[kms retour]],10)</f>
        <v>190</v>
      </c>
      <c r="E203" s="22">
        <f>IFERROR(INDEX(t_Indemnite[[Zone ]],MATCH(t_Bareme[[#This Row],[kms total]],t_Indemnite[[  ]],1)),"")</f>
        <v>19</v>
      </c>
      <c r="F203" s="25" t="str">
        <f>IFERROR(VLOOKUP(t_Bareme[[#This Row],[Zone]],$H$3:$L$25,5,FALSE),"")</f>
        <v>57,60 €</v>
      </c>
      <c r="G203" s="26"/>
    </row>
    <row r="204" spans="1:7" ht="14.4" x14ac:dyDescent="0.3">
      <c r="A204" s="23" t="s">
        <v>212</v>
      </c>
      <c r="B204" s="20">
        <v>125</v>
      </c>
      <c r="C204" s="20">
        <v>125</v>
      </c>
      <c r="D204" s="21">
        <f>MROUND(t_Bareme[[#This Row],[kms aller]]+t_Bareme[[#This Row],[kms retour]],10)</f>
        <v>250</v>
      </c>
      <c r="E204" s="22">
        <f>IFERROR(INDEX(t_Indemnite[[Zone ]],MATCH(t_Bareme[[#This Row],[kms total]],t_Indemnite[[  ]],1)),"")</f>
        <v>20</v>
      </c>
      <c r="F204" s="25" t="str">
        <f>IFERROR(VLOOKUP(t_Bareme[[#This Row],[Zone]],$H$3:$L$25,5,FALSE),"")</f>
        <v>60,60 €</v>
      </c>
      <c r="G204" s="26"/>
    </row>
    <row r="205" spans="1:7" ht="14.4" x14ac:dyDescent="0.3">
      <c r="A205" s="23" t="s">
        <v>213</v>
      </c>
      <c r="B205" s="20">
        <v>48</v>
      </c>
      <c r="C205" s="20">
        <v>48</v>
      </c>
      <c r="D205" s="21">
        <f>MROUND(t_Bareme[[#This Row],[kms aller]]+t_Bareme[[#This Row],[kms retour]],10)</f>
        <v>100</v>
      </c>
      <c r="E205" s="22">
        <f>IFERROR(INDEX(t_Indemnite[[Zone ]],MATCH(t_Bareme[[#This Row],[kms total]],t_Indemnite[[  ]],1)),"")</f>
        <v>10</v>
      </c>
      <c r="F205" s="25" t="str">
        <f>IFERROR(VLOOKUP(t_Bareme[[#This Row],[Zone]],$H$3:$L$25,5,FALSE),"")</f>
        <v>30,30 €</v>
      </c>
      <c r="G205" s="26"/>
    </row>
    <row r="206" spans="1:7" ht="14.4" x14ac:dyDescent="0.3">
      <c r="A206" s="23" t="s">
        <v>214</v>
      </c>
      <c r="B206" s="20">
        <v>44</v>
      </c>
      <c r="C206" s="20">
        <v>44</v>
      </c>
      <c r="D206" s="21">
        <f>MROUND(t_Bareme[[#This Row],[kms aller]]+t_Bareme[[#This Row],[kms retour]],10)</f>
        <v>90</v>
      </c>
      <c r="E206" s="22">
        <f>IFERROR(INDEX(t_Indemnite[[Zone ]],MATCH(t_Bareme[[#This Row],[kms total]],t_Indemnite[[  ]],1)),"")</f>
        <v>9</v>
      </c>
      <c r="F206" s="25" t="str">
        <f>IFERROR(VLOOKUP(t_Bareme[[#This Row],[Zone]],$H$3:$L$25,5,FALSE),"")</f>
        <v>27,30 €</v>
      </c>
      <c r="G206" s="26"/>
    </row>
    <row r="207" spans="1:7" ht="14.4" x14ac:dyDescent="0.3">
      <c r="A207" s="23" t="s">
        <v>215</v>
      </c>
      <c r="B207" s="20">
        <v>18</v>
      </c>
      <c r="C207" s="20">
        <v>18</v>
      </c>
      <c r="D207" s="21">
        <f>MROUND(t_Bareme[[#This Row],[kms aller]]+t_Bareme[[#This Row],[kms retour]],10)</f>
        <v>40</v>
      </c>
      <c r="E207" s="22">
        <f>IFERROR(INDEX(t_Indemnite[[Zone ]],MATCH(t_Bareme[[#This Row],[kms total]],t_Indemnite[[  ]],1)),"")</f>
        <v>4</v>
      </c>
      <c r="F207" s="25" t="str">
        <f>IFERROR(VLOOKUP(t_Bareme[[#This Row],[Zone]],$H$3:$L$25,5,FALSE),"")</f>
        <v>12,10 €</v>
      </c>
      <c r="G207" s="26"/>
    </row>
    <row r="208" spans="1:7" ht="14.4" x14ac:dyDescent="0.3">
      <c r="A208" s="23" t="s">
        <v>216</v>
      </c>
      <c r="B208" s="20"/>
      <c r="C208" s="20"/>
      <c r="D208" s="21">
        <f>MROUND(t_Bareme[[#This Row],[kms aller]]+t_Bareme[[#This Row],[kms retour]],10)</f>
        <v>0</v>
      </c>
      <c r="E208" s="22" t="str">
        <f>IFERROR(INDEX(t_Indemnite[[Zone ]],MATCH(t_Bareme[[#This Row],[kms total]],t_Indemnite[[  ]],1)),"")</f>
        <v/>
      </c>
      <c r="F208" s="25" t="str">
        <f>IFERROR(VLOOKUP(t_Bareme[[#This Row],[Zone]],$H$3:$L$25,5,FALSE),"")</f>
        <v/>
      </c>
      <c r="G208" s="26"/>
    </row>
    <row r="209" spans="1:7" ht="14.4" x14ac:dyDescent="0.3">
      <c r="A209" s="23" t="s">
        <v>217</v>
      </c>
      <c r="B209" s="20">
        <v>34</v>
      </c>
      <c r="C209" s="20">
        <v>34</v>
      </c>
      <c r="D209" s="21">
        <f>MROUND(t_Bareme[[#This Row],[kms aller]]+t_Bareme[[#This Row],[kms retour]],10)</f>
        <v>70</v>
      </c>
      <c r="E209" s="22">
        <f>IFERROR(INDEX(t_Indemnite[[Zone ]],MATCH(t_Bareme[[#This Row],[kms total]],t_Indemnite[[  ]],1)),"")</f>
        <v>7</v>
      </c>
      <c r="F209" s="25" t="str">
        <f>IFERROR(VLOOKUP(t_Bareme[[#This Row],[Zone]],$H$3:$L$25,5,FALSE),"")</f>
        <v>21,20 €</v>
      </c>
      <c r="G209" s="26"/>
    </row>
    <row r="210" spans="1:7" ht="14.4" x14ac:dyDescent="0.3">
      <c r="A210" s="23" t="s">
        <v>218</v>
      </c>
      <c r="B210" s="20">
        <v>50</v>
      </c>
      <c r="C210" s="20">
        <v>50</v>
      </c>
      <c r="D210" s="21">
        <f>MROUND(t_Bareme[[#This Row],[kms aller]]+t_Bareme[[#This Row],[kms retour]],10)</f>
        <v>100</v>
      </c>
      <c r="E210" s="22">
        <f>IFERROR(INDEX(t_Indemnite[[Zone ]],MATCH(t_Bareme[[#This Row],[kms total]],t_Indemnite[[  ]],1)),"")</f>
        <v>10</v>
      </c>
      <c r="F210" s="25" t="str">
        <f>IFERROR(VLOOKUP(t_Bareme[[#This Row],[Zone]],$H$3:$L$25,5,FALSE),"")</f>
        <v>30,30 €</v>
      </c>
      <c r="G210" s="26"/>
    </row>
    <row r="211" spans="1:7" ht="14.4" x14ac:dyDescent="0.3">
      <c r="A211" s="23" t="s">
        <v>219</v>
      </c>
      <c r="B211" s="20">
        <v>45</v>
      </c>
      <c r="C211" s="20">
        <v>45</v>
      </c>
      <c r="D211" s="21">
        <f>MROUND(t_Bareme[[#This Row],[kms aller]]+t_Bareme[[#This Row],[kms retour]],10)</f>
        <v>90</v>
      </c>
      <c r="E211" s="22">
        <f>IFERROR(INDEX(t_Indemnite[[Zone ]],MATCH(t_Bareme[[#This Row],[kms total]],t_Indemnite[[  ]],1)),"")</f>
        <v>9</v>
      </c>
      <c r="F211" s="25" t="str">
        <f>IFERROR(VLOOKUP(t_Bareme[[#This Row],[Zone]],$H$3:$L$25,5,FALSE),"")</f>
        <v>27,30 €</v>
      </c>
      <c r="G211" s="26"/>
    </row>
    <row r="212" spans="1:7" ht="14.4" x14ac:dyDescent="0.3">
      <c r="A212" s="23" t="s">
        <v>220</v>
      </c>
      <c r="B212" s="20">
        <v>57</v>
      </c>
      <c r="C212" s="20">
        <v>57</v>
      </c>
      <c r="D212" s="21">
        <f>MROUND(t_Bareme[[#This Row],[kms aller]]+t_Bareme[[#This Row],[kms retour]],10)</f>
        <v>110</v>
      </c>
      <c r="E212" s="22">
        <f>IFERROR(INDEX(t_Indemnite[[Zone ]],MATCH(t_Bareme[[#This Row],[kms total]],t_Indemnite[[  ]],1)),"")</f>
        <v>11</v>
      </c>
      <c r="F212" s="25" t="str">
        <f>IFERROR(VLOOKUP(t_Bareme[[#This Row],[Zone]],$H$3:$L$25,5,FALSE),"")</f>
        <v>33,30 €</v>
      </c>
      <c r="G212" s="26"/>
    </row>
    <row r="213" spans="1:7" ht="14.4" x14ac:dyDescent="0.3">
      <c r="A213" s="23" t="s">
        <v>221</v>
      </c>
      <c r="B213" s="20">
        <v>41</v>
      </c>
      <c r="C213" s="20">
        <v>41</v>
      </c>
      <c r="D213" s="21">
        <f>MROUND(t_Bareme[[#This Row],[kms aller]]+t_Bareme[[#This Row],[kms retour]],10)</f>
        <v>80</v>
      </c>
      <c r="E213" s="22">
        <f>IFERROR(INDEX(t_Indemnite[[Zone ]],MATCH(t_Bareme[[#This Row],[kms total]],t_Indemnite[[  ]],1)),"")</f>
        <v>8</v>
      </c>
      <c r="F213" s="25" t="str">
        <f>IFERROR(VLOOKUP(t_Bareme[[#This Row],[Zone]],$H$3:$L$25,5,FALSE),"")</f>
        <v>24,20 €</v>
      </c>
      <c r="G213" s="26"/>
    </row>
    <row r="214" spans="1:7" ht="14.4" x14ac:dyDescent="0.3">
      <c r="A214" s="23" t="s">
        <v>222</v>
      </c>
      <c r="B214" s="20">
        <v>59</v>
      </c>
      <c r="C214" s="20">
        <v>59</v>
      </c>
      <c r="D214" s="21">
        <f>MROUND(t_Bareme[[#This Row],[kms aller]]+t_Bareme[[#This Row],[kms retour]],10)</f>
        <v>120</v>
      </c>
      <c r="E214" s="22">
        <f>IFERROR(INDEX(t_Indemnite[[Zone ]],MATCH(t_Bareme[[#This Row],[kms total]],t_Indemnite[[  ]],1)),"")</f>
        <v>12</v>
      </c>
      <c r="F214" s="25" t="str">
        <f>IFERROR(VLOOKUP(t_Bareme[[#This Row],[Zone]],$H$3:$L$25,5,FALSE),"")</f>
        <v>36,40 €</v>
      </c>
      <c r="G214" s="26"/>
    </row>
    <row r="215" spans="1:7" ht="14.4" x14ac:dyDescent="0.3">
      <c r="A215" s="23" t="s">
        <v>223</v>
      </c>
      <c r="B215" s="20">
        <v>39</v>
      </c>
      <c r="C215" s="20">
        <v>39</v>
      </c>
      <c r="D215" s="21">
        <f>MROUND(t_Bareme[[#This Row],[kms aller]]+t_Bareme[[#This Row],[kms retour]],10)</f>
        <v>80</v>
      </c>
      <c r="E215" s="22">
        <f>IFERROR(INDEX(t_Indemnite[[Zone ]],MATCH(t_Bareme[[#This Row],[kms total]],t_Indemnite[[  ]],1)),"")</f>
        <v>8</v>
      </c>
      <c r="F215" s="25" t="str">
        <f>IFERROR(VLOOKUP(t_Bareme[[#This Row],[Zone]],$H$3:$L$25,5,FALSE),"")</f>
        <v>24,20 €</v>
      </c>
      <c r="G215" s="26"/>
    </row>
    <row r="216" spans="1:7" ht="14.4" x14ac:dyDescent="0.3">
      <c r="A216" s="42" t="s">
        <v>224</v>
      </c>
      <c r="B216" s="43">
        <v>24</v>
      </c>
      <c r="C216" s="43">
        <v>24</v>
      </c>
      <c r="D216" s="21">
        <f>MROUND(t_Bareme[[#This Row],[kms aller]]+t_Bareme[[#This Row],[kms retour]],10)</f>
        <v>50</v>
      </c>
      <c r="E216" s="22">
        <f>IFERROR(INDEX(t_Indemnite[[Zone ]],MATCH(t_Bareme[[#This Row],[kms total]],t_Indemnite[[  ]],1)),"")</f>
        <v>5</v>
      </c>
      <c r="F216" s="25" t="str">
        <f>IFERROR(VLOOKUP(t_Bareme[[#This Row],[Zone]],$H$3:$L$25,5,FALSE),"")</f>
        <v>15,20 €</v>
      </c>
      <c r="G216" s="26"/>
    </row>
    <row r="217" spans="1:7" ht="14.4" x14ac:dyDescent="0.3">
      <c r="A217" s="42" t="s">
        <v>279</v>
      </c>
      <c r="B217" s="43"/>
      <c r="C217" s="43"/>
      <c r="D217" s="21">
        <f>MROUND(t_Bareme[[#This Row],[kms aller]]+t_Bareme[[#This Row],[kms retour]],10)</f>
        <v>0</v>
      </c>
      <c r="E217" s="22" t="str">
        <f>IFERROR(INDEX(t_Indemnite[[Zone ]],MATCH(t_Bareme[[#This Row],[kms total]],t_Indemnite[[  ]],1)),"")</f>
        <v/>
      </c>
      <c r="F217" s="25" t="str">
        <f>IFERROR(VLOOKUP(t_Bareme[[#This Row],[Zone]],$H$3:$L$25,5,FALSE),"")</f>
        <v/>
      </c>
    </row>
    <row r="218" spans="1:7" ht="14.4" x14ac:dyDescent="0.3">
      <c r="A218" s="42" t="s">
        <v>289</v>
      </c>
      <c r="B218" s="43"/>
      <c r="C218" s="43"/>
      <c r="D218" s="68">
        <f>MROUND(t_Bareme[[#This Row],[kms aller]]+t_Bareme[[#This Row],[kms retour]],10)</f>
        <v>0</v>
      </c>
      <c r="E218" s="69" t="str">
        <f>IFERROR(INDEX(t_Indemnite[[Zone ]],MATCH(t_Bareme[[#This Row],[kms total]],t_Indemnite[[  ]],1)),"")</f>
        <v/>
      </c>
      <c r="F218" s="70" t="str">
        <f>IFERROR(VLOOKUP(t_Bareme[[#This Row],[Zone]],$H$3:$L$25,5,FALSE),"")</f>
        <v/>
      </c>
    </row>
    <row r="219" spans="1:7" ht="14.4" x14ac:dyDescent="0.3">
      <c r="A219" s="42" t="s">
        <v>294</v>
      </c>
      <c r="B219" s="43">
        <v>33</v>
      </c>
      <c r="C219" s="43">
        <v>33</v>
      </c>
      <c r="D219" s="68">
        <f>MROUND(t_Bareme[[#This Row],[kms aller]]+t_Bareme[[#This Row],[kms retour]],10)</f>
        <v>70</v>
      </c>
      <c r="E219" s="69">
        <f>IFERROR(INDEX(t_Indemnite[[Zone ]],MATCH(t_Bareme[[#This Row],[kms total]],t_Indemnite[[  ]],1)),"")</f>
        <v>7</v>
      </c>
      <c r="F219" s="70" t="str">
        <f>IFERROR(VLOOKUP(t_Bareme[[#This Row],[Zone]],$H$3:$L$25,5,FALSE),"")</f>
        <v>21,20 €</v>
      </c>
    </row>
  </sheetData>
  <phoneticPr fontId="13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O51"/>
  <sheetViews>
    <sheetView showGridLines="0" zoomScaleNormal="100" workbookViewId="0">
      <selection activeCell="C6" sqref="C6:F6"/>
    </sheetView>
  </sheetViews>
  <sheetFormatPr baseColWidth="10" defaultColWidth="11.44140625" defaultRowHeight="13.2" x14ac:dyDescent="0.25"/>
  <cols>
    <col min="1" max="1" width="4.88671875" style="1" customWidth="1"/>
    <col min="2" max="2" width="18.88671875" style="1" customWidth="1"/>
    <col min="3" max="3" width="17.88671875" style="1" customWidth="1"/>
    <col min="4" max="4" width="14.88671875" style="1" customWidth="1"/>
    <col min="5" max="5" width="16.33203125" style="1" customWidth="1"/>
    <col min="6" max="6" width="16" style="1" customWidth="1"/>
    <col min="7" max="7" width="11.6640625" style="33" customWidth="1"/>
    <col min="8" max="9" width="12.44140625" style="33" customWidth="1"/>
    <col min="10" max="10" width="12.5546875" style="33" customWidth="1"/>
    <col min="11" max="11" width="11.33203125" style="33" customWidth="1"/>
    <col min="12" max="12" width="10.6640625" style="33" customWidth="1"/>
    <col min="13" max="13" width="9.109375" customWidth="1"/>
    <col min="14" max="14" width="11.88671875" style="1" customWidth="1"/>
    <col min="15" max="16384" width="11.44140625" style="1"/>
  </cols>
  <sheetData>
    <row r="2" spans="1:15" ht="17.399999999999999" x14ac:dyDescent="0.3">
      <c r="A2" s="73" t="s">
        <v>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15" ht="5.0999999999999996" customHeight="1" x14ac:dyDescent="0.25"/>
    <row r="6" spans="1:15" ht="18" customHeight="1" x14ac:dyDescent="0.25">
      <c r="B6" s="15" t="s">
        <v>3</v>
      </c>
      <c r="C6" s="76"/>
      <c r="D6" s="76"/>
      <c r="E6" s="76"/>
      <c r="F6" s="76"/>
      <c r="G6" s="34"/>
    </row>
    <row r="7" spans="1:15" ht="18" customHeight="1" x14ac:dyDescent="0.25">
      <c r="B7" s="15" t="s">
        <v>4</v>
      </c>
      <c r="C7" s="16" t="s">
        <v>286</v>
      </c>
      <c r="D7" s="16"/>
      <c r="E7" s="16"/>
      <c r="F7" s="16"/>
      <c r="G7" s="34"/>
    </row>
    <row r="8" spans="1:15" ht="24.75" customHeight="1" x14ac:dyDescent="0.25">
      <c r="H8" s="9"/>
      <c r="I8" s="9"/>
    </row>
    <row r="9" spans="1:15" s="9" customFormat="1" ht="23.4" customHeight="1" x14ac:dyDescent="0.25">
      <c r="A9" s="71" t="s">
        <v>287</v>
      </c>
      <c r="B9" s="71" t="s">
        <v>0</v>
      </c>
      <c r="C9" s="74" t="s">
        <v>5</v>
      </c>
      <c r="D9" s="77" t="s">
        <v>7</v>
      </c>
      <c r="E9" s="78"/>
      <c r="F9" s="79"/>
      <c r="G9" s="74" t="s">
        <v>252</v>
      </c>
      <c r="H9" s="74" t="s">
        <v>1</v>
      </c>
      <c r="I9" s="74" t="s">
        <v>253</v>
      </c>
      <c r="J9" s="74" t="s">
        <v>250</v>
      </c>
      <c r="K9" s="74" t="s">
        <v>254</v>
      </c>
      <c r="L9" s="74" t="s">
        <v>251</v>
      </c>
      <c r="M9" s="74" t="s">
        <v>280</v>
      </c>
      <c r="N9" s="74" t="s">
        <v>281</v>
      </c>
      <c r="O9" s="74" t="s">
        <v>282</v>
      </c>
    </row>
    <row r="10" spans="1:15" s="9" customFormat="1" ht="24" customHeight="1" x14ac:dyDescent="0.25">
      <c r="A10" s="72"/>
      <c r="B10" s="72"/>
      <c r="C10" s="75"/>
      <c r="D10" s="27" t="s">
        <v>277</v>
      </c>
      <c r="E10" s="52" t="s">
        <v>269</v>
      </c>
      <c r="F10" s="53" t="s">
        <v>278</v>
      </c>
      <c r="G10" s="75"/>
      <c r="H10" s="75"/>
      <c r="I10" s="75"/>
      <c r="J10" s="75"/>
      <c r="K10" s="75"/>
      <c r="L10" s="75"/>
      <c r="M10" s="75"/>
      <c r="N10" s="75"/>
      <c r="O10" s="75"/>
    </row>
    <row r="11" spans="1:15" s="10" customFormat="1" ht="19.5" customHeight="1" x14ac:dyDescent="0.25">
      <c r="A11" s="61">
        <f>WEEKNUM(B11)</f>
        <v>22</v>
      </c>
      <c r="B11" s="67">
        <v>45078</v>
      </c>
      <c r="C11" s="14" t="s">
        <v>279</v>
      </c>
      <c r="D11" s="65">
        <f>IFERROR(INDEX(t_Bareme[kms total],MATCH(antoine!C11,t_Bareme[villes],0)),"")</f>
        <v>0</v>
      </c>
      <c r="E11" s="54" t="str">
        <f>IFERROR(INDEX(t_Bareme[Zone],MATCH(antoine!C11,t_Bareme[villes],0)),"")</f>
        <v/>
      </c>
      <c r="F11" s="63" t="str">
        <f>IFERROR(INDEX(t_Bareme[indemnités],MATCH(antoine!C11,t_Bareme[villes],0)),"")</f>
        <v/>
      </c>
      <c r="G11" s="66">
        <v>1</v>
      </c>
      <c r="H11" s="35">
        <f>IF(G11&lt;&gt;"",G11*recap!$O$3)</f>
        <v>53.8</v>
      </c>
      <c r="I11" s="13">
        <v>2</v>
      </c>
      <c r="J11" s="35">
        <f>IF(I11&lt;&gt;"",I11*recap!$P$3)</f>
        <v>40.4</v>
      </c>
      <c r="K11" s="13">
        <v>0</v>
      </c>
      <c r="L11" s="35">
        <f>IF(K11&lt;&gt;"",K11*recap!Q3)</f>
        <v>0</v>
      </c>
      <c r="M11" s="13">
        <v>0</v>
      </c>
      <c r="N11" s="35">
        <f>IF(M11&lt;&gt;"",M11*recap!$N$3)</f>
        <v>0</v>
      </c>
      <c r="O11" s="62" t="s">
        <v>285</v>
      </c>
    </row>
    <row r="12" spans="1:15" s="10" customFormat="1" ht="19.5" customHeight="1" x14ac:dyDescent="0.25">
      <c r="A12" s="61">
        <f t="shared" ref="A12:A32" si="0">WEEKNUM(B12)</f>
        <v>22</v>
      </c>
      <c r="B12" s="67">
        <v>45079</v>
      </c>
      <c r="C12" s="14" t="s">
        <v>279</v>
      </c>
      <c r="D12" s="65">
        <f>IFERROR(INDEX(t_Bareme[kms total],MATCH(antoine!C12,t_Bareme[villes],0)),"")</f>
        <v>0</v>
      </c>
      <c r="E12" s="54" t="str">
        <f>IFERROR(INDEX(t_Bareme[Zone],MATCH(antoine!C12,t_Bareme[villes],0)),"")</f>
        <v/>
      </c>
      <c r="F12" s="63" t="str">
        <f>IFERROR(INDEX(t_Bareme[indemnités],MATCH(antoine!C12,t_Bareme[villes],0)),"")</f>
        <v/>
      </c>
      <c r="G12" s="40">
        <v>0</v>
      </c>
      <c r="H12" s="35">
        <f>IF(G12&lt;&gt;"",G12*recap!$O$3)</f>
        <v>0</v>
      </c>
      <c r="I12" s="13">
        <v>1</v>
      </c>
      <c r="J12" s="35">
        <f>IF(I12&lt;&gt;"",I12*recap!$P$3)</f>
        <v>20.2</v>
      </c>
      <c r="K12" s="13">
        <v>0</v>
      </c>
      <c r="L12" s="35">
        <f>IF(K12&lt;&gt;"",K12*recap!$Q$3)</f>
        <v>0</v>
      </c>
      <c r="M12" s="13">
        <v>0</v>
      </c>
      <c r="N12" s="35">
        <f>IF(M12&lt;&gt;"",M12*recap!$N$3)</f>
        <v>0</v>
      </c>
      <c r="O12" s="62" t="s">
        <v>285</v>
      </c>
    </row>
    <row r="13" spans="1:15" s="10" customFormat="1" ht="19.5" customHeight="1" x14ac:dyDescent="0.25">
      <c r="A13" s="61">
        <f t="shared" si="0"/>
        <v>23</v>
      </c>
      <c r="B13" s="67">
        <v>45082</v>
      </c>
      <c r="C13" s="14" t="s">
        <v>279</v>
      </c>
      <c r="D13" s="65">
        <f>IFERROR(INDEX(t_Bareme[kms total],MATCH(antoine!C13,t_Bareme[villes],0)),"")</f>
        <v>0</v>
      </c>
      <c r="E13" s="54" t="str">
        <f>IFERROR(INDEX(t_Bareme[Zone],MATCH(antoine!C13,t_Bareme[villes],0)),"")</f>
        <v/>
      </c>
      <c r="F13" s="63" t="str">
        <f>IFERROR(INDEX(t_Bareme[indemnités],MATCH(antoine!C13,t_Bareme[villes],0)),"")</f>
        <v/>
      </c>
      <c r="G13" s="40">
        <v>1</v>
      </c>
      <c r="H13" s="35">
        <f>IF(G13&lt;&gt;"",G13*recap!$O$3)</f>
        <v>53.8</v>
      </c>
      <c r="I13" s="13">
        <v>2</v>
      </c>
      <c r="J13" s="35">
        <f>IF(I13&lt;&gt;"",I13*recap!$P$3)</f>
        <v>40.4</v>
      </c>
      <c r="K13" s="13">
        <v>0</v>
      </c>
      <c r="L13" s="35">
        <f>IF(K13&lt;&gt;"",K13*recap!$Q$3)</f>
        <v>0</v>
      </c>
      <c r="M13" s="13">
        <v>0</v>
      </c>
      <c r="N13" s="35">
        <f>IF(M13&lt;&gt;"",M13*recap!$N$3)</f>
        <v>0</v>
      </c>
      <c r="O13" s="62" t="s">
        <v>285</v>
      </c>
    </row>
    <row r="14" spans="1:15" s="10" customFormat="1" ht="19.5" customHeight="1" x14ac:dyDescent="0.25">
      <c r="A14" s="61">
        <f t="shared" si="0"/>
        <v>23</v>
      </c>
      <c r="B14" s="67">
        <v>45083</v>
      </c>
      <c r="C14" s="14" t="s">
        <v>279</v>
      </c>
      <c r="D14" s="65">
        <f>IFERROR(INDEX(t_Bareme[kms total],MATCH(antoine!C14,t_Bareme[villes],0)),"")</f>
        <v>0</v>
      </c>
      <c r="E14" s="54" t="str">
        <f>IFERROR(INDEX(t_Bareme[Zone],MATCH(antoine!C14,t_Bareme[villes],0)),"")</f>
        <v/>
      </c>
      <c r="F14" s="63" t="str">
        <f>IFERROR(INDEX(t_Bareme[indemnités],MATCH(antoine!C14,t_Bareme[villes],0)),"")</f>
        <v/>
      </c>
      <c r="G14" s="40">
        <v>1</v>
      </c>
      <c r="H14" s="35">
        <f>IF(G14&lt;&gt;"",G14*recap!$O$3)</f>
        <v>53.8</v>
      </c>
      <c r="I14" s="13">
        <v>2</v>
      </c>
      <c r="J14" s="35">
        <f>IF(I14&lt;&gt;"",I14*recap!$P$3)</f>
        <v>40.4</v>
      </c>
      <c r="K14" s="13">
        <v>0</v>
      </c>
      <c r="L14" s="35">
        <f>IF(K14&lt;&gt;"",K14*recap!$Q$3)</f>
        <v>0</v>
      </c>
      <c r="M14" s="13">
        <v>0</v>
      </c>
      <c r="N14" s="35">
        <f>IF(M14&lt;&gt;"",M14*recap!$N$3)</f>
        <v>0</v>
      </c>
      <c r="O14" s="62" t="s">
        <v>285</v>
      </c>
    </row>
    <row r="15" spans="1:15" s="10" customFormat="1" ht="19.5" customHeight="1" x14ac:dyDescent="0.25">
      <c r="A15" s="61">
        <f t="shared" si="0"/>
        <v>23</v>
      </c>
      <c r="B15" s="67">
        <v>45084</v>
      </c>
      <c r="C15" s="14" t="s">
        <v>279</v>
      </c>
      <c r="D15" s="65">
        <f>IFERROR(INDEX(t_Bareme[kms total],MATCH(antoine!C15,t_Bareme[villes],0)),"")</f>
        <v>0</v>
      </c>
      <c r="E15" s="54" t="str">
        <f>IFERROR(INDEX(t_Bareme[Zone],MATCH(antoine!C15,t_Bareme[villes],0)),"")</f>
        <v/>
      </c>
      <c r="F15" s="63" t="str">
        <f>IFERROR(INDEX(t_Bareme[indemnités],MATCH(antoine!C15,t_Bareme[villes],0)),"")</f>
        <v/>
      </c>
      <c r="G15" s="40">
        <v>1</v>
      </c>
      <c r="H15" s="35">
        <f>IF(G15&lt;&gt;"",G15*recap!$O$3)</f>
        <v>53.8</v>
      </c>
      <c r="I15" s="13">
        <v>2</v>
      </c>
      <c r="J15" s="35">
        <f>IF(I15&lt;&gt;"",I15*recap!$P$3)</f>
        <v>40.4</v>
      </c>
      <c r="K15" s="13">
        <v>0</v>
      </c>
      <c r="L15" s="35">
        <f>IF(K15&lt;&gt;"",K15*recap!$Q$3)</f>
        <v>0</v>
      </c>
      <c r="M15" s="13">
        <v>0</v>
      </c>
      <c r="N15" s="35">
        <f>IF(M15&lt;&gt;"",M15*recap!$N$3)</f>
        <v>0</v>
      </c>
      <c r="O15" s="62" t="s">
        <v>285</v>
      </c>
    </row>
    <row r="16" spans="1:15" s="10" customFormat="1" ht="19.5" customHeight="1" x14ac:dyDescent="0.25">
      <c r="A16" s="61">
        <f t="shared" si="0"/>
        <v>23</v>
      </c>
      <c r="B16" s="67">
        <v>45085</v>
      </c>
      <c r="C16" s="14" t="s">
        <v>279</v>
      </c>
      <c r="D16" s="65">
        <f>IFERROR(INDEX(t_Bareme[kms total],MATCH(antoine!C16,t_Bareme[villes],0)),"")</f>
        <v>0</v>
      </c>
      <c r="E16" s="54" t="str">
        <f>IFERROR(INDEX(t_Bareme[Zone],MATCH(antoine!C16,t_Bareme[villes],0)),"")</f>
        <v/>
      </c>
      <c r="F16" s="63" t="str">
        <f>IFERROR(INDEX(t_Bareme[indemnités],MATCH(antoine!C16,t_Bareme[villes],0)),"")</f>
        <v/>
      </c>
      <c r="G16" s="40">
        <v>1</v>
      </c>
      <c r="H16" s="35">
        <f>IF(G16&lt;&gt;"",G16*recap!$O$3)</f>
        <v>53.8</v>
      </c>
      <c r="I16" s="13">
        <v>2</v>
      </c>
      <c r="J16" s="35">
        <f>IF(I16&lt;&gt;"",I16*recap!$P$3)</f>
        <v>40.4</v>
      </c>
      <c r="K16" s="13">
        <v>0</v>
      </c>
      <c r="L16" s="35">
        <f>IF(K16&lt;&gt;"",K16*recap!$Q$3)</f>
        <v>0</v>
      </c>
      <c r="M16" s="13">
        <v>0</v>
      </c>
      <c r="N16" s="35">
        <f>IF(M16&lt;&gt;"",M16*recap!$N$3)</f>
        <v>0</v>
      </c>
      <c r="O16" s="62" t="s">
        <v>285</v>
      </c>
    </row>
    <row r="17" spans="1:15" s="10" customFormat="1" ht="19.5" customHeight="1" x14ac:dyDescent="0.25">
      <c r="A17" s="61">
        <f t="shared" si="0"/>
        <v>23</v>
      </c>
      <c r="B17" s="67">
        <v>45086</v>
      </c>
      <c r="C17" s="14" t="s">
        <v>279</v>
      </c>
      <c r="D17" s="65">
        <f>IFERROR(INDEX(t_Bareme[kms total],MATCH(antoine!C17,t_Bareme[villes],0)),"")</f>
        <v>0</v>
      </c>
      <c r="E17" s="54" t="str">
        <f>IFERROR(INDEX(t_Bareme[Zone],MATCH(antoine!C17,t_Bareme[villes],0)),"")</f>
        <v/>
      </c>
      <c r="F17" s="63" t="str">
        <f>IFERROR(INDEX(t_Bareme[indemnités],MATCH(antoine!C17,t_Bareme[villes],0)),"")</f>
        <v/>
      </c>
      <c r="G17" s="40">
        <v>0</v>
      </c>
      <c r="H17" s="35">
        <f>IF(G17&lt;&gt;"",G17*recap!$O$3)</f>
        <v>0</v>
      </c>
      <c r="I17" s="13">
        <v>1</v>
      </c>
      <c r="J17" s="35">
        <f>IF(I17&lt;&gt;"",I17*recap!$P$3)</f>
        <v>20.2</v>
      </c>
      <c r="K17" s="13">
        <v>0</v>
      </c>
      <c r="L17" s="35">
        <f>IF(K17&lt;&gt;"",K17*recap!Q9)</f>
        <v>0</v>
      </c>
      <c r="M17" s="13">
        <v>0</v>
      </c>
      <c r="N17" s="35">
        <f>IF(M17&lt;&gt;"",M17*recap!$N$3)</f>
        <v>0</v>
      </c>
      <c r="O17" s="62" t="s">
        <v>285</v>
      </c>
    </row>
    <row r="18" spans="1:15" s="10" customFormat="1" ht="19.5" customHeight="1" x14ac:dyDescent="0.25">
      <c r="A18" s="61">
        <f t="shared" si="0"/>
        <v>24</v>
      </c>
      <c r="B18" s="67">
        <v>45089</v>
      </c>
      <c r="C18" s="14" t="s">
        <v>279</v>
      </c>
      <c r="D18" s="65">
        <f>IFERROR(INDEX(t_Bareme[kms total],MATCH(antoine!C18,t_Bareme[villes],0)),"")</f>
        <v>0</v>
      </c>
      <c r="E18" s="54" t="str">
        <f>IFERROR(INDEX(t_Bareme[Zone],MATCH(antoine!C18,t_Bareme[villes],0)),"")</f>
        <v/>
      </c>
      <c r="F18" s="63" t="str">
        <f>IFERROR(INDEX(t_Bareme[indemnités],MATCH(antoine!C18,t_Bareme[villes],0)),"")</f>
        <v/>
      </c>
      <c r="G18" s="40">
        <v>1</v>
      </c>
      <c r="H18" s="35">
        <f>IF(G18&lt;&gt;"",G18*recap!$O$3)</f>
        <v>53.8</v>
      </c>
      <c r="I18" s="13">
        <v>2</v>
      </c>
      <c r="J18" s="35">
        <f>IF(I18&lt;&gt;"",I18*recap!$P$3)</f>
        <v>40.4</v>
      </c>
      <c r="K18" s="13">
        <v>0</v>
      </c>
      <c r="L18" s="35">
        <f>IF(K18&lt;&gt;"",K18*recap!Q10)</f>
        <v>0</v>
      </c>
      <c r="M18" s="13">
        <v>0</v>
      </c>
      <c r="N18" s="35">
        <f>IF(M18&lt;&gt;"",M18*recap!$N$3)</f>
        <v>0</v>
      </c>
      <c r="O18" s="62" t="s">
        <v>285</v>
      </c>
    </row>
    <row r="19" spans="1:15" s="10" customFormat="1" ht="19.5" customHeight="1" x14ac:dyDescent="0.25">
      <c r="A19" s="61">
        <f t="shared" si="0"/>
        <v>24</v>
      </c>
      <c r="B19" s="67">
        <v>45090</v>
      </c>
      <c r="C19" s="14" t="s">
        <v>279</v>
      </c>
      <c r="D19" s="65">
        <f>IFERROR(INDEX(t_Bareme[kms total],MATCH(antoine!C19,t_Bareme[villes],0)),"")</f>
        <v>0</v>
      </c>
      <c r="E19" s="54" t="str">
        <f>IFERROR(INDEX(t_Bareme[Zone],MATCH(antoine!C19,t_Bareme[villes],0)),"")</f>
        <v/>
      </c>
      <c r="F19" s="63" t="str">
        <f>IFERROR(INDEX(t_Bareme[indemnités],MATCH(antoine!C19,t_Bareme[villes],0)),"")</f>
        <v/>
      </c>
      <c r="G19" s="40">
        <v>1</v>
      </c>
      <c r="H19" s="35">
        <f>IF(G19&lt;&gt;"",G19*recap!$O$3)</f>
        <v>53.8</v>
      </c>
      <c r="I19" s="13">
        <v>2</v>
      </c>
      <c r="J19" s="35">
        <f>IF(I19&lt;&gt;"",I19*recap!$P$3)</f>
        <v>40.4</v>
      </c>
      <c r="K19" s="13">
        <v>0</v>
      </c>
      <c r="L19" s="35">
        <f>IF(K19&lt;&gt;"",K19*recap!Q11)</f>
        <v>0</v>
      </c>
      <c r="M19" s="13">
        <v>0</v>
      </c>
      <c r="N19" s="35">
        <f>IF(M19&lt;&gt;"",M19*recap!$N$3)</f>
        <v>0</v>
      </c>
      <c r="O19" s="62" t="s">
        <v>285</v>
      </c>
    </row>
    <row r="20" spans="1:15" s="10" customFormat="1" ht="19.5" customHeight="1" x14ac:dyDescent="0.25">
      <c r="A20" s="61">
        <f t="shared" si="0"/>
        <v>24</v>
      </c>
      <c r="B20" s="67">
        <v>45091</v>
      </c>
      <c r="C20" s="14" t="s">
        <v>279</v>
      </c>
      <c r="D20" s="65">
        <f>IFERROR(INDEX(t_Bareme[kms total],MATCH(antoine!C20,t_Bareme[villes],0)),"")</f>
        <v>0</v>
      </c>
      <c r="E20" s="54" t="str">
        <f>IFERROR(INDEX(t_Bareme[Zone],MATCH(antoine!C20,t_Bareme[villes],0)),"")</f>
        <v/>
      </c>
      <c r="F20" s="63" t="str">
        <f>IFERROR(INDEX(t_Bareme[indemnités],MATCH(antoine!C20,t_Bareme[villes],0)),"")</f>
        <v/>
      </c>
      <c r="G20" s="40">
        <v>1</v>
      </c>
      <c r="H20" s="35">
        <f>IF(G20&lt;&gt;"",G20*recap!$O$3)</f>
        <v>53.8</v>
      </c>
      <c r="I20" s="13">
        <v>2</v>
      </c>
      <c r="J20" s="35">
        <f>IF(I20&lt;&gt;"",I20*recap!$P$3)</f>
        <v>40.4</v>
      </c>
      <c r="K20" s="13">
        <v>0</v>
      </c>
      <c r="L20" s="35">
        <f>IF(K20&lt;&gt;"",K20*recap!Q12)</f>
        <v>0</v>
      </c>
      <c r="M20" s="13">
        <v>0</v>
      </c>
      <c r="N20" s="35">
        <f>IF(M20&lt;&gt;"",M20*recap!$N$3)</f>
        <v>0</v>
      </c>
      <c r="O20" s="62" t="s">
        <v>285</v>
      </c>
    </row>
    <row r="21" spans="1:15" s="10" customFormat="1" ht="19.5" customHeight="1" x14ac:dyDescent="0.25">
      <c r="A21" s="61">
        <f t="shared" si="0"/>
        <v>24</v>
      </c>
      <c r="B21" s="67">
        <v>45092</v>
      </c>
      <c r="C21" s="14" t="s">
        <v>279</v>
      </c>
      <c r="D21" s="65"/>
      <c r="E21" s="54"/>
      <c r="F21" s="63"/>
      <c r="G21" s="40">
        <v>1</v>
      </c>
      <c r="H21" s="35">
        <f>IF(G21&lt;&gt;"",G21*recap!$O$3)</f>
        <v>53.8</v>
      </c>
      <c r="I21" s="13">
        <v>2</v>
      </c>
      <c r="J21" s="35">
        <f>IF(I21&lt;&gt;"",I21*recap!$P$3)</f>
        <v>40.4</v>
      </c>
      <c r="K21" s="13">
        <v>0</v>
      </c>
      <c r="L21" s="35">
        <v>0</v>
      </c>
      <c r="M21" s="13">
        <v>0</v>
      </c>
      <c r="N21" s="35">
        <f>IF(M21&lt;&gt;"",M21*recap!$N$3)</f>
        <v>0</v>
      </c>
      <c r="O21" s="62" t="s">
        <v>285</v>
      </c>
    </row>
    <row r="22" spans="1:15" s="10" customFormat="1" ht="19.5" customHeight="1" x14ac:dyDescent="0.25">
      <c r="A22" s="61">
        <f t="shared" si="0"/>
        <v>24</v>
      </c>
      <c r="B22" s="67">
        <v>45093</v>
      </c>
      <c r="C22" s="14" t="s">
        <v>279</v>
      </c>
      <c r="D22" s="65"/>
      <c r="E22" s="54"/>
      <c r="F22" s="63"/>
      <c r="G22" s="40">
        <v>0</v>
      </c>
      <c r="H22" s="35">
        <f>IF(G22&lt;&gt;"",G22*recap!$O$3)</f>
        <v>0</v>
      </c>
      <c r="I22" s="13">
        <v>1</v>
      </c>
      <c r="J22" s="35">
        <f>IF(I22&lt;&gt;"",I22*recap!$P$3)</f>
        <v>20.2</v>
      </c>
      <c r="K22" s="13">
        <v>0</v>
      </c>
      <c r="L22" s="35">
        <f>IF(K22&lt;&gt;"",K22*recap!Q14)</f>
        <v>0</v>
      </c>
      <c r="M22" s="13">
        <v>0</v>
      </c>
      <c r="N22" s="35">
        <f>IF(M22&lt;&gt;"",M22*recap!$N$3)</f>
        <v>0</v>
      </c>
      <c r="O22" s="62" t="s">
        <v>285</v>
      </c>
    </row>
    <row r="23" spans="1:15" s="10" customFormat="1" ht="19.5" customHeight="1" x14ac:dyDescent="0.25">
      <c r="A23" s="61">
        <f t="shared" si="0"/>
        <v>25</v>
      </c>
      <c r="B23" s="67">
        <v>45096</v>
      </c>
      <c r="C23" s="14" t="s">
        <v>279</v>
      </c>
      <c r="D23" s="65"/>
      <c r="E23" s="54"/>
      <c r="F23" s="63"/>
      <c r="G23" s="40">
        <v>1</v>
      </c>
      <c r="H23" s="35">
        <f>IF(G23&lt;&gt;"",G23*recap!$O$3)</f>
        <v>53.8</v>
      </c>
      <c r="I23" s="13">
        <v>2</v>
      </c>
      <c r="J23" s="35">
        <f>IF(I23&lt;&gt;"",I23*recap!$P$3)</f>
        <v>40.4</v>
      </c>
      <c r="K23" s="13">
        <v>0</v>
      </c>
      <c r="L23" s="35">
        <f>IF(K23&lt;&gt;"",K23*recap!Q15)</f>
        <v>0</v>
      </c>
      <c r="M23" s="13">
        <v>0</v>
      </c>
      <c r="N23" s="35">
        <f>IF(M23&lt;&gt;"",M23*recap!$N$3)</f>
        <v>0</v>
      </c>
      <c r="O23" s="62" t="s">
        <v>285</v>
      </c>
    </row>
    <row r="24" spans="1:15" s="10" customFormat="1" ht="19.5" customHeight="1" x14ac:dyDescent="0.25">
      <c r="A24" s="61">
        <f t="shared" si="0"/>
        <v>25</v>
      </c>
      <c r="B24" s="67">
        <v>45097</v>
      </c>
      <c r="C24" s="14" t="s">
        <v>279</v>
      </c>
      <c r="D24" s="65"/>
      <c r="E24" s="54"/>
      <c r="F24" s="63"/>
      <c r="G24" s="40">
        <v>1</v>
      </c>
      <c r="H24" s="35">
        <f>IF(G24&lt;&gt;"",G24*recap!$O$3)</f>
        <v>53.8</v>
      </c>
      <c r="I24" s="13">
        <v>2</v>
      </c>
      <c r="J24" s="35">
        <f>IF(I24&lt;&gt;"",I24*recap!$P$3)</f>
        <v>40.4</v>
      </c>
      <c r="K24" s="13">
        <v>0</v>
      </c>
      <c r="L24" s="35">
        <f>IF(K24&lt;&gt;"",K24*recap!Q16)</f>
        <v>0</v>
      </c>
      <c r="M24" s="13">
        <v>0</v>
      </c>
      <c r="N24" s="35">
        <f>IF(M24&lt;&gt;"",M24*recap!$N$3)</f>
        <v>0</v>
      </c>
      <c r="O24" s="62" t="s">
        <v>285</v>
      </c>
    </row>
    <row r="25" spans="1:15" s="10" customFormat="1" ht="19.5" customHeight="1" x14ac:dyDescent="0.25">
      <c r="A25" s="61">
        <f t="shared" si="0"/>
        <v>25</v>
      </c>
      <c r="B25" s="67">
        <v>45098</v>
      </c>
      <c r="C25" s="14" t="s">
        <v>279</v>
      </c>
      <c r="D25" s="65"/>
      <c r="E25" s="54"/>
      <c r="F25" s="63"/>
      <c r="G25" s="40">
        <v>1</v>
      </c>
      <c r="H25" s="35">
        <f>IF(G25&lt;&gt;"",G25*recap!$O$3)</f>
        <v>53.8</v>
      </c>
      <c r="I25" s="13">
        <v>2</v>
      </c>
      <c r="J25" s="35">
        <f>IF(I25&lt;&gt;"",I25*recap!$P$3)</f>
        <v>40.4</v>
      </c>
      <c r="K25" s="13">
        <v>0</v>
      </c>
      <c r="L25" s="35">
        <f>IF(K25&lt;&gt;"",K25*recap!Q17)</f>
        <v>0</v>
      </c>
      <c r="M25" s="13">
        <v>0</v>
      </c>
      <c r="N25" s="35">
        <f>IF(M25&lt;&gt;"",M25*recap!$N$3)</f>
        <v>0</v>
      </c>
      <c r="O25" s="62" t="s">
        <v>285</v>
      </c>
    </row>
    <row r="26" spans="1:15" s="10" customFormat="1" ht="19.5" customHeight="1" x14ac:dyDescent="0.25">
      <c r="A26" s="61">
        <f t="shared" si="0"/>
        <v>25</v>
      </c>
      <c r="B26" s="67">
        <v>45099</v>
      </c>
      <c r="C26" s="14" t="s">
        <v>279</v>
      </c>
      <c r="D26" s="65"/>
      <c r="E26" s="54"/>
      <c r="F26" s="63"/>
      <c r="G26" s="40">
        <v>1</v>
      </c>
      <c r="H26" s="35">
        <f>IF(G26&lt;&gt;"",G26*recap!$O$3)</f>
        <v>53.8</v>
      </c>
      <c r="I26" s="13">
        <v>2</v>
      </c>
      <c r="J26" s="35">
        <f>IF(I26&lt;&gt;"",I26*recap!$P$3)</f>
        <v>40.4</v>
      </c>
      <c r="K26" s="13">
        <v>0</v>
      </c>
      <c r="L26" s="35">
        <f>IF(K26&lt;&gt;"",K26*recap!Q18)</f>
        <v>0</v>
      </c>
      <c r="M26" s="13">
        <v>0</v>
      </c>
      <c r="N26" s="35">
        <f>IF(M26&lt;&gt;"",M26*recap!$N$3)</f>
        <v>0</v>
      </c>
      <c r="O26" s="62" t="s">
        <v>285</v>
      </c>
    </row>
    <row r="27" spans="1:15" s="10" customFormat="1" ht="19.5" customHeight="1" x14ac:dyDescent="0.25">
      <c r="A27" s="61">
        <f t="shared" si="0"/>
        <v>25</v>
      </c>
      <c r="B27" s="67">
        <v>45100</v>
      </c>
      <c r="C27" s="14" t="s">
        <v>279</v>
      </c>
      <c r="D27" s="65"/>
      <c r="E27" s="54"/>
      <c r="F27" s="63"/>
      <c r="G27" s="40">
        <v>0</v>
      </c>
      <c r="H27" s="35">
        <f>IF(G27&lt;&gt;"",G27*recap!$O$3)</f>
        <v>0</v>
      </c>
      <c r="I27" s="13">
        <v>0</v>
      </c>
      <c r="J27" s="35">
        <f>IF(I27&lt;&gt;"",I27*recap!$P$3)</f>
        <v>0</v>
      </c>
      <c r="K27" s="13">
        <v>0</v>
      </c>
      <c r="L27" s="35">
        <f>IF(K27&lt;&gt;"",K27*recap!Q19)</f>
        <v>0</v>
      </c>
      <c r="M27" s="13">
        <v>0</v>
      </c>
      <c r="N27" s="35">
        <f>IF(M27&lt;&gt;"",M27*recap!$N$3)</f>
        <v>0</v>
      </c>
      <c r="O27" s="62" t="s">
        <v>285</v>
      </c>
    </row>
    <row r="28" spans="1:15" s="10" customFormat="1" ht="19.5" customHeight="1" x14ac:dyDescent="0.25">
      <c r="A28" s="61">
        <f t="shared" si="0"/>
        <v>26</v>
      </c>
      <c r="B28" s="67">
        <v>45103</v>
      </c>
      <c r="C28" s="14" t="s">
        <v>279</v>
      </c>
      <c r="D28" s="65"/>
      <c r="E28" s="54"/>
      <c r="F28" s="63"/>
      <c r="G28" s="40">
        <v>1</v>
      </c>
      <c r="H28" s="35">
        <f>IF(G28&lt;&gt;"",G28*recap!$O$3)</f>
        <v>53.8</v>
      </c>
      <c r="I28" s="13">
        <v>2</v>
      </c>
      <c r="J28" s="35">
        <f>IF(I28&lt;&gt;"",I28*recap!$P$3)</f>
        <v>40.4</v>
      </c>
      <c r="K28" s="13">
        <v>0</v>
      </c>
      <c r="L28" s="35">
        <f>IF(K28&lt;&gt;"",K28*recap!Q20)</f>
        <v>0</v>
      </c>
      <c r="M28" s="13">
        <v>0</v>
      </c>
      <c r="N28" s="35">
        <f>IF(M28&lt;&gt;"",M28*recap!$N$3)</f>
        <v>0</v>
      </c>
      <c r="O28" s="62" t="s">
        <v>285</v>
      </c>
    </row>
    <row r="29" spans="1:15" s="10" customFormat="1" ht="19.5" customHeight="1" x14ac:dyDescent="0.25">
      <c r="A29" s="61">
        <f t="shared" si="0"/>
        <v>26</v>
      </c>
      <c r="B29" s="67">
        <v>45104</v>
      </c>
      <c r="C29" s="14" t="s">
        <v>279</v>
      </c>
      <c r="D29" s="65"/>
      <c r="E29" s="54"/>
      <c r="F29" s="63"/>
      <c r="G29" s="40">
        <v>1</v>
      </c>
      <c r="H29" s="35">
        <f>IF(G29&lt;&gt;"",G29*recap!$O$3)</f>
        <v>53.8</v>
      </c>
      <c r="I29" s="13">
        <v>2</v>
      </c>
      <c r="J29" s="35">
        <f>IF(I29&lt;&gt;"",I29*recap!$P$3)</f>
        <v>40.4</v>
      </c>
      <c r="K29" s="13">
        <v>0</v>
      </c>
      <c r="L29" s="35">
        <f>IF(K29&lt;&gt;"",K29*recap!Q21)</f>
        <v>0</v>
      </c>
      <c r="M29" s="13">
        <v>0</v>
      </c>
      <c r="N29" s="35">
        <f>IF(M29&lt;&gt;"",M29*recap!$N$3)</f>
        <v>0</v>
      </c>
      <c r="O29" s="62" t="s">
        <v>285</v>
      </c>
    </row>
    <row r="30" spans="1:15" s="10" customFormat="1" ht="19.5" customHeight="1" x14ac:dyDescent="0.25">
      <c r="A30" s="61">
        <f t="shared" si="0"/>
        <v>26</v>
      </c>
      <c r="B30" s="67">
        <v>45105</v>
      </c>
      <c r="C30" s="14" t="s">
        <v>279</v>
      </c>
      <c r="D30" s="65"/>
      <c r="E30" s="54"/>
      <c r="F30" s="63"/>
      <c r="G30" s="40">
        <v>1</v>
      </c>
      <c r="H30" s="35">
        <f>IF(G30&lt;&gt;"",G30*recap!$O$3)</f>
        <v>53.8</v>
      </c>
      <c r="I30" s="13">
        <v>2</v>
      </c>
      <c r="J30" s="35">
        <f>IF(I30&lt;&gt;"",I30*recap!$P$3)</f>
        <v>40.4</v>
      </c>
      <c r="K30" s="13">
        <v>0</v>
      </c>
      <c r="L30" s="35">
        <f>IF(K30&lt;&gt;"",K30*recap!Q22)</f>
        <v>0</v>
      </c>
      <c r="M30" s="13">
        <v>0</v>
      </c>
      <c r="N30" s="35">
        <f>IF(M30&lt;&gt;"",M30*recap!$N$3)</f>
        <v>0</v>
      </c>
      <c r="O30" s="62" t="s">
        <v>285</v>
      </c>
    </row>
    <row r="31" spans="1:15" s="10" customFormat="1" ht="19.5" customHeight="1" x14ac:dyDescent="0.25">
      <c r="A31" s="61">
        <f t="shared" si="0"/>
        <v>26</v>
      </c>
      <c r="B31" s="67">
        <v>45106</v>
      </c>
      <c r="C31" s="14" t="s">
        <v>279</v>
      </c>
      <c r="D31" s="65"/>
      <c r="E31" s="54"/>
      <c r="F31" s="63"/>
      <c r="G31" s="40">
        <v>1</v>
      </c>
      <c r="H31" s="35">
        <f>IF(G31&lt;&gt;"",G31*recap!$O$3)</f>
        <v>53.8</v>
      </c>
      <c r="I31" s="13">
        <v>2</v>
      </c>
      <c r="J31" s="35">
        <f>IF(I31&lt;&gt;"",I31*recap!$P$3)</f>
        <v>40.4</v>
      </c>
      <c r="K31" s="13">
        <v>0</v>
      </c>
      <c r="L31" s="35">
        <f>IF(K31&lt;&gt;"",K31*recap!Q23)</f>
        <v>0</v>
      </c>
      <c r="M31" s="13">
        <v>0</v>
      </c>
      <c r="N31" s="35">
        <f>IF(M31&lt;&gt;"",M31*recap!$N$3)</f>
        <v>0</v>
      </c>
      <c r="O31" s="62" t="s">
        <v>285</v>
      </c>
    </row>
    <row r="32" spans="1:15" s="10" customFormat="1" ht="19.5" customHeight="1" x14ac:dyDescent="0.25">
      <c r="A32" s="61">
        <f t="shared" si="0"/>
        <v>26</v>
      </c>
      <c r="B32" s="67">
        <v>45107</v>
      </c>
      <c r="C32" s="14" t="s">
        <v>279</v>
      </c>
      <c r="D32" s="65">
        <f>IFERROR(INDEX(t_Bareme[kms total],MATCH(antoine!C32,t_Bareme[villes],0)),"")</f>
        <v>0</v>
      </c>
      <c r="E32" s="54" t="str">
        <f>IFERROR(INDEX(t_Bareme[Zone],MATCH(antoine!C32,t_Bareme[villes],0)),"")</f>
        <v/>
      </c>
      <c r="F32" s="63" t="str">
        <f>IFERROR(INDEX(t_Bareme[indemnités],MATCH(antoine!C32,t_Bareme[villes],0)),"")</f>
        <v/>
      </c>
      <c r="G32" s="40">
        <v>0</v>
      </c>
      <c r="H32" s="35">
        <f>IF(G32&lt;&gt;"",G32*recap!$O$3)</f>
        <v>0</v>
      </c>
      <c r="I32" s="13">
        <v>1</v>
      </c>
      <c r="J32" s="35">
        <f>IF(I32&lt;&gt;"",I32*recap!$P$3)</f>
        <v>20.2</v>
      </c>
      <c r="K32" s="13">
        <v>0</v>
      </c>
      <c r="L32" s="35">
        <f>IF(K32&lt;&gt;"",K32*recap!Q24)</f>
        <v>0</v>
      </c>
      <c r="M32" s="13">
        <v>0</v>
      </c>
      <c r="N32" s="35">
        <f>IF(M32&lt;&gt;"",M32*recap!$N$3)</f>
        <v>0</v>
      </c>
      <c r="O32" s="62" t="s">
        <v>285</v>
      </c>
    </row>
    <row r="33" spans="3:14" s="11" customFormat="1" ht="18" customHeight="1" x14ac:dyDescent="0.25">
      <c r="E33" s="50"/>
      <c r="F33" s="49"/>
      <c r="G33" s="41"/>
      <c r="H33" s="36"/>
      <c r="I33" s="37"/>
      <c r="J33" s="36"/>
      <c r="K33" s="37"/>
      <c r="L33" s="36"/>
      <c r="M33" s="36"/>
      <c r="N33" s="36"/>
    </row>
    <row r="34" spans="3:14" s="11" customFormat="1" ht="15.9" customHeight="1" x14ac:dyDescent="0.25">
      <c r="C34" s="17" t="s">
        <v>6</v>
      </c>
      <c r="D34" s="17"/>
      <c r="E34" s="17"/>
      <c r="F34" s="51">
        <f t="shared" ref="F34:N34" si="1">+SUM(F11:F33)</f>
        <v>0</v>
      </c>
      <c r="G34" s="55">
        <f t="shared" si="1"/>
        <v>17</v>
      </c>
      <c r="H34" s="32">
        <f t="shared" si="1"/>
        <v>914.59999999999968</v>
      </c>
      <c r="I34" s="55">
        <f t="shared" si="1"/>
        <v>38</v>
      </c>
      <c r="J34" s="32">
        <f t="shared" si="1"/>
        <v>767.5999999999998</v>
      </c>
      <c r="K34" s="55">
        <f t="shared" si="1"/>
        <v>0</v>
      </c>
      <c r="L34" s="32">
        <f t="shared" si="1"/>
        <v>0</v>
      </c>
      <c r="M34" s="55">
        <f t="shared" si="1"/>
        <v>0</v>
      </c>
      <c r="N34" s="32">
        <f t="shared" si="1"/>
        <v>0</v>
      </c>
    </row>
    <row r="35" spans="3:14" s="12" customFormat="1" ht="11.4" x14ac:dyDescent="0.25">
      <c r="G35" s="38"/>
      <c r="H35" s="38"/>
      <c r="I35" s="38"/>
      <c r="J35" s="38"/>
      <c r="K35" s="38"/>
      <c r="L35" s="38"/>
      <c r="M35" s="38"/>
      <c r="N35" s="38"/>
    </row>
    <row r="36" spans="3:14" s="12" customFormat="1" ht="15.9" customHeight="1" x14ac:dyDescent="0.25">
      <c r="C36" s="2"/>
      <c r="D36" s="2"/>
      <c r="E36" s="2"/>
      <c r="G36" s="38"/>
      <c r="H36" s="38"/>
      <c r="I36" s="38"/>
      <c r="J36" s="38"/>
      <c r="K36" s="38"/>
      <c r="L36" s="64"/>
      <c r="M36" s="64"/>
      <c r="N36" s="56">
        <f>SUM(F34+H34+J34+L34+N34)</f>
        <v>1682.1999999999994</v>
      </c>
    </row>
    <row r="37" spans="3:14" s="12" customFormat="1" ht="3" customHeight="1" x14ac:dyDescent="0.25">
      <c r="G37" s="38"/>
      <c r="H37" s="38"/>
      <c r="I37" s="38"/>
      <c r="J37" s="38"/>
      <c r="K37" s="38"/>
      <c r="L37" s="38"/>
    </row>
    <row r="38" spans="3:14" ht="7.5" customHeight="1" x14ac:dyDescent="0.25"/>
    <row r="39" spans="3:14" ht="7.5" customHeight="1" x14ac:dyDescent="0.25"/>
    <row r="41" spans="3:14" x14ac:dyDescent="0.25">
      <c r="C41" s="6"/>
      <c r="D41" s="6"/>
    </row>
    <row r="42" spans="3:14" x14ac:dyDescent="0.25">
      <c r="C42" s="3"/>
      <c r="D42" s="3"/>
    </row>
    <row r="45" spans="3:14" ht="13.5" customHeight="1" x14ac:dyDescent="0.25"/>
    <row r="46" spans="3:14" x14ac:dyDescent="0.25">
      <c r="C46" s="5"/>
      <c r="D46" s="5"/>
      <c r="E46" s="7"/>
      <c r="F46" s="7"/>
    </row>
    <row r="47" spans="3:14" x14ac:dyDescent="0.25">
      <c r="E47" s="8"/>
      <c r="F47" s="8"/>
      <c r="G47" s="39"/>
    </row>
    <row r="48" spans="3:14" x14ac:dyDescent="0.25">
      <c r="E48" s="8"/>
      <c r="F48" s="8"/>
      <c r="G48" s="39"/>
    </row>
    <row r="49" spans="5:7" x14ac:dyDescent="0.25">
      <c r="E49" s="8"/>
      <c r="F49" s="8"/>
      <c r="G49" s="39"/>
    </row>
    <row r="50" spans="5:7" x14ac:dyDescent="0.25">
      <c r="E50" s="4"/>
    </row>
    <row r="51" spans="5:7" x14ac:dyDescent="0.25">
      <c r="E51" s="4"/>
    </row>
  </sheetData>
  <mergeCells count="15">
    <mergeCell ref="A2:O2"/>
    <mergeCell ref="C6:F6"/>
    <mergeCell ref="A9:A10"/>
    <mergeCell ref="B9:B10"/>
    <mergeCell ref="C9:C10"/>
    <mergeCell ref="D9:F9"/>
    <mergeCell ref="G9:G10"/>
    <mergeCell ref="H9:H10"/>
    <mergeCell ref="I9:I10"/>
    <mergeCell ref="J9:J10"/>
    <mergeCell ref="K9:K10"/>
    <mergeCell ref="L9:L10"/>
    <mergeCell ref="M9:M10"/>
    <mergeCell ref="N9:N10"/>
    <mergeCell ref="O9:O10"/>
  </mergeCells>
  <dataValidations count="1">
    <dataValidation type="list" allowBlank="1" showInputMessage="1" showErrorMessage="1" sqref="C11:C32" xr:uid="{00000000-0002-0000-0200-000000000000}">
      <formula1>l_Ville</formula1>
    </dataValidation>
  </dataValidations>
  <printOptions horizontalCentered="1"/>
  <pageMargins left="0" right="0" top="0.98425196850393704" bottom="0" header="0" footer="0"/>
  <pageSetup paperSize="9" scale="8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O51"/>
  <sheetViews>
    <sheetView showGridLines="0" zoomScaleNormal="100" workbookViewId="0">
      <selection activeCell="C6" sqref="C6:F6"/>
    </sheetView>
  </sheetViews>
  <sheetFormatPr baseColWidth="10" defaultColWidth="11.44140625" defaultRowHeight="13.2" x14ac:dyDescent="0.25"/>
  <cols>
    <col min="1" max="1" width="4.88671875" style="1" customWidth="1"/>
    <col min="2" max="2" width="18.88671875" style="1" customWidth="1"/>
    <col min="3" max="3" width="17.88671875" style="1" customWidth="1"/>
    <col min="4" max="4" width="11.6640625" style="1" customWidth="1"/>
    <col min="5" max="5" width="14.44140625" style="1" customWidth="1"/>
    <col min="6" max="6" width="13.88671875" style="1" customWidth="1"/>
    <col min="7" max="7" width="11.6640625" style="33" customWidth="1"/>
    <col min="8" max="9" width="12.44140625" style="33" customWidth="1"/>
    <col min="10" max="10" width="12.5546875" style="33" customWidth="1"/>
    <col min="11" max="11" width="11.33203125" style="33" customWidth="1"/>
    <col min="12" max="12" width="10.6640625" style="33" customWidth="1"/>
    <col min="13" max="13" width="9.109375" customWidth="1"/>
    <col min="14" max="14" width="11.88671875" style="1" customWidth="1"/>
    <col min="15" max="16384" width="11.44140625" style="1"/>
  </cols>
  <sheetData>
    <row r="2" spans="1:15" ht="17.399999999999999" x14ac:dyDescent="0.3">
      <c r="A2" s="73" t="s">
        <v>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15" ht="5.0999999999999996" customHeight="1" x14ac:dyDescent="0.25"/>
    <row r="6" spans="1:15" ht="18" customHeight="1" x14ac:dyDescent="0.25">
      <c r="B6" s="15" t="s">
        <v>3</v>
      </c>
      <c r="C6" s="76"/>
      <c r="D6" s="76"/>
      <c r="E6" s="76"/>
      <c r="F6" s="76"/>
      <c r="G6" s="34"/>
    </row>
    <row r="7" spans="1:15" ht="18" customHeight="1" x14ac:dyDescent="0.25">
      <c r="B7" s="15" t="s">
        <v>4</v>
      </c>
      <c r="C7" s="16" t="s">
        <v>286</v>
      </c>
      <c r="D7" s="16"/>
      <c r="E7" s="16"/>
      <c r="F7" s="16"/>
      <c r="G7" s="34"/>
    </row>
    <row r="8" spans="1:15" ht="24.75" customHeight="1" x14ac:dyDescent="0.25">
      <c r="H8" s="9"/>
      <c r="I8" s="9"/>
    </row>
    <row r="9" spans="1:15" s="9" customFormat="1" ht="23.4" customHeight="1" x14ac:dyDescent="0.25">
      <c r="A9" s="71" t="s">
        <v>287</v>
      </c>
      <c r="B9" s="71" t="s">
        <v>0</v>
      </c>
      <c r="C9" s="74" t="s">
        <v>5</v>
      </c>
      <c r="D9" s="77" t="s">
        <v>7</v>
      </c>
      <c r="E9" s="78"/>
      <c r="F9" s="79"/>
      <c r="G9" s="74" t="s">
        <v>252</v>
      </c>
      <c r="H9" s="74" t="s">
        <v>1</v>
      </c>
      <c r="I9" s="74" t="s">
        <v>253</v>
      </c>
      <c r="J9" s="74" t="s">
        <v>250</v>
      </c>
      <c r="K9" s="74" t="s">
        <v>254</v>
      </c>
      <c r="L9" s="74" t="s">
        <v>251</v>
      </c>
      <c r="M9" s="74" t="s">
        <v>280</v>
      </c>
      <c r="N9" s="74" t="s">
        <v>281</v>
      </c>
      <c r="O9" s="74" t="s">
        <v>282</v>
      </c>
    </row>
    <row r="10" spans="1:15" s="9" customFormat="1" ht="24" customHeight="1" x14ac:dyDescent="0.25">
      <c r="A10" s="72"/>
      <c r="B10" s="72"/>
      <c r="C10" s="75"/>
      <c r="D10" s="27" t="s">
        <v>277</v>
      </c>
      <c r="E10" s="52" t="s">
        <v>269</v>
      </c>
      <c r="F10" s="53" t="s">
        <v>278</v>
      </c>
      <c r="G10" s="75"/>
      <c r="H10" s="75"/>
      <c r="I10" s="75"/>
      <c r="J10" s="75"/>
      <c r="K10" s="75"/>
      <c r="L10" s="75"/>
      <c r="M10" s="75"/>
      <c r="N10" s="75"/>
      <c r="O10" s="75"/>
    </row>
    <row r="11" spans="1:15" s="10" customFormat="1" ht="19.5" customHeight="1" x14ac:dyDescent="0.25">
      <c r="A11" s="61">
        <f>WEEKNUM(B11)</f>
        <v>22</v>
      </c>
      <c r="B11" s="67">
        <v>45078</v>
      </c>
      <c r="C11" s="14" t="s">
        <v>13</v>
      </c>
      <c r="D11" s="65">
        <f>IFERROR(INDEX(t_Bareme[kms total],MATCH(alexandre!C11,t_Bareme[villes],0)),"")</f>
        <v>210</v>
      </c>
      <c r="E11" s="54">
        <f>IFERROR(INDEX(t_Bareme[Zone],MATCH(alexandre!C11,t_Bareme[villes],0)),"")</f>
        <v>20</v>
      </c>
      <c r="F11" s="63" t="str">
        <f>IFERROR(INDEX(t_Bareme[indemnités],MATCH(alexandre!C11,t_Bareme[villes],0)),"")</f>
        <v>60,60 €</v>
      </c>
      <c r="G11" s="66"/>
      <c r="H11" s="35"/>
      <c r="I11" s="13"/>
      <c r="J11" s="35"/>
      <c r="K11" s="13">
        <v>1</v>
      </c>
      <c r="L11" s="35">
        <f>IF(K11&lt;&gt;"",K11*recap!Q3)</f>
        <v>9.9</v>
      </c>
      <c r="M11" s="13">
        <v>0</v>
      </c>
      <c r="N11" s="35">
        <f>IF(M11&lt;&gt;"",M11*recap!$N$3)</f>
        <v>0</v>
      </c>
      <c r="O11" s="62" t="s">
        <v>288</v>
      </c>
    </row>
    <row r="12" spans="1:15" s="10" customFormat="1" ht="19.5" customHeight="1" x14ac:dyDescent="0.25">
      <c r="A12" s="61">
        <f t="shared" ref="A12:A32" si="0">WEEKNUM(B12)</f>
        <v>22</v>
      </c>
      <c r="B12" s="67">
        <v>45079</v>
      </c>
      <c r="C12" s="14" t="s">
        <v>13</v>
      </c>
      <c r="D12" s="65"/>
      <c r="E12" s="54"/>
      <c r="F12" s="63"/>
      <c r="G12" s="40"/>
      <c r="H12" s="35"/>
      <c r="I12" s="13"/>
      <c r="J12" s="35"/>
      <c r="K12" s="13">
        <v>1</v>
      </c>
      <c r="L12" s="35">
        <f>IF(K12&lt;&gt;"",K12*recap!$Q$3)</f>
        <v>9.9</v>
      </c>
      <c r="M12" s="13">
        <v>0</v>
      </c>
      <c r="N12" s="35">
        <f>IF(M12&lt;&gt;"",M12*recap!$N$3)</f>
        <v>0</v>
      </c>
      <c r="O12" s="62" t="s">
        <v>288</v>
      </c>
    </row>
    <row r="13" spans="1:15" s="10" customFormat="1" ht="19.5" customHeight="1" x14ac:dyDescent="0.25">
      <c r="A13" s="61">
        <f t="shared" si="0"/>
        <v>0</v>
      </c>
      <c r="B13" s="67"/>
      <c r="C13" s="14"/>
      <c r="D13" s="65" t="str">
        <f>IFERROR(INDEX(t_Bareme[kms total],MATCH(alexandre!C13,t_Bareme[villes],0)),"")</f>
        <v/>
      </c>
      <c r="E13" s="54" t="str">
        <f>IFERROR(INDEX(t_Bareme[Zone],MATCH(alexandre!C13,t_Bareme[villes],0)),"")</f>
        <v/>
      </c>
      <c r="F13" s="63" t="str">
        <f>IFERROR(INDEX(t_Bareme[indemnités],MATCH(alexandre!C13,t_Bareme[villes],0)),"")</f>
        <v/>
      </c>
      <c r="G13" s="40"/>
      <c r="H13" s="35"/>
      <c r="I13" s="13"/>
      <c r="J13" s="35"/>
      <c r="K13" s="13">
        <v>0</v>
      </c>
      <c r="L13" s="35">
        <f>IF(K13&lt;&gt;"",K13*recap!$Q$3)</f>
        <v>0</v>
      </c>
      <c r="M13" s="13">
        <v>0</v>
      </c>
      <c r="N13" s="35">
        <f>IF(M13&lt;&gt;"",M13*recap!$N$3)</f>
        <v>0</v>
      </c>
      <c r="O13" s="62"/>
    </row>
    <row r="14" spans="1:15" s="10" customFormat="1" ht="19.5" customHeight="1" x14ac:dyDescent="0.25">
      <c r="A14" s="61">
        <f t="shared" si="0"/>
        <v>23</v>
      </c>
      <c r="B14" s="67">
        <v>45082</v>
      </c>
      <c r="C14" s="14" t="s">
        <v>289</v>
      </c>
      <c r="D14" s="65"/>
      <c r="E14" s="54"/>
      <c r="F14" s="63"/>
      <c r="G14" s="40">
        <v>1</v>
      </c>
      <c r="H14" s="35">
        <f>IF(G14&lt;&gt;"",G14*recap!$O$3)</f>
        <v>53.8</v>
      </c>
      <c r="I14" s="13">
        <v>2</v>
      </c>
      <c r="J14" s="35">
        <f>IF(I14&lt;&gt;"",I14*recap!$P$3)</f>
        <v>40.4</v>
      </c>
      <c r="K14" s="13">
        <v>0</v>
      </c>
      <c r="L14" s="35">
        <f>IF(K14&lt;&gt;"",K14*recap!$Q$3)</f>
        <v>0</v>
      </c>
      <c r="M14" s="13">
        <v>0</v>
      </c>
      <c r="N14" s="35">
        <f>IF(M14&lt;&gt;"",M14*recap!$N$3)</f>
        <v>0</v>
      </c>
      <c r="O14" s="62" t="s">
        <v>290</v>
      </c>
    </row>
    <row r="15" spans="1:15" s="10" customFormat="1" ht="19.5" customHeight="1" x14ac:dyDescent="0.25">
      <c r="A15" s="61">
        <f t="shared" si="0"/>
        <v>23</v>
      </c>
      <c r="B15" s="67">
        <v>45083</v>
      </c>
      <c r="C15" s="14" t="s">
        <v>289</v>
      </c>
      <c r="D15" s="65"/>
      <c r="E15" s="54"/>
      <c r="F15" s="63"/>
      <c r="G15" s="40">
        <v>1</v>
      </c>
      <c r="H15" s="35">
        <f>IF(G15&lt;&gt;"",G15*recap!$O$3)</f>
        <v>53.8</v>
      </c>
      <c r="I15" s="13">
        <v>2</v>
      </c>
      <c r="J15" s="35">
        <f>IF(I15&lt;&gt;"",I15*recap!$P$3)</f>
        <v>40.4</v>
      </c>
      <c r="K15" s="13">
        <v>0</v>
      </c>
      <c r="L15" s="35">
        <f>IF(K15&lt;&gt;"",K15*recap!$Q$3)</f>
        <v>0</v>
      </c>
      <c r="M15" s="13">
        <v>0</v>
      </c>
      <c r="N15" s="35">
        <f>IF(M15&lt;&gt;"",M15*recap!$N$3)</f>
        <v>0</v>
      </c>
      <c r="O15" s="62" t="s">
        <v>290</v>
      </c>
    </row>
    <row r="16" spans="1:15" s="10" customFormat="1" ht="19.5" customHeight="1" x14ac:dyDescent="0.25">
      <c r="A16" s="61">
        <f t="shared" si="0"/>
        <v>23</v>
      </c>
      <c r="B16" s="67">
        <v>45084</v>
      </c>
      <c r="C16" s="14" t="s">
        <v>289</v>
      </c>
      <c r="D16" s="65"/>
      <c r="E16" s="54"/>
      <c r="F16" s="63"/>
      <c r="G16" s="40">
        <v>1</v>
      </c>
      <c r="H16" s="35">
        <f>IF(G16&lt;&gt;"",G16*recap!$O$3)</f>
        <v>53.8</v>
      </c>
      <c r="I16" s="13">
        <v>2</v>
      </c>
      <c r="J16" s="35">
        <f>IF(I16&lt;&gt;"",I16*recap!$P$3)</f>
        <v>40.4</v>
      </c>
      <c r="K16" s="13">
        <v>0</v>
      </c>
      <c r="L16" s="35">
        <f>IF(K16&lt;&gt;"",K16*recap!$Q$3)</f>
        <v>0</v>
      </c>
      <c r="M16" s="13">
        <v>0</v>
      </c>
      <c r="N16" s="35">
        <f>IF(M16&lt;&gt;"",M16*recap!$N$3)</f>
        <v>0</v>
      </c>
      <c r="O16" s="62" t="s">
        <v>291</v>
      </c>
    </row>
    <row r="17" spans="1:15" s="10" customFormat="1" ht="19.5" customHeight="1" x14ac:dyDescent="0.25">
      <c r="A17" s="61">
        <f t="shared" si="0"/>
        <v>23</v>
      </c>
      <c r="B17" s="67">
        <v>45085</v>
      </c>
      <c r="C17" s="14" t="s">
        <v>289</v>
      </c>
      <c r="D17" s="65"/>
      <c r="E17" s="54"/>
      <c r="F17" s="63"/>
      <c r="G17" s="40"/>
      <c r="H17" s="35"/>
      <c r="I17" s="13">
        <v>1</v>
      </c>
      <c r="J17" s="35">
        <f>IF(I17&lt;&gt;"",I17*recap!$P$3)</f>
        <v>20.2</v>
      </c>
      <c r="K17" s="13">
        <v>0</v>
      </c>
      <c r="L17" s="35">
        <f>IF(K17&lt;&gt;"",K17*recap!$Q$3)</f>
        <v>0</v>
      </c>
      <c r="M17" s="13">
        <v>0</v>
      </c>
      <c r="N17" s="35">
        <f>IF(M17&lt;&gt;"",M17*recap!$N$3)</f>
        <v>0</v>
      </c>
      <c r="O17" s="62" t="s">
        <v>291</v>
      </c>
    </row>
    <row r="18" spans="1:15" s="10" customFormat="1" ht="19.5" customHeight="1" x14ac:dyDescent="0.25">
      <c r="A18" s="61">
        <f t="shared" si="0"/>
        <v>0</v>
      </c>
      <c r="B18" s="67"/>
      <c r="C18" s="14"/>
      <c r="D18" s="65" t="str">
        <f>IFERROR(INDEX(t_Bareme[kms total],MATCH(alexandre!C18,t_Bareme[villes],0)),"")</f>
        <v/>
      </c>
      <c r="E18" s="54" t="str">
        <f>IFERROR(INDEX(t_Bareme[Zone],MATCH(alexandre!C18,t_Bareme[villes],0)),"")</f>
        <v/>
      </c>
      <c r="F18" s="63" t="str">
        <f>IFERROR(INDEX(t_Bareme[indemnités],MATCH(alexandre!C18,t_Bareme[villes],0)),"")</f>
        <v/>
      </c>
      <c r="G18" s="40"/>
      <c r="H18" s="35"/>
      <c r="I18" s="13"/>
      <c r="J18" s="35" t="b">
        <f>IF(I18&lt;&gt;"",I18*recap!$P$3)</f>
        <v>0</v>
      </c>
      <c r="K18" s="13">
        <v>0</v>
      </c>
      <c r="L18" s="35">
        <f>IF(K18&lt;&gt;"",K18*recap!$Q$3)</f>
        <v>0</v>
      </c>
      <c r="M18" s="13">
        <v>0</v>
      </c>
      <c r="N18" s="35">
        <f>IF(M18&lt;&gt;"",M18*recap!$N$3)</f>
        <v>0</v>
      </c>
      <c r="O18" s="62"/>
    </row>
    <row r="19" spans="1:15" s="10" customFormat="1" ht="19.5" customHeight="1" x14ac:dyDescent="0.25">
      <c r="A19" s="61">
        <f t="shared" si="0"/>
        <v>24</v>
      </c>
      <c r="B19" s="67">
        <v>45089</v>
      </c>
      <c r="C19" s="14" t="s">
        <v>289</v>
      </c>
      <c r="D19" s="65"/>
      <c r="E19" s="54"/>
      <c r="F19" s="63"/>
      <c r="G19" s="40">
        <v>0</v>
      </c>
      <c r="H19" s="35">
        <f>IF(G19&lt;&gt;"",G19*recap!$O$3)</f>
        <v>0</v>
      </c>
      <c r="I19" s="13">
        <v>1</v>
      </c>
      <c r="J19" s="35">
        <f>IF(I19&lt;&gt;"",I19*recap!$P$3)</f>
        <v>20.2</v>
      </c>
      <c r="K19" s="13">
        <v>0</v>
      </c>
      <c r="L19" s="35">
        <f>IF(K19&lt;&gt;"",K19*recap!$Q$3)</f>
        <v>0</v>
      </c>
      <c r="M19" s="13">
        <v>0</v>
      </c>
      <c r="N19" s="35">
        <f>IF(M19&lt;&gt;"",M19*recap!$N$3)</f>
        <v>0</v>
      </c>
      <c r="O19" s="62" t="s">
        <v>290</v>
      </c>
    </row>
    <row r="20" spans="1:15" s="10" customFormat="1" ht="19.5" customHeight="1" x14ac:dyDescent="0.25">
      <c r="A20" s="61">
        <f t="shared" si="0"/>
        <v>24</v>
      </c>
      <c r="B20" s="67">
        <v>45090</v>
      </c>
      <c r="C20" s="14" t="s">
        <v>294</v>
      </c>
      <c r="D20" s="65">
        <f>IFERROR(INDEX(t_Bareme[kms total],MATCH(alexandre!C20,t_Bareme[villes],0)),"")</f>
        <v>70</v>
      </c>
      <c r="E20" s="54">
        <f>IFERROR(INDEX(t_Bareme[Zone],MATCH(alexandre!C20,t_Bareme[villes],0)),"")</f>
        <v>7</v>
      </c>
      <c r="F20" s="63" t="str">
        <f>IFERROR(INDEX(t_Bareme[indemnités],MATCH(alexandre!C20,t_Bareme[villes],0)),"")</f>
        <v>21,20 €</v>
      </c>
      <c r="G20" s="40"/>
      <c r="H20" s="35" t="b">
        <f>IF(G20&lt;&gt;"",G20*recap!$O$3)</f>
        <v>0</v>
      </c>
      <c r="I20" s="13"/>
      <c r="J20" s="35" t="b">
        <f>IF(I20&lt;&gt;"",I20*recap!$P$3)</f>
        <v>0</v>
      </c>
      <c r="K20" s="13">
        <v>1</v>
      </c>
      <c r="L20" s="35">
        <f>IF(K20&lt;&gt;"",K20*recap!$Q$3)</f>
        <v>9.9</v>
      </c>
      <c r="M20" s="13">
        <v>0</v>
      </c>
      <c r="N20" s="35">
        <f>IF(M20&lt;&gt;"",M20*recap!$N$3)</f>
        <v>0</v>
      </c>
      <c r="O20" s="62" t="s">
        <v>292</v>
      </c>
    </row>
    <row r="21" spans="1:15" s="10" customFormat="1" ht="19.5" customHeight="1" x14ac:dyDescent="0.25">
      <c r="A21" s="61">
        <f t="shared" si="0"/>
        <v>24</v>
      </c>
      <c r="B21" s="67">
        <v>45091</v>
      </c>
      <c r="C21" s="14" t="s">
        <v>294</v>
      </c>
      <c r="D21" s="65">
        <f>IFERROR(INDEX(t_Bareme[kms total],MATCH(alexandre!C21,t_Bareme[villes],0)),"")</f>
        <v>70</v>
      </c>
      <c r="E21" s="54">
        <f>IFERROR(INDEX(t_Bareme[Zone],MATCH(alexandre!C21,t_Bareme[villes],0)),"")</f>
        <v>7</v>
      </c>
      <c r="F21" s="63" t="str">
        <f>IFERROR(INDEX(t_Bareme[indemnités],MATCH(alexandre!C21,t_Bareme[villes],0)),"")</f>
        <v>21,20 €</v>
      </c>
      <c r="G21" s="40"/>
      <c r="H21" s="35" t="b">
        <f>IF(G21&lt;&gt;"",G21*recap!$O$3)</f>
        <v>0</v>
      </c>
      <c r="I21" s="13"/>
      <c r="J21" s="35" t="b">
        <f>IF(I21&lt;&gt;"",I21*recap!$P$3)</f>
        <v>0</v>
      </c>
      <c r="K21" s="13">
        <v>1</v>
      </c>
      <c r="L21" s="35">
        <f>IF(K21&lt;&gt;"",K21*recap!$Q$3)</f>
        <v>9.9</v>
      </c>
      <c r="M21" s="13">
        <v>0</v>
      </c>
      <c r="N21" s="35">
        <f>IF(M21&lt;&gt;"",M21*recap!$N$3)</f>
        <v>0</v>
      </c>
      <c r="O21" s="62" t="s">
        <v>292</v>
      </c>
    </row>
    <row r="22" spans="1:15" s="10" customFormat="1" ht="19.5" customHeight="1" x14ac:dyDescent="0.25">
      <c r="A22" s="61">
        <f t="shared" si="0"/>
        <v>24</v>
      </c>
      <c r="B22" s="67">
        <v>45092</v>
      </c>
      <c r="C22" s="14" t="s">
        <v>294</v>
      </c>
      <c r="D22" s="65">
        <f>IFERROR(INDEX(t_Bareme[kms total],MATCH(alexandre!C22,t_Bareme[villes],0)),"")</f>
        <v>70</v>
      </c>
      <c r="E22" s="54">
        <f>IFERROR(INDEX(t_Bareme[Zone],MATCH(alexandre!C22,t_Bareme[villes],0)),"")</f>
        <v>7</v>
      </c>
      <c r="F22" s="63" t="str">
        <f>IFERROR(INDEX(t_Bareme[indemnités],MATCH(alexandre!C22,t_Bareme[villes],0)),"")</f>
        <v>21,20 €</v>
      </c>
      <c r="G22" s="40"/>
      <c r="H22" s="35" t="b">
        <f>IF(G22&lt;&gt;"",G22*recap!$O$3)</f>
        <v>0</v>
      </c>
      <c r="I22" s="13"/>
      <c r="J22" s="35" t="b">
        <f>IF(I22&lt;&gt;"",I22*recap!$P$3)</f>
        <v>0</v>
      </c>
      <c r="K22" s="13">
        <v>1</v>
      </c>
      <c r="L22" s="35">
        <f>IF(K22&lt;&gt;"",K22*recap!$Q$3)</f>
        <v>9.9</v>
      </c>
      <c r="M22" s="13">
        <v>0</v>
      </c>
      <c r="N22" s="35">
        <f>IF(M22&lt;&gt;"",M22*recap!$N$3)</f>
        <v>0</v>
      </c>
      <c r="O22" s="62" t="s">
        <v>292</v>
      </c>
    </row>
    <row r="23" spans="1:15" s="10" customFormat="1" ht="19.5" customHeight="1" x14ac:dyDescent="0.25">
      <c r="A23" s="61">
        <f t="shared" si="0"/>
        <v>0</v>
      </c>
      <c r="B23" s="67"/>
      <c r="C23" s="14"/>
      <c r="D23" s="65" t="str">
        <f>IFERROR(INDEX(t_Bareme[kms total],MATCH(alexandre!C23,t_Bareme[villes],0)),"")</f>
        <v/>
      </c>
      <c r="E23" s="54" t="str">
        <f>IFERROR(INDEX(t_Bareme[Zone],MATCH(alexandre!C23,t_Bareme[villes],0)),"")</f>
        <v/>
      </c>
      <c r="F23" s="63" t="str">
        <f>IFERROR(INDEX(t_Bareme[indemnités],MATCH(alexandre!C23,t_Bareme[villes],0)),"")</f>
        <v/>
      </c>
      <c r="G23" s="40"/>
      <c r="H23" s="35" t="b">
        <f>IF(G23&lt;&gt;"",G23*recap!$O$3)</f>
        <v>0</v>
      </c>
      <c r="I23" s="13"/>
      <c r="J23" s="35" t="b">
        <f>IF(I23&lt;&gt;"",I23*recap!$P$3)</f>
        <v>0</v>
      </c>
      <c r="K23" s="13">
        <v>0</v>
      </c>
      <c r="L23" s="35">
        <f>IF(K23&lt;&gt;"",K23*recap!$Q$3)</f>
        <v>0</v>
      </c>
      <c r="M23" s="13">
        <v>0</v>
      </c>
      <c r="N23" s="35">
        <f>IF(M23&lt;&gt;"",M23*recap!$N$3)</f>
        <v>0</v>
      </c>
      <c r="O23" s="62"/>
    </row>
    <row r="24" spans="1:15" s="10" customFormat="1" ht="19.5" customHeight="1" x14ac:dyDescent="0.25">
      <c r="A24" s="61">
        <f t="shared" si="0"/>
        <v>25</v>
      </c>
      <c r="B24" s="67">
        <v>45096</v>
      </c>
      <c r="C24" s="14" t="s">
        <v>289</v>
      </c>
      <c r="D24" s="65"/>
      <c r="E24" s="54"/>
      <c r="F24" s="63"/>
      <c r="G24" s="40">
        <v>1</v>
      </c>
      <c r="H24" s="35">
        <f>IF(G24&lt;&gt;"",G24*recap!$O$3)</f>
        <v>53.8</v>
      </c>
      <c r="I24" s="13">
        <v>2</v>
      </c>
      <c r="J24" s="35">
        <f>IF(I24&lt;&gt;"",I24*recap!$P$3)</f>
        <v>40.4</v>
      </c>
      <c r="K24" s="13">
        <v>0</v>
      </c>
      <c r="L24" s="35">
        <f>IF(K24&lt;&gt;"",K24*recap!$Q$3)</f>
        <v>0</v>
      </c>
      <c r="M24" s="13">
        <v>0</v>
      </c>
      <c r="N24" s="35">
        <f>IF(M24&lt;&gt;"",M24*recap!$N$3)</f>
        <v>0</v>
      </c>
      <c r="O24" s="62" t="s">
        <v>290</v>
      </c>
    </row>
    <row r="25" spans="1:15" s="10" customFormat="1" ht="19.5" customHeight="1" x14ac:dyDescent="0.25">
      <c r="A25" s="61">
        <f t="shared" si="0"/>
        <v>25</v>
      </c>
      <c r="B25" s="67">
        <v>45097</v>
      </c>
      <c r="C25" s="14" t="s">
        <v>289</v>
      </c>
      <c r="D25" s="65"/>
      <c r="E25" s="54"/>
      <c r="F25" s="63"/>
      <c r="G25" s="40">
        <v>1</v>
      </c>
      <c r="H25" s="35">
        <f>IF(G25&lt;&gt;"",G25*recap!$O$3)</f>
        <v>53.8</v>
      </c>
      <c r="I25" s="13">
        <v>2</v>
      </c>
      <c r="J25" s="35">
        <f>IF(I25&lt;&gt;"",I25*recap!$P$3)</f>
        <v>40.4</v>
      </c>
      <c r="K25" s="13">
        <v>0</v>
      </c>
      <c r="L25" s="35">
        <f>IF(K25&lt;&gt;"",K25*recap!$Q$3)</f>
        <v>0</v>
      </c>
      <c r="M25" s="13">
        <v>0</v>
      </c>
      <c r="N25" s="35">
        <f>IF(M25&lt;&gt;"",M25*recap!$N$3)</f>
        <v>0</v>
      </c>
      <c r="O25" s="62" t="s">
        <v>290</v>
      </c>
    </row>
    <row r="26" spans="1:15" s="10" customFormat="1" ht="19.5" customHeight="1" x14ac:dyDescent="0.25">
      <c r="A26" s="61">
        <f t="shared" si="0"/>
        <v>25</v>
      </c>
      <c r="B26" s="67">
        <v>45098</v>
      </c>
      <c r="C26" s="14" t="s">
        <v>289</v>
      </c>
      <c r="D26" s="65"/>
      <c r="E26" s="54"/>
      <c r="F26" s="63"/>
      <c r="G26" s="40"/>
      <c r="H26" s="35" t="b">
        <f>IF(G26&lt;&gt;"",G26*recap!$O$3)</f>
        <v>0</v>
      </c>
      <c r="I26" s="13">
        <v>1</v>
      </c>
      <c r="J26" s="35">
        <f>IF(I26&lt;&gt;"",I26*recap!$P$3)</f>
        <v>20.2</v>
      </c>
      <c r="K26" s="13">
        <v>0</v>
      </c>
      <c r="L26" s="35">
        <f>IF(K26&lt;&gt;"",K26*recap!$Q$3)</f>
        <v>0</v>
      </c>
      <c r="M26" s="13">
        <v>0</v>
      </c>
      <c r="N26" s="35">
        <f>IF(M26&lt;&gt;"",M26*recap!$N$3)</f>
        <v>0</v>
      </c>
      <c r="O26" s="62" t="s">
        <v>290</v>
      </c>
    </row>
    <row r="27" spans="1:15" s="10" customFormat="1" ht="19.5" customHeight="1" x14ac:dyDescent="0.25">
      <c r="A27" s="61">
        <f t="shared" si="0"/>
        <v>0</v>
      </c>
      <c r="B27" s="67"/>
      <c r="C27" s="14"/>
      <c r="D27" s="65" t="str">
        <f>IFERROR(INDEX(t_Bareme[kms total],MATCH(alexandre!C27,t_Bareme[villes],0)),"")</f>
        <v/>
      </c>
      <c r="E27" s="54" t="str">
        <f>IFERROR(INDEX(t_Bareme[Zone],MATCH(alexandre!C27,t_Bareme[villes],0)),"")</f>
        <v/>
      </c>
      <c r="F27" s="63" t="str">
        <f>IFERROR(INDEX(t_Bareme[indemnités],MATCH(alexandre!C27,t_Bareme[villes],0)),"")</f>
        <v/>
      </c>
      <c r="G27" s="40"/>
      <c r="H27" s="35" t="b">
        <f>IF(G27&lt;&gt;"",G27*recap!$O$3)</f>
        <v>0</v>
      </c>
      <c r="I27" s="13"/>
      <c r="J27" s="35" t="b">
        <f>IF(I27&lt;&gt;"",I27*recap!$P$3)</f>
        <v>0</v>
      </c>
      <c r="K27" s="13">
        <v>0</v>
      </c>
      <c r="L27" s="35">
        <f>IF(K27&lt;&gt;"",K27*recap!$Q$3)</f>
        <v>0</v>
      </c>
      <c r="M27" s="13">
        <v>0</v>
      </c>
      <c r="N27" s="35">
        <f>IF(M27&lt;&gt;"",M27*recap!$N$3)</f>
        <v>0</v>
      </c>
      <c r="O27" s="62"/>
    </row>
    <row r="28" spans="1:15" s="10" customFormat="1" ht="19.5" customHeight="1" x14ac:dyDescent="0.25">
      <c r="A28" s="61">
        <f t="shared" si="0"/>
        <v>26</v>
      </c>
      <c r="B28" s="67">
        <v>45103</v>
      </c>
      <c r="C28" s="14" t="s">
        <v>20</v>
      </c>
      <c r="D28" s="65">
        <f>IFERROR(INDEX(t_Bareme[kms total],MATCH(alexandre!C28,t_Bareme[villes],0)),"")</f>
        <v>120</v>
      </c>
      <c r="E28" s="54">
        <f>IFERROR(INDEX(t_Bareme[Zone],MATCH(alexandre!C28,t_Bareme[villes],0)),"")</f>
        <v>12</v>
      </c>
      <c r="F28" s="63" t="str">
        <f>IFERROR(INDEX(t_Bareme[indemnités],MATCH(alexandre!C28,t_Bareme[villes],0)),"")</f>
        <v>36,40 €</v>
      </c>
      <c r="G28" s="40"/>
      <c r="H28" s="35" t="b">
        <f>IF(G28&lt;&gt;"",G28*recap!$O$3)</f>
        <v>0</v>
      </c>
      <c r="I28" s="13"/>
      <c r="J28" s="35" t="b">
        <f>IF(I28&lt;&gt;"",I28*recap!$P$3)</f>
        <v>0</v>
      </c>
      <c r="K28" s="13">
        <v>1</v>
      </c>
      <c r="L28" s="35">
        <f>IF(K28&lt;&gt;"",K28*recap!$Q$3)</f>
        <v>9.9</v>
      </c>
      <c r="M28" s="13">
        <v>0</v>
      </c>
      <c r="N28" s="35">
        <f>IF(M28&lt;&gt;"",M28*recap!$N$3)</f>
        <v>0</v>
      </c>
      <c r="O28" s="62" t="s">
        <v>293</v>
      </c>
    </row>
    <row r="29" spans="1:15" s="10" customFormat="1" ht="19.5" customHeight="1" x14ac:dyDescent="0.25">
      <c r="A29" s="61">
        <f t="shared" si="0"/>
        <v>26</v>
      </c>
      <c r="B29" s="67">
        <v>45104</v>
      </c>
      <c r="C29" s="14" t="s">
        <v>294</v>
      </c>
      <c r="D29" s="65">
        <f>IFERROR(INDEX(t_Bareme[kms total],MATCH(alexandre!C29,t_Bareme[villes],0)),"")</f>
        <v>70</v>
      </c>
      <c r="E29" s="54">
        <f>IFERROR(INDEX(t_Bareme[Zone],MATCH(alexandre!C29,t_Bareme[villes],0)),"")</f>
        <v>7</v>
      </c>
      <c r="F29" s="63" t="str">
        <f>IFERROR(INDEX(t_Bareme[indemnités],MATCH(alexandre!C29,t_Bareme[villes],0)),"")</f>
        <v>21,20 €</v>
      </c>
      <c r="G29" s="40"/>
      <c r="H29" s="35" t="b">
        <f>IF(G29&lt;&gt;"",G29*recap!$O$3)</f>
        <v>0</v>
      </c>
      <c r="I29" s="13"/>
      <c r="J29" s="35" t="b">
        <f>IF(I29&lt;&gt;"",I29*recap!$P$3)</f>
        <v>0</v>
      </c>
      <c r="K29" s="13">
        <v>1</v>
      </c>
      <c r="L29" s="35">
        <f>IF(K29&lt;&gt;"",K29*recap!$Q$3)</f>
        <v>9.9</v>
      </c>
      <c r="M29" s="13">
        <v>0</v>
      </c>
      <c r="N29" s="35">
        <f>IF(M29&lt;&gt;"",M29*recap!$N$3)</f>
        <v>0</v>
      </c>
      <c r="O29" s="62" t="s">
        <v>292</v>
      </c>
    </row>
    <row r="30" spans="1:15" s="10" customFormat="1" ht="19.5" customHeight="1" x14ac:dyDescent="0.25">
      <c r="A30" s="61">
        <f t="shared" si="0"/>
        <v>26</v>
      </c>
      <c r="B30" s="67">
        <v>45105</v>
      </c>
      <c r="C30" s="14" t="s">
        <v>294</v>
      </c>
      <c r="D30" s="65">
        <f>IFERROR(INDEX(t_Bareme[kms total],MATCH(alexandre!C30,t_Bareme[villes],0)),"")</f>
        <v>70</v>
      </c>
      <c r="E30" s="54">
        <f>IFERROR(INDEX(t_Bareme[Zone],MATCH(alexandre!C30,t_Bareme[villes],0)),"")</f>
        <v>7</v>
      </c>
      <c r="F30" s="63" t="str">
        <f>IFERROR(INDEX(t_Bareme[indemnités],MATCH(alexandre!C30,t_Bareme[villes],0)),"")</f>
        <v>21,20 €</v>
      </c>
      <c r="G30" s="40"/>
      <c r="H30" s="35" t="b">
        <f>IF(G30&lt;&gt;"",G30*recap!$O$3)</f>
        <v>0</v>
      </c>
      <c r="I30" s="13"/>
      <c r="J30" s="35" t="b">
        <f>IF(I30&lt;&gt;"",I30*recap!$P$3)</f>
        <v>0</v>
      </c>
      <c r="K30" s="13">
        <v>1</v>
      </c>
      <c r="L30" s="35">
        <f>IF(K30&lt;&gt;"",K30*recap!$Q$3)</f>
        <v>9.9</v>
      </c>
      <c r="M30" s="13">
        <v>0</v>
      </c>
      <c r="N30" s="35">
        <f>IF(M30&lt;&gt;"",M30*recap!$N$3)</f>
        <v>0</v>
      </c>
      <c r="O30" s="62" t="s">
        <v>292</v>
      </c>
    </row>
    <row r="31" spans="1:15" s="10" customFormat="1" ht="19.5" customHeight="1" x14ac:dyDescent="0.25">
      <c r="A31" s="61">
        <f t="shared" si="0"/>
        <v>26</v>
      </c>
      <c r="B31" s="67">
        <v>45106</v>
      </c>
      <c r="C31" s="14" t="s">
        <v>294</v>
      </c>
      <c r="D31" s="65">
        <f>IFERROR(INDEX(t_Bareme[kms total],MATCH(alexandre!C31,t_Bareme[villes],0)),"")</f>
        <v>70</v>
      </c>
      <c r="E31" s="54">
        <f>IFERROR(INDEX(t_Bareme[Zone],MATCH(alexandre!C31,t_Bareme[villes],0)),"")</f>
        <v>7</v>
      </c>
      <c r="F31" s="63" t="str">
        <f>IFERROR(INDEX(t_Bareme[indemnités],MATCH(alexandre!C31,t_Bareme[villes],0)),"")</f>
        <v>21,20 €</v>
      </c>
      <c r="G31" s="40"/>
      <c r="H31" s="35" t="b">
        <f>IF(G31&lt;&gt;"",G31*recap!$O$3)</f>
        <v>0</v>
      </c>
      <c r="I31" s="13"/>
      <c r="J31" s="35" t="b">
        <f>IF(I31&lt;&gt;"",I31*recap!$P$3)</f>
        <v>0</v>
      </c>
      <c r="K31" s="13">
        <v>1</v>
      </c>
      <c r="L31" s="35">
        <f>IF(K31&lt;&gt;"",K31*recap!$Q$3)</f>
        <v>9.9</v>
      </c>
      <c r="M31" s="13">
        <v>0</v>
      </c>
      <c r="N31" s="35">
        <f>IF(M31&lt;&gt;"",M31*recap!$N$3)</f>
        <v>0</v>
      </c>
      <c r="O31" s="62" t="s">
        <v>292</v>
      </c>
    </row>
    <row r="32" spans="1:15" s="10" customFormat="1" ht="19.5" customHeight="1" x14ac:dyDescent="0.25">
      <c r="A32" s="61">
        <f t="shared" si="0"/>
        <v>26</v>
      </c>
      <c r="B32" s="67">
        <v>45107</v>
      </c>
      <c r="C32" s="14" t="s">
        <v>294</v>
      </c>
      <c r="D32" s="65">
        <f>IFERROR(INDEX(t_Bareme[kms total],MATCH(alexandre!C32,t_Bareme[villes],0)),"")</f>
        <v>70</v>
      </c>
      <c r="E32" s="54">
        <f>IFERROR(INDEX(t_Bareme[Zone],MATCH(alexandre!C32,t_Bareme[villes],0)),"")</f>
        <v>7</v>
      </c>
      <c r="F32" s="63" t="str">
        <f>IFERROR(INDEX(t_Bareme[indemnités],MATCH(alexandre!C32,t_Bareme[villes],0)),"")</f>
        <v>21,20 €</v>
      </c>
      <c r="G32" s="40"/>
      <c r="H32" s="35" t="b">
        <f>IF(G32&lt;&gt;"",G32*recap!$O$3)</f>
        <v>0</v>
      </c>
      <c r="I32" s="13"/>
      <c r="J32" s="35" t="b">
        <f>IF(I32&lt;&gt;"",I32*recap!$P$3)</f>
        <v>0</v>
      </c>
      <c r="K32" s="13">
        <v>1</v>
      </c>
      <c r="L32" s="35">
        <f>IF(K32&lt;&gt;"",K32*recap!$Q$3)</f>
        <v>9.9</v>
      </c>
      <c r="M32" s="13">
        <v>0</v>
      </c>
      <c r="N32" s="35">
        <f>IF(M32&lt;&gt;"",M32*recap!$N$3)</f>
        <v>0</v>
      </c>
      <c r="O32" s="62" t="s">
        <v>292</v>
      </c>
    </row>
    <row r="33" spans="3:14" s="11" customFormat="1" ht="18" customHeight="1" x14ac:dyDescent="0.25">
      <c r="E33" s="50"/>
      <c r="F33" s="49"/>
      <c r="G33" s="41"/>
      <c r="H33" s="36"/>
      <c r="I33" s="37"/>
      <c r="J33" s="36"/>
      <c r="K33" s="37"/>
      <c r="L33" s="36"/>
      <c r="M33" s="36"/>
      <c r="N33" s="36"/>
    </row>
    <row r="34" spans="3:14" s="11" customFormat="1" ht="15.9" customHeight="1" x14ac:dyDescent="0.25">
      <c r="C34" s="17" t="s">
        <v>6</v>
      </c>
      <c r="D34" s="17"/>
      <c r="E34" s="17"/>
      <c r="F34" s="51">
        <f t="shared" ref="F34:N34" si="1">+SUM(F11:F33)</f>
        <v>0</v>
      </c>
      <c r="G34" s="55">
        <f t="shared" si="1"/>
        <v>5</v>
      </c>
      <c r="H34" s="32">
        <f t="shared" si="1"/>
        <v>269</v>
      </c>
      <c r="I34" s="55">
        <f t="shared" si="1"/>
        <v>13</v>
      </c>
      <c r="J34" s="32">
        <f t="shared" si="1"/>
        <v>262.59999999999997</v>
      </c>
      <c r="K34" s="55">
        <f t="shared" si="1"/>
        <v>10</v>
      </c>
      <c r="L34" s="32">
        <f t="shared" si="1"/>
        <v>99.000000000000014</v>
      </c>
      <c r="M34" s="55">
        <f t="shared" si="1"/>
        <v>0</v>
      </c>
      <c r="N34" s="32">
        <f t="shared" si="1"/>
        <v>0</v>
      </c>
    </row>
    <row r="35" spans="3:14" s="12" customFormat="1" ht="11.4" x14ac:dyDescent="0.25">
      <c r="G35" s="38"/>
      <c r="H35" s="38"/>
      <c r="I35" s="38"/>
      <c r="J35" s="38"/>
      <c r="K35" s="38"/>
      <c r="L35" s="38"/>
      <c r="M35" s="38"/>
      <c r="N35" s="38"/>
    </row>
    <row r="36" spans="3:14" s="12" customFormat="1" ht="15.9" customHeight="1" x14ac:dyDescent="0.25">
      <c r="C36" s="2"/>
      <c r="D36" s="2"/>
      <c r="E36" s="2"/>
      <c r="G36" s="38"/>
      <c r="H36" s="38"/>
      <c r="I36" s="38"/>
      <c r="J36" s="38"/>
      <c r="K36" s="38"/>
      <c r="L36" s="64"/>
      <c r="M36" s="64"/>
      <c r="N36" s="56">
        <f>SUM(F34+H34+J34+L34+N34)</f>
        <v>630.59999999999991</v>
      </c>
    </row>
    <row r="37" spans="3:14" s="12" customFormat="1" ht="3" customHeight="1" x14ac:dyDescent="0.25">
      <c r="G37" s="38"/>
      <c r="H37" s="38"/>
      <c r="I37" s="38"/>
      <c r="J37" s="38"/>
      <c r="K37" s="38"/>
      <c r="L37" s="38"/>
    </row>
    <row r="38" spans="3:14" ht="7.5" customHeight="1" x14ac:dyDescent="0.25"/>
    <row r="39" spans="3:14" ht="7.5" customHeight="1" x14ac:dyDescent="0.25"/>
    <row r="41" spans="3:14" x14ac:dyDescent="0.25">
      <c r="C41" s="6"/>
      <c r="D41" s="6"/>
    </row>
    <row r="42" spans="3:14" x14ac:dyDescent="0.25">
      <c r="C42" s="3"/>
      <c r="D42" s="3"/>
    </row>
    <row r="45" spans="3:14" ht="13.5" customHeight="1" x14ac:dyDescent="0.25"/>
    <row r="46" spans="3:14" x14ac:dyDescent="0.25">
      <c r="C46" s="5"/>
      <c r="D46" s="5"/>
      <c r="E46" s="7"/>
      <c r="F46" s="7"/>
    </row>
    <row r="47" spans="3:14" x14ac:dyDescent="0.25">
      <c r="E47" s="8"/>
      <c r="F47" s="8"/>
      <c r="G47" s="39"/>
    </row>
    <row r="48" spans="3:14" x14ac:dyDescent="0.25">
      <c r="E48" s="8"/>
      <c r="F48" s="8"/>
      <c r="G48" s="39"/>
    </row>
    <row r="49" spans="5:7" x14ac:dyDescent="0.25">
      <c r="E49" s="8"/>
      <c r="F49" s="8"/>
      <c r="G49" s="39"/>
    </row>
    <row r="50" spans="5:7" x14ac:dyDescent="0.25">
      <c r="E50" s="4"/>
    </row>
    <row r="51" spans="5:7" x14ac:dyDescent="0.25">
      <c r="E51" s="4"/>
    </row>
  </sheetData>
  <mergeCells count="15">
    <mergeCell ref="A2:O2"/>
    <mergeCell ref="C6:F6"/>
    <mergeCell ref="A9:A10"/>
    <mergeCell ref="B9:B10"/>
    <mergeCell ref="C9:C10"/>
    <mergeCell ref="D9:F9"/>
    <mergeCell ref="G9:G10"/>
    <mergeCell ref="H9:H10"/>
    <mergeCell ref="I9:I10"/>
    <mergeCell ref="J9:J10"/>
    <mergeCell ref="K9:K10"/>
    <mergeCell ref="L9:L10"/>
    <mergeCell ref="M9:M10"/>
    <mergeCell ref="N9:N10"/>
    <mergeCell ref="O9:O10"/>
  </mergeCells>
  <dataValidations count="1">
    <dataValidation type="list" allowBlank="1" showInputMessage="1" showErrorMessage="1" sqref="C11:C32" xr:uid="{00000000-0002-0000-0300-000000000000}">
      <formula1>l_Ville</formula1>
    </dataValidation>
  </dataValidations>
  <printOptions horizontalCentered="1"/>
  <pageMargins left="0" right="0" top="0.98425196850393704" bottom="0" header="0" footer="0"/>
  <pageSetup paperSize="9" scale="8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6ADF49-3163-4032-AC79-343FFC38BB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notes de frais</vt:lpstr>
      <vt:lpstr>recap</vt:lpstr>
      <vt:lpstr>antoine</vt:lpstr>
      <vt:lpstr>alexandre</vt:lpstr>
      <vt:lpstr>alexandre!l_Ville</vt:lpstr>
      <vt:lpstr>antoine!l_Ville</vt:lpstr>
      <vt:lpstr>l_Ville</vt:lpstr>
      <vt:lpstr>alexandre!Zone_d_impression</vt:lpstr>
      <vt:lpstr>antoine!Zone_d_impression</vt:lpstr>
      <vt:lpstr>'notes de frais'!Zone_d_impression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CMTV - A Chaput</cp:lastModifiedBy>
  <cp:lastPrinted>2023-07-06T08:25:44Z</cp:lastPrinted>
  <dcterms:created xsi:type="dcterms:W3CDTF">2017-08-12T06:02:02Z</dcterms:created>
  <dcterms:modified xsi:type="dcterms:W3CDTF">2023-07-06T11:54:31Z</dcterms:modified>
</cp:coreProperties>
</file>