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SECRETARIAT\SUIVI AFFAIRES\"/>
    </mc:Choice>
  </mc:AlternateContent>
  <xr:revisionPtr revIDLastSave="0" documentId="8_{9C5EA06C-F19D-4A3E-82CF-B869E9D2BA0D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Charges" sheetId="1" r:id="rId1"/>
    <sheet name="Atelier" sheetId="4" r:id="rId2"/>
    <sheet name="Montage" sheetId="6" r:id="rId3"/>
    <sheet name="Atelier et montage" sheetId="7" r:id="rId4"/>
    <sheet name="Non prises en compte" sheetId="8" r:id="rId5"/>
    <sheet name="Récap" sheetId="5" r:id="rId6"/>
    <sheet name="Salariés" sheetId="9" r:id="rId7"/>
  </sheets>
  <definedNames>
    <definedName name="_xlnm._FilterDatabase" localSheetId="0" hidden="1">Charges!$A$1:$D$145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9" l="1"/>
  <c r="I16" i="9" s="1"/>
  <c r="C21" i="5"/>
  <c r="C20" i="5"/>
  <c r="C19" i="5"/>
  <c r="B21" i="5"/>
  <c r="B20" i="5"/>
  <c r="B19" i="5"/>
  <c r="B12" i="5"/>
  <c r="C10" i="5"/>
  <c r="B10" i="5"/>
  <c r="C9" i="5"/>
  <c r="B9" i="5"/>
  <c r="F24" i="9"/>
  <c r="G24" i="9"/>
  <c r="H24" i="9"/>
  <c r="C12" i="5" l="1"/>
  <c r="I24" i="9"/>
  <c r="B22" i="5"/>
  <c r="B23" i="5" s="1"/>
  <c r="C22" i="5"/>
  <c r="C23" i="5" s="1"/>
  <c r="A134" i="6"/>
  <c r="B134" i="6"/>
  <c r="C134" i="6"/>
  <c r="D134" i="6"/>
  <c r="A135" i="6"/>
  <c r="B135" i="6"/>
  <c r="C135" i="6"/>
  <c r="D135" i="6"/>
  <c r="A136" i="6"/>
  <c r="B136" i="6"/>
  <c r="C136" i="6"/>
  <c r="D136" i="6"/>
  <c r="A137" i="6"/>
  <c r="B137" i="6"/>
  <c r="C137" i="6"/>
  <c r="D137" i="6"/>
  <c r="A138" i="6"/>
  <c r="B138" i="6"/>
  <c r="C138" i="6"/>
  <c r="D138" i="6"/>
  <c r="A139" i="6"/>
  <c r="B139" i="6"/>
  <c r="C139" i="6"/>
  <c r="D139" i="6"/>
  <c r="A140" i="6"/>
  <c r="B140" i="6"/>
  <c r="C140" i="6"/>
  <c r="D140" i="6"/>
  <c r="A141" i="6"/>
  <c r="B141" i="6"/>
  <c r="C141" i="6"/>
  <c r="D141" i="6"/>
  <c r="A142" i="6"/>
  <c r="B142" i="6"/>
  <c r="C142" i="6"/>
  <c r="D142" i="6"/>
  <c r="A143" i="6"/>
  <c r="B143" i="6"/>
  <c r="C143" i="6"/>
  <c r="D143" i="6"/>
  <c r="A138" i="7"/>
  <c r="B138" i="7"/>
  <c r="C138" i="7"/>
  <c r="D138" i="7"/>
  <c r="A139" i="7"/>
  <c r="B139" i="7"/>
  <c r="C139" i="7"/>
  <c r="D139" i="7"/>
  <c r="A140" i="7"/>
  <c r="B140" i="7"/>
  <c r="C140" i="7"/>
  <c r="D140" i="7"/>
  <c r="A141" i="7"/>
  <c r="B141" i="7"/>
  <c r="C141" i="7"/>
  <c r="D141" i="7"/>
  <c r="A142" i="7"/>
  <c r="B142" i="7"/>
  <c r="C142" i="7"/>
  <c r="D142" i="7"/>
  <c r="A143" i="7"/>
  <c r="B143" i="7"/>
  <c r="C143" i="7"/>
  <c r="D143" i="7"/>
  <c r="A139" i="8"/>
  <c r="B139" i="8"/>
  <c r="C139" i="8"/>
  <c r="D139" i="8"/>
  <c r="A140" i="8"/>
  <c r="B140" i="8"/>
  <c r="C140" i="8"/>
  <c r="D140" i="8"/>
  <c r="A141" i="8"/>
  <c r="B141" i="8"/>
  <c r="C141" i="8"/>
  <c r="D141" i="8"/>
  <c r="A142" i="8"/>
  <c r="B142" i="8"/>
  <c r="C142" i="8"/>
  <c r="D142" i="8"/>
  <c r="A143" i="8"/>
  <c r="B143" i="8"/>
  <c r="C143" i="8"/>
  <c r="D143" i="8"/>
  <c r="A141" i="4"/>
  <c r="B141" i="4"/>
  <c r="C141" i="4"/>
  <c r="D141" i="4"/>
  <c r="A142" i="4"/>
  <c r="B142" i="4"/>
  <c r="C142" i="4"/>
  <c r="D142" i="4"/>
  <c r="A143" i="4"/>
  <c r="B143" i="4"/>
  <c r="C143" i="4"/>
  <c r="D143" i="4"/>
  <c r="C144" i="1"/>
  <c r="A3" i="8"/>
  <c r="B3" i="8"/>
  <c r="C3" i="8"/>
  <c r="D3" i="8"/>
  <c r="A4" i="8"/>
  <c r="B4" i="8"/>
  <c r="C4" i="8"/>
  <c r="D4" i="8"/>
  <c r="A5" i="8"/>
  <c r="B5" i="8"/>
  <c r="C5" i="8"/>
  <c r="D5" i="8"/>
  <c r="A6" i="8"/>
  <c r="B6" i="8"/>
  <c r="C6" i="8"/>
  <c r="D6" i="8"/>
  <c r="A7" i="8"/>
  <c r="B7" i="8"/>
  <c r="C7" i="8"/>
  <c r="D7" i="8"/>
  <c r="A8" i="8"/>
  <c r="B8" i="8"/>
  <c r="C8" i="8"/>
  <c r="D8" i="8"/>
  <c r="A9" i="8"/>
  <c r="B9" i="8"/>
  <c r="C9" i="8"/>
  <c r="D9" i="8"/>
  <c r="A10" i="8"/>
  <c r="B10" i="8"/>
  <c r="C10" i="8"/>
  <c r="D10" i="8"/>
  <c r="A11" i="8"/>
  <c r="B11" i="8"/>
  <c r="C11" i="8"/>
  <c r="D11" i="8"/>
  <c r="A12" i="8"/>
  <c r="B12" i="8"/>
  <c r="C12" i="8"/>
  <c r="D12" i="8"/>
  <c r="A13" i="8"/>
  <c r="B13" i="8"/>
  <c r="C13" i="8"/>
  <c r="D13" i="8"/>
  <c r="A14" i="8"/>
  <c r="B14" i="8"/>
  <c r="C14" i="8"/>
  <c r="D14" i="8"/>
  <c r="A15" i="8"/>
  <c r="B15" i="8"/>
  <c r="C15" i="8"/>
  <c r="D15" i="8"/>
  <c r="A16" i="8"/>
  <c r="B16" i="8"/>
  <c r="C16" i="8"/>
  <c r="D16" i="8"/>
  <c r="A17" i="8"/>
  <c r="B17" i="8"/>
  <c r="C17" i="8"/>
  <c r="D17" i="8"/>
  <c r="A18" i="8"/>
  <c r="B18" i="8"/>
  <c r="C18" i="8"/>
  <c r="D18" i="8"/>
  <c r="A19" i="8"/>
  <c r="B19" i="8"/>
  <c r="C19" i="8"/>
  <c r="D19" i="8"/>
  <c r="A20" i="8"/>
  <c r="B20" i="8"/>
  <c r="C20" i="8"/>
  <c r="D20" i="8"/>
  <c r="A21" i="8"/>
  <c r="B21" i="8"/>
  <c r="C21" i="8"/>
  <c r="D21" i="8"/>
  <c r="A22" i="8"/>
  <c r="B22" i="8"/>
  <c r="C22" i="8"/>
  <c r="D22" i="8"/>
  <c r="A23" i="8"/>
  <c r="B23" i="8"/>
  <c r="C23" i="8"/>
  <c r="D23" i="8"/>
  <c r="A24" i="8"/>
  <c r="B24" i="8"/>
  <c r="C24" i="8"/>
  <c r="D24" i="8"/>
  <c r="A25" i="8"/>
  <c r="B25" i="8"/>
  <c r="C25" i="8"/>
  <c r="D25" i="8"/>
  <c r="A26" i="8"/>
  <c r="B26" i="8"/>
  <c r="C26" i="8"/>
  <c r="D26" i="8"/>
  <c r="A27" i="8"/>
  <c r="B27" i="8"/>
  <c r="C27" i="8"/>
  <c r="D27" i="8"/>
  <c r="A28" i="8"/>
  <c r="B28" i="8"/>
  <c r="C28" i="8"/>
  <c r="D28" i="8"/>
  <c r="A29" i="8"/>
  <c r="B29" i="8"/>
  <c r="C29" i="8"/>
  <c r="D29" i="8"/>
  <c r="A30" i="8"/>
  <c r="B30" i="8"/>
  <c r="C30" i="8"/>
  <c r="D30" i="8"/>
  <c r="A31" i="8"/>
  <c r="B31" i="8"/>
  <c r="C31" i="8"/>
  <c r="D31" i="8"/>
  <c r="A32" i="8"/>
  <c r="B32" i="8"/>
  <c r="C32" i="8"/>
  <c r="D32" i="8"/>
  <c r="A33" i="8"/>
  <c r="B33" i="8"/>
  <c r="C33" i="8"/>
  <c r="D33" i="8"/>
  <c r="A34" i="8"/>
  <c r="B34" i="8"/>
  <c r="C34" i="8"/>
  <c r="D34" i="8"/>
  <c r="A35" i="8"/>
  <c r="B35" i="8"/>
  <c r="C35" i="8"/>
  <c r="D35" i="8"/>
  <c r="A36" i="8"/>
  <c r="B36" i="8"/>
  <c r="C36" i="8"/>
  <c r="D36" i="8"/>
  <c r="A37" i="8"/>
  <c r="B37" i="8"/>
  <c r="C37" i="8"/>
  <c r="D37" i="8"/>
  <c r="A38" i="8"/>
  <c r="B38" i="8"/>
  <c r="C38" i="8"/>
  <c r="D38" i="8"/>
  <c r="A39" i="8"/>
  <c r="B39" i="8"/>
  <c r="C39" i="8"/>
  <c r="D39" i="8"/>
  <c r="A40" i="8"/>
  <c r="B40" i="8"/>
  <c r="C40" i="8"/>
  <c r="D40" i="8"/>
  <c r="A41" i="8"/>
  <c r="B41" i="8"/>
  <c r="C41" i="8"/>
  <c r="D41" i="8"/>
  <c r="A42" i="8"/>
  <c r="B42" i="8"/>
  <c r="C42" i="8"/>
  <c r="D42" i="8"/>
  <c r="A43" i="8"/>
  <c r="B43" i="8"/>
  <c r="C43" i="8"/>
  <c r="D43" i="8"/>
  <c r="A44" i="8"/>
  <c r="B44" i="8"/>
  <c r="C44" i="8"/>
  <c r="D44" i="8"/>
  <c r="A45" i="8"/>
  <c r="B45" i="8"/>
  <c r="C45" i="8"/>
  <c r="D45" i="8"/>
  <c r="A46" i="8"/>
  <c r="B46" i="8"/>
  <c r="C46" i="8"/>
  <c r="D46" i="8"/>
  <c r="A47" i="8"/>
  <c r="B47" i="8"/>
  <c r="C47" i="8"/>
  <c r="D47" i="8"/>
  <c r="A48" i="8"/>
  <c r="B48" i="8"/>
  <c r="C48" i="8"/>
  <c r="D48" i="8"/>
  <c r="A49" i="8"/>
  <c r="B49" i="8"/>
  <c r="C49" i="8"/>
  <c r="D49" i="8"/>
  <c r="A50" i="8"/>
  <c r="B50" i="8"/>
  <c r="C50" i="8"/>
  <c r="D50" i="8"/>
  <c r="A51" i="8"/>
  <c r="B51" i="8"/>
  <c r="C51" i="8"/>
  <c r="D51" i="8"/>
  <c r="A52" i="8"/>
  <c r="B52" i="8"/>
  <c r="C52" i="8"/>
  <c r="D52" i="8"/>
  <c r="A53" i="8"/>
  <c r="B53" i="8"/>
  <c r="C53" i="8"/>
  <c r="D53" i="8"/>
  <c r="A54" i="8"/>
  <c r="B54" i="8"/>
  <c r="C54" i="8"/>
  <c r="D54" i="8"/>
  <c r="A55" i="8"/>
  <c r="B55" i="8"/>
  <c r="C55" i="8"/>
  <c r="D55" i="8"/>
  <c r="A56" i="8"/>
  <c r="B56" i="8"/>
  <c r="C56" i="8"/>
  <c r="D56" i="8"/>
  <c r="A57" i="8"/>
  <c r="B57" i="8"/>
  <c r="C57" i="8"/>
  <c r="D57" i="8"/>
  <c r="A58" i="8"/>
  <c r="B58" i="8"/>
  <c r="C58" i="8"/>
  <c r="D58" i="8"/>
  <c r="A59" i="8"/>
  <c r="B59" i="8"/>
  <c r="C59" i="8"/>
  <c r="D59" i="8"/>
  <c r="A60" i="8"/>
  <c r="B60" i="8"/>
  <c r="C60" i="8"/>
  <c r="D60" i="8"/>
  <c r="A61" i="8"/>
  <c r="B61" i="8"/>
  <c r="C61" i="8"/>
  <c r="D61" i="8"/>
  <c r="A62" i="8"/>
  <c r="B62" i="8"/>
  <c r="C62" i="8"/>
  <c r="D62" i="8"/>
  <c r="A63" i="8"/>
  <c r="B63" i="8"/>
  <c r="C63" i="8"/>
  <c r="D63" i="8"/>
  <c r="A64" i="8"/>
  <c r="B64" i="8"/>
  <c r="C64" i="8"/>
  <c r="D64" i="8"/>
  <c r="A65" i="8"/>
  <c r="B65" i="8"/>
  <c r="C65" i="8"/>
  <c r="D65" i="8"/>
  <c r="A66" i="8"/>
  <c r="B66" i="8"/>
  <c r="C66" i="8"/>
  <c r="D66" i="8"/>
  <c r="A67" i="8"/>
  <c r="B67" i="8"/>
  <c r="C67" i="8"/>
  <c r="D67" i="8"/>
  <c r="A68" i="8"/>
  <c r="B68" i="8"/>
  <c r="C68" i="8"/>
  <c r="D68" i="8"/>
  <c r="A69" i="8"/>
  <c r="B69" i="8"/>
  <c r="C69" i="8"/>
  <c r="D69" i="8"/>
  <c r="A70" i="8"/>
  <c r="B70" i="8"/>
  <c r="C70" i="8"/>
  <c r="D70" i="8"/>
  <c r="A71" i="8"/>
  <c r="B71" i="8"/>
  <c r="C71" i="8"/>
  <c r="D71" i="8"/>
  <c r="A72" i="8"/>
  <c r="B72" i="8"/>
  <c r="C72" i="8"/>
  <c r="D72" i="8"/>
  <c r="A73" i="8"/>
  <c r="B73" i="8"/>
  <c r="C73" i="8"/>
  <c r="D73" i="8"/>
  <c r="A74" i="8"/>
  <c r="B74" i="8"/>
  <c r="C74" i="8"/>
  <c r="D74" i="8"/>
  <c r="A75" i="8"/>
  <c r="B75" i="8"/>
  <c r="C75" i="8"/>
  <c r="D75" i="8"/>
  <c r="A76" i="8"/>
  <c r="B76" i="8"/>
  <c r="C76" i="8"/>
  <c r="D76" i="8"/>
  <c r="A77" i="8"/>
  <c r="B77" i="8"/>
  <c r="C77" i="8"/>
  <c r="D77" i="8"/>
  <c r="A78" i="8"/>
  <c r="B78" i="8"/>
  <c r="C78" i="8"/>
  <c r="D78" i="8"/>
  <c r="A79" i="8"/>
  <c r="B79" i="8"/>
  <c r="C79" i="8"/>
  <c r="D79" i="8"/>
  <c r="A80" i="8"/>
  <c r="B80" i="8"/>
  <c r="C80" i="8"/>
  <c r="D80" i="8"/>
  <c r="A81" i="8"/>
  <c r="B81" i="8"/>
  <c r="C81" i="8"/>
  <c r="D81" i="8"/>
  <c r="A82" i="8"/>
  <c r="B82" i="8"/>
  <c r="C82" i="8"/>
  <c r="D82" i="8"/>
  <c r="A83" i="8"/>
  <c r="B83" i="8"/>
  <c r="C83" i="8"/>
  <c r="D83" i="8"/>
  <c r="A84" i="8"/>
  <c r="B84" i="8"/>
  <c r="C84" i="8"/>
  <c r="D84" i="8"/>
  <c r="A85" i="8"/>
  <c r="B85" i="8"/>
  <c r="C85" i="8"/>
  <c r="D85" i="8"/>
  <c r="A86" i="8"/>
  <c r="B86" i="8"/>
  <c r="C86" i="8"/>
  <c r="D86" i="8"/>
  <c r="A87" i="8"/>
  <c r="B87" i="8"/>
  <c r="C87" i="8"/>
  <c r="D87" i="8"/>
  <c r="A88" i="8"/>
  <c r="B88" i="8"/>
  <c r="C88" i="8"/>
  <c r="D88" i="8"/>
  <c r="A89" i="8"/>
  <c r="B89" i="8"/>
  <c r="C89" i="8"/>
  <c r="D89" i="8"/>
  <c r="A90" i="8"/>
  <c r="B90" i="8"/>
  <c r="C90" i="8"/>
  <c r="D90" i="8"/>
  <c r="A91" i="8"/>
  <c r="B91" i="8"/>
  <c r="C91" i="8"/>
  <c r="D91" i="8"/>
  <c r="A92" i="8"/>
  <c r="B92" i="8"/>
  <c r="C92" i="8"/>
  <c r="D92" i="8"/>
  <c r="A93" i="8"/>
  <c r="B93" i="8"/>
  <c r="C93" i="8"/>
  <c r="D93" i="8"/>
  <c r="A94" i="8"/>
  <c r="B94" i="8"/>
  <c r="C94" i="8"/>
  <c r="D94" i="8"/>
  <c r="A95" i="8"/>
  <c r="B95" i="8"/>
  <c r="C95" i="8"/>
  <c r="D95" i="8"/>
  <c r="A96" i="8"/>
  <c r="B96" i="8"/>
  <c r="C96" i="8"/>
  <c r="D96" i="8"/>
  <c r="A97" i="8"/>
  <c r="B97" i="8"/>
  <c r="C97" i="8"/>
  <c r="D97" i="8"/>
  <c r="A98" i="8"/>
  <c r="B98" i="8"/>
  <c r="C98" i="8"/>
  <c r="D98" i="8"/>
  <c r="A99" i="8"/>
  <c r="B99" i="8"/>
  <c r="C99" i="8"/>
  <c r="D99" i="8"/>
  <c r="A100" i="8"/>
  <c r="B100" i="8"/>
  <c r="C100" i="8"/>
  <c r="D100" i="8"/>
  <c r="A101" i="8"/>
  <c r="B101" i="8"/>
  <c r="C101" i="8"/>
  <c r="D101" i="8"/>
  <c r="A102" i="8"/>
  <c r="B102" i="8"/>
  <c r="C102" i="8"/>
  <c r="D102" i="8"/>
  <c r="A103" i="8"/>
  <c r="B103" i="8"/>
  <c r="C103" i="8"/>
  <c r="D103" i="8"/>
  <c r="A104" i="8"/>
  <c r="B104" i="8"/>
  <c r="C104" i="8"/>
  <c r="D104" i="8"/>
  <c r="A105" i="8"/>
  <c r="B105" i="8"/>
  <c r="C105" i="8"/>
  <c r="D105" i="8"/>
  <c r="A106" i="8"/>
  <c r="B106" i="8"/>
  <c r="C106" i="8"/>
  <c r="D106" i="8"/>
  <c r="A107" i="8"/>
  <c r="B107" i="8"/>
  <c r="C107" i="8"/>
  <c r="D107" i="8"/>
  <c r="A108" i="8"/>
  <c r="B108" i="8"/>
  <c r="C108" i="8"/>
  <c r="D108" i="8"/>
  <c r="A109" i="8"/>
  <c r="B109" i="8"/>
  <c r="C109" i="8"/>
  <c r="D109" i="8"/>
  <c r="A110" i="8"/>
  <c r="B110" i="8"/>
  <c r="C110" i="8"/>
  <c r="D110" i="8"/>
  <c r="A111" i="8"/>
  <c r="B111" i="8"/>
  <c r="C111" i="8"/>
  <c r="D111" i="8"/>
  <c r="A112" i="8"/>
  <c r="B112" i="8"/>
  <c r="C112" i="8"/>
  <c r="D112" i="8"/>
  <c r="A113" i="8"/>
  <c r="B113" i="8"/>
  <c r="C113" i="8"/>
  <c r="D113" i="8"/>
  <c r="A114" i="8"/>
  <c r="B114" i="8"/>
  <c r="C114" i="8"/>
  <c r="D114" i="8"/>
  <c r="A115" i="8"/>
  <c r="B115" i="8"/>
  <c r="C115" i="8"/>
  <c r="D115" i="8"/>
  <c r="A116" i="8"/>
  <c r="B116" i="8"/>
  <c r="C116" i="8"/>
  <c r="D116" i="8"/>
  <c r="A117" i="8"/>
  <c r="B117" i="8"/>
  <c r="C117" i="8"/>
  <c r="D117" i="8"/>
  <c r="A118" i="8"/>
  <c r="B118" i="8"/>
  <c r="C118" i="8"/>
  <c r="D118" i="8"/>
  <c r="A119" i="8"/>
  <c r="B119" i="8"/>
  <c r="C119" i="8"/>
  <c r="D119" i="8"/>
  <c r="A120" i="8"/>
  <c r="B120" i="8"/>
  <c r="C120" i="8"/>
  <c r="D120" i="8"/>
  <c r="A121" i="8"/>
  <c r="B121" i="8"/>
  <c r="C121" i="8"/>
  <c r="D121" i="8"/>
  <c r="A122" i="8"/>
  <c r="B122" i="8"/>
  <c r="C122" i="8"/>
  <c r="D122" i="8"/>
  <c r="A123" i="8"/>
  <c r="B123" i="8"/>
  <c r="C123" i="8"/>
  <c r="D123" i="8"/>
  <c r="A124" i="8"/>
  <c r="B124" i="8"/>
  <c r="C124" i="8"/>
  <c r="D124" i="8"/>
  <c r="A125" i="8"/>
  <c r="B125" i="8"/>
  <c r="C125" i="8"/>
  <c r="D125" i="8"/>
  <c r="A126" i="8"/>
  <c r="B126" i="8"/>
  <c r="C126" i="8"/>
  <c r="D126" i="8"/>
  <c r="A127" i="8"/>
  <c r="B127" i="8"/>
  <c r="C127" i="8"/>
  <c r="D127" i="8"/>
  <c r="A128" i="8"/>
  <c r="B128" i="8"/>
  <c r="C128" i="8"/>
  <c r="D128" i="8"/>
  <c r="A129" i="8"/>
  <c r="B129" i="8"/>
  <c r="C129" i="8"/>
  <c r="D129" i="8"/>
  <c r="A130" i="8"/>
  <c r="B130" i="8"/>
  <c r="C130" i="8"/>
  <c r="D130" i="8"/>
  <c r="A131" i="8"/>
  <c r="B131" i="8"/>
  <c r="C131" i="8"/>
  <c r="D131" i="8"/>
  <c r="A132" i="8"/>
  <c r="B132" i="8"/>
  <c r="C132" i="8"/>
  <c r="D132" i="8"/>
  <c r="A133" i="8"/>
  <c r="B133" i="8"/>
  <c r="C133" i="8"/>
  <c r="D133" i="8"/>
  <c r="A134" i="8"/>
  <c r="B134" i="8"/>
  <c r="C134" i="8"/>
  <c r="D134" i="8"/>
  <c r="A135" i="8"/>
  <c r="B135" i="8"/>
  <c r="C135" i="8"/>
  <c r="D135" i="8"/>
  <c r="A136" i="8"/>
  <c r="B136" i="8"/>
  <c r="C136" i="8"/>
  <c r="D136" i="8"/>
  <c r="A137" i="8"/>
  <c r="B137" i="8"/>
  <c r="C137" i="8"/>
  <c r="D137" i="8"/>
  <c r="A138" i="8"/>
  <c r="B138" i="8"/>
  <c r="C138" i="8"/>
  <c r="D138" i="8"/>
  <c r="B2" i="8"/>
  <c r="C2" i="8"/>
  <c r="D2" i="8"/>
  <c r="A2" i="8"/>
  <c r="A144" i="8"/>
  <c r="B144" i="8"/>
  <c r="A145" i="8"/>
  <c r="B145" i="8"/>
  <c r="C145" i="8"/>
  <c r="D145" i="8"/>
  <c r="A146" i="8"/>
  <c r="B146" i="8"/>
  <c r="C146" i="8"/>
  <c r="D146" i="8"/>
  <c r="A147" i="8"/>
  <c r="B147" i="8"/>
  <c r="C147" i="8"/>
  <c r="D147" i="8"/>
  <c r="A148" i="8"/>
  <c r="B148" i="8"/>
  <c r="C148" i="8"/>
  <c r="D148" i="8"/>
  <c r="A149" i="8"/>
  <c r="B149" i="8"/>
  <c r="C149" i="8"/>
  <c r="D149" i="8"/>
  <c r="A150" i="8"/>
  <c r="B150" i="8"/>
  <c r="C150" i="8"/>
  <c r="D150" i="8"/>
  <c r="A151" i="8"/>
  <c r="B151" i="8"/>
  <c r="C151" i="8"/>
  <c r="D151" i="8"/>
  <c r="A152" i="8"/>
  <c r="B152" i="8"/>
  <c r="C152" i="8"/>
  <c r="D152" i="8"/>
  <c r="A153" i="8"/>
  <c r="B153" i="8"/>
  <c r="C153" i="8"/>
  <c r="D153" i="8"/>
  <c r="A154" i="8"/>
  <c r="B154" i="8"/>
  <c r="C154" i="8"/>
  <c r="D154" i="8"/>
  <c r="A155" i="8"/>
  <c r="B155" i="8"/>
  <c r="C155" i="8"/>
  <c r="D155" i="8"/>
  <c r="A156" i="8"/>
  <c r="B156" i="8"/>
  <c r="C156" i="8"/>
  <c r="D156" i="8"/>
  <c r="A157" i="8"/>
  <c r="B157" i="8"/>
  <c r="C157" i="8"/>
  <c r="D157" i="8"/>
  <c r="A158" i="8"/>
  <c r="B158" i="8"/>
  <c r="C158" i="8"/>
  <c r="D158" i="8"/>
  <c r="A159" i="8"/>
  <c r="B159" i="8"/>
  <c r="C159" i="8"/>
  <c r="D159" i="8"/>
  <c r="A160" i="8"/>
  <c r="B160" i="8"/>
  <c r="C160" i="8"/>
  <c r="D160" i="8"/>
  <c r="A161" i="8"/>
  <c r="B161" i="8"/>
  <c r="C161" i="8"/>
  <c r="D161" i="8"/>
  <c r="A162" i="8"/>
  <c r="B162" i="8"/>
  <c r="C162" i="8"/>
  <c r="D162" i="8"/>
  <c r="A163" i="8"/>
  <c r="B163" i="8"/>
  <c r="C163" i="8"/>
  <c r="D163" i="8"/>
  <c r="A164" i="8"/>
  <c r="B164" i="8"/>
  <c r="C164" i="8"/>
  <c r="D164" i="8"/>
  <c r="A165" i="8"/>
  <c r="B165" i="8"/>
  <c r="C165" i="8"/>
  <c r="D165" i="8"/>
  <c r="A166" i="8"/>
  <c r="B166" i="8"/>
  <c r="C166" i="8"/>
  <c r="D166" i="8"/>
  <c r="A167" i="8"/>
  <c r="B167" i="8"/>
  <c r="C167" i="8"/>
  <c r="D167" i="8"/>
  <c r="A168" i="8"/>
  <c r="B168" i="8"/>
  <c r="C168" i="8"/>
  <c r="D168" i="8"/>
  <c r="A169" i="8"/>
  <c r="B169" i="8"/>
  <c r="C169" i="8"/>
  <c r="D169" i="8"/>
  <c r="A170" i="8"/>
  <c r="B170" i="8"/>
  <c r="C170" i="8"/>
  <c r="D170" i="8"/>
  <c r="A171" i="8"/>
  <c r="B171" i="8"/>
  <c r="C171" i="8"/>
  <c r="D171" i="8"/>
  <c r="A172" i="8"/>
  <c r="B172" i="8"/>
  <c r="C172" i="8"/>
  <c r="D172" i="8"/>
  <c r="A173" i="8"/>
  <c r="B173" i="8"/>
  <c r="C173" i="8"/>
  <c r="D173" i="8"/>
  <c r="A174" i="8"/>
  <c r="B174" i="8"/>
  <c r="C174" i="8"/>
  <c r="D174" i="8"/>
  <c r="A175" i="8"/>
  <c r="B175" i="8"/>
  <c r="C175" i="8"/>
  <c r="D175" i="8"/>
  <c r="A176" i="8"/>
  <c r="B176" i="8"/>
  <c r="C176" i="8"/>
  <c r="D176" i="8"/>
  <c r="A177" i="8"/>
  <c r="B177" i="8"/>
  <c r="C177" i="8"/>
  <c r="D177" i="8"/>
  <c r="A91" i="4"/>
  <c r="B91" i="4"/>
  <c r="C91" i="4"/>
  <c r="D91" i="4"/>
  <c r="A92" i="4"/>
  <c r="B92" i="4"/>
  <c r="C92" i="4"/>
  <c r="D92" i="4"/>
  <c r="A93" i="4"/>
  <c r="B93" i="4"/>
  <c r="C93" i="4"/>
  <c r="D93" i="4"/>
  <c r="A94" i="4"/>
  <c r="B94" i="4"/>
  <c r="C94" i="4"/>
  <c r="D94" i="4"/>
  <c r="A95" i="4"/>
  <c r="B95" i="4"/>
  <c r="C95" i="4"/>
  <c r="D95" i="4"/>
  <c r="A96" i="4"/>
  <c r="B96" i="4"/>
  <c r="C96" i="4"/>
  <c r="D96" i="4"/>
  <c r="A97" i="4"/>
  <c r="B97" i="4"/>
  <c r="C97" i="4"/>
  <c r="D97" i="4"/>
  <c r="A98" i="4"/>
  <c r="B98" i="4"/>
  <c r="C98" i="4"/>
  <c r="D98" i="4"/>
  <c r="A99" i="4"/>
  <c r="B99" i="4"/>
  <c r="C99" i="4"/>
  <c r="D99" i="4"/>
  <c r="A100" i="4"/>
  <c r="B100" i="4"/>
  <c r="C100" i="4"/>
  <c r="D100" i="4"/>
  <c r="A101" i="4"/>
  <c r="B101" i="4"/>
  <c r="C101" i="4"/>
  <c r="D101" i="4"/>
  <c r="A102" i="4"/>
  <c r="B102" i="4"/>
  <c r="C102" i="4"/>
  <c r="D102" i="4"/>
  <c r="A103" i="4"/>
  <c r="B103" i="4"/>
  <c r="C103" i="4"/>
  <c r="D103" i="4"/>
  <c r="A104" i="4"/>
  <c r="B104" i="4"/>
  <c r="C104" i="4"/>
  <c r="D104" i="4"/>
  <c r="A105" i="4"/>
  <c r="B105" i="4"/>
  <c r="C105" i="4"/>
  <c r="D105" i="4"/>
  <c r="A106" i="4"/>
  <c r="B106" i="4"/>
  <c r="C106" i="4"/>
  <c r="D106" i="4"/>
  <c r="A107" i="4"/>
  <c r="B107" i="4"/>
  <c r="C107" i="4"/>
  <c r="D107" i="4"/>
  <c r="A108" i="4"/>
  <c r="B108" i="4"/>
  <c r="C108" i="4"/>
  <c r="D108" i="4"/>
  <c r="A109" i="4"/>
  <c r="B109" i="4"/>
  <c r="C109" i="4"/>
  <c r="D109" i="4"/>
  <c r="A110" i="4"/>
  <c r="B110" i="4"/>
  <c r="C110" i="4"/>
  <c r="D110" i="4"/>
  <c r="A111" i="4"/>
  <c r="B111" i="4"/>
  <c r="C111" i="4"/>
  <c r="D111" i="4"/>
  <c r="A112" i="4"/>
  <c r="B112" i="4"/>
  <c r="C112" i="4"/>
  <c r="D112" i="4"/>
  <c r="A113" i="4"/>
  <c r="B113" i="4"/>
  <c r="C113" i="4"/>
  <c r="D113" i="4"/>
  <c r="A114" i="4"/>
  <c r="B114" i="4"/>
  <c r="C114" i="4"/>
  <c r="D114" i="4"/>
  <c r="A115" i="4"/>
  <c r="B115" i="4"/>
  <c r="C115" i="4"/>
  <c r="D115" i="4"/>
  <c r="A116" i="4"/>
  <c r="B116" i="4"/>
  <c r="C116" i="4"/>
  <c r="D116" i="4"/>
  <c r="A117" i="4"/>
  <c r="B117" i="4"/>
  <c r="C117" i="4"/>
  <c r="D117" i="4"/>
  <c r="A118" i="4"/>
  <c r="B118" i="4"/>
  <c r="C118" i="4"/>
  <c r="D118" i="4"/>
  <c r="A119" i="4"/>
  <c r="B119" i="4"/>
  <c r="C119" i="4"/>
  <c r="D119" i="4"/>
  <c r="A120" i="4"/>
  <c r="B120" i="4"/>
  <c r="C120" i="4"/>
  <c r="D120" i="4"/>
  <c r="A121" i="4"/>
  <c r="B121" i="4"/>
  <c r="C121" i="4"/>
  <c r="D121" i="4"/>
  <c r="A122" i="4"/>
  <c r="B122" i="4"/>
  <c r="C122" i="4"/>
  <c r="D122" i="4"/>
  <c r="A123" i="4"/>
  <c r="B123" i="4"/>
  <c r="C123" i="4"/>
  <c r="D123" i="4"/>
  <c r="A124" i="4"/>
  <c r="B124" i="4"/>
  <c r="C124" i="4"/>
  <c r="D124" i="4"/>
  <c r="A125" i="4"/>
  <c r="B125" i="4"/>
  <c r="C125" i="4"/>
  <c r="D125" i="4"/>
  <c r="A126" i="4"/>
  <c r="B126" i="4"/>
  <c r="C126" i="4"/>
  <c r="D126" i="4"/>
  <c r="A127" i="4"/>
  <c r="B127" i="4"/>
  <c r="C127" i="4"/>
  <c r="D127" i="4"/>
  <c r="A128" i="4"/>
  <c r="B128" i="4"/>
  <c r="C128" i="4"/>
  <c r="D128" i="4"/>
  <c r="A129" i="4"/>
  <c r="B129" i="4"/>
  <c r="C129" i="4"/>
  <c r="D129" i="4"/>
  <c r="A130" i="4"/>
  <c r="B130" i="4"/>
  <c r="C130" i="4"/>
  <c r="D130" i="4"/>
  <c r="A131" i="4"/>
  <c r="B131" i="4"/>
  <c r="C131" i="4"/>
  <c r="D131" i="4"/>
  <c r="A132" i="4"/>
  <c r="B132" i="4"/>
  <c r="C132" i="4"/>
  <c r="D132" i="4"/>
  <c r="A133" i="4"/>
  <c r="B133" i="4"/>
  <c r="C133" i="4"/>
  <c r="D133" i="4"/>
  <c r="A134" i="4"/>
  <c r="B134" i="4"/>
  <c r="C134" i="4"/>
  <c r="D134" i="4"/>
  <c r="A135" i="4"/>
  <c r="B135" i="4"/>
  <c r="C135" i="4"/>
  <c r="D135" i="4"/>
  <c r="A136" i="4"/>
  <c r="B136" i="4"/>
  <c r="C136" i="4"/>
  <c r="D136" i="4"/>
  <c r="A137" i="4"/>
  <c r="B137" i="4"/>
  <c r="C137" i="4"/>
  <c r="D137" i="4"/>
  <c r="A138" i="4"/>
  <c r="B138" i="4"/>
  <c r="C138" i="4"/>
  <c r="D138" i="4"/>
  <c r="A139" i="4"/>
  <c r="B139" i="4"/>
  <c r="C139" i="4"/>
  <c r="D139" i="4"/>
  <c r="A140" i="4"/>
  <c r="B140" i="4"/>
  <c r="C140" i="4"/>
  <c r="D140" i="4"/>
  <c r="A101" i="6"/>
  <c r="B101" i="6"/>
  <c r="C101" i="6"/>
  <c r="D101" i="6"/>
  <c r="A102" i="6"/>
  <c r="B102" i="6"/>
  <c r="C102" i="6"/>
  <c r="D102" i="6"/>
  <c r="A103" i="6"/>
  <c r="B103" i="6"/>
  <c r="C103" i="6"/>
  <c r="D103" i="6"/>
  <c r="A104" i="6"/>
  <c r="B104" i="6"/>
  <c r="C104" i="6"/>
  <c r="D104" i="6"/>
  <c r="A105" i="6"/>
  <c r="B105" i="6"/>
  <c r="C105" i="6"/>
  <c r="D105" i="6"/>
  <c r="A106" i="6"/>
  <c r="B106" i="6"/>
  <c r="C106" i="6"/>
  <c r="D106" i="6"/>
  <c r="A107" i="6"/>
  <c r="B107" i="6"/>
  <c r="C107" i="6"/>
  <c r="D107" i="6"/>
  <c r="A108" i="6"/>
  <c r="B108" i="6"/>
  <c r="C108" i="6"/>
  <c r="D108" i="6"/>
  <c r="A109" i="6"/>
  <c r="B109" i="6"/>
  <c r="C109" i="6"/>
  <c r="D109" i="6"/>
  <c r="A110" i="6"/>
  <c r="B110" i="6"/>
  <c r="C110" i="6"/>
  <c r="D110" i="6"/>
  <c r="A111" i="6"/>
  <c r="B111" i="6"/>
  <c r="C111" i="6"/>
  <c r="D111" i="6"/>
  <c r="A112" i="6"/>
  <c r="B112" i="6"/>
  <c r="C112" i="6"/>
  <c r="D112" i="6"/>
  <c r="A113" i="6"/>
  <c r="B113" i="6"/>
  <c r="C113" i="6"/>
  <c r="D113" i="6"/>
  <c r="A114" i="6"/>
  <c r="B114" i="6"/>
  <c r="C114" i="6"/>
  <c r="D114" i="6"/>
  <c r="A115" i="6"/>
  <c r="B115" i="6"/>
  <c r="C115" i="6"/>
  <c r="D115" i="6"/>
  <c r="A116" i="6"/>
  <c r="B116" i="6"/>
  <c r="C116" i="6"/>
  <c r="D116" i="6"/>
  <c r="A117" i="6"/>
  <c r="B117" i="6"/>
  <c r="C117" i="6"/>
  <c r="D117" i="6"/>
  <c r="A118" i="6"/>
  <c r="B118" i="6"/>
  <c r="C118" i="6"/>
  <c r="D118" i="6"/>
  <c r="A119" i="6"/>
  <c r="B119" i="6"/>
  <c r="C119" i="6"/>
  <c r="D119" i="6"/>
  <c r="A120" i="6"/>
  <c r="B120" i="6"/>
  <c r="C120" i="6"/>
  <c r="D120" i="6"/>
  <c r="A121" i="6"/>
  <c r="B121" i="6"/>
  <c r="C121" i="6"/>
  <c r="D121" i="6"/>
  <c r="A122" i="6"/>
  <c r="B122" i="6"/>
  <c r="C122" i="6"/>
  <c r="D122" i="6"/>
  <c r="A123" i="6"/>
  <c r="B123" i="6"/>
  <c r="C123" i="6"/>
  <c r="D123" i="6"/>
  <c r="A124" i="6"/>
  <c r="B124" i="6"/>
  <c r="C124" i="6"/>
  <c r="D124" i="6"/>
  <c r="A125" i="6"/>
  <c r="B125" i="6"/>
  <c r="C125" i="6"/>
  <c r="D125" i="6"/>
  <c r="A126" i="6"/>
  <c r="B126" i="6"/>
  <c r="C126" i="6"/>
  <c r="D126" i="6"/>
  <c r="A127" i="6"/>
  <c r="B127" i="6"/>
  <c r="C127" i="6"/>
  <c r="D127" i="6"/>
  <c r="A128" i="6"/>
  <c r="B128" i="6"/>
  <c r="C128" i="6"/>
  <c r="D128" i="6"/>
  <c r="A129" i="6"/>
  <c r="B129" i="6"/>
  <c r="C129" i="6"/>
  <c r="D129" i="6"/>
  <c r="A130" i="6"/>
  <c r="B130" i="6"/>
  <c r="C130" i="6"/>
  <c r="D130" i="6"/>
  <c r="A131" i="6"/>
  <c r="B131" i="6"/>
  <c r="C131" i="6"/>
  <c r="D131" i="6"/>
  <c r="A132" i="6"/>
  <c r="B132" i="6"/>
  <c r="C132" i="6"/>
  <c r="D132" i="6"/>
  <c r="A133" i="6"/>
  <c r="B133" i="6"/>
  <c r="C133" i="6"/>
  <c r="D133" i="6"/>
  <c r="A105" i="7"/>
  <c r="B105" i="7"/>
  <c r="C105" i="7"/>
  <c r="D105" i="7"/>
  <c r="A106" i="7"/>
  <c r="B106" i="7"/>
  <c r="C106" i="7"/>
  <c r="D106" i="7"/>
  <c r="A107" i="7"/>
  <c r="B107" i="7"/>
  <c r="C107" i="7"/>
  <c r="D107" i="7"/>
  <c r="A108" i="7"/>
  <c r="B108" i="7"/>
  <c r="C108" i="7"/>
  <c r="D108" i="7"/>
  <c r="A109" i="7"/>
  <c r="B109" i="7"/>
  <c r="C109" i="7"/>
  <c r="D109" i="7"/>
  <c r="A110" i="7"/>
  <c r="B110" i="7"/>
  <c r="C110" i="7"/>
  <c r="D110" i="7"/>
  <c r="A111" i="7"/>
  <c r="B111" i="7"/>
  <c r="C111" i="7"/>
  <c r="D111" i="7"/>
  <c r="A112" i="7"/>
  <c r="B112" i="7"/>
  <c r="C112" i="7"/>
  <c r="D112" i="7"/>
  <c r="A113" i="7"/>
  <c r="B113" i="7"/>
  <c r="C113" i="7"/>
  <c r="D113" i="7"/>
  <c r="A114" i="7"/>
  <c r="B114" i="7"/>
  <c r="C114" i="7"/>
  <c r="D114" i="7"/>
  <c r="A115" i="7"/>
  <c r="B115" i="7"/>
  <c r="C115" i="7"/>
  <c r="D115" i="7"/>
  <c r="A116" i="7"/>
  <c r="B116" i="7"/>
  <c r="C116" i="7"/>
  <c r="D116" i="7"/>
  <c r="A117" i="7"/>
  <c r="B117" i="7"/>
  <c r="C117" i="7"/>
  <c r="D117" i="7"/>
  <c r="A118" i="7"/>
  <c r="B118" i="7"/>
  <c r="C118" i="7"/>
  <c r="D118" i="7"/>
  <c r="A119" i="7"/>
  <c r="B119" i="7"/>
  <c r="C119" i="7"/>
  <c r="D119" i="7"/>
  <c r="A120" i="7"/>
  <c r="B120" i="7"/>
  <c r="C120" i="7"/>
  <c r="D120" i="7"/>
  <c r="A121" i="7"/>
  <c r="B121" i="7"/>
  <c r="C121" i="7"/>
  <c r="D121" i="7"/>
  <c r="A122" i="7"/>
  <c r="B122" i="7"/>
  <c r="C122" i="7"/>
  <c r="D122" i="7"/>
  <c r="A123" i="7"/>
  <c r="B123" i="7"/>
  <c r="C123" i="7"/>
  <c r="D123" i="7"/>
  <c r="A124" i="7"/>
  <c r="B124" i="7"/>
  <c r="C124" i="7"/>
  <c r="D124" i="7"/>
  <c r="A125" i="7"/>
  <c r="B125" i="7"/>
  <c r="C125" i="7"/>
  <c r="D125" i="7"/>
  <c r="A126" i="7"/>
  <c r="B126" i="7"/>
  <c r="C126" i="7"/>
  <c r="D126" i="7"/>
  <c r="A127" i="7"/>
  <c r="B127" i="7"/>
  <c r="C127" i="7"/>
  <c r="D127" i="7"/>
  <c r="A128" i="7"/>
  <c r="B128" i="7"/>
  <c r="C128" i="7"/>
  <c r="D128" i="7"/>
  <c r="A129" i="7"/>
  <c r="B129" i="7"/>
  <c r="C129" i="7"/>
  <c r="D129" i="7"/>
  <c r="A130" i="7"/>
  <c r="B130" i="7"/>
  <c r="C130" i="7"/>
  <c r="D130" i="7"/>
  <c r="A131" i="7"/>
  <c r="B131" i="7"/>
  <c r="C131" i="7"/>
  <c r="D131" i="7"/>
  <c r="A132" i="7"/>
  <c r="B132" i="7"/>
  <c r="C132" i="7"/>
  <c r="D132" i="7"/>
  <c r="A133" i="7"/>
  <c r="B133" i="7"/>
  <c r="C133" i="7"/>
  <c r="D133" i="7"/>
  <c r="A134" i="7"/>
  <c r="B134" i="7"/>
  <c r="C134" i="7"/>
  <c r="D134" i="7"/>
  <c r="A135" i="7"/>
  <c r="B135" i="7"/>
  <c r="C135" i="7"/>
  <c r="D135" i="7"/>
  <c r="A136" i="7"/>
  <c r="B136" i="7"/>
  <c r="C136" i="7"/>
  <c r="D136" i="7"/>
  <c r="A137" i="7"/>
  <c r="B137" i="7"/>
  <c r="C137" i="7"/>
  <c r="D137" i="7"/>
  <c r="D144" i="1"/>
  <c r="C11" i="5"/>
  <c r="C13" i="5" s="1"/>
  <c r="A3" i="7"/>
  <c r="B3" i="7"/>
  <c r="C3" i="7"/>
  <c r="D3" i="7"/>
  <c r="A4" i="7"/>
  <c r="B4" i="7"/>
  <c r="C4" i="7"/>
  <c r="D4" i="7"/>
  <c r="A5" i="7"/>
  <c r="B5" i="7"/>
  <c r="C5" i="7"/>
  <c r="D5" i="7"/>
  <c r="A6" i="7"/>
  <c r="B6" i="7"/>
  <c r="C6" i="7"/>
  <c r="D6" i="7"/>
  <c r="A7" i="7"/>
  <c r="B7" i="7"/>
  <c r="C7" i="7"/>
  <c r="D7" i="7"/>
  <c r="A8" i="7"/>
  <c r="B8" i="7"/>
  <c r="C8" i="7"/>
  <c r="D8" i="7"/>
  <c r="A9" i="7"/>
  <c r="B9" i="7"/>
  <c r="C9" i="7"/>
  <c r="D9" i="7"/>
  <c r="A10" i="7"/>
  <c r="B10" i="7"/>
  <c r="C10" i="7"/>
  <c r="D10" i="7"/>
  <c r="A11" i="7"/>
  <c r="B11" i="7"/>
  <c r="C11" i="7"/>
  <c r="D11" i="7"/>
  <c r="A12" i="7"/>
  <c r="B12" i="7"/>
  <c r="C12" i="7"/>
  <c r="D12" i="7"/>
  <c r="A13" i="7"/>
  <c r="B13" i="7"/>
  <c r="C13" i="7"/>
  <c r="D13" i="7"/>
  <c r="A14" i="7"/>
  <c r="B14" i="7"/>
  <c r="C14" i="7"/>
  <c r="D14" i="7"/>
  <c r="A15" i="7"/>
  <c r="B15" i="7"/>
  <c r="C15" i="7"/>
  <c r="D15" i="7"/>
  <c r="A16" i="7"/>
  <c r="B16" i="7"/>
  <c r="C16" i="7"/>
  <c r="D16" i="7"/>
  <c r="A17" i="7"/>
  <c r="B17" i="7"/>
  <c r="C17" i="7"/>
  <c r="D17" i="7"/>
  <c r="A18" i="7"/>
  <c r="B18" i="7"/>
  <c r="C18" i="7"/>
  <c r="D18" i="7"/>
  <c r="A19" i="7"/>
  <c r="B19" i="7"/>
  <c r="C19" i="7"/>
  <c r="D19" i="7"/>
  <c r="A20" i="7"/>
  <c r="B20" i="7"/>
  <c r="C20" i="7"/>
  <c r="D20" i="7"/>
  <c r="A21" i="7"/>
  <c r="B21" i="7"/>
  <c r="C21" i="7"/>
  <c r="D21" i="7"/>
  <c r="A22" i="7"/>
  <c r="B22" i="7"/>
  <c r="C22" i="7"/>
  <c r="D22" i="7"/>
  <c r="A23" i="7"/>
  <c r="B23" i="7"/>
  <c r="C23" i="7"/>
  <c r="D23" i="7"/>
  <c r="A24" i="7"/>
  <c r="B24" i="7"/>
  <c r="C24" i="7"/>
  <c r="D24" i="7"/>
  <c r="A25" i="7"/>
  <c r="B25" i="7"/>
  <c r="C25" i="7"/>
  <c r="D25" i="7"/>
  <c r="A26" i="7"/>
  <c r="B26" i="7"/>
  <c r="C26" i="7"/>
  <c r="D26" i="7"/>
  <c r="A27" i="7"/>
  <c r="B27" i="7"/>
  <c r="C27" i="7"/>
  <c r="D27" i="7"/>
  <c r="A28" i="7"/>
  <c r="B28" i="7"/>
  <c r="C28" i="7"/>
  <c r="D28" i="7"/>
  <c r="A29" i="7"/>
  <c r="B29" i="7"/>
  <c r="C29" i="7"/>
  <c r="D29" i="7"/>
  <c r="A30" i="7"/>
  <c r="B30" i="7"/>
  <c r="C30" i="7"/>
  <c r="D30" i="7"/>
  <c r="A31" i="7"/>
  <c r="B31" i="7"/>
  <c r="C31" i="7"/>
  <c r="D31" i="7"/>
  <c r="A32" i="7"/>
  <c r="B32" i="7"/>
  <c r="C32" i="7"/>
  <c r="D32" i="7"/>
  <c r="A33" i="7"/>
  <c r="B33" i="7"/>
  <c r="C33" i="7"/>
  <c r="D33" i="7"/>
  <c r="A34" i="7"/>
  <c r="B34" i="7"/>
  <c r="C34" i="7"/>
  <c r="D34" i="7"/>
  <c r="A35" i="7"/>
  <c r="B35" i="7"/>
  <c r="C35" i="7"/>
  <c r="D35" i="7"/>
  <c r="A36" i="7"/>
  <c r="B36" i="7"/>
  <c r="C36" i="7"/>
  <c r="D36" i="7"/>
  <c r="A37" i="7"/>
  <c r="B37" i="7"/>
  <c r="C37" i="7"/>
  <c r="D37" i="7"/>
  <c r="A38" i="7"/>
  <c r="B38" i="7"/>
  <c r="C38" i="7"/>
  <c r="D38" i="7"/>
  <c r="A39" i="7"/>
  <c r="B39" i="7"/>
  <c r="C39" i="7"/>
  <c r="D39" i="7"/>
  <c r="A40" i="7"/>
  <c r="B40" i="7"/>
  <c r="C40" i="7"/>
  <c r="D40" i="7"/>
  <c r="A41" i="7"/>
  <c r="B41" i="7"/>
  <c r="C41" i="7"/>
  <c r="D41" i="7"/>
  <c r="A42" i="7"/>
  <c r="B42" i="7"/>
  <c r="C42" i="7"/>
  <c r="D42" i="7"/>
  <c r="A43" i="7"/>
  <c r="B43" i="7"/>
  <c r="C43" i="7"/>
  <c r="D43" i="7"/>
  <c r="A44" i="7"/>
  <c r="B44" i="7"/>
  <c r="C44" i="7"/>
  <c r="D44" i="7"/>
  <c r="A45" i="7"/>
  <c r="B45" i="7"/>
  <c r="C45" i="7"/>
  <c r="D45" i="7"/>
  <c r="A46" i="7"/>
  <c r="B46" i="7"/>
  <c r="C46" i="7"/>
  <c r="D46" i="7"/>
  <c r="A47" i="7"/>
  <c r="B47" i="7"/>
  <c r="C47" i="7"/>
  <c r="D47" i="7"/>
  <c r="A48" i="7"/>
  <c r="B48" i="7"/>
  <c r="C48" i="7"/>
  <c r="D48" i="7"/>
  <c r="A49" i="7"/>
  <c r="B49" i="7"/>
  <c r="C49" i="7"/>
  <c r="D49" i="7"/>
  <c r="A50" i="7"/>
  <c r="B50" i="7"/>
  <c r="C50" i="7"/>
  <c r="D50" i="7"/>
  <c r="A51" i="7"/>
  <c r="B51" i="7"/>
  <c r="C51" i="7"/>
  <c r="D51" i="7"/>
  <c r="A52" i="7"/>
  <c r="B52" i="7"/>
  <c r="C52" i="7"/>
  <c r="D52" i="7"/>
  <c r="A53" i="7"/>
  <c r="B53" i="7"/>
  <c r="C53" i="7"/>
  <c r="D53" i="7"/>
  <c r="A54" i="7"/>
  <c r="B54" i="7"/>
  <c r="C54" i="7"/>
  <c r="D54" i="7"/>
  <c r="A55" i="7"/>
  <c r="B55" i="7"/>
  <c r="C55" i="7"/>
  <c r="D55" i="7"/>
  <c r="A56" i="7"/>
  <c r="B56" i="7"/>
  <c r="C56" i="7"/>
  <c r="D56" i="7"/>
  <c r="A57" i="7"/>
  <c r="B57" i="7"/>
  <c r="C57" i="7"/>
  <c r="D57" i="7"/>
  <c r="A58" i="7"/>
  <c r="B58" i="7"/>
  <c r="C58" i="7"/>
  <c r="D58" i="7"/>
  <c r="A59" i="7"/>
  <c r="B59" i="7"/>
  <c r="C59" i="7"/>
  <c r="D59" i="7"/>
  <c r="A60" i="7"/>
  <c r="B60" i="7"/>
  <c r="C60" i="7"/>
  <c r="D60" i="7"/>
  <c r="A61" i="7"/>
  <c r="B61" i="7"/>
  <c r="C61" i="7"/>
  <c r="D61" i="7"/>
  <c r="A62" i="7"/>
  <c r="B62" i="7"/>
  <c r="C62" i="7"/>
  <c r="D62" i="7"/>
  <c r="A63" i="7"/>
  <c r="B63" i="7"/>
  <c r="C63" i="7"/>
  <c r="D63" i="7"/>
  <c r="A64" i="7"/>
  <c r="B64" i="7"/>
  <c r="C64" i="7"/>
  <c r="D64" i="7"/>
  <c r="A65" i="7"/>
  <c r="B65" i="7"/>
  <c r="C65" i="7"/>
  <c r="D65" i="7"/>
  <c r="A66" i="7"/>
  <c r="B66" i="7"/>
  <c r="C66" i="7"/>
  <c r="D66" i="7"/>
  <c r="A67" i="7"/>
  <c r="B67" i="7"/>
  <c r="C67" i="7"/>
  <c r="D67" i="7"/>
  <c r="A68" i="7"/>
  <c r="B68" i="7"/>
  <c r="C68" i="7"/>
  <c r="D68" i="7"/>
  <c r="A69" i="7"/>
  <c r="B69" i="7"/>
  <c r="C69" i="7"/>
  <c r="D69" i="7"/>
  <c r="A70" i="7"/>
  <c r="B70" i="7"/>
  <c r="C70" i="7"/>
  <c r="D70" i="7"/>
  <c r="A71" i="7"/>
  <c r="B71" i="7"/>
  <c r="C71" i="7"/>
  <c r="D71" i="7"/>
  <c r="A72" i="7"/>
  <c r="B72" i="7"/>
  <c r="C72" i="7"/>
  <c r="D72" i="7"/>
  <c r="A73" i="7"/>
  <c r="B73" i="7"/>
  <c r="C73" i="7"/>
  <c r="D73" i="7"/>
  <c r="A74" i="7"/>
  <c r="B74" i="7"/>
  <c r="C74" i="7"/>
  <c r="D74" i="7"/>
  <c r="A75" i="7"/>
  <c r="B75" i="7"/>
  <c r="C75" i="7"/>
  <c r="D75" i="7"/>
  <c r="A76" i="7"/>
  <c r="B76" i="7"/>
  <c r="C76" i="7"/>
  <c r="D76" i="7"/>
  <c r="A77" i="7"/>
  <c r="B77" i="7"/>
  <c r="C77" i="7"/>
  <c r="D77" i="7"/>
  <c r="A78" i="7"/>
  <c r="B78" i="7"/>
  <c r="C78" i="7"/>
  <c r="D78" i="7"/>
  <c r="A79" i="7"/>
  <c r="B79" i="7"/>
  <c r="C79" i="7"/>
  <c r="D79" i="7"/>
  <c r="A80" i="7"/>
  <c r="B80" i="7"/>
  <c r="C80" i="7"/>
  <c r="D80" i="7"/>
  <c r="A81" i="7"/>
  <c r="B81" i="7"/>
  <c r="C81" i="7"/>
  <c r="D81" i="7"/>
  <c r="A82" i="7"/>
  <c r="B82" i="7"/>
  <c r="C82" i="7"/>
  <c r="D82" i="7"/>
  <c r="A83" i="7"/>
  <c r="B83" i="7"/>
  <c r="C83" i="7"/>
  <c r="D83" i="7"/>
  <c r="A84" i="7"/>
  <c r="B84" i="7"/>
  <c r="C84" i="7"/>
  <c r="D84" i="7"/>
  <c r="A85" i="7"/>
  <c r="B85" i="7"/>
  <c r="C85" i="7"/>
  <c r="D85" i="7"/>
  <c r="A86" i="7"/>
  <c r="B86" i="7"/>
  <c r="C86" i="7"/>
  <c r="D86" i="7"/>
  <c r="A87" i="7"/>
  <c r="B87" i="7"/>
  <c r="C87" i="7"/>
  <c r="D87" i="7"/>
  <c r="A88" i="7"/>
  <c r="B88" i="7"/>
  <c r="C88" i="7"/>
  <c r="D88" i="7"/>
  <c r="A89" i="7"/>
  <c r="B89" i="7"/>
  <c r="C89" i="7"/>
  <c r="D89" i="7"/>
  <c r="A90" i="7"/>
  <c r="B90" i="7"/>
  <c r="C90" i="7"/>
  <c r="D90" i="7"/>
  <c r="A91" i="7"/>
  <c r="B91" i="7"/>
  <c r="C91" i="7"/>
  <c r="D91" i="7"/>
  <c r="A92" i="7"/>
  <c r="B92" i="7"/>
  <c r="C92" i="7"/>
  <c r="D92" i="7"/>
  <c r="A93" i="7"/>
  <c r="B93" i="7"/>
  <c r="C93" i="7"/>
  <c r="D93" i="7"/>
  <c r="A94" i="7"/>
  <c r="B94" i="7"/>
  <c r="C94" i="7"/>
  <c r="D94" i="7"/>
  <c r="A95" i="7"/>
  <c r="B95" i="7"/>
  <c r="C95" i="7"/>
  <c r="D95" i="7"/>
  <c r="A96" i="7"/>
  <c r="B96" i="7"/>
  <c r="C96" i="7"/>
  <c r="D96" i="7"/>
  <c r="A97" i="7"/>
  <c r="B97" i="7"/>
  <c r="C97" i="7"/>
  <c r="D97" i="7"/>
  <c r="A98" i="7"/>
  <c r="B98" i="7"/>
  <c r="C98" i="7"/>
  <c r="D98" i="7"/>
  <c r="A99" i="7"/>
  <c r="B99" i="7"/>
  <c r="C99" i="7"/>
  <c r="D99" i="7"/>
  <c r="A100" i="7"/>
  <c r="B100" i="7"/>
  <c r="C100" i="7"/>
  <c r="D100" i="7"/>
  <c r="A101" i="7"/>
  <c r="B101" i="7"/>
  <c r="C101" i="7"/>
  <c r="D101" i="7"/>
  <c r="A102" i="7"/>
  <c r="B102" i="7"/>
  <c r="C102" i="7"/>
  <c r="D102" i="7"/>
  <c r="A103" i="7"/>
  <c r="B103" i="7"/>
  <c r="C103" i="7"/>
  <c r="D103" i="7"/>
  <c r="A104" i="7"/>
  <c r="B104" i="7"/>
  <c r="C104" i="7"/>
  <c r="D104" i="7"/>
  <c r="A144" i="7"/>
  <c r="B144" i="7"/>
  <c r="A145" i="7"/>
  <c r="B145" i="7"/>
  <c r="C145" i="7"/>
  <c r="D145" i="7"/>
  <c r="A146" i="7"/>
  <c r="B146" i="7"/>
  <c r="C146" i="7"/>
  <c r="D146" i="7"/>
  <c r="A147" i="7"/>
  <c r="B147" i="7"/>
  <c r="C147" i="7"/>
  <c r="D147" i="7"/>
  <c r="A148" i="7"/>
  <c r="B148" i="7"/>
  <c r="C148" i="7"/>
  <c r="D148" i="7"/>
  <c r="A149" i="7"/>
  <c r="B149" i="7"/>
  <c r="C149" i="7"/>
  <c r="D149" i="7"/>
  <c r="A150" i="7"/>
  <c r="B150" i="7"/>
  <c r="C150" i="7"/>
  <c r="D150" i="7"/>
  <c r="A151" i="7"/>
  <c r="B151" i="7"/>
  <c r="C151" i="7"/>
  <c r="D151" i="7"/>
  <c r="A152" i="7"/>
  <c r="B152" i="7"/>
  <c r="C152" i="7"/>
  <c r="D152" i="7"/>
  <c r="A153" i="7"/>
  <c r="B153" i="7"/>
  <c r="C153" i="7"/>
  <c r="D153" i="7"/>
  <c r="A154" i="7"/>
  <c r="B154" i="7"/>
  <c r="C154" i="7"/>
  <c r="D154" i="7"/>
  <c r="A155" i="7"/>
  <c r="B155" i="7"/>
  <c r="C155" i="7"/>
  <c r="D155" i="7"/>
  <c r="A156" i="7"/>
  <c r="B156" i="7"/>
  <c r="C156" i="7"/>
  <c r="D156" i="7"/>
  <c r="A157" i="7"/>
  <c r="B157" i="7"/>
  <c r="C157" i="7"/>
  <c r="D157" i="7"/>
  <c r="A158" i="7"/>
  <c r="B158" i="7"/>
  <c r="C158" i="7"/>
  <c r="D158" i="7"/>
  <c r="A159" i="7"/>
  <c r="B159" i="7"/>
  <c r="C159" i="7"/>
  <c r="D159" i="7"/>
  <c r="A160" i="7"/>
  <c r="B160" i="7"/>
  <c r="C160" i="7"/>
  <c r="D160" i="7"/>
  <c r="A161" i="7"/>
  <c r="B161" i="7"/>
  <c r="C161" i="7"/>
  <c r="D161" i="7"/>
  <c r="A162" i="7"/>
  <c r="B162" i="7"/>
  <c r="C162" i="7"/>
  <c r="D162" i="7"/>
  <c r="A163" i="7"/>
  <c r="B163" i="7"/>
  <c r="C163" i="7"/>
  <c r="D163" i="7"/>
  <c r="A164" i="7"/>
  <c r="B164" i="7"/>
  <c r="C164" i="7"/>
  <c r="D164" i="7"/>
  <c r="A165" i="7"/>
  <c r="B165" i="7"/>
  <c r="C165" i="7"/>
  <c r="D165" i="7"/>
  <c r="A166" i="7"/>
  <c r="B166" i="7"/>
  <c r="C166" i="7"/>
  <c r="D166" i="7"/>
  <c r="A167" i="7"/>
  <c r="B167" i="7"/>
  <c r="C167" i="7"/>
  <c r="D167" i="7"/>
  <c r="A168" i="7"/>
  <c r="B168" i="7"/>
  <c r="C168" i="7"/>
  <c r="D168" i="7"/>
  <c r="A169" i="7"/>
  <c r="B169" i="7"/>
  <c r="C169" i="7"/>
  <c r="D169" i="7"/>
  <c r="A170" i="7"/>
  <c r="B170" i="7"/>
  <c r="C170" i="7"/>
  <c r="D170" i="7"/>
  <c r="A171" i="7"/>
  <c r="B171" i="7"/>
  <c r="C171" i="7"/>
  <c r="D171" i="7"/>
  <c r="A172" i="7"/>
  <c r="B172" i="7"/>
  <c r="C172" i="7"/>
  <c r="D172" i="7"/>
  <c r="A173" i="7"/>
  <c r="B173" i="7"/>
  <c r="C173" i="7"/>
  <c r="D173" i="7"/>
  <c r="A174" i="7"/>
  <c r="B174" i="7"/>
  <c r="C174" i="7"/>
  <c r="D174" i="7"/>
  <c r="A175" i="7"/>
  <c r="B175" i="7"/>
  <c r="C175" i="7"/>
  <c r="D175" i="7"/>
  <c r="A176" i="7"/>
  <c r="B176" i="7"/>
  <c r="C176" i="7"/>
  <c r="D176" i="7"/>
  <c r="A177" i="7"/>
  <c r="B177" i="7"/>
  <c r="C177" i="7"/>
  <c r="D177" i="7"/>
  <c r="B2" i="7"/>
  <c r="C2" i="7"/>
  <c r="D2" i="7"/>
  <c r="A2" i="7"/>
  <c r="A24" i="6"/>
  <c r="B24" i="6"/>
  <c r="C24" i="6"/>
  <c r="D24" i="6"/>
  <c r="A25" i="6"/>
  <c r="B25" i="6"/>
  <c r="C25" i="6"/>
  <c r="D25" i="6"/>
  <c r="A26" i="6"/>
  <c r="B26" i="6"/>
  <c r="C26" i="6"/>
  <c r="D26" i="6"/>
  <c r="A27" i="6"/>
  <c r="B27" i="6"/>
  <c r="C27" i="6"/>
  <c r="D27" i="6"/>
  <c r="A28" i="6"/>
  <c r="B28" i="6"/>
  <c r="C28" i="6"/>
  <c r="D28" i="6"/>
  <c r="A29" i="6"/>
  <c r="B29" i="6"/>
  <c r="C29" i="6"/>
  <c r="D29" i="6"/>
  <c r="A30" i="6"/>
  <c r="B30" i="6"/>
  <c r="C30" i="6"/>
  <c r="D30" i="6"/>
  <c r="A31" i="6"/>
  <c r="B31" i="6"/>
  <c r="C31" i="6"/>
  <c r="D31" i="6"/>
  <c r="A32" i="6"/>
  <c r="B32" i="6"/>
  <c r="C32" i="6"/>
  <c r="D32" i="6"/>
  <c r="A33" i="6"/>
  <c r="B33" i="6"/>
  <c r="C33" i="6"/>
  <c r="D33" i="6"/>
  <c r="A34" i="6"/>
  <c r="B34" i="6"/>
  <c r="C34" i="6"/>
  <c r="D34" i="6"/>
  <c r="A35" i="6"/>
  <c r="B35" i="6"/>
  <c r="C35" i="6"/>
  <c r="D35" i="6"/>
  <c r="A36" i="6"/>
  <c r="B36" i="6"/>
  <c r="C36" i="6"/>
  <c r="D36" i="6"/>
  <c r="A37" i="6"/>
  <c r="B37" i="6"/>
  <c r="C37" i="6"/>
  <c r="D37" i="6"/>
  <c r="A38" i="6"/>
  <c r="B38" i="6"/>
  <c r="C38" i="6"/>
  <c r="D38" i="6"/>
  <c r="A39" i="6"/>
  <c r="B39" i="6"/>
  <c r="C39" i="6"/>
  <c r="D39" i="6"/>
  <c r="A40" i="6"/>
  <c r="B40" i="6"/>
  <c r="C40" i="6"/>
  <c r="D40" i="6"/>
  <c r="A41" i="6"/>
  <c r="B41" i="6"/>
  <c r="C41" i="6"/>
  <c r="D41" i="6"/>
  <c r="A42" i="6"/>
  <c r="B42" i="6"/>
  <c r="C42" i="6"/>
  <c r="D42" i="6"/>
  <c r="A43" i="6"/>
  <c r="B43" i="6"/>
  <c r="C43" i="6"/>
  <c r="D43" i="6"/>
  <c r="A44" i="6"/>
  <c r="B44" i="6"/>
  <c r="C44" i="6"/>
  <c r="D44" i="6"/>
  <c r="A45" i="6"/>
  <c r="B45" i="6"/>
  <c r="C45" i="6"/>
  <c r="D45" i="6"/>
  <c r="A46" i="6"/>
  <c r="B46" i="6"/>
  <c r="C46" i="6"/>
  <c r="D46" i="6"/>
  <c r="A47" i="6"/>
  <c r="B47" i="6"/>
  <c r="C47" i="6"/>
  <c r="D47" i="6"/>
  <c r="A48" i="6"/>
  <c r="B48" i="6"/>
  <c r="C48" i="6"/>
  <c r="D48" i="6"/>
  <c r="A49" i="6"/>
  <c r="B49" i="6"/>
  <c r="C49" i="6"/>
  <c r="D49" i="6"/>
  <c r="A50" i="6"/>
  <c r="B50" i="6"/>
  <c r="C50" i="6"/>
  <c r="D50" i="6"/>
  <c r="A51" i="6"/>
  <c r="B51" i="6"/>
  <c r="C51" i="6"/>
  <c r="D51" i="6"/>
  <c r="A52" i="6"/>
  <c r="B52" i="6"/>
  <c r="C52" i="6"/>
  <c r="D52" i="6"/>
  <c r="A53" i="6"/>
  <c r="B53" i="6"/>
  <c r="C53" i="6"/>
  <c r="D53" i="6"/>
  <c r="A54" i="6"/>
  <c r="B54" i="6"/>
  <c r="C54" i="6"/>
  <c r="D54" i="6"/>
  <c r="A55" i="6"/>
  <c r="B55" i="6"/>
  <c r="C55" i="6"/>
  <c r="D55" i="6"/>
  <c r="A56" i="6"/>
  <c r="B56" i="6"/>
  <c r="C56" i="6"/>
  <c r="D56" i="6"/>
  <c r="A57" i="6"/>
  <c r="B57" i="6"/>
  <c r="C57" i="6"/>
  <c r="D57" i="6"/>
  <c r="A58" i="6"/>
  <c r="B58" i="6"/>
  <c r="C58" i="6"/>
  <c r="D58" i="6"/>
  <c r="A59" i="6"/>
  <c r="B59" i="6"/>
  <c r="C59" i="6"/>
  <c r="D59" i="6"/>
  <c r="A60" i="6"/>
  <c r="B60" i="6"/>
  <c r="C60" i="6"/>
  <c r="D60" i="6"/>
  <c r="A61" i="6"/>
  <c r="B61" i="6"/>
  <c r="C61" i="6"/>
  <c r="D61" i="6"/>
  <c r="A62" i="6"/>
  <c r="B62" i="6"/>
  <c r="C62" i="6"/>
  <c r="D62" i="6"/>
  <c r="A63" i="6"/>
  <c r="B63" i="6"/>
  <c r="C63" i="6"/>
  <c r="D63" i="6"/>
  <c r="A64" i="6"/>
  <c r="B64" i="6"/>
  <c r="C64" i="6"/>
  <c r="D64" i="6"/>
  <c r="A65" i="6"/>
  <c r="B65" i="6"/>
  <c r="C65" i="6"/>
  <c r="D65" i="6"/>
  <c r="A66" i="6"/>
  <c r="B66" i="6"/>
  <c r="C66" i="6"/>
  <c r="D66" i="6"/>
  <c r="A67" i="6"/>
  <c r="B67" i="6"/>
  <c r="C67" i="6"/>
  <c r="D67" i="6"/>
  <c r="A68" i="6"/>
  <c r="B68" i="6"/>
  <c r="C68" i="6"/>
  <c r="D68" i="6"/>
  <c r="A69" i="6"/>
  <c r="B69" i="6"/>
  <c r="C69" i="6"/>
  <c r="D69" i="6"/>
  <c r="A70" i="6"/>
  <c r="B70" i="6"/>
  <c r="C70" i="6"/>
  <c r="D70" i="6"/>
  <c r="A71" i="6"/>
  <c r="B71" i="6"/>
  <c r="C71" i="6"/>
  <c r="D71" i="6"/>
  <c r="A72" i="6"/>
  <c r="B72" i="6"/>
  <c r="C72" i="6"/>
  <c r="D72" i="6"/>
  <c r="A73" i="6"/>
  <c r="B73" i="6"/>
  <c r="C73" i="6"/>
  <c r="D73" i="6"/>
  <c r="A74" i="6"/>
  <c r="B74" i="6"/>
  <c r="C74" i="6"/>
  <c r="D74" i="6"/>
  <c r="A75" i="6"/>
  <c r="B75" i="6"/>
  <c r="C75" i="6"/>
  <c r="D75" i="6"/>
  <c r="A76" i="6"/>
  <c r="B76" i="6"/>
  <c r="C76" i="6"/>
  <c r="D76" i="6"/>
  <c r="A77" i="6"/>
  <c r="B77" i="6"/>
  <c r="C77" i="6"/>
  <c r="D77" i="6"/>
  <c r="A78" i="6"/>
  <c r="B78" i="6"/>
  <c r="C78" i="6"/>
  <c r="D78" i="6"/>
  <c r="A79" i="6"/>
  <c r="B79" i="6"/>
  <c r="C79" i="6"/>
  <c r="D79" i="6"/>
  <c r="A80" i="6"/>
  <c r="B80" i="6"/>
  <c r="C80" i="6"/>
  <c r="D80" i="6"/>
  <c r="A81" i="6"/>
  <c r="B81" i="6"/>
  <c r="C81" i="6"/>
  <c r="D81" i="6"/>
  <c r="A82" i="6"/>
  <c r="B82" i="6"/>
  <c r="C82" i="6"/>
  <c r="D82" i="6"/>
  <c r="A83" i="6"/>
  <c r="B83" i="6"/>
  <c r="C83" i="6"/>
  <c r="D83" i="6"/>
  <c r="A84" i="6"/>
  <c r="B84" i="6"/>
  <c r="C84" i="6"/>
  <c r="D84" i="6"/>
  <c r="A85" i="6"/>
  <c r="B85" i="6"/>
  <c r="C85" i="6"/>
  <c r="D85" i="6"/>
  <c r="A86" i="6"/>
  <c r="B86" i="6"/>
  <c r="C86" i="6"/>
  <c r="D86" i="6"/>
  <c r="A87" i="6"/>
  <c r="B87" i="6"/>
  <c r="C87" i="6"/>
  <c r="D87" i="6"/>
  <c r="A88" i="6"/>
  <c r="B88" i="6"/>
  <c r="C88" i="6"/>
  <c r="D88" i="6"/>
  <c r="A89" i="6"/>
  <c r="B89" i="6"/>
  <c r="C89" i="6"/>
  <c r="D89" i="6"/>
  <c r="A90" i="6"/>
  <c r="B90" i="6"/>
  <c r="C90" i="6"/>
  <c r="D90" i="6"/>
  <c r="A91" i="6"/>
  <c r="B91" i="6"/>
  <c r="C91" i="6"/>
  <c r="D91" i="6"/>
  <c r="A92" i="6"/>
  <c r="B92" i="6"/>
  <c r="C92" i="6"/>
  <c r="D92" i="6"/>
  <c r="A93" i="6"/>
  <c r="B93" i="6"/>
  <c r="C93" i="6"/>
  <c r="D93" i="6"/>
  <c r="A94" i="6"/>
  <c r="B94" i="6"/>
  <c r="C94" i="6"/>
  <c r="D94" i="6"/>
  <c r="A95" i="6"/>
  <c r="B95" i="6"/>
  <c r="C95" i="6"/>
  <c r="D95" i="6"/>
  <c r="A96" i="6"/>
  <c r="B96" i="6"/>
  <c r="C96" i="6"/>
  <c r="D96" i="6"/>
  <c r="A97" i="6"/>
  <c r="B97" i="6"/>
  <c r="C97" i="6"/>
  <c r="D97" i="6"/>
  <c r="A98" i="6"/>
  <c r="B98" i="6"/>
  <c r="C98" i="6"/>
  <c r="D98" i="6"/>
  <c r="A99" i="6"/>
  <c r="B99" i="6"/>
  <c r="C99" i="6"/>
  <c r="D99" i="6"/>
  <c r="A100" i="6"/>
  <c r="B100" i="6"/>
  <c r="C100" i="6"/>
  <c r="D100" i="6"/>
  <c r="A3" i="6"/>
  <c r="B3" i="6"/>
  <c r="C3" i="6"/>
  <c r="D3" i="6"/>
  <c r="A4" i="6"/>
  <c r="B4" i="6"/>
  <c r="C4" i="6"/>
  <c r="D4" i="6"/>
  <c r="A5" i="6"/>
  <c r="B5" i="6"/>
  <c r="C5" i="6"/>
  <c r="D5" i="6"/>
  <c r="A6" i="6"/>
  <c r="B6" i="6"/>
  <c r="C6" i="6"/>
  <c r="D6" i="6"/>
  <c r="A7" i="6"/>
  <c r="B7" i="6"/>
  <c r="C7" i="6"/>
  <c r="D7" i="6"/>
  <c r="A8" i="6"/>
  <c r="B8" i="6"/>
  <c r="C8" i="6"/>
  <c r="D8" i="6"/>
  <c r="A9" i="6"/>
  <c r="B9" i="6"/>
  <c r="C9" i="6"/>
  <c r="D9" i="6"/>
  <c r="A10" i="6"/>
  <c r="B10" i="6"/>
  <c r="C10" i="6"/>
  <c r="D10" i="6"/>
  <c r="A11" i="6"/>
  <c r="B11" i="6"/>
  <c r="C11" i="6"/>
  <c r="D11" i="6"/>
  <c r="A12" i="6"/>
  <c r="B12" i="6"/>
  <c r="C12" i="6"/>
  <c r="D12" i="6"/>
  <c r="A13" i="6"/>
  <c r="B13" i="6"/>
  <c r="C13" i="6"/>
  <c r="D13" i="6"/>
  <c r="A14" i="6"/>
  <c r="B14" i="6"/>
  <c r="C14" i="6"/>
  <c r="D14" i="6"/>
  <c r="A15" i="6"/>
  <c r="B15" i="6"/>
  <c r="C15" i="6"/>
  <c r="D15" i="6"/>
  <c r="A16" i="6"/>
  <c r="B16" i="6"/>
  <c r="C16" i="6"/>
  <c r="D16" i="6"/>
  <c r="A17" i="6"/>
  <c r="B17" i="6"/>
  <c r="C17" i="6"/>
  <c r="D17" i="6"/>
  <c r="A18" i="6"/>
  <c r="B18" i="6"/>
  <c r="C18" i="6"/>
  <c r="D18" i="6"/>
  <c r="A19" i="6"/>
  <c r="B19" i="6"/>
  <c r="C19" i="6"/>
  <c r="D19" i="6"/>
  <c r="A20" i="6"/>
  <c r="B20" i="6"/>
  <c r="C20" i="6"/>
  <c r="D20" i="6"/>
  <c r="A21" i="6"/>
  <c r="B21" i="6"/>
  <c r="C21" i="6"/>
  <c r="D21" i="6"/>
  <c r="A22" i="6"/>
  <c r="B22" i="6"/>
  <c r="C22" i="6"/>
  <c r="D22" i="6"/>
  <c r="A23" i="6"/>
  <c r="B23" i="6"/>
  <c r="C23" i="6"/>
  <c r="D23" i="6"/>
  <c r="B2" i="6"/>
  <c r="C2" i="6"/>
  <c r="D2" i="6"/>
  <c r="A2" i="6"/>
  <c r="D177" i="6"/>
  <c r="C177" i="6"/>
  <c r="B177" i="6"/>
  <c r="A177" i="6"/>
  <c r="D176" i="6"/>
  <c r="C176" i="6"/>
  <c r="B176" i="6"/>
  <c r="A176" i="6"/>
  <c r="D175" i="6"/>
  <c r="C175" i="6"/>
  <c r="B175" i="6"/>
  <c r="A175" i="6"/>
  <c r="D174" i="6"/>
  <c r="C174" i="6"/>
  <c r="B174" i="6"/>
  <c r="A174" i="6"/>
  <c r="D173" i="6"/>
  <c r="C173" i="6"/>
  <c r="B173" i="6"/>
  <c r="A173" i="6"/>
  <c r="D172" i="6"/>
  <c r="C172" i="6"/>
  <c r="B172" i="6"/>
  <c r="A172" i="6"/>
  <c r="D171" i="6"/>
  <c r="C171" i="6"/>
  <c r="B171" i="6"/>
  <c r="A171" i="6"/>
  <c r="D170" i="6"/>
  <c r="C170" i="6"/>
  <c r="B170" i="6"/>
  <c r="A170" i="6"/>
  <c r="D169" i="6"/>
  <c r="C169" i="6"/>
  <c r="B169" i="6"/>
  <c r="A169" i="6"/>
  <c r="D168" i="6"/>
  <c r="C168" i="6"/>
  <c r="B168" i="6"/>
  <c r="A168" i="6"/>
  <c r="D167" i="6"/>
  <c r="C167" i="6"/>
  <c r="B167" i="6"/>
  <c r="A167" i="6"/>
  <c r="D166" i="6"/>
  <c r="C166" i="6"/>
  <c r="B166" i="6"/>
  <c r="A166" i="6"/>
  <c r="D165" i="6"/>
  <c r="C165" i="6"/>
  <c r="B165" i="6"/>
  <c r="A165" i="6"/>
  <c r="D164" i="6"/>
  <c r="C164" i="6"/>
  <c r="B164" i="6"/>
  <c r="A164" i="6"/>
  <c r="D163" i="6"/>
  <c r="C163" i="6"/>
  <c r="B163" i="6"/>
  <c r="A163" i="6"/>
  <c r="D162" i="6"/>
  <c r="C162" i="6"/>
  <c r="B162" i="6"/>
  <c r="A162" i="6"/>
  <c r="D161" i="6"/>
  <c r="C161" i="6"/>
  <c r="B161" i="6"/>
  <c r="A161" i="6"/>
  <c r="D160" i="6"/>
  <c r="C160" i="6"/>
  <c r="B160" i="6"/>
  <c r="A160" i="6"/>
  <c r="D159" i="6"/>
  <c r="C159" i="6"/>
  <c r="B159" i="6"/>
  <c r="A159" i="6"/>
  <c r="D158" i="6"/>
  <c r="C158" i="6"/>
  <c r="B158" i="6"/>
  <c r="A158" i="6"/>
  <c r="D157" i="6"/>
  <c r="C157" i="6"/>
  <c r="B157" i="6"/>
  <c r="A157" i="6"/>
  <c r="D156" i="6"/>
  <c r="C156" i="6"/>
  <c r="B156" i="6"/>
  <c r="A156" i="6"/>
  <c r="D155" i="6"/>
  <c r="C155" i="6"/>
  <c r="B155" i="6"/>
  <c r="A155" i="6"/>
  <c r="D154" i="6"/>
  <c r="C154" i="6"/>
  <c r="B154" i="6"/>
  <c r="A154" i="6"/>
  <c r="D153" i="6"/>
  <c r="C153" i="6"/>
  <c r="B153" i="6"/>
  <c r="A153" i="6"/>
  <c r="D152" i="6"/>
  <c r="C152" i="6"/>
  <c r="B152" i="6"/>
  <c r="A152" i="6"/>
  <c r="D151" i="6"/>
  <c r="C151" i="6"/>
  <c r="B151" i="6"/>
  <c r="A151" i="6"/>
  <c r="D150" i="6"/>
  <c r="C150" i="6"/>
  <c r="B150" i="6"/>
  <c r="A150" i="6"/>
  <c r="D149" i="6"/>
  <c r="C149" i="6"/>
  <c r="B149" i="6"/>
  <c r="A149" i="6"/>
  <c r="D148" i="6"/>
  <c r="C148" i="6"/>
  <c r="B148" i="6"/>
  <c r="A148" i="6"/>
  <c r="D147" i="6"/>
  <c r="C147" i="6"/>
  <c r="B147" i="6"/>
  <c r="A147" i="6"/>
  <c r="D146" i="6"/>
  <c r="C146" i="6"/>
  <c r="B146" i="6"/>
  <c r="A146" i="6"/>
  <c r="D145" i="6"/>
  <c r="C145" i="6"/>
  <c r="B145" i="6"/>
  <c r="A145" i="6"/>
  <c r="B144" i="6"/>
  <c r="A144" i="6"/>
  <c r="A3" i="4"/>
  <c r="B3" i="4"/>
  <c r="C3" i="4"/>
  <c r="D3" i="4"/>
  <c r="A4" i="4"/>
  <c r="B4" i="4"/>
  <c r="C4" i="4"/>
  <c r="D4" i="4"/>
  <c r="A5" i="4"/>
  <c r="B5" i="4"/>
  <c r="C5" i="4"/>
  <c r="D5" i="4"/>
  <c r="A6" i="4"/>
  <c r="B6" i="4"/>
  <c r="C6" i="4"/>
  <c r="D6" i="4"/>
  <c r="A7" i="4"/>
  <c r="B7" i="4"/>
  <c r="C7" i="4"/>
  <c r="D7" i="4"/>
  <c r="A8" i="4"/>
  <c r="B8" i="4"/>
  <c r="C8" i="4"/>
  <c r="D8" i="4"/>
  <c r="A9" i="4"/>
  <c r="B9" i="4"/>
  <c r="C9" i="4"/>
  <c r="D9" i="4"/>
  <c r="A10" i="4"/>
  <c r="B10" i="4"/>
  <c r="C10" i="4"/>
  <c r="D10" i="4"/>
  <c r="A11" i="4"/>
  <c r="B11" i="4"/>
  <c r="C11" i="4"/>
  <c r="D11" i="4"/>
  <c r="A12" i="4"/>
  <c r="B12" i="4"/>
  <c r="C12" i="4"/>
  <c r="D12" i="4"/>
  <c r="A13" i="4"/>
  <c r="B13" i="4"/>
  <c r="C13" i="4"/>
  <c r="D13" i="4"/>
  <c r="A14" i="4"/>
  <c r="B14" i="4"/>
  <c r="C14" i="4"/>
  <c r="D14" i="4"/>
  <c r="A15" i="4"/>
  <c r="B15" i="4"/>
  <c r="C15" i="4"/>
  <c r="D15" i="4"/>
  <c r="A16" i="4"/>
  <c r="B16" i="4"/>
  <c r="C16" i="4"/>
  <c r="D16" i="4"/>
  <c r="A17" i="4"/>
  <c r="B17" i="4"/>
  <c r="C17" i="4"/>
  <c r="D17" i="4"/>
  <c r="A18" i="4"/>
  <c r="B18" i="4"/>
  <c r="C18" i="4"/>
  <c r="D18" i="4"/>
  <c r="A19" i="4"/>
  <c r="B19" i="4"/>
  <c r="C19" i="4"/>
  <c r="D19" i="4"/>
  <c r="A20" i="4"/>
  <c r="B20" i="4"/>
  <c r="C20" i="4"/>
  <c r="D20" i="4"/>
  <c r="A21" i="4"/>
  <c r="B21" i="4"/>
  <c r="C21" i="4"/>
  <c r="D21" i="4"/>
  <c r="A22" i="4"/>
  <c r="B22" i="4"/>
  <c r="C22" i="4"/>
  <c r="D22" i="4"/>
  <c r="A23" i="4"/>
  <c r="B23" i="4"/>
  <c r="C23" i="4"/>
  <c r="D23" i="4"/>
  <c r="A24" i="4"/>
  <c r="B24" i="4"/>
  <c r="C24" i="4"/>
  <c r="D24" i="4"/>
  <c r="A25" i="4"/>
  <c r="B25" i="4"/>
  <c r="C25" i="4"/>
  <c r="D25" i="4"/>
  <c r="A26" i="4"/>
  <c r="B26" i="4"/>
  <c r="C26" i="4"/>
  <c r="D26" i="4"/>
  <c r="A27" i="4"/>
  <c r="B27" i="4"/>
  <c r="C27" i="4"/>
  <c r="D27" i="4"/>
  <c r="A28" i="4"/>
  <c r="B28" i="4"/>
  <c r="C28" i="4"/>
  <c r="D28" i="4"/>
  <c r="A29" i="4"/>
  <c r="B29" i="4"/>
  <c r="C29" i="4"/>
  <c r="D29" i="4"/>
  <c r="A30" i="4"/>
  <c r="B30" i="4"/>
  <c r="C30" i="4"/>
  <c r="D30" i="4"/>
  <c r="A31" i="4"/>
  <c r="B31" i="4"/>
  <c r="C31" i="4"/>
  <c r="D31" i="4"/>
  <c r="A32" i="4"/>
  <c r="B32" i="4"/>
  <c r="C32" i="4"/>
  <c r="D32" i="4"/>
  <c r="A33" i="4"/>
  <c r="B33" i="4"/>
  <c r="C33" i="4"/>
  <c r="D33" i="4"/>
  <c r="A34" i="4"/>
  <c r="B34" i="4"/>
  <c r="C34" i="4"/>
  <c r="D34" i="4"/>
  <c r="A35" i="4"/>
  <c r="B35" i="4"/>
  <c r="C35" i="4"/>
  <c r="D35" i="4"/>
  <c r="A36" i="4"/>
  <c r="B36" i="4"/>
  <c r="C36" i="4"/>
  <c r="D36" i="4"/>
  <c r="A37" i="4"/>
  <c r="B37" i="4"/>
  <c r="C37" i="4"/>
  <c r="D37" i="4"/>
  <c r="A38" i="4"/>
  <c r="B38" i="4"/>
  <c r="C38" i="4"/>
  <c r="D38" i="4"/>
  <c r="A39" i="4"/>
  <c r="B39" i="4"/>
  <c r="C39" i="4"/>
  <c r="D39" i="4"/>
  <c r="A40" i="4"/>
  <c r="B40" i="4"/>
  <c r="C40" i="4"/>
  <c r="D40" i="4"/>
  <c r="A41" i="4"/>
  <c r="B41" i="4"/>
  <c r="C41" i="4"/>
  <c r="D41" i="4"/>
  <c r="A42" i="4"/>
  <c r="B42" i="4"/>
  <c r="C42" i="4"/>
  <c r="D42" i="4"/>
  <c r="A43" i="4"/>
  <c r="B43" i="4"/>
  <c r="C43" i="4"/>
  <c r="D43" i="4"/>
  <c r="A44" i="4"/>
  <c r="B44" i="4"/>
  <c r="C44" i="4"/>
  <c r="D44" i="4"/>
  <c r="A45" i="4"/>
  <c r="B45" i="4"/>
  <c r="C45" i="4"/>
  <c r="D45" i="4"/>
  <c r="A46" i="4"/>
  <c r="B46" i="4"/>
  <c r="C46" i="4"/>
  <c r="D46" i="4"/>
  <c r="A47" i="4"/>
  <c r="B47" i="4"/>
  <c r="C47" i="4"/>
  <c r="D47" i="4"/>
  <c r="A48" i="4"/>
  <c r="B48" i="4"/>
  <c r="C48" i="4"/>
  <c r="D48" i="4"/>
  <c r="A49" i="4"/>
  <c r="B49" i="4"/>
  <c r="C49" i="4"/>
  <c r="D49" i="4"/>
  <c r="A50" i="4"/>
  <c r="B50" i="4"/>
  <c r="C50" i="4"/>
  <c r="D50" i="4"/>
  <c r="A51" i="4"/>
  <c r="B51" i="4"/>
  <c r="C51" i="4"/>
  <c r="D51" i="4"/>
  <c r="A52" i="4"/>
  <c r="B52" i="4"/>
  <c r="C52" i="4"/>
  <c r="D52" i="4"/>
  <c r="A53" i="4"/>
  <c r="B53" i="4"/>
  <c r="C53" i="4"/>
  <c r="D53" i="4"/>
  <c r="A54" i="4"/>
  <c r="B54" i="4"/>
  <c r="C54" i="4"/>
  <c r="D54" i="4"/>
  <c r="A55" i="4"/>
  <c r="B55" i="4"/>
  <c r="C55" i="4"/>
  <c r="D55" i="4"/>
  <c r="A56" i="4"/>
  <c r="B56" i="4"/>
  <c r="C56" i="4"/>
  <c r="D56" i="4"/>
  <c r="A57" i="4"/>
  <c r="B57" i="4"/>
  <c r="C57" i="4"/>
  <c r="D57" i="4"/>
  <c r="A58" i="4"/>
  <c r="B58" i="4"/>
  <c r="C58" i="4"/>
  <c r="D58" i="4"/>
  <c r="A59" i="4"/>
  <c r="B59" i="4"/>
  <c r="C59" i="4"/>
  <c r="D59" i="4"/>
  <c r="A60" i="4"/>
  <c r="B60" i="4"/>
  <c r="C60" i="4"/>
  <c r="D60" i="4"/>
  <c r="A61" i="4"/>
  <c r="B61" i="4"/>
  <c r="C61" i="4"/>
  <c r="D61" i="4"/>
  <c r="A62" i="4"/>
  <c r="B62" i="4"/>
  <c r="C62" i="4"/>
  <c r="D62" i="4"/>
  <c r="A63" i="4"/>
  <c r="B63" i="4"/>
  <c r="C63" i="4"/>
  <c r="D63" i="4"/>
  <c r="A64" i="4"/>
  <c r="B64" i="4"/>
  <c r="C64" i="4"/>
  <c r="D64" i="4"/>
  <c r="A65" i="4"/>
  <c r="B65" i="4"/>
  <c r="C65" i="4"/>
  <c r="D65" i="4"/>
  <c r="A66" i="4"/>
  <c r="B66" i="4"/>
  <c r="C66" i="4"/>
  <c r="D66" i="4"/>
  <c r="A67" i="4"/>
  <c r="B67" i="4"/>
  <c r="C67" i="4"/>
  <c r="D67" i="4"/>
  <c r="A68" i="4"/>
  <c r="B68" i="4"/>
  <c r="C68" i="4"/>
  <c r="D68" i="4"/>
  <c r="A69" i="4"/>
  <c r="B69" i="4"/>
  <c r="C69" i="4"/>
  <c r="D69" i="4"/>
  <c r="A70" i="4"/>
  <c r="B70" i="4"/>
  <c r="C70" i="4"/>
  <c r="D70" i="4"/>
  <c r="A71" i="4"/>
  <c r="B71" i="4"/>
  <c r="C71" i="4"/>
  <c r="D71" i="4"/>
  <c r="A72" i="4"/>
  <c r="B72" i="4"/>
  <c r="C72" i="4"/>
  <c r="D72" i="4"/>
  <c r="A73" i="4"/>
  <c r="B73" i="4"/>
  <c r="C73" i="4"/>
  <c r="D73" i="4"/>
  <c r="A74" i="4"/>
  <c r="B74" i="4"/>
  <c r="C74" i="4"/>
  <c r="D74" i="4"/>
  <c r="A75" i="4"/>
  <c r="B75" i="4"/>
  <c r="C75" i="4"/>
  <c r="D75" i="4"/>
  <c r="A76" i="4"/>
  <c r="B76" i="4"/>
  <c r="C76" i="4"/>
  <c r="D76" i="4"/>
  <c r="A77" i="4"/>
  <c r="B77" i="4"/>
  <c r="C77" i="4"/>
  <c r="D77" i="4"/>
  <c r="A78" i="4"/>
  <c r="B78" i="4"/>
  <c r="C78" i="4"/>
  <c r="D78" i="4"/>
  <c r="A79" i="4"/>
  <c r="B79" i="4"/>
  <c r="C79" i="4"/>
  <c r="D79" i="4"/>
  <c r="A80" i="4"/>
  <c r="B80" i="4"/>
  <c r="C80" i="4"/>
  <c r="D80" i="4"/>
  <c r="A81" i="4"/>
  <c r="B81" i="4"/>
  <c r="C81" i="4"/>
  <c r="D81" i="4"/>
  <c r="A82" i="4"/>
  <c r="B82" i="4"/>
  <c r="C82" i="4"/>
  <c r="D82" i="4"/>
  <c r="A83" i="4"/>
  <c r="B83" i="4"/>
  <c r="C83" i="4"/>
  <c r="D83" i="4"/>
  <c r="A84" i="4"/>
  <c r="B84" i="4"/>
  <c r="C84" i="4"/>
  <c r="D84" i="4"/>
  <c r="A85" i="4"/>
  <c r="B85" i="4"/>
  <c r="C85" i="4"/>
  <c r="D85" i="4"/>
  <c r="A86" i="4"/>
  <c r="B86" i="4"/>
  <c r="C86" i="4"/>
  <c r="D86" i="4"/>
  <c r="A87" i="4"/>
  <c r="B87" i="4"/>
  <c r="C87" i="4"/>
  <c r="D87" i="4"/>
  <c r="A88" i="4"/>
  <c r="B88" i="4"/>
  <c r="C88" i="4"/>
  <c r="D88" i="4"/>
  <c r="A89" i="4"/>
  <c r="B89" i="4"/>
  <c r="C89" i="4"/>
  <c r="D89" i="4"/>
  <c r="A90" i="4"/>
  <c r="B90" i="4"/>
  <c r="C90" i="4"/>
  <c r="D90" i="4"/>
  <c r="A144" i="4"/>
  <c r="B144" i="4"/>
  <c r="A145" i="4"/>
  <c r="B145" i="4"/>
  <c r="C145" i="4"/>
  <c r="D145" i="4"/>
  <c r="A146" i="4"/>
  <c r="B146" i="4"/>
  <c r="C146" i="4"/>
  <c r="D146" i="4"/>
  <c r="A147" i="4"/>
  <c r="B147" i="4"/>
  <c r="C147" i="4"/>
  <c r="D147" i="4"/>
  <c r="A148" i="4"/>
  <c r="B148" i="4"/>
  <c r="C148" i="4"/>
  <c r="D148" i="4"/>
  <c r="A149" i="4"/>
  <c r="B149" i="4"/>
  <c r="C149" i="4"/>
  <c r="D149" i="4"/>
  <c r="A150" i="4"/>
  <c r="B150" i="4"/>
  <c r="C150" i="4"/>
  <c r="D150" i="4"/>
  <c r="A151" i="4"/>
  <c r="B151" i="4"/>
  <c r="C151" i="4"/>
  <c r="D151" i="4"/>
  <c r="A152" i="4"/>
  <c r="B152" i="4"/>
  <c r="C152" i="4"/>
  <c r="D152" i="4"/>
  <c r="A153" i="4"/>
  <c r="B153" i="4"/>
  <c r="C153" i="4"/>
  <c r="D153" i="4"/>
  <c r="A154" i="4"/>
  <c r="B154" i="4"/>
  <c r="C154" i="4"/>
  <c r="D154" i="4"/>
  <c r="A155" i="4"/>
  <c r="B155" i="4"/>
  <c r="C155" i="4"/>
  <c r="D155" i="4"/>
  <c r="A156" i="4"/>
  <c r="B156" i="4"/>
  <c r="C156" i="4"/>
  <c r="D156" i="4"/>
  <c r="A157" i="4"/>
  <c r="B157" i="4"/>
  <c r="C157" i="4"/>
  <c r="D157" i="4"/>
  <c r="A158" i="4"/>
  <c r="B158" i="4"/>
  <c r="C158" i="4"/>
  <c r="D158" i="4"/>
  <c r="A159" i="4"/>
  <c r="B159" i="4"/>
  <c r="C159" i="4"/>
  <c r="D159" i="4"/>
  <c r="A160" i="4"/>
  <c r="B160" i="4"/>
  <c r="C160" i="4"/>
  <c r="D160" i="4"/>
  <c r="A161" i="4"/>
  <c r="B161" i="4"/>
  <c r="C161" i="4"/>
  <c r="D161" i="4"/>
  <c r="A162" i="4"/>
  <c r="B162" i="4"/>
  <c r="C162" i="4"/>
  <c r="D162" i="4"/>
  <c r="A163" i="4"/>
  <c r="B163" i="4"/>
  <c r="C163" i="4"/>
  <c r="D163" i="4"/>
  <c r="A164" i="4"/>
  <c r="B164" i="4"/>
  <c r="C164" i="4"/>
  <c r="D164" i="4"/>
  <c r="A165" i="4"/>
  <c r="B165" i="4"/>
  <c r="C165" i="4"/>
  <c r="D165" i="4"/>
  <c r="A166" i="4"/>
  <c r="B166" i="4"/>
  <c r="C166" i="4"/>
  <c r="D166" i="4"/>
  <c r="A167" i="4"/>
  <c r="B167" i="4"/>
  <c r="C167" i="4"/>
  <c r="D167" i="4"/>
  <c r="A168" i="4"/>
  <c r="B168" i="4"/>
  <c r="C168" i="4"/>
  <c r="D168" i="4"/>
  <c r="A169" i="4"/>
  <c r="B169" i="4"/>
  <c r="C169" i="4"/>
  <c r="D169" i="4"/>
  <c r="A170" i="4"/>
  <c r="B170" i="4"/>
  <c r="C170" i="4"/>
  <c r="D170" i="4"/>
  <c r="A171" i="4"/>
  <c r="B171" i="4"/>
  <c r="C171" i="4"/>
  <c r="D171" i="4"/>
  <c r="A172" i="4"/>
  <c r="B172" i="4"/>
  <c r="C172" i="4"/>
  <c r="D172" i="4"/>
  <c r="A173" i="4"/>
  <c r="B173" i="4"/>
  <c r="C173" i="4"/>
  <c r="D173" i="4"/>
  <c r="A174" i="4"/>
  <c r="B174" i="4"/>
  <c r="C174" i="4"/>
  <c r="D174" i="4"/>
  <c r="A175" i="4"/>
  <c r="B175" i="4"/>
  <c r="C175" i="4"/>
  <c r="D175" i="4"/>
  <c r="A176" i="4"/>
  <c r="B176" i="4"/>
  <c r="C176" i="4"/>
  <c r="D176" i="4"/>
  <c r="A177" i="4"/>
  <c r="B177" i="4"/>
  <c r="C177" i="4"/>
  <c r="D177" i="4"/>
  <c r="B2" i="4"/>
  <c r="C2" i="4"/>
  <c r="D2" i="4"/>
  <c r="A2" i="4"/>
  <c r="D144" i="6" l="1"/>
  <c r="C144" i="6"/>
  <c r="D144" i="7"/>
  <c r="C144" i="7"/>
  <c r="B4" i="5" s="1"/>
  <c r="C144" i="4"/>
  <c r="B2" i="5" s="1"/>
  <c r="C25" i="5"/>
  <c r="C26" i="5"/>
  <c r="D144" i="4"/>
  <c r="C2" i="5" s="1"/>
  <c r="C144" i="8"/>
  <c r="B5" i="5" s="1"/>
  <c r="D144" i="8"/>
  <c r="C5" i="5" s="1"/>
  <c r="C4" i="5"/>
  <c r="B3" i="5"/>
  <c r="C3" i="5"/>
  <c r="B11" i="5"/>
  <c r="C27" i="5" l="1"/>
  <c r="C16" i="5"/>
  <c r="C30" i="5" s="1"/>
  <c r="B16" i="5"/>
  <c r="B6" i="5"/>
  <c r="B7" i="5" s="1"/>
  <c r="B26" i="5"/>
  <c r="B25" i="5"/>
  <c r="B15" i="5"/>
  <c r="C15" i="5"/>
  <c r="C29" i="5" s="1"/>
  <c r="B13" i="5"/>
  <c r="C6" i="5"/>
  <c r="C7" i="5" s="1"/>
  <c r="B29" i="5" l="1"/>
  <c r="B30" i="5"/>
  <c r="B27" i="5"/>
  <c r="B17" i="5"/>
  <c r="C17" i="5"/>
</calcChain>
</file>

<file path=xl/sharedStrings.xml><?xml version="1.0" encoding="utf-8"?>
<sst xmlns="http://schemas.openxmlformats.org/spreadsheetml/2006/main" count="437" uniqueCount="220">
  <si>
    <t>N° Compte</t>
  </si>
  <si>
    <t>Intitulé</t>
  </si>
  <si>
    <t>ACHATS DE MATIERES</t>
  </si>
  <si>
    <t>ACHAT MATIERE INTRA COM</t>
  </si>
  <si>
    <t>FRAIS DE FACTURATION ACHAT</t>
  </si>
  <si>
    <t>MATIERES CONSOMMABLES</t>
  </si>
  <si>
    <t>FOURNITURES CONSOMMABLES</t>
  </si>
  <si>
    <t>EMBALLAGES</t>
  </si>
  <si>
    <t>EMBALLAGES PERDUS</t>
  </si>
  <si>
    <t>EMBALLAGE RECUPERABLE NON</t>
  </si>
  <si>
    <t>VARIATION STOCK MATIERES PR</t>
  </si>
  <si>
    <t>ELECTRICITE</t>
  </si>
  <si>
    <t>EAU</t>
  </si>
  <si>
    <t>GAZ</t>
  </si>
  <si>
    <t>CARBURANT CHARIOT ELEVATE</t>
  </si>
  <si>
    <t>CARBURANTS</t>
  </si>
  <si>
    <t>PETIT OUTILLAGE</t>
  </si>
  <si>
    <t>ACHATS FOURN DECOUPE PLAS</t>
  </si>
  <si>
    <t>FOURNIT.ET PETIT MAT.BUREAU</t>
  </si>
  <si>
    <t>ACHAT DECHETS INDUSTRIELS</t>
  </si>
  <si>
    <t>SOUS TRAITANCE</t>
  </si>
  <si>
    <t>CREDIT BAIL LOFINORD FENWIC</t>
  </si>
  <si>
    <t>REDEVANCES CREDIT­BAIL MOBI</t>
  </si>
  <si>
    <t>LEASING DECOUPE PLASMA</t>
  </si>
  <si>
    <t>LOCATIONS IMMOBILIERES</t>
  </si>
  <si>
    <t>LOCATIONS MOBILIERES</t>
  </si>
  <si>
    <t>LOCATION MATERIEL BELGIQUE</t>
  </si>
  <si>
    <t>LOCATION COURTE DUREE VEHI</t>
  </si>
  <si>
    <t>LOC. ENT. M.  SHARP MXC301W +</t>
  </si>
  <si>
    <t>LOC. MAINT. ENT. ALPHABET  BM</t>
  </si>
  <si>
    <t>LOCATION LD BOOXER FB­090­VX</t>
  </si>
  <si>
    <t>LOC. + ENTR. PEUGEOT EM 291B</t>
  </si>
  <si>
    <t>LOCATION LD BOOXER FB­812­JQ</t>
  </si>
  <si>
    <t>LOCATION ET ENTRETIEN FS­821­</t>
  </si>
  <si>
    <t>LOC LD PEUGEOT EXPERT FB404</t>
  </si>
  <si>
    <t xml:space="preserve">LOCATION MOBILIERE ORANGE </t>
  </si>
  <si>
    <t>LOCATION SHARP MX2651EU ATE</t>
  </si>
  <si>
    <t>ENTR.REP.DES BIENS IMMOBILIE</t>
  </si>
  <si>
    <t>ENTR.REP.DES BIENS MOBILIERS</t>
  </si>
  <si>
    <t>ENTR.REP.MATERIEL OUTILLAGE</t>
  </si>
  <si>
    <t>FOURNITURE ENTRET REP COM</t>
  </si>
  <si>
    <t>ENTRETIEN HABILLAGE FS­821­F</t>
  </si>
  <si>
    <t>ENTR.REP.MAT TRANSP BMW FH­</t>
  </si>
  <si>
    <t>TRX ET ENTRETIEN CABINE DE P</t>
  </si>
  <si>
    <t>TRAVAUX ENTRETIEN BMW GD­61</t>
  </si>
  <si>
    <t>TRVX ENT REP CHARIOT ELEV FE</t>
  </si>
  <si>
    <t>Trav Entr Réparation poste à souder</t>
  </si>
  <si>
    <t>TRAVAUX ENT PEUGEOT  FB090V</t>
  </si>
  <si>
    <t>ENTRET REP FB­812­JQ</t>
  </si>
  <si>
    <t>TRAV ENTRET POUR SECURITE I</t>
  </si>
  <si>
    <t>Trav Entr Rep  PEUGEOT  EM 291</t>
  </si>
  <si>
    <t>ENTRETIEN REPAR PRESSE PLIE</t>
  </si>
  <si>
    <t>MAINTENANCE INFORMATIQUE</t>
  </si>
  <si>
    <t>ENTRETIEN GENERAL</t>
  </si>
  <si>
    <t>MAINTENANCE PLASMA+ PRESSE</t>
  </si>
  <si>
    <t>MAINTENANCE CHUBB</t>
  </si>
  <si>
    <t>MAINTENANCE</t>
  </si>
  <si>
    <t>MAINTENANCE CONTROLE ELEC</t>
  </si>
  <si>
    <t>ASSURANCE CYBER RISQUES</t>
  </si>
  <si>
    <t>ASSURANCES PGE 150 K€</t>
  </si>
  <si>
    <t>ASSURANCES MULTIRISQUES</t>
  </si>
  <si>
    <t>ASSURANCES MARCHAND TRAN</t>
  </si>
  <si>
    <t>ASS RC DIRIGEANT</t>
  </si>
  <si>
    <t>ASSURANCE PRET</t>
  </si>
  <si>
    <t>ASSURANCE VEHICULES</t>
  </si>
  <si>
    <t>ASSURANCES RC</t>
  </si>
  <si>
    <t>ASSURANCE DIVERS</t>
  </si>
  <si>
    <t>PERSONNEL INTERIMAIRE</t>
  </si>
  <si>
    <t>Personnel KEITA LASSO</t>
  </si>
  <si>
    <t>COMMISSIONS VERSES SUR VEN</t>
  </si>
  <si>
    <t>HONORAIRES CAC</t>
  </si>
  <si>
    <t>HONORAIRES</t>
  </si>
  <si>
    <t>HONORAIRES DIVERS</t>
  </si>
  <si>
    <t>HONORAIRES TRINITY  AVOCATS</t>
  </si>
  <si>
    <t>FRAIS D'ACTES ET CONTENTIEUX</t>
  </si>
  <si>
    <t>ANNONCES ET INSERTIONS</t>
  </si>
  <si>
    <t>CADEAUX A LA CLIENTELE</t>
  </si>
  <si>
    <t>CATALOGUES ET IMPRIMES</t>
  </si>
  <si>
    <t>DIVERS (POURBOIRES ,DONS)</t>
  </si>
  <si>
    <t>TRANSPORTS SUR ACHATS</t>
  </si>
  <si>
    <t>TRANSPORTS SUR VENTES</t>
  </si>
  <si>
    <t>PORT  PAYE NON SOUMIS A LA T</t>
  </si>
  <si>
    <t>VOYAGES DEPLACEMENTS PERS</t>
  </si>
  <si>
    <t>FRAIS DEPLACTS OUTREMAN F</t>
  </si>
  <si>
    <t>FRAIS DE MISSIONS</t>
  </si>
  <si>
    <t>FRAIS NETTOYAGE VETEMENT D</t>
  </si>
  <si>
    <t>FRAIS DE RECEPTIONS</t>
  </si>
  <si>
    <t>FRAIS DE POSTE</t>
  </si>
  <si>
    <t>COYOTTE</t>
  </si>
  <si>
    <t>FRAIS DE TELECOMMUNICATION</t>
  </si>
  <si>
    <t>FRAIS PORTABLE ATELIER/ CHA</t>
  </si>
  <si>
    <t>ABONNEMENT INTERNET WANAD</t>
  </si>
  <si>
    <t xml:space="preserve">FRAIS BANCAIRES BA ­ CREDIT </t>
  </si>
  <si>
    <t>FRAIS BANCAIRE BANQUE POPU</t>
  </si>
  <si>
    <t>CONCOURS DIVERS (COTISATIO</t>
  </si>
  <si>
    <t>COT.ORG.SYNDICALES ET PROF</t>
  </si>
  <si>
    <t>TAXE D'APPRENTISSAGE</t>
  </si>
  <si>
    <t>PART. D'EMPLOYEUR FORMATIO</t>
  </si>
  <si>
    <t>PARTIC. D'EMPLOYEUR FORMATI</t>
  </si>
  <si>
    <t>CONTRIBUTION CET</t>
  </si>
  <si>
    <t>TAXE FONCIERE</t>
  </si>
  <si>
    <t>* TAXE S/VEHICULES  TOURISME</t>
  </si>
  <si>
    <t>DROITS ENREGISTREMENT, TIMB</t>
  </si>
  <si>
    <t>AUTRES DROITS ET TAXES</t>
  </si>
  <si>
    <t>TAXE COREM</t>
  </si>
  <si>
    <t>SALAIRES OUVRIERS</t>
  </si>
  <si>
    <t>SALAIRE ADMINISTRATIF</t>
  </si>
  <si>
    <t>SALAIRES BRUTS PDG</t>
  </si>
  <si>
    <t>CONGES PAYES</t>
  </si>
  <si>
    <t>PRIMES ET GRATIFICATIONS</t>
  </si>
  <si>
    <t>PRIMES POUVOIR ACHAT</t>
  </si>
  <si>
    <t>INDEMNITES &amp; AVANTAGES DIVE</t>
  </si>
  <si>
    <t>GRATIFICATION STAGIAIRE</t>
  </si>
  <si>
    <t>INDEMNITE RUPTURE CONVENTI</t>
  </si>
  <si>
    <t>Ind Journalieres NEVELESTYN L</t>
  </si>
  <si>
    <t>Ind journalieres recues KIECKE</t>
  </si>
  <si>
    <t>IND JOURNALIERES RECUES BU</t>
  </si>
  <si>
    <t>Indemnités journ recues LEFEBV</t>
  </si>
  <si>
    <t>Indemnités journalieres FILLEB</t>
  </si>
  <si>
    <t>COTISATIONS A L'URSSAF</t>
  </si>
  <si>
    <t>COTISATIONS MUTUELLE</t>
  </si>
  <si>
    <t>COTISATIONS CAISSES RETRAITE</t>
  </si>
  <si>
    <t>COTISATIONS PREVOYANCE</t>
  </si>
  <si>
    <t>CHARGES SUR CP</t>
  </si>
  <si>
    <t>RETRAITE ARTICLE 83</t>
  </si>
  <si>
    <t>COTIS CAISSES CADRES</t>
  </si>
  <si>
    <t>MATERIEL DE PROTECTION SECU</t>
  </si>
  <si>
    <t>ACHATS MASQUES COVID19</t>
  </si>
  <si>
    <t>MEDECINE DU TRAVAIL, PHARMA</t>
  </si>
  <si>
    <t>DIVERS PERSONNELS DEPLACE</t>
  </si>
  <si>
    <t>AUTRES CHARGES DU PERSONN</t>
  </si>
  <si>
    <t>CERTIFICAT ANALYSE</t>
  </si>
  <si>
    <t>CREANCES DES EXERCICES ANT</t>
  </si>
  <si>
    <t>FRAIS DIVERS DE GESTION</t>
  </si>
  <si>
    <t>INTERETS DES EMPRUNTS</t>
  </si>
  <si>
    <t>INTERETS DES COMPTES COURA</t>
  </si>
  <si>
    <t>CHARGES D'EXPLOIT.ANTERIEUR</t>
  </si>
  <si>
    <t>DOT.AMORT.AUTRES IMMOB.INC</t>
  </si>
  <si>
    <t>DOT.AMORT.INSTAL.AMENAG.CO</t>
  </si>
  <si>
    <t>DOT.AMORT.MAT.INST.TECHNI.(L)</t>
  </si>
  <si>
    <t>DOT AMORT INST GENERAL.</t>
  </si>
  <si>
    <t>DOT.AMORT.MAT.DE TRANSPORT</t>
  </si>
  <si>
    <t>DOT.AMORT.MOB.ET MAT BUREA</t>
  </si>
  <si>
    <t>*IMPOTS SUR LES BENEFICES</t>
  </si>
  <si>
    <t>Atelier</t>
  </si>
  <si>
    <t>Montage</t>
  </si>
  <si>
    <t>Atelier et montage</t>
  </si>
  <si>
    <t>Type</t>
  </si>
  <si>
    <t>Vérification</t>
  </si>
  <si>
    <t>Nombre d'heures d'atelier</t>
  </si>
  <si>
    <t>Nombre d'heures de montage</t>
  </si>
  <si>
    <t>Nombre d'heures totales</t>
  </si>
  <si>
    <t>Non prise en compte</t>
  </si>
  <si>
    <t>Charges non prise en compte</t>
  </si>
  <si>
    <t>Charges atelier</t>
  </si>
  <si>
    <t>Charges montage</t>
  </si>
  <si>
    <t>Charges atelier et montage</t>
  </si>
  <si>
    <t>Total des charges</t>
  </si>
  <si>
    <t>Charges pour une heure d'atelier</t>
  </si>
  <si>
    <t>Charges pour une heure de montage</t>
  </si>
  <si>
    <t>N°</t>
  </si>
  <si>
    <t>Nom de l'employé</t>
  </si>
  <si>
    <t xml:space="preserve">         1</t>
  </si>
  <si>
    <t>BOULET LAURENT</t>
  </si>
  <si>
    <t xml:space="preserve">         2</t>
  </si>
  <si>
    <t>BUYSE ANTONY</t>
  </si>
  <si>
    <t xml:space="preserve">         4</t>
  </si>
  <si>
    <t>CUVELIER JEROME</t>
  </si>
  <si>
    <t xml:space="preserve">         5</t>
  </si>
  <si>
    <t>DELVAUX FRANCOIS</t>
  </si>
  <si>
    <t xml:space="preserve">         6</t>
  </si>
  <si>
    <t>DELVAUX PHILIPPE</t>
  </si>
  <si>
    <t xml:space="preserve">         8</t>
  </si>
  <si>
    <t>FILLEBEEN AXEL</t>
  </si>
  <si>
    <t xml:space="preserve">        10</t>
  </si>
  <si>
    <t>KIECKEN JEREMY</t>
  </si>
  <si>
    <t xml:space="preserve">        11</t>
  </si>
  <si>
    <t>KUYLLE BERTRAND</t>
  </si>
  <si>
    <t xml:space="preserve">        12</t>
  </si>
  <si>
    <t>LEBEUF JEAN PHILIPPE</t>
  </si>
  <si>
    <t xml:space="preserve">        13</t>
  </si>
  <si>
    <t>LEFEBVRE CHRISTOPHE</t>
  </si>
  <si>
    <t xml:space="preserve">        15</t>
  </si>
  <si>
    <t>LOUVET RICHARD</t>
  </si>
  <si>
    <t xml:space="preserve">        16</t>
  </si>
  <si>
    <t>OUTREMAN FRANCK</t>
  </si>
  <si>
    <t xml:space="preserve">        17</t>
  </si>
  <si>
    <t>THIBAUT GERARD</t>
  </si>
  <si>
    <t xml:space="preserve">        18</t>
  </si>
  <si>
    <t>KEITA LASSO</t>
  </si>
  <si>
    <t xml:space="preserve">        19</t>
  </si>
  <si>
    <t>NEVELESTYN LUDOVIC</t>
  </si>
  <si>
    <t xml:space="preserve">        23</t>
  </si>
  <si>
    <t>CHAPUT AUDE</t>
  </si>
  <si>
    <t xml:space="preserve">        24</t>
  </si>
  <si>
    <t>WICKAERT LOIC</t>
  </si>
  <si>
    <t/>
  </si>
  <si>
    <t>Cumuls N-1 employés sans bulletins sur N</t>
  </si>
  <si>
    <t>TOTAL GENERAL</t>
  </si>
  <si>
    <t>Coût global</t>
  </si>
  <si>
    <t>Nb.H.Trav.</t>
  </si>
  <si>
    <t xml:space="preserve">        14</t>
  </si>
  <si>
    <t>LEROY PASCALE</t>
  </si>
  <si>
    <t xml:space="preserve">        22</t>
  </si>
  <si>
    <t>MOREL FREDERIC</t>
  </si>
  <si>
    <t xml:space="preserve">         9</t>
  </si>
  <si>
    <t>JACLIN OLIVIER</t>
  </si>
  <si>
    <t>30/06/2021 - 12 mois</t>
  </si>
  <si>
    <t>31/12/2021 - 6 mois</t>
  </si>
  <si>
    <t>Monteur</t>
  </si>
  <si>
    <t>Administratif</t>
  </si>
  <si>
    <t>Nombre d'heures administratif</t>
  </si>
  <si>
    <t>Coût total / paie pour atelier</t>
  </si>
  <si>
    <t>Coût total / paie pour montage</t>
  </si>
  <si>
    <t>Coût total / paie pour administratif</t>
  </si>
  <si>
    <t>Total</t>
  </si>
  <si>
    <t>Coût total / paie pour une heure d'atelier (adm. Compris)</t>
  </si>
  <si>
    <t>Coût total / paie pour une heure de montage (adm. Compris)</t>
  </si>
  <si>
    <t>Coût global d'une heure d'atelier</t>
  </si>
  <si>
    <t>Coût global d'une heure de 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</si>
</sst>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#,###\h"/>
  </numFmts>
  <fonts count="25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Segoe UI"/>
      <family val="2"/>
    </font>
    <font>
      <b/>
      <sz val="13"/>
      <color theme="3"/>
      <name val="Segoe UI"/>
      <family val="2"/>
    </font>
    <font>
      <b/>
      <sz val="11"/>
      <color theme="3"/>
      <name val="Segoe UI"/>
      <family val="2"/>
    </font>
    <font>
      <sz val="11"/>
      <color rgb="FF006100"/>
      <name val="Segoe UI"/>
      <family val="2"/>
    </font>
    <font>
      <sz val="11"/>
      <color rgb="FF9C0006"/>
      <name val="Segoe UI"/>
      <family val="2"/>
    </font>
    <font>
      <sz val="11"/>
      <color rgb="FF9C6500"/>
      <name val="Segoe UI"/>
      <family val="2"/>
    </font>
    <font>
      <sz val="11"/>
      <color rgb="FF3F3F76"/>
      <name val="Segoe UI"/>
      <family val="2"/>
    </font>
    <font>
      <b/>
      <sz val="11"/>
      <color rgb="FF3F3F3F"/>
      <name val="Segoe UI"/>
      <family val="2"/>
    </font>
    <font>
      <b/>
      <sz val="11"/>
      <color rgb="FFFA7D00"/>
      <name val="Segoe UI"/>
      <family val="2"/>
    </font>
    <font>
      <sz val="11"/>
      <color rgb="FFFA7D00"/>
      <name val="Segoe UI"/>
      <family val="2"/>
    </font>
    <font>
      <b/>
      <sz val="11"/>
      <color theme="0"/>
      <name val="Segoe UI"/>
      <family val="2"/>
    </font>
    <font>
      <sz val="11"/>
      <color rgb="FFFF0000"/>
      <name val="Segoe UI"/>
      <family val="2"/>
    </font>
    <font>
      <i/>
      <sz val="11"/>
      <color rgb="FF7F7F7F"/>
      <name val="Segoe UI"/>
      <family val="2"/>
    </font>
    <font>
      <b/>
      <sz val="11"/>
      <color theme="1"/>
      <name val="Segoe UI"/>
      <family val="2"/>
    </font>
    <font>
      <sz val="11"/>
      <color theme="0"/>
      <name val="Segoe UI"/>
      <family val="2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1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80"/>
      <name val="Calibri"/>
      <family val="2"/>
    </font>
    <font>
      <sz val="11"/>
      <color rgb="FFFFFFFF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800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46">
    <xf numFmtId="0" fontId="0" fillId="0" borderId="0" xfId="0"/>
    <xf numFmtId="44" fontId="0" fillId="0" borderId="0" xfId="1" applyFont="1"/>
    <xf numFmtId="0" fontId="16" fillId="0" borderId="0" xfId="0" applyFont="1"/>
    <xf numFmtId="44" fontId="16" fillId="0" borderId="0" xfId="1" applyFont="1"/>
    <xf numFmtId="0" fontId="16" fillId="0" borderId="0" xfId="0" applyFont="1" applyAlignment="1">
      <alignment horizontal="center"/>
    </xf>
    <xf numFmtId="14" fontId="16" fillId="0" borderId="0" xfId="1" applyNumberFormat="1" applyFont="1" applyAlignment="1">
      <alignment horizontal="center"/>
    </xf>
    <xf numFmtId="44" fontId="0" fillId="0" borderId="0" xfId="0" applyNumberFormat="1"/>
    <xf numFmtId="14" fontId="16" fillId="0" borderId="0" xfId="0" applyNumberFormat="1" applyFont="1" applyAlignment="1">
      <alignment horizontal="center"/>
    </xf>
    <xf numFmtId="0" fontId="0" fillId="0" borderId="0" xfId="0"/>
    <xf numFmtId="165" fontId="0" fillId="0" borderId="0" xfId="0" applyNumberFormat="1"/>
    <xf numFmtId="0" fontId="18" fillId="33" borderId="10" xfId="0" quotePrefix="1" applyFont="1" applyFill="1" applyBorder="1"/>
    <xf numFmtId="0" fontId="18" fillId="33" borderId="11" xfId="0" quotePrefix="1" applyFont="1" applyFill="1" applyBorder="1"/>
    <xf numFmtId="0" fontId="19" fillId="34" borderId="12" xfId="0" quotePrefix="1" applyFont="1" applyFill="1" applyBorder="1"/>
    <xf numFmtId="0" fontId="19" fillId="34" borderId="13" xfId="0" quotePrefix="1" applyFont="1" applyFill="1" applyBorder="1"/>
    <xf numFmtId="0" fontId="19" fillId="34" borderId="14" xfId="0" quotePrefix="1" applyFont="1" applyFill="1" applyBorder="1"/>
    <xf numFmtId="0" fontId="19" fillId="34" borderId="15" xfId="0" quotePrefix="1" applyFont="1" applyFill="1" applyBorder="1"/>
    <xf numFmtId="0" fontId="20" fillId="35" borderId="14" xfId="0" quotePrefix="1" applyFont="1" applyFill="1" applyBorder="1"/>
    <xf numFmtId="0" fontId="20" fillId="35" borderId="15" xfId="0" quotePrefix="1" applyFont="1" applyFill="1" applyBorder="1"/>
    <xf numFmtId="0" fontId="21" fillId="36" borderId="11" xfId="0" quotePrefix="1" applyFont="1" applyFill="1" applyBorder="1"/>
    <xf numFmtId="0" fontId="21" fillId="36" borderId="10" xfId="0" quotePrefix="1" applyFont="1" applyFill="1" applyBorder="1"/>
    <xf numFmtId="0" fontId="23" fillId="37" borderId="12" xfId="0" quotePrefix="1" applyFont="1" applyFill="1" applyBorder="1"/>
    <xf numFmtId="0" fontId="23" fillId="37" borderId="13" xfId="0" quotePrefix="1" applyFont="1" applyFill="1" applyBorder="1"/>
    <xf numFmtId="0" fontId="23" fillId="37" borderId="14" xfId="0" quotePrefix="1" applyFont="1" applyFill="1" applyBorder="1"/>
    <xf numFmtId="0" fontId="23" fillId="37" borderId="15" xfId="0" quotePrefix="1" applyFont="1" applyFill="1" applyBorder="1"/>
    <xf numFmtId="0" fontId="24" fillId="38" borderId="14" xfId="0" quotePrefix="1" applyFont="1" applyFill="1" applyBorder="1"/>
    <xf numFmtId="0" fontId="24" fillId="38" borderId="15" xfId="0" quotePrefix="1" applyFont="1" applyFill="1" applyBorder="1"/>
    <xf numFmtId="0" fontId="24" fillId="39" borderId="16" xfId="0" quotePrefix="1" applyFont="1" applyFill="1" applyBorder="1"/>
    <xf numFmtId="0" fontId="24" fillId="39" borderId="17" xfId="0" quotePrefix="1" applyFont="1" applyFill="1" applyBorder="1"/>
    <xf numFmtId="44" fontId="22" fillId="0" borderId="13" xfId="1" applyFont="1" applyFill="1" applyBorder="1"/>
    <xf numFmtId="44" fontId="22" fillId="0" borderId="15" xfId="1" applyFont="1" applyFill="1" applyBorder="1"/>
    <xf numFmtId="0" fontId="24" fillId="38" borderId="15" xfId="0" quotePrefix="1" applyFont="1" applyFill="1" applyBorder="1" applyAlignment="1">
      <alignment horizontal="right"/>
    </xf>
    <xf numFmtId="44" fontId="21" fillId="36" borderId="11" xfId="1" quotePrefix="1" applyFont="1" applyFill="1" applyBorder="1"/>
    <xf numFmtId="44" fontId="24" fillId="38" borderId="15" xfId="1" quotePrefix="1" applyFont="1" applyFill="1" applyBorder="1" applyAlignment="1">
      <alignment horizontal="right"/>
    </xf>
    <xf numFmtId="44" fontId="24" fillId="39" borderId="17" xfId="1" applyFont="1" applyFill="1" applyBorder="1"/>
    <xf numFmtId="164" fontId="24" fillId="39" borderId="17" xfId="43" applyFont="1" applyFill="1" applyBorder="1"/>
    <xf numFmtId="164" fontId="21" fillId="36" borderId="11" xfId="43" quotePrefix="1" applyFont="1" applyFill="1" applyBorder="1"/>
    <xf numFmtId="164" fontId="22" fillId="0" borderId="13" xfId="43" applyFont="1" applyFill="1" applyBorder="1"/>
    <xf numFmtId="164" fontId="22" fillId="0" borderId="15" xfId="43" applyFont="1" applyFill="1" applyBorder="1"/>
    <xf numFmtId="164" fontId="22" fillId="0" borderId="15" xfId="43" quotePrefix="1" applyFont="1" applyFill="1" applyBorder="1" applyAlignment="1">
      <alignment horizontal="right"/>
    </xf>
    <xf numFmtId="164" fontId="24" fillId="38" borderId="15" xfId="43" quotePrefix="1" applyFont="1" applyFill="1" applyBorder="1" applyAlignment="1">
      <alignment horizontal="right"/>
    </xf>
    <xf numFmtId="164" fontId="0" fillId="0" borderId="0" xfId="43" applyFont="1"/>
    <xf numFmtId="0" fontId="0" fillId="40" borderId="0" xfId="0" applyFill="1"/>
    <xf numFmtId="44" fontId="0" fillId="40" borderId="0" xfId="0" applyNumberFormat="1" applyFill="1"/>
    <xf numFmtId="14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44" fontId="0" fillId="0" borderId="18" xfId="1" applyFont="1" applyBorder="1" applyAlignment="1">
      <alignment horizontal="center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43" builtinId="3"/>
    <cellStyle name="Monétaire" xfId="1" builtinId="4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4"/>
  <sheetViews>
    <sheetView workbookViewId="0">
      <selection activeCell="E11" sqref="E11"/>
    </sheetView>
  </sheetViews>
  <sheetFormatPr baseColWidth="10" defaultRowHeight="16.5" x14ac:dyDescent="0.3"/>
  <cols>
    <col min="1" max="1" width="12.125" bestFit="1" customWidth="1"/>
    <col min="2" max="2" width="30.875" bestFit="1" customWidth="1"/>
    <col min="3" max="4" width="15.875" style="1" bestFit="1" customWidth="1"/>
    <col min="5" max="5" width="18.375" bestFit="1" customWidth="1"/>
  </cols>
  <sheetData>
    <row r="1" spans="1:5" s="4" customFormat="1" x14ac:dyDescent="0.3">
      <c r="A1" s="4" t="s">
        <v>0</v>
      </c>
      <c r="B1" s="4" t="s">
        <v>1</v>
      </c>
      <c r="C1" s="5">
        <v>44561</v>
      </c>
      <c r="D1" s="5">
        <v>44377</v>
      </c>
      <c r="E1" s="4" t="s">
        <v>147</v>
      </c>
    </row>
    <row r="2" spans="1:5" x14ac:dyDescent="0.3">
      <c r="A2">
        <v>601100</v>
      </c>
      <c r="B2" t="s">
        <v>2</v>
      </c>
      <c r="C2" s="1">
        <v>311496.44</v>
      </c>
      <c r="D2" s="1">
        <v>387984.02</v>
      </c>
      <c r="E2" t="s">
        <v>152</v>
      </c>
    </row>
    <row r="3" spans="1:5" x14ac:dyDescent="0.3">
      <c r="A3">
        <v>601150</v>
      </c>
      <c r="B3" t="s">
        <v>3</v>
      </c>
      <c r="C3" s="1">
        <v>7889.3</v>
      </c>
      <c r="D3" s="1">
        <v>234.82</v>
      </c>
      <c r="E3" t="s">
        <v>152</v>
      </c>
    </row>
    <row r="4" spans="1:5" x14ac:dyDescent="0.3">
      <c r="A4">
        <v>601200</v>
      </c>
      <c r="B4" t="s">
        <v>4</v>
      </c>
      <c r="C4" s="1">
        <v>112.94</v>
      </c>
      <c r="D4" s="1">
        <v>108.77</v>
      </c>
      <c r="E4" t="s">
        <v>152</v>
      </c>
    </row>
    <row r="5" spans="1:5" x14ac:dyDescent="0.3">
      <c r="A5">
        <v>602100</v>
      </c>
      <c r="B5" t="s">
        <v>5</v>
      </c>
      <c r="C5" s="1">
        <v>31376.29</v>
      </c>
      <c r="D5" s="1">
        <v>45665.53</v>
      </c>
      <c r="E5" t="s">
        <v>152</v>
      </c>
    </row>
    <row r="6" spans="1:5" x14ac:dyDescent="0.3">
      <c r="A6">
        <v>602200</v>
      </c>
      <c r="B6" t="s">
        <v>6</v>
      </c>
      <c r="C6" s="1">
        <v>0</v>
      </c>
      <c r="D6" s="1">
        <v>4.16</v>
      </c>
      <c r="E6" t="s">
        <v>152</v>
      </c>
    </row>
    <row r="7" spans="1:5" x14ac:dyDescent="0.3">
      <c r="A7">
        <v>602600</v>
      </c>
      <c r="B7" t="s">
        <v>7</v>
      </c>
      <c r="C7" s="1">
        <v>332.3</v>
      </c>
      <c r="E7" t="s">
        <v>152</v>
      </c>
    </row>
    <row r="8" spans="1:5" x14ac:dyDescent="0.3">
      <c r="A8">
        <v>602610</v>
      </c>
      <c r="B8" t="s">
        <v>8</v>
      </c>
      <c r="C8" s="1">
        <v>47</v>
      </c>
      <c r="D8" s="1">
        <v>361.1</v>
      </c>
      <c r="E8" t="s">
        <v>152</v>
      </c>
    </row>
    <row r="9" spans="1:5" x14ac:dyDescent="0.3">
      <c r="A9">
        <v>602650</v>
      </c>
      <c r="B9" t="s">
        <v>9</v>
      </c>
      <c r="C9" s="1">
        <v>90</v>
      </c>
      <c r="D9" s="1">
        <v>340</v>
      </c>
      <c r="E9" t="s">
        <v>152</v>
      </c>
    </row>
    <row r="10" spans="1:5" x14ac:dyDescent="0.3">
      <c r="A10">
        <v>603100</v>
      </c>
      <c r="B10" t="s">
        <v>10</v>
      </c>
      <c r="C10" s="1">
        <v>0</v>
      </c>
      <c r="D10" s="1">
        <v>16686</v>
      </c>
      <c r="E10" t="s">
        <v>152</v>
      </c>
    </row>
    <row r="11" spans="1:5" x14ac:dyDescent="0.3">
      <c r="A11">
        <v>606110</v>
      </c>
      <c r="B11" t="s">
        <v>11</v>
      </c>
      <c r="C11" s="1">
        <v>5005.66</v>
      </c>
      <c r="D11" s="1">
        <v>11614.02</v>
      </c>
      <c r="E11" t="s">
        <v>144</v>
      </c>
    </row>
    <row r="12" spans="1:5" x14ac:dyDescent="0.3">
      <c r="A12">
        <v>606120</v>
      </c>
      <c r="B12" t="s">
        <v>12</v>
      </c>
      <c r="C12" s="1">
        <v>272.81</v>
      </c>
      <c r="D12" s="1">
        <v>336.91</v>
      </c>
      <c r="E12" t="s">
        <v>144</v>
      </c>
    </row>
    <row r="13" spans="1:5" x14ac:dyDescent="0.3">
      <c r="A13">
        <v>606130</v>
      </c>
      <c r="B13" t="s">
        <v>13</v>
      </c>
      <c r="C13" s="1">
        <v>2335.0700000000002</v>
      </c>
      <c r="D13" s="1">
        <v>2749.43</v>
      </c>
      <c r="E13" t="s">
        <v>144</v>
      </c>
    </row>
    <row r="14" spans="1:5" x14ac:dyDescent="0.3">
      <c r="A14">
        <v>606145</v>
      </c>
      <c r="B14" t="s">
        <v>14</v>
      </c>
      <c r="C14" s="1">
        <v>1768.49</v>
      </c>
      <c r="D14" s="1">
        <v>2564.87</v>
      </c>
      <c r="E14" t="s">
        <v>144</v>
      </c>
    </row>
    <row r="15" spans="1:5" x14ac:dyDescent="0.3">
      <c r="A15">
        <v>606160</v>
      </c>
      <c r="B15" t="s">
        <v>15</v>
      </c>
      <c r="C15" s="1">
        <v>11169.46</v>
      </c>
      <c r="D15" s="1">
        <v>20884.099999999999</v>
      </c>
      <c r="E15" t="s">
        <v>145</v>
      </c>
    </row>
    <row r="16" spans="1:5" x14ac:dyDescent="0.3">
      <c r="A16">
        <v>606320</v>
      </c>
      <c r="B16" t="s">
        <v>16</v>
      </c>
      <c r="C16" s="1">
        <v>2212.4299999999998</v>
      </c>
      <c r="D16" s="1">
        <v>12736.07</v>
      </c>
      <c r="E16" t="s">
        <v>146</v>
      </c>
    </row>
    <row r="17" spans="1:5" x14ac:dyDescent="0.3">
      <c r="A17">
        <v>606330</v>
      </c>
      <c r="B17" t="s">
        <v>17</v>
      </c>
      <c r="C17" s="1">
        <v>1458.33</v>
      </c>
      <c r="D17" s="1">
        <v>4763.9399999999996</v>
      </c>
      <c r="E17" t="s">
        <v>144</v>
      </c>
    </row>
    <row r="18" spans="1:5" x14ac:dyDescent="0.3">
      <c r="A18">
        <v>606400</v>
      </c>
      <c r="B18" t="s">
        <v>18</v>
      </c>
      <c r="C18" s="1">
        <v>1615.12</v>
      </c>
      <c r="D18" s="1">
        <v>2948.85</v>
      </c>
      <c r="E18" t="s">
        <v>146</v>
      </c>
    </row>
    <row r="19" spans="1:5" x14ac:dyDescent="0.3">
      <c r="A19">
        <v>606800</v>
      </c>
      <c r="B19" t="s">
        <v>19</v>
      </c>
      <c r="C19" s="1">
        <v>245.47</v>
      </c>
      <c r="D19" s="1">
        <v>293.42</v>
      </c>
      <c r="E19" t="s">
        <v>152</v>
      </c>
    </row>
    <row r="20" spans="1:5" x14ac:dyDescent="0.3">
      <c r="A20">
        <v>611000</v>
      </c>
      <c r="B20" t="s">
        <v>20</v>
      </c>
      <c r="C20" s="1">
        <v>219114.16</v>
      </c>
      <c r="D20" s="1">
        <v>380346.96</v>
      </c>
      <c r="E20" t="s">
        <v>152</v>
      </c>
    </row>
    <row r="21" spans="1:5" x14ac:dyDescent="0.3">
      <c r="A21">
        <v>612010</v>
      </c>
      <c r="B21" t="s">
        <v>21</v>
      </c>
      <c r="C21" s="1">
        <v>3172.26</v>
      </c>
      <c r="D21" s="1">
        <v>6336.27</v>
      </c>
      <c r="E21" t="s">
        <v>144</v>
      </c>
    </row>
    <row r="22" spans="1:5" x14ac:dyDescent="0.3">
      <c r="A22">
        <v>612200</v>
      </c>
      <c r="B22" t="s">
        <v>22</v>
      </c>
      <c r="C22" s="1">
        <v>5395.62</v>
      </c>
      <c r="D22" s="1">
        <v>12108.5</v>
      </c>
      <c r="E22" t="s">
        <v>144</v>
      </c>
    </row>
    <row r="23" spans="1:5" x14ac:dyDescent="0.3">
      <c r="A23">
        <v>612264</v>
      </c>
      <c r="B23" t="s">
        <v>23</v>
      </c>
      <c r="C23" s="1">
        <v>0</v>
      </c>
      <c r="D23" s="1">
        <v>5950.05</v>
      </c>
      <c r="E23" t="s">
        <v>144</v>
      </c>
    </row>
    <row r="24" spans="1:5" x14ac:dyDescent="0.3">
      <c r="A24">
        <v>613200</v>
      </c>
      <c r="B24" t="s">
        <v>24</v>
      </c>
      <c r="C24" s="1">
        <v>23973.119999999999</v>
      </c>
      <c r="D24" s="1">
        <v>47917.88</v>
      </c>
      <c r="E24" t="s">
        <v>144</v>
      </c>
    </row>
    <row r="25" spans="1:5" x14ac:dyDescent="0.3">
      <c r="A25">
        <v>613500</v>
      </c>
      <c r="B25" t="s">
        <v>25</v>
      </c>
      <c r="C25" s="1">
        <v>33256.57</v>
      </c>
      <c r="D25" s="1">
        <v>53627.92</v>
      </c>
      <c r="E25" t="s">
        <v>144</v>
      </c>
    </row>
    <row r="26" spans="1:5" x14ac:dyDescent="0.3">
      <c r="A26">
        <v>613501</v>
      </c>
      <c r="B26" t="s">
        <v>26</v>
      </c>
      <c r="C26" s="1">
        <v>895.12</v>
      </c>
      <c r="E26" t="s">
        <v>144</v>
      </c>
    </row>
    <row r="27" spans="1:5" x14ac:dyDescent="0.3">
      <c r="A27">
        <v>613510</v>
      </c>
      <c r="B27" t="s">
        <v>27</v>
      </c>
      <c r="C27" s="1">
        <v>0</v>
      </c>
      <c r="D27" s="1">
        <v>310</v>
      </c>
      <c r="E27" t="s">
        <v>145</v>
      </c>
    </row>
    <row r="28" spans="1:5" x14ac:dyDescent="0.3">
      <c r="A28">
        <v>613555</v>
      </c>
      <c r="B28" t="s">
        <v>28</v>
      </c>
      <c r="C28" s="1">
        <v>1058.74</v>
      </c>
      <c r="D28" s="1">
        <v>1958.66</v>
      </c>
      <c r="E28" t="s">
        <v>144</v>
      </c>
    </row>
    <row r="29" spans="1:5" x14ac:dyDescent="0.3">
      <c r="A29">
        <v>613560</v>
      </c>
      <c r="B29" t="s">
        <v>29</v>
      </c>
      <c r="C29" s="1">
        <v>9213.66</v>
      </c>
      <c r="D29" s="1">
        <v>18427.34</v>
      </c>
      <c r="E29" t="s">
        <v>146</v>
      </c>
    </row>
    <row r="30" spans="1:5" x14ac:dyDescent="0.3">
      <c r="A30">
        <v>613565</v>
      </c>
      <c r="B30" t="s">
        <v>30</v>
      </c>
      <c r="C30" s="1">
        <v>2787.36</v>
      </c>
      <c r="D30" s="1">
        <v>5923.24</v>
      </c>
      <c r="E30" t="s">
        <v>145</v>
      </c>
    </row>
    <row r="31" spans="1:5" x14ac:dyDescent="0.3">
      <c r="A31">
        <v>613570</v>
      </c>
      <c r="B31" t="s">
        <v>31</v>
      </c>
      <c r="C31" s="1">
        <v>0</v>
      </c>
      <c r="D31" s="1">
        <v>1079.5899999999999</v>
      </c>
      <c r="E31" t="s">
        <v>145</v>
      </c>
    </row>
    <row r="32" spans="1:5" x14ac:dyDescent="0.3">
      <c r="A32">
        <v>613575</v>
      </c>
      <c r="B32" t="s">
        <v>32</v>
      </c>
      <c r="C32" s="1">
        <v>2787.36</v>
      </c>
      <c r="D32" s="1">
        <v>5925.12</v>
      </c>
      <c r="E32" t="s">
        <v>145</v>
      </c>
    </row>
    <row r="33" spans="1:5" x14ac:dyDescent="0.3">
      <c r="A33">
        <v>613576</v>
      </c>
      <c r="B33" t="s">
        <v>33</v>
      </c>
      <c r="C33" s="1">
        <v>2969.1</v>
      </c>
      <c r="D33" s="1">
        <v>5147.32</v>
      </c>
      <c r="E33" t="s">
        <v>145</v>
      </c>
    </row>
    <row r="34" spans="1:5" x14ac:dyDescent="0.3">
      <c r="A34">
        <v>613580</v>
      </c>
      <c r="B34" t="s">
        <v>34</v>
      </c>
      <c r="C34" s="1">
        <v>1562.19</v>
      </c>
      <c r="D34" s="1">
        <v>3990.44</v>
      </c>
      <c r="E34" t="s">
        <v>145</v>
      </c>
    </row>
    <row r="35" spans="1:5" x14ac:dyDescent="0.3">
      <c r="A35">
        <v>613585</v>
      </c>
      <c r="B35" t="s">
        <v>35</v>
      </c>
      <c r="C35" s="1">
        <v>573.36</v>
      </c>
      <c r="D35" s="1">
        <v>1146.72</v>
      </c>
      <c r="E35" t="s">
        <v>144</v>
      </c>
    </row>
    <row r="36" spans="1:5" x14ac:dyDescent="0.3">
      <c r="A36">
        <v>613590</v>
      </c>
      <c r="B36" t="s">
        <v>36</v>
      </c>
      <c r="C36" s="1">
        <v>2048.87</v>
      </c>
      <c r="D36" s="1">
        <v>1989.52</v>
      </c>
      <c r="E36" t="s">
        <v>144</v>
      </c>
    </row>
    <row r="37" spans="1:5" x14ac:dyDescent="0.3">
      <c r="A37">
        <v>615200</v>
      </c>
      <c r="B37" t="s">
        <v>37</v>
      </c>
      <c r="C37" s="1">
        <v>956.53</v>
      </c>
      <c r="E37" t="s">
        <v>144</v>
      </c>
    </row>
    <row r="38" spans="1:5" x14ac:dyDescent="0.3">
      <c r="A38">
        <v>615500</v>
      </c>
      <c r="B38" t="s">
        <v>38</v>
      </c>
      <c r="C38" s="1">
        <v>1073.6099999999999</v>
      </c>
      <c r="D38" s="1">
        <v>11778.13</v>
      </c>
      <c r="E38" t="s">
        <v>144</v>
      </c>
    </row>
    <row r="39" spans="1:5" x14ac:dyDescent="0.3">
      <c r="A39">
        <v>615510</v>
      </c>
      <c r="B39" t="s">
        <v>39</v>
      </c>
      <c r="C39" s="1">
        <v>1674.84</v>
      </c>
      <c r="E39" t="s">
        <v>144</v>
      </c>
    </row>
    <row r="40" spans="1:5" x14ac:dyDescent="0.3">
      <c r="A40">
        <v>615515</v>
      </c>
      <c r="B40" t="s">
        <v>40</v>
      </c>
      <c r="C40" s="1">
        <v>410.4</v>
      </c>
      <c r="E40" t="s">
        <v>144</v>
      </c>
    </row>
    <row r="41" spans="1:5" x14ac:dyDescent="0.3">
      <c r="A41">
        <v>615516</v>
      </c>
      <c r="B41" t="s">
        <v>41</v>
      </c>
      <c r="C41" s="1">
        <v>227.32</v>
      </c>
      <c r="E41" t="s">
        <v>145</v>
      </c>
    </row>
    <row r="42" spans="1:5" x14ac:dyDescent="0.3">
      <c r="A42">
        <v>615520</v>
      </c>
      <c r="B42" t="s">
        <v>42</v>
      </c>
      <c r="C42" s="1">
        <v>963.69</v>
      </c>
      <c r="D42" s="1">
        <v>1230.98</v>
      </c>
      <c r="E42" t="s">
        <v>146</v>
      </c>
    </row>
    <row r="43" spans="1:5" x14ac:dyDescent="0.3">
      <c r="A43">
        <v>615521</v>
      </c>
      <c r="B43" t="s">
        <v>43</v>
      </c>
      <c r="C43" s="1">
        <v>0</v>
      </c>
      <c r="D43" s="1">
        <v>3280</v>
      </c>
      <c r="E43" t="s">
        <v>144</v>
      </c>
    </row>
    <row r="44" spans="1:5" x14ac:dyDescent="0.3">
      <c r="A44">
        <v>615522</v>
      </c>
      <c r="B44" t="s">
        <v>44</v>
      </c>
      <c r="C44" s="1">
        <v>1149</v>
      </c>
      <c r="E44" t="s">
        <v>146</v>
      </c>
    </row>
    <row r="45" spans="1:5" x14ac:dyDescent="0.3">
      <c r="A45">
        <v>615550</v>
      </c>
      <c r="B45" t="s">
        <v>45</v>
      </c>
      <c r="C45" s="1">
        <v>0</v>
      </c>
      <c r="D45" s="1">
        <v>1516.82</v>
      </c>
      <c r="E45" t="s">
        <v>144</v>
      </c>
    </row>
    <row r="46" spans="1:5" x14ac:dyDescent="0.3">
      <c r="A46">
        <v>615560</v>
      </c>
      <c r="B46" t="s">
        <v>46</v>
      </c>
      <c r="C46" s="1">
        <v>517.14</v>
      </c>
      <c r="D46" s="1">
        <v>1108.78</v>
      </c>
      <c r="E46" t="s">
        <v>144</v>
      </c>
    </row>
    <row r="47" spans="1:5" x14ac:dyDescent="0.3">
      <c r="A47">
        <v>615570</v>
      </c>
      <c r="B47" t="s">
        <v>47</v>
      </c>
      <c r="C47" s="1">
        <v>424.13</v>
      </c>
      <c r="D47" s="1">
        <v>162.1</v>
      </c>
      <c r="E47" t="s">
        <v>145</v>
      </c>
    </row>
    <row r="48" spans="1:5" x14ac:dyDescent="0.3">
      <c r="A48">
        <v>615575</v>
      </c>
      <c r="B48" t="s">
        <v>48</v>
      </c>
      <c r="C48" s="1">
        <v>0</v>
      </c>
      <c r="D48" s="1">
        <v>209.1</v>
      </c>
      <c r="E48" t="s">
        <v>145</v>
      </c>
    </row>
    <row r="49" spans="1:5" x14ac:dyDescent="0.3">
      <c r="A49">
        <v>615580</v>
      </c>
      <c r="B49" t="s">
        <v>49</v>
      </c>
      <c r="C49" s="1">
        <v>2200</v>
      </c>
      <c r="D49" s="1">
        <v>523.9</v>
      </c>
      <c r="E49" t="s">
        <v>145</v>
      </c>
    </row>
    <row r="50" spans="1:5" x14ac:dyDescent="0.3">
      <c r="A50">
        <v>615585</v>
      </c>
      <c r="B50" t="s">
        <v>50</v>
      </c>
      <c r="C50" s="1">
        <v>20</v>
      </c>
      <c r="E50" t="s">
        <v>145</v>
      </c>
    </row>
    <row r="51" spans="1:5" x14ac:dyDescent="0.3">
      <c r="A51">
        <v>615590</v>
      </c>
      <c r="B51" t="s">
        <v>51</v>
      </c>
      <c r="C51" s="1">
        <v>1324.94</v>
      </c>
      <c r="E51" t="s">
        <v>145</v>
      </c>
    </row>
    <row r="52" spans="1:5" x14ac:dyDescent="0.3">
      <c r="A52">
        <v>615600</v>
      </c>
      <c r="B52" t="s">
        <v>52</v>
      </c>
      <c r="C52" s="1">
        <v>2814.91</v>
      </c>
      <c r="D52" s="1">
        <v>2944.16</v>
      </c>
      <c r="E52" t="s">
        <v>146</v>
      </c>
    </row>
    <row r="53" spans="1:5" x14ac:dyDescent="0.3">
      <c r="A53">
        <v>615700</v>
      </c>
      <c r="B53" t="s">
        <v>53</v>
      </c>
      <c r="C53" s="1">
        <v>5132.5200000000004</v>
      </c>
      <c r="D53" s="1">
        <v>10300.6</v>
      </c>
      <c r="E53" t="s">
        <v>144</v>
      </c>
    </row>
    <row r="54" spans="1:5" x14ac:dyDescent="0.3">
      <c r="A54">
        <v>615800</v>
      </c>
      <c r="B54" t="s">
        <v>54</v>
      </c>
      <c r="C54" s="1">
        <v>1154.44</v>
      </c>
      <c r="D54" s="1">
        <v>2887.41</v>
      </c>
      <c r="E54" t="s">
        <v>144</v>
      </c>
    </row>
    <row r="55" spans="1:5" x14ac:dyDescent="0.3">
      <c r="A55">
        <v>615900</v>
      </c>
      <c r="B55" t="s">
        <v>55</v>
      </c>
      <c r="C55" s="1">
        <v>715.89</v>
      </c>
      <c r="D55" s="1">
        <v>1507.89</v>
      </c>
      <c r="E55" t="s">
        <v>144</v>
      </c>
    </row>
    <row r="56" spans="1:5" x14ac:dyDescent="0.3">
      <c r="A56">
        <v>615950</v>
      </c>
      <c r="B56" t="s">
        <v>56</v>
      </c>
      <c r="C56" s="1">
        <v>284.12</v>
      </c>
      <c r="D56" s="1">
        <v>783.14</v>
      </c>
      <c r="E56" t="s">
        <v>144</v>
      </c>
    </row>
    <row r="57" spans="1:5" x14ac:dyDescent="0.3">
      <c r="A57">
        <v>615951</v>
      </c>
      <c r="B57" t="s">
        <v>57</v>
      </c>
      <c r="C57" s="1">
        <v>0</v>
      </c>
      <c r="D57" s="1">
        <v>1897.12</v>
      </c>
      <c r="E57" t="s">
        <v>144</v>
      </c>
    </row>
    <row r="58" spans="1:5" x14ac:dyDescent="0.3">
      <c r="A58">
        <v>616000</v>
      </c>
      <c r="B58" t="s">
        <v>58</v>
      </c>
      <c r="C58" s="1">
        <v>61.63</v>
      </c>
      <c r="E58" t="s">
        <v>144</v>
      </c>
    </row>
    <row r="59" spans="1:5" x14ac:dyDescent="0.3">
      <c r="A59">
        <v>616020</v>
      </c>
      <c r="B59" t="s">
        <v>59</v>
      </c>
      <c r="C59" s="1">
        <v>392.22</v>
      </c>
      <c r="D59" s="1">
        <v>784.44</v>
      </c>
      <c r="E59" t="s">
        <v>146</v>
      </c>
    </row>
    <row r="60" spans="1:5" x14ac:dyDescent="0.3">
      <c r="A60">
        <v>616100</v>
      </c>
      <c r="B60" t="s">
        <v>60</v>
      </c>
      <c r="C60" s="1">
        <v>1995.54</v>
      </c>
      <c r="D60" s="1">
        <v>3742.86</v>
      </c>
      <c r="E60" t="s">
        <v>146</v>
      </c>
    </row>
    <row r="61" spans="1:5" x14ac:dyDescent="0.3">
      <c r="A61">
        <v>616110</v>
      </c>
      <c r="B61" t="s">
        <v>61</v>
      </c>
      <c r="C61" s="1">
        <v>274.74</v>
      </c>
      <c r="D61" s="1">
        <v>535</v>
      </c>
      <c r="E61" t="s">
        <v>145</v>
      </c>
    </row>
    <row r="62" spans="1:5" x14ac:dyDescent="0.3">
      <c r="A62">
        <v>616120</v>
      </c>
      <c r="B62" t="s">
        <v>62</v>
      </c>
      <c r="C62" s="1">
        <v>310.72000000000003</v>
      </c>
      <c r="D62" s="1">
        <v>589.58000000000004</v>
      </c>
      <c r="E62" t="s">
        <v>146</v>
      </c>
    </row>
    <row r="63" spans="1:5" x14ac:dyDescent="0.3">
      <c r="A63">
        <v>616150</v>
      </c>
      <c r="B63" t="s">
        <v>63</v>
      </c>
      <c r="C63" s="1">
        <v>153.85</v>
      </c>
      <c r="D63" s="1">
        <v>313.56</v>
      </c>
      <c r="E63" t="s">
        <v>146</v>
      </c>
    </row>
    <row r="64" spans="1:5" x14ac:dyDescent="0.3">
      <c r="A64">
        <v>616300</v>
      </c>
      <c r="B64" t="s">
        <v>64</v>
      </c>
      <c r="C64" s="1">
        <v>4355.79</v>
      </c>
      <c r="D64" s="1">
        <v>7637.06</v>
      </c>
      <c r="E64" t="s">
        <v>145</v>
      </c>
    </row>
    <row r="65" spans="1:5" x14ac:dyDescent="0.3">
      <c r="A65">
        <v>616400</v>
      </c>
      <c r="B65" t="s">
        <v>65</v>
      </c>
      <c r="C65" s="1">
        <v>1687.69</v>
      </c>
      <c r="D65" s="1">
        <v>3188.45</v>
      </c>
      <c r="E65" t="s">
        <v>146</v>
      </c>
    </row>
    <row r="66" spans="1:5" x14ac:dyDescent="0.3">
      <c r="A66">
        <v>616500</v>
      </c>
      <c r="B66" t="s">
        <v>66</v>
      </c>
      <c r="C66" s="1">
        <v>708.5</v>
      </c>
      <c r="E66" t="s">
        <v>146</v>
      </c>
    </row>
    <row r="67" spans="1:5" x14ac:dyDescent="0.3">
      <c r="A67">
        <v>621100</v>
      </c>
      <c r="B67" t="s">
        <v>67</v>
      </c>
      <c r="C67" s="1">
        <v>75851.08</v>
      </c>
      <c r="D67" s="1">
        <v>53966.720000000001</v>
      </c>
      <c r="E67" t="s">
        <v>152</v>
      </c>
    </row>
    <row r="68" spans="1:5" x14ac:dyDescent="0.3">
      <c r="A68">
        <v>621150</v>
      </c>
      <c r="B68" t="s">
        <v>68</v>
      </c>
      <c r="C68" s="1">
        <v>0</v>
      </c>
      <c r="D68" s="1">
        <v>2427.66</v>
      </c>
      <c r="E68" t="s">
        <v>152</v>
      </c>
    </row>
    <row r="69" spans="1:5" x14ac:dyDescent="0.3">
      <c r="A69">
        <v>622200</v>
      </c>
      <c r="B69" t="s">
        <v>69</v>
      </c>
      <c r="C69" s="1">
        <v>12640</v>
      </c>
      <c r="E69" t="s">
        <v>146</v>
      </c>
    </row>
    <row r="70" spans="1:5" x14ac:dyDescent="0.3">
      <c r="A70">
        <v>622600</v>
      </c>
      <c r="B70" t="s">
        <v>70</v>
      </c>
      <c r="C70" s="1">
        <v>2250</v>
      </c>
      <c r="D70" s="1">
        <v>4500</v>
      </c>
      <c r="E70" t="s">
        <v>146</v>
      </c>
    </row>
    <row r="71" spans="1:5" x14ac:dyDescent="0.3">
      <c r="A71">
        <v>622610</v>
      </c>
      <c r="B71" t="s">
        <v>71</v>
      </c>
      <c r="C71" s="1">
        <v>6264</v>
      </c>
      <c r="D71" s="1">
        <v>11686</v>
      </c>
      <c r="E71" t="s">
        <v>146</v>
      </c>
    </row>
    <row r="72" spans="1:5" x14ac:dyDescent="0.3">
      <c r="A72">
        <v>622620</v>
      </c>
      <c r="B72" t="s">
        <v>72</v>
      </c>
      <c r="C72" s="1">
        <v>13250</v>
      </c>
      <c r="D72" s="1">
        <v>160</v>
      </c>
      <c r="E72" t="s">
        <v>146</v>
      </c>
    </row>
    <row r="73" spans="1:5" x14ac:dyDescent="0.3">
      <c r="A73">
        <v>622630</v>
      </c>
      <c r="B73" t="s">
        <v>73</v>
      </c>
      <c r="C73" s="1">
        <v>734.63</v>
      </c>
      <c r="D73" s="1">
        <v>4193.29</v>
      </c>
      <c r="E73" t="s">
        <v>146</v>
      </c>
    </row>
    <row r="74" spans="1:5" x14ac:dyDescent="0.3">
      <c r="A74">
        <v>622700</v>
      </c>
      <c r="B74" t="s">
        <v>74</v>
      </c>
      <c r="C74" s="1">
        <v>51.57</v>
      </c>
      <c r="D74" s="1">
        <v>221.37</v>
      </c>
      <c r="E74" t="s">
        <v>146</v>
      </c>
    </row>
    <row r="75" spans="1:5" x14ac:dyDescent="0.3">
      <c r="A75">
        <v>623100</v>
      </c>
      <c r="B75" t="s">
        <v>75</v>
      </c>
      <c r="C75" s="1">
        <v>205</v>
      </c>
      <c r="D75" s="1">
        <v>95</v>
      </c>
      <c r="E75" t="s">
        <v>146</v>
      </c>
    </row>
    <row r="76" spans="1:5" x14ac:dyDescent="0.3">
      <c r="A76">
        <v>623400</v>
      </c>
      <c r="B76" t="s">
        <v>76</v>
      </c>
      <c r="C76" s="1">
        <v>1543</v>
      </c>
      <c r="D76" s="1">
        <v>898.33</v>
      </c>
      <c r="E76" t="s">
        <v>146</v>
      </c>
    </row>
    <row r="77" spans="1:5" x14ac:dyDescent="0.3">
      <c r="A77">
        <v>623600</v>
      </c>
      <c r="B77" t="s">
        <v>77</v>
      </c>
      <c r="C77" s="1">
        <v>0</v>
      </c>
      <c r="D77" s="1">
        <v>44.07</v>
      </c>
      <c r="E77" t="s">
        <v>146</v>
      </c>
    </row>
    <row r="78" spans="1:5" x14ac:dyDescent="0.3">
      <c r="A78">
        <v>623800</v>
      </c>
      <c r="B78" t="s">
        <v>78</v>
      </c>
      <c r="C78" s="1">
        <v>150</v>
      </c>
      <c r="D78" s="1">
        <v>550</v>
      </c>
      <c r="E78" t="s">
        <v>146</v>
      </c>
    </row>
    <row r="79" spans="1:5" x14ac:dyDescent="0.3">
      <c r="A79">
        <v>624100</v>
      </c>
      <c r="B79" t="s">
        <v>79</v>
      </c>
      <c r="C79" s="1">
        <v>3528.1</v>
      </c>
      <c r="D79" s="1">
        <v>2780.84</v>
      </c>
      <c r="E79" t="s">
        <v>152</v>
      </c>
    </row>
    <row r="80" spans="1:5" x14ac:dyDescent="0.3">
      <c r="A80">
        <v>624200</v>
      </c>
      <c r="B80" t="s">
        <v>80</v>
      </c>
      <c r="C80" s="1">
        <v>27606.43</v>
      </c>
      <c r="D80" s="1">
        <v>49072.57</v>
      </c>
      <c r="E80" t="s">
        <v>152</v>
      </c>
    </row>
    <row r="81" spans="1:5" x14ac:dyDescent="0.3">
      <c r="A81">
        <v>624220</v>
      </c>
      <c r="B81" t="s">
        <v>81</v>
      </c>
      <c r="C81" s="1">
        <v>0</v>
      </c>
      <c r="D81" s="1">
        <v>31.5</v>
      </c>
      <c r="E81" t="s">
        <v>146</v>
      </c>
    </row>
    <row r="82" spans="1:5" x14ac:dyDescent="0.3">
      <c r="A82">
        <v>625000</v>
      </c>
      <c r="B82" t="s">
        <v>82</v>
      </c>
      <c r="C82" s="1">
        <v>27713.93</v>
      </c>
      <c r="D82" s="1">
        <v>52393.17</v>
      </c>
      <c r="E82" t="s">
        <v>152</v>
      </c>
    </row>
    <row r="83" spans="1:5" x14ac:dyDescent="0.3">
      <c r="A83">
        <v>625200</v>
      </c>
      <c r="B83" t="s">
        <v>83</v>
      </c>
      <c r="C83" s="1">
        <v>131.6</v>
      </c>
      <c r="D83" s="1">
        <v>584.14</v>
      </c>
      <c r="E83" t="s">
        <v>146</v>
      </c>
    </row>
    <row r="84" spans="1:5" x14ac:dyDescent="0.3">
      <c r="A84">
        <v>625600</v>
      </c>
      <c r="B84" t="s">
        <v>84</v>
      </c>
      <c r="C84" s="1">
        <v>196.24</v>
      </c>
      <c r="D84" s="1">
        <v>704.35</v>
      </c>
      <c r="E84" t="s">
        <v>145</v>
      </c>
    </row>
    <row r="85" spans="1:5" x14ac:dyDescent="0.3">
      <c r="A85">
        <v>625601</v>
      </c>
      <c r="B85" t="s">
        <v>85</v>
      </c>
      <c r="C85" s="1">
        <v>0</v>
      </c>
      <c r="D85" s="1">
        <v>690</v>
      </c>
      <c r="E85" t="s">
        <v>146</v>
      </c>
    </row>
    <row r="86" spans="1:5" x14ac:dyDescent="0.3">
      <c r="A86">
        <v>625700</v>
      </c>
      <c r="B86" t="s">
        <v>86</v>
      </c>
      <c r="C86" s="1">
        <v>585.63</v>
      </c>
      <c r="E86" t="s">
        <v>146</v>
      </c>
    </row>
    <row r="87" spans="1:5" x14ac:dyDescent="0.3">
      <c r="A87">
        <v>626000</v>
      </c>
      <c r="B87" t="s">
        <v>87</v>
      </c>
      <c r="C87" s="1">
        <v>63.07</v>
      </c>
      <c r="D87" s="1">
        <v>587.29999999999995</v>
      </c>
      <c r="E87" t="s">
        <v>146</v>
      </c>
    </row>
    <row r="88" spans="1:5" x14ac:dyDescent="0.3">
      <c r="A88">
        <v>626010</v>
      </c>
      <c r="B88" t="s">
        <v>88</v>
      </c>
      <c r="C88" s="1">
        <v>97.38</v>
      </c>
      <c r="D88" s="1">
        <v>348.16</v>
      </c>
      <c r="E88" t="s">
        <v>145</v>
      </c>
    </row>
    <row r="89" spans="1:5" x14ac:dyDescent="0.3">
      <c r="A89">
        <v>626200</v>
      </c>
      <c r="B89" t="s">
        <v>89</v>
      </c>
      <c r="C89" s="1">
        <v>8</v>
      </c>
      <c r="D89" s="1">
        <v>624</v>
      </c>
      <c r="E89" t="s">
        <v>146</v>
      </c>
    </row>
    <row r="90" spans="1:5" x14ac:dyDescent="0.3">
      <c r="A90">
        <v>626250</v>
      </c>
      <c r="B90" t="s">
        <v>90</v>
      </c>
      <c r="C90" s="1">
        <v>623.96</v>
      </c>
      <c r="D90" s="1">
        <v>1418.93</v>
      </c>
      <c r="E90" t="s">
        <v>144</v>
      </c>
    </row>
    <row r="91" spans="1:5" x14ac:dyDescent="0.3">
      <c r="A91">
        <v>626260</v>
      </c>
      <c r="B91" t="s">
        <v>91</v>
      </c>
      <c r="C91" s="1">
        <v>1124</v>
      </c>
      <c r="D91" s="1">
        <v>1424</v>
      </c>
      <c r="E91" t="s">
        <v>146</v>
      </c>
    </row>
    <row r="92" spans="1:5" x14ac:dyDescent="0.3">
      <c r="A92">
        <v>627800</v>
      </c>
      <c r="B92" t="s">
        <v>92</v>
      </c>
      <c r="C92" s="1">
        <v>2639.22</v>
      </c>
      <c r="D92" s="1">
        <v>10497.17</v>
      </c>
      <c r="E92" t="s">
        <v>146</v>
      </c>
    </row>
    <row r="93" spans="1:5" x14ac:dyDescent="0.3">
      <c r="A93">
        <v>627801</v>
      </c>
      <c r="B93" t="s">
        <v>93</v>
      </c>
      <c r="C93" s="1">
        <v>5742.69</v>
      </c>
      <c r="D93" s="1">
        <v>2844.46</v>
      </c>
      <c r="E93" t="s">
        <v>146</v>
      </c>
    </row>
    <row r="94" spans="1:5" x14ac:dyDescent="0.3">
      <c r="A94">
        <v>628100</v>
      </c>
      <c r="B94" t="s">
        <v>94</v>
      </c>
      <c r="C94" s="1">
        <v>100</v>
      </c>
      <c r="E94" t="s">
        <v>146</v>
      </c>
    </row>
    <row r="95" spans="1:5" x14ac:dyDescent="0.3">
      <c r="A95">
        <v>628150</v>
      </c>
      <c r="B95" t="s">
        <v>95</v>
      </c>
      <c r="C95" s="1">
        <v>769</v>
      </c>
      <c r="D95" s="1">
        <v>1513.02</v>
      </c>
      <c r="E95" t="s">
        <v>146</v>
      </c>
    </row>
    <row r="96" spans="1:5" x14ac:dyDescent="0.3">
      <c r="A96">
        <v>631200</v>
      </c>
      <c r="B96" t="s">
        <v>96</v>
      </c>
      <c r="C96" s="1">
        <v>2177.23</v>
      </c>
      <c r="D96" s="1">
        <v>3845.19</v>
      </c>
      <c r="E96" t="s">
        <v>152</v>
      </c>
    </row>
    <row r="97" spans="1:5" x14ac:dyDescent="0.3">
      <c r="A97">
        <v>631300</v>
      </c>
      <c r="B97" t="s">
        <v>97</v>
      </c>
      <c r="C97" s="1">
        <v>2931.17</v>
      </c>
      <c r="D97" s="1">
        <v>6106.86</v>
      </c>
      <c r="E97" t="s">
        <v>152</v>
      </c>
    </row>
    <row r="98" spans="1:5" x14ac:dyDescent="0.3">
      <c r="A98">
        <v>633300</v>
      </c>
      <c r="B98" t="s">
        <v>98</v>
      </c>
      <c r="C98" s="1">
        <v>0</v>
      </c>
      <c r="D98" s="1">
        <v>182.6</v>
      </c>
      <c r="E98" t="s">
        <v>152</v>
      </c>
    </row>
    <row r="99" spans="1:5" x14ac:dyDescent="0.3">
      <c r="A99">
        <v>635111</v>
      </c>
      <c r="B99" t="s">
        <v>99</v>
      </c>
      <c r="C99" s="1">
        <v>2527</v>
      </c>
      <c r="D99" s="1">
        <v>7513</v>
      </c>
      <c r="E99" t="s">
        <v>146</v>
      </c>
    </row>
    <row r="100" spans="1:5" x14ac:dyDescent="0.3">
      <c r="A100">
        <v>635120</v>
      </c>
      <c r="B100" t="s">
        <v>100</v>
      </c>
      <c r="C100" s="1">
        <v>1811.5</v>
      </c>
      <c r="D100" s="1">
        <v>2078.5</v>
      </c>
      <c r="E100" t="s">
        <v>144</v>
      </c>
    </row>
    <row r="101" spans="1:5" x14ac:dyDescent="0.3">
      <c r="A101">
        <v>635140</v>
      </c>
      <c r="B101" t="s">
        <v>101</v>
      </c>
      <c r="C101" s="1">
        <v>1816</v>
      </c>
      <c r="D101" s="1">
        <v>2056.88</v>
      </c>
      <c r="E101" t="s">
        <v>146</v>
      </c>
    </row>
    <row r="102" spans="1:5" x14ac:dyDescent="0.3">
      <c r="A102">
        <v>635400</v>
      </c>
      <c r="B102" t="s">
        <v>102</v>
      </c>
      <c r="C102" s="1">
        <v>18.940000000000001</v>
      </c>
      <c r="E102" t="s">
        <v>146</v>
      </c>
    </row>
    <row r="103" spans="1:5" x14ac:dyDescent="0.3">
      <c r="A103">
        <v>635800</v>
      </c>
      <c r="B103" t="s">
        <v>103</v>
      </c>
      <c r="C103" s="1">
        <v>9550</v>
      </c>
      <c r="E103" t="s">
        <v>146</v>
      </c>
    </row>
    <row r="104" spans="1:5" x14ac:dyDescent="0.3">
      <c r="A104">
        <v>635820</v>
      </c>
      <c r="B104" t="s">
        <v>104</v>
      </c>
      <c r="C104" s="1">
        <v>1233.9000000000001</v>
      </c>
      <c r="D104" s="1">
        <v>2166.34</v>
      </c>
      <c r="E104" t="s">
        <v>146</v>
      </c>
    </row>
    <row r="105" spans="1:5" x14ac:dyDescent="0.3">
      <c r="A105">
        <v>641100</v>
      </c>
      <c r="B105" t="s">
        <v>105</v>
      </c>
      <c r="C105" s="1">
        <v>225104.69</v>
      </c>
      <c r="D105" s="1">
        <v>485090.92</v>
      </c>
      <c r="E105" t="s">
        <v>152</v>
      </c>
    </row>
    <row r="106" spans="1:5" x14ac:dyDescent="0.3">
      <c r="A106">
        <v>641110</v>
      </c>
      <c r="B106" t="s">
        <v>106</v>
      </c>
      <c r="C106" s="1">
        <v>14250.9</v>
      </c>
      <c r="D106" s="1">
        <v>32800.06</v>
      </c>
      <c r="E106" t="s">
        <v>152</v>
      </c>
    </row>
    <row r="107" spans="1:5" x14ac:dyDescent="0.3">
      <c r="A107">
        <v>641160</v>
      </c>
      <c r="B107" t="s">
        <v>107</v>
      </c>
      <c r="C107" s="1">
        <v>30000</v>
      </c>
      <c r="D107" s="1">
        <v>60478</v>
      </c>
      <c r="E107" s="8" t="s">
        <v>152</v>
      </c>
    </row>
    <row r="108" spans="1:5" x14ac:dyDescent="0.3">
      <c r="A108">
        <v>641200</v>
      </c>
      <c r="B108" t="s">
        <v>108</v>
      </c>
      <c r="C108" s="1">
        <v>-7318.92</v>
      </c>
      <c r="D108" s="1">
        <v>-5752.36</v>
      </c>
      <c r="E108" s="8" t="s">
        <v>152</v>
      </c>
    </row>
    <row r="109" spans="1:5" x14ac:dyDescent="0.3">
      <c r="A109">
        <v>641300</v>
      </c>
      <c r="B109" t="s">
        <v>109</v>
      </c>
      <c r="C109" s="1">
        <v>900</v>
      </c>
      <c r="E109" s="8" t="s">
        <v>152</v>
      </c>
    </row>
    <row r="110" spans="1:5" x14ac:dyDescent="0.3">
      <c r="A110">
        <v>641320</v>
      </c>
      <c r="B110" t="s">
        <v>110</v>
      </c>
      <c r="C110" s="1">
        <v>0</v>
      </c>
      <c r="D110" s="1">
        <v>7000</v>
      </c>
      <c r="E110" s="8" t="s">
        <v>152</v>
      </c>
    </row>
    <row r="111" spans="1:5" x14ac:dyDescent="0.3">
      <c r="A111">
        <v>641400</v>
      </c>
      <c r="B111" t="s">
        <v>111</v>
      </c>
      <c r="C111" s="1">
        <v>3495.96</v>
      </c>
      <c r="D111" s="1">
        <v>7041.96</v>
      </c>
      <c r="E111" s="8" t="s">
        <v>152</v>
      </c>
    </row>
    <row r="112" spans="1:5" x14ac:dyDescent="0.3">
      <c r="A112">
        <v>641420</v>
      </c>
      <c r="B112" t="s">
        <v>112</v>
      </c>
      <c r="C112" s="1">
        <v>300</v>
      </c>
      <c r="D112" s="1">
        <v>500</v>
      </c>
      <c r="E112" s="8" t="s">
        <v>146</v>
      </c>
    </row>
    <row r="113" spans="1:5" x14ac:dyDescent="0.3">
      <c r="A113">
        <v>641800</v>
      </c>
      <c r="B113" t="s">
        <v>113</v>
      </c>
      <c r="C113" s="1">
        <v>0</v>
      </c>
      <c r="D113" s="1">
        <v>36000</v>
      </c>
      <c r="E113" s="8" t="s">
        <v>152</v>
      </c>
    </row>
    <row r="114" spans="1:5" x14ac:dyDescent="0.3">
      <c r="A114">
        <v>644233</v>
      </c>
      <c r="B114" t="s">
        <v>114</v>
      </c>
      <c r="C114" s="1">
        <v>-145.56</v>
      </c>
      <c r="D114" s="1">
        <v>-318</v>
      </c>
      <c r="E114" s="8" t="s">
        <v>152</v>
      </c>
    </row>
    <row r="115" spans="1:5" x14ac:dyDescent="0.3">
      <c r="A115">
        <v>644410</v>
      </c>
      <c r="B115" t="s">
        <v>115</v>
      </c>
      <c r="C115" s="1">
        <v>0</v>
      </c>
      <c r="D115" s="1">
        <v>-43.59</v>
      </c>
      <c r="E115" s="8" t="s">
        <v>152</v>
      </c>
    </row>
    <row r="116" spans="1:5" x14ac:dyDescent="0.3">
      <c r="A116">
        <v>644412</v>
      </c>
      <c r="B116" t="s">
        <v>116</v>
      </c>
      <c r="C116" s="1">
        <v>124.59</v>
      </c>
      <c r="E116" s="8" t="s">
        <v>152</v>
      </c>
    </row>
    <row r="117" spans="1:5" x14ac:dyDescent="0.3">
      <c r="A117">
        <v>644415</v>
      </c>
      <c r="B117" t="s">
        <v>117</v>
      </c>
      <c r="C117" s="1">
        <v>0</v>
      </c>
      <c r="D117" s="1">
        <v>777.96</v>
      </c>
      <c r="E117" s="8" t="s">
        <v>152</v>
      </c>
    </row>
    <row r="118" spans="1:5" x14ac:dyDescent="0.3">
      <c r="A118">
        <v>644422</v>
      </c>
      <c r="B118" t="s">
        <v>118</v>
      </c>
      <c r="C118" s="1">
        <v>-263.72000000000003</v>
      </c>
      <c r="D118" s="1">
        <v>-511.18</v>
      </c>
      <c r="E118" s="8" t="s">
        <v>152</v>
      </c>
    </row>
    <row r="119" spans="1:5" x14ac:dyDescent="0.3">
      <c r="A119">
        <v>645100</v>
      </c>
      <c r="B119" t="s">
        <v>119</v>
      </c>
      <c r="C119" s="1">
        <v>76002.16</v>
      </c>
      <c r="D119" s="1">
        <v>171020.12</v>
      </c>
      <c r="E119" s="8" t="s">
        <v>152</v>
      </c>
    </row>
    <row r="120" spans="1:5" x14ac:dyDescent="0.3">
      <c r="A120">
        <v>645200</v>
      </c>
      <c r="B120" t="s">
        <v>120</v>
      </c>
      <c r="C120" s="1">
        <v>14057.18</v>
      </c>
      <c r="D120" s="1">
        <v>27260.69</v>
      </c>
      <c r="E120" s="8" t="s">
        <v>152</v>
      </c>
    </row>
    <row r="121" spans="1:5" x14ac:dyDescent="0.3">
      <c r="A121">
        <v>645300</v>
      </c>
      <c r="B121" t="s">
        <v>121</v>
      </c>
      <c r="C121" s="1">
        <v>16082.03</v>
      </c>
      <c r="D121" s="1">
        <v>35519.85</v>
      </c>
      <c r="E121" s="8" t="s">
        <v>152</v>
      </c>
    </row>
    <row r="122" spans="1:5" x14ac:dyDescent="0.3">
      <c r="A122">
        <v>645400</v>
      </c>
      <c r="B122" t="s">
        <v>122</v>
      </c>
      <c r="C122" s="1">
        <v>4290.76</v>
      </c>
      <c r="D122" s="1">
        <v>9005.5499999999993</v>
      </c>
      <c r="E122" s="8" t="s">
        <v>152</v>
      </c>
    </row>
    <row r="123" spans="1:5" x14ac:dyDescent="0.3">
      <c r="A123">
        <v>645500</v>
      </c>
      <c r="B123" t="s">
        <v>123</v>
      </c>
      <c r="C123" s="1">
        <v>-10684.17</v>
      </c>
      <c r="D123" s="1">
        <v>-3221.32</v>
      </c>
      <c r="E123" s="8" t="s">
        <v>152</v>
      </c>
    </row>
    <row r="124" spans="1:5" x14ac:dyDescent="0.3">
      <c r="A124">
        <v>645700</v>
      </c>
      <c r="B124" t="s">
        <v>124</v>
      </c>
      <c r="C124" s="1">
        <v>1692.43</v>
      </c>
      <c r="D124" s="1">
        <v>3415.08</v>
      </c>
      <c r="E124" s="8" t="s">
        <v>152</v>
      </c>
    </row>
    <row r="125" spans="1:5" x14ac:dyDescent="0.3">
      <c r="A125">
        <v>645900</v>
      </c>
      <c r="B125" t="s">
        <v>125</v>
      </c>
      <c r="C125" s="1">
        <v>738.17</v>
      </c>
      <c r="D125" s="1">
        <v>1493.95</v>
      </c>
      <c r="E125" s="8" t="s">
        <v>152</v>
      </c>
    </row>
    <row r="126" spans="1:5" x14ac:dyDescent="0.3">
      <c r="A126">
        <v>647010</v>
      </c>
      <c r="B126" t="s">
        <v>126</v>
      </c>
      <c r="C126" s="1">
        <v>5952.09</v>
      </c>
      <c r="D126" s="1">
        <v>9945.24</v>
      </c>
      <c r="E126" s="8" t="s">
        <v>146</v>
      </c>
    </row>
    <row r="127" spans="1:5" x14ac:dyDescent="0.3">
      <c r="A127">
        <v>647030</v>
      </c>
      <c r="B127" t="s">
        <v>127</v>
      </c>
      <c r="C127" s="1">
        <v>0</v>
      </c>
      <c r="D127" s="1">
        <v>899.68</v>
      </c>
      <c r="E127" s="8" t="s">
        <v>146</v>
      </c>
    </row>
    <row r="128" spans="1:5" x14ac:dyDescent="0.3">
      <c r="A128">
        <v>647500</v>
      </c>
      <c r="B128" t="s">
        <v>128</v>
      </c>
      <c r="C128" s="1">
        <v>1118.27</v>
      </c>
      <c r="D128" s="1">
        <v>2069.71</v>
      </c>
      <c r="E128" s="8" t="s">
        <v>146</v>
      </c>
    </row>
    <row r="129" spans="1:5" x14ac:dyDescent="0.3">
      <c r="A129">
        <v>648000</v>
      </c>
      <c r="B129" t="s">
        <v>129</v>
      </c>
      <c r="C129" s="1">
        <v>2747.49</v>
      </c>
      <c r="D129" s="1">
        <v>5350.52</v>
      </c>
      <c r="E129" s="8" t="s">
        <v>146</v>
      </c>
    </row>
    <row r="130" spans="1:5" x14ac:dyDescent="0.3">
      <c r="A130">
        <v>648050</v>
      </c>
      <c r="B130" t="s">
        <v>130</v>
      </c>
      <c r="C130" s="1">
        <v>8706.84</v>
      </c>
      <c r="D130" s="1">
        <v>3156.15</v>
      </c>
      <c r="E130" s="8" t="s">
        <v>146</v>
      </c>
    </row>
    <row r="131" spans="1:5" x14ac:dyDescent="0.3">
      <c r="A131">
        <v>651000</v>
      </c>
      <c r="B131" t="s">
        <v>131</v>
      </c>
      <c r="C131" s="1">
        <v>0</v>
      </c>
      <c r="D131" s="1">
        <v>27</v>
      </c>
      <c r="E131" s="8" t="s">
        <v>146</v>
      </c>
    </row>
    <row r="132" spans="1:5" x14ac:dyDescent="0.3">
      <c r="A132">
        <v>654400</v>
      </c>
      <c r="B132" t="s">
        <v>132</v>
      </c>
      <c r="C132" s="1">
        <v>0</v>
      </c>
      <c r="D132" s="1">
        <v>388</v>
      </c>
      <c r="E132" s="8" t="s">
        <v>146</v>
      </c>
    </row>
    <row r="133" spans="1:5" x14ac:dyDescent="0.3">
      <c r="A133">
        <v>658000</v>
      </c>
      <c r="B133" t="s">
        <v>133</v>
      </c>
      <c r="C133" s="1">
        <v>1546.63</v>
      </c>
      <c r="D133" s="1">
        <v>8.67</v>
      </c>
      <c r="E133" s="8" t="s">
        <v>146</v>
      </c>
    </row>
    <row r="134" spans="1:5" x14ac:dyDescent="0.3">
      <c r="A134">
        <v>661000</v>
      </c>
      <c r="B134" t="s">
        <v>134</v>
      </c>
      <c r="C134" s="1">
        <v>1037.55</v>
      </c>
      <c r="D134" s="1">
        <v>666.25</v>
      </c>
      <c r="E134" s="8" t="s">
        <v>146</v>
      </c>
    </row>
    <row r="135" spans="1:5" x14ac:dyDescent="0.3">
      <c r="A135">
        <v>661500</v>
      </c>
      <c r="B135" t="s">
        <v>135</v>
      </c>
      <c r="C135" s="1">
        <v>0</v>
      </c>
      <c r="D135" s="1">
        <v>577.54</v>
      </c>
      <c r="E135" s="8" t="s">
        <v>146</v>
      </c>
    </row>
    <row r="136" spans="1:5" x14ac:dyDescent="0.3">
      <c r="A136">
        <v>672000</v>
      </c>
      <c r="B136" t="s">
        <v>136</v>
      </c>
      <c r="C136" s="1">
        <v>2257.73</v>
      </c>
      <c r="D136" s="1">
        <v>280.97000000000003</v>
      </c>
      <c r="E136" s="8" t="s">
        <v>146</v>
      </c>
    </row>
    <row r="137" spans="1:5" x14ac:dyDescent="0.3">
      <c r="A137">
        <v>681114</v>
      </c>
      <c r="B137" t="s">
        <v>137</v>
      </c>
      <c r="C137" s="1">
        <v>326.89999999999998</v>
      </c>
      <c r="D137" s="1">
        <v>736.33</v>
      </c>
      <c r="E137" s="8" t="s">
        <v>146</v>
      </c>
    </row>
    <row r="138" spans="1:5" x14ac:dyDescent="0.3">
      <c r="A138">
        <v>681124</v>
      </c>
      <c r="B138" t="s">
        <v>138</v>
      </c>
      <c r="C138" s="1">
        <v>5623.27</v>
      </c>
      <c r="D138" s="1">
        <v>10923.46</v>
      </c>
      <c r="E138" s="8" t="s">
        <v>144</v>
      </c>
    </row>
    <row r="139" spans="1:5" x14ac:dyDescent="0.3">
      <c r="A139">
        <v>681125</v>
      </c>
      <c r="B139" t="s">
        <v>139</v>
      </c>
      <c r="C139" s="1">
        <v>6066.98</v>
      </c>
      <c r="D139" s="1">
        <v>14096.69</v>
      </c>
      <c r="E139" s="8" t="s">
        <v>144</v>
      </c>
    </row>
    <row r="140" spans="1:5" x14ac:dyDescent="0.3">
      <c r="A140">
        <v>681126</v>
      </c>
      <c r="B140" t="s">
        <v>140</v>
      </c>
      <c r="C140" s="1">
        <v>4.59</v>
      </c>
      <c r="E140" s="8" t="s">
        <v>144</v>
      </c>
    </row>
    <row r="141" spans="1:5" x14ac:dyDescent="0.3">
      <c r="A141">
        <v>681127</v>
      </c>
      <c r="B141" t="s">
        <v>141</v>
      </c>
      <c r="C141" s="1">
        <v>1251.6300000000001</v>
      </c>
      <c r="D141" s="1">
        <v>1281.33</v>
      </c>
      <c r="E141" s="8" t="s">
        <v>145</v>
      </c>
    </row>
    <row r="142" spans="1:5" x14ac:dyDescent="0.3">
      <c r="A142">
        <v>681128</v>
      </c>
      <c r="B142" t="s">
        <v>142</v>
      </c>
      <c r="C142" s="1">
        <v>121.52</v>
      </c>
      <c r="D142" s="1">
        <v>741.46</v>
      </c>
      <c r="E142" s="8" t="s">
        <v>146</v>
      </c>
    </row>
    <row r="143" spans="1:5" x14ac:dyDescent="0.3">
      <c r="A143">
        <v>695000</v>
      </c>
      <c r="B143" t="s">
        <v>143</v>
      </c>
      <c r="C143" s="1">
        <v>25398</v>
      </c>
      <c r="D143" s="1">
        <v>40925</v>
      </c>
      <c r="E143" s="8" t="s">
        <v>152</v>
      </c>
    </row>
    <row r="144" spans="1:5" s="2" customFormat="1" x14ac:dyDescent="0.3">
      <c r="C144" s="3">
        <f>SUM(C2:C143)</f>
        <v>1353939.0199999991</v>
      </c>
      <c r="D144" s="3">
        <f>SUM(D2:D143)</f>
        <v>2307219.7300000009</v>
      </c>
    </row>
  </sheetData>
  <sortState xmlns:xlrd2="http://schemas.microsoft.com/office/spreadsheetml/2017/richdata2" ref="A2:E143">
    <sortCondition ref="A2:A14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7"/>
  <sheetViews>
    <sheetView workbookViewId="0">
      <selection activeCell="F12" sqref="F12"/>
    </sheetView>
  </sheetViews>
  <sheetFormatPr baseColWidth="10" defaultRowHeight="16.5" x14ac:dyDescent="0.3"/>
  <cols>
    <col min="1" max="1" width="10.75" bestFit="1" customWidth="1"/>
    <col min="2" max="2" width="30.875" bestFit="1" customWidth="1"/>
    <col min="3" max="4" width="14.25" style="1" bestFit="1" customWidth="1"/>
  </cols>
  <sheetData>
    <row r="1" spans="1:4" s="4" customFormat="1" x14ac:dyDescent="0.3">
      <c r="A1" s="4" t="s">
        <v>0</v>
      </c>
      <c r="B1" s="4" t="s">
        <v>1</v>
      </c>
      <c r="C1" s="5">
        <v>44561</v>
      </c>
      <c r="D1" s="5">
        <v>44377</v>
      </c>
    </row>
    <row r="2" spans="1:4" x14ac:dyDescent="0.3">
      <c r="A2" t="str">
        <f>+IF(Charges!$E2="Atelier",Charges!A2,"")</f>
        <v/>
      </c>
      <c r="B2" t="str">
        <f>+IF(Charges!$E2="Atelier",Charges!B2,"")</f>
        <v/>
      </c>
      <c r="C2" s="1" t="str">
        <f>+IF(Charges!$E2="Atelier",Charges!C2,"")</f>
        <v/>
      </c>
      <c r="D2" s="1" t="str">
        <f>+IF(Charges!$E2="Atelier",Charges!D2,"")</f>
        <v/>
      </c>
    </row>
    <row r="3" spans="1:4" x14ac:dyDescent="0.3">
      <c r="A3" t="str">
        <f>+IF(Charges!$E3="Atelier",Charges!A3,"")</f>
        <v/>
      </c>
      <c r="B3" t="str">
        <f>+IF(Charges!$E3="Atelier",Charges!B3,"")</f>
        <v/>
      </c>
      <c r="C3" s="1" t="str">
        <f>+IF(Charges!$E3="Atelier",Charges!C3,"")</f>
        <v/>
      </c>
      <c r="D3" s="1" t="str">
        <f>+IF(Charges!$E3="Atelier",Charges!D3,"")</f>
        <v/>
      </c>
    </row>
    <row r="4" spans="1:4" x14ac:dyDescent="0.3">
      <c r="A4" t="str">
        <f>+IF(Charges!$E4="Atelier",Charges!A4,"")</f>
        <v/>
      </c>
      <c r="B4" t="str">
        <f>+IF(Charges!$E4="Atelier",Charges!B4,"")</f>
        <v/>
      </c>
      <c r="C4" s="1" t="str">
        <f>+IF(Charges!$E4="Atelier",Charges!C4,"")</f>
        <v/>
      </c>
      <c r="D4" s="1" t="str">
        <f>+IF(Charges!$E4="Atelier",Charges!D4,"")</f>
        <v/>
      </c>
    </row>
    <row r="5" spans="1:4" x14ac:dyDescent="0.3">
      <c r="A5" t="str">
        <f>+IF(Charges!$E5="Atelier",Charges!A5,"")</f>
        <v/>
      </c>
      <c r="B5" t="str">
        <f>+IF(Charges!$E5="Atelier",Charges!B5,"")</f>
        <v/>
      </c>
      <c r="C5" s="1" t="str">
        <f>+IF(Charges!$E5="Atelier",Charges!C5,"")</f>
        <v/>
      </c>
      <c r="D5" s="1" t="str">
        <f>+IF(Charges!$E5="Atelier",Charges!D5,"")</f>
        <v/>
      </c>
    </row>
    <row r="6" spans="1:4" x14ac:dyDescent="0.3">
      <c r="A6" t="str">
        <f>+IF(Charges!$E6="Atelier",Charges!A6,"")</f>
        <v/>
      </c>
      <c r="B6" t="str">
        <f>+IF(Charges!$E6="Atelier",Charges!B6,"")</f>
        <v/>
      </c>
      <c r="C6" s="1" t="str">
        <f>+IF(Charges!$E6="Atelier",Charges!C6,"")</f>
        <v/>
      </c>
      <c r="D6" s="1" t="str">
        <f>+IF(Charges!$E6="Atelier",Charges!D6,"")</f>
        <v/>
      </c>
    </row>
    <row r="7" spans="1:4" x14ac:dyDescent="0.3">
      <c r="A7" t="str">
        <f>+IF(Charges!$E7="Atelier",Charges!A7,"")</f>
        <v/>
      </c>
      <c r="B7" t="str">
        <f>+IF(Charges!$E7="Atelier",Charges!B7,"")</f>
        <v/>
      </c>
      <c r="C7" s="1" t="str">
        <f>+IF(Charges!$E7="Atelier",Charges!C7,"")</f>
        <v/>
      </c>
      <c r="D7" s="1" t="str">
        <f>+IF(Charges!$E7="Atelier",Charges!D7,"")</f>
        <v/>
      </c>
    </row>
    <row r="8" spans="1:4" x14ac:dyDescent="0.3">
      <c r="A8" t="str">
        <f>+IF(Charges!$E8="Atelier",Charges!A8,"")</f>
        <v/>
      </c>
      <c r="B8" t="str">
        <f>+IF(Charges!$E8="Atelier",Charges!B8,"")</f>
        <v/>
      </c>
      <c r="C8" s="1" t="str">
        <f>+IF(Charges!$E8="Atelier",Charges!C8,"")</f>
        <v/>
      </c>
      <c r="D8" s="1" t="str">
        <f>+IF(Charges!$E8="Atelier",Charges!D8,"")</f>
        <v/>
      </c>
    </row>
    <row r="9" spans="1:4" x14ac:dyDescent="0.3">
      <c r="A9" t="str">
        <f>+IF(Charges!$E9="Atelier",Charges!A9,"")</f>
        <v/>
      </c>
      <c r="B9" t="str">
        <f>+IF(Charges!$E9="Atelier",Charges!B9,"")</f>
        <v/>
      </c>
      <c r="C9" s="1" t="str">
        <f>+IF(Charges!$E9="Atelier",Charges!C9,"")</f>
        <v/>
      </c>
      <c r="D9" s="1" t="str">
        <f>+IF(Charges!$E9="Atelier",Charges!D9,"")</f>
        <v/>
      </c>
    </row>
    <row r="10" spans="1:4" x14ac:dyDescent="0.3">
      <c r="A10" t="str">
        <f>+IF(Charges!$E10="Atelier",Charges!A10,"")</f>
        <v/>
      </c>
      <c r="B10" t="str">
        <f>+IF(Charges!$E10="Atelier",Charges!B10,"")</f>
        <v/>
      </c>
      <c r="C10" s="1" t="str">
        <f>+IF(Charges!$E10="Atelier",Charges!C10,"")</f>
        <v/>
      </c>
      <c r="D10" s="1" t="str">
        <f>+IF(Charges!$E10="Atelier",Charges!D10,"")</f>
        <v/>
      </c>
    </row>
    <row r="11" spans="1:4" x14ac:dyDescent="0.3">
      <c r="A11">
        <f>+IF(Charges!$E11="Atelier",Charges!A11,"")</f>
        <v>606110</v>
      </c>
      <c r="B11" t="str">
        <f>+IF(Charges!$E11="Atelier",Charges!B11,"")</f>
        <v>ELECTRICITE</v>
      </c>
      <c r="C11" s="1">
        <f>+IF(Charges!$E11="Atelier",Charges!C11,"")</f>
        <v>5005.66</v>
      </c>
      <c r="D11" s="1">
        <f>+IF(Charges!$E11="Atelier",Charges!D11,"")</f>
        <v>11614.02</v>
      </c>
    </row>
    <row r="12" spans="1:4" x14ac:dyDescent="0.3">
      <c r="A12">
        <f>+IF(Charges!$E12="Atelier",Charges!A12,"")</f>
        <v>606120</v>
      </c>
      <c r="B12" t="str">
        <f>+IF(Charges!$E12="Atelier",Charges!B12,"")</f>
        <v>EAU</v>
      </c>
      <c r="C12" s="1">
        <f>+IF(Charges!$E12="Atelier",Charges!C12,"")</f>
        <v>272.81</v>
      </c>
      <c r="D12" s="1">
        <f>+IF(Charges!$E12="Atelier",Charges!D12,"")</f>
        <v>336.91</v>
      </c>
    </row>
    <row r="13" spans="1:4" x14ac:dyDescent="0.3">
      <c r="A13">
        <f>+IF(Charges!$E13="Atelier",Charges!A13,"")</f>
        <v>606130</v>
      </c>
      <c r="B13" t="str">
        <f>+IF(Charges!$E13="Atelier",Charges!B13,"")</f>
        <v>GAZ</v>
      </c>
      <c r="C13" s="1">
        <f>+IF(Charges!$E13="Atelier",Charges!C13,"")</f>
        <v>2335.0700000000002</v>
      </c>
      <c r="D13" s="1">
        <f>+IF(Charges!$E13="Atelier",Charges!D13,"")</f>
        <v>2749.43</v>
      </c>
    </row>
    <row r="14" spans="1:4" x14ac:dyDescent="0.3">
      <c r="A14">
        <f>+IF(Charges!$E14="Atelier",Charges!A14,"")</f>
        <v>606145</v>
      </c>
      <c r="B14" t="str">
        <f>+IF(Charges!$E14="Atelier",Charges!B14,"")</f>
        <v>CARBURANT CHARIOT ELEVATE</v>
      </c>
      <c r="C14" s="1">
        <f>+IF(Charges!$E14="Atelier",Charges!C14,"")</f>
        <v>1768.49</v>
      </c>
      <c r="D14" s="1">
        <f>+IF(Charges!$E14="Atelier",Charges!D14,"")</f>
        <v>2564.87</v>
      </c>
    </row>
    <row r="15" spans="1:4" x14ac:dyDescent="0.3">
      <c r="A15" t="str">
        <f>+IF(Charges!$E15="Atelier",Charges!A15,"")</f>
        <v/>
      </c>
      <c r="B15" t="str">
        <f>+IF(Charges!$E15="Atelier",Charges!B15,"")</f>
        <v/>
      </c>
      <c r="C15" s="1" t="str">
        <f>+IF(Charges!$E15="Atelier",Charges!C15,"")</f>
        <v/>
      </c>
      <c r="D15" s="1" t="str">
        <f>+IF(Charges!$E15="Atelier",Charges!D15,"")</f>
        <v/>
      </c>
    </row>
    <row r="16" spans="1:4" x14ac:dyDescent="0.3">
      <c r="A16" t="str">
        <f>+IF(Charges!$E16="Atelier",Charges!A16,"")</f>
        <v/>
      </c>
      <c r="B16" t="str">
        <f>+IF(Charges!$E16="Atelier",Charges!B16,"")</f>
        <v/>
      </c>
      <c r="C16" s="1" t="str">
        <f>+IF(Charges!$E16="Atelier",Charges!C16,"")</f>
        <v/>
      </c>
      <c r="D16" s="1" t="str">
        <f>+IF(Charges!$E16="Atelier",Charges!D16,"")</f>
        <v/>
      </c>
    </row>
    <row r="17" spans="1:4" x14ac:dyDescent="0.3">
      <c r="A17">
        <f>+IF(Charges!$E17="Atelier",Charges!A17,"")</f>
        <v>606330</v>
      </c>
      <c r="B17" t="str">
        <f>+IF(Charges!$E17="Atelier",Charges!B17,"")</f>
        <v>ACHATS FOURN DECOUPE PLAS</v>
      </c>
      <c r="C17" s="1">
        <f>+IF(Charges!$E17="Atelier",Charges!C17,"")</f>
        <v>1458.33</v>
      </c>
      <c r="D17" s="1">
        <f>+IF(Charges!$E17="Atelier",Charges!D17,"")</f>
        <v>4763.9399999999996</v>
      </c>
    </row>
    <row r="18" spans="1:4" x14ac:dyDescent="0.3">
      <c r="A18" t="str">
        <f>+IF(Charges!$E18="Atelier",Charges!A18,"")</f>
        <v/>
      </c>
      <c r="B18" t="str">
        <f>+IF(Charges!$E18="Atelier",Charges!B18,"")</f>
        <v/>
      </c>
      <c r="C18" s="1" t="str">
        <f>+IF(Charges!$E18="Atelier",Charges!C18,"")</f>
        <v/>
      </c>
      <c r="D18" s="1" t="str">
        <f>+IF(Charges!$E18="Atelier",Charges!D18,"")</f>
        <v/>
      </c>
    </row>
    <row r="19" spans="1:4" x14ac:dyDescent="0.3">
      <c r="A19" t="str">
        <f>+IF(Charges!$E19="Atelier",Charges!A19,"")</f>
        <v/>
      </c>
      <c r="B19" t="str">
        <f>+IF(Charges!$E19="Atelier",Charges!B19,"")</f>
        <v/>
      </c>
      <c r="C19" s="1" t="str">
        <f>+IF(Charges!$E19="Atelier",Charges!C19,"")</f>
        <v/>
      </c>
      <c r="D19" s="1" t="str">
        <f>+IF(Charges!$E19="Atelier",Charges!D19,"")</f>
        <v/>
      </c>
    </row>
    <row r="20" spans="1:4" x14ac:dyDescent="0.3">
      <c r="A20" t="str">
        <f>+IF(Charges!$E20="Atelier",Charges!A20,"")</f>
        <v/>
      </c>
      <c r="B20" t="str">
        <f>+IF(Charges!$E20="Atelier",Charges!B20,"")</f>
        <v/>
      </c>
      <c r="C20" s="1" t="str">
        <f>+IF(Charges!$E20="Atelier",Charges!C20,"")</f>
        <v/>
      </c>
      <c r="D20" s="1" t="str">
        <f>+IF(Charges!$E20="Atelier",Charges!D20,"")</f>
        <v/>
      </c>
    </row>
    <row r="21" spans="1:4" x14ac:dyDescent="0.3">
      <c r="A21">
        <f>+IF(Charges!$E21="Atelier",Charges!A21,"")</f>
        <v>612010</v>
      </c>
      <c r="B21" t="str">
        <f>+IF(Charges!$E21="Atelier",Charges!B21,"")</f>
        <v>CREDIT BAIL LOFINORD FENWIC</v>
      </c>
      <c r="C21" s="1">
        <f>+IF(Charges!$E21="Atelier",Charges!C21,"")</f>
        <v>3172.26</v>
      </c>
      <c r="D21" s="1">
        <f>+IF(Charges!$E21="Atelier",Charges!D21,"")</f>
        <v>6336.27</v>
      </c>
    </row>
    <row r="22" spans="1:4" x14ac:dyDescent="0.3">
      <c r="A22">
        <f>+IF(Charges!$E22="Atelier",Charges!A22,"")</f>
        <v>612200</v>
      </c>
      <c r="B22" t="str">
        <f>+IF(Charges!$E22="Atelier",Charges!B22,"")</f>
        <v>REDEVANCES CREDIT­BAIL MOBI</v>
      </c>
      <c r="C22" s="1">
        <f>+IF(Charges!$E22="Atelier",Charges!C22,"")</f>
        <v>5395.62</v>
      </c>
      <c r="D22" s="1">
        <f>+IF(Charges!$E22="Atelier",Charges!D22,"")</f>
        <v>12108.5</v>
      </c>
    </row>
    <row r="23" spans="1:4" x14ac:dyDescent="0.3">
      <c r="A23">
        <f>+IF(Charges!$E23="Atelier",Charges!A23,"")</f>
        <v>612264</v>
      </c>
      <c r="B23" t="str">
        <f>+IF(Charges!$E23="Atelier",Charges!B23,"")</f>
        <v>LEASING DECOUPE PLASMA</v>
      </c>
      <c r="C23" s="1">
        <f>+IF(Charges!$E23="Atelier",Charges!C23,"")</f>
        <v>0</v>
      </c>
      <c r="D23" s="1">
        <f>+IF(Charges!$E23="Atelier",Charges!D23,"")</f>
        <v>5950.05</v>
      </c>
    </row>
    <row r="24" spans="1:4" x14ac:dyDescent="0.3">
      <c r="A24">
        <f>+IF(Charges!$E24="Atelier",Charges!A24,"")</f>
        <v>613200</v>
      </c>
      <c r="B24" t="str">
        <f>+IF(Charges!$E24="Atelier",Charges!B24,"")</f>
        <v>LOCATIONS IMMOBILIERES</v>
      </c>
      <c r="C24" s="1">
        <f>+IF(Charges!$E24="Atelier",Charges!C24,"")</f>
        <v>23973.119999999999</v>
      </c>
      <c r="D24" s="1">
        <f>+IF(Charges!$E24="Atelier",Charges!D24,"")</f>
        <v>47917.88</v>
      </c>
    </row>
    <row r="25" spans="1:4" x14ac:dyDescent="0.3">
      <c r="A25">
        <f>+IF(Charges!$E25="Atelier",Charges!A25,"")</f>
        <v>613500</v>
      </c>
      <c r="B25" t="str">
        <f>+IF(Charges!$E25="Atelier",Charges!B25,"")</f>
        <v>LOCATIONS MOBILIERES</v>
      </c>
      <c r="C25" s="1">
        <f>+IF(Charges!$E25="Atelier",Charges!C25,"")</f>
        <v>33256.57</v>
      </c>
      <c r="D25" s="1">
        <f>+IF(Charges!$E25="Atelier",Charges!D25,"")</f>
        <v>53627.92</v>
      </c>
    </row>
    <row r="26" spans="1:4" x14ac:dyDescent="0.3">
      <c r="A26">
        <f>+IF(Charges!$E26="Atelier",Charges!A26,"")</f>
        <v>613501</v>
      </c>
      <c r="B26" t="str">
        <f>+IF(Charges!$E26="Atelier",Charges!B26,"")</f>
        <v>LOCATION MATERIEL BELGIQUE</v>
      </c>
      <c r="C26" s="1">
        <f>+IF(Charges!$E26="Atelier",Charges!C26,"")</f>
        <v>895.12</v>
      </c>
      <c r="D26" s="1">
        <f>+IF(Charges!$E26="Atelier",Charges!D26,"")</f>
        <v>0</v>
      </c>
    </row>
    <row r="27" spans="1:4" x14ac:dyDescent="0.3">
      <c r="A27" t="str">
        <f>+IF(Charges!$E27="Atelier",Charges!A27,"")</f>
        <v/>
      </c>
      <c r="B27" t="str">
        <f>+IF(Charges!$E27="Atelier",Charges!B27,"")</f>
        <v/>
      </c>
      <c r="C27" s="1" t="str">
        <f>+IF(Charges!$E27="Atelier",Charges!C27,"")</f>
        <v/>
      </c>
      <c r="D27" s="1" t="str">
        <f>+IF(Charges!$E27="Atelier",Charges!D27,"")</f>
        <v/>
      </c>
    </row>
    <row r="28" spans="1:4" x14ac:dyDescent="0.3">
      <c r="A28">
        <f>+IF(Charges!$E28="Atelier",Charges!A28,"")</f>
        <v>613555</v>
      </c>
      <c r="B28" t="str">
        <f>+IF(Charges!$E28="Atelier",Charges!B28,"")</f>
        <v>LOC. ENT. M.  SHARP MXC301W +</v>
      </c>
      <c r="C28" s="1">
        <f>+IF(Charges!$E28="Atelier",Charges!C28,"")</f>
        <v>1058.74</v>
      </c>
      <c r="D28" s="1">
        <f>+IF(Charges!$E28="Atelier",Charges!D28,"")</f>
        <v>1958.66</v>
      </c>
    </row>
    <row r="29" spans="1:4" x14ac:dyDescent="0.3">
      <c r="A29" t="str">
        <f>+IF(Charges!$E29="Atelier",Charges!A29,"")</f>
        <v/>
      </c>
      <c r="B29" t="str">
        <f>+IF(Charges!$E29="Atelier",Charges!B29,"")</f>
        <v/>
      </c>
      <c r="C29" s="1" t="str">
        <f>+IF(Charges!$E29="Atelier",Charges!C29,"")</f>
        <v/>
      </c>
      <c r="D29" s="1" t="str">
        <f>+IF(Charges!$E29="Atelier",Charges!D29,"")</f>
        <v/>
      </c>
    </row>
    <row r="30" spans="1:4" x14ac:dyDescent="0.3">
      <c r="A30" t="str">
        <f>+IF(Charges!$E30="Atelier",Charges!A30,"")</f>
        <v/>
      </c>
      <c r="B30" t="str">
        <f>+IF(Charges!$E30="Atelier",Charges!B30,"")</f>
        <v/>
      </c>
      <c r="C30" s="1" t="str">
        <f>+IF(Charges!$E30="Atelier",Charges!C30,"")</f>
        <v/>
      </c>
      <c r="D30" s="1" t="str">
        <f>+IF(Charges!$E30="Atelier",Charges!D30,"")</f>
        <v/>
      </c>
    </row>
    <row r="31" spans="1:4" x14ac:dyDescent="0.3">
      <c r="A31" t="str">
        <f>+IF(Charges!$E31="Atelier",Charges!A31,"")</f>
        <v/>
      </c>
      <c r="B31" t="str">
        <f>+IF(Charges!$E31="Atelier",Charges!B31,"")</f>
        <v/>
      </c>
      <c r="C31" s="1" t="str">
        <f>+IF(Charges!$E31="Atelier",Charges!C31,"")</f>
        <v/>
      </c>
      <c r="D31" s="1" t="str">
        <f>+IF(Charges!$E31="Atelier",Charges!D31,"")</f>
        <v/>
      </c>
    </row>
    <row r="32" spans="1:4" x14ac:dyDescent="0.3">
      <c r="A32" t="str">
        <f>+IF(Charges!$E32="Atelier",Charges!A32,"")</f>
        <v/>
      </c>
      <c r="B32" t="str">
        <f>+IF(Charges!$E32="Atelier",Charges!B32,"")</f>
        <v/>
      </c>
      <c r="C32" s="1" t="str">
        <f>+IF(Charges!$E32="Atelier",Charges!C32,"")</f>
        <v/>
      </c>
      <c r="D32" s="1" t="str">
        <f>+IF(Charges!$E32="Atelier",Charges!D32,"")</f>
        <v/>
      </c>
    </row>
    <row r="33" spans="1:4" x14ac:dyDescent="0.3">
      <c r="A33" t="str">
        <f>+IF(Charges!$E33="Atelier",Charges!A33,"")</f>
        <v/>
      </c>
      <c r="B33" t="str">
        <f>+IF(Charges!$E33="Atelier",Charges!B33,"")</f>
        <v/>
      </c>
      <c r="C33" s="1" t="str">
        <f>+IF(Charges!$E33="Atelier",Charges!C33,"")</f>
        <v/>
      </c>
      <c r="D33" s="1" t="str">
        <f>+IF(Charges!$E33="Atelier",Charges!D33,"")</f>
        <v/>
      </c>
    </row>
    <row r="34" spans="1:4" x14ac:dyDescent="0.3">
      <c r="A34" t="str">
        <f>+IF(Charges!$E34="Atelier",Charges!A34,"")</f>
        <v/>
      </c>
      <c r="B34" t="str">
        <f>+IF(Charges!$E34="Atelier",Charges!B34,"")</f>
        <v/>
      </c>
      <c r="C34" s="1" t="str">
        <f>+IF(Charges!$E34="Atelier",Charges!C34,"")</f>
        <v/>
      </c>
      <c r="D34" s="1" t="str">
        <f>+IF(Charges!$E34="Atelier",Charges!D34,"")</f>
        <v/>
      </c>
    </row>
    <row r="35" spans="1:4" x14ac:dyDescent="0.3">
      <c r="A35">
        <f>+IF(Charges!$E35="Atelier",Charges!A35,"")</f>
        <v>613585</v>
      </c>
      <c r="B35" t="str">
        <f>+IF(Charges!$E35="Atelier",Charges!B35,"")</f>
        <v xml:space="preserve">LOCATION MOBILIERE ORANGE </v>
      </c>
      <c r="C35" s="1">
        <f>+IF(Charges!$E35="Atelier",Charges!C35,"")</f>
        <v>573.36</v>
      </c>
      <c r="D35" s="1">
        <f>+IF(Charges!$E35="Atelier",Charges!D35,"")</f>
        <v>1146.72</v>
      </c>
    </row>
    <row r="36" spans="1:4" x14ac:dyDescent="0.3">
      <c r="A36">
        <f>+IF(Charges!$E36="Atelier",Charges!A36,"")</f>
        <v>613590</v>
      </c>
      <c r="B36" t="str">
        <f>+IF(Charges!$E36="Atelier",Charges!B36,"")</f>
        <v>LOCATION SHARP MX2651EU ATE</v>
      </c>
      <c r="C36" s="1">
        <f>+IF(Charges!$E36="Atelier",Charges!C36,"")</f>
        <v>2048.87</v>
      </c>
      <c r="D36" s="1">
        <f>+IF(Charges!$E36="Atelier",Charges!D36,"")</f>
        <v>1989.52</v>
      </c>
    </row>
    <row r="37" spans="1:4" x14ac:dyDescent="0.3">
      <c r="A37">
        <f>+IF(Charges!$E37="Atelier",Charges!A37,"")</f>
        <v>615200</v>
      </c>
      <c r="B37" t="str">
        <f>+IF(Charges!$E37="Atelier",Charges!B37,"")</f>
        <v>ENTR.REP.DES BIENS IMMOBILIE</v>
      </c>
      <c r="C37" s="1">
        <f>+IF(Charges!$E37="Atelier",Charges!C37,"")</f>
        <v>956.53</v>
      </c>
      <c r="D37" s="1">
        <f>+IF(Charges!$E37="Atelier",Charges!D37,"")</f>
        <v>0</v>
      </c>
    </row>
    <row r="38" spans="1:4" x14ac:dyDescent="0.3">
      <c r="A38">
        <f>+IF(Charges!$E38="Atelier",Charges!A38,"")</f>
        <v>615500</v>
      </c>
      <c r="B38" t="str">
        <f>+IF(Charges!$E38="Atelier",Charges!B38,"")</f>
        <v>ENTR.REP.DES BIENS MOBILIERS</v>
      </c>
      <c r="C38" s="1">
        <f>+IF(Charges!$E38="Atelier",Charges!C38,"")</f>
        <v>1073.6099999999999</v>
      </c>
      <c r="D38" s="1">
        <f>+IF(Charges!$E38="Atelier",Charges!D38,"")</f>
        <v>11778.13</v>
      </c>
    </row>
    <row r="39" spans="1:4" x14ac:dyDescent="0.3">
      <c r="A39">
        <f>+IF(Charges!$E39="Atelier",Charges!A39,"")</f>
        <v>615510</v>
      </c>
      <c r="B39" t="str">
        <f>+IF(Charges!$E39="Atelier",Charges!B39,"")</f>
        <v>ENTR.REP.MATERIEL OUTILLAGE</v>
      </c>
      <c r="C39" s="1">
        <f>+IF(Charges!$E39="Atelier",Charges!C39,"")</f>
        <v>1674.84</v>
      </c>
      <c r="D39" s="1">
        <f>+IF(Charges!$E39="Atelier",Charges!D39,"")</f>
        <v>0</v>
      </c>
    </row>
    <row r="40" spans="1:4" x14ac:dyDescent="0.3">
      <c r="A40">
        <f>+IF(Charges!$E40="Atelier",Charges!A40,"")</f>
        <v>615515</v>
      </c>
      <c r="B40" t="str">
        <f>+IF(Charges!$E40="Atelier",Charges!B40,"")</f>
        <v>FOURNITURE ENTRET REP COM</v>
      </c>
      <c r="C40" s="1">
        <f>+IF(Charges!$E40="Atelier",Charges!C40,"")</f>
        <v>410.4</v>
      </c>
      <c r="D40" s="1">
        <f>+IF(Charges!$E40="Atelier",Charges!D40,"")</f>
        <v>0</v>
      </c>
    </row>
    <row r="41" spans="1:4" x14ac:dyDescent="0.3">
      <c r="A41" t="str">
        <f>+IF(Charges!$E41="Atelier",Charges!A41,"")</f>
        <v/>
      </c>
      <c r="B41" t="str">
        <f>+IF(Charges!$E41="Atelier",Charges!B41,"")</f>
        <v/>
      </c>
      <c r="C41" s="1" t="str">
        <f>+IF(Charges!$E41="Atelier",Charges!C41,"")</f>
        <v/>
      </c>
      <c r="D41" s="1" t="str">
        <f>+IF(Charges!$E41="Atelier",Charges!D41,"")</f>
        <v/>
      </c>
    </row>
    <row r="42" spans="1:4" x14ac:dyDescent="0.3">
      <c r="A42" t="str">
        <f>+IF(Charges!$E42="Atelier",Charges!A42,"")</f>
        <v/>
      </c>
      <c r="B42" t="str">
        <f>+IF(Charges!$E42="Atelier",Charges!B42,"")</f>
        <v/>
      </c>
      <c r="C42" s="1" t="str">
        <f>+IF(Charges!$E42="Atelier",Charges!C42,"")</f>
        <v/>
      </c>
      <c r="D42" s="1" t="str">
        <f>+IF(Charges!$E42="Atelier",Charges!D42,"")</f>
        <v/>
      </c>
    </row>
    <row r="43" spans="1:4" x14ac:dyDescent="0.3">
      <c r="A43">
        <f>+IF(Charges!$E43="Atelier",Charges!A43,"")</f>
        <v>615521</v>
      </c>
      <c r="B43" t="str">
        <f>+IF(Charges!$E43="Atelier",Charges!B43,"")</f>
        <v>TRX ET ENTRETIEN CABINE DE P</v>
      </c>
      <c r="C43" s="1">
        <f>+IF(Charges!$E43="Atelier",Charges!C43,"")</f>
        <v>0</v>
      </c>
      <c r="D43" s="1">
        <f>+IF(Charges!$E43="Atelier",Charges!D43,"")</f>
        <v>3280</v>
      </c>
    </row>
    <row r="44" spans="1:4" x14ac:dyDescent="0.3">
      <c r="A44" t="str">
        <f>+IF(Charges!$E44="Atelier",Charges!A44,"")</f>
        <v/>
      </c>
      <c r="B44" t="str">
        <f>+IF(Charges!$E44="Atelier",Charges!B44,"")</f>
        <v/>
      </c>
      <c r="C44" s="1" t="str">
        <f>+IF(Charges!$E44="Atelier",Charges!C44,"")</f>
        <v/>
      </c>
      <c r="D44" s="1" t="str">
        <f>+IF(Charges!$E44="Atelier",Charges!D44,"")</f>
        <v/>
      </c>
    </row>
    <row r="45" spans="1:4" x14ac:dyDescent="0.3">
      <c r="A45">
        <f>+IF(Charges!$E45="Atelier",Charges!A45,"")</f>
        <v>615550</v>
      </c>
      <c r="B45" t="str">
        <f>+IF(Charges!$E45="Atelier",Charges!B45,"")</f>
        <v>TRVX ENT REP CHARIOT ELEV FE</v>
      </c>
      <c r="C45" s="1">
        <f>+IF(Charges!$E45="Atelier",Charges!C45,"")</f>
        <v>0</v>
      </c>
      <c r="D45" s="1">
        <f>+IF(Charges!$E45="Atelier",Charges!D45,"")</f>
        <v>1516.82</v>
      </c>
    </row>
    <row r="46" spans="1:4" x14ac:dyDescent="0.3">
      <c r="A46">
        <f>+IF(Charges!$E46="Atelier",Charges!A46,"")</f>
        <v>615560</v>
      </c>
      <c r="B46" t="str">
        <f>+IF(Charges!$E46="Atelier",Charges!B46,"")</f>
        <v>Trav Entr Réparation poste à souder</v>
      </c>
      <c r="C46" s="1">
        <f>+IF(Charges!$E46="Atelier",Charges!C46,"")</f>
        <v>517.14</v>
      </c>
      <c r="D46" s="1">
        <f>+IF(Charges!$E46="Atelier",Charges!D46,"")</f>
        <v>1108.78</v>
      </c>
    </row>
    <row r="47" spans="1:4" x14ac:dyDescent="0.3">
      <c r="A47" t="str">
        <f>+IF(Charges!$E47="Atelier",Charges!A47,"")</f>
        <v/>
      </c>
      <c r="B47" t="str">
        <f>+IF(Charges!$E47="Atelier",Charges!B47,"")</f>
        <v/>
      </c>
      <c r="C47" s="1" t="str">
        <f>+IF(Charges!$E47="Atelier",Charges!C47,"")</f>
        <v/>
      </c>
      <c r="D47" s="1" t="str">
        <f>+IF(Charges!$E47="Atelier",Charges!D47,"")</f>
        <v/>
      </c>
    </row>
    <row r="48" spans="1:4" x14ac:dyDescent="0.3">
      <c r="A48" t="str">
        <f>+IF(Charges!$E48="Atelier",Charges!A48,"")</f>
        <v/>
      </c>
      <c r="B48" t="str">
        <f>+IF(Charges!$E48="Atelier",Charges!B48,"")</f>
        <v/>
      </c>
      <c r="C48" s="1" t="str">
        <f>+IF(Charges!$E48="Atelier",Charges!C48,"")</f>
        <v/>
      </c>
      <c r="D48" s="1" t="str">
        <f>+IF(Charges!$E48="Atelier",Charges!D48,"")</f>
        <v/>
      </c>
    </row>
    <row r="49" spans="1:4" x14ac:dyDescent="0.3">
      <c r="A49" t="str">
        <f>+IF(Charges!$E49="Atelier",Charges!A49,"")</f>
        <v/>
      </c>
      <c r="B49" t="str">
        <f>+IF(Charges!$E49="Atelier",Charges!B49,"")</f>
        <v/>
      </c>
      <c r="C49" s="1" t="str">
        <f>+IF(Charges!$E49="Atelier",Charges!C49,"")</f>
        <v/>
      </c>
      <c r="D49" s="1" t="str">
        <f>+IF(Charges!$E49="Atelier",Charges!D49,"")</f>
        <v/>
      </c>
    </row>
    <row r="50" spans="1:4" x14ac:dyDescent="0.3">
      <c r="A50" t="str">
        <f>+IF(Charges!$E50="Atelier",Charges!A50,"")</f>
        <v/>
      </c>
      <c r="B50" t="str">
        <f>+IF(Charges!$E50="Atelier",Charges!B50,"")</f>
        <v/>
      </c>
      <c r="C50" s="1" t="str">
        <f>+IF(Charges!$E50="Atelier",Charges!C50,"")</f>
        <v/>
      </c>
      <c r="D50" s="1" t="str">
        <f>+IF(Charges!$E50="Atelier",Charges!D50,"")</f>
        <v/>
      </c>
    </row>
    <row r="51" spans="1:4" x14ac:dyDescent="0.3">
      <c r="A51" t="str">
        <f>+IF(Charges!$E51="Atelier",Charges!A51,"")</f>
        <v/>
      </c>
      <c r="B51" t="str">
        <f>+IF(Charges!$E51="Atelier",Charges!B51,"")</f>
        <v/>
      </c>
      <c r="C51" s="1" t="str">
        <f>+IF(Charges!$E51="Atelier",Charges!C51,"")</f>
        <v/>
      </c>
      <c r="D51" s="1" t="str">
        <f>+IF(Charges!$E51="Atelier",Charges!D51,"")</f>
        <v/>
      </c>
    </row>
    <row r="52" spans="1:4" x14ac:dyDescent="0.3">
      <c r="A52" t="str">
        <f>+IF(Charges!$E52="Atelier",Charges!A52,"")</f>
        <v/>
      </c>
      <c r="B52" t="str">
        <f>+IF(Charges!$E52="Atelier",Charges!B52,"")</f>
        <v/>
      </c>
      <c r="C52" s="1" t="str">
        <f>+IF(Charges!$E52="Atelier",Charges!C52,"")</f>
        <v/>
      </c>
      <c r="D52" s="1" t="str">
        <f>+IF(Charges!$E52="Atelier",Charges!D52,"")</f>
        <v/>
      </c>
    </row>
    <row r="53" spans="1:4" x14ac:dyDescent="0.3">
      <c r="A53">
        <f>+IF(Charges!$E53="Atelier",Charges!A53,"")</f>
        <v>615700</v>
      </c>
      <c r="B53" t="str">
        <f>+IF(Charges!$E53="Atelier",Charges!B53,"")</f>
        <v>ENTRETIEN GENERAL</v>
      </c>
      <c r="C53" s="1">
        <f>+IF(Charges!$E53="Atelier",Charges!C53,"")</f>
        <v>5132.5200000000004</v>
      </c>
      <c r="D53" s="1">
        <f>+IF(Charges!$E53="Atelier",Charges!D53,"")</f>
        <v>10300.6</v>
      </c>
    </row>
    <row r="54" spans="1:4" x14ac:dyDescent="0.3">
      <c r="A54">
        <f>+IF(Charges!$E54="Atelier",Charges!A54,"")</f>
        <v>615800</v>
      </c>
      <c r="B54" t="str">
        <f>+IF(Charges!$E54="Atelier",Charges!B54,"")</f>
        <v>MAINTENANCE PLASMA+ PRESSE</v>
      </c>
      <c r="C54" s="1">
        <f>+IF(Charges!$E54="Atelier",Charges!C54,"")</f>
        <v>1154.44</v>
      </c>
      <c r="D54" s="1">
        <f>+IF(Charges!$E54="Atelier",Charges!D54,"")</f>
        <v>2887.41</v>
      </c>
    </row>
    <row r="55" spans="1:4" x14ac:dyDescent="0.3">
      <c r="A55">
        <f>+IF(Charges!$E55="Atelier",Charges!A55,"")</f>
        <v>615900</v>
      </c>
      <c r="B55" t="str">
        <f>+IF(Charges!$E55="Atelier",Charges!B55,"")</f>
        <v>MAINTENANCE CHUBB</v>
      </c>
      <c r="C55" s="1">
        <f>+IF(Charges!$E55="Atelier",Charges!C55,"")</f>
        <v>715.89</v>
      </c>
      <c r="D55" s="1">
        <f>+IF(Charges!$E55="Atelier",Charges!D55,"")</f>
        <v>1507.89</v>
      </c>
    </row>
    <row r="56" spans="1:4" x14ac:dyDescent="0.3">
      <c r="A56">
        <f>+IF(Charges!$E56="Atelier",Charges!A56,"")</f>
        <v>615950</v>
      </c>
      <c r="B56" t="str">
        <f>+IF(Charges!$E56="Atelier",Charges!B56,"")</f>
        <v>MAINTENANCE</v>
      </c>
      <c r="C56" s="1">
        <f>+IF(Charges!$E56="Atelier",Charges!C56,"")</f>
        <v>284.12</v>
      </c>
      <c r="D56" s="1">
        <f>+IF(Charges!$E56="Atelier",Charges!D56,"")</f>
        <v>783.14</v>
      </c>
    </row>
    <row r="57" spans="1:4" x14ac:dyDescent="0.3">
      <c r="A57">
        <f>+IF(Charges!$E57="Atelier",Charges!A57,"")</f>
        <v>615951</v>
      </c>
      <c r="B57" t="str">
        <f>+IF(Charges!$E57="Atelier",Charges!B57,"")</f>
        <v>MAINTENANCE CONTROLE ELEC</v>
      </c>
      <c r="C57" s="1">
        <f>+IF(Charges!$E57="Atelier",Charges!C57,"")</f>
        <v>0</v>
      </c>
      <c r="D57" s="1">
        <f>+IF(Charges!$E57="Atelier",Charges!D57,"")</f>
        <v>1897.12</v>
      </c>
    </row>
    <row r="58" spans="1:4" x14ac:dyDescent="0.3">
      <c r="A58">
        <f>+IF(Charges!$E58="Atelier",Charges!A58,"")</f>
        <v>616000</v>
      </c>
      <c r="B58" t="str">
        <f>+IF(Charges!$E58="Atelier",Charges!B58,"")</f>
        <v>ASSURANCE CYBER RISQUES</v>
      </c>
      <c r="C58" s="1">
        <f>+IF(Charges!$E58="Atelier",Charges!C58,"")</f>
        <v>61.63</v>
      </c>
      <c r="D58" s="1">
        <f>+IF(Charges!$E58="Atelier",Charges!D58,"")</f>
        <v>0</v>
      </c>
    </row>
    <row r="59" spans="1:4" x14ac:dyDescent="0.3">
      <c r="A59" t="str">
        <f>+IF(Charges!$E59="Atelier",Charges!A59,"")</f>
        <v/>
      </c>
      <c r="B59" t="str">
        <f>+IF(Charges!$E59="Atelier",Charges!B59,"")</f>
        <v/>
      </c>
      <c r="C59" s="1" t="str">
        <f>+IF(Charges!$E59="Atelier",Charges!C59,"")</f>
        <v/>
      </c>
      <c r="D59" s="1" t="str">
        <f>+IF(Charges!$E59="Atelier",Charges!D59,"")</f>
        <v/>
      </c>
    </row>
    <row r="60" spans="1:4" x14ac:dyDescent="0.3">
      <c r="A60" t="str">
        <f>+IF(Charges!$E60="Atelier",Charges!A60,"")</f>
        <v/>
      </c>
      <c r="B60" t="str">
        <f>+IF(Charges!$E60="Atelier",Charges!B60,"")</f>
        <v/>
      </c>
      <c r="C60" s="1" t="str">
        <f>+IF(Charges!$E60="Atelier",Charges!C60,"")</f>
        <v/>
      </c>
      <c r="D60" s="1" t="str">
        <f>+IF(Charges!$E60="Atelier",Charges!D60,"")</f>
        <v/>
      </c>
    </row>
    <row r="61" spans="1:4" x14ac:dyDescent="0.3">
      <c r="A61" t="str">
        <f>+IF(Charges!$E61="Atelier",Charges!A61,"")</f>
        <v/>
      </c>
      <c r="B61" t="str">
        <f>+IF(Charges!$E61="Atelier",Charges!B61,"")</f>
        <v/>
      </c>
      <c r="C61" s="1" t="str">
        <f>+IF(Charges!$E61="Atelier",Charges!C61,"")</f>
        <v/>
      </c>
      <c r="D61" s="1" t="str">
        <f>+IF(Charges!$E61="Atelier",Charges!D61,"")</f>
        <v/>
      </c>
    </row>
    <row r="62" spans="1:4" x14ac:dyDescent="0.3">
      <c r="A62" t="str">
        <f>+IF(Charges!$E62="Atelier",Charges!A62,"")</f>
        <v/>
      </c>
      <c r="B62" t="str">
        <f>+IF(Charges!$E62="Atelier",Charges!B62,"")</f>
        <v/>
      </c>
      <c r="C62" s="1" t="str">
        <f>+IF(Charges!$E62="Atelier",Charges!C62,"")</f>
        <v/>
      </c>
      <c r="D62" s="1" t="str">
        <f>+IF(Charges!$E62="Atelier",Charges!D62,"")</f>
        <v/>
      </c>
    </row>
    <row r="63" spans="1:4" x14ac:dyDescent="0.3">
      <c r="A63" t="str">
        <f>+IF(Charges!$E63="Atelier",Charges!A63,"")</f>
        <v/>
      </c>
      <c r="B63" t="str">
        <f>+IF(Charges!$E63="Atelier",Charges!B63,"")</f>
        <v/>
      </c>
      <c r="C63" s="1" t="str">
        <f>+IF(Charges!$E63="Atelier",Charges!C63,"")</f>
        <v/>
      </c>
      <c r="D63" s="1" t="str">
        <f>+IF(Charges!$E63="Atelier",Charges!D63,"")</f>
        <v/>
      </c>
    </row>
    <row r="64" spans="1:4" x14ac:dyDescent="0.3">
      <c r="A64" t="str">
        <f>+IF(Charges!$E64="Atelier",Charges!A64,"")</f>
        <v/>
      </c>
      <c r="B64" t="str">
        <f>+IF(Charges!$E64="Atelier",Charges!B64,"")</f>
        <v/>
      </c>
      <c r="C64" s="1" t="str">
        <f>+IF(Charges!$E64="Atelier",Charges!C64,"")</f>
        <v/>
      </c>
      <c r="D64" s="1" t="str">
        <f>+IF(Charges!$E64="Atelier",Charges!D64,"")</f>
        <v/>
      </c>
    </row>
    <row r="65" spans="1:4" x14ac:dyDescent="0.3">
      <c r="A65" t="str">
        <f>+IF(Charges!$E65="Atelier",Charges!A65,"")</f>
        <v/>
      </c>
      <c r="B65" t="str">
        <f>+IF(Charges!$E65="Atelier",Charges!B65,"")</f>
        <v/>
      </c>
      <c r="C65" s="1" t="str">
        <f>+IF(Charges!$E65="Atelier",Charges!C65,"")</f>
        <v/>
      </c>
      <c r="D65" s="1" t="str">
        <f>+IF(Charges!$E65="Atelier",Charges!D65,"")</f>
        <v/>
      </c>
    </row>
    <row r="66" spans="1:4" x14ac:dyDescent="0.3">
      <c r="A66" t="str">
        <f>+IF(Charges!$E66="Atelier",Charges!A66,"")</f>
        <v/>
      </c>
      <c r="B66" t="str">
        <f>+IF(Charges!$E66="Atelier",Charges!B66,"")</f>
        <v/>
      </c>
      <c r="C66" s="1" t="str">
        <f>+IF(Charges!$E66="Atelier",Charges!C66,"")</f>
        <v/>
      </c>
      <c r="D66" s="1" t="str">
        <f>+IF(Charges!$E66="Atelier",Charges!D66,"")</f>
        <v/>
      </c>
    </row>
    <row r="67" spans="1:4" x14ac:dyDescent="0.3">
      <c r="A67" t="str">
        <f>+IF(Charges!$E67="Atelier",Charges!A67,"")</f>
        <v/>
      </c>
      <c r="B67" t="str">
        <f>+IF(Charges!$E67="Atelier",Charges!B67,"")</f>
        <v/>
      </c>
      <c r="C67" s="1" t="str">
        <f>+IF(Charges!$E67="Atelier",Charges!C67,"")</f>
        <v/>
      </c>
      <c r="D67" s="1" t="str">
        <f>+IF(Charges!$E67="Atelier",Charges!D67,"")</f>
        <v/>
      </c>
    </row>
    <row r="68" spans="1:4" x14ac:dyDescent="0.3">
      <c r="A68" t="str">
        <f>+IF(Charges!$E68="Atelier",Charges!A68,"")</f>
        <v/>
      </c>
      <c r="B68" t="str">
        <f>+IF(Charges!$E68="Atelier",Charges!B68,"")</f>
        <v/>
      </c>
      <c r="C68" s="1" t="str">
        <f>+IF(Charges!$E68="Atelier",Charges!C68,"")</f>
        <v/>
      </c>
      <c r="D68" s="1" t="str">
        <f>+IF(Charges!$E68="Atelier",Charges!D68,"")</f>
        <v/>
      </c>
    </row>
    <row r="69" spans="1:4" x14ac:dyDescent="0.3">
      <c r="A69" t="str">
        <f>+IF(Charges!$E69="Atelier",Charges!A69,"")</f>
        <v/>
      </c>
      <c r="B69" t="str">
        <f>+IF(Charges!$E69="Atelier",Charges!B69,"")</f>
        <v/>
      </c>
      <c r="C69" s="1" t="str">
        <f>+IF(Charges!$E69="Atelier",Charges!C69,"")</f>
        <v/>
      </c>
      <c r="D69" s="1" t="str">
        <f>+IF(Charges!$E69="Atelier",Charges!D69,"")</f>
        <v/>
      </c>
    </row>
    <row r="70" spans="1:4" x14ac:dyDescent="0.3">
      <c r="A70" t="str">
        <f>+IF(Charges!$E70="Atelier",Charges!A70,"")</f>
        <v/>
      </c>
      <c r="B70" t="str">
        <f>+IF(Charges!$E70="Atelier",Charges!B70,"")</f>
        <v/>
      </c>
      <c r="C70" s="1" t="str">
        <f>+IF(Charges!$E70="Atelier",Charges!C70,"")</f>
        <v/>
      </c>
      <c r="D70" s="1" t="str">
        <f>+IF(Charges!$E70="Atelier",Charges!D70,"")</f>
        <v/>
      </c>
    </row>
    <row r="71" spans="1:4" x14ac:dyDescent="0.3">
      <c r="A71" t="str">
        <f>+IF(Charges!$E71="Atelier",Charges!A71,"")</f>
        <v/>
      </c>
      <c r="B71" t="str">
        <f>+IF(Charges!$E71="Atelier",Charges!B71,"")</f>
        <v/>
      </c>
      <c r="C71" s="1" t="str">
        <f>+IF(Charges!$E71="Atelier",Charges!C71,"")</f>
        <v/>
      </c>
      <c r="D71" s="1" t="str">
        <f>+IF(Charges!$E71="Atelier",Charges!D71,"")</f>
        <v/>
      </c>
    </row>
    <row r="72" spans="1:4" x14ac:dyDescent="0.3">
      <c r="A72" t="str">
        <f>+IF(Charges!$E72="Atelier",Charges!A72,"")</f>
        <v/>
      </c>
      <c r="B72" t="str">
        <f>+IF(Charges!$E72="Atelier",Charges!B72,"")</f>
        <v/>
      </c>
      <c r="C72" s="1" t="str">
        <f>+IF(Charges!$E72="Atelier",Charges!C72,"")</f>
        <v/>
      </c>
      <c r="D72" s="1" t="str">
        <f>+IF(Charges!$E72="Atelier",Charges!D72,"")</f>
        <v/>
      </c>
    </row>
    <row r="73" spans="1:4" x14ac:dyDescent="0.3">
      <c r="A73" t="str">
        <f>+IF(Charges!$E73="Atelier",Charges!A73,"")</f>
        <v/>
      </c>
      <c r="B73" t="str">
        <f>+IF(Charges!$E73="Atelier",Charges!B73,"")</f>
        <v/>
      </c>
      <c r="C73" s="1" t="str">
        <f>+IF(Charges!$E73="Atelier",Charges!C73,"")</f>
        <v/>
      </c>
      <c r="D73" s="1" t="str">
        <f>+IF(Charges!$E73="Atelier",Charges!D73,"")</f>
        <v/>
      </c>
    </row>
    <row r="74" spans="1:4" x14ac:dyDescent="0.3">
      <c r="A74" t="str">
        <f>+IF(Charges!$E74="Atelier",Charges!A74,"")</f>
        <v/>
      </c>
      <c r="B74" t="str">
        <f>+IF(Charges!$E74="Atelier",Charges!B74,"")</f>
        <v/>
      </c>
      <c r="C74" s="1" t="str">
        <f>+IF(Charges!$E74="Atelier",Charges!C74,"")</f>
        <v/>
      </c>
      <c r="D74" s="1" t="str">
        <f>+IF(Charges!$E74="Atelier",Charges!D74,"")</f>
        <v/>
      </c>
    </row>
    <row r="75" spans="1:4" x14ac:dyDescent="0.3">
      <c r="A75" t="str">
        <f>+IF(Charges!$E75="Atelier",Charges!A75,"")</f>
        <v/>
      </c>
      <c r="B75" t="str">
        <f>+IF(Charges!$E75="Atelier",Charges!B75,"")</f>
        <v/>
      </c>
      <c r="C75" s="1" t="str">
        <f>+IF(Charges!$E75="Atelier",Charges!C75,"")</f>
        <v/>
      </c>
      <c r="D75" s="1" t="str">
        <f>+IF(Charges!$E75="Atelier",Charges!D75,"")</f>
        <v/>
      </c>
    </row>
    <row r="76" spans="1:4" x14ac:dyDescent="0.3">
      <c r="A76" t="str">
        <f>+IF(Charges!$E76="Atelier",Charges!A76,"")</f>
        <v/>
      </c>
      <c r="B76" t="str">
        <f>+IF(Charges!$E76="Atelier",Charges!B76,"")</f>
        <v/>
      </c>
      <c r="C76" s="1" t="str">
        <f>+IF(Charges!$E76="Atelier",Charges!C76,"")</f>
        <v/>
      </c>
      <c r="D76" s="1" t="str">
        <f>+IF(Charges!$E76="Atelier",Charges!D76,"")</f>
        <v/>
      </c>
    </row>
    <row r="77" spans="1:4" x14ac:dyDescent="0.3">
      <c r="A77" t="str">
        <f>+IF(Charges!$E77="Atelier",Charges!A77,"")</f>
        <v/>
      </c>
      <c r="B77" t="str">
        <f>+IF(Charges!$E77="Atelier",Charges!B77,"")</f>
        <v/>
      </c>
      <c r="C77" s="1" t="str">
        <f>+IF(Charges!$E77="Atelier",Charges!C77,"")</f>
        <v/>
      </c>
      <c r="D77" s="1" t="str">
        <f>+IF(Charges!$E77="Atelier",Charges!D77,"")</f>
        <v/>
      </c>
    </row>
    <row r="78" spans="1:4" x14ac:dyDescent="0.3">
      <c r="A78" t="str">
        <f>+IF(Charges!$E78="Atelier",Charges!A78,"")</f>
        <v/>
      </c>
      <c r="B78" t="str">
        <f>+IF(Charges!$E78="Atelier",Charges!B78,"")</f>
        <v/>
      </c>
      <c r="C78" s="1" t="str">
        <f>+IF(Charges!$E78="Atelier",Charges!C78,"")</f>
        <v/>
      </c>
      <c r="D78" s="1" t="str">
        <f>+IF(Charges!$E78="Atelier",Charges!D78,"")</f>
        <v/>
      </c>
    </row>
    <row r="79" spans="1:4" x14ac:dyDescent="0.3">
      <c r="A79" t="str">
        <f>+IF(Charges!$E79="Atelier",Charges!A79,"")</f>
        <v/>
      </c>
      <c r="B79" t="str">
        <f>+IF(Charges!$E79="Atelier",Charges!B79,"")</f>
        <v/>
      </c>
      <c r="C79" s="1" t="str">
        <f>+IF(Charges!$E79="Atelier",Charges!C79,"")</f>
        <v/>
      </c>
      <c r="D79" s="1" t="str">
        <f>+IF(Charges!$E79="Atelier",Charges!D79,"")</f>
        <v/>
      </c>
    </row>
    <row r="80" spans="1:4" x14ac:dyDescent="0.3">
      <c r="A80" t="str">
        <f>+IF(Charges!$E80="Atelier",Charges!A80,"")</f>
        <v/>
      </c>
      <c r="B80" t="str">
        <f>+IF(Charges!$E80="Atelier",Charges!B80,"")</f>
        <v/>
      </c>
      <c r="C80" s="1" t="str">
        <f>+IF(Charges!$E80="Atelier",Charges!C80,"")</f>
        <v/>
      </c>
      <c r="D80" s="1" t="str">
        <f>+IF(Charges!$E80="Atelier",Charges!D80,"")</f>
        <v/>
      </c>
    </row>
    <row r="81" spans="1:4" x14ac:dyDescent="0.3">
      <c r="A81" t="str">
        <f>+IF(Charges!$E81="Atelier",Charges!A81,"")</f>
        <v/>
      </c>
      <c r="B81" t="str">
        <f>+IF(Charges!$E81="Atelier",Charges!B81,"")</f>
        <v/>
      </c>
      <c r="C81" s="1" t="str">
        <f>+IF(Charges!$E81="Atelier",Charges!C81,"")</f>
        <v/>
      </c>
      <c r="D81" s="1" t="str">
        <f>+IF(Charges!$E81="Atelier",Charges!D81,"")</f>
        <v/>
      </c>
    </row>
    <row r="82" spans="1:4" x14ac:dyDescent="0.3">
      <c r="A82" t="str">
        <f>+IF(Charges!$E82="Atelier",Charges!A82,"")</f>
        <v/>
      </c>
      <c r="B82" t="str">
        <f>+IF(Charges!$E82="Atelier",Charges!B82,"")</f>
        <v/>
      </c>
      <c r="C82" s="1" t="str">
        <f>+IF(Charges!$E82="Atelier",Charges!C82,"")</f>
        <v/>
      </c>
      <c r="D82" s="1" t="str">
        <f>+IF(Charges!$E82="Atelier",Charges!D82,"")</f>
        <v/>
      </c>
    </row>
    <row r="83" spans="1:4" x14ac:dyDescent="0.3">
      <c r="A83" t="str">
        <f>+IF(Charges!$E83="Atelier",Charges!A83,"")</f>
        <v/>
      </c>
      <c r="B83" t="str">
        <f>+IF(Charges!$E83="Atelier",Charges!B83,"")</f>
        <v/>
      </c>
      <c r="C83" s="1" t="str">
        <f>+IF(Charges!$E83="Atelier",Charges!C83,"")</f>
        <v/>
      </c>
      <c r="D83" s="1" t="str">
        <f>+IF(Charges!$E83="Atelier",Charges!D83,"")</f>
        <v/>
      </c>
    </row>
    <row r="84" spans="1:4" x14ac:dyDescent="0.3">
      <c r="A84" t="str">
        <f>+IF(Charges!$E84="Atelier",Charges!A84,"")</f>
        <v/>
      </c>
      <c r="B84" t="str">
        <f>+IF(Charges!$E84="Atelier",Charges!B84,"")</f>
        <v/>
      </c>
      <c r="C84" s="1" t="str">
        <f>+IF(Charges!$E84="Atelier",Charges!C84,"")</f>
        <v/>
      </c>
      <c r="D84" s="1" t="str">
        <f>+IF(Charges!$E84="Atelier",Charges!D84,"")</f>
        <v/>
      </c>
    </row>
    <row r="85" spans="1:4" x14ac:dyDescent="0.3">
      <c r="A85" t="str">
        <f>+IF(Charges!$E85="Atelier",Charges!A85,"")</f>
        <v/>
      </c>
      <c r="B85" t="str">
        <f>+IF(Charges!$E85="Atelier",Charges!B85,"")</f>
        <v/>
      </c>
      <c r="C85" s="1" t="str">
        <f>+IF(Charges!$E85="Atelier",Charges!C85,"")</f>
        <v/>
      </c>
      <c r="D85" s="1" t="str">
        <f>+IF(Charges!$E85="Atelier",Charges!D85,"")</f>
        <v/>
      </c>
    </row>
    <row r="86" spans="1:4" x14ac:dyDescent="0.3">
      <c r="A86" t="str">
        <f>+IF(Charges!$E86="Atelier",Charges!A86,"")</f>
        <v/>
      </c>
      <c r="B86" t="str">
        <f>+IF(Charges!$E86="Atelier",Charges!B86,"")</f>
        <v/>
      </c>
      <c r="C86" s="1" t="str">
        <f>+IF(Charges!$E86="Atelier",Charges!C86,"")</f>
        <v/>
      </c>
      <c r="D86" s="1" t="str">
        <f>+IF(Charges!$E86="Atelier",Charges!D86,"")</f>
        <v/>
      </c>
    </row>
    <row r="87" spans="1:4" x14ac:dyDescent="0.3">
      <c r="A87" t="str">
        <f>+IF(Charges!$E87="Atelier",Charges!A87,"")</f>
        <v/>
      </c>
      <c r="B87" t="str">
        <f>+IF(Charges!$E87="Atelier",Charges!B87,"")</f>
        <v/>
      </c>
      <c r="C87" s="1" t="str">
        <f>+IF(Charges!$E87="Atelier",Charges!C87,"")</f>
        <v/>
      </c>
      <c r="D87" s="1" t="str">
        <f>+IF(Charges!$E87="Atelier",Charges!D87,"")</f>
        <v/>
      </c>
    </row>
    <row r="88" spans="1:4" x14ac:dyDescent="0.3">
      <c r="A88" t="str">
        <f>+IF(Charges!$E88="Atelier",Charges!A88,"")</f>
        <v/>
      </c>
      <c r="B88" t="str">
        <f>+IF(Charges!$E88="Atelier",Charges!B88,"")</f>
        <v/>
      </c>
      <c r="C88" s="1" t="str">
        <f>+IF(Charges!$E88="Atelier",Charges!C88,"")</f>
        <v/>
      </c>
      <c r="D88" s="1" t="str">
        <f>+IF(Charges!$E88="Atelier",Charges!D88,"")</f>
        <v/>
      </c>
    </row>
    <row r="89" spans="1:4" x14ac:dyDescent="0.3">
      <c r="A89" t="str">
        <f>+IF(Charges!$E89="Atelier",Charges!A89,"")</f>
        <v/>
      </c>
      <c r="B89" t="str">
        <f>+IF(Charges!$E89="Atelier",Charges!B89,"")</f>
        <v/>
      </c>
      <c r="C89" s="1" t="str">
        <f>+IF(Charges!$E89="Atelier",Charges!C89,"")</f>
        <v/>
      </c>
      <c r="D89" s="1" t="str">
        <f>+IF(Charges!$E89="Atelier",Charges!D89,"")</f>
        <v/>
      </c>
    </row>
    <row r="90" spans="1:4" x14ac:dyDescent="0.3">
      <c r="A90">
        <f>+IF(Charges!$E90="Atelier",Charges!A90,"")</f>
        <v>626250</v>
      </c>
      <c r="B90" t="str">
        <f>+IF(Charges!$E90="Atelier",Charges!B90,"")</f>
        <v>FRAIS PORTABLE ATELIER/ CHA</v>
      </c>
      <c r="C90" s="1">
        <f>+IF(Charges!$E90="Atelier",Charges!C90,"")</f>
        <v>623.96</v>
      </c>
      <c r="D90" s="1">
        <f>+IF(Charges!$E90="Atelier",Charges!D90,"")</f>
        <v>1418.93</v>
      </c>
    </row>
    <row r="91" spans="1:4" x14ac:dyDescent="0.3">
      <c r="A91" s="8" t="str">
        <f>+IF(Charges!$E91="Atelier",Charges!A91,"")</f>
        <v/>
      </c>
      <c r="B91" s="8" t="str">
        <f>+IF(Charges!$E91="Atelier",Charges!B91,"")</f>
        <v/>
      </c>
      <c r="C91" s="1" t="str">
        <f>+IF(Charges!$E91="Atelier",Charges!C91,"")</f>
        <v/>
      </c>
      <c r="D91" s="1" t="str">
        <f>+IF(Charges!$E91="Atelier",Charges!D91,"")</f>
        <v/>
      </c>
    </row>
    <row r="92" spans="1:4" x14ac:dyDescent="0.3">
      <c r="A92" s="8" t="str">
        <f>+IF(Charges!$E92="Atelier",Charges!A92,"")</f>
        <v/>
      </c>
      <c r="B92" s="8" t="str">
        <f>+IF(Charges!$E92="Atelier",Charges!B92,"")</f>
        <v/>
      </c>
      <c r="C92" s="1" t="str">
        <f>+IF(Charges!$E92="Atelier",Charges!C92,"")</f>
        <v/>
      </c>
      <c r="D92" s="1" t="str">
        <f>+IF(Charges!$E92="Atelier",Charges!D92,"")</f>
        <v/>
      </c>
    </row>
    <row r="93" spans="1:4" x14ac:dyDescent="0.3">
      <c r="A93" s="8" t="str">
        <f>+IF(Charges!$E93="Atelier",Charges!A93,"")</f>
        <v/>
      </c>
      <c r="B93" s="8" t="str">
        <f>+IF(Charges!$E93="Atelier",Charges!B93,"")</f>
        <v/>
      </c>
      <c r="C93" s="1" t="str">
        <f>+IF(Charges!$E93="Atelier",Charges!C93,"")</f>
        <v/>
      </c>
      <c r="D93" s="1" t="str">
        <f>+IF(Charges!$E93="Atelier",Charges!D93,"")</f>
        <v/>
      </c>
    </row>
    <row r="94" spans="1:4" x14ac:dyDescent="0.3">
      <c r="A94" s="8" t="str">
        <f>+IF(Charges!$E94="Atelier",Charges!A94,"")</f>
        <v/>
      </c>
      <c r="B94" s="8" t="str">
        <f>+IF(Charges!$E94="Atelier",Charges!B94,"")</f>
        <v/>
      </c>
      <c r="C94" s="1" t="str">
        <f>+IF(Charges!$E94="Atelier",Charges!C94,"")</f>
        <v/>
      </c>
      <c r="D94" s="1" t="str">
        <f>+IF(Charges!$E94="Atelier",Charges!D94,"")</f>
        <v/>
      </c>
    </row>
    <row r="95" spans="1:4" x14ac:dyDescent="0.3">
      <c r="A95" s="8" t="str">
        <f>+IF(Charges!$E95="Atelier",Charges!A95,"")</f>
        <v/>
      </c>
      <c r="B95" s="8" t="str">
        <f>+IF(Charges!$E95="Atelier",Charges!B95,"")</f>
        <v/>
      </c>
      <c r="C95" s="1" t="str">
        <f>+IF(Charges!$E95="Atelier",Charges!C95,"")</f>
        <v/>
      </c>
      <c r="D95" s="1" t="str">
        <f>+IF(Charges!$E95="Atelier",Charges!D95,"")</f>
        <v/>
      </c>
    </row>
    <row r="96" spans="1:4" x14ac:dyDescent="0.3">
      <c r="A96" s="8" t="str">
        <f>+IF(Charges!$E96="Atelier",Charges!A96,"")</f>
        <v/>
      </c>
      <c r="B96" s="8" t="str">
        <f>+IF(Charges!$E96="Atelier",Charges!B96,"")</f>
        <v/>
      </c>
      <c r="C96" s="1" t="str">
        <f>+IF(Charges!$E96="Atelier",Charges!C96,"")</f>
        <v/>
      </c>
      <c r="D96" s="1" t="str">
        <f>+IF(Charges!$E96="Atelier",Charges!D96,"")</f>
        <v/>
      </c>
    </row>
    <row r="97" spans="1:4" x14ac:dyDescent="0.3">
      <c r="A97" s="8" t="str">
        <f>+IF(Charges!$E97="Atelier",Charges!A97,"")</f>
        <v/>
      </c>
      <c r="B97" s="8" t="str">
        <f>+IF(Charges!$E97="Atelier",Charges!B97,"")</f>
        <v/>
      </c>
      <c r="C97" s="1" t="str">
        <f>+IF(Charges!$E97="Atelier",Charges!C97,"")</f>
        <v/>
      </c>
      <c r="D97" s="1" t="str">
        <f>+IF(Charges!$E97="Atelier",Charges!D97,"")</f>
        <v/>
      </c>
    </row>
    <row r="98" spans="1:4" x14ac:dyDescent="0.3">
      <c r="A98" s="8" t="str">
        <f>+IF(Charges!$E98="Atelier",Charges!A98,"")</f>
        <v/>
      </c>
      <c r="B98" s="8" t="str">
        <f>+IF(Charges!$E98="Atelier",Charges!B98,"")</f>
        <v/>
      </c>
      <c r="C98" s="1" t="str">
        <f>+IF(Charges!$E98="Atelier",Charges!C98,"")</f>
        <v/>
      </c>
      <c r="D98" s="1" t="str">
        <f>+IF(Charges!$E98="Atelier",Charges!D98,"")</f>
        <v/>
      </c>
    </row>
    <row r="99" spans="1:4" x14ac:dyDescent="0.3">
      <c r="A99" s="8" t="str">
        <f>+IF(Charges!$E99="Atelier",Charges!A99,"")</f>
        <v/>
      </c>
      <c r="B99" s="8" t="str">
        <f>+IF(Charges!$E99="Atelier",Charges!B99,"")</f>
        <v/>
      </c>
      <c r="C99" s="1" t="str">
        <f>+IF(Charges!$E99="Atelier",Charges!C99,"")</f>
        <v/>
      </c>
      <c r="D99" s="1" t="str">
        <f>+IF(Charges!$E99="Atelier",Charges!D99,"")</f>
        <v/>
      </c>
    </row>
    <row r="100" spans="1:4" x14ac:dyDescent="0.3">
      <c r="A100" s="8">
        <f>+IF(Charges!$E100="Atelier",Charges!A100,"")</f>
        <v>635120</v>
      </c>
      <c r="B100" s="8" t="str">
        <f>+IF(Charges!$E100="Atelier",Charges!B100,"")</f>
        <v>TAXE FONCIERE</v>
      </c>
      <c r="C100" s="1">
        <f>+IF(Charges!$E100="Atelier",Charges!C100,"")</f>
        <v>1811.5</v>
      </c>
      <c r="D100" s="1">
        <f>+IF(Charges!$E100="Atelier",Charges!D100,"")</f>
        <v>2078.5</v>
      </c>
    </row>
    <row r="101" spans="1:4" x14ac:dyDescent="0.3">
      <c r="A101" s="8" t="str">
        <f>+IF(Charges!$E101="Atelier",Charges!A101,"")</f>
        <v/>
      </c>
      <c r="B101" s="8" t="str">
        <f>+IF(Charges!$E101="Atelier",Charges!B101,"")</f>
        <v/>
      </c>
      <c r="C101" s="1" t="str">
        <f>+IF(Charges!$E101="Atelier",Charges!C101,"")</f>
        <v/>
      </c>
      <c r="D101" s="1" t="str">
        <f>+IF(Charges!$E101="Atelier",Charges!D101,"")</f>
        <v/>
      </c>
    </row>
    <row r="102" spans="1:4" x14ac:dyDescent="0.3">
      <c r="A102" s="8" t="str">
        <f>+IF(Charges!$E102="Atelier",Charges!A102,"")</f>
        <v/>
      </c>
      <c r="B102" s="8" t="str">
        <f>+IF(Charges!$E102="Atelier",Charges!B102,"")</f>
        <v/>
      </c>
      <c r="C102" s="1" t="str">
        <f>+IF(Charges!$E102="Atelier",Charges!C102,"")</f>
        <v/>
      </c>
      <c r="D102" s="1" t="str">
        <f>+IF(Charges!$E102="Atelier",Charges!D102,"")</f>
        <v/>
      </c>
    </row>
    <row r="103" spans="1:4" x14ac:dyDescent="0.3">
      <c r="A103" s="8" t="str">
        <f>+IF(Charges!$E103="Atelier",Charges!A103,"")</f>
        <v/>
      </c>
      <c r="B103" s="8" t="str">
        <f>+IF(Charges!$E103="Atelier",Charges!B103,"")</f>
        <v/>
      </c>
      <c r="C103" s="1" t="str">
        <f>+IF(Charges!$E103="Atelier",Charges!C103,"")</f>
        <v/>
      </c>
      <c r="D103" s="1" t="str">
        <f>+IF(Charges!$E103="Atelier",Charges!D103,"")</f>
        <v/>
      </c>
    </row>
    <row r="104" spans="1:4" x14ac:dyDescent="0.3">
      <c r="A104" s="8" t="str">
        <f>+IF(Charges!$E104="Atelier",Charges!A104,"")</f>
        <v/>
      </c>
      <c r="B104" s="8" t="str">
        <f>+IF(Charges!$E104="Atelier",Charges!B104,"")</f>
        <v/>
      </c>
      <c r="C104" s="1" t="str">
        <f>+IF(Charges!$E104="Atelier",Charges!C104,"")</f>
        <v/>
      </c>
      <c r="D104" s="1" t="str">
        <f>+IF(Charges!$E104="Atelier",Charges!D104,"")</f>
        <v/>
      </c>
    </row>
    <row r="105" spans="1:4" x14ac:dyDescent="0.3">
      <c r="A105" s="8" t="str">
        <f>+IF(Charges!$E105="Atelier",Charges!A105,"")</f>
        <v/>
      </c>
      <c r="B105" s="8" t="str">
        <f>+IF(Charges!$E105="Atelier",Charges!B105,"")</f>
        <v/>
      </c>
      <c r="C105" s="1" t="str">
        <f>+IF(Charges!$E105="Atelier",Charges!C105,"")</f>
        <v/>
      </c>
      <c r="D105" s="1" t="str">
        <f>+IF(Charges!$E105="Atelier",Charges!D105,"")</f>
        <v/>
      </c>
    </row>
    <row r="106" spans="1:4" s="8" customFormat="1" x14ac:dyDescent="0.3">
      <c r="A106" s="8" t="str">
        <f>+IF(Charges!$E106="Atelier",Charges!A106,"")</f>
        <v/>
      </c>
      <c r="B106" s="8" t="str">
        <f>+IF(Charges!$E106="Atelier",Charges!B106,"")</f>
        <v/>
      </c>
      <c r="C106" s="1" t="str">
        <f>+IF(Charges!$E106="Atelier",Charges!C106,"")</f>
        <v/>
      </c>
      <c r="D106" s="1" t="str">
        <f>+IF(Charges!$E106="Atelier",Charges!D106,"")</f>
        <v/>
      </c>
    </row>
    <row r="107" spans="1:4" s="8" customFormat="1" x14ac:dyDescent="0.3">
      <c r="A107" s="8" t="str">
        <f>+IF(Charges!$E107="Atelier",Charges!A107,"")</f>
        <v/>
      </c>
      <c r="B107" s="8" t="str">
        <f>+IF(Charges!$E107="Atelier",Charges!B107,"")</f>
        <v/>
      </c>
      <c r="C107" s="1" t="str">
        <f>+IF(Charges!$E107="Atelier",Charges!C107,"")</f>
        <v/>
      </c>
      <c r="D107" s="1" t="str">
        <f>+IF(Charges!$E107="Atelier",Charges!D107,"")</f>
        <v/>
      </c>
    </row>
    <row r="108" spans="1:4" s="8" customFormat="1" x14ac:dyDescent="0.3">
      <c r="A108" s="8" t="str">
        <f>+IF(Charges!$E108="Atelier",Charges!A108,"")</f>
        <v/>
      </c>
      <c r="B108" s="8" t="str">
        <f>+IF(Charges!$E108="Atelier",Charges!B108,"")</f>
        <v/>
      </c>
      <c r="C108" s="1" t="str">
        <f>+IF(Charges!$E108="Atelier",Charges!C108,"")</f>
        <v/>
      </c>
      <c r="D108" s="1" t="str">
        <f>+IF(Charges!$E108="Atelier",Charges!D108,"")</f>
        <v/>
      </c>
    </row>
    <row r="109" spans="1:4" s="8" customFormat="1" x14ac:dyDescent="0.3">
      <c r="A109" s="8" t="str">
        <f>+IF(Charges!$E109="Atelier",Charges!A109,"")</f>
        <v/>
      </c>
      <c r="B109" s="8" t="str">
        <f>+IF(Charges!$E109="Atelier",Charges!B109,"")</f>
        <v/>
      </c>
      <c r="C109" s="1" t="str">
        <f>+IF(Charges!$E109="Atelier",Charges!C109,"")</f>
        <v/>
      </c>
      <c r="D109" s="1" t="str">
        <f>+IF(Charges!$E109="Atelier",Charges!D109,"")</f>
        <v/>
      </c>
    </row>
    <row r="110" spans="1:4" s="8" customFormat="1" x14ac:dyDescent="0.3">
      <c r="A110" s="8" t="str">
        <f>+IF(Charges!$E110="Atelier",Charges!A110,"")</f>
        <v/>
      </c>
      <c r="B110" s="8" t="str">
        <f>+IF(Charges!$E110="Atelier",Charges!B110,"")</f>
        <v/>
      </c>
      <c r="C110" s="1" t="str">
        <f>+IF(Charges!$E110="Atelier",Charges!C110,"")</f>
        <v/>
      </c>
      <c r="D110" s="1" t="str">
        <f>+IF(Charges!$E110="Atelier",Charges!D110,"")</f>
        <v/>
      </c>
    </row>
    <row r="111" spans="1:4" s="8" customFormat="1" x14ac:dyDescent="0.3">
      <c r="A111" s="8" t="str">
        <f>+IF(Charges!$E111="Atelier",Charges!A111,"")</f>
        <v/>
      </c>
      <c r="B111" s="8" t="str">
        <f>+IF(Charges!$E111="Atelier",Charges!B111,"")</f>
        <v/>
      </c>
      <c r="C111" s="1" t="str">
        <f>+IF(Charges!$E111="Atelier",Charges!C111,"")</f>
        <v/>
      </c>
      <c r="D111" s="1" t="str">
        <f>+IF(Charges!$E111="Atelier",Charges!D111,"")</f>
        <v/>
      </c>
    </row>
    <row r="112" spans="1:4" s="8" customFormat="1" x14ac:dyDescent="0.3">
      <c r="A112" s="8" t="str">
        <f>+IF(Charges!$E112="Atelier",Charges!A112,"")</f>
        <v/>
      </c>
      <c r="B112" s="8" t="str">
        <f>+IF(Charges!$E112="Atelier",Charges!B112,"")</f>
        <v/>
      </c>
      <c r="C112" s="1" t="str">
        <f>+IF(Charges!$E112="Atelier",Charges!C112,"")</f>
        <v/>
      </c>
      <c r="D112" s="1" t="str">
        <f>+IF(Charges!$E112="Atelier",Charges!D112,"")</f>
        <v/>
      </c>
    </row>
    <row r="113" spans="1:4" s="8" customFormat="1" x14ac:dyDescent="0.3">
      <c r="A113" s="8" t="str">
        <f>+IF(Charges!$E113="Atelier",Charges!A113,"")</f>
        <v/>
      </c>
      <c r="B113" s="8" t="str">
        <f>+IF(Charges!$E113="Atelier",Charges!B113,"")</f>
        <v/>
      </c>
      <c r="C113" s="1" t="str">
        <f>+IF(Charges!$E113="Atelier",Charges!C113,"")</f>
        <v/>
      </c>
      <c r="D113" s="1" t="str">
        <f>+IF(Charges!$E113="Atelier",Charges!D113,"")</f>
        <v/>
      </c>
    </row>
    <row r="114" spans="1:4" s="8" customFormat="1" x14ac:dyDescent="0.3">
      <c r="A114" s="8" t="str">
        <f>+IF(Charges!$E114="Atelier",Charges!A114,"")</f>
        <v/>
      </c>
      <c r="B114" s="8" t="str">
        <f>+IF(Charges!$E114="Atelier",Charges!B114,"")</f>
        <v/>
      </c>
      <c r="C114" s="1" t="str">
        <f>+IF(Charges!$E114="Atelier",Charges!C114,"")</f>
        <v/>
      </c>
      <c r="D114" s="1" t="str">
        <f>+IF(Charges!$E114="Atelier",Charges!D114,"")</f>
        <v/>
      </c>
    </row>
    <row r="115" spans="1:4" s="8" customFormat="1" x14ac:dyDescent="0.3">
      <c r="A115" s="8" t="str">
        <f>+IF(Charges!$E115="Atelier",Charges!A115,"")</f>
        <v/>
      </c>
      <c r="B115" s="8" t="str">
        <f>+IF(Charges!$E115="Atelier",Charges!B115,"")</f>
        <v/>
      </c>
      <c r="C115" s="1" t="str">
        <f>+IF(Charges!$E115="Atelier",Charges!C115,"")</f>
        <v/>
      </c>
      <c r="D115" s="1" t="str">
        <f>+IF(Charges!$E115="Atelier",Charges!D115,"")</f>
        <v/>
      </c>
    </row>
    <row r="116" spans="1:4" s="8" customFormat="1" x14ac:dyDescent="0.3">
      <c r="A116" s="8" t="str">
        <f>+IF(Charges!$E116="Atelier",Charges!A116,"")</f>
        <v/>
      </c>
      <c r="B116" s="8" t="str">
        <f>+IF(Charges!$E116="Atelier",Charges!B116,"")</f>
        <v/>
      </c>
      <c r="C116" s="1" t="str">
        <f>+IF(Charges!$E116="Atelier",Charges!C116,"")</f>
        <v/>
      </c>
      <c r="D116" s="1" t="str">
        <f>+IF(Charges!$E116="Atelier",Charges!D116,"")</f>
        <v/>
      </c>
    </row>
    <row r="117" spans="1:4" s="8" customFormat="1" x14ac:dyDescent="0.3">
      <c r="A117" s="8" t="str">
        <f>+IF(Charges!$E117="Atelier",Charges!A117,"")</f>
        <v/>
      </c>
      <c r="B117" s="8" t="str">
        <f>+IF(Charges!$E117="Atelier",Charges!B117,"")</f>
        <v/>
      </c>
      <c r="C117" s="1" t="str">
        <f>+IF(Charges!$E117="Atelier",Charges!C117,"")</f>
        <v/>
      </c>
      <c r="D117" s="1" t="str">
        <f>+IF(Charges!$E117="Atelier",Charges!D117,"")</f>
        <v/>
      </c>
    </row>
    <row r="118" spans="1:4" s="8" customFormat="1" x14ac:dyDescent="0.3">
      <c r="A118" s="8" t="str">
        <f>+IF(Charges!$E118="Atelier",Charges!A118,"")</f>
        <v/>
      </c>
      <c r="B118" s="8" t="str">
        <f>+IF(Charges!$E118="Atelier",Charges!B118,"")</f>
        <v/>
      </c>
      <c r="C118" s="1" t="str">
        <f>+IF(Charges!$E118="Atelier",Charges!C118,"")</f>
        <v/>
      </c>
      <c r="D118" s="1" t="str">
        <f>+IF(Charges!$E118="Atelier",Charges!D118,"")</f>
        <v/>
      </c>
    </row>
    <row r="119" spans="1:4" s="8" customFormat="1" x14ac:dyDescent="0.3">
      <c r="A119" s="8" t="str">
        <f>+IF(Charges!$E119="Atelier",Charges!A119,"")</f>
        <v/>
      </c>
      <c r="B119" s="8" t="str">
        <f>+IF(Charges!$E119="Atelier",Charges!B119,"")</f>
        <v/>
      </c>
      <c r="C119" s="1" t="str">
        <f>+IF(Charges!$E119="Atelier",Charges!C119,"")</f>
        <v/>
      </c>
      <c r="D119" s="1" t="str">
        <f>+IF(Charges!$E119="Atelier",Charges!D119,"")</f>
        <v/>
      </c>
    </row>
    <row r="120" spans="1:4" s="8" customFormat="1" x14ac:dyDescent="0.3">
      <c r="A120" s="8" t="str">
        <f>+IF(Charges!$E120="Atelier",Charges!A120,"")</f>
        <v/>
      </c>
      <c r="B120" s="8" t="str">
        <f>+IF(Charges!$E120="Atelier",Charges!B120,"")</f>
        <v/>
      </c>
      <c r="C120" s="1" t="str">
        <f>+IF(Charges!$E120="Atelier",Charges!C120,"")</f>
        <v/>
      </c>
      <c r="D120" s="1" t="str">
        <f>+IF(Charges!$E120="Atelier",Charges!D120,"")</f>
        <v/>
      </c>
    </row>
    <row r="121" spans="1:4" s="8" customFormat="1" x14ac:dyDescent="0.3">
      <c r="A121" s="8" t="str">
        <f>+IF(Charges!$E121="Atelier",Charges!A121,"")</f>
        <v/>
      </c>
      <c r="B121" s="8" t="str">
        <f>+IF(Charges!$E121="Atelier",Charges!B121,"")</f>
        <v/>
      </c>
      <c r="C121" s="1" t="str">
        <f>+IF(Charges!$E121="Atelier",Charges!C121,"")</f>
        <v/>
      </c>
      <c r="D121" s="1" t="str">
        <f>+IF(Charges!$E121="Atelier",Charges!D121,"")</f>
        <v/>
      </c>
    </row>
    <row r="122" spans="1:4" s="8" customFormat="1" x14ac:dyDescent="0.3">
      <c r="A122" s="8" t="str">
        <f>+IF(Charges!$E122="Atelier",Charges!A122,"")</f>
        <v/>
      </c>
      <c r="B122" s="8" t="str">
        <f>+IF(Charges!$E122="Atelier",Charges!B122,"")</f>
        <v/>
      </c>
      <c r="C122" s="1" t="str">
        <f>+IF(Charges!$E122="Atelier",Charges!C122,"")</f>
        <v/>
      </c>
      <c r="D122" s="1" t="str">
        <f>+IF(Charges!$E122="Atelier",Charges!D122,"")</f>
        <v/>
      </c>
    </row>
    <row r="123" spans="1:4" s="8" customFormat="1" x14ac:dyDescent="0.3">
      <c r="A123" s="8" t="str">
        <f>+IF(Charges!$E123="Atelier",Charges!A123,"")</f>
        <v/>
      </c>
      <c r="B123" s="8" t="str">
        <f>+IF(Charges!$E123="Atelier",Charges!B123,"")</f>
        <v/>
      </c>
      <c r="C123" s="1" t="str">
        <f>+IF(Charges!$E123="Atelier",Charges!C123,"")</f>
        <v/>
      </c>
      <c r="D123" s="1" t="str">
        <f>+IF(Charges!$E123="Atelier",Charges!D123,"")</f>
        <v/>
      </c>
    </row>
    <row r="124" spans="1:4" s="8" customFormat="1" x14ac:dyDescent="0.3">
      <c r="A124" s="8" t="str">
        <f>+IF(Charges!$E124="Atelier",Charges!A124,"")</f>
        <v/>
      </c>
      <c r="B124" s="8" t="str">
        <f>+IF(Charges!$E124="Atelier",Charges!B124,"")</f>
        <v/>
      </c>
      <c r="C124" s="1" t="str">
        <f>+IF(Charges!$E124="Atelier",Charges!C124,"")</f>
        <v/>
      </c>
      <c r="D124" s="1" t="str">
        <f>+IF(Charges!$E124="Atelier",Charges!D124,"")</f>
        <v/>
      </c>
    </row>
    <row r="125" spans="1:4" s="8" customFormat="1" x14ac:dyDescent="0.3">
      <c r="A125" s="8" t="str">
        <f>+IF(Charges!$E125="Atelier",Charges!A125,"")</f>
        <v/>
      </c>
      <c r="B125" s="8" t="str">
        <f>+IF(Charges!$E125="Atelier",Charges!B125,"")</f>
        <v/>
      </c>
      <c r="C125" s="1" t="str">
        <f>+IF(Charges!$E125="Atelier",Charges!C125,"")</f>
        <v/>
      </c>
      <c r="D125" s="1" t="str">
        <f>+IF(Charges!$E125="Atelier",Charges!D125,"")</f>
        <v/>
      </c>
    </row>
    <row r="126" spans="1:4" s="8" customFormat="1" x14ac:dyDescent="0.3">
      <c r="A126" s="8" t="str">
        <f>+IF(Charges!$E126="Atelier",Charges!A126,"")</f>
        <v/>
      </c>
      <c r="B126" s="8" t="str">
        <f>+IF(Charges!$E126="Atelier",Charges!B126,"")</f>
        <v/>
      </c>
      <c r="C126" s="1" t="str">
        <f>+IF(Charges!$E126="Atelier",Charges!C126,"")</f>
        <v/>
      </c>
      <c r="D126" s="1" t="str">
        <f>+IF(Charges!$E126="Atelier",Charges!D126,"")</f>
        <v/>
      </c>
    </row>
    <row r="127" spans="1:4" s="8" customFormat="1" x14ac:dyDescent="0.3">
      <c r="A127" s="8" t="str">
        <f>+IF(Charges!$E127="Atelier",Charges!A127,"")</f>
        <v/>
      </c>
      <c r="B127" s="8" t="str">
        <f>+IF(Charges!$E127="Atelier",Charges!B127,"")</f>
        <v/>
      </c>
      <c r="C127" s="1" t="str">
        <f>+IF(Charges!$E127="Atelier",Charges!C127,"")</f>
        <v/>
      </c>
      <c r="D127" s="1" t="str">
        <f>+IF(Charges!$E127="Atelier",Charges!D127,"")</f>
        <v/>
      </c>
    </row>
    <row r="128" spans="1:4" s="8" customFormat="1" x14ac:dyDescent="0.3">
      <c r="A128" s="8" t="str">
        <f>+IF(Charges!$E128="Atelier",Charges!A128,"")</f>
        <v/>
      </c>
      <c r="B128" s="8" t="str">
        <f>+IF(Charges!$E128="Atelier",Charges!B128,"")</f>
        <v/>
      </c>
      <c r="C128" s="1" t="str">
        <f>+IF(Charges!$E128="Atelier",Charges!C128,"")</f>
        <v/>
      </c>
      <c r="D128" s="1" t="str">
        <f>+IF(Charges!$E128="Atelier",Charges!D128,"")</f>
        <v/>
      </c>
    </row>
    <row r="129" spans="1:4" s="8" customFormat="1" x14ac:dyDescent="0.3">
      <c r="A129" s="8" t="str">
        <f>+IF(Charges!$E129="Atelier",Charges!A129,"")</f>
        <v/>
      </c>
      <c r="B129" s="8" t="str">
        <f>+IF(Charges!$E129="Atelier",Charges!B129,"")</f>
        <v/>
      </c>
      <c r="C129" s="1" t="str">
        <f>+IF(Charges!$E129="Atelier",Charges!C129,"")</f>
        <v/>
      </c>
      <c r="D129" s="1" t="str">
        <f>+IF(Charges!$E129="Atelier",Charges!D129,"")</f>
        <v/>
      </c>
    </row>
    <row r="130" spans="1:4" s="8" customFormat="1" x14ac:dyDescent="0.3">
      <c r="A130" s="8" t="str">
        <f>+IF(Charges!$E130="Atelier",Charges!A130,"")</f>
        <v/>
      </c>
      <c r="B130" s="8" t="str">
        <f>+IF(Charges!$E130="Atelier",Charges!B130,"")</f>
        <v/>
      </c>
      <c r="C130" s="1" t="str">
        <f>+IF(Charges!$E130="Atelier",Charges!C130,"")</f>
        <v/>
      </c>
      <c r="D130" s="1" t="str">
        <f>+IF(Charges!$E130="Atelier",Charges!D130,"")</f>
        <v/>
      </c>
    </row>
    <row r="131" spans="1:4" s="8" customFormat="1" x14ac:dyDescent="0.3">
      <c r="A131" s="8" t="str">
        <f>+IF(Charges!$E131="Atelier",Charges!A131,"")</f>
        <v/>
      </c>
      <c r="B131" s="8" t="str">
        <f>+IF(Charges!$E131="Atelier",Charges!B131,"")</f>
        <v/>
      </c>
      <c r="C131" s="1" t="str">
        <f>+IF(Charges!$E131="Atelier",Charges!C131,"")</f>
        <v/>
      </c>
      <c r="D131" s="1" t="str">
        <f>+IF(Charges!$E131="Atelier",Charges!D131,"")</f>
        <v/>
      </c>
    </row>
    <row r="132" spans="1:4" s="8" customFormat="1" x14ac:dyDescent="0.3">
      <c r="A132" s="8" t="str">
        <f>+IF(Charges!$E132="Atelier",Charges!A132,"")</f>
        <v/>
      </c>
      <c r="B132" s="8" t="str">
        <f>+IF(Charges!$E132="Atelier",Charges!B132,"")</f>
        <v/>
      </c>
      <c r="C132" s="1" t="str">
        <f>+IF(Charges!$E132="Atelier",Charges!C132,"")</f>
        <v/>
      </c>
      <c r="D132" s="1" t="str">
        <f>+IF(Charges!$E132="Atelier",Charges!D132,"")</f>
        <v/>
      </c>
    </row>
    <row r="133" spans="1:4" s="8" customFormat="1" x14ac:dyDescent="0.3">
      <c r="A133" s="8" t="str">
        <f>+IF(Charges!$E133="Atelier",Charges!A133,"")</f>
        <v/>
      </c>
      <c r="B133" s="8" t="str">
        <f>+IF(Charges!$E133="Atelier",Charges!B133,"")</f>
        <v/>
      </c>
      <c r="C133" s="1" t="str">
        <f>+IF(Charges!$E133="Atelier",Charges!C133,"")</f>
        <v/>
      </c>
      <c r="D133" s="1" t="str">
        <f>+IF(Charges!$E133="Atelier",Charges!D133,"")</f>
        <v/>
      </c>
    </row>
    <row r="134" spans="1:4" s="8" customFormat="1" x14ac:dyDescent="0.3">
      <c r="A134" s="8" t="str">
        <f>+IF(Charges!$E134="Atelier",Charges!A134,"")</f>
        <v/>
      </c>
      <c r="B134" s="8" t="str">
        <f>+IF(Charges!$E134="Atelier",Charges!B134,"")</f>
        <v/>
      </c>
      <c r="C134" s="1" t="str">
        <f>+IF(Charges!$E134="Atelier",Charges!C134,"")</f>
        <v/>
      </c>
      <c r="D134" s="1" t="str">
        <f>+IF(Charges!$E134="Atelier",Charges!D134,"")</f>
        <v/>
      </c>
    </row>
    <row r="135" spans="1:4" s="8" customFormat="1" x14ac:dyDescent="0.3">
      <c r="A135" s="8" t="str">
        <f>+IF(Charges!$E135="Atelier",Charges!A135,"")</f>
        <v/>
      </c>
      <c r="B135" s="8" t="str">
        <f>+IF(Charges!$E135="Atelier",Charges!B135,"")</f>
        <v/>
      </c>
      <c r="C135" s="1" t="str">
        <f>+IF(Charges!$E135="Atelier",Charges!C135,"")</f>
        <v/>
      </c>
      <c r="D135" s="1" t="str">
        <f>+IF(Charges!$E135="Atelier",Charges!D135,"")</f>
        <v/>
      </c>
    </row>
    <row r="136" spans="1:4" s="8" customFormat="1" x14ac:dyDescent="0.3">
      <c r="A136" s="8" t="str">
        <f>+IF(Charges!$E136="Atelier",Charges!A136,"")</f>
        <v/>
      </c>
      <c r="B136" s="8" t="str">
        <f>+IF(Charges!$E136="Atelier",Charges!B136,"")</f>
        <v/>
      </c>
      <c r="C136" s="1" t="str">
        <f>+IF(Charges!$E136="Atelier",Charges!C136,"")</f>
        <v/>
      </c>
      <c r="D136" s="1" t="str">
        <f>+IF(Charges!$E136="Atelier",Charges!D136,"")</f>
        <v/>
      </c>
    </row>
    <row r="137" spans="1:4" s="8" customFormat="1" x14ac:dyDescent="0.3">
      <c r="A137" s="8" t="str">
        <f>+IF(Charges!$E137="Atelier",Charges!A137,"")</f>
        <v/>
      </c>
      <c r="B137" s="8" t="str">
        <f>+IF(Charges!$E137="Atelier",Charges!B137,"")</f>
        <v/>
      </c>
      <c r="C137" s="1" t="str">
        <f>+IF(Charges!$E137="Atelier",Charges!C137,"")</f>
        <v/>
      </c>
      <c r="D137" s="1" t="str">
        <f>+IF(Charges!$E137="Atelier",Charges!D137,"")</f>
        <v/>
      </c>
    </row>
    <row r="138" spans="1:4" s="8" customFormat="1" x14ac:dyDescent="0.3">
      <c r="A138" s="8">
        <f>+IF(Charges!$E138="Atelier",Charges!A138,"")</f>
        <v>681124</v>
      </c>
      <c r="B138" s="8" t="str">
        <f>+IF(Charges!$E138="Atelier",Charges!B138,"")</f>
        <v>DOT.AMORT.INSTAL.AMENAG.CO</v>
      </c>
      <c r="C138" s="1">
        <f>+IF(Charges!$E138="Atelier",Charges!C138,"")</f>
        <v>5623.27</v>
      </c>
      <c r="D138" s="1">
        <f>+IF(Charges!$E138="Atelier",Charges!D138,"")</f>
        <v>10923.46</v>
      </c>
    </row>
    <row r="139" spans="1:4" s="8" customFormat="1" x14ac:dyDescent="0.3">
      <c r="A139" s="8">
        <f>+IF(Charges!$E139="Atelier",Charges!A139,"")</f>
        <v>681125</v>
      </c>
      <c r="B139" s="8" t="str">
        <f>+IF(Charges!$E139="Atelier",Charges!B139,"")</f>
        <v>DOT.AMORT.MAT.INST.TECHNI.(L)</v>
      </c>
      <c r="C139" s="1">
        <f>+IF(Charges!$E139="Atelier",Charges!C139,"")</f>
        <v>6066.98</v>
      </c>
      <c r="D139" s="1">
        <f>+IF(Charges!$E139="Atelier",Charges!D139,"")</f>
        <v>14096.69</v>
      </c>
    </row>
    <row r="140" spans="1:4" s="8" customFormat="1" x14ac:dyDescent="0.3">
      <c r="A140" s="8">
        <f>+IF(Charges!$E140="Atelier",Charges!A140,"")</f>
        <v>681126</v>
      </c>
      <c r="B140" s="8" t="str">
        <f>+IF(Charges!$E140="Atelier",Charges!B140,"")</f>
        <v>DOT AMORT INST GENERAL.</v>
      </c>
      <c r="C140" s="1">
        <f>+IF(Charges!$E140="Atelier",Charges!C140,"")</f>
        <v>4.59</v>
      </c>
      <c r="D140" s="1">
        <f>+IF(Charges!$E140="Atelier",Charges!D140,"")</f>
        <v>0</v>
      </c>
    </row>
    <row r="141" spans="1:4" s="8" customFormat="1" x14ac:dyDescent="0.3">
      <c r="A141" s="8" t="str">
        <f>+IF(Charges!$E141="Atelier",Charges!A141,"")</f>
        <v/>
      </c>
      <c r="B141" s="8" t="str">
        <f>+IF(Charges!$E141="Atelier",Charges!B141,"")</f>
        <v/>
      </c>
      <c r="C141" s="1" t="str">
        <f>+IF(Charges!$E141="Atelier",Charges!C141,"")</f>
        <v/>
      </c>
      <c r="D141" s="1" t="str">
        <f>+IF(Charges!$E141="Atelier",Charges!D141,"")</f>
        <v/>
      </c>
    </row>
    <row r="142" spans="1:4" s="8" customFormat="1" x14ac:dyDescent="0.3">
      <c r="A142" s="8" t="str">
        <f>+IF(Charges!$E142="Atelier",Charges!A142,"")</f>
        <v/>
      </c>
      <c r="B142" s="8" t="str">
        <f>+IF(Charges!$E142="Atelier",Charges!B142,"")</f>
        <v/>
      </c>
      <c r="C142" s="1" t="str">
        <f>+IF(Charges!$E142="Atelier",Charges!C142,"")</f>
        <v/>
      </c>
      <c r="D142" s="1" t="str">
        <f>+IF(Charges!$E142="Atelier",Charges!D142,"")</f>
        <v/>
      </c>
    </row>
    <row r="143" spans="1:4" s="8" customFormat="1" x14ac:dyDescent="0.3">
      <c r="A143" s="8" t="str">
        <f>+IF(Charges!$E143="Atelier",Charges!A143,"")</f>
        <v/>
      </c>
      <c r="B143" s="8" t="str">
        <f>+IF(Charges!$E143="Atelier",Charges!B143,"")</f>
        <v/>
      </c>
      <c r="C143" s="1" t="str">
        <f>+IF(Charges!$E143="Atelier",Charges!C143,"")</f>
        <v/>
      </c>
      <c r="D143" s="1" t="str">
        <f>+IF(Charges!$E143="Atelier",Charges!D143,"")</f>
        <v/>
      </c>
    </row>
    <row r="144" spans="1:4" s="2" customFormat="1" x14ac:dyDescent="0.3">
      <c r="A144" s="2" t="str">
        <f>+IF(Charges!$E144="Atelier",Charges!A144,"")</f>
        <v/>
      </c>
      <c r="B144" s="2" t="str">
        <f>+IF(Charges!$E144="Atelier",Charges!B144,"")</f>
        <v/>
      </c>
      <c r="C144" s="3">
        <f>SUM(C2:C143)</f>
        <v>107325.43999999999</v>
      </c>
      <c r="D144" s="3">
        <f>SUM(D2:D143)</f>
        <v>216642.16</v>
      </c>
    </row>
    <row r="145" spans="1:4" x14ac:dyDescent="0.3">
      <c r="A145" t="str">
        <f>+IF(Charges!$E145="Atelier",Charges!A145,"")</f>
        <v/>
      </c>
      <c r="B145" t="str">
        <f>+IF(Charges!$E145="Atelier",Charges!B145,"")</f>
        <v/>
      </c>
      <c r="C145" s="1" t="str">
        <f>+IF(Charges!$E145="Atelier",Charges!C145,"")</f>
        <v/>
      </c>
      <c r="D145" s="1" t="str">
        <f>+IF(Charges!$E145="Atelier",Charges!D145,"")</f>
        <v/>
      </c>
    </row>
    <row r="146" spans="1:4" x14ac:dyDescent="0.3">
      <c r="A146" t="str">
        <f>+IF(Charges!$E146="Atelier",Charges!A146,"")</f>
        <v/>
      </c>
      <c r="B146" t="str">
        <f>+IF(Charges!$E146="Atelier",Charges!B146,"")</f>
        <v/>
      </c>
      <c r="C146" s="1" t="str">
        <f>+IF(Charges!$E146="Atelier",Charges!C146,"")</f>
        <v/>
      </c>
      <c r="D146" s="1" t="str">
        <f>+IF(Charges!$E146="Atelier",Charges!D146,"")</f>
        <v/>
      </c>
    </row>
    <row r="147" spans="1:4" x14ac:dyDescent="0.3">
      <c r="A147" t="str">
        <f>+IF(Charges!$E147="Atelier",Charges!A147,"")</f>
        <v/>
      </c>
      <c r="B147" t="str">
        <f>+IF(Charges!$E147="Atelier",Charges!B147,"")</f>
        <v/>
      </c>
      <c r="C147" s="1" t="str">
        <f>+IF(Charges!$E147="Atelier",Charges!C147,"")</f>
        <v/>
      </c>
      <c r="D147" s="1" t="str">
        <f>+IF(Charges!$E147="Atelier",Charges!D147,"")</f>
        <v/>
      </c>
    </row>
    <row r="148" spans="1:4" x14ac:dyDescent="0.3">
      <c r="A148" t="str">
        <f>+IF(Charges!$E148="Atelier",Charges!A148,"")</f>
        <v/>
      </c>
      <c r="B148" t="str">
        <f>+IF(Charges!$E148="Atelier",Charges!B148,"")</f>
        <v/>
      </c>
      <c r="C148" s="1" t="str">
        <f>+IF(Charges!$E148="Atelier",Charges!C148,"")</f>
        <v/>
      </c>
      <c r="D148" s="1" t="str">
        <f>+IF(Charges!$E148="Atelier",Charges!D148,"")</f>
        <v/>
      </c>
    </row>
    <row r="149" spans="1:4" x14ac:dyDescent="0.3">
      <c r="A149" t="str">
        <f>+IF(Charges!$E149="Atelier",Charges!A149,"")</f>
        <v/>
      </c>
      <c r="B149" t="str">
        <f>+IF(Charges!$E149="Atelier",Charges!B149,"")</f>
        <v/>
      </c>
      <c r="C149" s="1" t="str">
        <f>+IF(Charges!$E149="Atelier",Charges!C149,"")</f>
        <v/>
      </c>
      <c r="D149" s="1" t="str">
        <f>+IF(Charges!$E149="Atelier",Charges!D149,"")</f>
        <v/>
      </c>
    </row>
    <row r="150" spans="1:4" x14ac:dyDescent="0.3">
      <c r="A150" t="str">
        <f>+IF(Charges!$E150="Atelier",Charges!A150,"")</f>
        <v/>
      </c>
      <c r="B150" t="str">
        <f>+IF(Charges!$E150="Atelier",Charges!B150,"")</f>
        <v/>
      </c>
      <c r="C150" s="1" t="str">
        <f>+IF(Charges!$E150="Atelier",Charges!C150,"")</f>
        <v/>
      </c>
      <c r="D150" s="1" t="str">
        <f>+IF(Charges!$E150="Atelier",Charges!D150,"")</f>
        <v/>
      </c>
    </row>
    <row r="151" spans="1:4" x14ac:dyDescent="0.3">
      <c r="A151" t="str">
        <f>+IF(Charges!$E151="Atelier",Charges!A151,"")</f>
        <v/>
      </c>
      <c r="B151" t="str">
        <f>+IF(Charges!$E151="Atelier",Charges!B151,"")</f>
        <v/>
      </c>
      <c r="C151" s="1" t="str">
        <f>+IF(Charges!$E151="Atelier",Charges!C151,"")</f>
        <v/>
      </c>
      <c r="D151" s="1" t="str">
        <f>+IF(Charges!$E151="Atelier",Charges!D151,"")</f>
        <v/>
      </c>
    </row>
    <row r="152" spans="1:4" x14ac:dyDescent="0.3">
      <c r="A152" t="str">
        <f>+IF(Charges!$E152="Atelier",Charges!A152,"")</f>
        <v/>
      </c>
      <c r="B152" t="str">
        <f>+IF(Charges!$E152="Atelier",Charges!B152,"")</f>
        <v/>
      </c>
      <c r="C152" s="1" t="str">
        <f>+IF(Charges!$E152="Atelier",Charges!C152,"")</f>
        <v/>
      </c>
      <c r="D152" s="1" t="str">
        <f>+IF(Charges!$E152="Atelier",Charges!D152,"")</f>
        <v/>
      </c>
    </row>
    <row r="153" spans="1:4" x14ac:dyDescent="0.3">
      <c r="A153" t="str">
        <f>+IF(Charges!$E153="Atelier",Charges!A153,"")</f>
        <v/>
      </c>
      <c r="B153" t="str">
        <f>+IF(Charges!$E153="Atelier",Charges!B153,"")</f>
        <v/>
      </c>
      <c r="C153" s="1" t="str">
        <f>+IF(Charges!$E153="Atelier",Charges!C153,"")</f>
        <v/>
      </c>
      <c r="D153" s="1" t="str">
        <f>+IF(Charges!$E153="Atelier",Charges!D153,"")</f>
        <v/>
      </c>
    </row>
    <row r="154" spans="1:4" x14ac:dyDescent="0.3">
      <c r="A154" t="str">
        <f>+IF(Charges!$E154="Atelier",Charges!A154,"")</f>
        <v/>
      </c>
      <c r="B154" t="str">
        <f>+IF(Charges!$E154="Atelier",Charges!B154,"")</f>
        <v/>
      </c>
      <c r="C154" s="1" t="str">
        <f>+IF(Charges!$E154="Atelier",Charges!C154,"")</f>
        <v/>
      </c>
      <c r="D154" s="1" t="str">
        <f>+IF(Charges!$E154="Atelier",Charges!D154,"")</f>
        <v/>
      </c>
    </row>
    <row r="155" spans="1:4" x14ac:dyDescent="0.3">
      <c r="A155" t="str">
        <f>+IF(Charges!$E155="Atelier",Charges!A155,"")</f>
        <v/>
      </c>
      <c r="B155" t="str">
        <f>+IF(Charges!$E155="Atelier",Charges!B155,"")</f>
        <v/>
      </c>
      <c r="C155" s="1" t="str">
        <f>+IF(Charges!$E155="Atelier",Charges!C155,"")</f>
        <v/>
      </c>
      <c r="D155" s="1" t="str">
        <f>+IF(Charges!$E155="Atelier",Charges!D155,"")</f>
        <v/>
      </c>
    </row>
    <row r="156" spans="1:4" x14ac:dyDescent="0.3">
      <c r="A156" t="str">
        <f>+IF(Charges!$E156="Atelier",Charges!A156,"")</f>
        <v/>
      </c>
      <c r="B156" t="str">
        <f>+IF(Charges!$E156="Atelier",Charges!B156,"")</f>
        <v/>
      </c>
      <c r="C156" s="1" t="str">
        <f>+IF(Charges!$E156="Atelier",Charges!C156,"")</f>
        <v/>
      </c>
      <c r="D156" s="1" t="str">
        <f>+IF(Charges!$E156="Atelier",Charges!D156,"")</f>
        <v/>
      </c>
    </row>
    <row r="157" spans="1:4" x14ac:dyDescent="0.3">
      <c r="A157" t="str">
        <f>+IF(Charges!$E157="Atelier",Charges!A157,"")</f>
        <v/>
      </c>
      <c r="B157" t="str">
        <f>+IF(Charges!$E157="Atelier",Charges!B157,"")</f>
        <v/>
      </c>
      <c r="C157" s="1" t="str">
        <f>+IF(Charges!$E157="Atelier",Charges!C157,"")</f>
        <v/>
      </c>
      <c r="D157" s="1" t="str">
        <f>+IF(Charges!$E157="Atelier",Charges!D157,"")</f>
        <v/>
      </c>
    </row>
    <row r="158" spans="1:4" x14ac:dyDescent="0.3">
      <c r="A158" t="str">
        <f>+IF(Charges!$E158="Atelier",Charges!A158,"")</f>
        <v/>
      </c>
      <c r="B158" t="str">
        <f>+IF(Charges!$E158="Atelier",Charges!B158,"")</f>
        <v/>
      </c>
      <c r="C158" s="1" t="str">
        <f>+IF(Charges!$E158="Atelier",Charges!C158,"")</f>
        <v/>
      </c>
      <c r="D158" s="1" t="str">
        <f>+IF(Charges!$E158="Atelier",Charges!D158,"")</f>
        <v/>
      </c>
    </row>
    <row r="159" spans="1:4" x14ac:dyDescent="0.3">
      <c r="A159" t="str">
        <f>+IF(Charges!$E159="Atelier",Charges!A159,"")</f>
        <v/>
      </c>
      <c r="B159" t="str">
        <f>+IF(Charges!$E159="Atelier",Charges!B159,"")</f>
        <v/>
      </c>
      <c r="C159" s="1" t="str">
        <f>+IF(Charges!$E159="Atelier",Charges!C159,"")</f>
        <v/>
      </c>
      <c r="D159" s="1" t="str">
        <f>+IF(Charges!$E159="Atelier",Charges!D159,"")</f>
        <v/>
      </c>
    </row>
    <row r="160" spans="1:4" x14ac:dyDescent="0.3">
      <c r="A160" t="str">
        <f>+IF(Charges!$E160="Atelier",Charges!A160,"")</f>
        <v/>
      </c>
      <c r="B160" t="str">
        <f>+IF(Charges!$E160="Atelier",Charges!B160,"")</f>
        <v/>
      </c>
      <c r="C160" s="1" t="str">
        <f>+IF(Charges!$E160="Atelier",Charges!C160,"")</f>
        <v/>
      </c>
      <c r="D160" s="1" t="str">
        <f>+IF(Charges!$E160="Atelier",Charges!D160,"")</f>
        <v/>
      </c>
    </row>
    <row r="161" spans="1:4" x14ac:dyDescent="0.3">
      <c r="A161" t="str">
        <f>+IF(Charges!$E161="Atelier",Charges!A161,"")</f>
        <v/>
      </c>
      <c r="B161" t="str">
        <f>+IF(Charges!$E161="Atelier",Charges!B161,"")</f>
        <v/>
      </c>
      <c r="C161" s="1" t="str">
        <f>+IF(Charges!$E161="Atelier",Charges!C161,"")</f>
        <v/>
      </c>
      <c r="D161" s="1" t="str">
        <f>+IF(Charges!$E161="Atelier",Charges!D161,"")</f>
        <v/>
      </c>
    </row>
    <row r="162" spans="1:4" x14ac:dyDescent="0.3">
      <c r="A162" t="str">
        <f>+IF(Charges!$E162="Atelier",Charges!A162,"")</f>
        <v/>
      </c>
      <c r="B162" t="str">
        <f>+IF(Charges!$E162="Atelier",Charges!B162,"")</f>
        <v/>
      </c>
      <c r="C162" s="1" t="str">
        <f>+IF(Charges!$E162="Atelier",Charges!C162,"")</f>
        <v/>
      </c>
      <c r="D162" s="1" t="str">
        <f>+IF(Charges!$E162="Atelier",Charges!D162,"")</f>
        <v/>
      </c>
    </row>
    <row r="163" spans="1:4" x14ac:dyDescent="0.3">
      <c r="A163" t="str">
        <f>+IF(Charges!$E163="Atelier",Charges!A163,"")</f>
        <v/>
      </c>
      <c r="B163" t="str">
        <f>+IF(Charges!$E163="Atelier",Charges!B163,"")</f>
        <v/>
      </c>
      <c r="C163" s="1" t="str">
        <f>+IF(Charges!$E163="Atelier",Charges!C163,"")</f>
        <v/>
      </c>
      <c r="D163" s="1" t="str">
        <f>+IF(Charges!$E163="Atelier",Charges!D163,"")</f>
        <v/>
      </c>
    </row>
    <row r="164" spans="1:4" x14ac:dyDescent="0.3">
      <c r="A164" t="str">
        <f>+IF(Charges!$E164="Atelier",Charges!A164,"")</f>
        <v/>
      </c>
      <c r="B164" t="str">
        <f>+IF(Charges!$E164="Atelier",Charges!B164,"")</f>
        <v/>
      </c>
      <c r="C164" s="1" t="str">
        <f>+IF(Charges!$E164="Atelier",Charges!C164,"")</f>
        <v/>
      </c>
      <c r="D164" s="1" t="str">
        <f>+IF(Charges!$E164="Atelier",Charges!D164,"")</f>
        <v/>
      </c>
    </row>
    <row r="165" spans="1:4" x14ac:dyDescent="0.3">
      <c r="A165" t="str">
        <f>+IF(Charges!$E165="Atelier",Charges!A165,"")</f>
        <v/>
      </c>
      <c r="B165" t="str">
        <f>+IF(Charges!$E165="Atelier",Charges!B165,"")</f>
        <v/>
      </c>
      <c r="C165" s="1" t="str">
        <f>+IF(Charges!$E165="Atelier",Charges!C165,"")</f>
        <v/>
      </c>
      <c r="D165" s="1" t="str">
        <f>+IF(Charges!$E165="Atelier",Charges!D165,"")</f>
        <v/>
      </c>
    </row>
    <row r="166" spans="1:4" x14ac:dyDescent="0.3">
      <c r="A166" t="str">
        <f>+IF(Charges!$E166="Atelier",Charges!A166,"")</f>
        <v/>
      </c>
      <c r="B166" t="str">
        <f>+IF(Charges!$E166="Atelier",Charges!B166,"")</f>
        <v/>
      </c>
      <c r="C166" s="1" t="str">
        <f>+IF(Charges!$E166="Atelier",Charges!C166,"")</f>
        <v/>
      </c>
      <c r="D166" s="1" t="str">
        <f>+IF(Charges!$E166="Atelier",Charges!D166,"")</f>
        <v/>
      </c>
    </row>
    <row r="167" spans="1:4" x14ac:dyDescent="0.3">
      <c r="A167" t="str">
        <f>+IF(Charges!$E167="Atelier",Charges!A167,"")</f>
        <v/>
      </c>
      <c r="B167" t="str">
        <f>+IF(Charges!$E167="Atelier",Charges!B167,"")</f>
        <v/>
      </c>
      <c r="C167" s="1" t="str">
        <f>+IF(Charges!$E167="Atelier",Charges!C167,"")</f>
        <v/>
      </c>
      <c r="D167" s="1" t="str">
        <f>+IF(Charges!$E167="Atelier",Charges!D167,"")</f>
        <v/>
      </c>
    </row>
    <row r="168" spans="1:4" x14ac:dyDescent="0.3">
      <c r="A168" t="str">
        <f>+IF(Charges!$E168="Atelier",Charges!A168,"")</f>
        <v/>
      </c>
      <c r="B168" t="str">
        <f>+IF(Charges!$E168="Atelier",Charges!B168,"")</f>
        <v/>
      </c>
      <c r="C168" s="1" t="str">
        <f>+IF(Charges!$E168="Atelier",Charges!C168,"")</f>
        <v/>
      </c>
      <c r="D168" s="1" t="str">
        <f>+IF(Charges!$E168="Atelier",Charges!D168,"")</f>
        <v/>
      </c>
    </row>
    <row r="169" spans="1:4" x14ac:dyDescent="0.3">
      <c r="A169" t="str">
        <f>+IF(Charges!$E169="Atelier",Charges!A169,"")</f>
        <v/>
      </c>
      <c r="B169" t="str">
        <f>+IF(Charges!$E169="Atelier",Charges!B169,"")</f>
        <v/>
      </c>
      <c r="C169" s="1" t="str">
        <f>+IF(Charges!$E169="Atelier",Charges!C169,"")</f>
        <v/>
      </c>
      <c r="D169" s="1" t="str">
        <f>+IF(Charges!$E169="Atelier",Charges!D169,"")</f>
        <v/>
      </c>
    </row>
    <row r="170" spans="1:4" x14ac:dyDescent="0.3">
      <c r="A170" t="str">
        <f>+IF(Charges!$E170="Atelier",Charges!A170,"")</f>
        <v/>
      </c>
      <c r="B170" t="str">
        <f>+IF(Charges!$E170="Atelier",Charges!B170,"")</f>
        <v/>
      </c>
      <c r="C170" s="1" t="str">
        <f>+IF(Charges!$E170="Atelier",Charges!C170,"")</f>
        <v/>
      </c>
      <c r="D170" s="1" t="str">
        <f>+IF(Charges!$E170="Atelier",Charges!D170,"")</f>
        <v/>
      </c>
    </row>
    <row r="171" spans="1:4" x14ac:dyDescent="0.3">
      <c r="A171" t="str">
        <f>+IF(Charges!$E171="Atelier",Charges!A171,"")</f>
        <v/>
      </c>
      <c r="B171" t="str">
        <f>+IF(Charges!$E171="Atelier",Charges!B171,"")</f>
        <v/>
      </c>
      <c r="C171" s="1" t="str">
        <f>+IF(Charges!$E171="Atelier",Charges!C171,"")</f>
        <v/>
      </c>
      <c r="D171" s="1" t="str">
        <f>+IF(Charges!$E171="Atelier",Charges!D171,"")</f>
        <v/>
      </c>
    </row>
    <row r="172" spans="1:4" x14ac:dyDescent="0.3">
      <c r="A172" t="str">
        <f>+IF(Charges!$E172="Atelier",Charges!A172,"")</f>
        <v/>
      </c>
      <c r="B172" t="str">
        <f>+IF(Charges!$E172="Atelier",Charges!B172,"")</f>
        <v/>
      </c>
      <c r="C172" s="1" t="str">
        <f>+IF(Charges!$E172="Atelier",Charges!C172,"")</f>
        <v/>
      </c>
      <c r="D172" s="1" t="str">
        <f>+IF(Charges!$E172="Atelier",Charges!D172,"")</f>
        <v/>
      </c>
    </row>
    <row r="173" spans="1:4" x14ac:dyDescent="0.3">
      <c r="A173" t="str">
        <f>+IF(Charges!$E173="Atelier",Charges!A173,"")</f>
        <v/>
      </c>
      <c r="B173" t="str">
        <f>+IF(Charges!$E173="Atelier",Charges!B173,"")</f>
        <v/>
      </c>
      <c r="C173" s="1" t="str">
        <f>+IF(Charges!$E173="Atelier",Charges!C173,"")</f>
        <v/>
      </c>
      <c r="D173" s="1" t="str">
        <f>+IF(Charges!$E173="Atelier",Charges!D173,"")</f>
        <v/>
      </c>
    </row>
    <row r="174" spans="1:4" x14ac:dyDescent="0.3">
      <c r="A174" t="str">
        <f>+IF(Charges!$E174="Atelier",Charges!A174,"")</f>
        <v/>
      </c>
      <c r="B174" t="str">
        <f>+IF(Charges!$E174="Atelier",Charges!B174,"")</f>
        <v/>
      </c>
      <c r="C174" s="1" t="str">
        <f>+IF(Charges!$E174="Atelier",Charges!C174,"")</f>
        <v/>
      </c>
      <c r="D174" s="1" t="str">
        <f>+IF(Charges!$E174="Atelier",Charges!D174,"")</f>
        <v/>
      </c>
    </row>
    <row r="175" spans="1:4" x14ac:dyDescent="0.3">
      <c r="A175" t="str">
        <f>+IF(Charges!$E175="Atelier",Charges!A175,"")</f>
        <v/>
      </c>
      <c r="B175" t="str">
        <f>+IF(Charges!$E175="Atelier",Charges!B175,"")</f>
        <v/>
      </c>
      <c r="C175" s="1" t="str">
        <f>+IF(Charges!$E175="Atelier",Charges!C175,"")</f>
        <v/>
      </c>
      <c r="D175" s="1" t="str">
        <f>+IF(Charges!$E175="Atelier",Charges!D175,"")</f>
        <v/>
      </c>
    </row>
    <row r="176" spans="1:4" x14ac:dyDescent="0.3">
      <c r="A176" t="str">
        <f>+IF(Charges!$E176="Atelier",Charges!A176,"")</f>
        <v/>
      </c>
      <c r="B176" t="str">
        <f>+IF(Charges!$E176="Atelier",Charges!B176,"")</f>
        <v/>
      </c>
      <c r="C176" s="1" t="str">
        <f>+IF(Charges!$E176="Atelier",Charges!C176,"")</f>
        <v/>
      </c>
      <c r="D176" s="1" t="str">
        <f>+IF(Charges!$E176="Atelier",Charges!D176,"")</f>
        <v/>
      </c>
    </row>
    <row r="177" spans="1:4" x14ac:dyDescent="0.3">
      <c r="A177" t="str">
        <f>+IF(Charges!$E177="Atelier",Charges!A177,"")</f>
        <v/>
      </c>
      <c r="B177" t="str">
        <f>+IF(Charges!$E177="Atelier",Charges!B177,"")</f>
        <v/>
      </c>
      <c r="C177" s="1" t="str">
        <f>+IF(Charges!$E177="Atelier",Charges!C177,"")</f>
        <v/>
      </c>
      <c r="D177" s="1" t="str">
        <f>+IF(Charges!$E177="Atelier",Charges!D177,"")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77"/>
  <sheetViews>
    <sheetView workbookViewId="0"/>
  </sheetViews>
  <sheetFormatPr baseColWidth="10" defaultRowHeight="16.5" x14ac:dyDescent="0.3"/>
  <cols>
    <col min="1" max="1" width="10.75" bestFit="1" customWidth="1"/>
    <col min="2" max="2" width="30.875" bestFit="1" customWidth="1"/>
    <col min="3" max="4" width="14.25" style="1" bestFit="1" customWidth="1"/>
  </cols>
  <sheetData>
    <row r="1" spans="1:4" s="4" customFormat="1" x14ac:dyDescent="0.3">
      <c r="A1" s="4" t="s">
        <v>0</v>
      </c>
      <c r="B1" s="4" t="s">
        <v>1</v>
      </c>
      <c r="C1" s="5">
        <v>44561</v>
      </c>
      <c r="D1" s="5">
        <v>44377</v>
      </c>
    </row>
    <row r="2" spans="1:4" x14ac:dyDescent="0.3">
      <c r="A2" t="str">
        <f>+IF(Charges!$E2="Montage",Charges!A2,"")</f>
        <v/>
      </c>
      <c r="B2" t="str">
        <f>+IF(Charges!$E2="Montage",Charges!B2,"")</f>
        <v/>
      </c>
      <c r="C2" t="str">
        <f>+IF(Charges!$E2="Montage",Charges!C2,"")</f>
        <v/>
      </c>
      <c r="D2" t="str">
        <f>+IF(Charges!$E2="Montage",Charges!D2,"")</f>
        <v/>
      </c>
    </row>
    <row r="3" spans="1:4" x14ac:dyDescent="0.3">
      <c r="A3" t="str">
        <f>+IF(Charges!$E3="Montage",Charges!A3,"")</f>
        <v/>
      </c>
      <c r="B3" t="str">
        <f>+IF(Charges!$E3="Montage",Charges!B3,"")</f>
        <v/>
      </c>
      <c r="C3" t="str">
        <f>+IF(Charges!$E3="Montage",Charges!C3,"")</f>
        <v/>
      </c>
      <c r="D3" t="str">
        <f>+IF(Charges!$E3="Montage",Charges!D3,"")</f>
        <v/>
      </c>
    </row>
    <row r="4" spans="1:4" x14ac:dyDescent="0.3">
      <c r="A4" t="str">
        <f>+IF(Charges!$E4="Montage",Charges!A4,"")</f>
        <v/>
      </c>
      <c r="B4" t="str">
        <f>+IF(Charges!$E4="Montage",Charges!B4,"")</f>
        <v/>
      </c>
      <c r="C4" t="str">
        <f>+IF(Charges!$E4="Montage",Charges!C4,"")</f>
        <v/>
      </c>
      <c r="D4" t="str">
        <f>+IF(Charges!$E4="Montage",Charges!D4,"")</f>
        <v/>
      </c>
    </row>
    <row r="5" spans="1:4" x14ac:dyDescent="0.3">
      <c r="A5" t="str">
        <f>+IF(Charges!$E5="Montage",Charges!A5,"")</f>
        <v/>
      </c>
      <c r="B5" t="str">
        <f>+IF(Charges!$E5="Montage",Charges!B5,"")</f>
        <v/>
      </c>
      <c r="C5" t="str">
        <f>+IF(Charges!$E5="Montage",Charges!C5,"")</f>
        <v/>
      </c>
      <c r="D5" t="str">
        <f>+IF(Charges!$E5="Montage",Charges!D5,"")</f>
        <v/>
      </c>
    </row>
    <row r="6" spans="1:4" x14ac:dyDescent="0.3">
      <c r="A6" t="str">
        <f>+IF(Charges!$E6="Montage",Charges!A6,"")</f>
        <v/>
      </c>
      <c r="B6" t="str">
        <f>+IF(Charges!$E6="Montage",Charges!B6,"")</f>
        <v/>
      </c>
      <c r="C6" t="str">
        <f>+IF(Charges!$E6="Montage",Charges!C6,"")</f>
        <v/>
      </c>
      <c r="D6" t="str">
        <f>+IF(Charges!$E6="Montage",Charges!D6,"")</f>
        <v/>
      </c>
    </row>
    <row r="7" spans="1:4" x14ac:dyDescent="0.3">
      <c r="A7" t="str">
        <f>+IF(Charges!$E7="Montage",Charges!A7,"")</f>
        <v/>
      </c>
      <c r="B7" t="str">
        <f>+IF(Charges!$E7="Montage",Charges!B7,"")</f>
        <v/>
      </c>
      <c r="C7" t="str">
        <f>+IF(Charges!$E7="Montage",Charges!C7,"")</f>
        <v/>
      </c>
      <c r="D7" t="str">
        <f>+IF(Charges!$E7="Montage",Charges!D7,"")</f>
        <v/>
      </c>
    </row>
    <row r="8" spans="1:4" x14ac:dyDescent="0.3">
      <c r="A8" t="str">
        <f>+IF(Charges!$E8="Montage",Charges!A8,"")</f>
        <v/>
      </c>
      <c r="B8" t="str">
        <f>+IF(Charges!$E8="Montage",Charges!B8,"")</f>
        <v/>
      </c>
      <c r="C8" t="str">
        <f>+IF(Charges!$E8="Montage",Charges!C8,"")</f>
        <v/>
      </c>
      <c r="D8" t="str">
        <f>+IF(Charges!$E8="Montage",Charges!D8,"")</f>
        <v/>
      </c>
    </row>
    <row r="9" spans="1:4" x14ac:dyDescent="0.3">
      <c r="A9" t="str">
        <f>+IF(Charges!$E9="Montage",Charges!A9,"")</f>
        <v/>
      </c>
      <c r="B9" t="str">
        <f>+IF(Charges!$E9="Montage",Charges!B9,"")</f>
        <v/>
      </c>
      <c r="C9" t="str">
        <f>+IF(Charges!$E9="Montage",Charges!C9,"")</f>
        <v/>
      </c>
      <c r="D9" t="str">
        <f>+IF(Charges!$E9="Montage",Charges!D9,"")</f>
        <v/>
      </c>
    </row>
    <row r="10" spans="1:4" x14ac:dyDescent="0.3">
      <c r="A10" t="str">
        <f>+IF(Charges!$E10="Montage",Charges!A10,"")</f>
        <v/>
      </c>
      <c r="B10" t="str">
        <f>+IF(Charges!$E10="Montage",Charges!B10,"")</f>
        <v/>
      </c>
      <c r="C10" t="str">
        <f>+IF(Charges!$E10="Montage",Charges!C10,"")</f>
        <v/>
      </c>
      <c r="D10" t="str">
        <f>+IF(Charges!$E10="Montage",Charges!D10,"")</f>
        <v/>
      </c>
    </row>
    <row r="11" spans="1:4" x14ac:dyDescent="0.3">
      <c r="A11" t="str">
        <f>+IF(Charges!$E11="Montage",Charges!A11,"")</f>
        <v/>
      </c>
      <c r="B11" t="str">
        <f>+IF(Charges!$E11="Montage",Charges!B11,"")</f>
        <v/>
      </c>
      <c r="C11" t="str">
        <f>+IF(Charges!$E11="Montage",Charges!C11,"")</f>
        <v/>
      </c>
      <c r="D11" t="str">
        <f>+IF(Charges!$E11="Montage",Charges!D11,"")</f>
        <v/>
      </c>
    </row>
    <row r="12" spans="1:4" x14ac:dyDescent="0.3">
      <c r="A12" t="str">
        <f>+IF(Charges!$E12="Montage",Charges!A12,"")</f>
        <v/>
      </c>
      <c r="B12" t="str">
        <f>+IF(Charges!$E12="Montage",Charges!B12,"")</f>
        <v/>
      </c>
      <c r="C12" t="str">
        <f>+IF(Charges!$E12="Montage",Charges!C12,"")</f>
        <v/>
      </c>
      <c r="D12" t="str">
        <f>+IF(Charges!$E12="Montage",Charges!D12,"")</f>
        <v/>
      </c>
    </row>
    <row r="13" spans="1:4" x14ac:dyDescent="0.3">
      <c r="A13" t="str">
        <f>+IF(Charges!$E13="Montage",Charges!A13,"")</f>
        <v/>
      </c>
      <c r="B13" t="str">
        <f>+IF(Charges!$E13="Montage",Charges!B13,"")</f>
        <v/>
      </c>
      <c r="C13" t="str">
        <f>+IF(Charges!$E13="Montage",Charges!C13,"")</f>
        <v/>
      </c>
      <c r="D13" t="str">
        <f>+IF(Charges!$E13="Montage",Charges!D13,"")</f>
        <v/>
      </c>
    </row>
    <row r="14" spans="1:4" x14ac:dyDescent="0.3">
      <c r="A14" t="str">
        <f>+IF(Charges!$E14="Montage",Charges!A14,"")</f>
        <v/>
      </c>
      <c r="B14" t="str">
        <f>+IF(Charges!$E14="Montage",Charges!B14,"")</f>
        <v/>
      </c>
      <c r="C14" t="str">
        <f>+IF(Charges!$E14="Montage",Charges!C14,"")</f>
        <v/>
      </c>
      <c r="D14" t="str">
        <f>+IF(Charges!$E14="Montage",Charges!D14,"")</f>
        <v/>
      </c>
    </row>
    <row r="15" spans="1:4" x14ac:dyDescent="0.3">
      <c r="A15">
        <f>+IF(Charges!$E15="Montage",Charges!A15,"")</f>
        <v>606160</v>
      </c>
      <c r="B15" t="str">
        <f>+IF(Charges!$E15="Montage",Charges!B15,"")</f>
        <v>CARBURANTS</v>
      </c>
      <c r="C15">
        <f>+IF(Charges!$E15="Montage",Charges!C15,"")</f>
        <v>11169.46</v>
      </c>
      <c r="D15">
        <f>+IF(Charges!$E15="Montage",Charges!D15,"")</f>
        <v>20884.099999999999</v>
      </c>
    </row>
    <row r="16" spans="1:4" x14ac:dyDescent="0.3">
      <c r="A16" t="str">
        <f>+IF(Charges!$E16="Montage",Charges!A16,"")</f>
        <v/>
      </c>
      <c r="B16" t="str">
        <f>+IF(Charges!$E16="Montage",Charges!B16,"")</f>
        <v/>
      </c>
      <c r="C16" t="str">
        <f>+IF(Charges!$E16="Montage",Charges!C16,"")</f>
        <v/>
      </c>
      <c r="D16" t="str">
        <f>+IF(Charges!$E16="Montage",Charges!D16,"")</f>
        <v/>
      </c>
    </row>
    <row r="17" spans="1:4" x14ac:dyDescent="0.3">
      <c r="A17" t="str">
        <f>+IF(Charges!$E17="Montage",Charges!A17,"")</f>
        <v/>
      </c>
      <c r="B17" t="str">
        <f>+IF(Charges!$E17="Montage",Charges!B17,"")</f>
        <v/>
      </c>
      <c r="C17" t="str">
        <f>+IF(Charges!$E17="Montage",Charges!C17,"")</f>
        <v/>
      </c>
      <c r="D17" t="str">
        <f>+IF(Charges!$E17="Montage",Charges!D17,"")</f>
        <v/>
      </c>
    </row>
    <row r="18" spans="1:4" x14ac:dyDescent="0.3">
      <c r="A18" t="str">
        <f>+IF(Charges!$E18="Montage",Charges!A18,"")</f>
        <v/>
      </c>
      <c r="B18" t="str">
        <f>+IF(Charges!$E18="Montage",Charges!B18,"")</f>
        <v/>
      </c>
      <c r="C18" t="str">
        <f>+IF(Charges!$E18="Montage",Charges!C18,"")</f>
        <v/>
      </c>
      <c r="D18" t="str">
        <f>+IF(Charges!$E18="Montage",Charges!D18,"")</f>
        <v/>
      </c>
    </row>
    <row r="19" spans="1:4" x14ac:dyDescent="0.3">
      <c r="A19" t="str">
        <f>+IF(Charges!$E19="Montage",Charges!A19,"")</f>
        <v/>
      </c>
      <c r="B19" t="str">
        <f>+IF(Charges!$E19="Montage",Charges!B19,"")</f>
        <v/>
      </c>
      <c r="C19" t="str">
        <f>+IF(Charges!$E19="Montage",Charges!C19,"")</f>
        <v/>
      </c>
      <c r="D19" t="str">
        <f>+IF(Charges!$E19="Montage",Charges!D19,"")</f>
        <v/>
      </c>
    </row>
    <row r="20" spans="1:4" x14ac:dyDescent="0.3">
      <c r="A20" t="str">
        <f>+IF(Charges!$E20="Montage",Charges!A20,"")</f>
        <v/>
      </c>
      <c r="B20" t="str">
        <f>+IF(Charges!$E20="Montage",Charges!B20,"")</f>
        <v/>
      </c>
      <c r="C20" t="str">
        <f>+IF(Charges!$E20="Montage",Charges!C20,"")</f>
        <v/>
      </c>
      <c r="D20" t="str">
        <f>+IF(Charges!$E20="Montage",Charges!D20,"")</f>
        <v/>
      </c>
    </row>
    <row r="21" spans="1:4" x14ac:dyDescent="0.3">
      <c r="A21" t="str">
        <f>+IF(Charges!$E21="Montage",Charges!A21,"")</f>
        <v/>
      </c>
      <c r="B21" t="str">
        <f>+IF(Charges!$E21="Montage",Charges!B21,"")</f>
        <v/>
      </c>
      <c r="C21" t="str">
        <f>+IF(Charges!$E21="Montage",Charges!C21,"")</f>
        <v/>
      </c>
      <c r="D21" t="str">
        <f>+IF(Charges!$E21="Montage",Charges!D21,"")</f>
        <v/>
      </c>
    </row>
    <row r="22" spans="1:4" x14ac:dyDescent="0.3">
      <c r="A22" t="str">
        <f>+IF(Charges!$E22="Montage",Charges!A22,"")</f>
        <v/>
      </c>
      <c r="B22" t="str">
        <f>+IF(Charges!$E22="Montage",Charges!B22,"")</f>
        <v/>
      </c>
      <c r="C22" t="str">
        <f>+IF(Charges!$E22="Montage",Charges!C22,"")</f>
        <v/>
      </c>
      <c r="D22" t="str">
        <f>+IF(Charges!$E22="Montage",Charges!D22,"")</f>
        <v/>
      </c>
    </row>
    <row r="23" spans="1:4" x14ac:dyDescent="0.3">
      <c r="A23" t="str">
        <f>+IF(Charges!$E23="Montage",Charges!A23,"")</f>
        <v/>
      </c>
      <c r="B23" t="str">
        <f>+IF(Charges!$E23="Montage",Charges!B23,"")</f>
        <v/>
      </c>
      <c r="C23" t="str">
        <f>+IF(Charges!$E23="Montage",Charges!C23,"")</f>
        <v/>
      </c>
      <c r="D23" t="str">
        <f>+IF(Charges!$E23="Montage",Charges!D23,"")</f>
        <v/>
      </c>
    </row>
    <row r="24" spans="1:4" x14ac:dyDescent="0.3">
      <c r="A24" t="str">
        <f>+IF(Charges!$E24="Montage",Charges!A24,"")</f>
        <v/>
      </c>
      <c r="B24" t="str">
        <f>+IF(Charges!$E24="Montage",Charges!B24,"")</f>
        <v/>
      </c>
      <c r="C24" t="str">
        <f>+IF(Charges!$E24="Montage",Charges!C24,"")</f>
        <v/>
      </c>
      <c r="D24" t="str">
        <f>+IF(Charges!$E24="Montage",Charges!D24,"")</f>
        <v/>
      </c>
    </row>
    <row r="25" spans="1:4" x14ac:dyDescent="0.3">
      <c r="A25" t="str">
        <f>+IF(Charges!$E25="Montage",Charges!A25,"")</f>
        <v/>
      </c>
      <c r="B25" t="str">
        <f>+IF(Charges!$E25="Montage",Charges!B25,"")</f>
        <v/>
      </c>
      <c r="C25" t="str">
        <f>+IF(Charges!$E25="Montage",Charges!C25,"")</f>
        <v/>
      </c>
      <c r="D25" t="str">
        <f>+IF(Charges!$E25="Montage",Charges!D25,"")</f>
        <v/>
      </c>
    </row>
    <row r="26" spans="1:4" x14ac:dyDescent="0.3">
      <c r="A26" t="str">
        <f>+IF(Charges!$E26="Montage",Charges!A26,"")</f>
        <v/>
      </c>
      <c r="B26" t="str">
        <f>+IF(Charges!$E26="Montage",Charges!B26,"")</f>
        <v/>
      </c>
      <c r="C26" t="str">
        <f>+IF(Charges!$E26="Montage",Charges!C26,"")</f>
        <v/>
      </c>
      <c r="D26" t="str">
        <f>+IF(Charges!$E26="Montage",Charges!D26,"")</f>
        <v/>
      </c>
    </row>
    <row r="27" spans="1:4" x14ac:dyDescent="0.3">
      <c r="A27">
        <f>+IF(Charges!$E27="Montage",Charges!A27,"")</f>
        <v>613510</v>
      </c>
      <c r="B27" t="str">
        <f>+IF(Charges!$E27="Montage",Charges!B27,"")</f>
        <v>LOCATION COURTE DUREE VEHI</v>
      </c>
      <c r="C27">
        <f>+IF(Charges!$E27="Montage",Charges!C27,"")</f>
        <v>0</v>
      </c>
      <c r="D27">
        <f>+IF(Charges!$E27="Montage",Charges!D27,"")</f>
        <v>310</v>
      </c>
    </row>
    <row r="28" spans="1:4" x14ac:dyDescent="0.3">
      <c r="A28" t="str">
        <f>+IF(Charges!$E28="Montage",Charges!A28,"")</f>
        <v/>
      </c>
      <c r="B28" t="str">
        <f>+IF(Charges!$E28="Montage",Charges!B28,"")</f>
        <v/>
      </c>
      <c r="C28" t="str">
        <f>+IF(Charges!$E28="Montage",Charges!C28,"")</f>
        <v/>
      </c>
      <c r="D28" t="str">
        <f>+IF(Charges!$E28="Montage",Charges!D28,"")</f>
        <v/>
      </c>
    </row>
    <row r="29" spans="1:4" x14ac:dyDescent="0.3">
      <c r="A29" t="str">
        <f>+IF(Charges!$E29="Montage",Charges!A29,"")</f>
        <v/>
      </c>
      <c r="B29" t="str">
        <f>+IF(Charges!$E29="Montage",Charges!B29,"")</f>
        <v/>
      </c>
      <c r="C29" t="str">
        <f>+IF(Charges!$E29="Montage",Charges!C29,"")</f>
        <v/>
      </c>
      <c r="D29" t="str">
        <f>+IF(Charges!$E29="Montage",Charges!D29,"")</f>
        <v/>
      </c>
    </row>
    <row r="30" spans="1:4" x14ac:dyDescent="0.3">
      <c r="A30">
        <f>+IF(Charges!$E30="Montage",Charges!A30,"")</f>
        <v>613565</v>
      </c>
      <c r="B30" t="str">
        <f>+IF(Charges!$E30="Montage",Charges!B30,"")</f>
        <v>LOCATION LD BOOXER FB­090­VX</v>
      </c>
      <c r="C30">
        <f>+IF(Charges!$E30="Montage",Charges!C30,"")</f>
        <v>2787.36</v>
      </c>
      <c r="D30">
        <f>+IF(Charges!$E30="Montage",Charges!D30,"")</f>
        <v>5923.24</v>
      </c>
    </row>
    <row r="31" spans="1:4" x14ac:dyDescent="0.3">
      <c r="A31">
        <f>+IF(Charges!$E31="Montage",Charges!A31,"")</f>
        <v>613570</v>
      </c>
      <c r="B31" t="str">
        <f>+IF(Charges!$E31="Montage",Charges!B31,"")</f>
        <v>LOC. + ENTR. PEUGEOT EM 291B</v>
      </c>
      <c r="C31">
        <f>+IF(Charges!$E31="Montage",Charges!C31,"")</f>
        <v>0</v>
      </c>
      <c r="D31">
        <f>+IF(Charges!$E31="Montage",Charges!D31,"")</f>
        <v>1079.5899999999999</v>
      </c>
    </row>
    <row r="32" spans="1:4" x14ac:dyDescent="0.3">
      <c r="A32">
        <f>+IF(Charges!$E32="Montage",Charges!A32,"")</f>
        <v>613575</v>
      </c>
      <c r="B32" t="str">
        <f>+IF(Charges!$E32="Montage",Charges!B32,"")</f>
        <v>LOCATION LD BOOXER FB­812­JQ</v>
      </c>
      <c r="C32">
        <f>+IF(Charges!$E32="Montage",Charges!C32,"")</f>
        <v>2787.36</v>
      </c>
      <c r="D32">
        <f>+IF(Charges!$E32="Montage",Charges!D32,"")</f>
        <v>5925.12</v>
      </c>
    </row>
    <row r="33" spans="1:4" x14ac:dyDescent="0.3">
      <c r="A33">
        <f>+IF(Charges!$E33="Montage",Charges!A33,"")</f>
        <v>613576</v>
      </c>
      <c r="B33" t="str">
        <f>+IF(Charges!$E33="Montage",Charges!B33,"")</f>
        <v>LOCATION ET ENTRETIEN FS­821­</v>
      </c>
      <c r="C33">
        <f>+IF(Charges!$E33="Montage",Charges!C33,"")</f>
        <v>2969.1</v>
      </c>
      <c r="D33">
        <f>+IF(Charges!$E33="Montage",Charges!D33,"")</f>
        <v>5147.32</v>
      </c>
    </row>
    <row r="34" spans="1:4" x14ac:dyDescent="0.3">
      <c r="A34">
        <f>+IF(Charges!$E34="Montage",Charges!A34,"")</f>
        <v>613580</v>
      </c>
      <c r="B34" t="str">
        <f>+IF(Charges!$E34="Montage",Charges!B34,"")</f>
        <v>LOC LD PEUGEOT EXPERT FB404</v>
      </c>
      <c r="C34">
        <f>+IF(Charges!$E34="Montage",Charges!C34,"")</f>
        <v>1562.19</v>
      </c>
      <c r="D34">
        <f>+IF(Charges!$E34="Montage",Charges!D34,"")</f>
        <v>3990.44</v>
      </c>
    </row>
    <row r="35" spans="1:4" x14ac:dyDescent="0.3">
      <c r="A35" t="str">
        <f>+IF(Charges!$E35="Montage",Charges!A35,"")</f>
        <v/>
      </c>
      <c r="B35" t="str">
        <f>+IF(Charges!$E35="Montage",Charges!B35,"")</f>
        <v/>
      </c>
      <c r="C35" t="str">
        <f>+IF(Charges!$E35="Montage",Charges!C35,"")</f>
        <v/>
      </c>
      <c r="D35" t="str">
        <f>+IF(Charges!$E35="Montage",Charges!D35,"")</f>
        <v/>
      </c>
    </row>
    <row r="36" spans="1:4" x14ac:dyDescent="0.3">
      <c r="A36" t="str">
        <f>+IF(Charges!$E36="Montage",Charges!A36,"")</f>
        <v/>
      </c>
      <c r="B36" t="str">
        <f>+IF(Charges!$E36="Montage",Charges!B36,"")</f>
        <v/>
      </c>
      <c r="C36" t="str">
        <f>+IF(Charges!$E36="Montage",Charges!C36,"")</f>
        <v/>
      </c>
      <c r="D36" t="str">
        <f>+IF(Charges!$E36="Montage",Charges!D36,"")</f>
        <v/>
      </c>
    </row>
    <row r="37" spans="1:4" x14ac:dyDescent="0.3">
      <c r="A37" t="str">
        <f>+IF(Charges!$E37="Montage",Charges!A37,"")</f>
        <v/>
      </c>
      <c r="B37" t="str">
        <f>+IF(Charges!$E37="Montage",Charges!B37,"")</f>
        <v/>
      </c>
      <c r="C37" t="str">
        <f>+IF(Charges!$E37="Montage",Charges!C37,"")</f>
        <v/>
      </c>
      <c r="D37" t="str">
        <f>+IF(Charges!$E37="Montage",Charges!D37,"")</f>
        <v/>
      </c>
    </row>
    <row r="38" spans="1:4" x14ac:dyDescent="0.3">
      <c r="A38" t="str">
        <f>+IF(Charges!$E38="Montage",Charges!A38,"")</f>
        <v/>
      </c>
      <c r="B38" t="str">
        <f>+IF(Charges!$E38="Montage",Charges!B38,"")</f>
        <v/>
      </c>
      <c r="C38" t="str">
        <f>+IF(Charges!$E38="Montage",Charges!C38,"")</f>
        <v/>
      </c>
      <c r="D38" t="str">
        <f>+IF(Charges!$E38="Montage",Charges!D38,"")</f>
        <v/>
      </c>
    </row>
    <row r="39" spans="1:4" x14ac:dyDescent="0.3">
      <c r="A39" t="str">
        <f>+IF(Charges!$E39="Montage",Charges!A39,"")</f>
        <v/>
      </c>
      <c r="B39" t="str">
        <f>+IF(Charges!$E39="Montage",Charges!B39,"")</f>
        <v/>
      </c>
      <c r="C39" t="str">
        <f>+IF(Charges!$E39="Montage",Charges!C39,"")</f>
        <v/>
      </c>
      <c r="D39" t="str">
        <f>+IF(Charges!$E39="Montage",Charges!D39,"")</f>
        <v/>
      </c>
    </row>
    <row r="40" spans="1:4" x14ac:dyDescent="0.3">
      <c r="A40" t="str">
        <f>+IF(Charges!$E40="Montage",Charges!A40,"")</f>
        <v/>
      </c>
      <c r="B40" t="str">
        <f>+IF(Charges!$E40="Montage",Charges!B40,"")</f>
        <v/>
      </c>
      <c r="C40" t="str">
        <f>+IF(Charges!$E40="Montage",Charges!C40,"")</f>
        <v/>
      </c>
      <c r="D40" t="str">
        <f>+IF(Charges!$E40="Montage",Charges!D40,"")</f>
        <v/>
      </c>
    </row>
    <row r="41" spans="1:4" x14ac:dyDescent="0.3">
      <c r="A41">
        <f>+IF(Charges!$E41="Montage",Charges!A41,"")</f>
        <v>615516</v>
      </c>
      <c r="B41" t="str">
        <f>+IF(Charges!$E41="Montage",Charges!B41,"")</f>
        <v>ENTRETIEN HABILLAGE FS­821­F</v>
      </c>
      <c r="C41">
        <f>+IF(Charges!$E41="Montage",Charges!C41,"")</f>
        <v>227.32</v>
      </c>
      <c r="D41">
        <f>+IF(Charges!$E41="Montage",Charges!D41,"")</f>
        <v>0</v>
      </c>
    </row>
    <row r="42" spans="1:4" x14ac:dyDescent="0.3">
      <c r="A42" t="str">
        <f>+IF(Charges!$E42="Montage",Charges!A42,"")</f>
        <v/>
      </c>
      <c r="B42" t="str">
        <f>+IF(Charges!$E42="Montage",Charges!B42,"")</f>
        <v/>
      </c>
      <c r="C42" t="str">
        <f>+IF(Charges!$E42="Montage",Charges!C42,"")</f>
        <v/>
      </c>
      <c r="D42" t="str">
        <f>+IF(Charges!$E42="Montage",Charges!D42,"")</f>
        <v/>
      </c>
    </row>
    <row r="43" spans="1:4" x14ac:dyDescent="0.3">
      <c r="A43" t="str">
        <f>+IF(Charges!$E43="Montage",Charges!A43,"")</f>
        <v/>
      </c>
      <c r="B43" t="str">
        <f>+IF(Charges!$E43="Montage",Charges!B43,"")</f>
        <v/>
      </c>
      <c r="C43" t="str">
        <f>+IF(Charges!$E43="Montage",Charges!C43,"")</f>
        <v/>
      </c>
      <c r="D43" t="str">
        <f>+IF(Charges!$E43="Montage",Charges!D43,"")</f>
        <v/>
      </c>
    </row>
    <row r="44" spans="1:4" x14ac:dyDescent="0.3">
      <c r="A44" t="str">
        <f>+IF(Charges!$E44="Montage",Charges!A44,"")</f>
        <v/>
      </c>
      <c r="B44" t="str">
        <f>+IF(Charges!$E44="Montage",Charges!B44,"")</f>
        <v/>
      </c>
      <c r="C44" t="str">
        <f>+IF(Charges!$E44="Montage",Charges!C44,"")</f>
        <v/>
      </c>
      <c r="D44" t="str">
        <f>+IF(Charges!$E44="Montage",Charges!D44,"")</f>
        <v/>
      </c>
    </row>
    <row r="45" spans="1:4" x14ac:dyDescent="0.3">
      <c r="A45" t="str">
        <f>+IF(Charges!$E45="Montage",Charges!A45,"")</f>
        <v/>
      </c>
      <c r="B45" t="str">
        <f>+IF(Charges!$E45="Montage",Charges!B45,"")</f>
        <v/>
      </c>
      <c r="C45" t="str">
        <f>+IF(Charges!$E45="Montage",Charges!C45,"")</f>
        <v/>
      </c>
      <c r="D45" t="str">
        <f>+IF(Charges!$E45="Montage",Charges!D45,"")</f>
        <v/>
      </c>
    </row>
    <row r="46" spans="1:4" x14ac:dyDescent="0.3">
      <c r="A46" t="str">
        <f>+IF(Charges!$E46="Montage",Charges!A46,"")</f>
        <v/>
      </c>
      <c r="B46" t="str">
        <f>+IF(Charges!$E46="Montage",Charges!B46,"")</f>
        <v/>
      </c>
      <c r="C46" t="str">
        <f>+IF(Charges!$E46="Montage",Charges!C46,"")</f>
        <v/>
      </c>
      <c r="D46" t="str">
        <f>+IF(Charges!$E46="Montage",Charges!D46,"")</f>
        <v/>
      </c>
    </row>
    <row r="47" spans="1:4" x14ac:dyDescent="0.3">
      <c r="A47">
        <f>+IF(Charges!$E47="Montage",Charges!A47,"")</f>
        <v>615570</v>
      </c>
      <c r="B47" t="str">
        <f>+IF(Charges!$E47="Montage",Charges!B47,"")</f>
        <v>TRAVAUX ENT PEUGEOT  FB090V</v>
      </c>
      <c r="C47">
        <f>+IF(Charges!$E47="Montage",Charges!C47,"")</f>
        <v>424.13</v>
      </c>
      <c r="D47">
        <f>+IF(Charges!$E47="Montage",Charges!D47,"")</f>
        <v>162.1</v>
      </c>
    </row>
    <row r="48" spans="1:4" x14ac:dyDescent="0.3">
      <c r="A48">
        <f>+IF(Charges!$E48="Montage",Charges!A48,"")</f>
        <v>615575</v>
      </c>
      <c r="B48" t="str">
        <f>+IF(Charges!$E48="Montage",Charges!B48,"")</f>
        <v>ENTRET REP FB­812­JQ</v>
      </c>
      <c r="C48">
        <f>+IF(Charges!$E48="Montage",Charges!C48,"")</f>
        <v>0</v>
      </c>
      <c r="D48">
        <f>+IF(Charges!$E48="Montage",Charges!D48,"")</f>
        <v>209.1</v>
      </c>
    </row>
    <row r="49" spans="1:4" x14ac:dyDescent="0.3">
      <c r="A49">
        <f>+IF(Charges!$E49="Montage",Charges!A49,"")</f>
        <v>615580</v>
      </c>
      <c r="B49" t="str">
        <f>+IF(Charges!$E49="Montage",Charges!B49,"")</f>
        <v>TRAV ENTRET POUR SECURITE I</v>
      </c>
      <c r="C49">
        <f>+IF(Charges!$E49="Montage",Charges!C49,"")</f>
        <v>2200</v>
      </c>
      <c r="D49">
        <f>+IF(Charges!$E49="Montage",Charges!D49,"")</f>
        <v>523.9</v>
      </c>
    </row>
    <row r="50" spans="1:4" x14ac:dyDescent="0.3">
      <c r="A50">
        <f>+IF(Charges!$E50="Montage",Charges!A50,"")</f>
        <v>615585</v>
      </c>
      <c r="B50" t="str">
        <f>+IF(Charges!$E50="Montage",Charges!B50,"")</f>
        <v>Trav Entr Rep  PEUGEOT  EM 291</v>
      </c>
      <c r="C50">
        <f>+IF(Charges!$E50="Montage",Charges!C50,"")</f>
        <v>20</v>
      </c>
      <c r="D50">
        <f>+IF(Charges!$E50="Montage",Charges!D50,"")</f>
        <v>0</v>
      </c>
    </row>
    <row r="51" spans="1:4" x14ac:dyDescent="0.3">
      <c r="A51">
        <f>+IF(Charges!$E51="Montage",Charges!A51,"")</f>
        <v>615590</v>
      </c>
      <c r="B51" t="str">
        <f>+IF(Charges!$E51="Montage",Charges!B51,"")</f>
        <v>ENTRETIEN REPAR PRESSE PLIE</v>
      </c>
      <c r="C51">
        <f>+IF(Charges!$E51="Montage",Charges!C51,"")</f>
        <v>1324.94</v>
      </c>
      <c r="D51">
        <f>+IF(Charges!$E51="Montage",Charges!D51,"")</f>
        <v>0</v>
      </c>
    </row>
    <row r="52" spans="1:4" x14ac:dyDescent="0.3">
      <c r="A52" t="str">
        <f>+IF(Charges!$E52="Montage",Charges!A52,"")</f>
        <v/>
      </c>
      <c r="B52" t="str">
        <f>+IF(Charges!$E52="Montage",Charges!B52,"")</f>
        <v/>
      </c>
      <c r="C52" t="str">
        <f>+IF(Charges!$E52="Montage",Charges!C52,"")</f>
        <v/>
      </c>
      <c r="D52" t="str">
        <f>+IF(Charges!$E52="Montage",Charges!D52,"")</f>
        <v/>
      </c>
    </row>
    <row r="53" spans="1:4" x14ac:dyDescent="0.3">
      <c r="A53" t="str">
        <f>+IF(Charges!$E53="Montage",Charges!A53,"")</f>
        <v/>
      </c>
      <c r="B53" t="str">
        <f>+IF(Charges!$E53="Montage",Charges!B53,"")</f>
        <v/>
      </c>
      <c r="C53" t="str">
        <f>+IF(Charges!$E53="Montage",Charges!C53,"")</f>
        <v/>
      </c>
      <c r="D53" t="str">
        <f>+IF(Charges!$E53="Montage",Charges!D53,"")</f>
        <v/>
      </c>
    </row>
    <row r="54" spans="1:4" x14ac:dyDescent="0.3">
      <c r="A54" t="str">
        <f>+IF(Charges!$E54="Montage",Charges!A54,"")</f>
        <v/>
      </c>
      <c r="B54" t="str">
        <f>+IF(Charges!$E54="Montage",Charges!B54,"")</f>
        <v/>
      </c>
      <c r="C54" t="str">
        <f>+IF(Charges!$E54="Montage",Charges!C54,"")</f>
        <v/>
      </c>
      <c r="D54" t="str">
        <f>+IF(Charges!$E54="Montage",Charges!D54,"")</f>
        <v/>
      </c>
    </row>
    <row r="55" spans="1:4" x14ac:dyDescent="0.3">
      <c r="A55" t="str">
        <f>+IF(Charges!$E55="Montage",Charges!A55,"")</f>
        <v/>
      </c>
      <c r="B55" t="str">
        <f>+IF(Charges!$E55="Montage",Charges!B55,"")</f>
        <v/>
      </c>
      <c r="C55" t="str">
        <f>+IF(Charges!$E55="Montage",Charges!C55,"")</f>
        <v/>
      </c>
      <c r="D55" t="str">
        <f>+IF(Charges!$E55="Montage",Charges!D55,"")</f>
        <v/>
      </c>
    </row>
    <row r="56" spans="1:4" x14ac:dyDescent="0.3">
      <c r="A56" t="str">
        <f>+IF(Charges!$E56="Montage",Charges!A56,"")</f>
        <v/>
      </c>
      <c r="B56" t="str">
        <f>+IF(Charges!$E56="Montage",Charges!B56,"")</f>
        <v/>
      </c>
      <c r="C56" t="str">
        <f>+IF(Charges!$E56="Montage",Charges!C56,"")</f>
        <v/>
      </c>
      <c r="D56" t="str">
        <f>+IF(Charges!$E56="Montage",Charges!D56,"")</f>
        <v/>
      </c>
    </row>
    <row r="57" spans="1:4" x14ac:dyDescent="0.3">
      <c r="A57" t="str">
        <f>+IF(Charges!$E57="Montage",Charges!A57,"")</f>
        <v/>
      </c>
      <c r="B57" t="str">
        <f>+IF(Charges!$E57="Montage",Charges!B57,"")</f>
        <v/>
      </c>
      <c r="C57" t="str">
        <f>+IF(Charges!$E57="Montage",Charges!C57,"")</f>
        <v/>
      </c>
      <c r="D57" t="str">
        <f>+IF(Charges!$E57="Montage",Charges!D57,"")</f>
        <v/>
      </c>
    </row>
    <row r="58" spans="1:4" x14ac:dyDescent="0.3">
      <c r="A58" t="str">
        <f>+IF(Charges!$E58="Montage",Charges!A58,"")</f>
        <v/>
      </c>
      <c r="B58" t="str">
        <f>+IF(Charges!$E58="Montage",Charges!B58,"")</f>
        <v/>
      </c>
      <c r="C58" t="str">
        <f>+IF(Charges!$E58="Montage",Charges!C58,"")</f>
        <v/>
      </c>
      <c r="D58" t="str">
        <f>+IF(Charges!$E58="Montage",Charges!D58,"")</f>
        <v/>
      </c>
    </row>
    <row r="59" spans="1:4" x14ac:dyDescent="0.3">
      <c r="A59" t="str">
        <f>+IF(Charges!$E59="Montage",Charges!A59,"")</f>
        <v/>
      </c>
      <c r="B59" t="str">
        <f>+IF(Charges!$E59="Montage",Charges!B59,"")</f>
        <v/>
      </c>
      <c r="C59" t="str">
        <f>+IF(Charges!$E59="Montage",Charges!C59,"")</f>
        <v/>
      </c>
      <c r="D59" t="str">
        <f>+IF(Charges!$E59="Montage",Charges!D59,"")</f>
        <v/>
      </c>
    </row>
    <row r="60" spans="1:4" x14ac:dyDescent="0.3">
      <c r="A60" t="str">
        <f>+IF(Charges!$E60="Montage",Charges!A60,"")</f>
        <v/>
      </c>
      <c r="B60" t="str">
        <f>+IF(Charges!$E60="Montage",Charges!B60,"")</f>
        <v/>
      </c>
      <c r="C60" t="str">
        <f>+IF(Charges!$E60="Montage",Charges!C60,"")</f>
        <v/>
      </c>
      <c r="D60" t="str">
        <f>+IF(Charges!$E60="Montage",Charges!D60,"")</f>
        <v/>
      </c>
    </row>
    <row r="61" spans="1:4" x14ac:dyDescent="0.3">
      <c r="A61">
        <f>+IF(Charges!$E61="Montage",Charges!A61,"")</f>
        <v>616110</v>
      </c>
      <c r="B61" t="str">
        <f>+IF(Charges!$E61="Montage",Charges!B61,"")</f>
        <v>ASSURANCES MARCHAND TRAN</v>
      </c>
      <c r="C61">
        <f>+IF(Charges!$E61="Montage",Charges!C61,"")</f>
        <v>274.74</v>
      </c>
      <c r="D61">
        <f>+IF(Charges!$E61="Montage",Charges!D61,"")</f>
        <v>535</v>
      </c>
    </row>
    <row r="62" spans="1:4" x14ac:dyDescent="0.3">
      <c r="A62" t="str">
        <f>+IF(Charges!$E62="Montage",Charges!A62,"")</f>
        <v/>
      </c>
      <c r="B62" t="str">
        <f>+IF(Charges!$E62="Montage",Charges!B62,"")</f>
        <v/>
      </c>
      <c r="C62" t="str">
        <f>+IF(Charges!$E62="Montage",Charges!C62,"")</f>
        <v/>
      </c>
      <c r="D62" t="str">
        <f>+IF(Charges!$E62="Montage",Charges!D62,"")</f>
        <v/>
      </c>
    </row>
    <row r="63" spans="1:4" x14ac:dyDescent="0.3">
      <c r="A63" t="str">
        <f>+IF(Charges!$E63="Montage",Charges!A63,"")</f>
        <v/>
      </c>
      <c r="B63" t="str">
        <f>+IF(Charges!$E63="Montage",Charges!B63,"")</f>
        <v/>
      </c>
      <c r="C63" t="str">
        <f>+IF(Charges!$E63="Montage",Charges!C63,"")</f>
        <v/>
      </c>
      <c r="D63" t="str">
        <f>+IF(Charges!$E63="Montage",Charges!D63,"")</f>
        <v/>
      </c>
    </row>
    <row r="64" spans="1:4" x14ac:dyDescent="0.3">
      <c r="A64">
        <f>+IF(Charges!$E64="Montage",Charges!A64,"")</f>
        <v>616300</v>
      </c>
      <c r="B64" t="str">
        <f>+IF(Charges!$E64="Montage",Charges!B64,"")</f>
        <v>ASSURANCE VEHICULES</v>
      </c>
      <c r="C64">
        <f>+IF(Charges!$E64="Montage",Charges!C64,"")</f>
        <v>4355.79</v>
      </c>
      <c r="D64">
        <f>+IF(Charges!$E64="Montage",Charges!D64,"")</f>
        <v>7637.06</v>
      </c>
    </row>
    <row r="65" spans="1:4" x14ac:dyDescent="0.3">
      <c r="A65" t="str">
        <f>+IF(Charges!$E65="Montage",Charges!A65,"")</f>
        <v/>
      </c>
      <c r="B65" t="str">
        <f>+IF(Charges!$E65="Montage",Charges!B65,"")</f>
        <v/>
      </c>
      <c r="C65" t="str">
        <f>+IF(Charges!$E65="Montage",Charges!C65,"")</f>
        <v/>
      </c>
      <c r="D65" t="str">
        <f>+IF(Charges!$E65="Montage",Charges!D65,"")</f>
        <v/>
      </c>
    </row>
    <row r="66" spans="1:4" x14ac:dyDescent="0.3">
      <c r="A66" t="str">
        <f>+IF(Charges!$E66="Montage",Charges!A66,"")</f>
        <v/>
      </c>
      <c r="B66" t="str">
        <f>+IF(Charges!$E66="Montage",Charges!B66,"")</f>
        <v/>
      </c>
      <c r="C66" t="str">
        <f>+IF(Charges!$E66="Montage",Charges!C66,"")</f>
        <v/>
      </c>
      <c r="D66" t="str">
        <f>+IF(Charges!$E66="Montage",Charges!D66,"")</f>
        <v/>
      </c>
    </row>
    <row r="67" spans="1:4" x14ac:dyDescent="0.3">
      <c r="A67" t="str">
        <f>+IF(Charges!$E67="Montage",Charges!A67,"")</f>
        <v/>
      </c>
      <c r="B67" t="str">
        <f>+IF(Charges!$E67="Montage",Charges!B67,"")</f>
        <v/>
      </c>
      <c r="C67" t="str">
        <f>+IF(Charges!$E67="Montage",Charges!C67,"")</f>
        <v/>
      </c>
      <c r="D67" t="str">
        <f>+IF(Charges!$E67="Montage",Charges!D67,"")</f>
        <v/>
      </c>
    </row>
    <row r="68" spans="1:4" x14ac:dyDescent="0.3">
      <c r="A68" t="str">
        <f>+IF(Charges!$E68="Montage",Charges!A68,"")</f>
        <v/>
      </c>
      <c r="B68" t="str">
        <f>+IF(Charges!$E68="Montage",Charges!B68,"")</f>
        <v/>
      </c>
      <c r="C68" t="str">
        <f>+IF(Charges!$E68="Montage",Charges!C68,"")</f>
        <v/>
      </c>
      <c r="D68" t="str">
        <f>+IF(Charges!$E68="Montage",Charges!D68,"")</f>
        <v/>
      </c>
    </row>
    <row r="69" spans="1:4" x14ac:dyDescent="0.3">
      <c r="A69" t="str">
        <f>+IF(Charges!$E69="Montage",Charges!A69,"")</f>
        <v/>
      </c>
      <c r="B69" t="str">
        <f>+IF(Charges!$E69="Montage",Charges!B69,"")</f>
        <v/>
      </c>
      <c r="C69" t="str">
        <f>+IF(Charges!$E69="Montage",Charges!C69,"")</f>
        <v/>
      </c>
      <c r="D69" t="str">
        <f>+IF(Charges!$E69="Montage",Charges!D69,"")</f>
        <v/>
      </c>
    </row>
    <row r="70" spans="1:4" x14ac:dyDescent="0.3">
      <c r="A70" t="str">
        <f>+IF(Charges!$E70="Montage",Charges!A70,"")</f>
        <v/>
      </c>
      <c r="B70" t="str">
        <f>+IF(Charges!$E70="Montage",Charges!B70,"")</f>
        <v/>
      </c>
      <c r="C70" t="str">
        <f>+IF(Charges!$E70="Montage",Charges!C70,"")</f>
        <v/>
      </c>
      <c r="D70" t="str">
        <f>+IF(Charges!$E70="Montage",Charges!D70,"")</f>
        <v/>
      </c>
    </row>
    <row r="71" spans="1:4" x14ac:dyDescent="0.3">
      <c r="A71" t="str">
        <f>+IF(Charges!$E71="Montage",Charges!A71,"")</f>
        <v/>
      </c>
      <c r="B71" t="str">
        <f>+IF(Charges!$E71="Montage",Charges!B71,"")</f>
        <v/>
      </c>
      <c r="C71" t="str">
        <f>+IF(Charges!$E71="Montage",Charges!C71,"")</f>
        <v/>
      </c>
      <c r="D71" t="str">
        <f>+IF(Charges!$E71="Montage",Charges!D71,"")</f>
        <v/>
      </c>
    </row>
    <row r="72" spans="1:4" x14ac:dyDescent="0.3">
      <c r="A72" t="str">
        <f>+IF(Charges!$E72="Montage",Charges!A72,"")</f>
        <v/>
      </c>
      <c r="B72" t="str">
        <f>+IF(Charges!$E72="Montage",Charges!B72,"")</f>
        <v/>
      </c>
      <c r="C72" t="str">
        <f>+IF(Charges!$E72="Montage",Charges!C72,"")</f>
        <v/>
      </c>
      <c r="D72" t="str">
        <f>+IF(Charges!$E72="Montage",Charges!D72,"")</f>
        <v/>
      </c>
    </row>
    <row r="73" spans="1:4" x14ac:dyDescent="0.3">
      <c r="A73" t="str">
        <f>+IF(Charges!$E73="Montage",Charges!A73,"")</f>
        <v/>
      </c>
      <c r="B73" t="str">
        <f>+IF(Charges!$E73="Montage",Charges!B73,"")</f>
        <v/>
      </c>
      <c r="C73" t="str">
        <f>+IF(Charges!$E73="Montage",Charges!C73,"")</f>
        <v/>
      </c>
      <c r="D73" t="str">
        <f>+IF(Charges!$E73="Montage",Charges!D73,"")</f>
        <v/>
      </c>
    </row>
    <row r="74" spans="1:4" x14ac:dyDescent="0.3">
      <c r="A74" t="str">
        <f>+IF(Charges!$E74="Montage",Charges!A74,"")</f>
        <v/>
      </c>
      <c r="B74" t="str">
        <f>+IF(Charges!$E74="Montage",Charges!B74,"")</f>
        <v/>
      </c>
      <c r="C74" t="str">
        <f>+IF(Charges!$E74="Montage",Charges!C74,"")</f>
        <v/>
      </c>
      <c r="D74" t="str">
        <f>+IF(Charges!$E74="Montage",Charges!D74,"")</f>
        <v/>
      </c>
    </row>
    <row r="75" spans="1:4" x14ac:dyDescent="0.3">
      <c r="A75" t="str">
        <f>+IF(Charges!$E75="Montage",Charges!A75,"")</f>
        <v/>
      </c>
      <c r="B75" t="str">
        <f>+IF(Charges!$E75="Montage",Charges!B75,"")</f>
        <v/>
      </c>
      <c r="C75" t="str">
        <f>+IF(Charges!$E75="Montage",Charges!C75,"")</f>
        <v/>
      </c>
      <c r="D75" t="str">
        <f>+IF(Charges!$E75="Montage",Charges!D75,"")</f>
        <v/>
      </c>
    </row>
    <row r="76" spans="1:4" x14ac:dyDescent="0.3">
      <c r="A76" t="str">
        <f>+IF(Charges!$E76="Montage",Charges!A76,"")</f>
        <v/>
      </c>
      <c r="B76" t="str">
        <f>+IF(Charges!$E76="Montage",Charges!B76,"")</f>
        <v/>
      </c>
      <c r="C76" t="str">
        <f>+IF(Charges!$E76="Montage",Charges!C76,"")</f>
        <v/>
      </c>
      <c r="D76" t="str">
        <f>+IF(Charges!$E76="Montage",Charges!D76,"")</f>
        <v/>
      </c>
    </row>
    <row r="77" spans="1:4" x14ac:dyDescent="0.3">
      <c r="A77" t="str">
        <f>+IF(Charges!$E77="Montage",Charges!A77,"")</f>
        <v/>
      </c>
      <c r="B77" t="str">
        <f>+IF(Charges!$E77="Montage",Charges!B77,"")</f>
        <v/>
      </c>
      <c r="C77" t="str">
        <f>+IF(Charges!$E77="Montage",Charges!C77,"")</f>
        <v/>
      </c>
      <c r="D77" t="str">
        <f>+IF(Charges!$E77="Montage",Charges!D77,"")</f>
        <v/>
      </c>
    </row>
    <row r="78" spans="1:4" x14ac:dyDescent="0.3">
      <c r="A78" t="str">
        <f>+IF(Charges!$E78="Montage",Charges!A78,"")</f>
        <v/>
      </c>
      <c r="B78" t="str">
        <f>+IF(Charges!$E78="Montage",Charges!B78,"")</f>
        <v/>
      </c>
      <c r="C78" t="str">
        <f>+IF(Charges!$E78="Montage",Charges!C78,"")</f>
        <v/>
      </c>
      <c r="D78" t="str">
        <f>+IF(Charges!$E78="Montage",Charges!D78,"")</f>
        <v/>
      </c>
    </row>
    <row r="79" spans="1:4" x14ac:dyDescent="0.3">
      <c r="A79" t="str">
        <f>+IF(Charges!$E79="Montage",Charges!A79,"")</f>
        <v/>
      </c>
      <c r="B79" t="str">
        <f>+IF(Charges!$E79="Montage",Charges!B79,"")</f>
        <v/>
      </c>
      <c r="C79" t="str">
        <f>+IF(Charges!$E79="Montage",Charges!C79,"")</f>
        <v/>
      </c>
      <c r="D79" t="str">
        <f>+IF(Charges!$E79="Montage",Charges!D79,"")</f>
        <v/>
      </c>
    </row>
    <row r="80" spans="1:4" x14ac:dyDescent="0.3">
      <c r="A80" t="str">
        <f>+IF(Charges!$E80="Montage",Charges!A80,"")</f>
        <v/>
      </c>
      <c r="B80" t="str">
        <f>+IF(Charges!$E80="Montage",Charges!B80,"")</f>
        <v/>
      </c>
      <c r="C80" t="str">
        <f>+IF(Charges!$E80="Montage",Charges!C80,"")</f>
        <v/>
      </c>
      <c r="D80" t="str">
        <f>+IF(Charges!$E80="Montage",Charges!D80,"")</f>
        <v/>
      </c>
    </row>
    <row r="81" spans="1:4" x14ac:dyDescent="0.3">
      <c r="A81" t="str">
        <f>+IF(Charges!$E81="Montage",Charges!A81,"")</f>
        <v/>
      </c>
      <c r="B81" t="str">
        <f>+IF(Charges!$E81="Montage",Charges!B81,"")</f>
        <v/>
      </c>
      <c r="C81" t="str">
        <f>+IF(Charges!$E81="Montage",Charges!C81,"")</f>
        <v/>
      </c>
      <c r="D81" t="str">
        <f>+IF(Charges!$E81="Montage",Charges!D81,"")</f>
        <v/>
      </c>
    </row>
    <row r="82" spans="1:4" x14ac:dyDescent="0.3">
      <c r="A82" t="str">
        <f>+IF(Charges!$E82="Montage",Charges!A82,"")</f>
        <v/>
      </c>
      <c r="B82" t="str">
        <f>+IF(Charges!$E82="Montage",Charges!B82,"")</f>
        <v/>
      </c>
      <c r="C82" t="str">
        <f>+IF(Charges!$E82="Montage",Charges!C82,"")</f>
        <v/>
      </c>
      <c r="D82" t="str">
        <f>+IF(Charges!$E82="Montage",Charges!D82,"")</f>
        <v/>
      </c>
    </row>
    <row r="83" spans="1:4" x14ac:dyDescent="0.3">
      <c r="A83" t="str">
        <f>+IF(Charges!$E83="Montage",Charges!A83,"")</f>
        <v/>
      </c>
      <c r="B83" t="str">
        <f>+IF(Charges!$E83="Montage",Charges!B83,"")</f>
        <v/>
      </c>
      <c r="C83" t="str">
        <f>+IF(Charges!$E83="Montage",Charges!C83,"")</f>
        <v/>
      </c>
      <c r="D83" t="str">
        <f>+IF(Charges!$E83="Montage",Charges!D83,"")</f>
        <v/>
      </c>
    </row>
    <row r="84" spans="1:4" x14ac:dyDescent="0.3">
      <c r="A84">
        <f>+IF(Charges!$E84="Montage",Charges!A84,"")</f>
        <v>625600</v>
      </c>
      <c r="B84" t="str">
        <f>+IF(Charges!$E84="Montage",Charges!B84,"")</f>
        <v>FRAIS DE MISSIONS</v>
      </c>
      <c r="C84">
        <f>+IF(Charges!$E84="Montage",Charges!C84,"")</f>
        <v>196.24</v>
      </c>
      <c r="D84">
        <f>+IF(Charges!$E84="Montage",Charges!D84,"")</f>
        <v>704.35</v>
      </c>
    </row>
    <row r="85" spans="1:4" x14ac:dyDescent="0.3">
      <c r="A85" t="str">
        <f>+IF(Charges!$E85="Montage",Charges!A85,"")</f>
        <v/>
      </c>
      <c r="B85" t="str">
        <f>+IF(Charges!$E85="Montage",Charges!B85,"")</f>
        <v/>
      </c>
      <c r="C85" t="str">
        <f>+IF(Charges!$E85="Montage",Charges!C85,"")</f>
        <v/>
      </c>
      <c r="D85" t="str">
        <f>+IF(Charges!$E85="Montage",Charges!D85,"")</f>
        <v/>
      </c>
    </row>
    <row r="86" spans="1:4" x14ac:dyDescent="0.3">
      <c r="A86" t="str">
        <f>+IF(Charges!$E86="Montage",Charges!A86,"")</f>
        <v/>
      </c>
      <c r="B86" t="str">
        <f>+IF(Charges!$E86="Montage",Charges!B86,"")</f>
        <v/>
      </c>
      <c r="C86" t="str">
        <f>+IF(Charges!$E86="Montage",Charges!C86,"")</f>
        <v/>
      </c>
      <c r="D86" t="str">
        <f>+IF(Charges!$E86="Montage",Charges!D86,"")</f>
        <v/>
      </c>
    </row>
    <row r="87" spans="1:4" x14ac:dyDescent="0.3">
      <c r="A87" t="str">
        <f>+IF(Charges!$E87="Montage",Charges!A87,"")</f>
        <v/>
      </c>
      <c r="B87" t="str">
        <f>+IF(Charges!$E87="Montage",Charges!B87,"")</f>
        <v/>
      </c>
      <c r="C87" t="str">
        <f>+IF(Charges!$E87="Montage",Charges!C87,"")</f>
        <v/>
      </c>
      <c r="D87" t="str">
        <f>+IF(Charges!$E87="Montage",Charges!D87,"")</f>
        <v/>
      </c>
    </row>
    <row r="88" spans="1:4" x14ac:dyDescent="0.3">
      <c r="A88">
        <f>+IF(Charges!$E88="Montage",Charges!A88,"")</f>
        <v>626010</v>
      </c>
      <c r="B88" t="str">
        <f>+IF(Charges!$E88="Montage",Charges!B88,"")</f>
        <v>COYOTTE</v>
      </c>
      <c r="C88">
        <f>+IF(Charges!$E88="Montage",Charges!C88,"")</f>
        <v>97.38</v>
      </c>
      <c r="D88">
        <f>+IF(Charges!$E88="Montage",Charges!D88,"")</f>
        <v>348.16</v>
      </c>
    </row>
    <row r="89" spans="1:4" x14ac:dyDescent="0.3">
      <c r="A89" t="str">
        <f>+IF(Charges!$E89="Montage",Charges!A89,"")</f>
        <v/>
      </c>
      <c r="B89" t="str">
        <f>+IF(Charges!$E89="Montage",Charges!B89,"")</f>
        <v/>
      </c>
      <c r="C89" t="str">
        <f>+IF(Charges!$E89="Montage",Charges!C89,"")</f>
        <v/>
      </c>
      <c r="D89" t="str">
        <f>+IF(Charges!$E89="Montage",Charges!D89,"")</f>
        <v/>
      </c>
    </row>
    <row r="90" spans="1:4" x14ac:dyDescent="0.3">
      <c r="A90" t="str">
        <f>+IF(Charges!$E90="Montage",Charges!A90,"")</f>
        <v/>
      </c>
      <c r="B90" t="str">
        <f>+IF(Charges!$E90="Montage",Charges!B90,"")</f>
        <v/>
      </c>
      <c r="C90" t="str">
        <f>+IF(Charges!$E90="Montage",Charges!C90,"")</f>
        <v/>
      </c>
      <c r="D90" t="str">
        <f>+IF(Charges!$E90="Montage",Charges!D90,"")</f>
        <v/>
      </c>
    </row>
    <row r="91" spans="1:4" x14ac:dyDescent="0.3">
      <c r="A91" t="str">
        <f>+IF(Charges!$E91="Montage",Charges!A91,"")</f>
        <v/>
      </c>
      <c r="B91" t="str">
        <f>+IF(Charges!$E91="Montage",Charges!B91,"")</f>
        <v/>
      </c>
      <c r="C91" t="str">
        <f>+IF(Charges!$E91="Montage",Charges!C91,"")</f>
        <v/>
      </c>
      <c r="D91" t="str">
        <f>+IF(Charges!$E91="Montage",Charges!D91,"")</f>
        <v/>
      </c>
    </row>
    <row r="92" spans="1:4" x14ac:dyDescent="0.3">
      <c r="A92" t="str">
        <f>+IF(Charges!$E92="Montage",Charges!A92,"")</f>
        <v/>
      </c>
      <c r="B92" t="str">
        <f>+IF(Charges!$E92="Montage",Charges!B92,"")</f>
        <v/>
      </c>
      <c r="C92" t="str">
        <f>+IF(Charges!$E92="Montage",Charges!C92,"")</f>
        <v/>
      </c>
      <c r="D92" t="str">
        <f>+IF(Charges!$E92="Montage",Charges!D92,"")</f>
        <v/>
      </c>
    </row>
    <row r="93" spans="1:4" x14ac:dyDescent="0.3">
      <c r="A93" t="str">
        <f>+IF(Charges!$E93="Montage",Charges!A93,"")</f>
        <v/>
      </c>
      <c r="B93" t="str">
        <f>+IF(Charges!$E93="Montage",Charges!B93,"")</f>
        <v/>
      </c>
      <c r="C93" t="str">
        <f>+IF(Charges!$E93="Montage",Charges!C93,"")</f>
        <v/>
      </c>
      <c r="D93" t="str">
        <f>+IF(Charges!$E93="Montage",Charges!D93,"")</f>
        <v/>
      </c>
    </row>
    <row r="94" spans="1:4" x14ac:dyDescent="0.3">
      <c r="A94" t="str">
        <f>+IF(Charges!$E94="Montage",Charges!A94,"")</f>
        <v/>
      </c>
      <c r="B94" t="str">
        <f>+IF(Charges!$E94="Montage",Charges!B94,"")</f>
        <v/>
      </c>
      <c r="C94" t="str">
        <f>+IF(Charges!$E94="Montage",Charges!C94,"")</f>
        <v/>
      </c>
      <c r="D94" t="str">
        <f>+IF(Charges!$E94="Montage",Charges!D94,"")</f>
        <v/>
      </c>
    </row>
    <row r="95" spans="1:4" x14ac:dyDescent="0.3">
      <c r="A95" t="str">
        <f>+IF(Charges!$E95="Montage",Charges!A95,"")</f>
        <v/>
      </c>
      <c r="B95" t="str">
        <f>+IF(Charges!$E95="Montage",Charges!B95,"")</f>
        <v/>
      </c>
      <c r="C95" t="str">
        <f>+IF(Charges!$E95="Montage",Charges!C95,"")</f>
        <v/>
      </c>
      <c r="D95" t="str">
        <f>+IF(Charges!$E95="Montage",Charges!D95,"")</f>
        <v/>
      </c>
    </row>
    <row r="96" spans="1:4" x14ac:dyDescent="0.3">
      <c r="A96" t="str">
        <f>+IF(Charges!$E96="Montage",Charges!A96,"")</f>
        <v/>
      </c>
      <c r="B96" t="str">
        <f>+IF(Charges!$E96="Montage",Charges!B96,"")</f>
        <v/>
      </c>
      <c r="C96" t="str">
        <f>+IF(Charges!$E96="Montage",Charges!C96,"")</f>
        <v/>
      </c>
      <c r="D96" t="str">
        <f>+IF(Charges!$E96="Montage",Charges!D96,"")</f>
        <v/>
      </c>
    </row>
    <row r="97" spans="1:4" x14ac:dyDescent="0.3">
      <c r="A97" t="str">
        <f>+IF(Charges!$E97="Montage",Charges!A97,"")</f>
        <v/>
      </c>
      <c r="B97" t="str">
        <f>+IF(Charges!$E97="Montage",Charges!B97,"")</f>
        <v/>
      </c>
      <c r="C97" t="str">
        <f>+IF(Charges!$E97="Montage",Charges!C97,"")</f>
        <v/>
      </c>
      <c r="D97" t="str">
        <f>+IF(Charges!$E97="Montage",Charges!D97,"")</f>
        <v/>
      </c>
    </row>
    <row r="98" spans="1:4" x14ac:dyDescent="0.3">
      <c r="A98" t="str">
        <f>+IF(Charges!$E98="Montage",Charges!A98,"")</f>
        <v/>
      </c>
      <c r="B98" t="str">
        <f>+IF(Charges!$E98="Montage",Charges!B98,"")</f>
        <v/>
      </c>
      <c r="C98" t="str">
        <f>+IF(Charges!$E98="Montage",Charges!C98,"")</f>
        <v/>
      </c>
      <c r="D98" t="str">
        <f>+IF(Charges!$E98="Montage",Charges!D98,"")</f>
        <v/>
      </c>
    </row>
    <row r="99" spans="1:4" x14ac:dyDescent="0.3">
      <c r="A99" t="str">
        <f>+IF(Charges!$E99="Montage",Charges!A99,"")</f>
        <v/>
      </c>
      <c r="B99" t="str">
        <f>+IF(Charges!$E99="Montage",Charges!B99,"")</f>
        <v/>
      </c>
      <c r="C99" t="str">
        <f>+IF(Charges!$E99="Montage",Charges!C99,"")</f>
        <v/>
      </c>
      <c r="D99" t="str">
        <f>+IF(Charges!$E99="Montage",Charges!D99,"")</f>
        <v/>
      </c>
    </row>
    <row r="100" spans="1:4" x14ac:dyDescent="0.3">
      <c r="A100" t="str">
        <f>+IF(Charges!$E100="Montage",Charges!A100,"")</f>
        <v/>
      </c>
      <c r="B100" t="str">
        <f>+IF(Charges!$E100="Montage",Charges!B100,"")</f>
        <v/>
      </c>
      <c r="C100" t="str">
        <f>+IF(Charges!$E100="Montage",Charges!C100,"")</f>
        <v/>
      </c>
      <c r="D100" t="str">
        <f>+IF(Charges!$E100="Montage",Charges!D100,"")</f>
        <v/>
      </c>
    </row>
    <row r="101" spans="1:4" x14ac:dyDescent="0.3">
      <c r="A101" s="8" t="str">
        <f>+IF(Charges!$E101="Montage",Charges!A101,"")</f>
        <v/>
      </c>
      <c r="B101" s="8" t="str">
        <f>+IF(Charges!$E101="Montage",Charges!B101,"")</f>
        <v/>
      </c>
      <c r="C101" s="8" t="str">
        <f>+IF(Charges!$E101="Montage",Charges!C101,"")</f>
        <v/>
      </c>
      <c r="D101" s="8" t="str">
        <f>+IF(Charges!$E101="Montage",Charges!D101,"")</f>
        <v/>
      </c>
    </row>
    <row r="102" spans="1:4" x14ac:dyDescent="0.3">
      <c r="A102" s="8" t="str">
        <f>+IF(Charges!$E102="Montage",Charges!A102,"")</f>
        <v/>
      </c>
      <c r="B102" s="8" t="str">
        <f>+IF(Charges!$E102="Montage",Charges!B102,"")</f>
        <v/>
      </c>
      <c r="C102" s="8" t="str">
        <f>+IF(Charges!$E102="Montage",Charges!C102,"")</f>
        <v/>
      </c>
      <c r="D102" s="8" t="str">
        <f>+IF(Charges!$E102="Montage",Charges!D102,"")</f>
        <v/>
      </c>
    </row>
    <row r="103" spans="1:4" x14ac:dyDescent="0.3">
      <c r="A103" s="8" t="str">
        <f>+IF(Charges!$E103="Montage",Charges!A103,"")</f>
        <v/>
      </c>
      <c r="B103" s="8" t="str">
        <f>+IF(Charges!$E103="Montage",Charges!B103,"")</f>
        <v/>
      </c>
      <c r="C103" s="8" t="str">
        <f>+IF(Charges!$E103="Montage",Charges!C103,"")</f>
        <v/>
      </c>
      <c r="D103" s="8" t="str">
        <f>+IF(Charges!$E103="Montage",Charges!D103,"")</f>
        <v/>
      </c>
    </row>
    <row r="104" spans="1:4" x14ac:dyDescent="0.3">
      <c r="A104" s="8" t="str">
        <f>+IF(Charges!$E104="Montage",Charges!A104,"")</f>
        <v/>
      </c>
      <c r="B104" s="8" t="str">
        <f>+IF(Charges!$E104="Montage",Charges!B104,"")</f>
        <v/>
      </c>
      <c r="C104" s="8" t="str">
        <f>+IF(Charges!$E104="Montage",Charges!C104,"")</f>
        <v/>
      </c>
      <c r="D104" s="8" t="str">
        <f>+IF(Charges!$E104="Montage",Charges!D104,"")</f>
        <v/>
      </c>
    </row>
    <row r="105" spans="1:4" x14ac:dyDescent="0.3">
      <c r="A105" s="8" t="str">
        <f>+IF(Charges!$E105="Montage",Charges!A105,"")</f>
        <v/>
      </c>
      <c r="B105" s="8" t="str">
        <f>+IF(Charges!$E105="Montage",Charges!B105,"")</f>
        <v/>
      </c>
      <c r="C105" s="8" t="str">
        <f>+IF(Charges!$E105="Montage",Charges!C105,"")</f>
        <v/>
      </c>
      <c r="D105" s="8" t="str">
        <f>+IF(Charges!$E105="Montage",Charges!D105,"")</f>
        <v/>
      </c>
    </row>
    <row r="106" spans="1:4" s="8" customFormat="1" x14ac:dyDescent="0.3">
      <c r="A106" s="8" t="str">
        <f>+IF(Charges!$E106="Montage",Charges!A106,"")</f>
        <v/>
      </c>
      <c r="B106" s="8" t="str">
        <f>+IF(Charges!$E106="Montage",Charges!B106,"")</f>
        <v/>
      </c>
      <c r="C106" s="8" t="str">
        <f>+IF(Charges!$E106="Montage",Charges!C106,"")</f>
        <v/>
      </c>
      <c r="D106" s="8" t="str">
        <f>+IF(Charges!$E106="Montage",Charges!D106,"")</f>
        <v/>
      </c>
    </row>
    <row r="107" spans="1:4" s="8" customFormat="1" x14ac:dyDescent="0.3">
      <c r="A107" s="8" t="str">
        <f>+IF(Charges!$E107="Montage",Charges!A107,"")</f>
        <v/>
      </c>
      <c r="B107" s="8" t="str">
        <f>+IF(Charges!$E107="Montage",Charges!B107,"")</f>
        <v/>
      </c>
      <c r="C107" s="8" t="str">
        <f>+IF(Charges!$E107="Montage",Charges!C107,"")</f>
        <v/>
      </c>
      <c r="D107" s="8" t="str">
        <f>+IF(Charges!$E107="Montage",Charges!D107,"")</f>
        <v/>
      </c>
    </row>
    <row r="108" spans="1:4" s="8" customFormat="1" x14ac:dyDescent="0.3">
      <c r="A108" s="8" t="str">
        <f>+IF(Charges!$E108="Montage",Charges!A108,"")</f>
        <v/>
      </c>
      <c r="B108" s="8" t="str">
        <f>+IF(Charges!$E108="Montage",Charges!B108,"")</f>
        <v/>
      </c>
      <c r="C108" s="8" t="str">
        <f>+IF(Charges!$E108="Montage",Charges!C108,"")</f>
        <v/>
      </c>
      <c r="D108" s="8" t="str">
        <f>+IF(Charges!$E108="Montage",Charges!D108,"")</f>
        <v/>
      </c>
    </row>
    <row r="109" spans="1:4" s="8" customFormat="1" x14ac:dyDescent="0.3">
      <c r="A109" s="8" t="str">
        <f>+IF(Charges!$E109="Montage",Charges!A109,"")</f>
        <v/>
      </c>
      <c r="B109" s="8" t="str">
        <f>+IF(Charges!$E109="Montage",Charges!B109,"")</f>
        <v/>
      </c>
      <c r="C109" s="8" t="str">
        <f>+IF(Charges!$E109="Montage",Charges!C109,"")</f>
        <v/>
      </c>
      <c r="D109" s="8" t="str">
        <f>+IF(Charges!$E109="Montage",Charges!D109,"")</f>
        <v/>
      </c>
    </row>
    <row r="110" spans="1:4" s="8" customFormat="1" x14ac:dyDescent="0.3">
      <c r="A110" s="8" t="str">
        <f>+IF(Charges!$E110="Montage",Charges!A110,"")</f>
        <v/>
      </c>
      <c r="B110" s="8" t="str">
        <f>+IF(Charges!$E110="Montage",Charges!B110,"")</f>
        <v/>
      </c>
      <c r="C110" s="8" t="str">
        <f>+IF(Charges!$E110="Montage",Charges!C110,"")</f>
        <v/>
      </c>
      <c r="D110" s="8" t="str">
        <f>+IF(Charges!$E110="Montage",Charges!D110,"")</f>
        <v/>
      </c>
    </row>
    <row r="111" spans="1:4" s="8" customFormat="1" x14ac:dyDescent="0.3">
      <c r="A111" s="8" t="str">
        <f>+IF(Charges!$E111="Montage",Charges!A111,"")</f>
        <v/>
      </c>
      <c r="B111" s="8" t="str">
        <f>+IF(Charges!$E111="Montage",Charges!B111,"")</f>
        <v/>
      </c>
      <c r="C111" s="8" t="str">
        <f>+IF(Charges!$E111="Montage",Charges!C111,"")</f>
        <v/>
      </c>
      <c r="D111" s="8" t="str">
        <f>+IF(Charges!$E111="Montage",Charges!D111,"")</f>
        <v/>
      </c>
    </row>
    <row r="112" spans="1:4" s="8" customFormat="1" x14ac:dyDescent="0.3">
      <c r="A112" s="8" t="str">
        <f>+IF(Charges!$E112="Montage",Charges!A112,"")</f>
        <v/>
      </c>
      <c r="B112" s="8" t="str">
        <f>+IF(Charges!$E112="Montage",Charges!B112,"")</f>
        <v/>
      </c>
      <c r="C112" s="8" t="str">
        <f>+IF(Charges!$E112="Montage",Charges!C112,"")</f>
        <v/>
      </c>
      <c r="D112" s="8" t="str">
        <f>+IF(Charges!$E112="Montage",Charges!D112,"")</f>
        <v/>
      </c>
    </row>
    <row r="113" spans="1:4" s="8" customFormat="1" x14ac:dyDescent="0.3">
      <c r="A113" s="8" t="str">
        <f>+IF(Charges!$E113="Montage",Charges!A113,"")</f>
        <v/>
      </c>
      <c r="B113" s="8" t="str">
        <f>+IF(Charges!$E113="Montage",Charges!B113,"")</f>
        <v/>
      </c>
      <c r="C113" s="8" t="str">
        <f>+IF(Charges!$E113="Montage",Charges!C113,"")</f>
        <v/>
      </c>
      <c r="D113" s="8" t="str">
        <f>+IF(Charges!$E113="Montage",Charges!D113,"")</f>
        <v/>
      </c>
    </row>
    <row r="114" spans="1:4" s="8" customFormat="1" x14ac:dyDescent="0.3">
      <c r="A114" s="8" t="str">
        <f>+IF(Charges!$E114="Montage",Charges!A114,"")</f>
        <v/>
      </c>
      <c r="B114" s="8" t="str">
        <f>+IF(Charges!$E114="Montage",Charges!B114,"")</f>
        <v/>
      </c>
      <c r="C114" s="8" t="str">
        <f>+IF(Charges!$E114="Montage",Charges!C114,"")</f>
        <v/>
      </c>
      <c r="D114" s="8" t="str">
        <f>+IF(Charges!$E114="Montage",Charges!D114,"")</f>
        <v/>
      </c>
    </row>
    <row r="115" spans="1:4" s="8" customFormat="1" x14ac:dyDescent="0.3">
      <c r="A115" s="8" t="str">
        <f>+IF(Charges!$E115="Montage",Charges!A115,"")</f>
        <v/>
      </c>
      <c r="B115" s="8" t="str">
        <f>+IF(Charges!$E115="Montage",Charges!B115,"")</f>
        <v/>
      </c>
      <c r="C115" s="8" t="str">
        <f>+IF(Charges!$E115="Montage",Charges!C115,"")</f>
        <v/>
      </c>
      <c r="D115" s="8" t="str">
        <f>+IF(Charges!$E115="Montage",Charges!D115,"")</f>
        <v/>
      </c>
    </row>
    <row r="116" spans="1:4" s="8" customFormat="1" x14ac:dyDescent="0.3">
      <c r="A116" s="8" t="str">
        <f>+IF(Charges!$E116="Montage",Charges!A116,"")</f>
        <v/>
      </c>
      <c r="B116" s="8" t="str">
        <f>+IF(Charges!$E116="Montage",Charges!B116,"")</f>
        <v/>
      </c>
      <c r="C116" s="8" t="str">
        <f>+IF(Charges!$E116="Montage",Charges!C116,"")</f>
        <v/>
      </c>
      <c r="D116" s="8" t="str">
        <f>+IF(Charges!$E116="Montage",Charges!D116,"")</f>
        <v/>
      </c>
    </row>
    <row r="117" spans="1:4" s="8" customFormat="1" x14ac:dyDescent="0.3">
      <c r="A117" s="8" t="str">
        <f>+IF(Charges!$E117="Montage",Charges!A117,"")</f>
        <v/>
      </c>
      <c r="B117" s="8" t="str">
        <f>+IF(Charges!$E117="Montage",Charges!B117,"")</f>
        <v/>
      </c>
      <c r="C117" s="8" t="str">
        <f>+IF(Charges!$E117="Montage",Charges!C117,"")</f>
        <v/>
      </c>
      <c r="D117" s="8" t="str">
        <f>+IF(Charges!$E117="Montage",Charges!D117,"")</f>
        <v/>
      </c>
    </row>
    <row r="118" spans="1:4" s="8" customFormat="1" x14ac:dyDescent="0.3">
      <c r="A118" s="8" t="str">
        <f>+IF(Charges!$E118="Montage",Charges!A118,"")</f>
        <v/>
      </c>
      <c r="B118" s="8" t="str">
        <f>+IF(Charges!$E118="Montage",Charges!B118,"")</f>
        <v/>
      </c>
      <c r="C118" s="8" t="str">
        <f>+IF(Charges!$E118="Montage",Charges!C118,"")</f>
        <v/>
      </c>
      <c r="D118" s="8" t="str">
        <f>+IF(Charges!$E118="Montage",Charges!D118,"")</f>
        <v/>
      </c>
    </row>
    <row r="119" spans="1:4" s="8" customFormat="1" x14ac:dyDescent="0.3">
      <c r="A119" s="8" t="str">
        <f>+IF(Charges!$E119="Montage",Charges!A119,"")</f>
        <v/>
      </c>
      <c r="B119" s="8" t="str">
        <f>+IF(Charges!$E119="Montage",Charges!B119,"")</f>
        <v/>
      </c>
      <c r="C119" s="8" t="str">
        <f>+IF(Charges!$E119="Montage",Charges!C119,"")</f>
        <v/>
      </c>
      <c r="D119" s="8" t="str">
        <f>+IF(Charges!$E119="Montage",Charges!D119,"")</f>
        <v/>
      </c>
    </row>
    <row r="120" spans="1:4" s="8" customFormat="1" x14ac:dyDescent="0.3">
      <c r="A120" s="8" t="str">
        <f>+IF(Charges!$E120="Montage",Charges!A120,"")</f>
        <v/>
      </c>
      <c r="B120" s="8" t="str">
        <f>+IF(Charges!$E120="Montage",Charges!B120,"")</f>
        <v/>
      </c>
      <c r="C120" s="8" t="str">
        <f>+IF(Charges!$E120="Montage",Charges!C120,"")</f>
        <v/>
      </c>
      <c r="D120" s="8" t="str">
        <f>+IF(Charges!$E120="Montage",Charges!D120,"")</f>
        <v/>
      </c>
    </row>
    <row r="121" spans="1:4" s="8" customFormat="1" x14ac:dyDescent="0.3">
      <c r="A121" s="8" t="str">
        <f>+IF(Charges!$E121="Montage",Charges!A121,"")</f>
        <v/>
      </c>
      <c r="B121" s="8" t="str">
        <f>+IF(Charges!$E121="Montage",Charges!B121,"")</f>
        <v/>
      </c>
      <c r="C121" s="8" t="str">
        <f>+IF(Charges!$E121="Montage",Charges!C121,"")</f>
        <v/>
      </c>
      <c r="D121" s="8" t="str">
        <f>+IF(Charges!$E121="Montage",Charges!D121,"")</f>
        <v/>
      </c>
    </row>
    <row r="122" spans="1:4" s="8" customFormat="1" x14ac:dyDescent="0.3">
      <c r="A122" s="8" t="str">
        <f>+IF(Charges!$E122="Montage",Charges!A122,"")</f>
        <v/>
      </c>
      <c r="B122" s="8" t="str">
        <f>+IF(Charges!$E122="Montage",Charges!B122,"")</f>
        <v/>
      </c>
      <c r="C122" s="8" t="str">
        <f>+IF(Charges!$E122="Montage",Charges!C122,"")</f>
        <v/>
      </c>
      <c r="D122" s="8" t="str">
        <f>+IF(Charges!$E122="Montage",Charges!D122,"")</f>
        <v/>
      </c>
    </row>
    <row r="123" spans="1:4" s="8" customFormat="1" x14ac:dyDescent="0.3">
      <c r="A123" s="8" t="str">
        <f>+IF(Charges!$E123="Montage",Charges!A123,"")</f>
        <v/>
      </c>
      <c r="B123" s="8" t="str">
        <f>+IF(Charges!$E123="Montage",Charges!B123,"")</f>
        <v/>
      </c>
      <c r="C123" s="8" t="str">
        <f>+IF(Charges!$E123="Montage",Charges!C123,"")</f>
        <v/>
      </c>
      <c r="D123" s="8" t="str">
        <f>+IF(Charges!$E123="Montage",Charges!D123,"")</f>
        <v/>
      </c>
    </row>
    <row r="124" spans="1:4" s="8" customFormat="1" x14ac:dyDescent="0.3">
      <c r="A124" s="8" t="str">
        <f>+IF(Charges!$E124="Montage",Charges!A124,"")</f>
        <v/>
      </c>
      <c r="B124" s="8" t="str">
        <f>+IF(Charges!$E124="Montage",Charges!B124,"")</f>
        <v/>
      </c>
      <c r="C124" s="8" t="str">
        <f>+IF(Charges!$E124="Montage",Charges!C124,"")</f>
        <v/>
      </c>
      <c r="D124" s="8" t="str">
        <f>+IF(Charges!$E124="Montage",Charges!D124,"")</f>
        <v/>
      </c>
    </row>
    <row r="125" spans="1:4" s="8" customFormat="1" x14ac:dyDescent="0.3">
      <c r="A125" s="8" t="str">
        <f>+IF(Charges!$E125="Montage",Charges!A125,"")</f>
        <v/>
      </c>
      <c r="B125" s="8" t="str">
        <f>+IF(Charges!$E125="Montage",Charges!B125,"")</f>
        <v/>
      </c>
      <c r="C125" s="8" t="str">
        <f>+IF(Charges!$E125="Montage",Charges!C125,"")</f>
        <v/>
      </c>
      <c r="D125" s="8" t="str">
        <f>+IF(Charges!$E125="Montage",Charges!D125,"")</f>
        <v/>
      </c>
    </row>
    <row r="126" spans="1:4" s="8" customFormat="1" x14ac:dyDescent="0.3">
      <c r="A126" s="8" t="str">
        <f>+IF(Charges!$E126="Montage",Charges!A126,"")</f>
        <v/>
      </c>
      <c r="B126" s="8" t="str">
        <f>+IF(Charges!$E126="Montage",Charges!B126,"")</f>
        <v/>
      </c>
      <c r="C126" s="8" t="str">
        <f>+IF(Charges!$E126="Montage",Charges!C126,"")</f>
        <v/>
      </c>
      <c r="D126" s="8" t="str">
        <f>+IF(Charges!$E126="Montage",Charges!D126,"")</f>
        <v/>
      </c>
    </row>
    <row r="127" spans="1:4" s="8" customFormat="1" x14ac:dyDescent="0.3">
      <c r="A127" s="8" t="str">
        <f>+IF(Charges!$E127="Montage",Charges!A127,"")</f>
        <v/>
      </c>
      <c r="B127" s="8" t="str">
        <f>+IF(Charges!$E127="Montage",Charges!B127,"")</f>
        <v/>
      </c>
      <c r="C127" s="8" t="str">
        <f>+IF(Charges!$E127="Montage",Charges!C127,"")</f>
        <v/>
      </c>
      <c r="D127" s="8" t="str">
        <f>+IF(Charges!$E127="Montage",Charges!D127,"")</f>
        <v/>
      </c>
    </row>
    <row r="128" spans="1:4" s="8" customFormat="1" x14ac:dyDescent="0.3">
      <c r="A128" s="8" t="str">
        <f>+IF(Charges!$E128="Montage",Charges!A128,"")</f>
        <v/>
      </c>
      <c r="B128" s="8" t="str">
        <f>+IF(Charges!$E128="Montage",Charges!B128,"")</f>
        <v/>
      </c>
      <c r="C128" s="8" t="str">
        <f>+IF(Charges!$E128="Montage",Charges!C128,"")</f>
        <v/>
      </c>
      <c r="D128" s="8" t="str">
        <f>+IF(Charges!$E128="Montage",Charges!D128,"")</f>
        <v/>
      </c>
    </row>
    <row r="129" spans="1:4" s="8" customFormat="1" x14ac:dyDescent="0.3">
      <c r="A129" s="8" t="str">
        <f>+IF(Charges!$E129="Montage",Charges!A129,"")</f>
        <v/>
      </c>
      <c r="B129" s="8" t="str">
        <f>+IF(Charges!$E129="Montage",Charges!B129,"")</f>
        <v/>
      </c>
      <c r="C129" s="8" t="str">
        <f>+IF(Charges!$E129="Montage",Charges!C129,"")</f>
        <v/>
      </c>
      <c r="D129" s="8" t="str">
        <f>+IF(Charges!$E129="Montage",Charges!D129,"")</f>
        <v/>
      </c>
    </row>
    <row r="130" spans="1:4" s="8" customFormat="1" x14ac:dyDescent="0.3">
      <c r="A130" s="8" t="str">
        <f>+IF(Charges!$E130="Montage",Charges!A130,"")</f>
        <v/>
      </c>
      <c r="B130" s="8" t="str">
        <f>+IF(Charges!$E130="Montage",Charges!B130,"")</f>
        <v/>
      </c>
      <c r="C130" s="8" t="str">
        <f>+IF(Charges!$E130="Montage",Charges!C130,"")</f>
        <v/>
      </c>
      <c r="D130" s="8" t="str">
        <f>+IF(Charges!$E130="Montage",Charges!D130,"")</f>
        <v/>
      </c>
    </row>
    <row r="131" spans="1:4" s="8" customFormat="1" x14ac:dyDescent="0.3">
      <c r="A131" s="8" t="str">
        <f>+IF(Charges!$E131="Montage",Charges!A131,"")</f>
        <v/>
      </c>
      <c r="B131" s="8" t="str">
        <f>+IF(Charges!$E131="Montage",Charges!B131,"")</f>
        <v/>
      </c>
      <c r="C131" s="8" t="str">
        <f>+IF(Charges!$E131="Montage",Charges!C131,"")</f>
        <v/>
      </c>
      <c r="D131" s="8" t="str">
        <f>+IF(Charges!$E131="Montage",Charges!D131,"")</f>
        <v/>
      </c>
    </row>
    <row r="132" spans="1:4" s="8" customFormat="1" x14ac:dyDescent="0.3">
      <c r="A132" s="8" t="str">
        <f>+IF(Charges!$E132="Montage",Charges!A132,"")</f>
        <v/>
      </c>
      <c r="B132" s="8" t="str">
        <f>+IF(Charges!$E132="Montage",Charges!B132,"")</f>
        <v/>
      </c>
      <c r="C132" s="8" t="str">
        <f>+IF(Charges!$E132="Montage",Charges!C132,"")</f>
        <v/>
      </c>
      <c r="D132" s="8" t="str">
        <f>+IF(Charges!$E132="Montage",Charges!D132,"")</f>
        <v/>
      </c>
    </row>
    <row r="133" spans="1:4" s="8" customFormat="1" x14ac:dyDescent="0.3">
      <c r="A133" s="8" t="str">
        <f>+IF(Charges!$E133="Montage",Charges!A133,"")</f>
        <v/>
      </c>
      <c r="B133" s="8" t="str">
        <f>+IF(Charges!$E133="Montage",Charges!B133,"")</f>
        <v/>
      </c>
      <c r="C133" s="8" t="str">
        <f>+IF(Charges!$E133="Montage",Charges!C133,"")</f>
        <v/>
      </c>
      <c r="D133" s="8" t="str">
        <f>+IF(Charges!$E133="Montage",Charges!D133,"")</f>
        <v/>
      </c>
    </row>
    <row r="134" spans="1:4" s="8" customFormat="1" x14ac:dyDescent="0.3">
      <c r="A134" s="8" t="str">
        <f>+IF(Charges!$E134="Montage",Charges!A134,"")</f>
        <v/>
      </c>
      <c r="B134" s="8" t="str">
        <f>+IF(Charges!$E134="Montage",Charges!B134,"")</f>
        <v/>
      </c>
      <c r="C134" s="8" t="str">
        <f>+IF(Charges!$E134="Montage",Charges!C134,"")</f>
        <v/>
      </c>
      <c r="D134" s="8" t="str">
        <f>+IF(Charges!$E134="Montage",Charges!D134,"")</f>
        <v/>
      </c>
    </row>
    <row r="135" spans="1:4" s="8" customFormat="1" x14ac:dyDescent="0.3">
      <c r="A135" s="8" t="str">
        <f>+IF(Charges!$E135="Montage",Charges!A135,"")</f>
        <v/>
      </c>
      <c r="B135" s="8" t="str">
        <f>+IF(Charges!$E135="Montage",Charges!B135,"")</f>
        <v/>
      </c>
      <c r="C135" s="8" t="str">
        <f>+IF(Charges!$E135="Montage",Charges!C135,"")</f>
        <v/>
      </c>
      <c r="D135" s="8" t="str">
        <f>+IF(Charges!$E135="Montage",Charges!D135,"")</f>
        <v/>
      </c>
    </row>
    <row r="136" spans="1:4" s="8" customFormat="1" x14ac:dyDescent="0.3">
      <c r="A136" s="8" t="str">
        <f>+IF(Charges!$E136="Montage",Charges!A136,"")</f>
        <v/>
      </c>
      <c r="B136" s="8" t="str">
        <f>+IF(Charges!$E136="Montage",Charges!B136,"")</f>
        <v/>
      </c>
      <c r="C136" s="8" t="str">
        <f>+IF(Charges!$E136="Montage",Charges!C136,"")</f>
        <v/>
      </c>
      <c r="D136" s="8" t="str">
        <f>+IF(Charges!$E136="Montage",Charges!D136,"")</f>
        <v/>
      </c>
    </row>
    <row r="137" spans="1:4" s="8" customFormat="1" x14ac:dyDescent="0.3">
      <c r="A137" s="8" t="str">
        <f>+IF(Charges!$E137="Montage",Charges!A137,"")</f>
        <v/>
      </c>
      <c r="B137" s="8" t="str">
        <f>+IF(Charges!$E137="Montage",Charges!B137,"")</f>
        <v/>
      </c>
      <c r="C137" s="8" t="str">
        <f>+IF(Charges!$E137="Montage",Charges!C137,"")</f>
        <v/>
      </c>
      <c r="D137" s="8" t="str">
        <f>+IF(Charges!$E137="Montage",Charges!D137,"")</f>
        <v/>
      </c>
    </row>
    <row r="138" spans="1:4" s="8" customFormat="1" x14ac:dyDescent="0.3">
      <c r="A138" s="8" t="str">
        <f>+IF(Charges!$E138="Montage",Charges!A138,"")</f>
        <v/>
      </c>
      <c r="B138" s="8" t="str">
        <f>+IF(Charges!$E138="Montage",Charges!B138,"")</f>
        <v/>
      </c>
      <c r="C138" s="8" t="str">
        <f>+IF(Charges!$E138="Montage",Charges!C138,"")</f>
        <v/>
      </c>
      <c r="D138" s="8" t="str">
        <f>+IF(Charges!$E138="Montage",Charges!D138,"")</f>
        <v/>
      </c>
    </row>
    <row r="139" spans="1:4" s="8" customFormat="1" x14ac:dyDescent="0.3">
      <c r="A139" s="8" t="str">
        <f>+IF(Charges!$E139="Montage",Charges!A139,"")</f>
        <v/>
      </c>
      <c r="B139" s="8" t="str">
        <f>+IF(Charges!$E139="Montage",Charges!B139,"")</f>
        <v/>
      </c>
      <c r="C139" s="8" t="str">
        <f>+IF(Charges!$E139="Montage",Charges!C139,"")</f>
        <v/>
      </c>
      <c r="D139" s="8" t="str">
        <f>+IF(Charges!$E139="Montage",Charges!D139,"")</f>
        <v/>
      </c>
    </row>
    <row r="140" spans="1:4" s="8" customFormat="1" x14ac:dyDescent="0.3">
      <c r="A140" s="8" t="str">
        <f>+IF(Charges!$E140="Montage",Charges!A140,"")</f>
        <v/>
      </c>
      <c r="B140" s="8" t="str">
        <f>+IF(Charges!$E140="Montage",Charges!B140,"")</f>
        <v/>
      </c>
      <c r="C140" s="8" t="str">
        <f>+IF(Charges!$E140="Montage",Charges!C140,"")</f>
        <v/>
      </c>
      <c r="D140" s="8" t="str">
        <f>+IF(Charges!$E140="Montage",Charges!D140,"")</f>
        <v/>
      </c>
    </row>
    <row r="141" spans="1:4" s="8" customFormat="1" x14ac:dyDescent="0.3">
      <c r="A141" s="8">
        <f>+IF(Charges!$E141="Montage",Charges!A141,"")</f>
        <v>681127</v>
      </c>
      <c r="B141" s="8" t="str">
        <f>+IF(Charges!$E141="Montage",Charges!B141,"")</f>
        <v>DOT.AMORT.MAT.DE TRANSPORT</v>
      </c>
      <c r="C141" s="8">
        <f>+IF(Charges!$E141="Montage",Charges!C141,"")</f>
        <v>1251.6300000000001</v>
      </c>
      <c r="D141" s="8">
        <f>+IF(Charges!$E141="Montage",Charges!D141,"")</f>
        <v>1281.33</v>
      </c>
    </row>
    <row r="142" spans="1:4" s="8" customFormat="1" x14ac:dyDescent="0.3">
      <c r="A142" s="8" t="str">
        <f>+IF(Charges!$E142="Montage",Charges!A142,"")</f>
        <v/>
      </c>
      <c r="B142" s="8" t="str">
        <f>+IF(Charges!$E142="Montage",Charges!B142,"")</f>
        <v/>
      </c>
      <c r="C142" s="8" t="str">
        <f>+IF(Charges!$E142="Montage",Charges!C142,"")</f>
        <v/>
      </c>
      <c r="D142" s="8" t="str">
        <f>+IF(Charges!$E142="Montage",Charges!D142,"")</f>
        <v/>
      </c>
    </row>
    <row r="143" spans="1:4" s="8" customFormat="1" x14ac:dyDescent="0.3">
      <c r="A143" s="8" t="str">
        <f>+IF(Charges!$E143="Montage",Charges!A143,"")</f>
        <v/>
      </c>
      <c r="B143" s="8" t="str">
        <f>+IF(Charges!$E143="Montage",Charges!B143,"")</f>
        <v/>
      </c>
      <c r="C143" s="8" t="str">
        <f>+IF(Charges!$E143="Montage",Charges!C143,"")</f>
        <v/>
      </c>
      <c r="D143" s="8" t="str">
        <f>+IF(Charges!$E143="Montage",Charges!D143,"")</f>
        <v/>
      </c>
    </row>
    <row r="144" spans="1:4" s="2" customFormat="1" x14ac:dyDescent="0.3">
      <c r="A144" s="2" t="str">
        <f>+IF(Charges!$E144="Atelier",Charges!A144,"")</f>
        <v/>
      </c>
      <c r="B144" s="2" t="str">
        <f>+IF(Charges!$E144="Atelier",Charges!B144,"")</f>
        <v/>
      </c>
      <c r="C144" s="3">
        <f>SUM(C2:C143)</f>
        <v>31647.640000000003</v>
      </c>
      <c r="D144" s="3">
        <f>SUM(D2:D143)</f>
        <v>54660.81</v>
      </c>
    </row>
    <row r="145" spans="1:4" x14ac:dyDescent="0.3">
      <c r="A145" t="str">
        <f>+IF(Charges!$E145="Atelier",Charges!A145,"")</f>
        <v/>
      </c>
      <c r="B145" t="str">
        <f>+IF(Charges!$E145="Atelier",Charges!B145,"")</f>
        <v/>
      </c>
      <c r="C145" s="1" t="str">
        <f>+IF(Charges!$E145="Atelier",Charges!C145,"")</f>
        <v/>
      </c>
      <c r="D145" s="1" t="str">
        <f>+IF(Charges!$E145="Atelier",Charges!D145,"")</f>
        <v/>
      </c>
    </row>
    <row r="146" spans="1:4" x14ac:dyDescent="0.3">
      <c r="A146" t="str">
        <f>+IF(Charges!$E146="Atelier",Charges!A146,"")</f>
        <v/>
      </c>
      <c r="B146" t="str">
        <f>+IF(Charges!$E146="Atelier",Charges!B146,"")</f>
        <v/>
      </c>
      <c r="C146" s="1" t="str">
        <f>+IF(Charges!$E146="Atelier",Charges!C146,"")</f>
        <v/>
      </c>
      <c r="D146" s="1" t="str">
        <f>+IF(Charges!$E146="Atelier",Charges!D146,"")</f>
        <v/>
      </c>
    </row>
    <row r="147" spans="1:4" x14ac:dyDescent="0.3">
      <c r="A147" t="str">
        <f>+IF(Charges!$E147="Atelier",Charges!A147,"")</f>
        <v/>
      </c>
      <c r="B147" t="str">
        <f>+IF(Charges!$E147="Atelier",Charges!B147,"")</f>
        <v/>
      </c>
      <c r="C147" s="1" t="str">
        <f>+IF(Charges!$E147="Atelier",Charges!C147,"")</f>
        <v/>
      </c>
      <c r="D147" s="1" t="str">
        <f>+IF(Charges!$E147="Atelier",Charges!D147,"")</f>
        <v/>
      </c>
    </row>
    <row r="148" spans="1:4" x14ac:dyDescent="0.3">
      <c r="A148" t="str">
        <f>+IF(Charges!$E148="Atelier",Charges!A148,"")</f>
        <v/>
      </c>
      <c r="B148" t="str">
        <f>+IF(Charges!$E148="Atelier",Charges!B148,"")</f>
        <v/>
      </c>
      <c r="C148" s="1" t="str">
        <f>+IF(Charges!$E148="Atelier",Charges!C148,"")</f>
        <v/>
      </c>
      <c r="D148" s="1" t="str">
        <f>+IF(Charges!$E148="Atelier",Charges!D148,"")</f>
        <v/>
      </c>
    </row>
    <row r="149" spans="1:4" x14ac:dyDescent="0.3">
      <c r="A149" t="str">
        <f>+IF(Charges!$E149="Atelier",Charges!A149,"")</f>
        <v/>
      </c>
      <c r="B149" t="str">
        <f>+IF(Charges!$E149="Atelier",Charges!B149,"")</f>
        <v/>
      </c>
      <c r="C149" s="1" t="str">
        <f>+IF(Charges!$E149="Atelier",Charges!C149,"")</f>
        <v/>
      </c>
      <c r="D149" s="1" t="str">
        <f>+IF(Charges!$E149="Atelier",Charges!D149,"")</f>
        <v/>
      </c>
    </row>
    <row r="150" spans="1:4" x14ac:dyDescent="0.3">
      <c r="A150" t="str">
        <f>+IF(Charges!$E150="Atelier",Charges!A150,"")</f>
        <v/>
      </c>
      <c r="B150" t="str">
        <f>+IF(Charges!$E150="Atelier",Charges!B150,"")</f>
        <v/>
      </c>
      <c r="C150" s="1" t="str">
        <f>+IF(Charges!$E150="Atelier",Charges!C150,"")</f>
        <v/>
      </c>
      <c r="D150" s="1" t="str">
        <f>+IF(Charges!$E150="Atelier",Charges!D150,"")</f>
        <v/>
      </c>
    </row>
    <row r="151" spans="1:4" x14ac:dyDescent="0.3">
      <c r="A151" t="str">
        <f>+IF(Charges!$E151="Atelier",Charges!A151,"")</f>
        <v/>
      </c>
      <c r="B151" t="str">
        <f>+IF(Charges!$E151="Atelier",Charges!B151,"")</f>
        <v/>
      </c>
      <c r="C151" s="1" t="str">
        <f>+IF(Charges!$E151="Atelier",Charges!C151,"")</f>
        <v/>
      </c>
      <c r="D151" s="1" t="str">
        <f>+IF(Charges!$E151="Atelier",Charges!D151,"")</f>
        <v/>
      </c>
    </row>
    <row r="152" spans="1:4" x14ac:dyDescent="0.3">
      <c r="A152" t="str">
        <f>+IF(Charges!$E152="Atelier",Charges!A152,"")</f>
        <v/>
      </c>
      <c r="B152" t="str">
        <f>+IF(Charges!$E152="Atelier",Charges!B152,"")</f>
        <v/>
      </c>
      <c r="C152" s="1" t="str">
        <f>+IF(Charges!$E152="Atelier",Charges!C152,"")</f>
        <v/>
      </c>
      <c r="D152" s="1" t="str">
        <f>+IF(Charges!$E152="Atelier",Charges!D152,"")</f>
        <v/>
      </c>
    </row>
    <row r="153" spans="1:4" x14ac:dyDescent="0.3">
      <c r="A153" t="str">
        <f>+IF(Charges!$E153="Atelier",Charges!A153,"")</f>
        <v/>
      </c>
      <c r="B153" t="str">
        <f>+IF(Charges!$E153="Atelier",Charges!B153,"")</f>
        <v/>
      </c>
      <c r="C153" s="1" t="str">
        <f>+IF(Charges!$E153="Atelier",Charges!C153,"")</f>
        <v/>
      </c>
      <c r="D153" s="1" t="str">
        <f>+IF(Charges!$E153="Atelier",Charges!D153,"")</f>
        <v/>
      </c>
    </row>
    <row r="154" spans="1:4" x14ac:dyDescent="0.3">
      <c r="A154" t="str">
        <f>+IF(Charges!$E154="Atelier",Charges!A154,"")</f>
        <v/>
      </c>
      <c r="B154" t="str">
        <f>+IF(Charges!$E154="Atelier",Charges!B154,"")</f>
        <v/>
      </c>
      <c r="C154" s="1" t="str">
        <f>+IF(Charges!$E154="Atelier",Charges!C154,"")</f>
        <v/>
      </c>
      <c r="D154" s="1" t="str">
        <f>+IF(Charges!$E154="Atelier",Charges!D154,"")</f>
        <v/>
      </c>
    </row>
    <row r="155" spans="1:4" x14ac:dyDescent="0.3">
      <c r="A155" t="str">
        <f>+IF(Charges!$E155="Atelier",Charges!A155,"")</f>
        <v/>
      </c>
      <c r="B155" t="str">
        <f>+IF(Charges!$E155="Atelier",Charges!B155,"")</f>
        <v/>
      </c>
      <c r="C155" s="1" t="str">
        <f>+IF(Charges!$E155="Atelier",Charges!C155,"")</f>
        <v/>
      </c>
      <c r="D155" s="1" t="str">
        <f>+IF(Charges!$E155="Atelier",Charges!D155,"")</f>
        <v/>
      </c>
    </row>
    <row r="156" spans="1:4" x14ac:dyDescent="0.3">
      <c r="A156" t="str">
        <f>+IF(Charges!$E156="Atelier",Charges!A156,"")</f>
        <v/>
      </c>
      <c r="B156" t="str">
        <f>+IF(Charges!$E156="Atelier",Charges!B156,"")</f>
        <v/>
      </c>
      <c r="C156" s="1" t="str">
        <f>+IF(Charges!$E156="Atelier",Charges!C156,"")</f>
        <v/>
      </c>
      <c r="D156" s="1" t="str">
        <f>+IF(Charges!$E156="Atelier",Charges!D156,"")</f>
        <v/>
      </c>
    </row>
    <row r="157" spans="1:4" x14ac:dyDescent="0.3">
      <c r="A157" t="str">
        <f>+IF(Charges!$E157="Atelier",Charges!A157,"")</f>
        <v/>
      </c>
      <c r="B157" t="str">
        <f>+IF(Charges!$E157="Atelier",Charges!B157,"")</f>
        <v/>
      </c>
      <c r="C157" s="1" t="str">
        <f>+IF(Charges!$E157="Atelier",Charges!C157,"")</f>
        <v/>
      </c>
      <c r="D157" s="1" t="str">
        <f>+IF(Charges!$E157="Atelier",Charges!D157,"")</f>
        <v/>
      </c>
    </row>
    <row r="158" spans="1:4" x14ac:dyDescent="0.3">
      <c r="A158" t="str">
        <f>+IF(Charges!$E158="Atelier",Charges!A158,"")</f>
        <v/>
      </c>
      <c r="B158" t="str">
        <f>+IF(Charges!$E158="Atelier",Charges!B158,"")</f>
        <v/>
      </c>
      <c r="C158" s="1" t="str">
        <f>+IF(Charges!$E158="Atelier",Charges!C158,"")</f>
        <v/>
      </c>
      <c r="D158" s="1" t="str">
        <f>+IF(Charges!$E158="Atelier",Charges!D158,"")</f>
        <v/>
      </c>
    </row>
    <row r="159" spans="1:4" x14ac:dyDescent="0.3">
      <c r="A159" t="str">
        <f>+IF(Charges!$E159="Atelier",Charges!A159,"")</f>
        <v/>
      </c>
      <c r="B159" t="str">
        <f>+IF(Charges!$E159="Atelier",Charges!B159,"")</f>
        <v/>
      </c>
      <c r="C159" s="1" t="str">
        <f>+IF(Charges!$E159="Atelier",Charges!C159,"")</f>
        <v/>
      </c>
      <c r="D159" s="1" t="str">
        <f>+IF(Charges!$E159="Atelier",Charges!D159,"")</f>
        <v/>
      </c>
    </row>
    <row r="160" spans="1:4" x14ac:dyDescent="0.3">
      <c r="A160" t="str">
        <f>+IF(Charges!$E160="Atelier",Charges!A160,"")</f>
        <v/>
      </c>
      <c r="B160" t="str">
        <f>+IF(Charges!$E160="Atelier",Charges!B160,"")</f>
        <v/>
      </c>
      <c r="C160" s="1" t="str">
        <f>+IF(Charges!$E160="Atelier",Charges!C160,"")</f>
        <v/>
      </c>
      <c r="D160" s="1" t="str">
        <f>+IF(Charges!$E160="Atelier",Charges!D160,"")</f>
        <v/>
      </c>
    </row>
    <row r="161" spans="1:4" x14ac:dyDescent="0.3">
      <c r="A161" t="str">
        <f>+IF(Charges!$E161="Atelier",Charges!A161,"")</f>
        <v/>
      </c>
      <c r="B161" t="str">
        <f>+IF(Charges!$E161="Atelier",Charges!B161,"")</f>
        <v/>
      </c>
      <c r="C161" s="1" t="str">
        <f>+IF(Charges!$E161="Atelier",Charges!C161,"")</f>
        <v/>
      </c>
      <c r="D161" s="1" t="str">
        <f>+IF(Charges!$E161="Atelier",Charges!D161,"")</f>
        <v/>
      </c>
    </row>
    <row r="162" spans="1:4" x14ac:dyDescent="0.3">
      <c r="A162" t="str">
        <f>+IF(Charges!$E162="Atelier",Charges!A162,"")</f>
        <v/>
      </c>
      <c r="B162" t="str">
        <f>+IF(Charges!$E162="Atelier",Charges!B162,"")</f>
        <v/>
      </c>
      <c r="C162" s="1" t="str">
        <f>+IF(Charges!$E162="Atelier",Charges!C162,"")</f>
        <v/>
      </c>
      <c r="D162" s="1" t="str">
        <f>+IF(Charges!$E162="Atelier",Charges!D162,"")</f>
        <v/>
      </c>
    </row>
    <row r="163" spans="1:4" x14ac:dyDescent="0.3">
      <c r="A163" t="str">
        <f>+IF(Charges!$E163="Atelier",Charges!A163,"")</f>
        <v/>
      </c>
      <c r="B163" t="str">
        <f>+IF(Charges!$E163="Atelier",Charges!B163,"")</f>
        <v/>
      </c>
      <c r="C163" s="1" t="str">
        <f>+IF(Charges!$E163="Atelier",Charges!C163,"")</f>
        <v/>
      </c>
      <c r="D163" s="1" t="str">
        <f>+IF(Charges!$E163="Atelier",Charges!D163,"")</f>
        <v/>
      </c>
    </row>
    <row r="164" spans="1:4" x14ac:dyDescent="0.3">
      <c r="A164" t="str">
        <f>+IF(Charges!$E164="Atelier",Charges!A164,"")</f>
        <v/>
      </c>
      <c r="B164" t="str">
        <f>+IF(Charges!$E164="Atelier",Charges!B164,"")</f>
        <v/>
      </c>
      <c r="C164" s="1" t="str">
        <f>+IF(Charges!$E164="Atelier",Charges!C164,"")</f>
        <v/>
      </c>
      <c r="D164" s="1" t="str">
        <f>+IF(Charges!$E164="Atelier",Charges!D164,"")</f>
        <v/>
      </c>
    </row>
    <row r="165" spans="1:4" x14ac:dyDescent="0.3">
      <c r="A165" t="str">
        <f>+IF(Charges!$E165="Atelier",Charges!A165,"")</f>
        <v/>
      </c>
      <c r="B165" t="str">
        <f>+IF(Charges!$E165="Atelier",Charges!B165,"")</f>
        <v/>
      </c>
      <c r="C165" s="1" t="str">
        <f>+IF(Charges!$E165="Atelier",Charges!C165,"")</f>
        <v/>
      </c>
      <c r="D165" s="1" t="str">
        <f>+IF(Charges!$E165="Atelier",Charges!D165,"")</f>
        <v/>
      </c>
    </row>
    <row r="166" spans="1:4" x14ac:dyDescent="0.3">
      <c r="A166" t="str">
        <f>+IF(Charges!$E166="Atelier",Charges!A166,"")</f>
        <v/>
      </c>
      <c r="B166" t="str">
        <f>+IF(Charges!$E166="Atelier",Charges!B166,"")</f>
        <v/>
      </c>
      <c r="C166" s="1" t="str">
        <f>+IF(Charges!$E166="Atelier",Charges!C166,"")</f>
        <v/>
      </c>
      <c r="D166" s="1" t="str">
        <f>+IF(Charges!$E166="Atelier",Charges!D166,"")</f>
        <v/>
      </c>
    </row>
    <row r="167" spans="1:4" x14ac:dyDescent="0.3">
      <c r="A167" t="str">
        <f>+IF(Charges!$E167="Atelier",Charges!A167,"")</f>
        <v/>
      </c>
      <c r="B167" t="str">
        <f>+IF(Charges!$E167="Atelier",Charges!B167,"")</f>
        <v/>
      </c>
      <c r="C167" s="1" t="str">
        <f>+IF(Charges!$E167="Atelier",Charges!C167,"")</f>
        <v/>
      </c>
      <c r="D167" s="1" t="str">
        <f>+IF(Charges!$E167="Atelier",Charges!D167,"")</f>
        <v/>
      </c>
    </row>
    <row r="168" spans="1:4" x14ac:dyDescent="0.3">
      <c r="A168" t="str">
        <f>+IF(Charges!$E168="Atelier",Charges!A168,"")</f>
        <v/>
      </c>
      <c r="B168" t="str">
        <f>+IF(Charges!$E168="Atelier",Charges!B168,"")</f>
        <v/>
      </c>
      <c r="C168" s="1" t="str">
        <f>+IF(Charges!$E168="Atelier",Charges!C168,"")</f>
        <v/>
      </c>
      <c r="D168" s="1" t="str">
        <f>+IF(Charges!$E168="Atelier",Charges!D168,"")</f>
        <v/>
      </c>
    </row>
    <row r="169" spans="1:4" x14ac:dyDescent="0.3">
      <c r="A169" t="str">
        <f>+IF(Charges!$E169="Atelier",Charges!A169,"")</f>
        <v/>
      </c>
      <c r="B169" t="str">
        <f>+IF(Charges!$E169="Atelier",Charges!B169,"")</f>
        <v/>
      </c>
      <c r="C169" s="1" t="str">
        <f>+IF(Charges!$E169="Atelier",Charges!C169,"")</f>
        <v/>
      </c>
      <c r="D169" s="1" t="str">
        <f>+IF(Charges!$E169="Atelier",Charges!D169,"")</f>
        <v/>
      </c>
    </row>
    <row r="170" spans="1:4" x14ac:dyDescent="0.3">
      <c r="A170" t="str">
        <f>+IF(Charges!$E170="Atelier",Charges!A170,"")</f>
        <v/>
      </c>
      <c r="B170" t="str">
        <f>+IF(Charges!$E170="Atelier",Charges!B170,"")</f>
        <v/>
      </c>
      <c r="C170" s="1" t="str">
        <f>+IF(Charges!$E170="Atelier",Charges!C170,"")</f>
        <v/>
      </c>
      <c r="D170" s="1" t="str">
        <f>+IF(Charges!$E170="Atelier",Charges!D170,"")</f>
        <v/>
      </c>
    </row>
    <row r="171" spans="1:4" x14ac:dyDescent="0.3">
      <c r="A171" t="str">
        <f>+IF(Charges!$E171="Atelier",Charges!A171,"")</f>
        <v/>
      </c>
      <c r="B171" t="str">
        <f>+IF(Charges!$E171="Atelier",Charges!B171,"")</f>
        <v/>
      </c>
      <c r="C171" s="1" t="str">
        <f>+IF(Charges!$E171="Atelier",Charges!C171,"")</f>
        <v/>
      </c>
      <c r="D171" s="1" t="str">
        <f>+IF(Charges!$E171="Atelier",Charges!D171,"")</f>
        <v/>
      </c>
    </row>
    <row r="172" spans="1:4" x14ac:dyDescent="0.3">
      <c r="A172" t="str">
        <f>+IF(Charges!$E172="Atelier",Charges!A172,"")</f>
        <v/>
      </c>
      <c r="B172" t="str">
        <f>+IF(Charges!$E172="Atelier",Charges!B172,"")</f>
        <v/>
      </c>
      <c r="C172" s="1" t="str">
        <f>+IF(Charges!$E172="Atelier",Charges!C172,"")</f>
        <v/>
      </c>
      <c r="D172" s="1" t="str">
        <f>+IF(Charges!$E172="Atelier",Charges!D172,"")</f>
        <v/>
      </c>
    </row>
    <row r="173" spans="1:4" x14ac:dyDescent="0.3">
      <c r="A173" t="str">
        <f>+IF(Charges!$E173="Atelier",Charges!A173,"")</f>
        <v/>
      </c>
      <c r="B173" t="str">
        <f>+IF(Charges!$E173="Atelier",Charges!B173,"")</f>
        <v/>
      </c>
      <c r="C173" s="1" t="str">
        <f>+IF(Charges!$E173="Atelier",Charges!C173,"")</f>
        <v/>
      </c>
      <c r="D173" s="1" t="str">
        <f>+IF(Charges!$E173="Atelier",Charges!D173,"")</f>
        <v/>
      </c>
    </row>
    <row r="174" spans="1:4" x14ac:dyDescent="0.3">
      <c r="A174" t="str">
        <f>+IF(Charges!$E174="Atelier",Charges!A174,"")</f>
        <v/>
      </c>
      <c r="B174" t="str">
        <f>+IF(Charges!$E174="Atelier",Charges!B174,"")</f>
        <v/>
      </c>
      <c r="C174" s="1" t="str">
        <f>+IF(Charges!$E174="Atelier",Charges!C174,"")</f>
        <v/>
      </c>
      <c r="D174" s="1" t="str">
        <f>+IF(Charges!$E174="Atelier",Charges!D174,"")</f>
        <v/>
      </c>
    </row>
    <row r="175" spans="1:4" x14ac:dyDescent="0.3">
      <c r="A175" t="str">
        <f>+IF(Charges!$E175="Atelier",Charges!A175,"")</f>
        <v/>
      </c>
      <c r="B175" t="str">
        <f>+IF(Charges!$E175="Atelier",Charges!B175,"")</f>
        <v/>
      </c>
      <c r="C175" s="1" t="str">
        <f>+IF(Charges!$E175="Atelier",Charges!C175,"")</f>
        <v/>
      </c>
      <c r="D175" s="1" t="str">
        <f>+IF(Charges!$E175="Atelier",Charges!D175,"")</f>
        <v/>
      </c>
    </row>
    <row r="176" spans="1:4" x14ac:dyDescent="0.3">
      <c r="A176" t="str">
        <f>+IF(Charges!$E176="Atelier",Charges!A176,"")</f>
        <v/>
      </c>
      <c r="B176" t="str">
        <f>+IF(Charges!$E176="Atelier",Charges!B176,"")</f>
        <v/>
      </c>
      <c r="C176" s="1" t="str">
        <f>+IF(Charges!$E176="Atelier",Charges!C176,"")</f>
        <v/>
      </c>
      <c r="D176" s="1" t="str">
        <f>+IF(Charges!$E176="Atelier",Charges!D176,"")</f>
        <v/>
      </c>
    </row>
    <row r="177" spans="1:4" x14ac:dyDescent="0.3">
      <c r="A177" t="str">
        <f>+IF(Charges!$E177="Atelier",Charges!A177,"")</f>
        <v/>
      </c>
      <c r="B177" t="str">
        <f>+IF(Charges!$E177="Atelier",Charges!B177,"")</f>
        <v/>
      </c>
      <c r="C177" s="1" t="str">
        <f>+IF(Charges!$E177="Atelier",Charges!C177,"")</f>
        <v/>
      </c>
      <c r="D177" s="1" t="str">
        <f>+IF(Charges!$E177="Atelier",Charges!D177,"")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77"/>
  <sheetViews>
    <sheetView workbookViewId="0"/>
  </sheetViews>
  <sheetFormatPr baseColWidth="10" defaultRowHeight="16.5" x14ac:dyDescent="0.3"/>
  <cols>
    <col min="1" max="1" width="10.75" bestFit="1" customWidth="1"/>
    <col min="2" max="2" width="30.875" bestFit="1" customWidth="1"/>
    <col min="3" max="4" width="14.25" style="1" bestFit="1" customWidth="1"/>
  </cols>
  <sheetData>
    <row r="1" spans="1:4" s="4" customFormat="1" x14ac:dyDescent="0.3">
      <c r="A1" s="4" t="s">
        <v>0</v>
      </c>
      <c r="B1" s="4" t="s">
        <v>1</v>
      </c>
      <c r="C1" s="5">
        <v>44561</v>
      </c>
      <c r="D1" s="5">
        <v>44377</v>
      </c>
    </row>
    <row r="2" spans="1:4" x14ac:dyDescent="0.3">
      <c r="A2" t="str">
        <f>+IF(Charges!$E2="Atelier et montage",Charges!A2,"")</f>
        <v/>
      </c>
      <c r="B2" t="str">
        <f>+IF(Charges!$E2="Atelier et montage",Charges!B2,"")</f>
        <v/>
      </c>
      <c r="C2" t="str">
        <f>+IF(Charges!$E2="Atelier et montage",Charges!C2,"")</f>
        <v/>
      </c>
      <c r="D2" t="str">
        <f>+IF(Charges!$E2="Atelier et montage",Charges!D2,"")</f>
        <v/>
      </c>
    </row>
    <row r="3" spans="1:4" x14ac:dyDescent="0.3">
      <c r="A3" t="str">
        <f>+IF(Charges!$E3="Atelier et montage",Charges!A3,"")</f>
        <v/>
      </c>
      <c r="B3" t="str">
        <f>+IF(Charges!$E3="Atelier et montage",Charges!B3,"")</f>
        <v/>
      </c>
      <c r="C3" t="str">
        <f>+IF(Charges!$E3="Atelier et montage",Charges!C3,"")</f>
        <v/>
      </c>
      <c r="D3" t="str">
        <f>+IF(Charges!$E3="Atelier et montage",Charges!D3,"")</f>
        <v/>
      </c>
    </row>
    <row r="4" spans="1:4" x14ac:dyDescent="0.3">
      <c r="A4" t="str">
        <f>+IF(Charges!$E4="Atelier et montage",Charges!A4,"")</f>
        <v/>
      </c>
      <c r="B4" t="str">
        <f>+IF(Charges!$E4="Atelier et montage",Charges!B4,"")</f>
        <v/>
      </c>
      <c r="C4" t="str">
        <f>+IF(Charges!$E4="Atelier et montage",Charges!C4,"")</f>
        <v/>
      </c>
      <c r="D4" t="str">
        <f>+IF(Charges!$E4="Atelier et montage",Charges!D4,"")</f>
        <v/>
      </c>
    </row>
    <row r="5" spans="1:4" x14ac:dyDescent="0.3">
      <c r="A5" t="str">
        <f>+IF(Charges!$E5="Atelier et montage",Charges!A5,"")</f>
        <v/>
      </c>
      <c r="B5" t="str">
        <f>+IF(Charges!$E5="Atelier et montage",Charges!B5,"")</f>
        <v/>
      </c>
      <c r="C5" t="str">
        <f>+IF(Charges!$E5="Atelier et montage",Charges!C5,"")</f>
        <v/>
      </c>
      <c r="D5" t="str">
        <f>+IF(Charges!$E5="Atelier et montage",Charges!D5,"")</f>
        <v/>
      </c>
    </row>
    <row r="6" spans="1:4" x14ac:dyDescent="0.3">
      <c r="A6" t="str">
        <f>+IF(Charges!$E6="Atelier et montage",Charges!A6,"")</f>
        <v/>
      </c>
      <c r="B6" t="str">
        <f>+IF(Charges!$E6="Atelier et montage",Charges!B6,"")</f>
        <v/>
      </c>
      <c r="C6" t="str">
        <f>+IF(Charges!$E6="Atelier et montage",Charges!C6,"")</f>
        <v/>
      </c>
      <c r="D6" t="str">
        <f>+IF(Charges!$E6="Atelier et montage",Charges!D6,"")</f>
        <v/>
      </c>
    </row>
    <row r="7" spans="1:4" x14ac:dyDescent="0.3">
      <c r="A7" t="str">
        <f>+IF(Charges!$E7="Atelier et montage",Charges!A7,"")</f>
        <v/>
      </c>
      <c r="B7" t="str">
        <f>+IF(Charges!$E7="Atelier et montage",Charges!B7,"")</f>
        <v/>
      </c>
      <c r="C7" t="str">
        <f>+IF(Charges!$E7="Atelier et montage",Charges!C7,"")</f>
        <v/>
      </c>
      <c r="D7" t="str">
        <f>+IF(Charges!$E7="Atelier et montage",Charges!D7,"")</f>
        <v/>
      </c>
    </row>
    <row r="8" spans="1:4" x14ac:dyDescent="0.3">
      <c r="A8" t="str">
        <f>+IF(Charges!$E8="Atelier et montage",Charges!A8,"")</f>
        <v/>
      </c>
      <c r="B8" t="str">
        <f>+IF(Charges!$E8="Atelier et montage",Charges!B8,"")</f>
        <v/>
      </c>
      <c r="C8" t="str">
        <f>+IF(Charges!$E8="Atelier et montage",Charges!C8,"")</f>
        <v/>
      </c>
      <c r="D8" t="str">
        <f>+IF(Charges!$E8="Atelier et montage",Charges!D8,"")</f>
        <v/>
      </c>
    </row>
    <row r="9" spans="1:4" x14ac:dyDescent="0.3">
      <c r="A9" t="str">
        <f>+IF(Charges!$E9="Atelier et montage",Charges!A9,"")</f>
        <v/>
      </c>
      <c r="B9" t="str">
        <f>+IF(Charges!$E9="Atelier et montage",Charges!B9,"")</f>
        <v/>
      </c>
      <c r="C9" t="str">
        <f>+IF(Charges!$E9="Atelier et montage",Charges!C9,"")</f>
        <v/>
      </c>
      <c r="D9" t="str">
        <f>+IF(Charges!$E9="Atelier et montage",Charges!D9,"")</f>
        <v/>
      </c>
    </row>
    <row r="10" spans="1:4" x14ac:dyDescent="0.3">
      <c r="A10" t="str">
        <f>+IF(Charges!$E10="Atelier et montage",Charges!A10,"")</f>
        <v/>
      </c>
      <c r="B10" t="str">
        <f>+IF(Charges!$E10="Atelier et montage",Charges!B10,"")</f>
        <v/>
      </c>
      <c r="C10" t="str">
        <f>+IF(Charges!$E10="Atelier et montage",Charges!C10,"")</f>
        <v/>
      </c>
      <c r="D10" t="str">
        <f>+IF(Charges!$E10="Atelier et montage",Charges!D10,"")</f>
        <v/>
      </c>
    </row>
    <row r="11" spans="1:4" x14ac:dyDescent="0.3">
      <c r="A11" t="str">
        <f>+IF(Charges!$E11="Atelier et montage",Charges!A11,"")</f>
        <v/>
      </c>
      <c r="B11" t="str">
        <f>+IF(Charges!$E11="Atelier et montage",Charges!B11,"")</f>
        <v/>
      </c>
      <c r="C11" t="str">
        <f>+IF(Charges!$E11="Atelier et montage",Charges!C11,"")</f>
        <v/>
      </c>
      <c r="D11" t="str">
        <f>+IF(Charges!$E11="Atelier et montage",Charges!D11,"")</f>
        <v/>
      </c>
    </row>
    <row r="12" spans="1:4" x14ac:dyDescent="0.3">
      <c r="A12" t="str">
        <f>+IF(Charges!$E12="Atelier et montage",Charges!A12,"")</f>
        <v/>
      </c>
      <c r="B12" t="str">
        <f>+IF(Charges!$E12="Atelier et montage",Charges!B12,"")</f>
        <v/>
      </c>
      <c r="C12" t="str">
        <f>+IF(Charges!$E12="Atelier et montage",Charges!C12,"")</f>
        <v/>
      </c>
      <c r="D12" t="str">
        <f>+IF(Charges!$E12="Atelier et montage",Charges!D12,"")</f>
        <v/>
      </c>
    </row>
    <row r="13" spans="1:4" x14ac:dyDescent="0.3">
      <c r="A13" t="str">
        <f>+IF(Charges!$E13="Atelier et montage",Charges!A13,"")</f>
        <v/>
      </c>
      <c r="B13" t="str">
        <f>+IF(Charges!$E13="Atelier et montage",Charges!B13,"")</f>
        <v/>
      </c>
      <c r="C13" t="str">
        <f>+IF(Charges!$E13="Atelier et montage",Charges!C13,"")</f>
        <v/>
      </c>
      <c r="D13" t="str">
        <f>+IF(Charges!$E13="Atelier et montage",Charges!D13,"")</f>
        <v/>
      </c>
    </row>
    <row r="14" spans="1:4" x14ac:dyDescent="0.3">
      <c r="A14" t="str">
        <f>+IF(Charges!$E14="Atelier et montage",Charges!A14,"")</f>
        <v/>
      </c>
      <c r="B14" t="str">
        <f>+IF(Charges!$E14="Atelier et montage",Charges!B14,"")</f>
        <v/>
      </c>
      <c r="C14" t="str">
        <f>+IF(Charges!$E14="Atelier et montage",Charges!C14,"")</f>
        <v/>
      </c>
      <c r="D14" t="str">
        <f>+IF(Charges!$E14="Atelier et montage",Charges!D14,"")</f>
        <v/>
      </c>
    </row>
    <row r="15" spans="1:4" x14ac:dyDescent="0.3">
      <c r="A15" t="str">
        <f>+IF(Charges!$E15="Atelier et montage",Charges!A15,"")</f>
        <v/>
      </c>
      <c r="B15" t="str">
        <f>+IF(Charges!$E15="Atelier et montage",Charges!B15,"")</f>
        <v/>
      </c>
      <c r="C15" t="str">
        <f>+IF(Charges!$E15="Atelier et montage",Charges!C15,"")</f>
        <v/>
      </c>
      <c r="D15" t="str">
        <f>+IF(Charges!$E15="Atelier et montage",Charges!D15,"")</f>
        <v/>
      </c>
    </row>
    <row r="16" spans="1:4" x14ac:dyDescent="0.3">
      <c r="A16">
        <f>+IF(Charges!$E16="Atelier et montage",Charges!A16,"")</f>
        <v>606320</v>
      </c>
      <c r="B16" t="str">
        <f>+IF(Charges!$E16="Atelier et montage",Charges!B16,"")</f>
        <v>PETIT OUTILLAGE</v>
      </c>
      <c r="C16">
        <f>+IF(Charges!$E16="Atelier et montage",Charges!C16,"")</f>
        <v>2212.4299999999998</v>
      </c>
      <c r="D16">
        <f>+IF(Charges!$E16="Atelier et montage",Charges!D16,"")</f>
        <v>12736.07</v>
      </c>
    </row>
    <row r="17" spans="1:4" x14ac:dyDescent="0.3">
      <c r="A17" t="str">
        <f>+IF(Charges!$E17="Atelier et montage",Charges!A17,"")</f>
        <v/>
      </c>
      <c r="B17" t="str">
        <f>+IF(Charges!$E17="Atelier et montage",Charges!B17,"")</f>
        <v/>
      </c>
      <c r="C17" t="str">
        <f>+IF(Charges!$E17="Atelier et montage",Charges!C17,"")</f>
        <v/>
      </c>
      <c r="D17" t="str">
        <f>+IF(Charges!$E17="Atelier et montage",Charges!D17,"")</f>
        <v/>
      </c>
    </row>
    <row r="18" spans="1:4" x14ac:dyDescent="0.3">
      <c r="A18">
        <f>+IF(Charges!$E18="Atelier et montage",Charges!A18,"")</f>
        <v>606400</v>
      </c>
      <c r="B18" t="str">
        <f>+IF(Charges!$E18="Atelier et montage",Charges!B18,"")</f>
        <v>FOURNIT.ET PETIT MAT.BUREAU</v>
      </c>
      <c r="C18">
        <f>+IF(Charges!$E18="Atelier et montage",Charges!C18,"")</f>
        <v>1615.12</v>
      </c>
      <c r="D18">
        <f>+IF(Charges!$E18="Atelier et montage",Charges!D18,"")</f>
        <v>2948.85</v>
      </c>
    </row>
    <row r="19" spans="1:4" x14ac:dyDescent="0.3">
      <c r="A19" t="str">
        <f>+IF(Charges!$E19="Atelier et montage",Charges!A19,"")</f>
        <v/>
      </c>
      <c r="B19" t="str">
        <f>+IF(Charges!$E19="Atelier et montage",Charges!B19,"")</f>
        <v/>
      </c>
      <c r="C19" t="str">
        <f>+IF(Charges!$E19="Atelier et montage",Charges!C19,"")</f>
        <v/>
      </c>
      <c r="D19" t="str">
        <f>+IF(Charges!$E19="Atelier et montage",Charges!D19,"")</f>
        <v/>
      </c>
    </row>
    <row r="20" spans="1:4" x14ac:dyDescent="0.3">
      <c r="A20" t="str">
        <f>+IF(Charges!$E20="Atelier et montage",Charges!A20,"")</f>
        <v/>
      </c>
      <c r="B20" t="str">
        <f>+IF(Charges!$E20="Atelier et montage",Charges!B20,"")</f>
        <v/>
      </c>
      <c r="C20" t="str">
        <f>+IF(Charges!$E20="Atelier et montage",Charges!C20,"")</f>
        <v/>
      </c>
      <c r="D20" t="str">
        <f>+IF(Charges!$E20="Atelier et montage",Charges!D20,"")</f>
        <v/>
      </c>
    </row>
    <row r="21" spans="1:4" x14ac:dyDescent="0.3">
      <c r="A21" t="str">
        <f>+IF(Charges!$E21="Atelier et montage",Charges!A21,"")</f>
        <v/>
      </c>
      <c r="B21" t="str">
        <f>+IF(Charges!$E21="Atelier et montage",Charges!B21,"")</f>
        <v/>
      </c>
      <c r="C21" t="str">
        <f>+IF(Charges!$E21="Atelier et montage",Charges!C21,"")</f>
        <v/>
      </c>
      <c r="D21" t="str">
        <f>+IF(Charges!$E21="Atelier et montage",Charges!D21,"")</f>
        <v/>
      </c>
    </row>
    <row r="22" spans="1:4" x14ac:dyDescent="0.3">
      <c r="A22" t="str">
        <f>+IF(Charges!$E22="Atelier et montage",Charges!A22,"")</f>
        <v/>
      </c>
      <c r="B22" t="str">
        <f>+IF(Charges!$E22="Atelier et montage",Charges!B22,"")</f>
        <v/>
      </c>
      <c r="C22" t="str">
        <f>+IF(Charges!$E22="Atelier et montage",Charges!C22,"")</f>
        <v/>
      </c>
      <c r="D22" t="str">
        <f>+IF(Charges!$E22="Atelier et montage",Charges!D22,"")</f>
        <v/>
      </c>
    </row>
    <row r="23" spans="1:4" x14ac:dyDescent="0.3">
      <c r="A23" t="str">
        <f>+IF(Charges!$E23="Atelier et montage",Charges!A23,"")</f>
        <v/>
      </c>
      <c r="B23" t="str">
        <f>+IF(Charges!$E23="Atelier et montage",Charges!B23,"")</f>
        <v/>
      </c>
      <c r="C23" t="str">
        <f>+IF(Charges!$E23="Atelier et montage",Charges!C23,"")</f>
        <v/>
      </c>
      <c r="D23" t="str">
        <f>+IF(Charges!$E23="Atelier et montage",Charges!D23,"")</f>
        <v/>
      </c>
    </row>
    <row r="24" spans="1:4" x14ac:dyDescent="0.3">
      <c r="A24" t="str">
        <f>+IF(Charges!$E24="Atelier et montage",Charges!A24,"")</f>
        <v/>
      </c>
      <c r="B24" t="str">
        <f>+IF(Charges!$E24="Atelier et montage",Charges!B24,"")</f>
        <v/>
      </c>
      <c r="C24" t="str">
        <f>+IF(Charges!$E24="Atelier et montage",Charges!C24,"")</f>
        <v/>
      </c>
      <c r="D24" t="str">
        <f>+IF(Charges!$E24="Atelier et montage",Charges!D24,"")</f>
        <v/>
      </c>
    </row>
    <row r="25" spans="1:4" x14ac:dyDescent="0.3">
      <c r="A25" t="str">
        <f>+IF(Charges!$E25="Atelier et montage",Charges!A25,"")</f>
        <v/>
      </c>
      <c r="B25" t="str">
        <f>+IF(Charges!$E25="Atelier et montage",Charges!B25,"")</f>
        <v/>
      </c>
      <c r="C25" t="str">
        <f>+IF(Charges!$E25="Atelier et montage",Charges!C25,"")</f>
        <v/>
      </c>
      <c r="D25" t="str">
        <f>+IF(Charges!$E25="Atelier et montage",Charges!D25,"")</f>
        <v/>
      </c>
    </row>
    <row r="26" spans="1:4" x14ac:dyDescent="0.3">
      <c r="A26" t="str">
        <f>+IF(Charges!$E26="Atelier et montage",Charges!A26,"")</f>
        <v/>
      </c>
      <c r="B26" t="str">
        <f>+IF(Charges!$E26="Atelier et montage",Charges!B26,"")</f>
        <v/>
      </c>
      <c r="C26" t="str">
        <f>+IF(Charges!$E26="Atelier et montage",Charges!C26,"")</f>
        <v/>
      </c>
      <c r="D26" t="str">
        <f>+IF(Charges!$E26="Atelier et montage",Charges!D26,"")</f>
        <v/>
      </c>
    </row>
    <row r="27" spans="1:4" x14ac:dyDescent="0.3">
      <c r="A27" t="str">
        <f>+IF(Charges!$E27="Atelier et montage",Charges!A27,"")</f>
        <v/>
      </c>
      <c r="B27" t="str">
        <f>+IF(Charges!$E27="Atelier et montage",Charges!B27,"")</f>
        <v/>
      </c>
      <c r="C27" t="str">
        <f>+IF(Charges!$E27="Atelier et montage",Charges!C27,"")</f>
        <v/>
      </c>
      <c r="D27" t="str">
        <f>+IF(Charges!$E27="Atelier et montage",Charges!D27,"")</f>
        <v/>
      </c>
    </row>
    <row r="28" spans="1:4" x14ac:dyDescent="0.3">
      <c r="A28" t="str">
        <f>+IF(Charges!$E28="Atelier et montage",Charges!A28,"")</f>
        <v/>
      </c>
      <c r="B28" t="str">
        <f>+IF(Charges!$E28="Atelier et montage",Charges!B28,"")</f>
        <v/>
      </c>
      <c r="C28" t="str">
        <f>+IF(Charges!$E28="Atelier et montage",Charges!C28,"")</f>
        <v/>
      </c>
      <c r="D28" t="str">
        <f>+IF(Charges!$E28="Atelier et montage",Charges!D28,"")</f>
        <v/>
      </c>
    </row>
    <row r="29" spans="1:4" x14ac:dyDescent="0.3">
      <c r="A29">
        <f>+IF(Charges!$E29="Atelier et montage",Charges!A29,"")</f>
        <v>613560</v>
      </c>
      <c r="B29" t="str">
        <f>+IF(Charges!$E29="Atelier et montage",Charges!B29,"")</f>
        <v>LOC. MAINT. ENT. ALPHABET  BM</v>
      </c>
      <c r="C29">
        <f>+IF(Charges!$E29="Atelier et montage",Charges!C29,"")</f>
        <v>9213.66</v>
      </c>
      <c r="D29">
        <f>+IF(Charges!$E29="Atelier et montage",Charges!D29,"")</f>
        <v>18427.34</v>
      </c>
    </row>
    <row r="30" spans="1:4" x14ac:dyDescent="0.3">
      <c r="A30" t="str">
        <f>+IF(Charges!$E30="Atelier et montage",Charges!A30,"")</f>
        <v/>
      </c>
      <c r="B30" t="str">
        <f>+IF(Charges!$E30="Atelier et montage",Charges!B30,"")</f>
        <v/>
      </c>
      <c r="C30" t="str">
        <f>+IF(Charges!$E30="Atelier et montage",Charges!C30,"")</f>
        <v/>
      </c>
      <c r="D30" t="str">
        <f>+IF(Charges!$E30="Atelier et montage",Charges!D30,"")</f>
        <v/>
      </c>
    </row>
    <row r="31" spans="1:4" x14ac:dyDescent="0.3">
      <c r="A31" t="str">
        <f>+IF(Charges!$E31="Atelier et montage",Charges!A31,"")</f>
        <v/>
      </c>
      <c r="B31" t="str">
        <f>+IF(Charges!$E31="Atelier et montage",Charges!B31,"")</f>
        <v/>
      </c>
      <c r="C31" t="str">
        <f>+IF(Charges!$E31="Atelier et montage",Charges!C31,"")</f>
        <v/>
      </c>
      <c r="D31" t="str">
        <f>+IF(Charges!$E31="Atelier et montage",Charges!D31,"")</f>
        <v/>
      </c>
    </row>
    <row r="32" spans="1:4" x14ac:dyDescent="0.3">
      <c r="A32" t="str">
        <f>+IF(Charges!$E32="Atelier et montage",Charges!A32,"")</f>
        <v/>
      </c>
      <c r="B32" t="str">
        <f>+IF(Charges!$E32="Atelier et montage",Charges!B32,"")</f>
        <v/>
      </c>
      <c r="C32" t="str">
        <f>+IF(Charges!$E32="Atelier et montage",Charges!C32,"")</f>
        <v/>
      </c>
      <c r="D32" t="str">
        <f>+IF(Charges!$E32="Atelier et montage",Charges!D32,"")</f>
        <v/>
      </c>
    </row>
    <row r="33" spans="1:4" x14ac:dyDescent="0.3">
      <c r="A33" t="str">
        <f>+IF(Charges!$E33="Atelier et montage",Charges!A33,"")</f>
        <v/>
      </c>
      <c r="B33" t="str">
        <f>+IF(Charges!$E33="Atelier et montage",Charges!B33,"")</f>
        <v/>
      </c>
      <c r="C33" t="str">
        <f>+IF(Charges!$E33="Atelier et montage",Charges!C33,"")</f>
        <v/>
      </c>
      <c r="D33" t="str">
        <f>+IF(Charges!$E33="Atelier et montage",Charges!D33,"")</f>
        <v/>
      </c>
    </row>
    <row r="34" spans="1:4" x14ac:dyDescent="0.3">
      <c r="A34" t="str">
        <f>+IF(Charges!$E34="Atelier et montage",Charges!A34,"")</f>
        <v/>
      </c>
      <c r="B34" t="str">
        <f>+IF(Charges!$E34="Atelier et montage",Charges!B34,"")</f>
        <v/>
      </c>
      <c r="C34" t="str">
        <f>+IF(Charges!$E34="Atelier et montage",Charges!C34,"")</f>
        <v/>
      </c>
      <c r="D34" t="str">
        <f>+IF(Charges!$E34="Atelier et montage",Charges!D34,"")</f>
        <v/>
      </c>
    </row>
    <row r="35" spans="1:4" x14ac:dyDescent="0.3">
      <c r="A35" t="str">
        <f>+IF(Charges!$E35="Atelier et montage",Charges!A35,"")</f>
        <v/>
      </c>
      <c r="B35" t="str">
        <f>+IF(Charges!$E35="Atelier et montage",Charges!B35,"")</f>
        <v/>
      </c>
      <c r="C35" t="str">
        <f>+IF(Charges!$E35="Atelier et montage",Charges!C35,"")</f>
        <v/>
      </c>
      <c r="D35" t="str">
        <f>+IF(Charges!$E35="Atelier et montage",Charges!D35,"")</f>
        <v/>
      </c>
    </row>
    <row r="36" spans="1:4" x14ac:dyDescent="0.3">
      <c r="A36" t="str">
        <f>+IF(Charges!$E36="Atelier et montage",Charges!A36,"")</f>
        <v/>
      </c>
      <c r="B36" t="str">
        <f>+IF(Charges!$E36="Atelier et montage",Charges!B36,"")</f>
        <v/>
      </c>
      <c r="C36" t="str">
        <f>+IF(Charges!$E36="Atelier et montage",Charges!C36,"")</f>
        <v/>
      </c>
      <c r="D36" t="str">
        <f>+IF(Charges!$E36="Atelier et montage",Charges!D36,"")</f>
        <v/>
      </c>
    </row>
    <row r="37" spans="1:4" x14ac:dyDescent="0.3">
      <c r="A37" t="str">
        <f>+IF(Charges!$E37="Atelier et montage",Charges!A37,"")</f>
        <v/>
      </c>
      <c r="B37" t="str">
        <f>+IF(Charges!$E37="Atelier et montage",Charges!B37,"")</f>
        <v/>
      </c>
      <c r="C37" t="str">
        <f>+IF(Charges!$E37="Atelier et montage",Charges!C37,"")</f>
        <v/>
      </c>
      <c r="D37" t="str">
        <f>+IF(Charges!$E37="Atelier et montage",Charges!D37,"")</f>
        <v/>
      </c>
    </row>
    <row r="38" spans="1:4" x14ac:dyDescent="0.3">
      <c r="A38" t="str">
        <f>+IF(Charges!$E38="Atelier et montage",Charges!A38,"")</f>
        <v/>
      </c>
      <c r="B38" t="str">
        <f>+IF(Charges!$E38="Atelier et montage",Charges!B38,"")</f>
        <v/>
      </c>
      <c r="C38" t="str">
        <f>+IF(Charges!$E38="Atelier et montage",Charges!C38,"")</f>
        <v/>
      </c>
      <c r="D38" t="str">
        <f>+IF(Charges!$E38="Atelier et montage",Charges!D38,"")</f>
        <v/>
      </c>
    </row>
    <row r="39" spans="1:4" x14ac:dyDescent="0.3">
      <c r="A39" t="str">
        <f>+IF(Charges!$E39="Atelier et montage",Charges!A39,"")</f>
        <v/>
      </c>
      <c r="B39" t="str">
        <f>+IF(Charges!$E39="Atelier et montage",Charges!B39,"")</f>
        <v/>
      </c>
      <c r="C39" t="str">
        <f>+IF(Charges!$E39="Atelier et montage",Charges!C39,"")</f>
        <v/>
      </c>
      <c r="D39" t="str">
        <f>+IF(Charges!$E39="Atelier et montage",Charges!D39,"")</f>
        <v/>
      </c>
    </row>
    <row r="40" spans="1:4" x14ac:dyDescent="0.3">
      <c r="A40" t="str">
        <f>+IF(Charges!$E40="Atelier et montage",Charges!A40,"")</f>
        <v/>
      </c>
      <c r="B40" t="str">
        <f>+IF(Charges!$E40="Atelier et montage",Charges!B40,"")</f>
        <v/>
      </c>
      <c r="C40" t="str">
        <f>+IF(Charges!$E40="Atelier et montage",Charges!C40,"")</f>
        <v/>
      </c>
      <c r="D40" t="str">
        <f>+IF(Charges!$E40="Atelier et montage",Charges!D40,"")</f>
        <v/>
      </c>
    </row>
    <row r="41" spans="1:4" x14ac:dyDescent="0.3">
      <c r="A41" t="str">
        <f>+IF(Charges!$E41="Atelier et montage",Charges!A41,"")</f>
        <v/>
      </c>
      <c r="B41" t="str">
        <f>+IF(Charges!$E41="Atelier et montage",Charges!B41,"")</f>
        <v/>
      </c>
      <c r="C41" t="str">
        <f>+IF(Charges!$E41="Atelier et montage",Charges!C41,"")</f>
        <v/>
      </c>
      <c r="D41" t="str">
        <f>+IF(Charges!$E41="Atelier et montage",Charges!D41,"")</f>
        <v/>
      </c>
    </row>
    <row r="42" spans="1:4" x14ac:dyDescent="0.3">
      <c r="A42">
        <f>+IF(Charges!$E42="Atelier et montage",Charges!A42,"")</f>
        <v>615520</v>
      </c>
      <c r="B42" t="str">
        <f>+IF(Charges!$E42="Atelier et montage",Charges!B42,"")</f>
        <v>ENTR.REP.MAT TRANSP BMW FH­</v>
      </c>
      <c r="C42">
        <f>+IF(Charges!$E42="Atelier et montage",Charges!C42,"")</f>
        <v>963.69</v>
      </c>
      <c r="D42">
        <f>+IF(Charges!$E42="Atelier et montage",Charges!D42,"")</f>
        <v>1230.98</v>
      </c>
    </row>
    <row r="43" spans="1:4" x14ac:dyDescent="0.3">
      <c r="A43" t="str">
        <f>+IF(Charges!$E43="Atelier et montage",Charges!A43,"")</f>
        <v/>
      </c>
      <c r="B43" t="str">
        <f>+IF(Charges!$E43="Atelier et montage",Charges!B43,"")</f>
        <v/>
      </c>
      <c r="C43" t="str">
        <f>+IF(Charges!$E43="Atelier et montage",Charges!C43,"")</f>
        <v/>
      </c>
      <c r="D43" t="str">
        <f>+IF(Charges!$E43="Atelier et montage",Charges!D43,"")</f>
        <v/>
      </c>
    </row>
    <row r="44" spans="1:4" x14ac:dyDescent="0.3">
      <c r="A44">
        <f>+IF(Charges!$E44="Atelier et montage",Charges!A44,"")</f>
        <v>615522</v>
      </c>
      <c r="B44" t="str">
        <f>+IF(Charges!$E44="Atelier et montage",Charges!B44,"")</f>
        <v>TRAVAUX ENTRETIEN BMW GD­61</v>
      </c>
      <c r="C44">
        <f>+IF(Charges!$E44="Atelier et montage",Charges!C44,"")</f>
        <v>1149</v>
      </c>
      <c r="D44">
        <f>+IF(Charges!$E44="Atelier et montage",Charges!D44,"")</f>
        <v>0</v>
      </c>
    </row>
    <row r="45" spans="1:4" x14ac:dyDescent="0.3">
      <c r="A45" t="str">
        <f>+IF(Charges!$E45="Atelier et montage",Charges!A45,"")</f>
        <v/>
      </c>
      <c r="B45" t="str">
        <f>+IF(Charges!$E45="Atelier et montage",Charges!B45,"")</f>
        <v/>
      </c>
      <c r="C45" t="str">
        <f>+IF(Charges!$E45="Atelier et montage",Charges!C45,"")</f>
        <v/>
      </c>
      <c r="D45" t="str">
        <f>+IF(Charges!$E45="Atelier et montage",Charges!D45,"")</f>
        <v/>
      </c>
    </row>
    <row r="46" spans="1:4" x14ac:dyDescent="0.3">
      <c r="A46" t="str">
        <f>+IF(Charges!$E46="Atelier et montage",Charges!A46,"")</f>
        <v/>
      </c>
      <c r="B46" t="str">
        <f>+IF(Charges!$E46="Atelier et montage",Charges!B46,"")</f>
        <v/>
      </c>
      <c r="C46" t="str">
        <f>+IF(Charges!$E46="Atelier et montage",Charges!C46,"")</f>
        <v/>
      </c>
      <c r="D46" t="str">
        <f>+IF(Charges!$E46="Atelier et montage",Charges!D46,"")</f>
        <v/>
      </c>
    </row>
    <row r="47" spans="1:4" x14ac:dyDescent="0.3">
      <c r="A47" t="str">
        <f>+IF(Charges!$E47="Atelier et montage",Charges!A47,"")</f>
        <v/>
      </c>
      <c r="B47" t="str">
        <f>+IF(Charges!$E47="Atelier et montage",Charges!B47,"")</f>
        <v/>
      </c>
      <c r="C47" t="str">
        <f>+IF(Charges!$E47="Atelier et montage",Charges!C47,"")</f>
        <v/>
      </c>
      <c r="D47" t="str">
        <f>+IF(Charges!$E47="Atelier et montage",Charges!D47,"")</f>
        <v/>
      </c>
    </row>
    <row r="48" spans="1:4" x14ac:dyDescent="0.3">
      <c r="A48" t="str">
        <f>+IF(Charges!$E48="Atelier et montage",Charges!A48,"")</f>
        <v/>
      </c>
      <c r="B48" t="str">
        <f>+IF(Charges!$E48="Atelier et montage",Charges!B48,"")</f>
        <v/>
      </c>
      <c r="C48" t="str">
        <f>+IF(Charges!$E48="Atelier et montage",Charges!C48,"")</f>
        <v/>
      </c>
      <c r="D48" t="str">
        <f>+IF(Charges!$E48="Atelier et montage",Charges!D48,"")</f>
        <v/>
      </c>
    </row>
    <row r="49" spans="1:4" x14ac:dyDescent="0.3">
      <c r="A49" t="str">
        <f>+IF(Charges!$E49="Atelier et montage",Charges!A49,"")</f>
        <v/>
      </c>
      <c r="B49" t="str">
        <f>+IF(Charges!$E49="Atelier et montage",Charges!B49,"")</f>
        <v/>
      </c>
      <c r="C49" t="str">
        <f>+IF(Charges!$E49="Atelier et montage",Charges!C49,"")</f>
        <v/>
      </c>
      <c r="D49" t="str">
        <f>+IF(Charges!$E49="Atelier et montage",Charges!D49,"")</f>
        <v/>
      </c>
    </row>
    <row r="50" spans="1:4" x14ac:dyDescent="0.3">
      <c r="A50" t="str">
        <f>+IF(Charges!$E50="Atelier et montage",Charges!A50,"")</f>
        <v/>
      </c>
      <c r="B50" t="str">
        <f>+IF(Charges!$E50="Atelier et montage",Charges!B50,"")</f>
        <v/>
      </c>
      <c r="C50" t="str">
        <f>+IF(Charges!$E50="Atelier et montage",Charges!C50,"")</f>
        <v/>
      </c>
      <c r="D50" t="str">
        <f>+IF(Charges!$E50="Atelier et montage",Charges!D50,"")</f>
        <v/>
      </c>
    </row>
    <row r="51" spans="1:4" x14ac:dyDescent="0.3">
      <c r="A51" t="str">
        <f>+IF(Charges!$E51="Atelier et montage",Charges!A51,"")</f>
        <v/>
      </c>
      <c r="B51" t="str">
        <f>+IF(Charges!$E51="Atelier et montage",Charges!B51,"")</f>
        <v/>
      </c>
      <c r="C51" t="str">
        <f>+IF(Charges!$E51="Atelier et montage",Charges!C51,"")</f>
        <v/>
      </c>
      <c r="D51" t="str">
        <f>+IF(Charges!$E51="Atelier et montage",Charges!D51,"")</f>
        <v/>
      </c>
    </row>
    <row r="52" spans="1:4" x14ac:dyDescent="0.3">
      <c r="A52">
        <f>+IF(Charges!$E52="Atelier et montage",Charges!A52,"")</f>
        <v>615600</v>
      </c>
      <c r="B52" t="str">
        <f>+IF(Charges!$E52="Atelier et montage",Charges!B52,"")</f>
        <v>MAINTENANCE INFORMATIQUE</v>
      </c>
      <c r="C52">
        <f>+IF(Charges!$E52="Atelier et montage",Charges!C52,"")</f>
        <v>2814.91</v>
      </c>
      <c r="D52">
        <f>+IF(Charges!$E52="Atelier et montage",Charges!D52,"")</f>
        <v>2944.16</v>
      </c>
    </row>
    <row r="53" spans="1:4" x14ac:dyDescent="0.3">
      <c r="A53" t="str">
        <f>+IF(Charges!$E53="Atelier et montage",Charges!A53,"")</f>
        <v/>
      </c>
      <c r="B53" t="str">
        <f>+IF(Charges!$E53="Atelier et montage",Charges!B53,"")</f>
        <v/>
      </c>
      <c r="C53" t="str">
        <f>+IF(Charges!$E53="Atelier et montage",Charges!C53,"")</f>
        <v/>
      </c>
      <c r="D53" t="str">
        <f>+IF(Charges!$E53="Atelier et montage",Charges!D53,"")</f>
        <v/>
      </c>
    </row>
    <row r="54" spans="1:4" x14ac:dyDescent="0.3">
      <c r="A54" t="str">
        <f>+IF(Charges!$E54="Atelier et montage",Charges!A54,"")</f>
        <v/>
      </c>
      <c r="B54" t="str">
        <f>+IF(Charges!$E54="Atelier et montage",Charges!B54,"")</f>
        <v/>
      </c>
      <c r="C54" t="str">
        <f>+IF(Charges!$E54="Atelier et montage",Charges!C54,"")</f>
        <v/>
      </c>
      <c r="D54" t="str">
        <f>+IF(Charges!$E54="Atelier et montage",Charges!D54,"")</f>
        <v/>
      </c>
    </row>
    <row r="55" spans="1:4" x14ac:dyDescent="0.3">
      <c r="A55" t="str">
        <f>+IF(Charges!$E55="Atelier et montage",Charges!A55,"")</f>
        <v/>
      </c>
      <c r="B55" t="str">
        <f>+IF(Charges!$E55="Atelier et montage",Charges!B55,"")</f>
        <v/>
      </c>
      <c r="C55" t="str">
        <f>+IF(Charges!$E55="Atelier et montage",Charges!C55,"")</f>
        <v/>
      </c>
      <c r="D55" t="str">
        <f>+IF(Charges!$E55="Atelier et montage",Charges!D55,"")</f>
        <v/>
      </c>
    </row>
    <row r="56" spans="1:4" x14ac:dyDescent="0.3">
      <c r="A56" t="str">
        <f>+IF(Charges!$E56="Atelier et montage",Charges!A56,"")</f>
        <v/>
      </c>
      <c r="B56" t="str">
        <f>+IF(Charges!$E56="Atelier et montage",Charges!B56,"")</f>
        <v/>
      </c>
      <c r="C56" t="str">
        <f>+IF(Charges!$E56="Atelier et montage",Charges!C56,"")</f>
        <v/>
      </c>
      <c r="D56" t="str">
        <f>+IF(Charges!$E56="Atelier et montage",Charges!D56,"")</f>
        <v/>
      </c>
    </row>
    <row r="57" spans="1:4" x14ac:dyDescent="0.3">
      <c r="A57" t="str">
        <f>+IF(Charges!$E57="Atelier et montage",Charges!A57,"")</f>
        <v/>
      </c>
      <c r="B57" t="str">
        <f>+IF(Charges!$E57="Atelier et montage",Charges!B57,"")</f>
        <v/>
      </c>
      <c r="C57" t="str">
        <f>+IF(Charges!$E57="Atelier et montage",Charges!C57,"")</f>
        <v/>
      </c>
      <c r="D57" t="str">
        <f>+IF(Charges!$E57="Atelier et montage",Charges!D57,"")</f>
        <v/>
      </c>
    </row>
    <row r="58" spans="1:4" x14ac:dyDescent="0.3">
      <c r="A58" t="str">
        <f>+IF(Charges!$E58="Atelier et montage",Charges!A58,"")</f>
        <v/>
      </c>
      <c r="B58" t="str">
        <f>+IF(Charges!$E58="Atelier et montage",Charges!B58,"")</f>
        <v/>
      </c>
      <c r="C58" t="str">
        <f>+IF(Charges!$E58="Atelier et montage",Charges!C58,"")</f>
        <v/>
      </c>
      <c r="D58" t="str">
        <f>+IF(Charges!$E58="Atelier et montage",Charges!D58,"")</f>
        <v/>
      </c>
    </row>
    <row r="59" spans="1:4" x14ac:dyDescent="0.3">
      <c r="A59">
        <f>+IF(Charges!$E59="Atelier et montage",Charges!A59,"")</f>
        <v>616020</v>
      </c>
      <c r="B59" t="str">
        <f>+IF(Charges!$E59="Atelier et montage",Charges!B59,"")</f>
        <v>ASSURANCES PGE 150 K€</v>
      </c>
      <c r="C59">
        <f>+IF(Charges!$E59="Atelier et montage",Charges!C59,"")</f>
        <v>392.22</v>
      </c>
      <c r="D59">
        <f>+IF(Charges!$E59="Atelier et montage",Charges!D59,"")</f>
        <v>784.44</v>
      </c>
    </row>
    <row r="60" spans="1:4" x14ac:dyDescent="0.3">
      <c r="A60">
        <f>+IF(Charges!$E60="Atelier et montage",Charges!A60,"")</f>
        <v>616100</v>
      </c>
      <c r="B60" t="str">
        <f>+IF(Charges!$E60="Atelier et montage",Charges!B60,"")</f>
        <v>ASSURANCES MULTIRISQUES</v>
      </c>
      <c r="C60">
        <f>+IF(Charges!$E60="Atelier et montage",Charges!C60,"")</f>
        <v>1995.54</v>
      </c>
      <c r="D60">
        <f>+IF(Charges!$E60="Atelier et montage",Charges!D60,"")</f>
        <v>3742.86</v>
      </c>
    </row>
    <row r="61" spans="1:4" x14ac:dyDescent="0.3">
      <c r="A61" t="str">
        <f>+IF(Charges!$E61="Atelier et montage",Charges!A61,"")</f>
        <v/>
      </c>
      <c r="B61" t="str">
        <f>+IF(Charges!$E61="Atelier et montage",Charges!B61,"")</f>
        <v/>
      </c>
      <c r="C61" t="str">
        <f>+IF(Charges!$E61="Atelier et montage",Charges!C61,"")</f>
        <v/>
      </c>
      <c r="D61" t="str">
        <f>+IF(Charges!$E61="Atelier et montage",Charges!D61,"")</f>
        <v/>
      </c>
    </row>
    <row r="62" spans="1:4" x14ac:dyDescent="0.3">
      <c r="A62">
        <f>+IF(Charges!$E62="Atelier et montage",Charges!A62,"")</f>
        <v>616120</v>
      </c>
      <c r="B62" t="str">
        <f>+IF(Charges!$E62="Atelier et montage",Charges!B62,"")</f>
        <v>ASS RC DIRIGEANT</v>
      </c>
      <c r="C62">
        <f>+IF(Charges!$E62="Atelier et montage",Charges!C62,"")</f>
        <v>310.72000000000003</v>
      </c>
      <c r="D62">
        <f>+IF(Charges!$E62="Atelier et montage",Charges!D62,"")</f>
        <v>589.58000000000004</v>
      </c>
    </row>
    <row r="63" spans="1:4" x14ac:dyDescent="0.3">
      <c r="A63">
        <f>+IF(Charges!$E63="Atelier et montage",Charges!A63,"")</f>
        <v>616150</v>
      </c>
      <c r="B63" t="str">
        <f>+IF(Charges!$E63="Atelier et montage",Charges!B63,"")</f>
        <v>ASSURANCE PRET</v>
      </c>
      <c r="C63">
        <f>+IF(Charges!$E63="Atelier et montage",Charges!C63,"")</f>
        <v>153.85</v>
      </c>
      <c r="D63">
        <f>+IF(Charges!$E63="Atelier et montage",Charges!D63,"")</f>
        <v>313.56</v>
      </c>
    </row>
    <row r="64" spans="1:4" x14ac:dyDescent="0.3">
      <c r="A64" t="str">
        <f>+IF(Charges!$E64="Atelier et montage",Charges!A64,"")</f>
        <v/>
      </c>
      <c r="B64" t="str">
        <f>+IF(Charges!$E64="Atelier et montage",Charges!B64,"")</f>
        <v/>
      </c>
      <c r="C64" t="str">
        <f>+IF(Charges!$E64="Atelier et montage",Charges!C64,"")</f>
        <v/>
      </c>
      <c r="D64" t="str">
        <f>+IF(Charges!$E64="Atelier et montage",Charges!D64,"")</f>
        <v/>
      </c>
    </row>
    <row r="65" spans="1:4" x14ac:dyDescent="0.3">
      <c r="A65">
        <f>+IF(Charges!$E65="Atelier et montage",Charges!A65,"")</f>
        <v>616400</v>
      </c>
      <c r="B65" t="str">
        <f>+IF(Charges!$E65="Atelier et montage",Charges!B65,"")</f>
        <v>ASSURANCES RC</v>
      </c>
      <c r="C65">
        <f>+IF(Charges!$E65="Atelier et montage",Charges!C65,"")</f>
        <v>1687.69</v>
      </c>
      <c r="D65">
        <f>+IF(Charges!$E65="Atelier et montage",Charges!D65,"")</f>
        <v>3188.45</v>
      </c>
    </row>
    <row r="66" spans="1:4" x14ac:dyDescent="0.3">
      <c r="A66">
        <f>+IF(Charges!$E66="Atelier et montage",Charges!A66,"")</f>
        <v>616500</v>
      </c>
      <c r="B66" t="str">
        <f>+IF(Charges!$E66="Atelier et montage",Charges!B66,"")</f>
        <v>ASSURANCE DIVERS</v>
      </c>
      <c r="C66">
        <f>+IF(Charges!$E66="Atelier et montage",Charges!C66,"")</f>
        <v>708.5</v>
      </c>
      <c r="D66">
        <f>+IF(Charges!$E66="Atelier et montage",Charges!D66,"")</f>
        <v>0</v>
      </c>
    </row>
    <row r="67" spans="1:4" x14ac:dyDescent="0.3">
      <c r="A67" t="str">
        <f>+IF(Charges!$E67="Atelier et montage",Charges!A67,"")</f>
        <v/>
      </c>
      <c r="B67" t="str">
        <f>+IF(Charges!$E67="Atelier et montage",Charges!B67,"")</f>
        <v/>
      </c>
      <c r="C67" t="str">
        <f>+IF(Charges!$E67="Atelier et montage",Charges!C67,"")</f>
        <v/>
      </c>
      <c r="D67" t="str">
        <f>+IF(Charges!$E67="Atelier et montage",Charges!D67,"")</f>
        <v/>
      </c>
    </row>
    <row r="68" spans="1:4" x14ac:dyDescent="0.3">
      <c r="A68" t="str">
        <f>+IF(Charges!$E68="Atelier et montage",Charges!A68,"")</f>
        <v/>
      </c>
      <c r="B68" t="str">
        <f>+IF(Charges!$E68="Atelier et montage",Charges!B68,"")</f>
        <v/>
      </c>
      <c r="C68" t="str">
        <f>+IF(Charges!$E68="Atelier et montage",Charges!C68,"")</f>
        <v/>
      </c>
      <c r="D68" t="str">
        <f>+IF(Charges!$E68="Atelier et montage",Charges!D68,"")</f>
        <v/>
      </c>
    </row>
    <row r="69" spans="1:4" x14ac:dyDescent="0.3">
      <c r="A69">
        <f>+IF(Charges!$E69="Atelier et montage",Charges!A69,"")</f>
        <v>622200</v>
      </c>
      <c r="B69" t="str">
        <f>+IF(Charges!$E69="Atelier et montage",Charges!B69,"")</f>
        <v>COMMISSIONS VERSES SUR VEN</v>
      </c>
      <c r="C69">
        <f>+IF(Charges!$E69="Atelier et montage",Charges!C69,"")</f>
        <v>12640</v>
      </c>
      <c r="D69">
        <f>+IF(Charges!$E69="Atelier et montage",Charges!D69,"")</f>
        <v>0</v>
      </c>
    </row>
    <row r="70" spans="1:4" x14ac:dyDescent="0.3">
      <c r="A70">
        <f>+IF(Charges!$E70="Atelier et montage",Charges!A70,"")</f>
        <v>622600</v>
      </c>
      <c r="B70" t="str">
        <f>+IF(Charges!$E70="Atelier et montage",Charges!B70,"")</f>
        <v>HONORAIRES CAC</v>
      </c>
      <c r="C70">
        <f>+IF(Charges!$E70="Atelier et montage",Charges!C70,"")</f>
        <v>2250</v>
      </c>
      <c r="D70">
        <f>+IF(Charges!$E70="Atelier et montage",Charges!D70,"")</f>
        <v>4500</v>
      </c>
    </row>
    <row r="71" spans="1:4" x14ac:dyDescent="0.3">
      <c r="A71">
        <f>+IF(Charges!$E71="Atelier et montage",Charges!A71,"")</f>
        <v>622610</v>
      </c>
      <c r="B71" t="str">
        <f>+IF(Charges!$E71="Atelier et montage",Charges!B71,"")</f>
        <v>HONORAIRES</v>
      </c>
      <c r="C71">
        <f>+IF(Charges!$E71="Atelier et montage",Charges!C71,"")</f>
        <v>6264</v>
      </c>
      <c r="D71">
        <f>+IF(Charges!$E71="Atelier et montage",Charges!D71,"")</f>
        <v>11686</v>
      </c>
    </row>
    <row r="72" spans="1:4" x14ac:dyDescent="0.3">
      <c r="A72">
        <f>+IF(Charges!$E72="Atelier et montage",Charges!A72,"")</f>
        <v>622620</v>
      </c>
      <c r="B72" t="str">
        <f>+IF(Charges!$E72="Atelier et montage",Charges!B72,"")</f>
        <v>HONORAIRES DIVERS</v>
      </c>
      <c r="C72">
        <f>+IF(Charges!$E72="Atelier et montage",Charges!C72,"")</f>
        <v>13250</v>
      </c>
      <c r="D72">
        <f>+IF(Charges!$E72="Atelier et montage",Charges!D72,"")</f>
        <v>160</v>
      </c>
    </row>
    <row r="73" spans="1:4" x14ac:dyDescent="0.3">
      <c r="A73">
        <f>+IF(Charges!$E73="Atelier et montage",Charges!A73,"")</f>
        <v>622630</v>
      </c>
      <c r="B73" t="str">
        <f>+IF(Charges!$E73="Atelier et montage",Charges!B73,"")</f>
        <v>HONORAIRES TRINITY  AVOCATS</v>
      </c>
      <c r="C73">
        <f>+IF(Charges!$E73="Atelier et montage",Charges!C73,"")</f>
        <v>734.63</v>
      </c>
      <c r="D73">
        <f>+IF(Charges!$E73="Atelier et montage",Charges!D73,"")</f>
        <v>4193.29</v>
      </c>
    </row>
    <row r="74" spans="1:4" x14ac:dyDescent="0.3">
      <c r="A74">
        <f>+IF(Charges!$E74="Atelier et montage",Charges!A74,"")</f>
        <v>622700</v>
      </c>
      <c r="B74" t="str">
        <f>+IF(Charges!$E74="Atelier et montage",Charges!B74,"")</f>
        <v>FRAIS D'ACTES ET CONTENTIEUX</v>
      </c>
      <c r="C74">
        <f>+IF(Charges!$E74="Atelier et montage",Charges!C74,"")</f>
        <v>51.57</v>
      </c>
      <c r="D74">
        <f>+IF(Charges!$E74="Atelier et montage",Charges!D74,"")</f>
        <v>221.37</v>
      </c>
    </row>
    <row r="75" spans="1:4" x14ac:dyDescent="0.3">
      <c r="A75">
        <f>+IF(Charges!$E75="Atelier et montage",Charges!A75,"")</f>
        <v>623100</v>
      </c>
      <c r="B75" t="str">
        <f>+IF(Charges!$E75="Atelier et montage",Charges!B75,"")</f>
        <v>ANNONCES ET INSERTIONS</v>
      </c>
      <c r="C75">
        <f>+IF(Charges!$E75="Atelier et montage",Charges!C75,"")</f>
        <v>205</v>
      </c>
      <c r="D75">
        <f>+IF(Charges!$E75="Atelier et montage",Charges!D75,"")</f>
        <v>95</v>
      </c>
    </row>
    <row r="76" spans="1:4" x14ac:dyDescent="0.3">
      <c r="A76">
        <f>+IF(Charges!$E76="Atelier et montage",Charges!A76,"")</f>
        <v>623400</v>
      </c>
      <c r="B76" t="str">
        <f>+IF(Charges!$E76="Atelier et montage",Charges!B76,"")</f>
        <v>CADEAUX A LA CLIENTELE</v>
      </c>
      <c r="C76">
        <f>+IF(Charges!$E76="Atelier et montage",Charges!C76,"")</f>
        <v>1543</v>
      </c>
      <c r="D76">
        <f>+IF(Charges!$E76="Atelier et montage",Charges!D76,"")</f>
        <v>898.33</v>
      </c>
    </row>
    <row r="77" spans="1:4" x14ac:dyDescent="0.3">
      <c r="A77">
        <f>+IF(Charges!$E77="Atelier et montage",Charges!A77,"")</f>
        <v>623600</v>
      </c>
      <c r="B77" t="str">
        <f>+IF(Charges!$E77="Atelier et montage",Charges!B77,"")</f>
        <v>CATALOGUES ET IMPRIMES</v>
      </c>
      <c r="C77">
        <f>+IF(Charges!$E77="Atelier et montage",Charges!C77,"")</f>
        <v>0</v>
      </c>
      <c r="D77">
        <f>+IF(Charges!$E77="Atelier et montage",Charges!D77,"")</f>
        <v>44.07</v>
      </c>
    </row>
    <row r="78" spans="1:4" x14ac:dyDescent="0.3">
      <c r="A78">
        <f>+IF(Charges!$E78="Atelier et montage",Charges!A78,"")</f>
        <v>623800</v>
      </c>
      <c r="B78" t="str">
        <f>+IF(Charges!$E78="Atelier et montage",Charges!B78,"")</f>
        <v>DIVERS (POURBOIRES ,DONS)</v>
      </c>
      <c r="C78">
        <f>+IF(Charges!$E78="Atelier et montage",Charges!C78,"")</f>
        <v>150</v>
      </c>
      <c r="D78">
        <f>+IF(Charges!$E78="Atelier et montage",Charges!D78,"")</f>
        <v>550</v>
      </c>
    </row>
    <row r="79" spans="1:4" x14ac:dyDescent="0.3">
      <c r="A79" t="str">
        <f>+IF(Charges!$E79="Atelier et montage",Charges!A79,"")</f>
        <v/>
      </c>
      <c r="B79" t="str">
        <f>+IF(Charges!$E79="Atelier et montage",Charges!B79,"")</f>
        <v/>
      </c>
      <c r="C79" t="str">
        <f>+IF(Charges!$E79="Atelier et montage",Charges!C79,"")</f>
        <v/>
      </c>
      <c r="D79" t="str">
        <f>+IF(Charges!$E79="Atelier et montage",Charges!D79,"")</f>
        <v/>
      </c>
    </row>
    <row r="80" spans="1:4" x14ac:dyDescent="0.3">
      <c r="A80" t="str">
        <f>+IF(Charges!$E80="Atelier et montage",Charges!A80,"")</f>
        <v/>
      </c>
      <c r="B80" t="str">
        <f>+IF(Charges!$E80="Atelier et montage",Charges!B80,"")</f>
        <v/>
      </c>
      <c r="C80" t="str">
        <f>+IF(Charges!$E80="Atelier et montage",Charges!C80,"")</f>
        <v/>
      </c>
      <c r="D80" t="str">
        <f>+IF(Charges!$E80="Atelier et montage",Charges!D80,"")</f>
        <v/>
      </c>
    </row>
    <row r="81" spans="1:4" x14ac:dyDescent="0.3">
      <c r="A81">
        <f>+IF(Charges!$E81="Atelier et montage",Charges!A81,"")</f>
        <v>624220</v>
      </c>
      <c r="B81" t="str">
        <f>+IF(Charges!$E81="Atelier et montage",Charges!B81,"")</f>
        <v>PORT  PAYE NON SOUMIS A LA T</v>
      </c>
      <c r="C81">
        <f>+IF(Charges!$E81="Atelier et montage",Charges!C81,"")</f>
        <v>0</v>
      </c>
      <c r="D81">
        <f>+IF(Charges!$E81="Atelier et montage",Charges!D81,"")</f>
        <v>31.5</v>
      </c>
    </row>
    <row r="82" spans="1:4" x14ac:dyDescent="0.3">
      <c r="A82" t="str">
        <f>+IF(Charges!$E82="Atelier et montage",Charges!A82,"")</f>
        <v/>
      </c>
      <c r="B82" t="str">
        <f>+IF(Charges!$E82="Atelier et montage",Charges!B82,"")</f>
        <v/>
      </c>
      <c r="C82" t="str">
        <f>+IF(Charges!$E82="Atelier et montage",Charges!C82,"")</f>
        <v/>
      </c>
      <c r="D82" t="str">
        <f>+IF(Charges!$E82="Atelier et montage",Charges!D82,"")</f>
        <v/>
      </c>
    </row>
    <row r="83" spans="1:4" x14ac:dyDescent="0.3">
      <c r="A83">
        <f>+IF(Charges!$E83="Atelier et montage",Charges!A83,"")</f>
        <v>625200</v>
      </c>
      <c r="B83" t="str">
        <f>+IF(Charges!$E83="Atelier et montage",Charges!B83,"")</f>
        <v>FRAIS DEPLACTS OUTREMAN F</v>
      </c>
      <c r="C83">
        <f>+IF(Charges!$E83="Atelier et montage",Charges!C83,"")</f>
        <v>131.6</v>
      </c>
      <c r="D83">
        <f>+IF(Charges!$E83="Atelier et montage",Charges!D83,"")</f>
        <v>584.14</v>
      </c>
    </row>
    <row r="84" spans="1:4" x14ac:dyDescent="0.3">
      <c r="A84" t="str">
        <f>+IF(Charges!$E84="Atelier et montage",Charges!A84,"")</f>
        <v/>
      </c>
      <c r="B84" t="str">
        <f>+IF(Charges!$E84="Atelier et montage",Charges!B84,"")</f>
        <v/>
      </c>
      <c r="C84" t="str">
        <f>+IF(Charges!$E84="Atelier et montage",Charges!C84,"")</f>
        <v/>
      </c>
      <c r="D84" t="str">
        <f>+IF(Charges!$E84="Atelier et montage",Charges!D84,"")</f>
        <v/>
      </c>
    </row>
    <row r="85" spans="1:4" x14ac:dyDescent="0.3">
      <c r="A85">
        <f>+IF(Charges!$E85="Atelier et montage",Charges!A85,"")</f>
        <v>625601</v>
      </c>
      <c r="B85" t="str">
        <f>+IF(Charges!$E85="Atelier et montage",Charges!B85,"")</f>
        <v>FRAIS NETTOYAGE VETEMENT D</v>
      </c>
      <c r="C85">
        <f>+IF(Charges!$E85="Atelier et montage",Charges!C85,"")</f>
        <v>0</v>
      </c>
      <c r="D85">
        <f>+IF(Charges!$E85="Atelier et montage",Charges!D85,"")</f>
        <v>690</v>
      </c>
    </row>
    <row r="86" spans="1:4" x14ac:dyDescent="0.3">
      <c r="A86">
        <f>+IF(Charges!$E86="Atelier et montage",Charges!A86,"")</f>
        <v>625700</v>
      </c>
      <c r="B86" t="str">
        <f>+IF(Charges!$E86="Atelier et montage",Charges!B86,"")</f>
        <v>FRAIS DE RECEPTIONS</v>
      </c>
      <c r="C86">
        <f>+IF(Charges!$E86="Atelier et montage",Charges!C86,"")</f>
        <v>585.63</v>
      </c>
      <c r="D86">
        <f>+IF(Charges!$E86="Atelier et montage",Charges!D86,"")</f>
        <v>0</v>
      </c>
    </row>
    <row r="87" spans="1:4" x14ac:dyDescent="0.3">
      <c r="A87">
        <f>+IF(Charges!$E87="Atelier et montage",Charges!A87,"")</f>
        <v>626000</v>
      </c>
      <c r="B87" t="str">
        <f>+IF(Charges!$E87="Atelier et montage",Charges!B87,"")</f>
        <v>FRAIS DE POSTE</v>
      </c>
      <c r="C87">
        <f>+IF(Charges!$E87="Atelier et montage",Charges!C87,"")</f>
        <v>63.07</v>
      </c>
      <c r="D87">
        <f>+IF(Charges!$E87="Atelier et montage",Charges!D87,"")</f>
        <v>587.29999999999995</v>
      </c>
    </row>
    <row r="88" spans="1:4" x14ac:dyDescent="0.3">
      <c r="A88" t="str">
        <f>+IF(Charges!$E88="Atelier et montage",Charges!A88,"")</f>
        <v/>
      </c>
      <c r="B88" t="str">
        <f>+IF(Charges!$E88="Atelier et montage",Charges!B88,"")</f>
        <v/>
      </c>
      <c r="C88" t="str">
        <f>+IF(Charges!$E88="Atelier et montage",Charges!C88,"")</f>
        <v/>
      </c>
      <c r="D88" t="str">
        <f>+IF(Charges!$E88="Atelier et montage",Charges!D88,"")</f>
        <v/>
      </c>
    </row>
    <row r="89" spans="1:4" x14ac:dyDescent="0.3">
      <c r="A89">
        <f>+IF(Charges!$E89="Atelier et montage",Charges!A89,"")</f>
        <v>626200</v>
      </c>
      <c r="B89" t="str">
        <f>+IF(Charges!$E89="Atelier et montage",Charges!B89,"")</f>
        <v>FRAIS DE TELECOMMUNICATION</v>
      </c>
      <c r="C89">
        <f>+IF(Charges!$E89="Atelier et montage",Charges!C89,"")</f>
        <v>8</v>
      </c>
      <c r="D89">
        <f>+IF(Charges!$E89="Atelier et montage",Charges!D89,"")</f>
        <v>624</v>
      </c>
    </row>
    <row r="90" spans="1:4" x14ac:dyDescent="0.3">
      <c r="A90" t="str">
        <f>+IF(Charges!$E90="Atelier et montage",Charges!A90,"")</f>
        <v/>
      </c>
      <c r="B90" t="str">
        <f>+IF(Charges!$E90="Atelier et montage",Charges!B90,"")</f>
        <v/>
      </c>
      <c r="C90" t="str">
        <f>+IF(Charges!$E90="Atelier et montage",Charges!C90,"")</f>
        <v/>
      </c>
      <c r="D90" t="str">
        <f>+IF(Charges!$E90="Atelier et montage",Charges!D90,"")</f>
        <v/>
      </c>
    </row>
    <row r="91" spans="1:4" x14ac:dyDescent="0.3">
      <c r="A91">
        <f>+IF(Charges!$E91="Atelier et montage",Charges!A91,"")</f>
        <v>626260</v>
      </c>
      <c r="B91" t="str">
        <f>+IF(Charges!$E91="Atelier et montage",Charges!B91,"")</f>
        <v>ABONNEMENT INTERNET WANAD</v>
      </c>
      <c r="C91">
        <f>+IF(Charges!$E91="Atelier et montage",Charges!C91,"")</f>
        <v>1124</v>
      </c>
      <c r="D91">
        <f>+IF(Charges!$E91="Atelier et montage",Charges!D91,"")</f>
        <v>1424</v>
      </c>
    </row>
    <row r="92" spans="1:4" x14ac:dyDescent="0.3">
      <c r="A92">
        <f>+IF(Charges!$E92="Atelier et montage",Charges!A92,"")</f>
        <v>627800</v>
      </c>
      <c r="B92" t="str">
        <f>+IF(Charges!$E92="Atelier et montage",Charges!B92,"")</f>
        <v xml:space="preserve">FRAIS BANCAIRES BA ­ CREDIT </v>
      </c>
      <c r="C92">
        <f>+IF(Charges!$E92="Atelier et montage",Charges!C92,"")</f>
        <v>2639.22</v>
      </c>
      <c r="D92">
        <f>+IF(Charges!$E92="Atelier et montage",Charges!D92,"")</f>
        <v>10497.17</v>
      </c>
    </row>
    <row r="93" spans="1:4" x14ac:dyDescent="0.3">
      <c r="A93">
        <f>+IF(Charges!$E93="Atelier et montage",Charges!A93,"")</f>
        <v>627801</v>
      </c>
      <c r="B93" t="str">
        <f>+IF(Charges!$E93="Atelier et montage",Charges!B93,"")</f>
        <v>FRAIS BANCAIRE BANQUE POPU</v>
      </c>
      <c r="C93">
        <f>+IF(Charges!$E93="Atelier et montage",Charges!C93,"")</f>
        <v>5742.69</v>
      </c>
      <c r="D93">
        <f>+IF(Charges!$E93="Atelier et montage",Charges!D93,"")</f>
        <v>2844.46</v>
      </c>
    </row>
    <row r="94" spans="1:4" x14ac:dyDescent="0.3">
      <c r="A94">
        <f>+IF(Charges!$E94="Atelier et montage",Charges!A94,"")</f>
        <v>628100</v>
      </c>
      <c r="B94" t="str">
        <f>+IF(Charges!$E94="Atelier et montage",Charges!B94,"")</f>
        <v>CONCOURS DIVERS (COTISATIO</v>
      </c>
      <c r="C94">
        <f>+IF(Charges!$E94="Atelier et montage",Charges!C94,"")</f>
        <v>100</v>
      </c>
      <c r="D94">
        <f>+IF(Charges!$E94="Atelier et montage",Charges!D94,"")</f>
        <v>0</v>
      </c>
    </row>
    <row r="95" spans="1:4" x14ac:dyDescent="0.3">
      <c r="A95">
        <f>+IF(Charges!$E95="Atelier et montage",Charges!A95,"")</f>
        <v>628150</v>
      </c>
      <c r="B95" t="str">
        <f>+IF(Charges!$E95="Atelier et montage",Charges!B95,"")</f>
        <v>COT.ORG.SYNDICALES ET PROF</v>
      </c>
      <c r="C95">
        <f>+IF(Charges!$E95="Atelier et montage",Charges!C95,"")</f>
        <v>769</v>
      </c>
      <c r="D95">
        <f>+IF(Charges!$E95="Atelier et montage",Charges!D95,"")</f>
        <v>1513.02</v>
      </c>
    </row>
    <row r="96" spans="1:4" x14ac:dyDescent="0.3">
      <c r="A96" t="str">
        <f>+IF(Charges!$E96="Atelier et montage",Charges!A96,"")</f>
        <v/>
      </c>
      <c r="B96" t="str">
        <f>+IF(Charges!$E96="Atelier et montage",Charges!B96,"")</f>
        <v/>
      </c>
      <c r="C96" t="str">
        <f>+IF(Charges!$E96="Atelier et montage",Charges!C96,"")</f>
        <v/>
      </c>
      <c r="D96" t="str">
        <f>+IF(Charges!$E96="Atelier et montage",Charges!D96,"")</f>
        <v/>
      </c>
    </row>
    <row r="97" spans="1:4" x14ac:dyDescent="0.3">
      <c r="A97" t="str">
        <f>+IF(Charges!$E97="Atelier et montage",Charges!A97,"")</f>
        <v/>
      </c>
      <c r="B97" t="str">
        <f>+IF(Charges!$E97="Atelier et montage",Charges!B97,"")</f>
        <v/>
      </c>
      <c r="C97" t="str">
        <f>+IF(Charges!$E97="Atelier et montage",Charges!C97,"")</f>
        <v/>
      </c>
      <c r="D97" t="str">
        <f>+IF(Charges!$E97="Atelier et montage",Charges!D97,"")</f>
        <v/>
      </c>
    </row>
    <row r="98" spans="1:4" x14ac:dyDescent="0.3">
      <c r="A98" t="str">
        <f>+IF(Charges!$E98="Atelier et montage",Charges!A98,"")</f>
        <v/>
      </c>
      <c r="B98" t="str">
        <f>+IF(Charges!$E98="Atelier et montage",Charges!B98,"")</f>
        <v/>
      </c>
      <c r="C98" t="str">
        <f>+IF(Charges!$E98="Atelier et montage",Charges!C98,"")</f>
        <v/>
      </c>
      <c r="D98" t="str">
        <f>+IF(Charges!$E98="Atelier et montage",Charges!D98,"")</f>
        <v/>
      </c>
    </row>
    <row r="99" spans="1:4" x14ac:dyDescent="0.3">
      <c r="A99">
        <f>+IF(Charges!$E99="Atelier et montage",Charges!A99,"")</f>
        <v>635111</v>
      </c>
      <c r="B99" t="str">
        <f>+IF(Charges!$E99="Atelier et montage",Charges!B99,"")</f>
        <v>CONTRIBUTION CET</v>
      </c>
      <c r="C99">
        <f>+IF(Charges!$E99="Atelier et montage",Charges!C99,"")</f>
        <v>2527</v>
      </c>
      <c r="D99">
        <f>+IF(Charges!$E99="Atelier et montage",Charges!D99,"")</f>
        <v>7513</v>
      </c>
    </row>
    <row r="100" spans="1:4" x14ac:dyDescent="0.3">
      <c r="A100" t="str">
        <f>+IF(Charges!$E100="Atelier et montage",Charges!A100,"")</f>
        <v/>
      </c>
      <c r="B100" t="str">
        <f>+IF(Charges!$E100="Atelier et montage",Charges!B100,"")</f>
        <v/>
      </c>
      <c r="C100" t="str">
        <f>+IF(Charges!$E100="Atelier et montage",Charges!C100,"")</f>
        <v/>
      </c>
      <c r="D100" t="str">
        <f>+IF(Charges!$E100="Atelier et montage",Charges!D100,"")</f>
        <v/>
      </c>
    </row>
    <row r="101" spans="1:4" x14ac:dyDescent="0.3">
      <c r="A101">
        <f>+IF(Charges!$E101="Atelier et montage",Charges!A101,"")</f>
        <v>635140</v>
      </c>
      <c r="B101" t="str">
        <f>+IF(Charges!$E101="Atelier et montage",Charges!B101,"")</f>
        <v>* TAXE S/VEHICULES  TOURISME</v>
      </c>
      <c r="C101">
        <f>+IF(Charges!$E101="Atelier et montage",Charges!C101,"")</f>
        <v>1816</v>
      </c>
      <c r="D101">
        <f>+IF(Charges!$E101="Atelier et montage",Charges!D101,"")</f>
        <v>2056.88</v>
      </c>
    </row>
    <row r="102" spans="1:4" x14ac:dyDescent="0.3">
      <c r="A102">
        <f>+IF(Charges!$E102="Atelier et montage",Charges!A102,"")</f>
        <v>635400</v>
      </c>
      <c r="B102" t="str">
        <f>+IF(Charges!$E102="Atelier et montage",Charges!B102,"")</f>
        <v>DROITS ENREGISTREMENT, TIMB</v>
      </c>
      <c r="C102">
        <f>+IF(Charges!$E102="Atelier et montage",Charges!C102,"")</f>
        <v>18.940000000000001</v>
      </c>
      <c r="D102">
        <f>+IF(Charges!$E102="Atelier et montage",Charges!D102,"")</f>
        <v>0</v>
      </c>
    </row>
    <row r="103" spans="1:4" x14ac:dyDescent="0.3">
      <c r="A103">
        <f>+IF(Charges!$E103="Atelier et montage",Charges!A103,"")</f>
        <v>635800</v>
      </c>
      <c r="B103" t="str">
        <f>+IF(Charges!$E103="Atelier et montage",Charges!B103,"")</f>
        <v>AUTRES DROITS ET TAXES</v>
      </c>
      <c r="C103">
        <f>+IF(Charges!$E103="Atelier et montage",Charges!C103,"")</f>
        <v>9550</v>
      </c>
      <c r="D103">
        <f>+IF(Charges!$E103="Atelier et montage",Charges!D103,"")</f>
        <v>0</v>
      </c>
    </row>
    <row r="104" spans="1:4" x14ac:dyDescent="0.3">
      <c r="A104">
        <f>+IF(Charges!$E104="Atelier et montage",Charges!A104,"")</f>
        <v>635820</v>
      </c>
      <c r="B104" t="str">
        <f>+IF(Charges!$E104="Atelier et montage",Charges!B104,"")</f>
        <v>TAXE COREM</v>
      </c>
      <c r="C104">
        <f>+IF(Charges!$E104="Atelier et montage",Charges!C104,"")</f>
        <v>1233.9000000000001</v>
      </c>
      <c r="D104">
        <f>+IF(Charges!$E104="Atelier et montage",Charges!D104,"")</f>
        <v>2166.34</v>
      </c>
    </row>
    <row r="105" spans="1:4" x14ac:dyDescent="0.3">
      <c r="A105" s="8" t="str">
        <f>+IF(Charges!$E105="Atelier et montage",Charges!A105,"")</f>
        <v/>
      </c>
      <c r="B105" s="8" t="str">
        <f>+IF(Charges!$E105="Atelier et montage",Charges!B105,"")</f>
        <v/>
      </c>
      <c r="C105" s="8" t="str">
        <f>+IF(Charges!$E105="Atelier et montage",Charges!C105,"")</f>
        <v/>
      </c>
      <c r="D105" s="8" t="str">
        <f>+IF(Charges!$E105="Atelier et montage",Charges!D105,"")</f>
        <v/>
      </c>
    </row>
    <row r="106" spans="1:4" s="8" customFormat="1" x14ac:dyDescent="0.3">
      <c r="A106" s="8" t="str">
        <f>+IF(Charges!$E106="Atelier et montage",Charges!A106,"")</f>
        <v/>
      </c>
      <c r="B106" s="8" t="str">
        <f>+IF(Charges!$E106="Atelier et montage",Charges!B106,"")</f>
        <v/>
      </c>
      <c r="C106" s="8" t="str">
        <f>+IF(Charges!$E106="Atelier et montage",Charges!C106,"")</f>
        <v/>
      </c>
      <c r="D106" s="8" t="str">
        <f>+IF(Charges!$E106="Atelier et montage",Charges!D106,"")</f>
        <v/>
      </c>
    </row>
    <row r="107" spans="1:4" s="8" customFormat="1" x14ac:dyDescent="0.3">
      <c r="A107" s="8" t="str">
        <f>+IF(Charges!$E107="Atelier et montage",Charges!A107,"")</f>
        <v/>
      </c>
      <c r="B107" s="8" t="str">
        <f>+IF(Charges!$E107="Atelier et montage",Charges!B107,"")</f>
        <v/>
      </c>
      <c r="C107" s="8" t="str">
        <f>+IF(Charges!$E107="Atelier et montage",Charges!C107,"")</f>
        <v/>
      </c>
      <c r="D107" s="8" t="str">
        <f>+IF(Charges!$E107="Atelier et montage",Charges!D107,"")</f>
        <v/>
      </c>
    </row>
    <row r="108" spans="1:4" s="8" customFormat="1" x14ac:dyDescent="0.3">
      <c r="A108" s="8" t="str">
        <f>+IF(Charges!$E108="Atelier et montage",Charges!A108,"")</f>
        <v/>
      </c>
      <c r="B108" s="8" t="str">
        <f>+IF(Charges!$E108="Atelier et montage",Charges!B108,"")</f>
        <v/>
      </c>
      <c r="C108" s="8" t="str">
        <f>+IF(Charges!$E108="Atelier et montage",Charges!C108,"")</f>
        <v/>
      </c>
      <c r="D108" s="8" t="str">
        <f>+IF(Charges!$E108="Atelier et montage",Charges!D108,"")</f>
        <v/>
      </c>
    </row>
    <row r="109" spans="1:4" s="8" customFormat="1" x14ac:dyDescent="0.3">
      <c r="A109" s="8" t="str">
        <f>+IF(Charges!$E109="Atelier et montage",Charges!A109,"")</f>
        <v/>
      </c>
      <c r="B109" s="8" t="str">
        <f>+IF(Charges!$E109="Atelier et montage",Charges!B109,"")</f>
        <v/>
      </c>
      <c r="C109" s="8" t="str">
        <f>+IF(Charges!$E109="Atelier et montage",Charges!C109,"")</f>
        <v/>
      </c>
      <c r="D109" s="8" t="str">
        <f>+IF(Charges!$E109="Atelier et montage",Charges!D109,"")</f>
        <v/>
      </c>
    </row>
    <row r="110" spans="1:4" s="8" customFormat="1" x14ac:dyDescent="0.3">
      <c r="A110" s="8" t="str">
        <f>+IF(Charges!$E110="Atelier et montage",Charges!A110,"")</f>
        <v/>
      </c>
      <c r="B110" s="8" t="str">
        <f>+IF(Charges!$E110="Atelier et montage",Charges!B110,"")</f>
        <v/>
      </c>
      <c r="C110" s="8" t="str">
        <f>+IF(Charges!$E110="Atelier et montage",Charges!C110,"")</f>
        <v/>
      </c>
      <c r="D110" s="8" t="str">
        <f>+IF(Charges!$E110="Atelier et montage",Charges!D110,"")</f>
        <v/>
      </c>
    </row>
    <row r="111" spans="1:4" s="8" customFormat="1" x14ac:dyDescent="0.3">
      <c r="A111" s="8" t="str">
        <f>+IF(Charges!$E111="Atelier et montage",Charges!A111,"")</f>
        <v/>
      </c>
      <c r="B111" s="8" t="str">
        <f>+IF(Charges!$E111="Atelier et montage",Charges!B111,"")</f>
        <v/>
      </c>
      <c r="C111" s="8" t="str">
        <f>+IF(Charges!$E111="Atelier et montage",Charges!C111,"")</f>
        <v/>
      </c>
      <c r="D111" s="8" t="str">
        <f>+IF(Charges!$E111="Atelier et montage",Charges!D111,"")</f>
        <v/>
      </c>
    </row>
    <row r="112" spans="1:4" s="8" customFormat="1" x14ac:dyDescent="0.3">
      <c r="A112" s="8">
        <f>+IF(Charges!$E112="Atelier et montage",Charges!A112,"")</f>
        <v>641420</v>
      </c>
      <c r="B112" s="8" t="str">
        <f>+IF(Charges!$E112="Atelier et montage",Charges!B112,"")</f>
        <v>GRATIFICATION STAGIAIRE</v>
      </c>
      <c r="C112" s="8">
        <f>+IF(Charges!$E112="Atelier et montage",Charges!C112,"")</f>
        <v>300</v>
      </c>
      <c r="D112" s="8">
        <f>+IF(Charges!$E112="Atelier et montage",Charges!D112,"")</f>
        <v>500</v>
      </c>
    </row>
    <row r="113" spans="1:4" s="8" customFormat="1" x14ac:dyDescent="0.3">
      <c r="A113" s="8" t="str">
        <f>+IF(Charges!$E113="Atelier et montage",Charges!A113,"")</f>
        <v/>
      </c>
      <c r="B113" s="8" t="str">
        <f>+IF(Charges!$E113="Atelier et montage",Charges!B113,"")</f>
        <v/>
      </c>
      <c r="C113" s="8" t="str">
        <f>+IF(Charges!$E113="Atelier et montage",Charges!C113,"")</f>
        <v/>
      </c>
      <c r="D113" s="8" t="str">
        <f>+IF(Charges!$E113="Atelier et montage",Charges!D113,"")</f>
        <v/>
      </c>
    </row>
    <row r="114" spans="1:4" s="8" customFormat="1" x14ac:dyDescent="0.3">
      <c r="A114" s="8" t="str">
        <f>+IF(Charges!$E114="Atelier et montage",Charges!A114,"")</f>
        <v/>
      </c>
      <c r="B114" s="8" t="str">
        <f>+IF(Charges!$E114="Atelier et montage",Charges!B114,"")</f>
        <v/>
      </c>
      <c r="C114" s="8" t="str">
        <f>+IF(Charges!$E114="Atelier et montage",Charges!C114,"")</f>
        <v/>
      </c>
      <c r="D114" s="8" t="str">
        <f>+IF(Charges!$E114="Atelier et montage",Charges!D114,"")</f>
        <v/>
      </c>
    </row>
    <row r="115" spans="1:4" s="8" customFormat="1" x14ac:dyDescent="0.3">
      <c r="A115" s="8" t="str">
        <f>+IF(Charges!$E115="Atelier et montage",Charges!A115,"")</f>
        <v/>
      </c>
      <c r="B115" s="8" t="str">
        <f>+IF(Charges!$E115="Atelier et montage",Charges!B115,"")</f>
        <v/>
      </c>
      <c r="C115" s="8" t="str">
        <f>+IF(Charges!$E115="Atelier et montage",Charges!C115,"")</f>
        <v/>
      </c>
      <c r="D115" s="8" t="str">
        <f>+IF(Charges!$E115="Atelier et montage",Charges!D115,"")</f>
        <v/>
      </c>
    </row>
    <row r="116" spans="1:4" s="8" customFormat="1" x14ac:dyDescent="0.3">
      <c r="A116" s="8" t="str">
        <f>+IF(Charges!$E116="Atelier et montage",Charges!A116,"")</f>
        <v/>
      </c>
      <c r="B116" s="8" t="str">
        <f>+IF(Charges!$E116="Atelier et montage",Charges!B116,"")</f>
        <v/>
      </c>
      <c r="C116" s="8" t="str">
        <f>+IF(Charges!$E116="Atelier et montage",Charges!C116,"")</f>
        <v/>
      </c>
      <c r="D116" s="8" t="str">
        <f>+IF(Charges!$E116="Atelier et montage",Charges!D116,"")</f>
        <v/>
      </c>
    </row>
    <row r="117" spans="1:4" s="8" customFormat="1" x14ac:dyDescent="0.3">
      <c r="A117" s="8" t="str">
        <f>+IF(Charges!$E117="Atelier et montage",Charges!A117,"")</f>
        <v/>
      </c>
      <c r="B117" s="8" t="str">
        <f>+IF(Charges!$E117="Atelier et montage",Charges!B117,"")</f>
        <v/>
      </c>
      <c r="C117" s="8" t="str">
        <f>+IF(Charges!$E117="Atelier et montage",Charges!C117,"")</f>
        <v/>
      </c>
      <c r="D117" s="8" t="str">
        <f>+IF(Charges!$E117="Atelier et montage",Charges!D117,"")</f>
        <v/>
      </c>
    </row>
    <row r="118" spans="1:4" s="8" customFormat="1" x14ac:dyDescent="0.3">
      <c r="A118" s="8" t="str">
        <f>+IF(Charges!$E118="Atelier et montage",Charges!A118,"")</f>
        <v/>
      </c>
      <c r="B118" s="8" t="str">
        <f>+IF(Charges!$E118="Atelier et montage",Charges!B118,"")</f>
        <v/>
      </c>
      <c r="C118" s="8" t="str">
        <f>+IF(Charges!$E118="Atelier et montage",Charges!C118,"")</f>
        <v/>
      </c>
      <c r="D118" s="8" t="str">
        <f>+IF(Charges!$E118="Atelier et montage",Charges!D118,"")</f>
        <v/>
      </c>
    </row>
    <row r="119" spans="1:4" s="8" customFormat="1" x14ac:dyDescent="0.3">
      <c r="A119" s="8" t="str">
        <f>+IF(Charges!$E119="Atelier et montage",Charges!A119,"")</f>
        <v/>
      </c>
      <c r="B119" s="8" t="str">
        <f>+IF(Charges!$E119="Atelier et montage",Charges!B119,"")</f>
        <v/>
      </c>
      <c r="C119" s="8" t="str">
        <f>+IF(Charges!$E119="Atelier et montage",Charges!C119,"")</f>
        <v/>
      </c>
      <c r="D119" s="8" t="str">
        <f>+IF(Charges!$E119="Atelier et montage",Charges!D119,"")</f>
        <v/>
      </c>
    </row>
    <row r="120" spans="1:4" s="8" customFormat="1" x14ac:dyDescent="0.3">
      <c r="A120" s="8" t="str">
        <f>+IF(Charges!$E120="Atelier et montage",Charges!A120,"")</f>
        <v/>
      </c>
      <c r="B120" s="8" t="str">
        <f>+IF(Charges!$E120="Atelier et montage",Charges!B120,"")</f>
        <v/>
      </c>
      <c r="C120" s="8" t="str">
        <f>+IF(Charges!$E120="Atelier et montage",Charges!C120,"")</f>
        <v/>
      </c>
      <c r="D120" s="8" t="str">
        <f>+IF(Charges!$E120="Atelier et montage",Charges!D120,"")</f>
        <v/>
      </c>
    </row>
    <row r="121" spans="1:4" s="8" customFormat="1" x14ac:dyDescent="0.3">
      <c r="A121" s="8" t="str">
        <f>+IF(Charges!$E121="Atelier et montage",Charges!A121,"")</f>
        <v/>
      </c>
      <c r="B121" s="8" t="str">
        <f>+IF(Charges!$E121="Atelier et montage",Charges!B121,"")</f>
        <v/>
      </c>
      <c r="C121" s="8" t="str">
        <f>+IF(Charges!$E121="Atelier et montage",Charges!C121,"")</f>
        <v/>
      </c>
      <c r="D121" s="8" t="str">
        <f>+IF(Charges!$E121="Atelier et montage",Charges!D121,"")</f>
        <v/>
      </c>
    </row>
    <row r="122" spans="1:4" s="8" customFormat="1" x14ac:dyDescent="0.3">
      <c r="A122" s="8" t="str">
        <f>+IF(Charges!$E122="Atelier et montage",Charges!A122,"")</f>
        <v/>
      </c>
      <c r="B122" s="8" t="str">
        <f>+IF(Charges!$E122="Atelier et montage",Charges!B122,"")</f>
        <v/>
      </c>
      <c r="C122" s="8" t="str">
        <f>+IF(Charges!$E122="Atelier et montage",Charges!C122,"")</f>
        <v/>
      </c>
      <c r="D122" s="8" t="str">
        <f>+IF(Charges!$E122="Atelier et montage",Charges!D122,"")</f>
        <v/>
      </c>
    </row>
    <row r="123" spans="1:4" s="8" customFormat="1" x14ac:dyDescent="0.3">
      <c r="A123" s="8" t="str">
        <f>+IF(Charges!$E123="Atelier et montage",Charges!A123,"")</f>
        <v/>
      </c>
      <c r="B123" s="8" t="str">
        <f>+IF(Charges!$E123="Atelier et montage",Charges!B123,"")</f>
        <v/>
      </c>
      <c r="C123" s="8" t="str">
        <f>+IF(Charges!$E123="Atelier et montage",Charges!C123,"")</f>
        <v/>
      </c>
      <c r="D123" s="8" t="str">
        <f>+IF(Charges!$E123="Atelier et montage",Charges!D123,"")</f>
        <v/>
      </c>
    </row>
    <row r="124" spans="1:4" s="8" customFormat="1" x14ac:dyDescent="0.3">
      <c r="A124" s="8" t="str">
        <f>+IF(Charges!$E124="Atelier et montage",Charges!A124,"")</f>
        <v/>
      </c>
      <c r="B124" s="8" t="str">
        <f>+IF(Charges!$E124="Atelier et montage",Charges!B124,"")</f>
        <v/>
      </c>
      <c r="C124" s="8" t="str">
        <f>+IF(Charges!$E124="Atelier et montage",Charges!C124,"")</f>
        <v/>
      </c>
      <c r="D124" s="8" t="str">
        <f>+IF(Charges!$E124="Atelier et montage",Charges!D124,"")</f>
        <v/>
      </c>
    </row>
    <row r="125" spans="1:4" s="8" customFormat="1" x14ac:dyDescent="0.3">
      <c r="A125" s="8" t="str">
        <f>+IF(Charges!$E125="Atelier et montage",Charges!A125,"")</f>
        <v/>
      </c>
      <c r="B125" s="8" t="str">
        <f>+IF(Charges!$E125="Atelier et montage",Charges!B125,"")</f>
        <v/>
      </c>
      <c r="C125" s="8" t="str">
        <f>+IF(Charges!$E125="Atelier et montage",Charges!C125,"")</f>
        <v/>
      </c>
      <c r="D125" s="8" t="str">
        <f>+IF(Charges!$E125="Atelier et montage",Charges!D125,"")</f>
        <v/>
      </c>
    </row>
    <row r="126" spans="1:4" s="8" customFormat="1" x14ac:dyDescent="0.3">
      <c r="A126" s="8">
        <f>+IF(Charges!$E126="Atelier et montage",Charges!A126,"")</f>
        <v>647010</v>
      </c>
      <c r="B126" s="8" t="str">
        <f>+IF(Charges!$E126="Atelier et montage",Charges!B126,"")</f>
        <v>MATERIEL DE PROTECTION SECU</v>
      </c>
      <c r="C126" s="8">
        <f>+IF(Charges!$E126="Atelier et montage",Charges!C126,"")</f>
        <v>5952.09</v>
      </c>
      <c r="D126" s="8">
        <f>+IF(Charges!$E126="Atelier et montage",Charges!D126,"")</f>
        <v>9945.24</v>
      </c>
    </row>
    <row r="127" spans="1:4" s="8" customFormat="1" x14ac:dyDescent="0.3">
      <c r="A127" s="8">
        <f>+IF(Charges!$E127="Atelier et montage",Charges!A127,"")</f>
        <v>647030</v>
      </c>
      <c r="B127" s="8" t="str">
        <f>+IF(Charges!$E127="Atelier et montage",Charges!B127,"")</f>
        <v>ACHATS MASQUES COVID19</v>
      </c>
      <c r="C127" s="8">
        <f>+IF(Charges!$E127="Atelier et montage",Charges!C127,"")</f>
        <v>0</v>
      </c>
      <c r="D127" s="8">
        <f>+IF(Charges!$E127="Atelier et montage",Charges!D127,"")</f>
        <v>899.68</v>
      </c>
    </row>
    <row r="128" spans="1:4" s="8" customFormat="1" x14ac:dyDescent="0.3">
      <c r="A128" s="8">
        <f>+IF(Charges!$E128="Atelier et montage",Charges!A128,"")</f>
        <v>647500</v>
      </c>
      <c r="B128" s="8" t="str">
        <f>+IF(Charges!$E128="Atelier et montage",Charges!B128,"")</f>
        <v>MEDECINE DU TRAVAIL, PHARMA</v>
      </c>
      <c r="C128" s="8">
        <f>+IF(Charges!$E128="Atelier et montage",Charges!C128,"")</f>
        <v>1118.27</v>
      </c>
      <c r="D128" s="8">
        <f>+IF(Charges!$E128="Atelier et montage",Charges!D128,"")</f>
        <v>2069.71</v>
      </c>
    </row>
    <row r="129" spans="1:4" s="8" customFormat="1" x14ac:dyDescent="0.3">
      <c r="A129" s="8">
        <f>+IF(Charges!$E129="Atelier et montage",Charges!A129,"")</f>
        <v>648000</v>
      </c>
      <c r="B129" s="8" t="str">
        <f>+IF(Charges!$E129="Atelier et montage",Charges!B129,"")</f>
        <v>DIVERS PERSONNELS DEPLACE</v>
      </c>
      <c r="C129" s="8">
        <f>+IF(Charges!$E129="Atelier et montage",Charges!C129,"")</f>
        <v>2747.49</v>
      </c>
      <c r="D129" s="8">
        <f>+IF(Charges!$E129="Atelier et montage",Charges!D129,"")</f>
        <v>5350.52</v>
      </c>
    </row>
    <row r="130" spans="1:4" s="8" customFormat="1" x14ac:dyDescent="0.3">
      <c r="A130" s="8">
        <f>+IF(Charges!$E130="Atelier et montage",Charges!A130,"")</f>
        <v>648050</v>
      </c>
      <c r="B130" s="8" t="str">
        <f>+IF(Charges!$E130="Atelier et montage",Charges!B130,"")</f>
        <v>AUTRES CHARGES DU PERSONN</v>
      </c>
      <c r="C130" s="8">
        <f>+IF(Charges!$E130="Atelier et montage",Charges!C130,"")</f>
        <v>8706.84</v>
      </c>
      <c r="D130" s="8">
        <f>+IF(Charges!$E130="Atelier et montage",Charges!D130,"")</f>
        <v>3156.15</v>
      </c>
    </row>
    <row r="131" spans="1:4" s="8" customFormat="1" x14ac:dyDescent="0.3">
      <c r="A131" s="8">
        <f>+IF(Charges!$E131="Atelier et montage",Charges!A131,"")</f>
        <v>651000</v>
      </c>
      <c r="B131" s="8" t="str">
        <f>+IF(Charges!$E131="Atelier et montage",Charges!B131,"")</f>
        <v>CERTIFICAT ANALYSE</v>
      </c>
      <c r="C131" s="8">
        <f>+IF(Charges!$E131="Atelier et montage",Charges!C131,"")</f>
        <v>0</v>
      </c>
      <c r="D131" s="8">
        <f>+IF(Charges!$E131="Atelier et montage",Charges!D131,"")</f>
        <v>27</v>
      </c>
    </row>
    <row r="132" spans="1:4" s="8" customFormat="1" x14ac:dyDescent="0.3">
      <c r="A132" s="8">
        <f>+IF(Charges!$E132="Atelier et montage",Charges!A132,"")</f>
        <v>654400</v>
      </c>
      <c r="B132" s="8" t="str">
        <f>+IF(Charges!$E132="Atelier et montage",Charges!B132,"")</f>
        <v>CREANCES DES EXERCICES ANT</v>
      </c>
      <c r="C132" s="8">
        <f>+IF(Charges!$E132="Atelier et montage",Charges!C132,"")</f>
        <v>0</v>
      </c>
      <c r="D132" s="8">
        <f>+IF(Charges!$E132="Atelier et montage",Charges!D132,"")</f>
        <v>388</v>
      </c>
    </row>
    <row r="133" spans="1:4" s="8" customFormat="1" x14ac:dyDescent="0.3">
      <c r="A133" s="8">
        <f>+IF(Charges!$E133="Atelier et montage",Charges!A133,"")</f>
        <v>658000</v>
      </c>
      <c r="B133" s="8" t="str">
        <f>+IF(Charges!$E133="Atelier et montage",Charges!B133,"")</f>
        <v>FRAIS DIVERS DE GESTION</v>
      </c>
      <c r="C133" s="8">
        <f>+IF(Charges!$E133="Atelier et montage",Charges!C133,"")</f>
        <v>1546.63</v>
      </c>
      <c r="D133" s="8">
        <f>+IF(Charges!$E133="Atelier et montage",Charges!D133,"")</f>
        <v>8.67</v>
      </c>
    </row>
    <row r="134" spans="1:4" s="8" customFormat="1" x14ac:dyDescent="0.3">
      <c r="A134" s="8">
        <f>+IF(Charges!$E134="Atelier et montage",Charges!A134,"")</f>
        <v>661000</v>
      </c>
      <c r="B134" s="8" t="str">
        <f>+IF(Charges!$E134="Atelier et montage",Charges!B134,"")</f>
        <v>INTERETS DES EMPRUNTS</v>
      </c>
      <c r="C134" s="8">
        <f>+IF(Charges!$E134="Atelier et montage",Charges!C134,"")</f>
        <v>1037.55</v>
      </c>
      <c r="D134" s="8">
        <f>+IF(Charges!$E134="Atelier et montage",Charges!D134,"")</f>
        <v>666.25</v>
      </c>
    </row>
    <row r="135" spans="1:4" s="8" customFormat="1" x14ac:dyDescent="0.3">
      <c r="A135" s="8">
        <f>+IF(Charges!$E135="Atelier et montage",Charges!A135,"")</f>
        <v>661500</v>
      </c>
      <c r="B135" s="8" t="str">
        <f>+IF(Charges!$E135="Atelier et montage",Charges!B135,"")</f>
        <v>INTERETS DES COMPTES COURA</v>
      </c>
      <c r="C135" s="8">
        <f>+IF(Charges!$E135="Atelier et montage",Charges!C135,"")</f>
        <v>0</v>
      </c>
      <c r="D135" s="8">
        <f>+IF(Charges!$E135="Atelier et montage",Charges!D135,"")</f>
        <v>577.54</v>
      </c>
    </row>
    <row r="136" spans="1:4" s="8" customFormat="1" x14ac:dyDescent="0.3">
      <c r="A136" s="8">
        <f>+IF(Charges!$E136="Atelier et montage",Charges!A136,"")</f>
        <v>672000</v>
      </c>
      <c r="B136" s="8" t="str">
        <f>+IF(Charges!$E136="Atelier et montage",Charges!B136,"")</f>
        <v>CHARGES D'EXPLOIT.ANTERIEUR</v>
      </c>
      <c r="C136" s="8">
        <f>+IF(Charges!$E136="Atelier et montage",Charges!C136,"")</f>
        <v>2257.73</v>
      </c>
      <c r="D136" s="8">
        <f>+IF(Charges!$E136="Atelier et montage",Charges!D136,"")</f>
        <v>280.97000000000003</v>
      </c>
    </row>
    <row r="137" spans="1:4" s="8" customFormat="1" x14ac:dyDescent="0.3">
      <c r="A137" s="8">
        <f>+IF(Charges!$E137="Atelier et montage",Charges!A137,"")</f>
        <v>681114</v>
      </c>
      <c r="B137" s="8" t="str">
        <f>+IF(Charges!$E137="Atelier et montage",Charges!B137,"")</f>
        <v>DOT.AMORT.AUTRES IMMOB.INC</v>
      </c>
      <c r="C137" s="8">
        <f>+IF(Charges!$E137="Atelier et montage",Charges!C137,"")</f>
        <v>326.89999999999998</v>
      </c>
      <c r="D137" s="8">
        <f>+IF(Charges!$E137="Atelier et montage",Charges!D137,"")</f>
        <v>736.33</v>
      </c>
    </row>
    <row r="138" spans="1:4" s="8" customFormat="1" x14ac:dyDescent="0.3">
      <c r="A138" s="8" t="str">
        <f>+IF(Charges!$E138="Atelier et montage",Charges!A138,"")</f>
        <v/>
      </c>
      <c r="B138" s="8" t="str">
        <f>+IF(Charges!$E138="Atelier et montage",Charges!B138,"")</f>
        <v/>
      </c>
      <c r="C138" s="8" t="str">
        <f>+IF(Charges!$E138="Atelier et montage",Charges!C138,"")</f>
        <v/>
      </c>
      <c r="D138" s="8" t="str">
        <f>+IF(Charges!$E138="Atelier et montage",Charges!D138,"")</f>
        <v/>
      </c>
    </row>
    <row r="139" spans="1:4" s="8" customFormat="1" x14ac:dyDescent="0.3">
      <c r="A139" s="8" t="str">
        <f>+IF(Charges!$E139="Atelier et montage",Charges!A139,"")</f>
        <v/>
      </c>
      <c r="B139" s="8" t="str">
        <f>+IF(Charges!$E139="Atelier et montage",Charges!B139,"")</f>
        <v/>
      </c>
      <c r="C139" s="8" t="str">
        <f>+IF(Charges!$E139="Atelier et montage",Charges!C139,"")</f>
        <v/>
      </c>
      <c r="D139" s="8" t="str">
        <f>+IF(Charges!$E139="Atelier et montage",Charges!D139,"")</f>
        <v/>
      </c>
    </row>
    <row r="140" spans="1:4" s="8" customFormat="1" x14ac:dyDescent="0.3">
      <c r="A140" s="8" t="str">
        <f>+IF(Charges!$E140="Atelier et montage",Charges!A140,"")</f>
        <v/>
      </c>
      <c r="B140" s="8" t="str">
        <f>+IF(Charges!$E140="Atelier et montage",Charges!B140,"")</f>
        <v/>
      </c>
      <c r="C140" s="8" t="str">
        <f>+IF(Charges!$E140="Atelier et montage",Charges!C140,"")</f>
        <v/>
      </c>
      <c r="D140" s="8" t="str">
        <f>+IF(Charges!$E140="Atelier et montage",Charges!D140,"")</f>
        <v/>
      </c>
    </row>
    <row r="141" spans="1:4" s="8" customFormat="1" x14ac:dyDescent="0.3">
      <c r="A141" s="8" t="str">
        <f>+IF(Charges!$E141="Atelier et montage",Charges!A141,"")</f>
        <v/>
      </c>
      <c r="B141" s="8" t="str">
        <f>+IF(Charges!$E141="Atelier et montage",Charges!B141,"")</f>
        <v/>
      </c>
      <c r="C141" s="8" t="str">
        <f>+IF(Charges!$E141="Atelier et montage",Charges!C141,"")</f>
        <v/>
      </c>
      <c r="D141" s="8" t="str">
        <f>+IF(Charges!$E141="Atelier et montage",Charges!D141,"")</f>
        <v/>
      </c>
    </row>
    <row r="142" spans="1:4" s="8" customFormat="1" x14ac:dyDescent="0.3">
      <c r="A142" s="8">
        <f>+IF(Charges!$E142="Atelier et montage",Charges!A142,"")</f>
        <v>681128</v>
      </c>
      <c r="B142" s="8" t="str">
        <f>+IF(Charges!$E142="Atelier et montage",Charges!B142,"")</f>
        <v>DOT.AMORT.MOB.ET MAT BUREA</v>
      </c>
      <c r="C142" s="8">
        <f>+IF(Charges!$E142="Atelier et montage",Charges!C142,"")</f>
        <v>121.52</v>
      </c>
      <c r="D142" s="8">
        <f>+IF(Charges!$E142="Atelier et montage",Charges!D142,"")</f>
        <v>741.46</v>
      </c>
    </row>
    <row r="143" spans="1:4" s="8" customFormat="1" x14ac:dyDescent="0.3">
      <c r="A143" s="8" t="str">
        <f>+IF(Charges!$E143="Atelier et montage",Charges!A143,"")</f>
        <v/>
      </c>
      <c r="B143" s="8" t="str">
        <f>+IF(Charges!$E143="Atelier et montage",Charges!B143,"")</f>
        <v/>
      </c>
      <c r="C143" s="8" t="str">
        <f>+IF(Charges!$E143="Atelier et montage",Charges!C143,"")</f>
        <v/>
      </c>
      <c r="D143" s="8" t="str">
        <f>+IF(Charges!$E143="Atelier et montage",Charges!D143,"")</f>
        <v/>
      </c>
    </row>
    <row r="144" spans="1:4" s="2" customFormat="1" x14ac:dyDescent="0.3">
      <c r="A144" t="str">
        <f>+IF(Charges!$E144="Atelier et montage",Charges!A144,"")</f>
        <v/>
      </c>
      <c r="B144" t="str">
        <f>+IF(Charges!$E144="Atelier et montage",Charges!B144,"")</f>
        <v/>
      </c>
      <c r="C144" s="3">
        <f>SUM(C2:C143)</f>
        <v>110729.59999999999</v>
      </c>
      <c r="D144" s="3">
        <f>SUM(D2:D143)</f>
        <v>125133.68000000002</v>
      </c>
    </row>
    <row r="145" spans="1:4" x14ac:dyDescent="0.3">
      <c r="A145" t="str">
        <f>+IF(Charges!$E145="Atelier et montage",Charges!A145,"")</f>
        <v/>
      </c>
      <c r="B145" t="str">
        <f>+IF(Charges!$E145="Atelier et montage",Charges!B145,"")</f>
        <v/>
      </c>
      <c r="C145" t="str">
        <f>+IF(Charges!$E145="Atelier et montage",Charges!C145,"")</f>
        <v/>
      </c>
      <c r="D145" t="str">
        <f>+IF(Charges!$E145="Atelier et montage",Charges!D145,"")</f>
        <v/>
      </c>
    </row>
    <row r="146" spans="1:4" x14ac:dyDescent="0.3">
      <c r="A146" t="str">
        <f>+IF(Charges!$E146="Atelier et montage",Charges!A146,"")</f>
        <v/>
      </c>
      <c r="B146" t="str">
        <f>+IF(Charges!$E146="Atelier et montage",Charges!B146,"")</f>
        <v/>
      </c>
      <c r="C146" t="str">
        <f>+IF(Charges!$E146="Atelier et montage",Charges!C146,"")</f>
        <v/>
      </c>
      <c r="D146" t="str">
        <f>+IF(Charges!$E146="Atelier et montage",Charges!D146,"")</f>
        <v/>
      </c>
    </row>
    <row r="147" spans="1:4" x14ac:dyDescent="0.3">
      <c r="A147" t="str">
        <f>+IF(Charges!$E147="Atelier et montage",Charges!A147,"")</f>
        <v/>
      </c>
      <c r="B147" t="str">
        <f>+IF(Charges!$E147="Atelier et montage",Charges!B147,"")</f>
        <v/>
      </c>
      <c r="C147" t="str">
        <f>+IF(Charges!$E147="Atelier et montage",Charges!C147,"")</f>
        <v/>
      </c>
      <c r="D147" t="str">
        <f>+IF(Charges!$E147="Atelier et montage",Charges!D147,"")</f>
        <v/>
      </c>
    </row>
    <row r="148" spans="1:4" x14ac:dyDescent="0.3">
      <c r="A148" t="str">
        <f>+IF(Charges!$E148="Atelier et montage",Charges!A148,"")</f>
        <v/>
      </c>
      <c r="B148" t="str">
        <f>+IF(Charges!$E148="Atelier et montage",Charges!B148,"")</f>
        <v/>
      </c>
      <c r="C148" t="str">
        <f>+IF(Charges!$E148="Atelier et montage",Charges!C148,"")</f>
        <v/>
      </c>
      <c r="D148" t="str">
        <f>+IF(Charges!$E148="Atelier et montage",Charges!D148,"")</f>
        <v/>
      </c>
    </row>
    <row r="149" spans="1:4" x14ac:dyDescent="0.3">
      <c r="A149" t="str">
        <f>+IF(Charges!$E149="Atelier et montage",Charges!A149,"")</f>
        <v/>
      </c>
      <c r="B149" t="str">
        <f>+IF(Charges!$E149="Atelier et montage",Charges!B149,"")</f>
        <v/>
      </c>
      <c r="C149" t="str">
        <f>+IF(Charges!$E149="Atelier et montage",Charges!C149,"")</f>
        <v/>
      </c>
      <c r="D149" t="str">
        <f>+IF(Charges!$E149="Atelier et montage",Charges!D149,"")</f>
        <v/>
      </c>
    </row>
    <row r="150" spans="1:4" x14ac:dyDescent="0.3">
      <c r="A150" t="str">
        <f>+IF(Charges!$E150="Atelier et montage",Charges!A150,"")</f>
        <v/>
      </c>
      <c r="B150" t="str">
        <f>+IF(Charges!$E150="Atelier et montage",Charges!B150,"")</f>
        <v/>
      </c>
      <c r="C150" t="str">
        <f>+IF(Charges!$E150="Atelier et montage",Charges!C150,"")</f>
        <v/>
      </c>
      <c r="D150" t="str">
        <f>+IF(Charges!$E150="Atelier et montage",Charges!D150,"")</f>
        <v/>
      </c>
    </row>
    <row r="151" spans="1:4" x14ac:dyDescent="0.3">
      <c r="A151" t="str">
        <f>+IF(Charges!$E151="Atelier et montage",Charges!A151,"")</f>
        <v/>
      </c>
      <c r="B151" t="str">
        <f>+IF(Charges!$E151="Atelier et montage",Charges!B151,"")</f>
        <v/>
      </c>
      <c r="C151" t="str">
        <f>+IF(Charges!$E151="Atelier et montage",Charges!C151,"")</f>
        <v/>
      </c>
      <c r="D151" t="str">
        <f>+IF(Charges!$E151="Atelier et montage",Charges!D151,"")</f>
        <v/>
      </c>
    </row>
    <row r="152" spans="1:4" x14ac:dyDescent="0.3">
      <c r="A152" t="str">
        <f>+IF(Charges!$E152="Atelier et montage",Charges!A152,"")</f>
        <v/>
      </c>
      <c r="B152" t="str">
        <f>+IF(Charges!$E152="Atelier et montage",Charges!B152,"")</f>
        <v/>
      </c>
      <c r="C152" t="str">
        <f>+IF(Charges!$E152="Atelier et montage",Charges!C152,"")</f>
        <v/>
      </c>
      <c r="D152" t="str">
        <f>+IF(Charges!$E152="Atelier et montage",Charges!D152,"")</f>
        <v/>
      </c>
    </row>
    <row r="153" spans="1:4" x14ac:dyDescent="0.3">
      <c r="A153" t="str">
        <f>+IF(Charges!$E153="Atelier et montage",Charges!A153,"")</f>
        <v/>
      </c>
      <c r="B153" t="str">
        <f>+IF(Charges!$E153="Atelier et montage",Charges!B153,"")</f>
        <v/>
      </c>
      <c r="C153" t="str">
        <f>+IF(Charges!$E153="Atelier et montage",Charges!C153,"")</f>
        <v/>
      </c>
      <c r="D153" t="str">
        <f>+IF(Charges!$E153="Atelier et montage",Charges!D153,"")</f>
        <v/>
      </c>
    </row>
    <row r="154" spans="1:4" x14ac:dyDescent="0.3">
      <c r="A154" t="str">
        <f>+IF(Charges!$E154="Atelier et montage",Charges!A154,"")</f>
        <v/>
      </c>
      <c r="B154" t="str">
        <f>+IF(Charges!$E154="Atelier et montage",Charges!B154,"")</f>
        <v/>
      </c>
      <c r="C154" t="str">
        <f>+IF(Charges!$E154="Atelier et montage",Charges!C154,"")</f>
        <v/>
      </c>
      <c r="D154" t="str">
        <f>+IF(Charges!$E154="Atelier et montage",Charges!D154,"")</f>
        <v/>
      </c>
    </row>
    <row r="155" spans="1:4" x14ac:dyDescent="0.3">
      <c r="A155" t="str">
        <f>+IF(Charges!$E155="Atelier et montage",Charges!A155,"")</f>
        <v/>
      </c>
      <c r="B155" t="str">
        <f>+IF(Charges!$E155="Atelier et montage",Charges!B155,"")</f>
        <v/>
      </c>
      <c r="C155" t="str">
        <f>+IF(Charges!$E155="Atelier et montage",Charges!C155,"")</f>
        <v/>
      </c>
      <c r="D155" t="str">
        <f>+IF(Charges!$E155="Atelier et montage",Charges!D155,"")</f>
        <v/>
      </c>
    </row>
    <row r="156" spans="1:4" x14ac:dyDescent="0.3">
      <c r="A156" t="str">
        <f>+IF(Charges!$E156="Atelier et montage",Charges!A156,"")</f>
        <v/>
      </c>
      <c r="B156" t="str">
        <f>+IF(Charges!$E156="Atelier et montage",Charges!B156,"")</f>
        <v/>
      </c>
      <c r="C156" t="str">
        <f>+IF(Charges!$E156="Atelier et montage",Charges!C156,"")</f>
        <v/>
      </c>
      <c r="D156" t="str">
        <f>+IF(Charges!$E156="Atelier et montage",Charges!D156,"")</f>
        <v/>
      </c>
    </row>
    <row r="157" spans="1:4" x14ac:dyDescent="0.3">
      <c r="A157" t="str">
        <f>+IF(Charges!$E157="Atelier et montage",Charges!A157,"")</f>
        <v/>
      </c>
      <c r="B157" t="str">
        <f>+IF(Charges!$E157="Atelier et montage",Charges!B157,"")</f>
        <v/>
      </c>
      <c r="C157" t="str">
        <f>+IF(Charges!$E157="Atelier et montage",Charges!C157,"")</f>
        <v/>
      </c>
      <c r="D157" t="str">
        <f>+IF(Charges!$E157="Atelier et montage",Charges!D157,"")</f>
        <v/>
      </c>
    </row>
    <row r="158" spans="1:4" x14ac:dyDescent="0.3">
      <c r="A158" t="str">
        <f>+IF(Charges!$E158="Atelier et montage",Charges!A158,"")</f>
        <v/>
      </c>
      <c r="B158" t="str">
        <f>+IF(Charges!$E158="Atelier et montage",Charges!B158,"")</f>
        <v/>
      </c>
      <c r="C158" t="str">
        <f>+IF(Charges!$E158="Atelier et montage",Charges!C158,"")</f>
        <v/>
      </c>
      <c r="D158" t="str">
        <f>+IF(Charges!$E158="Atelier et montage",Charges!D158,"")</f>
        <v/>
      </c>
    </row>
    <row r="159" spans="1:4" x14ac:dyDescent="0.3">
      <c r="A159" t="str">
        <f>+IF(Charges!$E159="Atelier et montage",Charges!A159,"")</f>
        <v/>
      </c>
      <c r="B159" t="str">
        <f>+IF(Charges!$E159="Atelier et montage",Charges!B159,"")</f>
        <v/>
      </c>
      <c r="C159" t="str">
        <f>+IF(Charges!$E159="Atelier et montage",Charges!C159,"")</f>
        <v/>
      </c>
      <c r="D159" t="str">
        <f>+IF(Charges!$E159="Atelier et montage",Charges!D159,"")</f>
        <v/>
      </c>
    </row>
    <row r="160" spans="1:4" x14ac:dyDescent="0.3">
      <c r="A160" t="str">
        <f>+IF(Charges!$E160="Atelier et montage",Charges!A160,"")</f>
        <v/>
      </c>
      <c r="B160" t="str">
        <f>+IF(Charges!$E160="Atelier et montage",Charges!B160,"")</f>
        <v/>
      </c>
      <c r="C160" t="str">
        <f>+IF(Charges!$E160="Atelier et montage",Charges!C160,"")</f>
        <v/>
      </c>
      <c r="D160" t="str">
        <f>+IF(Charges!$E160="Atelier et montage",Charges!D160,"")</f>
        <v/>
      </c>
    </row>
    <row r="161" spans="1:4" x14ac:dyDescent="0.3">
      <c r="A161" t="str">
        <f>+IF(Charges!$E161="Atelier et montage",Charges!A161,"")</f>
        <v/>
      </c>
      <c r="B161" t="str">
        <f>+IF(Charges!$E161="Atelier et montage",Charges!B161,"")</f>
        <v/>
      </c>
      <c r="C161" t="str">
        <f>+IF(Charges!$E161="Atelier et montage",Charges!C161,"")</f>
        <v/>
      </c>
      <c r="D161" t="str">
        <f>+IF(Charges!$E161="Atelier et montage",Charges!D161,"")</f>
        <v/>
      </c>
    </row>
    <row r="162" spans="1:4" x14ac:dyDescent="0.3">
      <c r="A162" t="str">
        <f>+IF(Charges!$E162="Atelier et montage",Charges!A162,"")</f>
        <v/>
      </c>
      <c r="B162" t="str">
        <f>+IF(Charges!$E162="Atelier et montage",Charges!B162,"")</f>
        <v/>
      </c>
      <c r="C162" t="str">
        <f>+IF(Charges!$E162="Atelier et montage",Charges!C162,"")</f>
        <v/>
      </c>
      <c r="D162" t="str">
        <f>+IF(Charges!$E162="Atelier et montage",Charges!D162,"")</f>
        <v/>
      </c>
    </row>
    <row r="163" spans="1:4" x14ac:dyDescent="0.3">
      <c r="A163" t="str">
        <f>+IF(Charges!$E163="Atelier et montage",Charges!A163,"")</f>
        <v/>
      </c>
      <c r="B163" t="str">
        <f>+IF(Charges!$E163="Atelier et montage",Charges!B163,"")</f>
        <v/>
      </c>
      <c r="C163" t="str">
        <f>+IF(Charges!$E163="Atelier et montage",Charges!C163,"")</f>
        <v/>
      </c>
      <c r="D163" t="str">
        <f>+IF(Charges!$E163="Atelier et montage",Charges!D163,"")</f>
        <v/>
      </c>
    </row>
    <row r="164" spans="1:4" x14ac:dyDescent="0.3">
      <c r="A164" t="str">
        <f>+IF(Charges!$E164="Atelier et montage",Charges!A164,"")</f>
        <v/>
      </c>
      <c r="B164" t="str">
        <f>+IF(Charges!$E164="Atelier et montage",Charges!B164,"")</f>
        <v/>
      </c>
      <c r="C164" t="str">
        <f>+IF(Charges!$E164="Atelier et montage",Charges!C164,"")</f>
        <v/>
      </c>
      <c r="D164" t="str">
        <f>+IF(Charges!$E164="Atelier et montage",Charges!D164,"")</f>
        <v/>
      </c>
    </row>
    <row r="165" spans="1:4" x14ac:dyDescent="0.3">
      <c r="A165" t="str">
        <f>+IF(Charges!$E165="Atelier et montage",Charges!A165,"")</f>
        <v/>
      </c>
      <c r="B165" t="str">
        <f>+IF(Charges!$E165="Atelier et montage",Charges!B165,"")</f>
        <v/>
      </c>
      <c r="C165" t="str">
        <f>+IF(Charges!$E165="Atelier et montage",Charges!C165,"")</f>
        <v/>
      </c>
      <c r="D165" t="str">
        <f>+IF(Charges!$E165="Atelier et montage",Charges!D165,"")</f>
        <v/>
      </c>
    </row>
    <row r="166" spans="1:4" x14ac:dyDescent="0.3">
      <c r="A166" t="str">
        <f>+IF(Charges!$E166="Atelier et montage",Charges!A166,"")</f>
        <v/>
      </c>
      <c r="B166" t="str">
        <f>+IF(Charges!$E166="Atelier et montage",Charges!B166,"")</f>
        <v/>
      </c>
      <c r="C166" t="str">
        <f>+IF(Charges!$E166="Atelier et montage",Charges!C166,"")</f>
        <v/>
      </c>
      <c r="D166" t="str">
        <f>+IF(Charges!$E166="Atelier et montage",Charges!D166,"")</f>
        <v/>
      </c>
    </row>
    <row r="167" spans="1:4" x14ac:dyDescent="0.3">
      <c r="A167" t="str">
        <f>+IF(Charges!$E167="Atelier et montage",Charges!A167,"")</f>
        <v/>
      </c>
      <c r="B167" t="str">
        <f>+IF(Charges!$E167="Atelier et montage",Charges!B167,"")</f>
        <v/>
      </c>
      <c r="C167" t="str">
        <f>+IF(Charges!$E167="Atelier et montage",Charges!C167,"")</f>
        <v/>
      </c>
      <c r="D167" t="str">
        <f>+IF(Charges!$E167="Atelier et montage",Charges!D167,"")</f>
        <v/>
      </c>
    </row>
    <row r="168" spans="1:4" x14ac:dyDescent="0.3">
      <c r="A168" t="str">
        <f>+IF(Charges!$E168="Atelier et montage",Charges!A168,"")</f>
        <v/>
      </c>
      <c r="B168" t="str">
        <f>+IF(Charges!$E168="Atelier et montage",Charges!B168,"")</f>
        <v/>
      </c>
      <c r="C168" t="str">
        <f>+IF(Charges!$E168="Atelier et montage",Charges!C168,"")</f>
        <v/>
      </c>
      <c r="D168" t="str">
        <f>+IF(Charges!$E168="Atelier et montage",Charges!D168,"")</f>
        <v/>
      </c>
    </row>
    <row r="169" spans="1:4" x14ac:dyDescent="0.3">
      <c r="A169" t="str">
        <f>+IF(Charges!$E169="Atelier et montage",Charges!A169,"")</f>
        <v/>
      </c>
      <c r="B169" t="str">
        <f>+IF(Charges!$E169="Atelier et montage",Charges!B169,"")</f>
        <v/>
      </c>
      <c r="C169" t="str">
        <f>+IF(Charges!$E169="Atelier et montage",Charges!C169,"")</f>
        <v/>
      </c>
      <c r="D169" t="str">
        <f>+IF(Charges!$E169="Atelier et montage",Charges!D169,"")</f>
        <v/>
      </c>
    </row>
    <row r="170" spans="1:4" x14ac:dyDescent="0.3">
      <c r="A170" t="str">
        <f>+IF(Charges!$E170="Atelier et montage",Charges!A170,"")</f>
        <v/>
      </c>
      <c r="B170" t="str">
        <f>+IF(Charges!$E170="Atelier et montage",Charges!B170,"")</f>
        <v/>
      </c>
      <c r="C170" t="str">
        <f>+IF(Charges!$E170="Atelier et montage",Charges!C170,"")</f>
        <v/>
      </c>
      <c r="D170" t="str">
        <f>+IF(Charges!$E170="Atelier et montage",Charges!D170,"")</f>
        <v/>
      </c>
    </row>
    <row r="171" spans="1:4" x14ac:dyDescent="0.3">
      <c r="A171" t="str">
        <f>+IF(Charges!$E171="Atelier et montage",Charges!A171,"")</f>
        <v/>
      </c>
      <c r="B171" t="str">
        <f>+IF(Charges!$E171="Atelier et montage",Charges!B171,"")</f>
        <v/>
      </c>
      <c r="C171" t="str">
        <f>+IF(Charges!$E171="Atelier et montage",Charges!C171,"")</f>
        <v/>
      </c>
      <c r="D171" t="str">
        <f>+IF(Charges!$E171="Atelier et montage",Charges!D171,"")</f>
        <v/>
      </c>
    </row>
    <row r="172" spans="1:4" x14ac:dyDescent="0.3">
      <c r="A172" t="str">
        <f>+IF(Charges!$E172="Atelier et montage",Charges!A172,"")</f>
        <v/>
      </c>
      <c r="B172" t="str">
        <f>+IF(Charges!$E172="Atelier et montage",Charges!B172,"")</f>
        <v/>
      </c>
      <c r="C172" t="str">
        <f>+IF(Charges!$E172="Atelier et montage",Charges!C172,"")</f>
        <v/>
      </c>
      <c r="D172" t="str">
        <f>+IF(Charges!$E172="Atelier et montage",Charges!D172,"")</f>
        <v/>
      </c>
    </row>
    <row r="173" spans="1:4" x14ac:dyDescent="0.3">
      <c r="A173" t="str">
        <f>+IF(Charges!$E173="Atelier et montage",Charges!A173,"")</f>
        <v/>
      </c>
      <c r="B173" t="str">
        <f>+IF(Charges!$E173="Atelier et montage",Charges!B173,"")</f>
        <v/>
      </c>
      <c r="C173" t="str">
        <f>+IF(Charges!$E173="Atelier et montage",Charges!C173,"")</f>
        <v/>
      </c>
      <c r="D173" t="str">
        <f>+IF(Charges!$E173="Atelier et montage",Charges!D173,"")</f>
        <v/>
      </c>
    </row>
    <row r="174" spans="1:4" x14ac:dyDescent="0.3">
      <c r="A174" t="str">
        <f>+IF(Charges!$E174="Atelier et montage",Charges!A174,"")</f>
        <v/>
      </c>
      <c r="B174" t="str">
        <f>+IF(Charges!$E174="Atelier et montage",Charges!B174,"")</f>
        <v/>
      </c>
      <c r="C174" t="str">
        <f>+IF(Charges!$E174="Atelier et montage",Charges!C174,"")</f>
        <v/>
      </c>
      <c r="D174" t="str">
        <f>+IF(Charges!$E174="Atelier et montage",Charges!D174,"")</f>
        <v/>
      </c>
    </row>
    <row r="175" spans="1:4" x14ac:dyDescent="0.3">
      <c r="A175" t="str">
        <f>+IF(Charges!$E175="Atelier et montage",Charges!A175,"")</f>
        <v/>
      </c>
      <c r="B175" t="str">
        <f>+IF(Charges!$E175="Atelier et montage",Charges!B175,"")</f>
        <v/>
      </c>
      <c r="C175" t="str">
        <f>+IF(Charges!$E175="Atelier et montage",Charges!C175,"")</f>
        <v/>
      </c>
      <c r="D175" t="str">
        <f>+IF(Charges!$E175="Atelier et montage",Charges!D175,"")</f>
        <v/>
      </c>
    </row>
    <row r="176" spans="1:4" x14ac:dyDescent="0.3">
      <c r="A176" t="str">
        <f>+IF(Charges!$E176="Atelier et montage",Charges!A176,"")</f>
        <v/>
      </c>
      <c r="B176" t="str">
        <f>+IF(Charges!$E176="Atelier et montage",Charges!B176,"")</f>
        <v/>
      </c>
      <c r="C176" t="str">
        <f>+IF(Charges!$E176="Atelier et montage",Charges!C176,"")</f>
        <v/>
      </c>
      <c r="D176" t="str">
        <f>+IF(Charges!$E176="Atelier et montage",Charges!D176,"")</f>
        <v/>
      </c>
    </row>
    <row r="177" spans="1:4" x14ac:dyDescent="0.3">
      <c r="A177" t="str">
        <f>+IF(Charges!$E177="Atelier et montage",Charges!A177,"")</f>
        <v/>
      </c>
      <c r="B177" t="str">
        <f>+IF(Charges!$E177="Atelier et montage",Charges!B177,"")</f>
        <v/>
      </c>
      <c r="C177" t="str">
        <f>+IF(Charges!$E177="Atelier et montage",Charges!C177,"")</f>
        <v/>
      </c>
      <c r="D177" t="str">
        <f>+IF(Charges!$E177="Atelier et montage",Charges!D177,"")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77"/>
  <sheetViews>
    <sheetView workbookViewId="0"/>
  </sheetViews>
  <sheetFormatPr baseColWidth="10" defaultRowHeight="16.5" x14ac:dyDescent="0.3"/>
  <cols>
    <col min="1" max="1" width="10.75" style="8" bestFit="1" customWidth="1"/>
    <col min="2" max="2" width="29.5" style="8" bestFit="1" customWidth="1"/>
    <col min="3" max="4" width="15.875" style="1" bestFit="1" customWidth="1"/>
    <col min="5" max="16384" width="11" style="8"/>
  </cols>
  <sheetData>
    <row r="1" spans="1:4" s="4" customFormat="1" x14ac:dyDescent="0.3">
      <c r="A1" s="4" t="s">
        <v>0</v>
      </c>
      <c r="B1" s="4" t="s">
        <v>1</v>
      </c>
      <c r="C1" s="5">
        <v>44561</v>
      </c>
      <c r="D1" s="5">
        <v>44377</v>
      </c>
    </row>
    <row r="2" spans="1:4" x14ac:dyDescent="0.3">
      <c r="A2" s="8">
        <f>+IF(Charges!$E2="Non prise en compte",Charges!A2,"")</f>
        <v>601100</v>
      </c>
      <c r="B2" s="8" t="str">
        <f>+IF(Charges!$E2="Non prise en compte",Charges!B2,"")</f>
        <v>ACHATS DE MATIERES</v>
      </c>
      <c r="C2" s="8">
        <f>+IF(Charges!$E2="Non prise en compte",Charges!C2,"")</f>
        <v>311496.44</v>
      </c>
      <c r="D2" s="8">
        <f>+IF(Charges!$E2="Non prise en compte",Charges!D2,"")</f>
        <v>387984.02</v>
      </c>
    </row>
    <row r="3" spans="1:4" x14ac:dyDescent="0.3">
      <c r="A3" s="8">
        <f>+IF(Charges!$E3="Non prise en compte",Charges!A3,"")</f>
        <v>601150</v>
      </c>
      <c r="B3" s="8" t="str">
        <f>+IF(Charges!$E3="Non prise en compte",Charges!B3,"")</f>
        <v>ACHAT MATIERE INTRA COM</v>
      </c>
      <c r="C3" s="8">
        <f>+IF(Charges!$E3="Non prise en compte",Charges!C3,"")</f>
        <v>7889.3</v>
      </c>
      <c r="D3" s="8">
        <f>+IF(Charges!$E3="Non prise en compte",Charges!D3,"")</f>
        <v>234.82</v>
      </c>
    </row>
    <row r="4" spans="1:4" x14ac:dyDescent="0.3">
      <c r="A4" s="8">
        <f>+IF(Charges!$E4="Non prise en compte",Charges!A4,"")</f>
        <v>601200</v>
      </c>
      <c r="B4" s="8" t="str">
        <f>+IF(Charges!$E4="Non prise en compte",Charges!B4,"")</f>
        <v>FRAIS DE FACTURATION ACHAT</v>
      </c>
      <c r="C4" s="8">
        <f>+IF(Charges!$E4="Non prise en compte",Charges!C4,"")</f>
        <v>112.94</v>
      </c>
      <c r="D4" s="8">
        <f>+IF(Charges!$E4="Non prise en compte",Charges!D4,"")</f>
        <v>108.77</v>
      </c>
    </row>
    <row r="5" spans="1:4" x14ac:dyDescent="0.3">
      <c r="A5" s="8">
        <f>+IF(Charges!$E5="Non prise en compte",Charges!A5,"")</f>
        <v>602100</v>
      </c>
      <c r="B5" s="8" t="str">
        <f>+IF(Charges!$E5="Non prise en compte",Charges!B5,"")</f>
        <v>MATIERES CONSOMMABLES</v>
      </c>
      <c r="C5" s="8">
        <f>+IF(Charges!$E5="Non prise en compte",Charges!C5,"")</f>
        <v>31376.29</v>
      </c>
      <c r="D5" s="8">
        <f>+IF(Charges!$E5="Non prise en compte",Charges!D5,"")</f>
        <v>45665.53</v>
      </c>
    </row>
    <row r="6" spans="1:4" x14ac:dyDescent="0.3">
      <c r="A6" s="8">
        <f>+IF(Charges!$E6="Non prise en compte",Charges!A6,"")</f>
        <v>602200</v>
      </c>
      <c r="B6" s="8" t="str">
        <f>+IF(Charges!$E6="Non prise en compte",Charges!B6,"")</f>
        <v>FOURNITURES CONSOMMABLES</v>
      </c>
      <c r="C6" s="8">
        <f>+IF(Charges!$E6="Non prise en compte",Charges!C6,"")</f>
        <v>0</v>
      </c>
      <c r="D6" s="8">
        <f>+IF(Charges!$E6="Non prise en compte",Charges!D6,"")</f>
        <v>4.16</v>
      </c>
    </row>
    <row r="7" spans="1:4" x14ac:dyDescent="0.3">
      <c r="A7" s="8">
        <f>+IF(Charges!$E7="Non prise en compte",Charges!A7,"")</f>
        <v>602600</v>
      </c>
      <c r="B7" s="8" t="str">
        <f>+IF(Charges!$E7="Non prise en compte",Charges!B7,"")</f>
        <v>EMBALLAGES</v>
      </c>
      <c r="C7" s="8">
        <f>+IF(Charges!$E7="Non prise en compte",Charges!C7,"")</f>
        <v>332.3</v>
      </c>
      <c r="D7" s="8">
        <f>+IF(Charges!$E7="Non prise en compte",Charges!D7,"")</f>
        <v>0</v>
      </c>
    </row>
    <row r="8" spans="1:4" x14ac:dyDescent="0.3">
      <c r="A8" s="8">
        <f>+IF(Charges!$E8="Non prise en compte",Charges!A8,"")</f>
        <v>602610</v>
      </c>
      <c r="B8" s="8" t="str">
        <f>+IF(Charges!$E8="Non prise en compte",Charges!B8,"")</f>
        <v>EMBALLAGES PERDUS</v>
      </c>
      <c r="C8" s="8">
        <f>+IF(Charges!$E8="Non prise en compte",Charges!C8,"")</f>
        <v>47</v>
      </c>
      <c r="D8" s="8">
        <f>+IF(Charges!$E8="Non prise en compte",Charges!D8,"")</f>
        <v>361.1</v>
      </c>
    </row>
    <row r="9" spans="1:4" x14ac:dyDescent="0.3">
      <c r="A9" s="8">
        <f>+IF(Charges!$E9="Non prise en compte",Charges!A9,"")</f>
        <v>602650</v>
      </c>
      <c r="B9" s="8" t="str">
        <f>+IF(Charges!$E9="Non prise en compte",Charges!B9,"")</f>
        <v>EMBALLAGE RECUPERABLE NON</v>
      </c>
      <c r="C9" s="8">
        <f>+IF(Charges!$E9="Non prise en compte",Charges!C9,"")</f>
        <v>90</v>
      </c>
      <c r="D9" s="8">
        <f>+IF(Charges!$E9="Non prise en compte",Charges!D9,"")</f>
        <v>340</v>
      </c>
    </row>
    <row r="10" spans="1:4" x14ac:dyDescent="0.3">
      <c r="A10" s="8">
        <f>+IF(Charges!$E10="Non prise en compte",Charges!A10,"")</f>
        <v>603100</v>
      </c>
      <c r="B10" s="8" t="str">
        <f>+IF(Charges!$E10="Non prise en compte",Charges!B10,"")</f>
        <v>VARIATION STOCK MATIERES PR</v>
      </c>
      <c r="C10" s="8">
        <f>+IF(Charges!$E10="Non prise en compte",Charges!C10,"")</f>
        <v>0</v>
      </c>
      <c r="D10" s="8">
        <f>+IF(Charges!$E10="Non prise en compte",Charges!D10,"")</f>
        <v>16686</v>
      </c>
    </row>
    <row r="11" spans="1:4" x14ac:dyDescent="0.3">
      <c r="A11" s="8" t="str">
        <f>+IF(Charges!$E11="Non prise en compte",Charges!A11,"")</f>
        <v/>
      </c>
      <c r="B11" s="8" t="str">
        <f>+IF(Charges!$E11="Non prise en compte",Charges!B11,"")</f>
        <v/>
      </c>
      <c r="C11" s="8" t="str">
        <f>+IF(Charges!$E11="Non prise en compte",Charges!C11,"")</f>
        <v/>
      </c>
      <c r="D11" s="8" t="str">
        <f>+IF(Charges!$E11="Non prise en compte",Charges!D11,"")</f>
        <v/>
      </c>
    </row>
    <row r="12" spans="1:4" x14ac:dyDescent="0.3">
      <c r="A12" s="8" t="str">
        <f>+IF(Charges!$E12="Non prise en compte",Charges!A12,"")</f>
        <v/>
      </c>
      <c r="B12" s="8" t="str">
        <f>+IF(Charges!$E12="Non prise en compte",Charges!B12,"")</f>
        <v/>
      </c>
      <c r="C12" s="8" t="str">
        <f>+IF(Charges!$E12="Non prise en compte",Charges!C12,"")</f>
        <v/>
      </c>
      <c r="D12" s="8" t="str">
        <f>+IF(Charges!$E12="Non prise en compte",Charges!D12,"")</f>
        <v/>
      </c>
    </row>
    <row r="13" spans="1:4" x14ac:dyDescent="0.3">
      <c r="A13" s="8" t="str">
        <f>+IF(Charges!$E13="Non prise en compte",Charges!A13,"")</f>
        <v/>
      </c>
      <c r="B13" s="8" t="str">
        <f>+IF(Charges!$E13="Non prise en compte",Charges!B13,"")</f>
        <v/>
      </c>
      <c r="C13" s="8" t="str">
        <f>+IF(Charges!$E13="Non prise en compte",Charges!C13,"")</f>
        <v/>
      </c>
      <c r="D13" s="8" t="str">
        <f>+IF(Charges!$E13="Non prise en compte",Charges!D13,"")</f>
        <v/>
      </c>
    </row>
    <row r="14" spans="1:4" x14ac:dyDescent="0.3">
      <c r="A14" s="8" t="str">
        <f>+IF(Charges!$E14="Non prise en compte",Charges!A14,"")</f>
        <v/>
      </c>
      <c r="B14" s="8" t="str">
        <f>+IF(Charges!$E14="Non prise en compte",Charges!B14,"")</f>
        <v/>
      </c>
      <c r="C14" s="8" t="str">
        <f>+IF(Charges!$E14="Non prise en compte",Charges!C14,"")</f>
        <v/>
      </c>
      <c r="D14" s="8" t="str">
        <f>+IF(Charges!$E14="Non prise en compte",Charges!D14,"")</f>
        <v/>
      </c>
    </row>
    <row r="15" spans="1:4" x14ac:dyDescent="0.3">
      <c r="A15" s="8" t="str">
        <f>+IF(Charges!$E15="Non prise en compte",Charges!A15,"")</f>
        <v/>
      </c>
      <c r="B15" s="8" t="str">
        <f>+IF(Charges!$E15="Non prise en compte",Charges!B15,"")</f>
        <v/>
      </c>
      <c r="C15" s="8" t="str">
        <f>+IF(Charges!$E15="Non prise en compte",Charges!C15,"")</f>
        <v/>
      </c>
      <c r="D15" s="8" t="str">
        <f>+IF(Charges!$E15="Non prise en compte",Charges!D15,"")</f>
        <v/>
      </c>
    </row>
    <row r="16" spans="1:4" x14ac:dyDescent="0.3">
      <c r="A16" s="8" t="str">
        <f>+IF(Charges!$E16="Non prise en compte",Charges!A16,"")</f>
        <v/>
      </c>
      <c r="B16" s="8" t="str">
        <f>+IF(Charges!$E16="Non prise en compte",Charges!B16,"")</f>
        <v/>
      </c>
      <c r="C16" s="8" t="str">
        <f>+IF(Charges!$E16="Non prise en compte",Charges!C16,"")</f>
        <v/>
      </c>
      <c r="D16" s="8" t="str">
        <f>+IF(Charges!$E16="Non prise en compte",Charges!D16,"")</f>
        <v/>
      </c>
    </row>
    <row r="17" spans="1:4" x14ac:dyDescent="0.3">
      <c r="A17" s="8" t="str">
        <f>+IF(Charges!$E17="Non prise en compte",Charges!A17,"")</f>
        <v/>
      </c>
      <c r="B17" s="8" t="str">
        <f>+IF(Charges!$E17="Non prise en compte",Charges!B17,"")</f>
        <v/>
      </c>
      <c r="C17" s="8" t="str">
        <f>+IF(Charges!$E17="Non prise en compte",Charges!C17,"")</f>
        <v/>
      </c>
      <c r="D17" s="8" t="str">
        <f>+IF(Charges!$E17="Non prise en compte",Charges!D17,"")</f>
        <v/>
      </c>
    </row>
    <row r="18" spans="1:4" x14ac:dyDescent="0.3">
      <c r="A18" s="8" t="str">
        <f>+IF(Charges!$E18="Non prise en compte",Charges!A18,"")</f>
        <v/>
      </c>
      <c r="B18" s="8" t="str">
        <f>+IF(Charges!$E18="Non prise en compte",Charges!B18,"")</f>
        <v/>
      </c>
      <c r="C18" s="8" t="str">
        <f>+IF(Charges!$E18="Non prise en compte",Charges!C18,"")</f>
        <v/>
      </c>
      <c r="D18" s="8" t="str">
        <f>+IF(Charges!$E18="Non prise en compte",Charges!D18,"")</f>
        <v/>
      </c>
    </row>
    <row r="19" spans="1:4" x14ac:dyDescent="0.3">
      <c r="A19" s="8">
        <f>+IF(Charges!$E19="Non prise en compte",Charges!A19,"")</f>
        <v>606800</v>
      </c>
      <c r="B19" s="8" t="str">
        <f>+IF(Charges!$E19="Non prise en compte",Charges!B19,"")</f>
        <v>ACHAT DECHETS INDUSTRIELS</v>
      </c>
      <c r="C19" s="8">
        <f>+IF(Charges!$E19="Non prise en compte",Charges!C19,"")</f>
        <v>245.47</v>
      </c>
      <c r="D19" s="8">
        <f>+IF(Charges!$E19="Non prise en compte",Charges!D19,"")</f>
        <v>293.42</v>
      </c>
    </row>
    <row r="20" spans="1:4" x14ac:dyDescent="0.3">
      <c r="A20" s="8">
        <f>+IF(Charges!$E20="Non prise en compte",Charges!A20,"")</f>
        <v>611000</v>
      </c>
      <c r="B20" s="8" t="str">
        <f>+IF(Charges!$E20="Non prise en compte",Charges!B20,"")</f>
        <v>SOUS TRAITANCE</v>
      </c>
      <c r="C20" s="8">
        <f>+IF(Charges!$E20="Non prise en compte",Charges!C20,"")</f>
        <v>219114.16</v>
      </c>
      <c r="D20" s="8">
        <f>+IF(Charges!$E20="Non prise en compte",Charges!D20,"")</f>
        <v>380346.96</v>
      </c>
    </row>
    <row r="21" spans="1:4" x14ac:dyDescent="0.3">
      <c r="A21" s="8" t="str">
        <f>+IF(Charges!$E21="Non prise en compte",Charges!A21,"")</f>
        <v/>
      </c>
      <c r="B21" s="8" t="str">
        <f>+IF(Charges!$E21="Non prise en compte",Charges!B21,"")</f>
        <v/>
      </c>
      <c r="C21" s="8" t="str">
        <f>+IF(Charges!$E21="Non prise en compte",Charges!C21,"")</f>
        <v/>
      </c>
      <c r="D21" s="8" t="str">
        <f>+IF(Charges!$E21="Non prise en compte",Charges!D21,"")</f>
        <v/>
      </c>
    </row>
    <row r="22" spans="1:4" x14ac:dyDescent="0.3">
      <c r="A22" s="8" t="str">
        <f>+IF(Charges!$E22="Non prise en compte",Charges!A22,"")</f>
        <v/>
      </c>
      <c r="B22" s="8" t="str">
        <f>+IF(Charges!$E22="Non prise en compte",Charges!B22,"")</f>
        <v/>
      </c>
      <c r="C22" s="8" t="str">
        <f>+IF(Charges!$E22="Non prise en compte",Charges!C22,"")</f>
        <v/>
      </c>
      <c r="D22" s="8" t="str">
        <f>+IF(Charges!$E22="Non prise en compte",Charges!D22,"")</f>
        <v/>
      </c>
    </row>
    <row r="23" spans="1:4" x14ac:dyDescent="0.3">
      <c r="A23" s="8" t="str">
        <f>+IF(Charges!$E23="Non prise en compte",Charges!A23,"")</f>
        <v/>
      </c>
      <c r="B23" s="8" t="str">
        <f>+IF(Charges!$E23="Non prise en compte",Charges!B23,"")</f>
        <v/>
      </c>
      <c r="C23" s="8" t="str">
        <f>+IF(Charges!$E23="Non prise en compte",Charges!C23,"")</f>
        <v/>
      </c>
      <c r="D23" s="8" t="str">
        <f>+IF(Charges!$E23="Non prise en compte",Charges!D23,"")</f>
        <v/>
      </c>
    </row>
    <row r="24" spans="1:4" x14ac:dyDescent="0.3">
      <c r="A24" s="8" t="str">
        <f>+IF(Charges!$E24="Non prise en compte",Charges!A24,"")</f>
        <v/>
      </c>
      <c r="B24" s="8" t="str">
        <f>+IF(Charges!$E24="Non prise en compte",Charges!B24,"")</f>
        <v/>
      </c>
      <c r="C24" s="8" t="str">
        <f>+IF(Charges!$E24="Non prise en compte",Charges!C24,"")</f>
        <v/>
      </c>
      <c r="D24" s="8" t="str">
        <f>+IF(Charges!$E24="Non prise en compte",Charges!D24,"")</f>
        <v/>
      </c>
    </row>
    <row r="25" spans="1:4" x14ac:dyDescent="0.3">
      <c r="A25" s="8" t="str">
        <f>+IF(Charges!$E25="Non prise en compte",Charges!A25,"")</f>
        <v/>
      </c>
      <c r="B25" s="8" t="str">
        <f>+IF(Charges!$E25="Non prise en compte",Charges!B25,"")</f>
        <v/>
      </c>
      <c r="C25" s="8" t="str">
        <f>+IF(Charges!$E25="Non prise en compte",Charges!C25,"")</f>
        <v/>
      </c>
      <c r="D25" s="8" t="str">
        <f>+IF(Charges!$E25="Non prise en compte",Charges!D25,"")</f>
        <v/>
      </c>
    </row>
    <row r="26" spans="1:4" x14ac:dyDescent="0.3">
      <c r="A26" s="8" t="str">
        <f>+IF(Charges!$E26="Non prise en compte",Charges!A26,"")</f>
        <v/>
      </c>
      <c r="B26" s="8" t="str">
        <f>+IF(Charges!$E26="Non prise en compte",Charges!B26,"")</f>
        <v/>
      </c>
      <c r="C26" s="8" t="str">
        <f>+IF(Charges!$E26="Non prise en compte",Charges!C26,"")</f>
        <v/>
      </c>
      <c r="D26" s="8" t="str">
        <f>+IF(Charges!$E26="Non prise en compte",Charges!D26,"")</f>
        <v/>
      </c>
    </row>
    <row r="27" spans="1:4" x14ac:dyDescent="0.3">
      <c r="A27" s="8" t="str">
        <f>+IF(Charges!$E27="Non prise en compte",Charges!A27,"")</f>
        <v/>
      </c>
      <c r="B27" s="8" t="str">
        <f>+IF(Charges!$E27="Non prise en compte",Charges!B27,"")</f>
        <v/>
      </c>
      <c r="C27" s="8" t="str">
        <f>+IF(Charges!$E27="Non prise en compte",Charges!C27,"")</f>
        <v/>
      </c>
      <c r="D27" s="8" t="str">
        <f>+IF(Charges!$E27="Non prise en compte",Charges!D27,"")</f>
        <v/>
      </c>
    </row>
    <row r="28" spans="1:4" x14ac:dyDescent="0.3">
      <c r="A28" s="8" t="str">
        <f>+IF(Charges!$E28="Non prise en compte",Charges!A28,"")</f>
        <v/>
      </c>
      <c r="B28" s="8" t="str">
        <f>+IF(Charges!$E28="Non prise en compte",Charges!B28,"")</f>
        <v/>
      </c>
      <c r="C28" s="8" t="str">
        <f>+IF(Charges!$E28="Non prise en compte",Charges!C28,"")</f>
        <v/>
      </c>
      <c r="D28" s="8" t="str">
        <f>+IF(Charges!$E28="Non prise en compte",Charges!D28,"")</f>
        <v/>
      </c>
    </row>
    <row r="29" spans="1:4" x14ac:dyDescent="0.3">
      <c r="A29" s="8" t="str">
        <f>+IF(Charges!$E29="Non prise en compte",Charges!A29,"")</f>
        <v/>
      </c>
      <c r="B29" s="8" t="str">
        <f>+IF(Charges!$E29="Non prise en compte",Charges!B29,"")</f>
        <v/>
      </c>
      <c r="C29" s="8" t="str">
        <f>+IF(Charges!$E29="Non prise en compte",Charges!C29,"")</f>
        <v/>
      </c>
      <c r="D29" s="8" t="str">
        <f>+IF(Charges!$E29="Non prise en compte",Charges!D29,"")</f>
        <v/>
      </c>
    </row>
    <row r="30" spans="1:4" x14ac:dyDescent="0.3">
      <c r="A30" s="8" t="str">
        <f>+IF(Charges!$E30="Non prise en compte",Charges!A30,"")</f>
        <v/>
      </c>
      <c r="B30" s="8" t="str">
        <f>+IF(Charges!$E30="Non prise en compte",Charges!B30,"")</f>
        <v/>
      </c>
      <c r="C30" s="8" t="str">
        <f>+IF(Charges!$E30="Non prise en compte",Charges!C30,"")</f>
        <v/>
      </c>
      <c r="D30" s="8" t="str">
        <f>+IF(Charges!$E30="Non prise en compte",Charges!D30,"")</f>
        <v/>
      </c>
    </row>
    <row r="31" spans="1:4" x14ac:dyDescent="0.3">
      <c r="A31" s="8" t="str">
        <f>+IF(Charges!$E31="Non prise en compte",Charges!A31,"")</f>
        <v/>
      </c>
      <c r="B31" s="8" t="str">
        <f>+IF(Charges!$E31="Non prise en compte",Charges!B31,"")</f>
        <v/>
      </c>
      <c r="C31" s="8" t="str">
        <f>+IF(Charges!$E31="Non prise en compte",Charges!C31,"")</f>
        <v/>
      </c>
      <c r="D31" s="8" t="str">
        <f>+IF(Charges!$E31="Non prise en compte",Charges!D31,"")</f>
        <v/>
      </c>
    </row>
    <row r="32" spans="1:4" x14ac:dyDescent="0.3">
      <c r="A32" s="8" t="str">
        <f>+IF(Charges!$E32="Non prise en compte",Charges!A32,"")</f>
        <v/>
      </c>
      <c r="B32" s="8" t="str">
        <f>+IF(Charges!$E32="Non prise en compte",Charges!B32,"")</f>
        <v/>
      </c>
      <c r="C32" s="8" t="str">
        <f>+IF(Charges!$E32="Non prise en compte",Charges!C32,"")</f>
        <v/>
      </c>
      <c r="D32" s="8" t="str">
        <f>+IF(Charges!$E32="Non prise en compte",Charges!D32,"")</f>
        <v/>
      </c>
    </row>
    <row r="33" spans="1:4" x14ac:dyDescent="0.3">
      <c r="A33" s="8" t="str">
        <f>+IF(Charges!$E33="Non prise en compte",Charges!A33,"")</f>
        <v/>
      </c>
      <c r="B33" s="8" t="str">
        <f>+IF(Charges!$E33="Non prise en compte",Charges!B33,"")</f>
        <v/>
      </c>
      <c r="C33" s="8" t="str">
        <f>+IF(Charges!$E33="Non prise en compte",Charges!C33,"")</f>
        <v/>
      </c>
      <c r="D33" s="8" t="str">
        <f>+IF(Charges!$E33="Non prise en compte",Charges!D33,"")</f>
        <v/>
      </c>
    </row>
    <row r="34" spans="1:4" x14ac:dyDescent="0.3">
      <c r="A34" s="8" t="str">
        <f>+IF(Charges!$E34="Non prise en compte",Charges!A34,"")</f>
        <v/>
      </c>
      <c r="B34" s="8" t="str">
        <f>+IF(Charges!$E34="Non prise en compte",Charges!B34,"")</f>
        <v/>
      </c>
      <c r="C34" s="8" t="str">
        <f>+IF(Charges!$E34="Non prise en compte",Charges!C34,"")</f>
        <v/>
      </c>
      <c r="D34" s="8" t="str">
        <f>+IF(Charges!$E34="Non prise en compte",Charges!D34,"")</f>
        <v/>
      </c>
    </row>
    <row r="35" spans="1:4" x14ac:dyDescent="0.3">
      <c r="A35" s="8" t="str">
        <f>+IF(Charges!$E35="Non prise en compte",Charges!A35,"")</f>
        <v/>
      </c>
      <c r="B35" s="8" t="str">
        <f>+IF(Charges!$E35="Non prise en compte",Charges!B35,"")</f>
        <v/>
      </c>
      <c r="C35" s="8" t="str">
        <f>+IF(Charges!$E35="Non prise en compte",Charges!C35,"")</f>
        <v/>
      </c>
      <c r="D35" s="8" t="str">
        <f>+IF(Charges!$E35="Non prise en compte",Charges!D35,"")</f>
        <v/>
      </c>
    </row>
    <row r="36" spans="1:4" x14ac:dyDescent="0.3">
      <c r="A36" s="8" t="str">
        <f>+IF(Charges!$E36="Non prise en compte",Charges!A36,"")</f>
        <v/>
      </c>
      <c r="B36" s="8" t="str">
        <f>+IF(Charges!$E36="Non prise en compte",Charges!B36,"")</f>
        <v/>
      </c>
      <c r="C36" s="8" t="str">
        <f>+IF(Charges!$E36="Non prise en compte",Charges!C36,"")</f>
        <v/>
      </c>
      <c r="D36" s="8" t="str">
        <f>+IF(Charges!$E36="Non prise en compte",Charges!D36,"")</f>
        <v/>
      </c>
    </row>
    <row r="37" spans="1:4" x14ac:dyDescent="0.3">
      <c r="A37" s="8" t="str">
        <f>+IF(Charges!$E37="Non prise en compte",Charges!A37,"")</f>
        <v/>
      </c>
      <c r="B37" s="8" t="str">
        <f>+IF(Charges!$E37="Non prise en compte",Charges!B37,"")</f>
        <v/>
      </c>
      <c r="C37" s="8" t="str">
        <f>+IF(Charges!$E37="Non prise en compte",Charges!C37,"")</f>
        <v/>
      </c>
      <c r="D37" s="8" t="str">
        <f>+IF(Charges!$E37="Non prise en compte",Charges!D37,"")</f>
        <v/>
      </c>
    </row>
    <row r="38" spans="1:4" x14ac:dyDescent="0.3">
      <c r="A38" s="8" t="str">
        <f>+IF(Charges!$E38="Non prise en compte",Charges!A38,"")</f>
        <v/>
      </c>
      <c r="B38" s="8" t="str">
        <f>+IF(Charges!$E38="Non prise en compte",Charges!B38,"")</f>
        <v/>
      </c>
      <c r="C38" s="8" t="str">
        <f>+IF(Charges!$E38="Non prise en compte",Charges!C38,"")</f>
        <v/>
      </c>
      <c r="D38" s="8" t="str">
        <f>+IF(Charges!$E38="Non prise en compte",Charges!D38,"")</f>
        <v/>
      </c>
    </row>
    <row r="39" spans="1:4" x14ac:dyDescent="0.3">
      <c r="A39" s="8" t="str">
        <f>+IF(Charges!$E39="Non prise en compte",Charges!A39,"")</f>
        <v/>
      </c>
      <c r="B39" s="8" t="str">
        <f>+IF(Charges!$E39="Non prise en compte",Charges!B39,"")</f>
        <v/>
      </c>
      <c r="C39" s="8" t="str">
        <f>+IF(Charges!$E39="Non prise en compte",Charges!C39,"")</f>
        <v/>
      </c>
      <c r="D39" s="8" t="str">
        <f>+IF(Charges!$E39="Non prise en compte",Charges!D39,"")</f>
        <v/>
      </c>
    </row>
    <row r="40" spans="1:4" x14ac:dyDescent="0.3">
      <c r="A40" s="8" t="str">
        <f>+IF(Charges!$E40="Non prise en compte",Charges!A40,"")</f>
        <v/>
      </c>
      <c r="B40" s="8" t="str">
        <f>+IF(Charges!$E40="Non prise en compte",Charges!B40,"")</f>
        <v/>
      </c>
      <c r="C40" s="8" t="str">
        <f>+IF(Charges!$E40="Non prise en compte",Charges!C40,"")</f>
        <v/>
      </c>
      <c r="D40" s="8" t="str">
        <f>+IF(Charges!$E40="Non prise en compte",Charges!D40,"")</f>
        <v/>
      </c>
    </row>
    <row r="41" spans="1:4" x14ac:dyDescent="0.3">
      <c r="A41" s="8" t="str">
        <f>+IF(Charges!$E41="Non prise en compte",Charges!A41,"")</f>
        <v/>
      </c>
      <c r="B41" s="8" t="str">
        <f>+IF(Charges!$E41="Non prise en compte",Charges!B41,"")</f>
        <v/>
      </c>
      <c r="C41" s="8" t="str">
        <f>+IF(Charges!$E41="Non prise en compte",Charges!C41,"")</f>
        <v/>
      </c>
      <c r="D41" s="8" t="str">
        <f>+IF(Charges!$E41="Non prise en compte",Charges!D41,"")</f>
        <v/>
      </c>
    </row>
    <row r="42" spans="1:4" x14ac:dyDescent="0.3">
      <c r="A42" s="8" t="str">
        <f>+IF(Charges!$E42="Non prise en compte",Charges!A42,"")</f>
        <v/>
      </c>
      <c r="B42" s="8" t="str">
        <f>+IF(Charges!$E42="Non prise en compte",Charges!B42,"")</f>
        <v/>
      </c>
      <c r="C42" s="8" t="str">
        <f>+IF(Charges!$E42="Non prise en compte",Charges!C42,"")</f>
        <v/>
      </c>
      <c r="D42" s="8" t="str">
        <f>+IF(Charges!$E42="Non prise en compte",Charges!D42,"")</f>
        <v/>
      </c>
    </row>
    <row r="43" spans="1:4" x14ac:dyDescent="0.3">
      <c r="A43" s="8" t="str">
        <f>+IF(Charges!$E43="Non prise en compte",Charges!A43,"")</f>
        <v/>
      </c>
      <c r="B43" s="8" t="str">
        <f>+IF(Charges!$E43="Non prise en compte",Charges!B43,"")</f>
        <v/>
      </c>
      <c r="C43" s="8" t="str">
        <f>+IF(Charges!$E43="Non prise en compte",Charges!C43,"")</f>
        <v/>
      </c>
      <c r="D43" s="8" t="str">
        <f>+IF(Charges!$E43="Non prise en compte",Charges!D43,"")</f>
        <v/>
      </c>
    </row>
    <row r="44" spans="1:4" x14ac:dyDescent="0.3">
      <c r="A44" s="8" t="str">
        <f>+IF(Charges!$E44="Non prise en compte",Charges!A44,"")</f>
        <v/>
      </c>
      <c r="B44" s="8" t="str">
        <f>+IF(Charges!$E44="Non prise en compte",Charges!B44,"")</f>
        <v/>
      </c>
      <c r="C44" s="8" t="str">
        <f>+IF(Charges!$E44="Non prise en compte",Charges!C44,"")</f>
        <v/>
      </c>
      <c r="D44" s="8" t="str">
        <f>+IF(Charges!$E44="Non prise en compte",Charges!D44,"")</f>
        <v/>
      </c>
    </row>
    <row r="45" spans="1:4" x14ac:dyDescent="0.3">
      <c r="A45" s="8" t="str">
        <f>+IF(Charges!$E45="Non prise en compte",Charges!A45,"")</f>
        <v/>
      </c>
      <c r="B45" s="8" t="str">
        <f>+IF(Charges!$E45="Non prise en compte",Charges!B45,"")</f>
        <v/>
      </c>
      <c r="C45" s="8" t="str">
        <f>+IF(Charges!$E45="Non prise en compte",Charges!C45,"")</f>
        <v/>
      </c>
      <c r="D45" s="8" t="str">
        <f>+IF(Charges!$E45="Non prise en compte",Charges!D45,"")</f>
        <v/>
      </c>
    </row>
    <row r="46" spans="1:4" x14ac:dyDescent="0.3">
      <c r="A46" s="8" t="str">
        <f>+IF(Charges!$E46="Non prise en compte",Charges!A46,"")</f>
        <v/>
      </c>
      <c r="B46" s="8" t="str">
        <f>+IF(Charges!$E46="Non prise en compte",Charges!B46,"")</f>
        <v/>
      </c>
      <c r="C46" s="8" t="str">
        <f>+IF(Charges!$E46="Non prise en compte",Charges!C46,"")</f>
        <v/>
      </c>
      <c r="D46" s="8" t="str">
        <f>+IF(Charges!$E46="Non prise en compte",Charges!D46,"")</f>
        <v/>
      </c>
    </row>
    <row r="47" spans="1:4" x14ac:dyDescent="0.3">
      <c r="A47" s="8" t="str">
        <f>+IF(Charges!$E47="Non prise en compte",Charges!A47,"")</f>
        <v/>
      </c>
      <c r="B47" s="8" t="str">
        <f>+IF(Charges!$E47="Non prise en compte",Charges!B47,"")</f>
        <v/>
      </c>
      <c r="C47" s="8" t="str">
        <f>+IF(Charges!$E47="Non prise en compte",Charges!C47,"")</f>
        <v/>
      </c>
      <c r="D47" s="8" t="str">
        <f>+IF(Charges!$E47="Non prise en compte",Charges!D47,"")</f>
        <v/>
      </c>
    </row>
    <row r="48" spans="1:4" x14ac:dyDescent="0.3">
      <c r="A48" s="8" t="str">
        <f>+IF(Charges!$E48="Non prise en compte",Charges!A48,"")</f>
        <v/>
      </c>
      <c r="B48" s="8" t="str">
        <f>+IF(Charges!$E48="Non prise en compte",Charges!B48,"")</f>
        <v/>
      </c>
      <c r="C48" s="8" t="str">
        <f>+IF(Charges!$E48="Non prise en compte",Charges!C48,"")</f>
        <v/>
      </c>
      <c r="D48" s="8" t="str">
        <f>+IF(Charges!$E48="Non prise en compte",Charges!D48,"")</f>
        <v/>
      </c>
    </row>
    <row r="49" spans="1:4" x14ac:dyDescent="0.3">
      <c r="A49" s="8" t="str">
        <f>+IF(Charges!$E49="Non prise en compte",Charges!A49,"")</f>
        <v/>
      </c>
      <c r="B49" s="8" t="str">
        <f>+IF(Charges!$E49="Non prise en compte",Charges!B49,"")</f>
        <v/>
      </c>
      <c r="C49" s="8" t="str">
        <f>+IF(Charges!$E49="Non prise en compte",Charges!C49,"")</f>
        <v/>
      </c>
      <c r="D49" s="8" t="str">
        <f>+IF(Charges!$E49="Non prise en compte",Charges!D49,"")</f>
        <v/>
      </c>
    </row>
    <row r="50" spans="1:4" x14ac:dyDescent="0.3">
      <c r="A50" s="8" t="str">
        <f>+IF(Charges!$E50="Non prise en compte",Charges!A50,"")</f>
        <v/>
      </c>
      <c r="B50" s="8" t="str">
        <f>+IF(Charges!$E50="Non prise en compte",Charges!B50,"")</f>
        <v/>
      </c>
      <c r="C50" s="8" t="str">
        <f>+IF(Charges!$E50="Non prise en compte",Charges!C50,"")</f>
        <v/>
      </c>
      <c r="D50" s="8" t="str">
        <f>+IF(Charges!$E50="Non prise en compte",Charges!D50,"")</f>
        <v/>
      </c>
    </row>
    <row r="51" spans="1:4" x14ac:dyDescent="0.3">
      <c r="A51" s="8" t="str">
        <f>+IF(Charges!$E51="Non prise en compte",Charges!A51,"")</f>
        <v/>
      </c>
      <c r="B51" s="8" t="str">
        <f>+IF(Charges!$E51="Non prise en compte",Charges!B51,"")</f>
        <v/>
      </c>
      <c r="C51" s="8" t="str">
        <f>+IF(Charges!$E51="Non prise en compte",Charges!C51,"")</f>
        <v/>
      </c>
      <c r="D51" s="8" t="str">
        <f>+IF(Charges!$E51="Non prise en compte",Charges!D51,"")</f>
        <v/>
      </c>
    </row>
    <row r="52" spans="1:4" x14ac:dyDescent="0.3">
      <c r="A52" s="8" t="str">
        <f>+IF(Charges!$E52="Non prise en compte",Charges!A52,"")</f>
        <v/>
      </c>
      <c r="B52" s="8" t="str">
        <f>+IF(Charges!$E52="Non prise en compte",Charges!B52,"")</f>
        <v/>
      </c>
      <c r="C52" s="8" t="str">
        <f>+IF(Charges!$E52="Non prise en compte",Charges!C52,"")</f>
        <v/>
      </c>
      <c r="D52" s="8" t="str">
        <f>+IF(Charges!$E52="Non prise en compte",Charges!D52,"")</f>
        <v/>
      </c>
    </row>
    <row r="53" spans="1:4" x14ac:dyDescent="0.3">
      <c r="A53" s="8" t="str">
        <f>+IF(Charges!$E53="Non prise en compte",Charges!A53,"")</f>
        <v/>
      </c>
      <c r="B53" s="8" t="str">
        <f>+IF(Charges!$E53="Non prise en compte",Charges!B53,"")</f>
        <v/>
      </c>
      <c r="C53" s="8" t="str">
        <f>+IF(Charges!$E53="Non prise en compte",Charges!C53,"")</f>
        <v/>
      </c>
      <c r="D53" s="8" t="str">
        <f>+IF(Charges!$E53="Non prise en compte",Charges!D53,"")</f>
        <v/>
      </c>
    </row>
    <row r="54" spans="1:4" x14ac:dyDescent="0.3">
      <c r="A54" s="8" t="str">
        <f>+IF(Charges!$E54="Non prise en compte",Charges!A54,"")</f>
        <v/>
      </c>
      <c r="B54" s="8" t="str">
        <f>+IF(Charges!$E54="Non prise en compte",Charges!B54,"")</f>
        <v/>
      </c>
      <c r="C54" s="8" t="str">
        <f>+IF(Charges!$E54="Non prise en compte",Charges!C54,"")</f>
        <v/>
      </c>
      <c r="D54" s="8" t="str">
        <f>+IF(Charges!$E54="Non prise en compte",Charges!D54,"")</f>
        <v/>
      </c>
    </row>
    <row r="55" spans="1:4" x14ac:dyDescent="0.3">
      <c r="A55" s="8" t="str">
        <f>+IF(Charges!$E55="Non prise en compte",Charges!A55,"")</f>
        <v/>
      </c>
      <c r="B55" s="8" t="str">
        <f>+IF(Charges!$E55="Non prise en compte",Charges!B55,"")</f>
        <v/>
      </c>
      <c r="C55" s="8" t="str">
        <f>+IF(Charges!$E55="Non prise en compte",Charges!C55,"")</f>
        <v/>
      </c>
      <c r="D55" s="8" t="str">
        <f>+IF(Charges!$E55="Non prise en compte",Charges!D55,"")</f>
        <v/>
      </c>
    </row>
    <row r="56" spans="1:4" x14ac:dyDescent="0.3">
      <c r="A56" s="8" t="str">
        <f>+IF(Charges!$E56="Non prise en compte",Charges!A56,"")</f>
        <v/>
      </c>
      <c r="B56" s="8" t="str">
        <f>+IF(Charges!$E56="Non prise en compte",Charges!B56,"")</f>
        <v/>
      </c>
      <c r="C56" s="8" t="str">
        <f>+IF(Charges!$E56="Non prise en compte",Charges!C56,"")</f>
        <v/>
      </c>
      <c r="D56" s="8" t="str">
        <f>+IF(Charges!$E56="Non prise en compte",Charges!D56,"")</f>
        <v/>
      </c>
    </row>
    <row r="57" spans="1:4" x14ac:dyDescent="0.3">
      <c r="A57" s="8" t="str">
        <f>+IF(Charges!$E57="Non prise en compte",Charges!A57,"")</f>
        <v/>
      </c>
      <c r="B57" s="8" t="str">
        <f>+IF(Charges!$E57="Non prise en compte",Charges!B57,"")</f>
        <v/>
      </c>
      <c r="C57" s="8" t="str">
        <f>+IF(Charges!$E57="Non prise en compte",Charges!C57,"")</f>
        <v/>
      </c>
      <c r="D57" s="8" t="str">
        <f>+IF(Charges!$E57="Non prise en compte",Charges!D57,"")</f>
        <v/>
      </c>
    </row>
    <row r="58" spans="1:4" x14ac:dyDescent="0.3">
      <c r="A58" s="8" t="str">
        <f>+IF(Charges!$E58="Non prise en compte",Charges!A58,"")</f>
        <v/>
      </c>
      <c r="B58" s="8" t="str">
        <f>+IF(Charges!$E58="Non prise en compte",Charges!B58,"")</f>
        <v/>
      </c>
      <c r="C58" s="8" t="str">
        <f>+IF(Charges!$E58="Non prise en compte",Charges!C58,"")</f>
        <v/>
      </c>
      <c r="D58" s="8" t="str">
        <f>+IF(Charges!$E58="Non prise en compte",Charges!D58,"")</f>
        <v/>
      </c>
    </row>
    <row r="59" spans="1:4" x14ac:dyDescent="0.3">
      <c r="A59" s="8" t="str">
        <f>+IF(Charges!$E59="Non prise en compte",Charges!A59,"")</f>
        <v/>
      </c>
      <c r="B59" s="8" t="str">
        <f>+IF(Charges!$E59="Non prise en compte",Charges!B59,"")</f>
        <v/>
      </c>
      <c r="C59" s="8" t="str">
        <f>+IF(Charges!$E59="Non prise en compte",Charges!C59,"")</f>
        <v/>
      </c>
      <c r="D59" s="8" t="str">
        <f>+IF(Charges!$E59="Non prise en compte",Charges!D59,"")</f>
        <v/>
      </c>
    </row>
    <row r="60" spans="1:4" x14ac:dyDescent="0.3">
      <c r="A60" s="8" t="str">
        <f>+IF(Charges!$E60="Non prise en compte",Charges!A60,"")</f>
        <v/>
      </c>
      <c r="B60" s="8" t="str">
        <f>+IF(Charges!$E60="Non prise en compte",Charges!B60,"")</f>
        <v/>
      </c>
      <c r="C60" s="8" t="str">
        <f>+IF(Charges!$E60="Non prise en compte",Charges!C60,"")</f>
        <v/>
      </c>
      <c r="D60" s="8" t="str">
        <f>+IF(Charges!$E60="Non prise en compte",Charges!D60,"")</f>
        <v/>
      </c>
    </row>
    <row r="61" spans="1:4" x14ac:dyDescent="0.3">
      <c r="A61" s="8" t="str">
        <f>+IF(Charges!$E61="Non prise en compte",Charges!A61,"")</f>
        <v/>
      </c>
      <c r="B61" s="8" t="str">
        <f>+IF(Charges!$E61="Non prise en compte",Charges!B61,"")</f>
        <v/>
      </c>
      <c r="C61" s="8" t="str">
        <f>+IF(Charges!$E61="Non prise en compte",Charges!C61,"")</f>
        <v/>
      </c>
      <c r="D61" s="8" t="str">
        <f>+IF(Charges!$E61="Non prise en compte",Charges!D61,"")</f>
        <v/>
      </c>
    </row>
    <row r="62" spans="1:4" x14ac:dyDescent="0.3">
      <c r="A62" s="8" t="str">
        <f>+IF(Charges!$E62="Non prise en compte",Charges!A62,"")</f>
        <v/>
      </c>
      <c r="B62" s="8" t="str">
        <f>+IF(Charges!$E62="Non prise en compte",Charges!B62,"")</f>
        <v/>
      </c>
      <c r="C62" s="8" t="str">
        <f>+IF(Charges!$E62="Non prise en compte",Charges!C62,"")</f>
        <v/>
      </c>
      <c r="D62" s="8" t="str">
        <f>+IF(Charges!$E62="Non prise en compte",Charges!D62,"")</f>
        <v/>
      </c>
    </row>
    <row r="63" spans="1:4" x14ac:dyDescent="0.3">
      <c r="A63" s="8" t="str">
        <f>+IF(Charges!$E63="Non prise en compte",Charges!A63,"")</f>
        <v/>
      </c>
      <c r="B63" s="8" t="str">
        <f>+IF(Charges!$E63="Non prise en compte",Charges!B63,"")</f>
        <v/>
      </c>
      <c r="C63" s="8" t="str">
        <f>+IF(Charges!$E63="Non prise en compte",Charges!C63,"")</f>
        <v/>
      </c>
      <c r="D63" s="8" t="str">
        <f>+IF(Charges!$E63="Non prise en compte",Charges!D63,"")</f>
        <v/>
      </c>
    </row>
    <row r="64" spans="1:4" x14ac:dyDescent="0.3">
      <c r="A64" s="8" t="str">
        <f>+IF(Charges!$E64="Non prise en compte",Charges!A64,"")</f>
        <v/>
      </c>
      <c r="B64" s="8" t="str">
        <f>+IF(Charges!$E64="Non prise en compte",Charges!B64,"")</f>
        <v/>
      </c>
      <c r="C64" s="8" t="str">
        <f>+IF(Charges!$E64="Non prise en compte",Charges!C64,"")</f>
        <v/>
      </c>
      <c r="D64" s="8" t="str">
        <f>+IF(Charges!$E64="Non prise en compte",Charges!D64,"")</f>
        <v/>
      </c>
    </row>
    <row r="65" spans="1:4" x14ac:dyDescent="0.3">
      <c r="A65" s="8" t="str">
        <f>+IF(Charges!$E65="Non prise en compte",Charges!A65,"")</f>
        <v/>
      </c>
      <c r="B65" s="8" t="str">
        <f>+IF(Charges!$E65="Non prise en compte",Charges!B65,"")</f>
        <v/>
      </c>
      <c r="C65" s="8" t="str">
        <f>+IF(Charges!$E65="Non prise en compte",Charges!C65,"")</f>
        <v/>
      </c>
      <c r="D65" s="8" t="str">
        <f>+IF(Charges!$E65="Non prise en compte",Charges!D65,"")</f>
        <v/>
      </c>
    </row>
    <row r="66" spans="1:4" x14ac:dyDescent="0.3">
      <c r="A66" s="8" t="str">
        <f>+IF(Charges!$E66="Non prise en compte",Charges!A66,"")</f>
        <v/>
      </c>
      <c r="B66" s="8" t="str">
        <f>+IF(Charges!$E66="Non prise en compte",Charges!B66,"")</f>
        <v/>
      </c>
      <c r="C66" s="8" t="str">
        <f>+IF(Charges!$E66="Non prise en compte",Charges!C66,"")</f>
        <v/>
      </c>
      <c r="D66" s="8" t="str">
        <f>+IF(Charges!$E66="Non prise en compte",Charges!D66,"")</f>
        <v/>
      </c>
    </row>
    <row r="67" spans="1:4" x14ac:dyDescent="0.3">
      <c r="A67" s="8">
        <f>+IF(Charges!$E67="Non prise en compte",Charges!A67,"")</f>
        <v>621100</v>
      </c>
      <c r="B67" s="8" t="str">
        <f>+IF(Charges!$E67="Non prise en compte",Charges!B67,"")</f>
        <v>PERSONNEL INTERIMAIRE</v>
      </c>
      <c r="C67" s="8">
        <f>+IF(Charges!$E67="Non prise en compte",Charges!C67,"")</f>
        <v>75851.08</v>
      </c>
      <c r="D67" s="8">
        <f>+IF(Charges!$E67="Non prise en compte",Charges!D67,"")</f>
        <v>53966.720000000001</v>
      </c>
    </row>
    <row r="68" spans="1:4" x14ac:dyDescent="0.3">
      <c r="A68" s="8">
        <f>+IF(Charges!$E68="Non prise en compte",Charges!A68,"")</f>
        <v>621150</v>
      </c>
      <c r="B68" s="8" t="str">
        <f>+IF(Charges!$E68="Non prise en compte",Charges!B68,"")</f>
        <v>Personnel KEITA LASSO</v>
      </c>
      <c r="C68" s="8">
        <f>+IF(Charges!$E68="Non prise en compte",Charges!C68,"")</f>
        <v>0</v>
      </c>
      <c r="D68" s="8">
        <f>+IF(Charges!$E68="Non prise en compte",Charges!D68,"")</f>
        <v>2427.66</v>
      </c>
    </row>
    <row r="69" spans="1:4" x14ac:dyDescent="0.3">
      <c r="A69" s="8" t="str">
        <f>+IF(Charges!$E69="Non prise en compte",Charges!A69,"")</f>
        <v/>
      </c>
      <c r="B69" s="8" t="str">
        <f>+IF(Charges!$E69="Non prise en compte",Charges!B69,"")</f>
        <v/>
      </c>
      <c r="C69" s="8" t="str">
        <f>+IF(Charges!$E69="Non prise en compte",Charges!C69,"")</f>
        <v/>
      </c>
      <c r="D69" s="8" t="str">
        <f>+IF(Charges!$E69="Non prise en compte",Charges!D69,"")</f>
        <v/>
      </c>
    </row>
    <row r="70" spans="1:4" x14ac:dyDescent="0.3">
      <c r="A70" s="8" t="str">
        <f>+IF(Charges!$E70="Non prise en compte",Charges!A70,"")</f>
        <v/>
      </c>
      <c r="B70" s="8" t="str">
        <f>+IF(Charges!$E70="Non prise en compte",Charges!B70,"")</f>
        <v/>
      </c>
      <c r="C70" s="8" t="str">
        <f>+IF(Charges!$E70="Non prise en compte",Charges!C70,"")</f>
        <v/>
      </c>
      <c r="D70" s="8" t="str">
        <f>+IF(Charges!$E70="Non prise en compte",Charges!D70,"")</f>
        <v/>
      </c>
    </row>
    <row r="71" spans="1:4" x14ac:dyDescent="0.3">
      <c r="A71" s="8" t="str">
        <f>+IF(Charges!$E71="Non prise en compte",Charges!A71,"")</f>
        <v/>
      </c>
      <c r="B71" s="8" t="str">
        <f>+IF(Charges!$E71="Non prise en compte",Charges!B71,"")</f>
        <v/>
      </c>
      <c r="C71" s="8" t="str">
        <f>+IF(Charges!$E71="Non prise en compte",Charges!C71,"")</f>
        <v/>
      </c>
      <c r="D71" s="8" t="str">
        <f>+IF(Charges!$E71="Non prise en compte",Charges!D71,"")</f>
        <v/>
      </c>
    </row>
    <row r="72" spans="1:4" x14ac:dyDescent="0.3">
      <c r="A72" s="8" t="str">
        <f>+IF(Charges!$E72="Non prise en compte",Charges!A72,"")</f>
        <v/>
      </c>
      <c r="B72" s="8" t="str">
        <f>+IF(Charges!$E72="Non prise en compte",Charges!B72,"")</f>
        <v/>
      </c>
      <c r="C72" s="8" t="str">
        <f>+IF(Charges!$E72="Non prise en compte",Charges!C72,"")</f>
        <v/>
      </c>
      <c r="D72" s="8" t="str">
        <f>+IF(Charges!$E72="Non prise en compte",Charges!D72,"")</f>
        <v/>
      </c>
    </row>
    <row r="73" spans="1:4" x14ac:dyDescent="0.3">
      <c r="A73" s="8" t="str">
        <f>+IF(Charges!$E73="Non prise en compte",Charges!A73,"")</f>
        <v/>
      </c>
      <c r="B73" s="8" t="str">
        <f>+IF(Charges!$E73="Non prise en compte",Charges!B73,"")</f>
        <v/>
      </c>
      <c r="C73" s="8" t="str">
        <f>+IF(Charges!$E73="Non prise en compte",Charges!C73,"")</f>
        <v/>
      </c>
      <c r="D73" s="8" t="str">
        <f>+IF(Charges!$E73="Non prise en compte",Charges!D73,"")</f>
        <v/>
      </c>
    </row>
    <row r="74" spans="1:4" x14ac:dyDescent="0.3">
      <c r="A74" s="8" t="str">
        <f>+IF(Charges!$E74="Non prise en compte",Charges!A74,"")</f>
        <v/>
      </c>
      <c r="B74" s="8" t="str">
        <f>+IF(Charges!$E74="Non prise en compte",Charges!B74,"")</f>
        <v/>
      </c>
      <c r="C74" s="8" t="str">
        <f>+IF(Charges!$E74="Non prise en compte",Charges!C74,"")</f>
        <v/>
      </c>
      <c r="D74" s="8" t="str">
        <f>+IF(Charges!$E74="Non prise en compte",Charges!D74,"")</f>
        <v/>
      </c>
    </row>
    <row r="75" spans="1:4" x14ac:dyDescent="0.3">
      <c r="A75" s="8" t="str">
        <f>+IF(Charges!$E75="Non prise en compte",Charges!A75,"")</f>
        <v/>
      </c>
      <c r="B75" s="8" t="str">
        <f>+IF(Charges!$E75="Non prise en compte",Charges!B75,"")</f>
        <v/>
      </c>
      <c r="C75" s="8" t="str">
        <f>+IF(Charges!$E75="Non prise en compte",Charges!C75,"")</f>
        <v/>
      </c>
      <c r="D75" s="8" t="str">
        <f>+IF(Charges!$E75="Non prise en compte",Charges!D75,"")</f>
        <v/>
      </c>
    </row>
    <row r="76" spans="1:4" x14ac:dyDescent="0.3">
      <c r="A76" s="8" t="str">
        <f>+IF(Charges!$E76="Non prise en compte",Charges!A76,"")</f>
        <v/>
      </c>
      <c r="B76" s="8" t="str">
        <f>+IF(Charges!$E76="Non prise en compte",Charges!B76,"")</f>
        <v/>
      </c>
      <c r="C76" s="8" t="str">
        <f>+IF(Charges!$E76="Non prise en compte",Charges!C76,"")</f>
        <v/>
      </c>
      <c r="D76" s="8" t="str">
        <f>+IF(Charges!$E76="Non prise en compte",Charges!D76,"")</f>
        <v/>
      </c>
    </row>
    <row r="77" spans="1:4" x14ac:dyDescent="0.3">
      <c r="A77" s="8" t="str">
        <f>+IF(Charges!$E77="Non prise en compte",Charges!A77,"")</f>
        <v/>
      </c>
      <c r="B77" s="8" t="str">
        <f>+IF(Charges!$E77="Non prise en compte",Charges!B77,"")</f>
        <v/>
      </c>
      <c r="C77" s="8" t="str">
        <f>+IF(Charges!$E77="Non prise en compte",Charges!C77,"")</f>
        <v/>
      </c>
      <c r="D77" s="8" t="str">
        <f>+IF(Charges!$E77="Non prise en compte",Charges!D77,"")</f>
        <v/>
      </c>
    </row>
    <row r="78" spans="1:4" x14ac:dyDescent="0.3">
      <c r="A78" s="8" t="str">
        <f>+IF(Charges!$E78="Non prise en compte",Charges!A78,"")</f>
        <v/>
      </c>
      <c r="B78" s="8" t="str">
        <f>+IF(Charges!$E78="Non prise en compte",Charges!B78,"")</f>
        <v/>
      </c>
      <c r="C78" s="8" t="str">
        <f>+IF(Charges!$E78="Non prise en compte",Charges!C78,"")</f>
        <v/>
      </c>
      <c r="D78" s="8" t="str">
        <f>+IF(Charges!$E78="Non prise en compte",Charges!D78,"")</f>
        <v/>
      </c>
    </row>
    <row r="79" spans="1:4" x14ac:dyDescent="0.3">
      <c r="A79" s="8">
        <f>+IF(Charges!$E79="Non prise en compte",Charges!A79,"")</f>
        <v>624100</v>
      </c>
      <c r="B79" s="8" t="str">
        <f>+IF(Charges!$E79="Non prise en compte",Charges!B79,"")</f>
        <v>TRANSPORTS SUR ACHATS</v>
      </c>
      <c r="C79" s="8">
        <f>+IF(Charges!$E79="Non prise en compte",Charges!C79,"")</f>
        <v>3528.1</v>
      </c>
      <c r="D79" s="8">
        <f>+IF(Charges!$E79="Non prise en compte",Charges!D79,"")</f>
        <v>2780.84</v>
      </c>
    </row>
    <row r="80" spans="1:4" x14ac:dyDescent="0.3">
      <c r="A80" s="8">
        <f>+IF(Charges!$E80="Non prise en compte",Charges!A80,"")</f>
        <v>624200</v>
      </c>
      <c r="B80" s="8" t="str">
        <f>+IF(Charges!$E80="Non prise en compte",Charges!B80,"")</f>
        <v>TRANSPORTS SUR VENTES</v>
      </c>
      <c r="C80" s="8">
        <f>+IF(Charges!$E80="Non prise en compte",Charges!C80,"")</f>
        <v>27606.43</v>
      </c>
      <c r="D80" s="8">
        <f>+IF(Charges!$E80="Non prise en compte",Charges!D80,"")</f>
        <v>49072.57</v>
      </c>
    </row>
    <row r="81" spans="1:4" x14ac:dyDescent="0.3">
      <c r="A81" s="8" t="str">
        <f>+IF(Charges!$E81="Non prise en compte",Charges!A81,"")</f>
        <v/>
      </c>
      <c r="B81" s="8" t="str">
        <f>+IF(Charges!$E81="Non prise en compte",Charges!B81,"")</f>
        <v/>
      </c>
      <c r="C81" s="8" t="str">
        <f>+IF(Charges!$E81="Non prise en compte",Charges!C81,"")</f>
        <v/>
      </c>
      <c r="D81" s="8" t="str">
        <f>+IF(Charges!$E81="Non prise en compte",Charges!D81,"")</f>
        <v/>
      </c>
    </row>
    <row r="82" spans="1:4" x14ac:dyDescent="0.3">
      <c r="A82" s="8">
        <f>+IF(Charges!$E82="Non prise en compte",Charges!A82,"")</f>
        <v>625000</v>
      </c>
      <c r="B82" s="8" t="str">
        <f>+IF(Charges!$E82="Non prise en compte",Charges!B82,"")</f>
        <v>VOYAGES DEPLACEMENTS PERS</v>
      </c>
      <c r="C82" s="8">
        <f>+IF(Charges!$E82="Non prise en compte",Charges!C82,"")</f>
        <v>27713.93</v>
      </c>
      <c r="D82" s="8">
        <f>+IF(Charges!$E82="Non prise en compte",Charges!D82,"")</f>
        <v>52393.17</v>
      </c>
    </row>
    <row r="83" spans="1:4" x14ac:dyDescent="0.3">
      <c r="A83" s="8" t="str">
        <f>+IF(Charges!$E83="Non prise en compte",Charges!A83,"")</f>
        <v/>
      </c>
      <c r="B83" s="8" t="str">
        <f>+IF(Charges!$E83="Non prise en compte",Charges!B83,"")</f>
        <v/>
      </c>
      <c r="C83" s="8" t="str">
        <f>+IF(Charges!$E83="Non prise en compte",Charges!C83,"")</f>
        <v/>
      </c>
      <c r="D83" s="8" t="str">
        <f>+IF(Charges!$E83="Non prise en compte",Charges!D83,"")</f>
        <v/>
      </c>
    </row>
    <row r="84" spans="1:4" x14ac:dyDescent="0.3">
      <c r="A84" s="8" t="str">
        <f>+IF(Charges!$E84="Non prise en compte",Charges!A84,"")</f>
        <v/>
      </c>
      <c r="B84" s="8" t="str">
        <f>+IF(Charges!$E84="Non prise en compte",Charges!B84,"")</f>
        <v/>
      </c>
      <c r="C84" s="8" t="str">
        <f>+IF(Charges!$E84="Non prise en compte",Charges!C84,"")</f>
        <v/>
      </c>
      <c r="D84" s="8" t="str">
        <f>+IF(Charges!$E84="Non prise en compte",Charges!D84,"")</f>
        <v/>
      </c>
    </row>
    <row r="85" spans="1:4" x14ac:dyDescent="0.3">
      <c r="A85" s="8" t="str">
        <f>+IF(Charges!$E85="Non prise en compte",Charges!A85,"")</f>
        <v/>
      </c>
      <c r="B85" s="8" t="str">
        <f>+IF(Charges!$E85="Non prise en compte",Charges!B85,"")</f>
        <v/>
      </c>
      <c r="C85" s="8" t="str">
        <f>+IF(Charges!$E85="Non prise en compte",Charges!C85,"")</f>
        <v/>
      </c>
      <c r="D85" s="8" t="str">
        <f>+IF(Charges!$E85="Non prise en compte",Charges!D85,"")</f>
        <v/>
      </c>
    </row>
    <row r="86" spans="1:4" x14ac:dyDescent="0.3">
      <c r="A86" s="8" t="str">
        <f>+IF(Charges!$E86="Non prise en compte",Charges!A86,"")</f>
        <v/>
      </c>
      <c r="B86" s="8" t="str">
        <f>+IF(Charges!$E86="Non prise en compte",Charges!B86,"")</f>
        <v/>
      </c>
      <c r="C86" s="8" t="str">
        <f>+IF(Charges!$E86="Non prise en compte",Charges!C86,"")</f>
        <v/>
      </c>
      <c r="D86" s="8" t="str">
        <f>+IF(Charges!$E86="Non prise en compte",Charges!D86,"")</f>
        <v/>
      </c>
    </row>
    <row r="87" spans="1:4" x14ac:dyDescent="0.3">
      <c r="A87" s="8" t="str">
        <f>+IF(Charges!$E87="Non prise en compte",Charges!A87,"")</f>
        <v/>
      </c>
      <c r="B87" s="8" t="str">
        <f>+IF(Charges!$E87="Non prise en compte",Charges!B87,"")</f>
        <v/>
      </c>
      <c r="C87" s="8" t="str">
        <f>+IF(Charges!$E87="Non prise en compte",Charges!C87,"")</f>
        <v/>
      </c>
      <c r="D87" s="8" t="str">
        <f>+IF(Charges!$E87="Non prise en compte",Charges!D87,"")</f>
        <v/>
      </c>
    </row>
    <row r="88" spans="1:4" x14ac:dyDescent="0.3">
      <c r="A88" s="8" t="str">
        <f>+IF(Charges!$E88="Non prise en compte",Charges!A88,"")</f>
        <v/>
      </c>
      <c r="B88" s="8" t="str">
        <f>+IF(Charges!$E88="Non prise en compte",Charges!B88,"")</f>
        <v/>
      </c>
      <c r="C88" s="8" t="str">
        <f>+IF(Charges!$E88="Non prise en compte",Charges!C88,"")</f>
        <v/>
      </c>
      <c r="D88" s="8" t="str">
        <f>+IF(Charges!$E88="Non prise en compte",Charges!D88,"")</f>
        <v/>
      </c>
    </row>
    <row r="89" spans="1:4" x14ac:dyDescent="0.3">
      <c r="A89" s="8" t="str">
        <f>+IF(Charges!$E89="Non prise en compte",Charges!A89,"")</f>
        <v/>
      </c>
      <c r="B89" s="8" t="str">
        <f>+IF(Charges!$E89="Non prise en compte",Charges!B89,"")</f>
        <v/>
      </c>
      <c r="C89" s="8" t="str">
        <f>+IF(Charges!$E89="Non prise en compte",Charges!C89,"")</f>
        <v/>
      </c>
      <c r="D89" s="8" t="str">
        <f>+IF(Charges!$E89="Non prise en compte",Charges!D89,"")</f>
        <v/>
      </c>
    </row>
    <row r="90" spans="1:4" x14ac:dyDescent="0.3">
      <c r="A90" s="8" t="str">
        <f>+IF(Charges!$E90="Non prise en compte",Charges!A90,"")</f>
        <v/>
      </c>
      <c r="B90" s="8" t="str">
        <f>+IF(Charges!$E90="Non prise en compte",Charges!B90,"")</f>
        <v/>
      </c>
      <c r="C90" s="8" t="str">
        <f>+IF(Charges!$E90="Non prise en compte",Charges!C90,"")</f>
        <v/>
      </c>
      <c r="D90" s="8" t="str">
        <f>+IF(Charges!$E90="Non prise en compte",Charges!D90,"")</f>
        <v/>
      </c>
    </row>
    <row r="91" spans="1:4" x14ac:dyDescent="0.3">
      <c r="A91" s="8" t="str">
        <f>+IF(Charges!$E91="Non prise en compte",Charges!A91,"")</f>
        <v/>
      </c>
      <c r="B91" s="8" t="str">
        <f>+IF(Charges!$E91="Non prise en compte",Charges!B91,"")</f>
        <v/>
      </c>
      <c r="C91" s="8" t="str">
        <f>+IF(Charges!$E91="Non prise en compte",Charges!C91,"")</f>
        <v/>
      </c>
      <c r="D91" s="8" t="str">
        <f>+IF(Charges!$E91="Non prise en compte",Charges!D91,"")</f>
        <v/>
      </c>
    </row>
    <row r="92" spans="1:4" x14ac:dyDescent="0.3">
      <c r="A92" s="8" t="str">
        <f>+IF(Charges!$E92="Non prise en compte",Charges!A92,"")</f>
        <v/>
      </c>
      <c r="B92" s="8" t="str">
        <f>+IF(Charges!$E92="Non prise en compte",Charges!B92,"")</f>
        <v/>
      </c>
      <c r="C92" s="8" t="str">
        <f>+IF(Charges!$E92="Non prise en compte",Charges!C92,"")</f>
        <v/>
      </c>
      <c r="D92" s="8" t="str">
        <f>+IF(Charges!$E92="Non prise en compte",Charges!D92,"")</f>
        <v/>
      </c>
    </row>
    <row r="93" spans="1:4" x14ac:dyDescent="0.3">
      <c r="A93" s="8" t="str">
        <f>+IF(Charges!$E93="Non prise en compte",Charges!A93,"")</f>
        <v/>
      </c>
      <c r="B93" s="8" t="str">
        <f>+IF(Charges!$E93="Non prise en compte",Charges!B93,"")</f>
        <v/>
      </c>
      <c r="C93" s="8" t="str">
        <f>+IF(Charges!$E93="Non prise en compte",Charges!C93,"")</f>
        <v/>
      </c>
      <c r="D93" s="8" t="str">
        <f>+IF(Charges!$E93="Non prise en compte",Charges!D93,"")</f>
        <v/>
      </c>
    </row>
    <row r="94" spans="1:4" x14ac:dyDescent="0.3">
      <c r="A94" s="8" t="str">
        <f>+IF(Charges!$E94="Non prise en compte",Charges!A94,"")</f>
        <v/>
      </c>
      <c r="B94" s="8" t="str">
        <f>+IF(Charges!$E94="Non prise en compte",Charges!B94,"")</f>
        <v/>
      </c>
      <c r="C94" s="8" t="str">
        <f>+IF(Charges!$E94="Non prise en compte",Charges!C94,"")</f>
        <v/>
      </c>
      <c r="D94" s="8" t="str">
        <f>+IF(Charges!$E94="Non prise en compte",Charges!D94,"")</f>
        <v/>
      </c>
    </row>
    <row r="95" spans="1:4" x14ac:dyDescent="0.3">
      <c r="A95" s="8" t="str">
        <f>+IF(Charges!$E95="Non prise en compte",Charges!A95,"")</f>
        <v/>
      </c>
      <c r="B95" s="8" t="str">
        <f>+IF(Charges!$E95="Non prise en compte",Charges!B95,"")</f>
        <v/>
      </c>
      <c r="C95" s="8" t="str">
        <f>+IF(Charges!$E95="Non prise en compte",Charges!C95,"")</f>
        <v/>
      </c>
      <c r="D95" s="8" t="str">
        <f>+IF(Charges!$E95="Non prise en compte",Charges!D95,"")</f>
        <v/>
      </c>
    </row>
    <row r="96" spans="1:4" x14ac:dyDescent="0.3">
      <c r="A96" s="8">
        <f>+IF(Charges!$E96="Non prise en compte",Charges!A96,"")</f>
        <v>631200</v>
      </c>
      <c r="B96" s="8" t="str">
        <f>+IF(Charges!$E96="Non prise en compte",Charges!B96,"")</f>
        <v>TAXE D'APPRENTISSAGE</v>
      </c>
      <c r="C96" s="8">
        <f>+IF(Charges!$E96="Non prise en compte",Charges!C96,"")</f>
        <v>2177.23</v>
      </c>
      <c r="D96" s="8">
        <f>+IF(Charges!$E96="Non prise en compte",Charges!D96,"")</f>
        <v>3845.19</v>
      </c>
    </row>
    <row r="97" spans="1:4" x14ac:dyDescent="0.3">
      <c r="A97" s="8">
        <f>+IF(Charges!$E97="Non prise en compte",Charges!A97,"")</f>
        <v>631300</v>
      </c>
      <c r="B97" s="8" t="str">
        <f>+IF(Charges!$E97="Non prise en compte",Charges!B97,"")</f>
        <v>PART. D'EMPLOYEUR FORMATIO</v>
      </c>
      <c r="C97" s="8">
        <f>+IF(Charges!$E97="Non prise en compte",Charges!C97,"")</f>
        <v>2931.17</v>
      </c>
      <c r="D97" s="8">
        <f>+IF(Charges!$E97="Non prise en compte",Charges!D97,"")</f>
        <v>6106.86</v>
      </c>
    </row>
    <row r="98" spans="1:4" x14ac:dyDescent="0.3">
      <c r="A98" s="8">
        <f>+IF(Charges!$E98="Non prise en compte",Charges!A98,"")</f>
        <v>633300</v>
      </c>
      <c r="B98" s="8" t="str">
        <f>+IF(Charges!$E98="Non prise en compte",Charges!B98,"")</f>
        <v>PARTIC. D'EMPLOYEUR FORMATI</v>
      </c>
      <c r="C98" s="8">
        <f>+IF(Charges!$E98="Non prise en compte",Charges!C98,"")</f>
        <v>0</v>
      </c>
      <c r="D98" s="8">
        <f>+IF(Charges!$E98="Non prise en compte",Charges!D98,"")</f>
        <v>182.6</v>
      </c>
    </row>
    <row r="99" spans="1:4" x14ac:dyDescent="0.3">
      <c r="A99" s="8" t="str">
        <f>+IF(Charges!$E99="Non prise en compte",Charges!A99,"")</f>
        <v/>
      </c>
      <c r="B99" s="8" t="str">
        <f>+IF(Charges!$E99="Non prise en compte",Charges!B99,"")</f>
        <v/>
      </c>
      <c r="C99" s="8" t="str">
        <f>+IF(Charges!$E99="Non prise en compte",Charges!C99,"")</f>
        <v/>
      </c>
      <c r="D99" s="8" t="str">
        <f>+IF(Charges!$E99="Non prise en compte",Charges!D99,"")</f>
        <v/>
      </c>
    </row>
    <row r="100" spans="1:4" x14ac:dyDescent="0.3">
      <c r="A100" s="8" t="str">
        <f>+IF(Charges!$E100="Non prise en compte",Charges!A100,"")</f>
        <v/>
      </c>
      <c r="B100" s="8" t="str">
        <f>+IF(Charges!$E100="Non prise en compte",Charges!B100,"")</f>
        <v/>
      </c>
      <c r="C100" s="8" t="str">
        <f>+IF(Charges!$E100="Non prise en compte",Charges!C100,"")</f>
        <v/>
      </c>
      <c r="D100" s="8" t="str">
        <f>+IF(Charges!$E100="Non prise en compte",Charges!D100,"")</f>
        <v/>
      </c>
    </row>
    <row r="101" spans="1:4" x14ac:dyDescent="0.3">
      <c r="A101" s="8" t="str">
        <f>+IF(Charges!$E101="Non prise en compte",Charges!A101,"")</f>
        <v/>
      </c>
      <c r="B101" s="8" t="str">
        <f>+IF(Charges!$E101="Non prise en compte",Charges!B101,"")</f>
        <v/>
      </c>
      <c r="C101" s="8" t="str">
        <f>+IF(Charges!$E101="Non prise en compte",Charges!C101,"")</f>
        <v/>
      </c>
      <c r="D101" s="8" t="str">
        <f>+IF(Charges!$E101="Non prise en compte",Charges!D101,"")</f>
        <v/>
      </c>
    </row>
    <row r="102" spans="1:4" x14ac:dyDescent="0.3">
      <c r="A102" s="8" t="str">
        <f>+IF(Charges!$E102="Non prise en compte",Charges!A102,"")</f>
        <v/>
      </c>
      <c r="B102" s="8" t="str">
        <f>+IF(Charges!$E102="Non prise en compte",Charges!B102,"")</f>
        <v/>
      </c>
      <c r="C102" s="8" t="str">
        <f>+IF(Charges!$E102="Non prise en compte",Charges!C102,"")</f>
        <v/>
      </c>
      <c r="D102" s="8" t="str">
        <f>+IF(Charges!$E102="Non prise en compte",Charges!D102,"")</f>
        <v/>
      </c>
    </row>
    <row r="103" spans="1:4" x14ac:dyDescent="0.3">
      <c r="A103" s="8" t="str">
        <f>+IF(Charges!$E103="Non prise en compte",Charges!A103,"")</f>
        <v/>
      </c>
      <c r="B103" s="8" t="str">
        <f>+IF(Charges!$E103="Non prise en compte",Charges!B103,"")</f>
        <v/>
      </c>
      <c r="C103" s="8" t="str">
        <f>+IF(Charges!$E103="Non prise en compte",Charges!C103,"")</f>
        <v/>
      </c>
      <c r="D103" s="8" t="str">
        <f>+IF(Charges!$E103="Non prise en compte",Charges!D103,"")</f>
        <v/>
      </c>
    </row>
    <row r="104" spans="1:4" x14ac:dyDescent="0.3">
      <c r="A104" s="8" t="str">
        <f>+IF(Charges!$E104="Non prise en compte",Charges!A104,"")</f>
        <v/>
      </c>
      <c r="B104" s="8" t="str">
        <f>+IF(Charges!$E104="Non prise en compte",Charges!B104,"")</f>
        <v/>
      </c>
      <c r="C104" s="8" t="str">
        <f>+IF(Charges!$E104="Non prise en compte",Charges!C104,"")</f>
        <v/>
      </c>
      <c r="D104" s="8" t="str">
        <f>+IF(Charges!$E104="Non prise en compte",Charges!D104,"")</f>
        <v/>
      </c>
    </row>
    <row r="105" spans="1:4" x14ac:dyDescent="0.3">
      <c r="A105" s="8">
        <f>+IF(Charges!$E105="Non prise en compte",Charges!A105,"")</f>
        <v>641100</v>
      </c>
      <c r="B105" s="8" t="str">
        <f>+IF(Charges!$E105="Non prise en compte",Charges!B105,"")</f>
        <v>SALAIRES OUVRIERS</v>
      </c>
      <c r="C105" s="8">
        <f>+IF(Charges!$E105="Non prise en compte",Charges!C105,"")</f>
        <v>225104.69</v>
      </c>
      <c r="D105" s="8">
        <f>+IF(Charges!$E105="Non prise en compte",Charges!D105,"")</f>
        <v>485090.92</v>
      </c>
    </row>
    <row r="106" spans="1:4" x14ac:dyDescent="0.3">
      <c r="A106" s="8">
        <f>+IF(Charges!$E106="Non prise en compte",Charges!A106,"")</f>
        <v>641110</v>
      </c>
      <c r="B106" s="8" t="str">
        <f>+IF(Charges!$E106="Non prise en compte",Charges!B106,"")</f>
        <v>SALAIRE ADMINISTRATIF</v>
      </c>
      <c r="C106" s="8">
        <f>+IF(Charges!$E106="Non prise en compte",Charges!C106,"")</f>
        <v>14250.9</v>
      </c>
      <c r="D106" s="8">
        <f>+IF(Charges!$E106="Non prise en compte",Charges!D106,"")</f>
        <v>32800.06</v>
      </c>
    </row>
    <row r="107" spans="1:4" x14ac:dyDescent="0.3">
      <c r="A107" s="8">
        <f>+IF(Charges!$E107="Non prise en compte",Charges!A107,"")</f>
        <v>641160</v>
      </c>
      <c r="B107" s="8" t="str">
        <f>+IF(Charges!$E107="Non prise en compte",Charges!B107,"")</f>
        <v>SALAIRES BRUTS PDG</v>
      </c>
      <c r="C107" s="8">
        <f>+IF(Charges!$E107="Non prise en compte",Charges!C107,"")</f>
        <v>30000</v>
      </c>
      <c r="D107" s="8">
        <f>+IF(Charges!$E107="Non prise en compte",Charges!D107,"")</f>
        <v>60478</v>
      </c>
    </row>
    <row r="108" spans="1:4" x14ac:dyDescent="0.3">
      <c r="A108" s="8">
        <f>+IF(Charges!$E108="Non prise en compte",Charges!A108,"")</f>
        <v>641200</v>
      </c>
      <c r="B108" s="8" t="str">
        <f>+IF(Charges!$E108="Non prise en compte",Charges!B108,"")</f>
        <v>CONGES PAYES</v>
      </c>
      <c r="C108" s="8">
        <f>+IF(Charges!$E108="Non prise en compte",Charges!C108,"")</f>
        <v>-7318.92</v>
      </c>
      <c r="D108" s="8">
        <f>+IF(Charges!$E108="Non prise en compte",Charges!D108,"")</f>
        <v>-5752.36</v>
      </c>
    </row>
    <row r="109" spans="1:4" x14ac:dyDescent="0.3">
      <c r="A109" s="8">
        <f>+IF(Charges!$E109="Non prise en compte",Charges!A109,"")</f>
        <v>641300</v>
      </c>
      <c r="B109" s="8" t="str">
        <f>+IF(Charges!$E109="Non prise en compte",Charges!B109,"")</f>
        <v>PRIMES ET GRATIFICATIONS</v>
      </c>
      <c r="C109" s="8">
        <f>+IF(Charges!$E109="Non prise en compte",Charges!C109,"")</f>
        <v>900</v>
      </c>
      <c r="D109" s="8">
        <f>+IF(Charges!$E109="Non prise en compte",Charges!D109,"")</f>
        <v>0</v>
      </c>
    </row>
    <row r="110" spans="1:4" x14ac:dyDescent="0.3">
      <c r="A110" s="8">
        <f>+IF(Charges!$E110="Non prise en compte",Charges!A110,"")</f>
        <v>641320</v>
      </c>
      <c r="B110" s="8" t="str">
        <f>+IF(Charges!$E110="Non prise en compte",Charges!B110,"")</f>
        <v>PRIMES POUVOIR ACHAT</v>
      </c>
      <c r="C110" s="8">
        <f>+IF(Charges!$E110="Non prise en compte",Charges!C110,"")</f>
        <v>0</v>
      </c>
      <c r="D110" s="8">
        <f>+IF(Charges!$E110="Non prise en compte",Charges!D110,"")</f>
        <v>7000</v>
      </c>
    </row>
    <row r="111" spans="1:4" x14ac:dyDescent="0.3">
      <c r="A111" s="8">
        <f>+IF(Charges!$E111="Non prise en compte",Charges!A111,"")</f>
        <v>641400</v>
      </c>
      <c r="B111" s="8" t="str">
        <f>+IF(Charges!$E111="Non prise en compte",Charges!B111,"")</f>
        <v>INDEMNITES &amp; AVANTAGES DIVE</v>
      </c>
      <c r="C111" s="8">
        <f>+IF(Charges!$E111="Non prise en compte",Charges!C111,"")</f>
        <v>3495.96</v>
      </c>
      <c r="D111" s="8">
        <f>+IF(Charges!$E111="Non prise en compte",Charges!D111,"")</f>
        <v>7041.96</v>
      </c>
    </row>
    <row r="112" spans="1:4" x14ac:dyDescent="0.3">
      <c r="A112" s="8" t="str">
        <f>+IF(Charges!$E112="Non prise en compte",Charges!A112,"")</f>
        <v/>
      </c>
      <c r="B112" s="8" t="str">
        <f>+IF(Charges!$E112="Non prise en compte",Charges!B112,"")</f>
        <v/>
      </c>
      <c r="C112" s="8" t="str">
        <f>+IF(Charges!$E112="Non prise en compte",Charges!C112,"")</f>
        <v/>
      </c>
      <c r="D112" s="8" t="str">
        <f>+IF(Charges!$E112="Non prise en compte",Charges!D112,"")</f>
        <v/>
      </c>
    </row>
    <row r="113" spans="1:4" x14ac:dyDescent="0.3">
      <c r="A113" s="8">
        <f>+IF(Charges!$E113="Non prise en compte",Charges!A113,"")</f>
        <v>641800</v>
      </c>
      <c r="B113" s="8" t="str">
        <f>+IF(Charges!$E113="Non prise en compte",Charges!B113,"")</f>
        <v>INDEMNITE RUPTURE CONVENTI</v>
      </c>
      <c r="C113" s="8">
        <f>+IF(Charges!$E113="Non prise en compte",Charges!C113,"")</f>
        <v>0</v>
      </c>
      <c r="D113" s="8">
        <f>+IF(Charges!$E113="Non prise en compte",Charges!D113,"")</f>
        <v>36000</v>
      </c>
    </row>
    <row r="114" spans="1:4" x14ac:dyDescent="0.3">
      <c r="A114" s="8">
        <f>+IF(Charges!$E114="Non prise en compte",Charges!A114,"")</f>
        <v>644233</v>
      </c>
      <c r="B114" s="8" t="str">
        <f>+IF(Charges!$E114="Non prise en compte",Charges!B114,"")</f>
        <v>Ind Journalieres NEVELESTYN L</v>
      </c>
      <c r="C114" s="8">
        <f>+IF(Charges!$E114="Non prise en compte",Charges!C114,"")</f>
        <v>-145.56</v>
      </c>
      <c r="D114" s="8">
        <f>+IF(Charges!$E114="Non prise en compte",Charges!D114,"")</f>
        <v>-318</v>
      </c>
    </row>
    <row r="115" spans="1:4" x14ac:dyDescent="0.3">
      <c r="A115" s="8">
        <f>+IF(Charges!$E115="Non prise en compte",Charges!A115,"")</f>
        <v>644410</v>
      </c>
      <c r="B115" s="8" t="str">
        <f>+IF(Charges!$E115="Non prise en compte",Charges!B115,"")</f>
        <v>Ind journalieres recues KIECKE</v>
      </c>
      <c r="C115" s="8">
        <f>+IF(Charges!$E115="Non prise en compte",Charges!C115,"")</f>
        <v>0</v>
      </c>
      <c r="D115" s="8">
        <f>+IF(Charges!$E115="Non prise en compte",Charges!D115,"")</f>
        <v>-43.59</v>
      </c>
    </row>
    <row r="116" spans="1:4" x14ac:dyDescent="0.3">
      <c r="A116" s="8">
        <f>+IF(Charges!$E116="Non prise en compte",Charges!A116,"")</f>
        <v>644412</v>
      </c>
      <c r="B116" s="8" t="str">
        <f>+IF(Charges!$E116="Non prise en compte",Charges!B116,"")</f>
        <v>IND JOURNALIERES RECUES BU</v>
      </c>
      <c r="C116" s="8">
        <f>+IF(Charges!$E116="Non prise en compte",Charges!C116,"")</f>
        <v>124.59</v>
      </c>
      <c r="D116" s="8">
        <f>+IF(Charges!$E116="Non prise en compte",Charges!D116,"")</f>
        <v>0</v>
      </c>
    </row>
    <row r="117" spans="1:4" x14ac:dyDescent="0.3">
      <c r="A117" s="8">
        <f>+IF(Charges!$E117="Non prise en compte",Charges!A117,"")</f>
        <v>644415</v>
      </c>
      <c r="B117" s="8" t="str">
        <f>+IF(Charges!$E117="Non prise en compte",Charges!B117,"")</f>
        <v>Indemnités journ recues LEFEBV</v>
      </c>
      <c r="C117" s="8">
        <f>+IF(Charges!$E117="Non prise en compte",Charges!C117,"")</f>
        <v>0</v>
      </c>
      <c r="D117" s="8">
        <f>+IF(Charges!$E117="Non prise en compte",Charges!D117,"")</f>
        <v>777.96</v>
      </c>
    </row>
    <row r="118" spans="1:4" x14ac:dyDescent="0.3">
      <c r="A118" s="8">
        <f>+IF(Charges!$E118="Non prise en compte",Charges!A118,"")</f>
        <v>644422</v>
      </c>
      <c r="B118" s="8" t="str">
        <f>+IF(Charges!$E118="Non prise en compte",Charges!B118,"")</f>
        <v>Indemnités journalieres FILLEB</v>
      </c>
      <c r="C118" s="8">
        <f>+IF(Charges!$E118="Non prise en compte",Charges!C118,"")</f>
        <v>-263.72000000000003</v>
      </c>
      <c r="D118" s="8">
        <f>+IF(Charges!$E118="Non prise en compte",Charges!D118,"")</f>
        <v>-511.18</v>
      </c>
    </row>
    <row r="119" spans="1:4" x14ac:dyDescent="0.3">
      <c r="A119" s="8">
        <f>+IF(Charges!$E119="Non prise en compte",Charges!A119,"")</f>
        <v>645100</v>
      </c>
      <c r="B119" s="8" t="str">
        <f>+IF(Charges!$E119="Non prise en compte",Charges!B119,"")</f>
        <v>COTISATIONS A L'URSSAF</v>
      </c>
      <c r="C119" s="8">
        <f>+IF(Charges!$E119="Non prise en compte",Charges!C119,"")</f>
        <v>76002.16</v>
      </c>
      <c r="D119" s="8">
        <f>+IF(Charges!$E119="Non prise en compte",Charges!D119,"")</f>
        <v>171020.12</v>
      </c>
    </row>
    <row r="120" spans="1:4" x14ac:dyDescent="0.3">
      <c r="A120" s="8">
        <f>+IF(Charges!$E120="Non prise en compte",Charges!A120,"")</f>
        <v>645200</v>
      </c>
      <c r="B120" s="8" t="str">
        <f>+IF(Charges!$E120="Non prise en compte",Charges!B120,"")</f>
        <v>COTISATIONS MUTUELLE</v>
      </c>
      <c r="C120" s="8">
        <f>+IF(Charges!$E120="Non prise en compte",Charges!C120,"")</f>
        <v>14057.18</v>
      </c>
      <c r="D120" s="8">
        <f>+IF(Charges!$E120="Non prise en compte",Charges!D120,"")</f>
        <v>27260.69</v>
      </c>
    </row>
    <row r="121" spans="1:4" x14ac:dyDescent="0.3">
      <c r="A121" s="8">
        <f>+IF(Charges!$E121="Non prise en compte",Charges!A121,"")</f>
        <v>645300</v>
      </c>
      <c r="B121" s="8" t="str">
        <f>+IF(Charges!$E121="Non prise en compte",Charges!B121,"")</f>
        <v>COTISATIONS CAISSES RETRAITE</v>
      </c>
      <c r="C121" s="8">
        <f>+IF(Charges!$E121="Non prise en compte",Charges!C121,"")</f>
        <v>16082.03</v>
      </c>
      <c r="D121" s="8">
        <f>+IF(Charges!$E121="Non prise en compte",Charges!D121,"")</f>
        <v>35519.85</v>
      </c>
    </row>
    <row r="122" spans="1:4" x14ac:dyDescent="0.3">
      <c r="A122" s="8">
        <f>+IF(Charges!$E122="Non prise en compte",Charges!A122,"")</f>
        <v>645400</v>
      </c>
      <c r="B122" s="8" t="str">
        <f>+IF(Charges!$E122="Non prise en compte",Charges!B122,"")</f>
        <v>COTISATIONS PREVOYANCE</v>
      </c>
      <c r="C122" s="8">
        <f>+IF(Charges!$E122="Non prise en compte",Charges!C122,"")</f>
        <v>4290.76</v>
      </c>
      <c r="D122" s="8">
        <f>+IF(Charges!$E122="Non prise en compte",Charges!D122,"")</f>
        <v>9005.5499999999993</v>
      </c>
    </row>
    <row r="123" spans="1:4" x14ac:dyDescent="0.3">
      <c r="A123" s="8">
        <f>+IF(Charges!$E123="Non prise en compte",Charges!A123,"")</f>
        <v>645500</v>
      </c>
      <c r="B123" s="8" t="str">
        <f>+IF(Charges!$E123="Non prise en compte",Charges!B123,"")</f>
        <v>CHARGES SUR CP</v>
      </c>
      <c r="C123" s="8">
        <f>+IF(Charges!$E123="Non prise en compte",Charges!C123,"")</f>
        <v>-10684.17</v>
      </c>
      <c r="D123" s="8">
        <f>+IF(Charges!$E123="Non prise en compte",Charges!D123,"")</f>
        <v>-3221.32</v>
      </c>
    </row>
    <row r="124" spans="1:4" x14ac:dyDescent="0.3">
      <c r="A124" s="8">
        <f>+IF(Charges!$E124="Non prise en compte",Charges!A124,"")</f>
        <v>645700</v>
      </c>
      <c r="B124" s="8" t="str">
        <f>+IF(Charges!$E124="Non prise en compte",Charges!B124,"")</f>
        <v>RETRAITE ARTICLE 83</v>
      </c>
      <c r="C124" s="8">
        <f>+IF(Charges!$E124="Non prise en compte",Charges!C124,"")</f>
        <v>1692.43</v>
      </c>
      <c r="D124" s="8">
        <f>+IF(Charges!$E124="Non prise en compte",Charges!D124,"")</f>
        <v>3415.08</v>
      </c>
    </row>
    <row r="125" spans="1:4" x14ac:dyDescent="0.3">
      <c r="A125" s="8">
        <f>+IF(Charges!$E125="Non prise en compte",Charges!A125,"")</f>
        <v>645900</v>
      </c>
      <c r="B125" s="8" t="str">
        <f>+IF(Charges!$E125="Non prise en compte",Charges!B125,"")</f>
        <v>COTIS CAISSES CADRES</v>
      </c>
      <c r="C125" s="8">
        <f>+IF(Charges!$E125="Non prise en compte",Charges!C125,"")</f>
        <v>738.17</v>
      </c>
      <c r="D125" s="8">
        <f>+IF(Charges!$E125="Non prise en compte",Charges!D125,"")</f>
        <v>1493.95</v>
      </c>
    </row>
    <row r="126" spans="1:4" x14ac:dyDescent="0.3">
      <c r="A126" s="8" t="str">
        <f>+IF(Charges!$E126="Non prise en compte",Charges!A126,"")</f>
        <v/>
      </c>
      <c r="B126" s="8" t="str">
        <f>+IF(Charges!$E126="Non prise en compte",Charges!B126,"")</f>
        <v/>
      </c>
      <c r="C126" s="8" t="str">
        <f>+IF(Charges!$E126="Non prise en compte",Charges!C126,"")</f>
        <v/>
      </c>
      <c r="D126" s="8" t="str">
        <f>+IF(Charges!$E126="Non prise en compte",Charges!D126,"")</f>
        <v/>
      </c>
    </row>
    <row r="127" spans="1:4" x14ac:dyDescent="0.3">
      <c r="A127" s="8" t="str">
        <f>+IF(Charges!$E127="Non prise en compte",Charges!A127,"")</f>
        <v/>
      </c>
      <c r="B127" s="8" t="str">
        <f>+IF(Charges!$E127="Non prise en compte",Charges!B127,"")</f>
        <v/>
      </c>
      <c r="C127" s="8" t="str">
        <f>+IF(Charges!$E127="Non prise en compte",Charges!C127,"")</f>
        <v/>
      </c>
      <c r="D127" s="8" t="str">
        <f>+IF(Charges!$E127="Non prise en compte",Charges!D127,"")</f>
        <v/>
      </c>
    </row>
    <row r="128" spans="1:4" x14ac:dyDescent="0.3">
      <c r="A128" s="8" t="str">
        <f>+IF(Charges!$E128="Non prise en compte",Charges!A128,"")</f>
        <v/>
      </c>
      <c r="B128" s="8" t="str">
        <f>+IF(Charges!$E128="Non prise en compte",Charges!B128,"")</f>
        <v/>
      </c>
      <c r="C128" s="8" t="str">
        <f>+IF(Charges!$E128="Non prise en compte",Charges!C128,"")</f>
        <v/>
      </c>
      <c r="D128" s="8" t="str">
        <f>+IF(Charges!$E128="Non prise en compte",Charges!D128,"")</f>
        <v/>
      </c>
    </row>
    <row r="129" spans="1:4" x14ac:dyDescent="0.3">
      <c r="A129" s="8" t="str">
        <f>+IF(Charges!$E129="Non prise en compte",Charges!A129,"")</f>
        <v/>
      </c>
      <c r="B129" s="8" t="str">
        <f>+IF(Charges!$E129="Non prise en compte",Charges!B129,"")</f>
        <v/>
      </c>
      <c r="C129" s="8" t="str">
        <f>+IF(Charges!$E129="Non prise en compte",Charges!C129,"")</f>
        <v/>
      </c>
      <c r="D129" s="8" t="str">
        <f>+IF(Charges!$E129="Non prise en compte",Charges!D129,"")</f>
        <v/>
      </c>
    </row>
    <row r="130" spans="1:4" x14ac:dyDescent="0.3">
      <c r="A130" s="8" t="str">
        <f>+IF(Charges!$E130="Non prise en compte",Charges!A130,"")</f>
        <v/>
      </c>
      <c r="B130" s="8" t="str">
        <f>+IF(Charges!$E130="Non prise en compte",Charges!B130,"")</f>
        <v/>
      </c>
      <c r="C130" s="8" t="str">
        <f>+IF(Charges!$E130="Non prise en compte",Charges!C130,"")</f>
        <v/>
      </c>
      <c r="D130" s="8" t="str">
        <f>+IF(Charges!$E130="Non prise en compte",Charges!D130,"")</f>
        <v/>
      </c>
    </row>
    <row r="131" spans="1:4" x14ac:dyDescent="0.3">
      <c r="A131" s="8" t="str">
        <f>+IF(Charges!$E131="Non prise en compte",Charges!A131,"")</f>
        <v/>
      </c>
      <c r="B131" s="8" t="str">
        <f>+IF(Charges!$E131="Non prise en compte",Charges!B131,"")</f>
        <v/>
      </c>
      <c r="C131" s="8" t="str">
        <f>+IF(Charges!$E131="Non prise en compte",Charges!C131,"")</f>
        <v/>
      </c>
      <c r="D131" s="8" t="str">
        <f>+IF(Charges!$E131="Non prise en compte",Charges!D131,"")</f>
        <v/>
      </c>
    </row>
    <row r="132" spans="1:4" x14ac:dyDescent="0.3">
      <c r="A132" s="8" t="str">
        <f>+IF(Charges!$E132="Non prise en compte",Charges!A132,"")</f>
        <v/>
      </c>
      <c r="B132" s="8" t="str">
        <f>+IF(Charges!$E132="Non prise en compte",Charges!B132,"")</f>
        <v/>
      </c>
      <c r="C132" s="8" t="str">
        <f>+IF(Charges!$E132="Non prise en compte",Charges!C132,"")</f>
        <v/>
      </c>
      <c r="D132" s="8" t="str">
        <f>+IF(Charges!$E132="Non prise en compte",Charges!D132,"")</f>
        <v/>
      </c>
    </row>
    <row r="133" spans="1:4" x14ac:dyDescent="0.3">
      <c r="A133" s="8" t="str">
        <f>+IF(Charges!$E133="Non prise en compte",Charges!A133,"")</f>
        <v/>
      </c>
      <c r="B133" s="8" t="str">
        <f>+IF(Charges!$E133="Non prise en compte",Charges!B133,"")</f>
        <v/>
      </c>
      <c r="C133" s="8" t="str">
        <f>+IF(Charges!$E133="Non prise en compte",Charges!C133,"")</f>
        <v/>
      </c>
      <c r="D133" s="8" t="str">
        <f>+IF(Charges!$E133="Non prise en compte",Charges!D133,"")</f>
        <v/>
      </c>
    </row>
    <row r="134" spans="1:4" x14ac:dyDescent="0.3">
      <c r="A134" s="8" t="str">
        <f>+IF(Charges!$E134="Non prise en compte",Charges!A134,"")</f>
        <v/>
      </c>
      <c r="B134" s="8" t="str">
        <f>+IF(Charges!$E134="Non prise en compte",Charges!B134,"")</f>
        <v/>
      </c>
      <c r="C134" s="8" t="str">
        <f>+IF(Charges!$E134="Non prise en compte",Charges!C134,"")</f>
        <v/>
      </c>
      <c r="D134" s="8" t="str">
        <f>+IF(Charges!$E134="Non prise en compte",Charges!D134,"")</f>
        <v/>
      </c>
    </row>
    <row r="135" spans="1:4" x14ac:dyDescent="0.3">
      <c r="A135" s="8" t="str">
        <f>+IF(Charges!$E135="Non prise en compte",Charges!A135,"")</f>
        <v/>
      </c>
      <c r="B135" s="8" t="str">
        <f>+IF(Charges!$E135="Non prise en compte",Charges!B135,"")</f>
        <v/>
      </c>
      <c r="C135" s="8" t="str">
        <f>+IF(Charges!$E135="Non prise en compte",Charges!C135,"")</f>
        <v/>
      </c>
      <c r="D135" s="8" t="str">
        <f>+IF(Charges!$E135="Non prise en compte",Charges!D135,"")</f>
        <v/>
      </c>
    </row>
    <row r="136" spans="1:4" x14ac:dyDescent="0.3">
      <c r="A136" s="8" t="str">
        <f>+IF(Charges!$E136="Non prise en compte",Charges!A136,"")</f>
        <v/>
      </c>
      <c r="B136" s="8" t="str">
        <f>+IF(Charges!$E136="Non prise en compte",Charges!B136,"")</f>
        <v/>
      </c>
      <c r="C136" s="8" t="str">
        <f>+IF(Charges!$E136="Non prise en compte",Charges!C136,"")</f>
        <v/>
      </c>
      <c r="D136" s="8" t="str">
        <f>+IF(Charges!$E136="Non prise en compte",Charges!D136,"")</f>
        <v/>
      </c>
    </row>
    <row r="137" spans="1:4" x14ac:dyDescent="0.3">
      <c r="A137" s="8" t="str">
        <f>+IF(Charges!$E137="Non prise en compte",Charges!A137,"")</f>
        <v/>
      </c>
      <c r="B137" s="8" t="str">
        <f>+IF(Charges!$E137="Non prise en compte",Charges!B137,"")</f>
        <v/>
      </c>
      <c r="C137" s="8" t="str">
        <f>+IF(Charges!$E137="Non prise en compte",Charges!C137,"")</f>
        <v/>
      </c>
      <c r="D137" s="8" t="str">
        <f>+IF(Charges!$E137="Non prise en compte",Charges!D137,"")</f>
        <v/>
      </c>
    </row>
    <row r="138" spans="1:4" x14ac:dyDescent="0.3">
      <c r="A138" s="8" t="str">
        <f>+IF(Charges!$E138="Non prise en compte",Charges!A138,"")</f>
        <v/>
      </c>
      <c r="B138" s="8" t="str">
        <f>+IF(Charges!$E138="Non prise en compte",Charges!B138,"")</f>
        <v/>
      </c>
      <c r="C138" s="8" t="str">
        <f>+IF(Charges!$E138="Non prise en compte",Charges!C138,"")</f>
        <v/>
      </c>
      <c r="D138" s="8" t="str">
        <f>+IF(Charges!$E138="Non prise en compte",Charges!D138,"")</f>
        <v/>
      </c>
    </row>
    <row r="139" spans="1:4" x14ac:dyDescent="0.3">
      <c r="A139" s="8" t="str">
        <f>+IF(Charges!$E139="Non prise en compte",Charges!A139,"")</f>
        <v/>
      </c>
      <c r="B139" s="8" t="str">
        <f>+IF(Charges!$E139="Non prise en compte",Charges!B139,"")</f>
        <v/>
      </c>
      <c r="C139" s="8" t="str">
        <f>+IF(Charges!$E139="Non prise en compte",Charges!C139,"")</f>
        <v/>
      </c>
      <c r="D139" s="8" t="str">
        <f>+IF(Charges!$E139="Non prise en compte",Charges!D139,"")</f>
        <v/>
      </c>
    </row>
    <row r="140" spans="1:4" x14ac:dyDescent="0.3">
      <c r="A140" s="8" t="str">
        <f>+IF(Charges!$E140="Non prise en compte",Charges!A140,"")</f>
        <v/>
      </c>
      <c r="B140" s="8" t="str">
        <f>+IF(Charges!$E140="Non prise en compte",Charges!B140,"")</f>
        <v/>
      </c>
      <c r="C140" s="8" t="str">
        <f>+IF(Charges!$E140="Non prise en compte",Charges!C140,"")</f>
        <v/>
      </c>
      <c r="D140" s="8" t="str">
        <f>+IF(Charges!$E140="Non prise en compte",Charges!D140,"")</f>
        <v/>
      </c>
    </row>
    <row r="141" spans="1:4" x14ac:dyDescent="0.3">
      <c r="A141" s="8" t="str">
        <f>+IF(Charges!$E141="Non prise en compte",Charges!A141,"")</f>
        <v/>
      </c>
      <c r="B141" s="8" t="str">
        <f>+IF(Charges!$E141="Non prise en compte",Charges!B141,"")</f>
        <v/>
      </c>
      <c r="C141" s="8" t="str">
        <f>+IF(Charges!$E141="Non prise en compte",Charges!C141,"")</f>
        <v/>
      </c>
      <c r="D141" s="8" t="str">
        <f>+IF(Charges!$E141="Non prise en compte",Charges!D141,"")</f>
        <v/>
      </c>
    </row>
    <row r="142" spans="1:4" x14ac:dyDescent="0.3">
      <c r="A142" s="8" t="str">
        <f>+IF(Charges!$E142="Non prise en compte",Charges!A142,"")</f>
        <v/>
      </c>
      <c r="B142" s="8" t="str">
        <f>+IF(Charges!$E142="Non prise en compte",Charges!B142,"")</f>
        <v/>
      </c>
      <c r="C142" s="8" t="str">
        <f>+IF(Charges!$E142="Non prise en compte",Charges!C142,"")</f>
        <v/>
      </c>
      <c r="D142" s="8" t="str">
        <f>+IF(Charges!$E142="Non prise en compte",Charges!D142,"")</f>
        <v/>
      </c>
    </row>
    <row r="143" spans="1:4" x14ac:dyDescent="0.3">
      <c r="A143" s="8">
        <f>+IF(Charges!$E143="Non prise en compte",Charges!A143,"")</f>
        <v>695000</v>
      </c>
      <c r="B143" s="8" t="str">
        <f>+IF(Charges!$E143="Non prise en compte",Charges!B143,"")</f>
        <v>*IMPOTS SUR LES BENEFICES</v>
      </c>
      <c r="C143" s="8">
        <f>+IF(Charges!$E143="Non prise en compte",Charges!C143,"")</f>
        <v>25398</v>
      </c>
      <c r="D143" s="8">
        <f>+IF(Charges!$E143="Non prise en compte",Charges!D143,"")</f>
        <v>40925</v>
      </c>
    </row>
    <row r="144" spans="1:4" s="2" customFormat="1" x14ac:dyDescent="0.3">
      <c r="A144" s="8" t="str">
        <f>+IF(Charges!$E144="Atelier et montage",Charges!A144,"")</f>
        <v/>
      </c>
      <c r="B144" s="8" t="str">
        <f>+IF(Charges!$E144="Atelier et montage",Charges!B144,"")</f>
        <v/>
      </c>
      <c r="C144" s="3">
        <f>SUM(C2:C143)</f>
        <v>1104236.3399999999</v>
      </c>
      <c r="D144" s="3">
        <f>SUM(D2:D143)</f>
        <v>1910783.0799999998</v>
      </c>
    </row>
    <row r="145" spans="1:4" x14ac:dyDescent="0.3">
      <c r="A145" s="8" t="str">
        <f>+IF(Charges!$E145="Atelier et montage",Charges!A145,"")</f>
        <v/>
      </c>
      <c r="B145" s="8" t="str">
        <f>+IF(Charges!$E145="Atelier et montage",Charges!B145,"")</f>
        <v/>
      </c>
      <c r="C145" s="8" t="str">
        <f>+IF(Charges!$E145="Atelier et montage",Charges!C145,"")</f>
        <v/>
      </c>
      <c r="D145" s="8" t="str">
        <f>+IF(Charges!$E145="Atelier et montage",Charges!D145,"")</f>
        <v/>
      </c>
    </row>
    <row r="146" spans="1:4" x14ac:dyDescent="0.3">
      <c r="A146" s="8" t="str">
        <f>+IF(Charges!$E146="Atelier et montage",Charges!A146,"")</f>
        <v/>
      </c>
      <c r="B146" s="8" t="str">
        <f>+IF(Charges!$E146="Atelier et montage",Charges!B146,"")</f>
        <v/>
      </c>
      <c r="C146" s="8" t="str">
        <f>+IF(Charges!$E146="Atelier et montage",Charges!C146,"")</f>
        <v/>
      </c>
      <c r="D146" s="8" t="str">
        <f>+IF(Charges!$E146="Atelier et montage",Charges!D146,"")</f>
        <v/>
      </c>
    </row>
    <row r="147" spans="1:4" x14ac:dyDescent="0.3">
      <c r="A147" s="8" t="str">
        <f>+IF(Charges!$E147="Atelier et montage",Charges!A147,"")</f>
        <v/>
      </c>
      <c r="B147" s="8" t="str">
        <f>+IF(Charges!$E147="Atelier et montage",Charges!B147,"")</f>
        <v/>
      </c>
      <c r="C147" s="8" t="str">
        <f>+IF(Charges!$E147="Atelier et montage",Charges!C147,"")</f>
        <v/>
      </c>
      <c r="D147" s="8" t="str">
        <f>+IF(Charges!$E147="Atelier et montage",Charges!D147,"")</f>
        <v/>
      </c>
    </row>
    <row r="148" spans="1:4" x14ac:dyDescent="0.3">
      <c r="A148" s="8" t="str">
        <f>+IF(Charges!$E148="Atelier et montage",Charges!A148,"")</f>
        <v/>
      </c>
      <c r="B148" s="8" t="str">
        <f>+IF(Charges!$E148="Atelier et montage",Charges!B148,"")</f>
        <v/>
      </c>
      <c r="C148" s="8" t="str">
        <f>+IF(Charges!$E148="Atelier et montage",Charges!C148,"")</f>
        <v/>
      </c>
      <c r="D148" s="8" t="str">
        <f>+IF(Charges!$E148="Atelier et montage",Charges!D148,"")</f>
        <v/>
      </c>
    </row>
    <row r="149" spans="1:4" x14ac:dyDescent="0.3">
      <c r="A149" s="8" t="str">
        <f>+IF(Charges!$E149="Atelier et montage",Charges!A149,"")</f>
        <v/>
      </c>
      <c r="B149" s="8" t="str">
        <f>+IF(Charges!$E149="Atelier et montage",Charges!B149,"")</f>
        <v/>
      </c>
      <c r="C149" s="8" t="str">
        <f>+IF(Charges!$E149="Atelier et montage",Charges!C149,"")</f>
        <v/>
      </c>
      <c r="D149" s="8" t="str">
        <f>+IF(Charges!$E149="Atelier et montage",Charges!D149,"")</f>
        <v/>
      </c>
    </row>
    <row r="150" spans="1:4" x14ac:dyDescent="0.3">
      <c r="A150" s="8" t="str">
        <f>+IF(Charges!$E150="Atelier et montage",Charges!A150,"")</f>
        <v/>
      </c>
      <c r="B150" s="8" t="str">
        <f>+IF(Charges!$E150="Atelier et montage",Charges!B150,"")</f>
        <v/>
      </c>
      <c r="C150" s="8" t="str">
        <f>+IF(Charges!$E150="Atelier et montage",Charges!C150,"")</f>
        <v/>
      </c>
      <c r="D150" s="8" t="str">
        <f>+IF(Charges!$E150="Atelier et montage",Charges!D150,"")</f>
        <v/>
      </c>
    </row>
    <row r="151" spans="1:4" x14ac:dyDescent="0.3">
      <c r="A151" s="8" t="str">
        <f>+IF(Charges!$E151="Atelier et montage",Charges!A151,"")</f>
        <v/>
      </c>
      <c r="B151" s="8" t="str">
        <f>+IF(Charges!$E151="Atelier et montage",Charges!B151,"")</f>
        <v/>
      </c>
      <c r="C151" s="8" t="str">
        <f>+IF(Charges!$E151="Atelier et montage",Charges!C151,"")</f>
        <v/>
      </c>
      <c r="D151" s="8" t="str">
        <f>+IF(Charges!$E151="Atelier et montage",Charges!D151,"")</f>
        <v/>
      </c>
    </row>
    <row r="152" spans="1:4" x14ac:dyDescent="0.3">
      <c r="A152" s="8" t="str">
        <f>+IF(Charges!$E152="Atelier et montage",Charges!A152,"")</f>
        <v/>
      </c>
      <c r="B152" s="8" t="str">
        <f>+IF(Charges!$E152="Atelier et montage",Charges!B152,"")</f>
        <v/>
      </c>
      <c r="C152" s="8" t="str">
        <f>+IF(Charges!$E152="Atelier et montage",Charges!C152,"")</f>
        <v/>
      </c>
      <c r="D152" s="8" t="str">
        <f>+IF(Charges!$E152="Atelier et montage",Charges!D152,"")</f>
        <v/>
      </c>
    </row>
    <row r="153" spans="1:4" x14ac:dyDescent="0.3">
      <c r="A153" s="8" t="str">
        <f>+IF(Charges!$E153="Atelier et montage",Charges!A153,"")</f>
        <v/>
      </c>
      <c r="B153" s="8" t="str">
        <f>+IF(Charges!$E153="Atelier et montage",Charges!B153,"")</f>
        <v/>
      </c>
      <c r="C153" s="8" t="str">
        <f>+IF(Charges!$E153="Atelier et montage",Charges!C153,"")</f>
        <v/>
      </c>
      <c r="D153" s="8" t="str">
        <f>+IF(Charges!$E153="Atelier et montage",Charges!D153,"")</f>
        <v/>
      </c>
    </row>
    <row r="154" spans="1:4" x14ac:dyDescent="0.3">
      <c r="A154" s="8" t="str">
        <f>+IF(Charges!$E154="Atelier et montage",Charges!A154,"")</f>
        <v/>
      </c>
      <c r="B154" s="8" t="str">
        <f>+IF(Charges!$E154="Atelier et montage",Charges!B154,"")</f>
        <v/>
      </c>
      <c r="C154" s="8" t="str">
        <f>+IF(Charges!$E154="Atelier et montage",Charges!C154,"")</f>
        <v/>
      </c>
      <c r="D154" s="8" t="str">
        <f>+IF(Charges!$E154="Atelier et montage",Charges!D154,"")</f>
        <v/>
      </c>
    </row>
    <row r="155" spans="1:4" x14ac:dyDescent="0.3">
      <c r="A155" s="8" t="str">
        <f>+IF(Charges!$E155="Atelier et montage",Charges!A155,"")</f>
        <v/>
      </c>
      <c r="B155" s="8" t="str">
        <f>+IF(Charges!$E155="Atelier et montage",Charges!B155,"")</f>
        <v/>
      </c>
      <c r="C155" s="8" t="str">
        <f>+IF(Charges!$E155="Atelier et montage",Charges!C155,"")</f>
        <v/>
      </c>
      <c r="D155" s="8" t="str">
        <f>+IF(Charges!$E155="Atelier et montage",Charges!D155,"")</f>
        <v/>
      </c>
    </row>
    <row r="156" spans="1:4" x14ac:dyDescent="0.3">
      <c r="A156" s="8" t="str">
        <f>+IF(Charges!$E156="Atelier et montage",Charges!A156,"")</f>
        <v/>
      </c>
      <c r="B156" s="8" t="str">
        <f>+IF(Charges!$E156="Atelier et montage",Charges!B156,"")</f>
        <v/>
      </c>
      <c r="C156" s="8" t="str">
        <f>+IF(Charges!$E156="Atelier et montage",Charges!C156,"")</f>
        <v/>
      </c>
      <c r="D156" s="8" t="str">
        <f>+IF(Charges!$E156="Atelier et montage",Charges!D156,"")</f>
        <v/>
      </c>
    </row>
    <row r="157" spans="1:4" x14ac:dyDescent="0.3">
      <c r="A157" s="8" t="str">
        <f>+IF(Charges!$E157="Atelier et montage",Charges!A157,"")</f>
        <v/>
      </c>
      <c r="B157" s="8" t="str">
        <f>+IF(Charges!$E157="Atelier et montage",Charges!B157,"")</f>
        <v/>
      </c>
      <c r="C157" s="8" t="str">
        <f>+IF(Charges!$E157="Atelier et montage",Charges!C157,"")</f>
        <v/>
      </c>
      <c r="D157" s="8" t="str">
        <f>+IF(Charges!$E157="Atelier et montage",Charges!D157,"")</f>
        <v/>
      </c>
    </row>
    <row r="158" spans="1:4" x14ac:dyDescent="0.3">
      <c r="A158" s="8" t="str">
        <f>+IF(Charges!$E158="Atelier et montage",Charges!A158,"")</f>
        <v/>
      </c>
      <c r="B158" s="8" t="str">
        <f>+IF(Charges!$E158="Atelier et montage",Charges!B158,"")</f>
        <v/>
      </c>
      <c r="C158" s="8" t="str">
        <f>+IF(Charges!$E158="Atelier et montage",Charges!C158,"")</f>
        <v/>
      </c>
      <c r="D158" s="8" t="str">
        <f>+IF(Charges!$E158="Atelier et montage",Charges!D158,"")</f>
        <v/>
      </c>
    </row>
    <row r="159" spans="1:4" x14ac:dyDescent="0.3">
      <c r="A159" s="8" t="str">
        <f>+IF(Charges!$E159="Atelier et montage",Charges!A159,"")</f>
        <v/>
      </c>
      <c r="B159" s="8" t="str">
        <f>+IF(Charges!$E159="Atelier et montage",Charges!B159,"")</f>
        <v/>
      </c>
      <c r="C159" s="8" t="str">
        <f>+IF(Charges!$E159="Atelier et montage",Charges!C159,"")</f>
        <v/>
      </c>
      <c r="D159" s="8" t="str">
        <f>+IF(Charges!$E159="Atelier et montage",Charges!D159,"")</f>
        <v/>
      </c>
    </row>
    <row r="160" spans="1:4" x14ac:dyDescent="0.3">
      <c r="A160" s="8" t="str">
        <f>+IF(Charges!$E160="Atelier et montage",Charges!A160,"")</f>
        <v/>
      </c>
      <c r="B160" s="8" t="str">
        <f>+IF(Charges!$E160="Atelier et montage",Charges!B160,"")</f>
        <v/>
      </c>
      <c r="C160" s="8" t="str">
        <f>+IF(Charges!$E160="Atelier et montage",Charges!C160,"")</f>
        <v/>
      </c>
      <c r="D160" s="8" t="str">
        <f>+IF(Charges!$E160="Atelier et montage",Charges!D160,"")</f>
        <v/>
      </c>
    </row>
    <row r="161" spans="1:4" x14ac:dyDescent="0.3">
      <c r="A161" s="8" t="str">
        <f>+IF(Charges!$E161="Atelier et montage",Charges!A161,"")</f>
        <v/>
      </c>
      <c r="B161" s="8" t="str">
        <f>+IF(Charges!$E161="Atelier et montage",Charges!B161,"")</f>
        <v/>
      </c>
      <c r="C161" s="8" t="str">
        <f>+IF(Charges!$E161="Atelier et montage",Charges!C161,"")</f>
        <v/>
      </c>
      <c r="D161" s="8" t="str">
        <f>+IF(Charges!$E161="Atelier et montage",Charges!D161,"")</f>
        <v/>
      </c>
    </row>
    <row r="162" spans="1:4" x14ac:dyDescent="0.3">
      <c r="A162" s="8" t="str">
        <f>+IF(Charges!$E162="Atelier et montage",Charges!A162,"")</f>
        <v/>
      </c>
      <c r="B162" s="8" t="str">
        <f>+IF(Charges!$E162="Atelier et montage",Charges!B162,"")</f>
        <v/>
      </c>
      <c r="C162" s="8" t="str">
        <f>+IF(Charges!$E162="Atelier et montage",Charges!C162,"")</f>
        <v/>
      </c>
      <c r="D162" s="8" t="str">
        <f>+IF(Charges!$E162="Atelier et montage",Charges!D162,"")</f>
        <v/>
      </c>
    </row>
    <row r="163" spans="1:4" x14ac:dyDescent="0.3">
      <c r="A163" s="8" t="str">
        <f>+IF(Charges!$E163="Atelier et montage",Charges!A163,"")</f>
        <v/>
      </c>
      <c r="B163" s="8" t="str">
        <f>+IF(Charges!$E163="Atelier et montage",Charges!B163,"")</f>
        <v/>
      </c>
      <c r="C163" s="8" t="str">
        <f>+IF(Charges!$E163="Atelier et montage",Charges!C163,"")</f>
        <v/>
      </c>
      <c r="D163" s="8" t="str">
        <f>+IF(Charges!$E163="Atelier et montage",Charges!D163,"")</f>
        <v/>
      </c>
    </row>
    <row r="164" spans="1:4" x14ac:dyDescent="0.3">
      <c r="A164" s="8" t="str">
        <f>+IF(Charges!$E164="Atelier et montage",Charges!A164,"")</f>
        <v/>
      </c>
      <c r="B164" s="8" t="str">
        <f>+IF(Charges!$E164="Atelier et montage",Charges!B164,"")</f>
        <v/>
      </c>
      <c r="C164" s="8" t="str">
        <f>+IF(Charges!$E164="Atelier et montage",Charges!C164,"")</f>
        <v/>
      </c>
      <c r="D164" s="8" t="str">
        <f>+IF(Charges!$E164="Atelier et montage",Charges!D164,"")</f>
        <v/>
      </c>
    </row>
    <row r="165" spans="1:4" x14ac:dyDescent="0.3">
      <c r="A165" s="8" t="str">
        <f>+IF(Charges!$E165="Atelier et montage",Charges!A165,"")</f>
        <v/>
      </c>
      <c r="B165" s="8" t="str">
        <f>+IF(Charges!$E165="Atelier et montage",Charges!B165,"")</f>
        <v/>
      </c>
      <c r="C165" s="8" t="str">
        <f>+IF(Charges!$E165="Atelier et montage",Charges!C165,"")</f>
        <v/>
      </c>
      <c r="D165" s="8" t="str">
        <f>+IF(Charges!$E165="Atelier et montage",Charges!D165,"")</f>
        <v/>
      </c>
    </row>
    <row r="166" spans="1:4" x14ac:dyDescent="0.3">
      <c r="A166" s="8" t="str">
        <f>+IF(Charges!$E166="Atelier et montage",Charges!A166,"")</f>
        <v/>
      </c>
      <c r="B166" s="8" t="str">
        <f>+IF(Charges!$E166="Atelier et montage",Charges!B166,"")</f>
        <v/>
      </c>
      <c r="C166" s="8" t="str">
        <f>+IF(Charges!$E166="Atelier et montage",Charges!C166,"")</f>
        <v/>
      </c>
      <c r="D166" s="8" t="str">
        <f>+IF(Charges!$E166="Atelier et montage",Charges!D166,"")</f>
        <v/>
      </c>
    </row>
    <row r="167" spans="1:4" x14ac:dyDescent="0.3">
      <c r="A167" s="8" t="str">
        <f>+IF(Charges!$E167="Atelier et montage",Charges!A167,"")</f>
        <v/>
      </c>
      <c r="B167" s="8" t="str">
        <f>+IF(Charges!$E167="Atelier et montage",Charges!B167,"")</f>
        <v/>
      </c>
      <c r="C167" s="8" t="str">
        <f>+IF(Charges!$E167="Atelier et montage",Charges!C167,"")</f>
        <v/>
      </c>
      <c r="D167" s="8" t="str">
        <f>+IF(Charges!$E167="Atelier et montage",Charges!D167,"")</f>
        <v/>
      </c>
    </row>
    <row r="168" spans="1:4" x14ac:dyDescent="0.3">
      <c r="A168" s="8" t="str">
        <f>+IF(Charges!$E168="Atelier et montage",Charges!A168,"")</f>
        <v/>
      </c>
      <c r="B168" s="8" t="str">
        <f>+IF(Charges!$E168="Atelier et montage",Charges!B168,"")</f>
        <v/>
      </c>
      <c r="C168" s="8" t="str">
        <f>+IF(Charges!$E168="Atelier et montage",Charges!C168,"")</f>
        <v/>
      </c>
      <c r="D168" s="8" t="str">
        <f>+IF(Charges!$E168="Atelier et montage",Charges!D168,"")</f>
        <v/>
      </c>
    </row>
    <row r="169" spans="1:4" x14ac:dyDescent="0.3">
      <c r="A169" s="8" t="str">
        <f>+IF(Charges!$E169="Atelier et montage",Charges!A169,"")</f>
        <v/>
      </c>
      <c r="B169" s="8" t="str">
        <f>+IF(Charges!$E169="Atelier et montage",Charges!B169,"")</f>
        <v/>
      </c>
      <c r="C169" s="8" t="str">
        <f>+IF(Charges!$E169="Atelier et montage",Charges!C169,"")</f>
        <v/>
      </c>
      <c r="D169" s="8" t="str">
        <f>+IF(Charges!$E169="Atelier et montage",Charges!D169,"")</f>
        <v/>
      </c>
    </row>
    <row r="170" spans="1:4" x14ac:dyDescent="0.3">
      <c r="A170" s="8" t="str">
        <f>+IF(Charges!$E170="Atelier et montage",Charges!A170,"")</f>
        <v/>
      </c>
      <c r="B170" s="8" t="str">
        <f>+IF(Charges!$E170="Atelier et montage",Charges!B170,"")</f>
        <v/>
      </c>
      <c r="C170" s="8" t="str">
        <f>+IF(Charges!$E170="Atelier et montage",Charges!C170,"")</f>
        <v/>
      </c>
      <c r="D170" s="8" t="str">
        <f>+IF(Charges!$E170="Atelier et montage",Charges!D170,"")</f>
        <v/>
      </c>
    </row>
    <row r="171" spans="1:4" x14ac:dyDescent="0.3">
      <c r="A171" s="8" t="str">
        <f>+IF(Charges!$E171="Atelier et montage",Charges!A171,"")</f>
        <v/>
      </c>
      <c r="B171" s="8" t="str">
        <f>+IF(Charges!$E171="Atelier et montage",Charges!B171,"")</f>
        <v/>
      </c>
      <c r="C171" s="8" t="str">
        <f>+IF(Charges!$E171="Atelier et montage",Charges!C171,"")</f>
        <v/>
      </c>
      <c r="D171" s="8" t="str">
        <f>+IF(Charges!$E171="Atelier et montage",Charges!D171,"")</f>
        <v/>
      </c>
    </row>
    <row r="172" spans="1:4" x14ac:dyDescent="0.3">
      <c r="A172" s="8" t="str">
        <f>+IF(Charges!$E172="Atelier et montage",Charges!A172,"")</f>
        <v/>
      </c>
      <c r="B172" s="8" t="str">
        <f>+IF(Charges!$E172="Atelier et montage",Charges!B172,"")</f>
        <v/>
      </c>
      <c r="C172" s="8" t="str">
        <f>+IF(Charges!$E172="Atelier et montage",Charges!C172,"")</f>
        <v/>
      </c>
      <c r="D172" s="8" t="str">
        <f>+IF(Charges!$E172="Atelier et montage",Charges!D172,"")</f>
        <v/>
      </c>
    </row>
    <row r="173" spans="1:4" x14ac:dyDescent="0.3">
      <c r="A173" s="8" t="str">
        <f>+IF(Charges!$E173="Atelier et montage",Charges!A173,"")</f>
        <v/>
      </c>
      <c r="B173" s="8" t="str">
        <f>+IF(Charges!$E173="Atelier et montage",Charges!B173,"")</f>
        <v/>
      </c>
      <c r="C173" s="8" t="str">
        <f>+IF(Charges!$E173="Atelier et montage",Charges!C173,"")</f>
        <v/>
      </c>
      <c r="D173" s="8" t="str">
        <f>+IF(Charges!$E173="Atelier et montage",Charges!D173,"")</f>
        <v/>
      </c>
    </row>
    <row r="174" spans="1:4" x14ac:dyDescent="0.3">
      <c r="A174" s="8" t="str">
        <f>+IF(Charges!$E174="Atelier et montage",Charges!A174,"")</f>
        <v/>
      </c>
      <c r="B174" s="8" t="str">
        <f>+IF(Charges!$E174="Atelier et montage",Charges!B174,"")</f>
        <v/>
      </c>
      <c r="C174" s="8" t="str">
        <f>+IF(Charges!$E174="Atelier et montage",Charges!C174,"")</f>
        <v/>
      </c>
      <c r="D174" s="8" t="str">
        <f>+IF(Charges!$E174="Atelier et montage",Charges!D174,"")</f>
        <v/>
      </c>
    </row>
    <row r="175" spans="1:4" x14ac:dyDescent="0.3">
      <c r="A175" s="8" t="str">
        <f>+IF(Charges!$E175="Atelier et montage",Charges!A175,"")</f>
        <v/>
      </c>
      <c r="B175" s="8" t="str">
        <f>+IF(Charges!$E175="Atelier et montage",Charges!B175,"")</f>
        <v/>
      </c>
      <c r="C175" s="8" t="str">
        <f>+IF(Charges!$E175="Atelier et montage",Charges!C175,"")</f>
        <v/>
      </c>
      <c r="D175" s="8" t="str">
        <f>+IF(Charges!$E175="Atelier et montage",Charges!D175,"")</f>
        <v/>
      </c>
    </row>
    <row r="176" spans="1:4" x14ac:dyDescent="0.3">
      <c r="A176" s="8" t="str">
        <f>+IF(Charges!$E176="Atelier et montage",Charges!A176,"")</f>
        <v/>
      </c>
      <c r="B176" s="8" t="str">
        <f>+IF(Charges!$E176="Atelier et montage",Charges!B176,"")</f>
        <v/>
      </c>
      <c r="C176" s="8" t="str">
        <f>+IF(Charges!$E176="Atelier et montage",Charges!C176,"")</f>
        <v/>
      </c>
      <c r="D176" s="8" t="str">
        <f>+IF(Charges!$E176="Atelier et montage",Charges!D176,"")</f>
        <v/>
      </c>
    </row>
    <row r="177" spans="1:4" x14ac:dyDescent="0.3">
      <c r="A177" s="8" t="str">
        <f>+IF(Charges!$E177="Atelier et montage",Charges!A177,"")</f>
        <v/>
      </c>
      <c r="B177" s="8" t="str">
        <f>+IF(Charges!$E177="Atelier et montage",Charges!B177,"")</f>
        <v/>
      </c>
      <c r="C177" s="8" t="str">
        <f>+IF(Charges!$E177="Atelier et montage",Charges!C177,"")</f>
        <v/>
      </c>
      <c r="D177" s="8" t="str">
        <f>+IF(Charges!$E177="Atelier et montage",Charges!D177,"")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30"/>
  <sheetViews>
    <sheetView workbookViewId="0">
      <selection activeCell="C30" sqref="C30"/>
    </sheetView>
  </sheetViews>
  <sheetFormatPr baseColWidth="10" defaultRowHeight="16.5" x14ac:dyDescent="0.3"/>
  <cols>
    <col min="1" max="1" width="50" bestFit="1" customWidth="1"/>
    <col min="2" max="2" width="22.5" bestFit="1" customWidth="1"/>
    <col min="3" max="3" width="17.875" bestFit="1" customWidth="1"/>
  </cols>
  <sheetData>
    <row r="1" spans="1:3" x14ac:dyDescent="0.3">
      <c r="B1" s="7">
        <v>44561</v>
      </c>
      <c r="C1" s="7">
        <v>44377</v>
      </c>
    </row>
    <row r="2" spans="1:3" x14ac:dyDescent="0.3">
      <c r="A2" t="s">
        <v>154</v>
      </c>
      <c r="B2" s="6">
        <f>+Atelier!C144</f>
        <v>107325.43999999999</v>
      </c>
      <c r="C2" s="6">
        <f>+Atelier!D144</f>
        <v>216642.16</v>
      </c>
    </row>
    <row r="3" spans="1:3" x14ac:dyDescent="0.3">
      <c r="A3" t="s">
        <v>155</v>
      </c>
      <c r="B3" s="6">
        <f>+Montage!C144</f>
        <v>31647.640000000003</v>
      </c>
      <c r="C3" s="6">
        <f>+Montage!D144</f>
        <v>54660.81</v>
      </c>
    </row>
    <row r="4" spans="1:3" x14ac:dyDescent="0.3">
      <c r="A4" t="s">
        <v>156</v>
      </c>
      <c r="B4" s="6">
        <f>+'Atelier et montage'!C144</f>
        <v>110729.59999999999</v>
      </c>
      <c r="C4" s="6">
        <f>+'Atelier et montage'!D144</f>
        <v>125133.68000000002</v>
      </c>
    </row>
    <row r="5" spans="1:3" s="8" customFormat="1" x14ac:dyDescent="0.3">
      <c r="A5" s="8" t="s">
        <v>153</v>
      </c>
      <c r="B5" s="6">
        <f>+'Non prises en compte'!C144</f>
        <v>1104236.3399999999</v>
      </c>
      <c r="C5" s="6">
        <f>+'Non prises en compte'!D144</f>
        <v>1910783.0799999998</v>
      </c>
    </row>
    <row r="6" spans="1:3" x14ac:dyDescent="0.3">
      <c r="A6" t="s">
        <v>157</v>
      </c>
      <c r="B6" s="6">
        <f>SUM(B2:B5)</f>
        <v>1353939.0199999998</v>
      </c>
      <c r="C6" s="6">
        <f>SUM(C2:C5)</f>
        <v>2307219.73</v>
      </c>
    </row>
    <row r="7" spans="1:3" x14ac:dyDescent="0.3">
      <c r="A7" t="s">
        <v>148</v>
      </c>
      <c r="B7" s="6">
        <f>+B6-Charges!C144</f>
        <v>0</v>
      </c>
      <c r="C7" s="6">
        <f>+C6-Charges!D144</f>
        <v>0</v>
      </c>
    </row>
    <row r="9" spans="1:3" x14ac:dyDescent="0.3">
      <c r="A9" t="s">
        <v>149</v>
      </c>
      <c r="B9" s="9">
        <f>+SUMIF(Salariés!$E$3:$E$22,"Atelier",Salariés!G3:G22)</f>
        <v>8491.590000000002</v>
      </c>
      <c r="C9" s="9">
        <f>+SUMIF(Salariés!$E$3:$E$22,"Atelier",Salariés!I3:I22)</f>
        <v>17087.18</v>
      </c>
    </row>
    <row r="10" spans="1:3" x14ac:dyDescent="0.3">
      <c r="A10" t="s">
        <v>150</v>
      </c>
      <c r="B10" s="9">
        <f>+SUMIF(Salariés!$E$3:$E$22,"Monteur",Salariés!G3:G22)</f>
        <v>5602.27</v>
      </c>
      <c r="C10" s="9">
        <f>+SUMIF(Salariés!$E$3:$E$22,"Monteur",Salariés!I3:I22)</f>
        <v>12066.809999999998</v>
      </c>
    </row>
    <row r="11" spans="1:3" x14ac:dyDescent="0.3">
      <c r="A11" t="s">
        <v>151</v>
      </c>
      <c r="B11" s="9">
        <f>SUM(B9:B10)</f>
        <v>14093.860000000002</v>
      </c>
      <c r="C11" s="9">
        <f>SUM(C9:C10)</f>
        <v>29153.989999999998</v>
      </c>
    </row>
    <row r="12" spans="1:3" s="8" customFormat="1" x14ac:dyDescent="0.3">
      <c r="A12" s="8" t="s">
        <v>211</v>
      </c>
      <c r="B12" s="9">
        <f>+SUMIF(Salariés!$E$3:$E$22,"Administratif",Salariés!G3:G22)</f>
        <v>2990.02</v>
      </c>
      <c r="C12" s="9">
        <f>+SUMIF(Salariés!$E$3:$E$22,"Administratif",Salariés!I3:I22)</f>
        <v>3921.04</v>
      </c>
    </row>
    <row r="13" spans="1:3" s="8" customFormat="1" x14ac:dyDescent="0.3">
      <c r="A13" s="8" t="s">
        <v>148</v>
      </c>
      <c r="B13" s="9">
        <f>+B11+B12-Salariés!G24</f>
        <v>0</v>
      </c>
      <c r="C13" s="9">
        <f>+C11+C12-Salariés!I24</f>
        <v>0</v>
      </c>
    </row>
    <row r="15" spans="1:3" x14ac:dyDescent="0.3">
      <c r="A15" t="s">
        <v>158</v>
      </c>
      <c r="B15" s="6">
        <f>+B2/B9+B4/B11</f>
        <v>20.495611912091185</v>
      </c>
      <c r="C15" s="6">
        <f>+C2/C9+C4/C11</f>
        <v>16.970800531329786</v>
      </c>
    </row>
    <row r="16" spans="1:3" x14ac:dyDescent="0.3">
      <c r="A16" t="s">
        <v>159</v>
      </c>
      <c r="B16" s="6">
        <f>+B3/B10+B4/B11</f>
        <v>13.505658749650689</v>
      </c>
      <c r="C16" s="6">
        <f>+C3/C10+C4/C11</f>
        <v>8.8220106703488597</v>
      </c>
    </row>
    <row r="17" spans="1:3" x14ac:dyDescent="0.3">
      <c r="A17" t="s">
        <v>148</v>
      </c>
      <c r="B17" s="6">
        <f>+(B15*B9+B10*B16)-(B2+B3+B4)</f>
        <v>0</v>
      </c>
      <c r="C17" s="6">
        <f>+(C15*C9+C10*C16)-(C2+C3+C4)</f>
        <v>0</v>
      </c>
    </row>
    <row r="18" spans="1:3" x14ac:dyDescent="0.3">
      <c r="B18" s="6"/>
    </row>
    <row r="19" spans="1:3" x14ac:dyDescent="0.3">
      <c r="A19" s="8" t="s">
        <v>212</v>
      </c>
      <c r="B19" s="1">
        <f>+SUMIF(Salariés!$E$3:$E$22,"Atelier",Salariés!F3:F22)</f>
        <v>190469.18</v>
      </c>
      <c r="C19" s="1">
        <f>+SUMIF(Salariés!$E$3:$E$22,"Atelier",Salariés!H3:H22)</f>
        <v>388667.65</v>
      </c>
    </row>
    <row r="20" spans="1:3" x14ac:dyDescent="0.3">
      <c r="A20" s="8" t="s">
        <v>213</v>
      </c>
      <c r="B20" s="1">
        <f>+SUMIF(Salariés!$E$3:$E$22,"Monteur",Salariés!F3:F22)</f>
        <v>163727</v>
      </c>
      <c r="C20" s="1">
        <f>+SUMIF(Salariés!$E$3:$E$22,"Monteur",Salariés!H3:H22)</f>
        <v>365477.63999999996</v>
      </c>
    </row>
    <row r="21" spans="1:3" x14ac:dyDescent="0.3">
      <c r="A21" s="8" t="s">
        <v>214</v>
      </c>
      <c r="B21" s="1">
        <f>+SUMIF(Salariés!$E$3:$E$22,"Administratif",Salariés!F3:F22)</f>
        <v>72883.009999999995</v>
      </c>
      <c r="C21" s="1">
        <f>+SUMIF(Salariés!$E$3:$E$22,"Administratif",Salariés!H3:H22)</f>
        <v>193641.19</v>
      </c>
    </row>
    <row r="22" spans="1:3" s="8" customFormat="1" x14ac:dyDescent="0.3">
      <c r="A22" s="8" t="s">
        <v>215</v>
      </c>
      <c r="B22" s="1">
        <f>+SUM(B19:B21)</f>
        <v>427079.19</v>
      </c>
      <c r="C22" s="1">
        <f>+SUM(C19:C21)</f>
        <v>947786.48</v>
      </c>
    </row>
    <row r="23" spans="1:3" x14ac:dyDescent="0.3">
      <c r="A23" t="s">
        <v>148</v>
      </c>
      <c r="B23" s="6">
        <f>+B22-Salariés!F24</f>
        <v>0</v>
      </c>
      <c r="C23" s="6">
        <f>+C22-Salariés!H24</f>
        <v>0</v>
      </c>
    </row>
    <row r="25" spans="1:3" x14ac:dyDescent="0.3">
      <c r="A25" t="s">
        <v>216</v>
      </c>
      <c r="B25" s="1">
        <f>+B19/B9+B21/B11</f>
        <v>27.601591340852359</v>
      </c>
      <c r="C25" s="1">
        <f>+C19/C9+C21/C11</f>
        <v>29.388168627784957</v>
      </c>
    </row>
    <row r="26" spans="1:3" x14ac:dyDescent="0.3">
      <c r="A26" t="s">
        <v>217</v>
      </c>
      <c r="B26" s="1">
        <f>+B20/B10+B21/B11</f>
        <v>34.39637735880838</v>
      </c>
      <c r="C26" s="1">
        <f>+C20/C10+C21/C11</f>
        <v>36.929855760278443</v>
      </c>
    </row>
    <row r="27" spans="1:3" s="8" customFormat="1" x14ac:dyDescent="0.3">
      <c r="A27" s="8" t="s">
        <v>148</v>
      </c>
      <c r="B27" s="1">
        <f>+B25*B9+B26*B10-B22</f>
        <v>0</v>
      </c>
      <c r="C27" s="1">
        <f>+C25*C9+C26*C10-C22</f>
        <v>0</v>
      </c>
    </row>
    <row r="29" spans="1:3" x14ac:dyDescent="0.3">
      <c r="A29" s="41" t="s">
        <v>218</v>
      </c>
      <c r="B29" s="42">
        <f>+B25+B15</f>
        <v>48.097203252943544</v>
      </c>
      <c r="C29" s="42">
        <f>+C25+C15</f>
        <v>46.358969159114743</v>
      </c>
    </row>
    <row r="30" spans="1:3" x14ac:dyDescent="0.3">
      <c r="A30" s="41" t="s">
        <v>219</v>
      </c>
      <c r="B30" s="42">
        <f>+B26+B16</f>
        <v>47.902036108459072</v>
      </c>
      <c r="C30" s="42">
        <f>+C26+C16</f>
        <v>45.751866430627302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4"/>
  <sheetViews>
    <sheetView tabSelected="1" topLeftCell="C1" workbookViewId="0">
      <selection activeCell="L10" sqref="L10"/>
    </sheetView>
  </sheetViews>
  <sheetFormatPr baseColWidth="10" defaultRowHeight="16.5" x14ac:dyDescent="0.3"/>
  <cols>
    <col min="1" max="1" width="5.625" hidden="1" customWidth="1"/>
    <col min="2" max="2" width="33.625" hidden="1" customWidth="1"/>
    <col min="4" max="4" width="35.75" hidden="1" customWidth="1"/>
    <col min="5" max="5" width="11.125" style="8" bestFit="1" customWidth="1"/>
    <col min="7" max="7" width="11" style="40"/>
    <col min="8" max="8" width="11.25" style="1" bestFit="1" customWidth="1"/>
    <col min="9" max="9" width="11" style="40"/>
  </cols>
  <sheetData>
    <row r="1" spans="1:9" s="8" customFormat="1" ht="17.25" thickBot="1" x14ac:dyDescent="0.35">
      <c r="F1" s="43" t="s">
        <v>208</v>
      </c>
      <c r="G1" s="44"/>
      <c r="H1" s="45" t="s">
        <v>207</v>
      </c>
      <c r="I1" s="45"/>
    </row>
    <row r="2" spans="1:9" ht="17.25" thickBot="1" x14ac:dyDescent="0.35">
      <c r="A2" t="s">
        <v>160</v>
      </c>
      <c r="B2" t="s">
        <v>161</v>
      </c>
      <c r="C2" s="19" t="s">
        <v>160</v>
      </c>
      <c r="D2" s="18" t="s">
        <v>161</v>
      </c>
      <c r="E2" s="18" t="s">
        <v>147</v>
      </c>
      <c r="F2" s="18" t="s">
        <v>199</v>
      </c>
      <c r="G2" s="35" t="s">
        <v>200</v>
      </c>
      <c r="H2" s="31" t="s">
        <v>199</v>
      </c>
      <c r="I2" s="35" t="s">
        <v>200</v>
      </c>
    </row>
    <row r="3" spans="1:9" ht="17.25" thickBot="1" x14ac:dyDescent="0.35">
      <c r="A3" s="10" t="s">
        <v>162</v>
      </c>
      <c r="B3" s="11" t="s">
        <v>163</v>
      </c>
      <c r="C3" s="20" t="s">
        <v>162</v>
      </c>
      <c r="D3" s="21" t="s">
        <v>163</v>
      </c>
      <c r="E3" s="21" t="s">
        <v>209</v>
      </c>
      <c r="F3" s="28">
        <v>30823.35</v>
      </c>
      <c r="G3" s="36">
        <v>1080.52</v>
      </c>
      <c r="H3" s="28">
        <v>66329.91</v>
      </c>
      <c r="I3" s="36">
        <v>2263.54</v>
      </c>
    </row>
    <row r="4" spans="1:9" x14ac:dyDescent="0.3">
      <c r="A4" s="12" t="s">
        <v>164</v>
      </c>
      <c r="B4" s="13" t="s">
        <v>165</v>
      </c>
      <c r="C4" s="22" t="s">
        <v>164</v>
      </c>
      <c r="D4" s="23" t="s">
        <v>165</v>
      </c>
      <c r="E4" s="23" t="s">
        <v>144</v>
      </c>
      <c r="F4" s="29">
        <v>23514.94</v>
      </c>
      <c r="G4" s="37">
        <v>950.27</v>
      </c>
      <c r="H4" s="29">
        <v>44118.59</v>
      </c>
      <c r="I4" s="37">
        <v>1593.12</v>
      </c>
    </row>
    <row r="5" spans="1:9" x14ac:dyDescent="0.3">
      <c r="A5" s="14" t="s">
        <v>166</v>
      </c>
      <c r="B5" s="15" t="s">
        <v>167</v>
      </c>
      <c r="C5" s="22" t="s">
        <v>166</v>
      </c>
      <c r="D5" s="23" t="s">
        <v>167</v>
      </c>
      <c r="E5" s="23" t="s">
        <v>144</v>
      </c>
      <c r="F5" s="29">
        <v>23365.68</v>
      </c>
      <c r="G5" s="37">
        <v>1043.02</v>
      </c>
      <c r="H5" s="29">
        <v>43308.91</v>
      </c>
      <c r="I5" s="37">
        <v>2077.04</v>
      </c>
    </row>
    <row r="6" spans="1:9" x14ac:dyDescent="0.3">
      <c r="A6" s="14" t="s">
        <v>168</v>
      </c>
      <c r="B6" s="15" t="s">
        <v>169</v>
      </c>
      <c r="C6" s="22" t="s">
        <v>168</v>
      </c>
      <c r="D6" s="23" t="s">
        <v>169</v>
      </c>
      <c r="E6" s="23" t="s">
        <v>144</v>
      </c>
      <c r="F6" s="29">
        <v>20626.63</v>
      </c>
      <c r="G6" s="37">
        <v>950.52</v>
      </c>
      <c r="H6" s="29">
        <v>40021.94</v>
      </c>
      <c r="I6" s="37">
        <v>1831.79</v>
      </c>
    </row>
    <row r="7" spans="1:9" x14ac:dyDescent="0.3">
      <c r="A7" s="14" t="s">
        <v>170</v>
      </c>
      <c r="B7" s="15" t="s">
        <v>171</v>
      </c>
      <c r="C7" s="22" t="s">
        <v>170</v>
      </c>
      <c r="D7" s="23" t="s">
        <v>171</v>
      </c>
      <c r="E7" s="23" t="s">
        <v>209</v>
      </c>
      <c r="F7" s="29">
        <v>38331.410000000003</v>
      </c>
      <c r="G7" s="37">
        <v>1117.77</v>
      </c>
      <c r="H7" s="29">
        <v>73939.7</v>
      </c>
      <c r="I7" s="37">
        <v>2228.79</v>
      </c>
    </row>
    <row r="8" spans="1:9" x14ac:dyDescent="0.3">
      <c r="A8" s="14" t="s">
        <v>172</v>
      </c>
      <c r="B8" s="15" t="s">
        <v>173</v>
      </c>
      <c r="C8" s="22" t="s">
        <v>172</v>
      </c>
      <c r="D8" s="23" t="s">
        <v>173</v>
      </c>
      <c r="E8" s="23" t="s">
        <v>144</v>
      </c>
      <c r="F8" s="29">
        <v>23854.99</v>
      </c>
      <c r="G8" s="37">
        <v>994.02</v>
      </c>
      <c r="H8" s="29">
        <v>38630.19</v>
      </c>
      <c r="I8" s="37">
        <v>1986.79</v>
      </c>
    </row>
    <row r="9" spans="1:9" s="8" customFormat="1" x14ac:dyDescent="0.3">
      <c r="A9" s="14"/>
      <c r="B9" s="15"/>
      <c r="C9" s="22" t="s">
        <v>205</v>
      </c>
      <c r="D9" s="23" t="s">
        <v>206</v>
      </c>
      <c r="E9" s="23" t="s">
        <v>144</v>
      </c>
      <c r="F9" s="29"/>
      <c r="G9" s="37"/>
      <c r="H9" s="29">
        <v>50165.83</v>
      </c>
      <c r="I9" s="37">
        <v>1640.2</v>
      </c>
    </row>
    <row r="10" spans="1:9" x14ac:dyDescent="0.3">
      <c r="A10" s="14" t="s">
        <v>174</v>
      </c>
      <c r="B10" s="15" t="s">
        <v>175</v>
      </c>
      <c r="C10" s="22" t="s">
        <v>174</v>
      </c>
      <c r="D10" s="23" t="s">
        <v>175</v>
      </c>
      <c r="E10" s="23" t="s">
        <v>144</v>
      </c>
      <c r="F10" s="29">
        <v>34114.050000000003</v>
      </c>
      <c r="G10" s="37">
        <v>1115.27</v>
      </c>
      <c r="H10" s="29">
        <v>70033.19</v>
      </c>
      <c r="I10" s="37">
        <v>2264.79</v>
      </c>
    </row>
    <row r="11" spans="1:9" x14ac:dyDescent="0.3">
      <c r="A11" s="14" t="s">
        <v>176</v>
      </c>
      <c r="B11" s="15" t="s">
        <v>177</v>
      </c>
      <c r="C11" s="22" t="s">
        <v>176</v>
      </c>
      <c r="D11" s="23" t="s">
        <v>177</v>
      </c>
      <c r="E11" s="23" t="s">
        <v>209</v>
      </c>
      <c r="F11" s="29">
        <v>30954.03</v>
      </c>
      <c r="G11" s="37">
        <v>1096.27</v>
      </c>
      <c r="H11" s="29">
        <v>59670.63</v>
      </c>
      <c r="I11" s="37">
        <v>2200.29</v>
      </c>
    </row>
    <row r="12" spans="1:9" x14ac:dyDescent="0.3">
      <c r="A12" s="14" t="s">
        <v>178</v>
      </c>
      <c r="B12" s="15" t="s">
        <v>179</v>
      </c>
      <c r="C12" s="22" t="s">
        <v>178</v>
      </c>
      <c r="D12" s="23" t="s">
        <v>179</v>
      </c>
      <c r="E12" s="23" t="s">
        <v>209</v>
      </c>
      <c r="F12" s="29">
        <v>31929.49</v>
      </c>
      <c r="G12" s="37">
        <v>1084.52</v>
      </c>
      <c r="H12" s="29">
        <v>59241.05</v>
      </c>
      <c r="I12" s="37">
        <v>1518.78</v>
      </c>
    </row>
    <row r="13" spans="1:9" x14ac:dyDescent="0.3">
      <c r="A13" s="14" t="s">
        <v>180</v>
      </c>
      <c r="B13" s="15" t="s">
        <v>181</v>
      </c>
      <c r="C13" s="22" t="s">
        <v>180</v>
      </c>
      <c r="D13" s="23" t="s">
        <v>181</v>
      </c>
      <c r="E13" s="23" t="s">
        <v>209</v>
      </c>
      <c r="F13" s="29">
        <v>580.19000000000005</v>
      </c>
      <c r="G13" s="37">
        <v>151.66999999999999</v>
      </c>
      <c r="H13" s="29">
        <v>2261.0300000000002</v>
      </c>
      <c r="I13" s="38" t="s">
        <v>196</v>
      </c>
    </row>
    <row r="14" spans="1:9" s="8" customFormat="1" x14ac:dyDescent="0.3">
      <c r="A14" s="14"/>
      <c r="B14" s="15"/>
      <c r="C14" s="22" t="s">
        <v>201</v>
      </c>
      <c r="D14" s="23" t="s">
        <v>202</v>
      </c>
      <c r="E14" s="23" t="s">
        <v>210</v>
      </c>
      <c r="F14" s="29"/>
      <c r="G14" s="37"/>
      <c r="H14" s="29">
        <v>58713.120000000003</v>
      </c>
      <c r="I14" s="37">
        <v>455.01</v>
      </c>
    </row>
    <row r="15" spans="1:9" x14ac:dyDescent="0.3">
      <c r="A15" s="14" t="s">
        <v>182</v>
      </c>
      <c r="B15" s="15" t="s">
        <v>183</v>
      </c>
      <c r="C15" s="22" t="s">
        <v>182</v>
      </c>
      <c r="D15" s="23" t="s">
        <v>183</v>
      </c>
      <c r="E15" s="23" t="s">
        <v>144</v>
      </c>
      <c r="F15" s="29">
        <v>24075.68</v>
      </c>
      <c r="G15" s="37">
        <v>1006.02</v>
      </c>
      <c r="H15" s="29">
        <v>48776.09</v>
      </c>
      <c r="I15" s="37">
        <v>2073.04</v>
      </c>
    </row>
    <row r="16" spans="1:9" x14ac:dyDescent="0.3">
      <c r="A16" s="14" t="s">
        <v>184</v>
      </c>
      <c r="B16" s="15" t="s">
        <v>185</v>
      </c>
      <c r="C16" s="22" t="s">
        <v>184</v>
      </c>
      <c r="D16" s="23" t="s">
        <v>185</v>
      </c>
      <c r="E16" s="23" t="s">
        <v>210</v>
      </c>
      <c r="F16" s="29">
        <v>52476.02</v>
      </c>
      <c r="G16" s="38">
        <f>40*52</f>
        <v>2080</v>
      </c>
      <c r="H16" s="29">
        <v>105493.28</v>
      </c>
      <c r="I16" s="38">
        <f>+G16</f>
        <v>2080</v>
      </c>
    </row>
    <row r="17" spans="1:9" x14ac:dyDescent="0.3">
      <c r="A17" s="14" t="s">
        <v>186</v>
      </c>
      <c r="B17" s="15" t="s">
        <v>187</v>
      </c>
      <c r="C17" s="22" t="s">
        <v>186</v>
      </c>
      <c r="D17" s="23" t="s">
        <v>187</v>
      </c>
      <c r="E17" s="23" t="s">
        <v>209</v>
      </c>
      <c r="F17" s="29">
        <v>31108.53</v>
      </c>
      <c r="G17" s="37">
        <v>1071.52</v>
      </c>
      <c r="H17" s="29">
        <v>55149.89</v>
      </c>
      <c r="I17" s="37">
        <v>2126.54</v>
      </c>
    </row>
    <row r="18" spans="1:9" x14ac:dyDescent="0.3">
      <c r="A18" s="14" t="s">
        <v>188</v>
      </c>
      <c r="B18" s="15" t="s">
        <v>189</v>
      </c>
      <c r="C18" s="22" t="s">
        <v>188</v>
      </c>
      <c r="D18" s="23" t="s">
        <v>189</v>
      </c>
      <c r="E18" s="23" t="s">
        <v>144</v>
      </c>
      <c r="F18" s="29">
        <v>11070.16</v>
      </c>
      <c r="G18" s="37">
        <v>616.67999999999995</v>
      </c>
      <c r="H18" s="29">
        <v>19190.53</v>
      </c>
      <c r="I18" s="37">
        <v>1410.53</v>
      </c>
    </row>
    <row r="19" spans="1:9" x14ac:dyDescent="0.3">
      <c r="A19" s="14" t="s">
        <v>190</v>
      </c>
      <c r="B19" s="15" t="s">
        <v>191</v>
      </c>
      <c r="C19" s="22" t="s">
        <v>190</v>
      </c>
      <c r="D19" s="23" t="s">
        <v>191</v>
      </c>
      <c r="E19" s="23" t="s">
        <v>144</v>
      </c>
      <c r="F19" s="29">
        <v>15803.91</v>
      </c>
      <c r="G19" s="37">
        <v>885.77</v>
      </c>
      <c r="H19" s="29">
        <v>29261.39</v>
      </c>
      <c r="I19" s="37">
        <v>1914.54</v>
      </c>
    </row>
    <row r="20" spans="1:9" s="8" customFormat="1" x14ac:dyDescent="0.3">
      <c r="A20" s="14"/>
      <c r="B20" s="15"/>
      <c r="C20" s="22" t="s">
        <v>203</v>
      </c>
      <c r="D20" s="23" t="s">
        <v>204</v>
      </c>
      <c r="E20" s="23" t="s">
        <v>209</v>
      </c>
      <c r="F20" s="29"/>
      <c r="G20" s="37"/>
      <c r="H20" s="29">
        <v>48885.43</v>
      </c>
      <c r="I20" s="37">
        <v>1728.87</v>
      </c>
    </row>
    <row r="21" spans="1:9" x14ac:dyDescent="0.3">
      <c r="A21" s="14" t="s">
        <v>192</v>
      </c>
      <c r="B21" s="15" t="s">
        <v>193</v>
      </c>
      <c r="C21" s="22" t="s">
        <v>192</v>
      </c>
      <c r="D21" s="23" t="s">
        <v>193</v>
      </c>
      <c r="E21" s="23" t="s">
        <v>210</v>
      </c>
      <c r="F21" s="29">
        <v>20406.990000000002</v>
      </c>
      <c r="G21" s="37">
        <v>910.02</v>
      </c>
      <c r="H21" s="29">
        <v>29434.79</v>
      </c>
      <c r="I21" s="37">
        <v>1386.03</v>
      </c>
    </row>
    <row r="22" spans="1:9" x14ac:dyDescent="0.3">
      <c r="A22" s="14" t="s">
        <v>194</v>
      </c>
      <c r="B22" s="15" t="s">
        <v>195</v>
      </c>
      <c r="C22" s="22" t="s">
        <v>194</v>
      </c>
      <c r="D22" s="23" t="s">
        <v>195</v>
      </c>
      <c r="E22" s="23" t="s">
        <v>144</v>
      </c>
      <c r="F22" s="29">
        <v>14043.14</v>
      </c>
      <c r="G22" s="37">
        <v>930.02</v>
      </c>
      <c r="H22" s="29">
        <v>5160.99</v>
      </c>
      <c r="I22" s="37">
        <v>295.33999999999997</v>
      </c>
    </row>
    <row r="23" spans="1:9" x14ac:dyDescent="0.3">
      <c r="A23" s="14" t="s">
        <v>196</v>
      </c>
      <c r="B23" s="15" t="s">
        <v>197</v>
      </c>
      <c r="C23" s="24" t="s">
        <v>196</v>
      </c>
      <c r="D23" s="25" t="s">
        <v>197</v>
      </c>
      <c r="E23" s="25"/>
      <c r="F23" s="30" t="s">
        <v>196</v>
      </c>
      <c r="G23" s="39" t="s">
        <v>196</v>
      </c>
      <c r="H23" s="32" t="s">
        <v>196</v>
      </c>
      <c r="I23" s="39" t="s">
        <v>196</v>
      </c>
    </row>
    <row r="24" spans="1:9" ht="17.25" thickBot="1" x14ac:dyDescent="0.35">
      <c r="A24" s="16" t="s">
        <v>196</v>
      </c>
      <c r="B24" s="17" t="s">
        <v>198</v>
      </c>
      <c r="C24" s="26" t="s">
        <v>196</v>
      </c>
      <c r="D24" s="27" t="s">
        <v>198</v>
      </c>
      <c r="E24" s="27"/>
      <c r="F24" s="33">
        <f t="shared" ref="F24:G24" si="0">SUM(F3:F22)</f>
        <v>427079.18999999994</v>
      </c>
      <c r="G24" s="34">
        <f t="shared" si="0"/>
        <v>17083.880000000005</v>
      </c>
      <c r="H24" s="33">
        <f>SUM(H3:H22)</f>
        <v>947786.48000000021</v>
      </c>
      <c r="I24" s="34">
        <f>SUM(I3:I22)</f>
        <v>33075.03</v>
      </c>
    </row>
  </sheetData>
  <mergeCells count="2"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Charges</vt:lpstr>
      <vt:lpstr>Atelier</vt:lpstr>
      <vt:lpstr>Montage</vt:lpstr>
      <vt:lpstr>Atelier et montage</vt:lpstr>
      <vt:lpstr>Non prises en compte</vt:lpstr>
      <vt:lpstr>Récap</vt:lpstr>
      <vt:lpstr>Salariés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SECRETARIAT</cp:lastModifiedBy>
  <dcterms:created xsi:type="dcterms:W3CDTF">2022-03-03T13:12:06Z</dcterms:created>
  <dcterms:modified xsi:type="dcterms:W3CDTF">2022-08-05T08:58:08Z</dcterms:modified>
</cp:coreProperties>
</file>