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ECRETARIAT\AUDE\"/>
    </mc:Choice>
  </mc:AlternateContent>
  <xr:revisionPtr revIDLastSave="0" documentId="13_ncr:1_{43E0DEA6-4400-4C83-8340-321465ACE1E3}" xr6:coauthVersionLast="47" xr6:coauthVersionMax="47" xr10:uidLastSave="{00000000-0000-0000-0000-000000000000}"/>
  <bookViews>
    <workbookView xWindow="-120" yWindow="-120" windowWidth="29040" windowHeight="15840" tabRatio="672" xr2:uid="{00000000-000D-0000-FFFF-FFFF00000000}"/>
  </bookViews>
  <sheets>
    <sheet name="mois" sheetId="6" r:id="rId1"/>
    <sheet name="BD" sheetId="7" r:id="rId2"/>
    <sheet name="recap" sheetId="10" r:id="rId3"/>
    <sheet name="data" sheetId="9" r:id="rId4"/>
  </sheets>
  <functionGroups builtInGroupCount="19"/>
  <definedNames>
    <definedName name="_xlnm._FilterDatabase" localSheetId="3" hidden="1">data!$N$1:$O$7</definedName>
    <definedName name="_xlnm.Print_Area" localSheetId="1">BD!#REF!</definedName>
    <definedName name="_xlnm.Print_Area" localSheetId="2">recap!$A$1:$R$23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" i="10" l="1"/>
  <c r="D19" i="10" s="1"/>
  <c r="B7" i="10"/>
  <c r="A7" i="10"/>
  <c r="R10" i="10"/>
  <c r="R1" i="10"/>
  <c r="R7" i="10" l="1"/>
  <c r="N19" i="10"/>
  <c r="J19" i="10"/>
  <c r="F19" i="10"/>
  <c r="G19" i="10"/>
  <c r="M19" i="10"/>
  <c r="I19" i="10"/>
  <c r="E19" i="10"/>
  <c r="O19" i="10"/>
  <c r="K19" i="10"/>
  <c r="C19" i="10"/>
  <c r="L19" i="10"/>
  <c r="H19" i="10"/>
  <c r="J7" i="10"/>
  <c r="G9" i="10"/>
  <c r="M27" i="9"/>
  <c r="M28" i="9"/>
  <c r="M29" i="9"/>
  <c r="M30" i="9"/>
  <c r="L28" i="9"/>
  <c r="L29" i="9"/>
  <c r="N29" i="9" s="1"/>
  <c r="O29" i="9" s="1"/>
  <c r="L30" i="9"/>
  <c r="G10" i="10"/>
  <c r="H10" i="10"/>
  <c r="I10" i="10"/>
  <c r="J10" i="10"/>
  <c r="O10" i="10"/>
  <c r="P10" i="10"/>
  <c r="Q10" i="10"/>
  <c r="L27" i="9"/>
  <c r="N27" i="9" s="1"/>
  <c r="O27" i="9" s="1"/>
  <c r="C10" i="10" s="1"/>
  <c r="M10" i="10"/>
  <c r="N30" i="9"/>
  <c r="O30" i="9" s="1"/>
  <c r="F10" i="10" s="1"/>
  <c r="N28" i="9"/>
  <c r="O28" i="9" s="1"/>
  <c r="D10" i="10" s="1"/>
  <c r="A4" i="9"/>
  <c r="B18" i="10"/>
  <c r="B17" i="10"/>
  <c r="B16" i="10"/>
  <c r="B15" i="10"/>
  <c r="B14" i="10"/>
  <c r="A18" i="10"/>
  <c r="A17" i="10"/>
  <c r="A16" i="10"/>
  <c r="A15" i="10"/>
  <c r="A14" i="10"/>
  <c r="B6" i="10"/>
  <c r="B5" i="10"/>
  <c r="B4" i="10"/>
  <c r="B3" i="10"/>
  <c r="B2" i="10"/>
  <c r="A6" i="10"/>
  <c r="A5" i="10"/>
  <c r="A4" i="10"/>
  <c r="A3" i="10"/>
  <c r="A2" i="10"/>
  <c r="D18" i="10" l="1"/>
  <c r="H18" i="10"/>
  <c r="L18" i="10"/>
  <c r="C18" i="10"/>
  <c r="G18" i="10"/>
  <c r="K18" i="10"/>
  <c r="O18" i="10"/>
  <c r="E18" i="10"/>
  <c r="I18" i="10"/>
  <c r="M18" i="10"/>
  <c r="F18" i="10"/>
  <c r="J18" i="10"/>
  <c r="N18" i="10"/>
  <c r="L10" i="10"/>
  <c r="K10" i="10"/>
  <c r="AD1" i="10"/>
  <c r="AD2" i="10" s="1"/>
  <c r="AC1" i="10"/>
  <c r="AB1" i="10"/>
  <c r="AA1" i="10"/>
  <c r="Z1" i="10"/>
  <c r="Y1" i="10"/>
  <c r="X1" i="10"/>
  <c r="W1" i="10"/>
  <c r="V1" i="10"/>
  <c r="U1" i="10"/>
  <c r="T1" i="10"/>
  <c r="S1" i="10"/>
  <c r="Q1" i="10"/>
  <c r="Q2" i="10" s="1"/>
  <c r="P1" i="10"/>
  <c r="O1" i="10"/>
  <c r="N1" i="10"/>
  <c r="M1" i="10"/>
  <c r="L1" i="10"/>
  <c r="K1" i="10"/>
  <c r="J1" i="10"/>
  <c r="I1" i="10"/>
  <c r="H1" i="10"/>
  <c r="G1" i="10"/>
  <c r="G6" i="10" s="1"/>
  <c r="F1" i="10"/>
  <c r="F7" i="10" s="1"/>
  <c r="D1" i="10"/>
  <c r="D7" i="10" s="1"/>
  <c r="E1" i="10"/>
  <c r="E6" i="10" s="1"/>
  <c r="C1" i="10"/>
  <c r="A3" i="9"/>
  <c r="N2" i="10" l="1"/>
  <c r="O7" i="10"/>
  <c r="C2" i="10"/>
  <c r="C7" i="10"/>
  <c r="K2" i="10"/>
  <c r="L7" i="10"/>
  <c r="O2" i="10"/>
  <c r="P7" i="10"/>
  <c r="I2" i="10"/>
  <c r="I7" i="10"/>
  <c r="M2" i="10"/>
  <c r="N7" i="10"/>
  <c r="J2" i="10"/>
  <c r="K7" i="10"/>
  <c r="D6" i="10"/>
  <c r="G2" i="10"/>
  <c r="G7" i="10"/>
  <c r="E2" i="10"/>
  <c r="E7" i="10"/>
  <c r="H2" i="10"/>
  <c r="H7" i="10"/>
  <c r="L2" i="10"/>
  <c r="M7" i="10"/>
  <c r="P2" i="10"/>
  <c r="Q7" i="10"/>
  <c r="F6" i="10"/>
  <c r="C6" i="10"/>
  <c r="F4" i="10"/>
  <c r="F2" i="10"/>
  <c r="AD5" i="10"/>
  <c r="AD3" i="10"/>
  <c r="AD7" i="10"/>
  <c r="AD4" i="10"/>
  <c r="H11" i="9"/>
  <c r="H10" i="9"/>
  <c r="H9" i="9"/>
  <c r="H8" i="9"/>
  <c r="H7" i="9"/>
  <c r="H3" i="9"/>
  <c r="H4" i="9"/>
  <c r="H5" i="9"/>
  <c r="H6" i="9"/>
  <c r="H1" i="9"/>
  <c r="H2" i="9"/>
  <c r="D14" i="10" l="1"/>
  <c r="D9" i="9" l="1"/>
  <c r="E9" i="9" s="1"/>
  <c r="D10" i="9"/>
  <c r="D11" i="9"/>
  <c r="D12" i="9"/>
  <c r="D8" i="9"/>
  <c r="D2" i="9"/>
  <c r="D3" i="9"/>
  <c r="D4" i="9"/>
  <c r="D5" i="9"/>
  <c r="D6" i="9"/>
  <c r="D7" i="9"/>
  <c r="D1" i="9"/>
  <c r="R2" i="10" l="1"/>
  <c r="S2" i="10"/>
  <c r="T2" i="10"/>
  <c r="U2" i="10"/>
  <c r="V2" i="10"/>
  <c r="W2" i="10"/>
  <c r="X2" i="10"/>
  <c r="Y2" i="10"/>
  <c r="Z2" i="10"/>
  <c r="AA2" i="10"/>
  <c r="AB2" i="10"/>
  <c r="AC2" i="10"/>
  <c r="O3" i="10"/>
  <c r="P3" i="10"/>
  <c r="Q3" i="10"/>
  <c r="R3" i="10"/>
  <c r="S3" i="10"/>
  <c r="T3" i="10"/>
  <c r="U3" i="10"/>
  <c r="V3" i="10"/>
  <c r="W3" i="10"/>
  <c r="X3" i="10"/>
  <c r="Y3" i="10"/>
  <c r="Z3" i="10"/>
  <c r="AA3" i="10"/>
  <c r="AB3" i="10"/>
  <c r="AC3" i="10"/>
  <c r="O4" i="10"/>
  <c r="P4" i="10"/>
  <c r="Q4" i="10"/>
  <c r="R4" i="10"/>
  <c r="S4" i="10"/>
  <c r="T4" i="10"/>
  <c r="U4" i="10"/>
  <c r="V4" i="10"/>
  <c r="W4" i="10"/>
  <c r="X4" i="10"/>
  <c r="Y4" i="10"/>
  <c r="Z4" i="10"/>
  <c r="AA4" i="10"/>
  <c r="AB4" i="10"/>
  <c r="AC4" i="10"/>
  <c r="O5" i="10"/>
  <c r="P5" i="10"/>
  <c r="Q5" i="10"/>
  <c r="R5" i="10"/>
  <c r="S5" i="10"/>
  <c r="T5" i="10"/>
  <c r="U5" i="10"/>
  <c r="V5" i="10"/>
  <c r="W5" i="10"/>
  <c r="X5" i="10"/>
  <c r="Y5" i="10"/>
  <c r="Z5" i="10"/>
  <c r="AA5" i="10"/>
  <c r="AB5" i="10"/>
  <c r="AC5" i="10"/>
  <c r="O6" i="10"/>
  <c r="P6" i="10"/>
  <c r="Q6" i="10"/>
  <c r="R6" i="10"/>
  <c r="S6" i="10"/>
  <c r="T6" i="10"/>
  <c r="U6" i="10"/>
  <c r="V6" i="10"/>
  <c r="W6" i="10"/>
  <c r="X6" i="10"/>
  <c r="Y6" i="10"/>
  <c r="Z6" i="10"/>
  <c r="AA7" i="10"/>
  <c r="AB7" i="10"/>
  <c r="AC7" i="10"/>
  <c r="R11" i="10" l="1"/>
  <c r="Q11" i="10"/>
  <c r="P11" i="10"/>
  <c r="O11" i="10"/>
  <c r="E3" i="10"/>
  <c r="F3" i="10"/>
  <c r="G3" i="10"/>
  <c r="H3" i="10"/>
  <c r="I3" i="10"/>
  <c r="J3" i="10"/>
  <c r="K3" i="10"/>
  <c r="L3" i="10"/>
  <c r="M3" i="10"/>
  <c r="N3" i="10"/>
  <c r="E4" i="10"/>
  <c r="G4" i="10"/>
  <c r="H4" i="10"/>
  <c r="I4" i="10"/>
  <c r="J4" i="10"/>
  <c r="K4" i="10"/>
  <c r="L4" i="10"/>
  <c r="M4" i="10"/>
  <c r="N4" i="10"/>
  <c r="E5" i="10"/>
  <c r="F5" i="10"/>
  <c r="G5" i="10"/>
  <c r="H5" i="10"/>
  <c r="I5" i="10"/>
  <c r="J5" i="10"/>
  <c r="K5" i="10"/>
  <c r="L5" i="10"/>
  <c r="M5" i="10"/>
  <c r="N5" i="10"/>
  <c r="E11" i="10"/>
  <c r="H6" i="10"/>
  <c r="I6" i="10"/>
  <c r="J6" i="10"/>
  <c r="K6" i="10"/>
  <c r="K11" i="10" s="1"/>
  <c r="L6" i="10"/>
  <c r="M6" i="10"/>
  <c r="N6" i="10"/>
  <c r="G11" i="10" l="1"/>
  <c r="F11" i="10"/>
  <c r="J15" i="10"/>
  <c r="N15" i="10"/>
  <c r="F15" i="10"/>
  <c r="J16" i="10"/>
  <c r="N16" i="10"/>
  <c r="F16" i="10"/>
  <c r="J17" i="10"/>
  <c r="N17" i="10"/>
  <c r="F17" i="10"/>
  <c r="D15" i="10"/>
  <c r="H15" i="10"/>
  <c r="H16" i="10"/>
  <c r="D17" i="10"/>
  <c r="M15" i="10"/>
  <c r="I15" i="10"/>
  <c r="E16" i="10"/>
  <c r="M17" i="10"/>
  <c r="K15" i="10"/>
  <c r="C15" i="10"/>
  <c r="G15" i="10"/>
  <c r="K16" i="10"/>
  <c r="C16" i="10"/>
  <c r="G16" i="10"/>
  <c r="K17" i="10"/>
  <c r="C17" i="10"/>
  <c r="G17" i="10"/>
  <c r="L15" i="10"/>
  <c r="L16" i="10"/>
  <c r="D16" i="10"/>
  <c r="L17" i="10"/>
  <c r="H17" i="10"/>
  <c r="E15" i="10"/>
  <c r="M16" i="10"/>
  <c r="I16" i="10"/>
  <c r="E17" i="10"/>
  <c r="I17" i="10"/>
  <c r="L14" i="10"/>
  <c r="K14" i="10"/>
  <c r="G14" i="10"/>
  <c r="C14" i="10"/>
  <c r="J14" i="10"/>
  <c r="F14" i="10"/>
  <c r="N14" i="10"/>
  <c r="I14" i="10"/>
  <c r="E14" i="10"/>
  <c r="M14" i="10"/>
  <c r="H14" i="10"/>
  <c r="D3" i="10"/>
  <c r="D4" i="10"/>
  <c r="D5" i="10"/>
  <c r="N11" i="10"/>
  <c r="D2" i="10"/>
  <c r="H11" i="10"/>
  <c r="I11" i="10"/>
  <c r="J11" i="10"/>
  <c r="L11" i="10"/>
  <c r="M11" i="10"/>
  <c r="C3" i="10"/>
  <c r="C4" i="10"/>
  <c r="C5" i="10"/>
  <c r="D11" i="10" l="1"/>
  <c r="C11" i="10"/>
  <c r="O14" i="10"/>
  <c r="O17" i="10"/>
  <c r="O15" i="10"/>
  <c r="O16" i="10"/>
  <c r="O12" i="10"/>
  <c r="E20" i="10"/>
  <c r="D20" i="10"/>
  <c r="I20" i="10"/>
  <c r="C20" i="10"/>
  <c r="H20" i="10"/>
  <c r="G20" i="10"/>
  <c r="F20" i="10"/>
  <c r="N20" i="10"/>
  <c r="J20" i="10"/>
  <c r="M20" i="10"/>
  <c r="K20" i="10"/>
  <c r="L20" i="10"/>
  <c r="O20" i="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Annee en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période de référence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jour 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jours fériés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 prochaine année bisextile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correspondance weekday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>jour 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>jour 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3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code</t>
        </r>
      </text>
    </comment>
    <comment ref="B13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prénom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nom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solde congés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solde RTT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7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code</t>
        </r>
      </text>
    </comment>
  </commentList>
</comments>
</file>

<file path=xl/sharedStrings.xml><?xml version="1.0" encoding="utf-8"?>
<sst xmlns="http://schemas.openxmlformats.org/spreadsheetml/2006/main" count="108" uniqueCount="66">
  <si>
    <t>fête nationale</t>
  </si>
  <si>
    <t>assomption</t>
  </si>
  <si>
    <t>toussaint</t>
  </si>
  <si>
    <t>Pâques</t>
  </si>
  <si>
    <t>fête du travail</t>
  </si>
  <si>
    <t>noël</t>
  </si>
  <si>
    <t>jour de l'an</t>
  </si>
  <si>
    <t>victoire 1945</t>
  </si>
  <si>
    <t>ascenscion</t>
  </si>
  <si>
    <t>pentecôte/solidarité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</si>
  <si>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</si>
  <si>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</si>
  <si>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</si>
  <si>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</si>
  <si>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</si>
  <si>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</si>
  <si>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</si>
  <si>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</si>
  <si>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</si>
  <si>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</si>
  <si>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</si>
  <si>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</si>
  <si>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armistice 1918</t>
  </si>
  <si>
    <t>Types</t>
  </si>
  <si>
    <t>Code</t>
  </si>
  <si>
    <t>CP</t>
  </si>
  <si>
    <t>CSS</t>
  </si>
  <si>
    <t>AM</t>
  </si>
  <si>
    <t>mois</t>
  </si>
  <si>
    <t>Mois</t>
  </si>
  <si>
    <t>total</t>
  </si>
  <si>
    <t>Congé sans solde</t>
  </si>
  <si>
    <t>Congés Payés</t>
  </si>
  <si>
    <t>Lundi</t>
  </si>
  <si>
    <t>Mardi</t>
  </si>
  <si>
    <t>Mercredi</t>
  </si>
  <si>
    <t>Jeudi</t>
  </si>
  <si>
    <t>Vendredi</t>
  </si>
  <si>
    <t>Samedi</t>
  </si>
  <si>
    <t>Dimanche</t>
  </si>
  <si>
    <t>Nom</t>
  </si>
  <si>
    <t>Prénom</t>
  </si>
  <si>
    <t>Date début</t>
  </si>
  <si>
    <t>Duree</t>
  </si>
  <si>
    <t>Type</t>
  </si>
  <si>
    <t>Option</t>
  </si>
  <si>
    <t>Date fin</t>
  </si>
  <si>
    <t>ok</t>
  </si>
  <si>
    <t>Arrêt Maladie</t>
  </si>
  <si>
    <t>AT</t>
  </si>
  <si>
    <t>CA</t>
  </si>
  <si>
    <t>Accident du travail</t>
  </si>
  <si>
    <t>congés ancienneté</t>
  </si>
  <si>
    <t>RESTE EN N-1</t>
  </si>
  <si>
    <t>SOLDE</t>
  </si>
  <si>
    <t>ACQUIS N</t>
  </si>
  <si>
    <t xml:space="preserve">congés Ancienneté </t>
  </si>
  <si>
    <t xml:space="preserve">CONGE ANCIENNETE </t>
  </si>
  <si>
    <t>congés Exceptionnel</t>
  </si>
  <si>
    <t>CE</t>
  </si>
  <si>
    <t>L</t>
  </si>
  <si>
    <t>B</t>
  </si>
  <si>
    <t>A</t>
  </si>
  <si>
    <t>C</t>
  </si>
  <si>
    <t>J</t>
  </si>
  <si>
    <t>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</si>
</sst>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ddd\ dd"/>
    <numFmt numFmtId="166" formatCode="[$-F800]dddd\,\ mmmm\ dd\,\ yyyy"/>
  </numFmts>
  <fonts count="2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</font>
    <font>
      <sz val="20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rgb="FF7030A0"/>
      <name val="Abadi"/>
      <family val="2"/>
    </font>
    <font>
      <sz val="11"/>
      <color rgb="FF0070C0"/>
      <name val="Calibri"/>
      <family val="2"/>
      <scheme val="minor"/>
    </font>
    <font>
      <b/>
      <sz val="11"/>
      <color rgb="FFFF0000"/>
      <name val="Abadi"/>
      <family val="2"/>
    </font>
    <font>
      <b/>
      <sz val="11"/>
      <color theme="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9BFD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24994659260841701"/>
        <bgColor indexed="64"/>
      </patternFill>
    </fill>
  </fills>
  <borders count="6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0" fillId="0" borderId="0" xfId="0" applyAlignment="1">
      <alignment horizontal="center"/>
    </xf>
    <xf numFmtId="0" fontId="0" fillId="0" borderId="6" xfId="0" applyBorder="1"/>
    <xf numFmtId="0" fontId="0" fillId="0" borderId="0" xfId="0" applyBorder="1"/>
    <xf numFmtId="0" fontId="2" fillId="0" borderId="0" xfId="0" applyFont="1"/>
    <xf numFmtId="0" fontId="0" fillId="0" borderId="5" xfId="0" applyBorder="1"/>
    <xf numFmtId="0" fontId="0" fillId="0" borderId="7" xfId="0" applyBorder="1"/>
    <xf numFmtId="0" fontId="0" fillId="4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9" fillId="9" borderId="0" xfId="0" applyFont="1" applyFill="1" applyAlignment="1">
      <alignment horizontal="center" wrapText="1"/>
    </xf>
    <xf numFmtId="0" fontId="9" fillId="9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14" fontId="6" fillId="0" borderId="0" xfId="0" applyNumberFormat="1" applyFont="1" applyFill="1" applyBorder="1"/>
    <xf numFmtId="14" fontId="0" fillId="0" borderId="0" xfId="0" quotePrefix="1" applyNumberFormat="1"/>
    <xf numFmtId="14" fontId="2" fillId="0" borderId="0" xfId="0" applyNumberFormat="1" applyFont="1"/>
    <xf numFmtId="164" fontId="0" fillId="0" borderId="10" xfId="0" applyNumberFormat="1" applyBorder="1" applyAlignment="1">
      <alignment horizontal="center"/>
    </xf>
    <xf numFmtId="0" fontId="0" fillId="4" borderId="0" xfId="0" applyFill="1" applyBorder="1" applyAlignment="1">
      <alignment vertical="center"/>
    </xf>
    <xf numFmtId="0" fontId="0" fillId="4" borderId="0" xfId="0" applyFill="1" applyBorder="1"/>
    <xf numFmtId="164" fontId="0" fillId="0" borderId="10" xfId="0" applyNumberFormat="1" applyFont="1" applyBorder="1" applyAlignment="1">
      <alignment horizontal="center"/>
    </xf>
    <xf numFmtId="0" fontId="10" fillId="8" borderId="0" xfId="0" applyFont="1" applyFill="1" applyAlignment="1">
      <alignment horizontal="center" vertical="center"/>
    </xf>
    <xf numFmtId="0" fontId="5" fillId="0" borderId="0" xfId="0" applyFont="1" applyFill="1" applyBorder="1"/>
    <xf numFmtId="0" fontId="0" fillId="12" borderId="0" xfId="0" applyFill="1" applyAlignment="1">
      <alignment horizontal="center" vertical="center"/>
    </xf>
    <xf numFmtId="164" fontId="11" fillId="0" borderId="0" xfId="0" applyNumberFormat="1" applyFont="1" applyAlignment="1">
      <alignment horizontal="center"/>
    </xf>
    <xf numFmtId="0" fontId="10" fillId="13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12" fillId="0" borderId="0" xfId="0" applyFont="1" applyFill="1" applyBorder="1"/>
    <xf numFmtId="0" fontId="0" fillId="4" borderId="15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9" fillId="4" borderId="0" xfId="0" applyFont="1" applyFill="1" applyBorder="1" applyAlignment="1">
      <alignment horizontal="center" wrapText="1"/>
    </xf>
    <xf numFmtId="0" fontId="9" fillId="4" borderId="0" xfId="0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0" fillId="14" borderId="0" xfId="0" applyFill="1"/>
    <xf numFmtId="0" fontId="0" fillId="4" borderId="5" xfId="0" applyFill="1" applyBorder="1" applyAlignment="1">
      <alignment horizontal="center"/>
    </xf>
    <xf numFmtId="0" fontId="0" fillId="0" borderId="1" xfId="0" applyBorder="1"/>
    <xf numFmtId="0" fontId="0" fillId="4" borderId="7" xfId="0" applyFill="1" applyBorder="1" applyAlignment="1">
      <alignment horizontal="center"/>
    </xf>
    <xf numFmtId="0" fontId="0" fillId="0" borderId="21" xfId="0" applyBorder="1"/>
    <xf numFmtId="0" fontId="0" fillId="4" borderId="8" xfId="0" applyFill="1" applyBorder="1" applyAlignment="1">
      <alignment horizontal="center"/>
    </xf>
    <xf numFmtId="0" fontId="0" fillId="0" borderId="22" xfId="0" applyBorder="1"/>
    <xf numFmtId="0" fontId="0" fillId="4" borderId="25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0" fillId="4" borderId="34" xfId="0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33" xfId="0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0" fillId="0" borderId="0" xfId="0" applyFill="1" applyBorder="1"/>
    <xf numFmtId="0" fontId="0" fillId="0" borderId="17" xfId="0" applyFill="1" applyBorder="1"/>
    <xf numFmtId="0" fontId="0" fillId="0" borderId="9" xfId="0" applyFill="1" applyBorder="1"/>
    <xf numFmtId="0" fontId="0" fillId="0" borderId="16" xfId="0" applyFill="1" applyBorder="1"/>
    <xf numFmtId="0" fontId="0" fillId="0" borderId="11" xfId="0" applyFill="1" applyBorder="1"/>
    <xf numFmtId="0" fontId="0" fillId="0" borderId="18" xfId="0" applyFill="1" applyBorder="1"/>
    <xf numFmtId="0" fontId="0" fillId="0" borderId="12" xfId="0" applyFill="1" applyBorder="1"/>
    <xf numFmtId="0" fontId="0" fillId="0" borderId="19" xfId="0" applyFill="1" applyBorder="1"/>
    <xf numFmtId="0" fontId="0" fillId="0" borderId="13" xfId="0" applyFill="1" applyBorder="1"/>
    <xf numFmtId="0" fontId="0" fillId="0" borderId="15" xfId="0" applyFill="1" applyBorder="1"/>
    <xf numFmtId="0" fontId="0" fillId="0" borderId="14" xfId="0" applyFill="1" applyBorder="1"/>
    <xf numFmtId="0" fontId="0" fillId="3" borderId="31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0" fillId="0" borderId="23" xfId="0" applyBorder="1"/>
    <xf numFmtId="166" fontId="5" fillId="0" borderId="7" xfId="0" applyNumberFormat="1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14" fontId="0" fillId="14" borderId="7" xfId="0" applyNumberFormat="1" applyFill="1" applyBorder="1"/>
    <xf numFmtId="14" fontId="0" fillId="0" borderId="1" xfId="0" applyNumberFormat="1" applyFill="1" applyBorder="1"/>
    <xf numFmtId="14" fontId="0" fillId="0" borderId="23" xfId="0" applyNumberFormat="1" applyFill="1" applyBorder="1"/>
    <xf numFmtId="14" fontId="0" fillId="0" borderId="24" xfId="0" applyNumberFormat="1" applyFill="1" applyBorder="1"/>
    <xf numFmtId="14" fontId="0" fillId="0" borderId="0" xfId="0" applyNumberFormat="1" applyFill="1" applyBorder="1"/>
    <xf numFmtId="0" fontId="0" fillId="5" borderId="3" xfId="0" applyFill="1" applyBorder="1"/>
    <xf numFmtId="14" fontId="0" fillId="5" borderId="4" xfId="0" applyNumberFormat="1" applyFill="1" applyBorder="1"/>
    <xf numFmtId="0" fontId="0" fillId="5" borderId="33" xfId="0" applyFill="1" applyBorder="1" applyAlignment="1">
      <alignment horizontal="center"/>
    </xf>
    <xf numFmtId="164" fontId="0" fillId="0" borderId="0" xfId="0" applyNumberFormat="1"/>
    <xf numFmtId="0" fontId="0" fillId="15" borderId="10" xfId="0" applyFont="1" applyFill="1" applyBorder="1" applyAlignment="1">
      <alignment horizontal="center"/>
    </xf>
    <xf numFmtId="0" fontId="0" fillId="15" borderId="10" xfId="0" applyFill="1" applyBorder="1" applyAlignment="1">
      <alignment horizontal="center"/>
    </xf>
    <xf numFmtId="0" fontId="0" fillId="15" borderId="0" xfId="0" applyFill="1"/>
    <xf numFmtId="166" fontId="5" fillId="14" borderId="5" xfId="0" applyNumberFormat="1" applyFont="1" applyFill="1" applyBorder="1" applyAlignment="1">
      <alignment horizontal="center"/>
    </xf>
    <xf numFmtId="166" fontId="5" fillId="14" borderId="7" xfId="0" applyNumberFormat="1" applyFont="1" applyFill="1" applyBorder="1" applyAlignment="1">
      <alignment horizontal="center"/>
    </xf>
    <xf numFmtId="166" fontId="5" fillId="14" borderId="8" xfId="0" applyNumberFormat="1" applyFont="1" applyFill="1" applyBorder="1" applyAlignment="1">
      <alignment horizontal="center"/>
    </xf>
    <xf numFmtId="166" fontId="5" fillId="0" borderId="37" xfId="0" applyNumberFormat="1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14" fontId="0" fillId="0" borderId="34" xfId="0" applyNumberFormat="1" applyFill="1" applyBorder="1"/>
    <xf numFmtId="164" fontId="11" fillId="0" borderId="10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Fill="1"/>
    <xf numFmtId="164" fontId="2" fillId="0" borderId="10" xfId="0" applyNumberFormat="1" applyFont="1" applyBorder="1" applyAlignment="1">
      <alignment horizontal="center"/>
    </xf>
    <xf numFmtId="0" fontId="7" fillId="6" borderId="0" xfId="0" applyFont="1" applyFill="1" applyAlignment="1">
      <alignment horizontal="center" vertical="center"/>
    </xf>
    <xf numFmtId="14" fontId="7" fillId="6" borderId="0" xfId="0" applyNumberFormat="1" applyFont="1" applyFill="1" applyAlignment="1">
      <alignment horizontal="center" vertical="center"/>
    </xf>
    <xf numFmtId="14" fontId="0" fillId="0" borderId="0" xfId="0" applyNumberFormat="1"/>
    <xf numFmtId="0" fontId="0" fillId="4" borderId="0" xfId="0" applyFill="1" applyBorder="1" applyAlignment="1">
      <alignment horizontal="center" vertical="center" textRotation="90"/>
    </xf>
    <xf numFmtId="0" fontId="0" fillId="4" borderId="0" xfId="0" applyFill="1" applyBorder="1" applyAlignment="1">
      <alignment horizontal="center" textRotation="90"/>
    </xf>
    <xf numFmtId="0" fontId="10" fillId="16" borderId="0" xfId="0" applyFont="1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6" borderId="0" xfId="0" applyFill="1" applyBorder="1" applyAlignment="1">
      <alignment horizontal="center"/>
    </xf>
    <xf numFmtId="0" fontId="0" fillId="16" borderId="0" xfId="0" applyFill="1"/>
    <xf numFmtId="0" fontId="0" fillId="16" borderId="35" xfId="0" applyFill="1" applyBorder="1"/>
    <xf numFmtId="0" fontId="0" fillId="0" borderId="38" xfId="0" applyBorder="1"/>
    <xf numFmtId="0" fontId="0" fillId="14" borderId="39" xfId="0" applyFill="1" applyBorder="1"/>
    <xf numFmtId="0" fontId="0" fillId="14" borderId="40" xfId="0" applyFill="1" applyBorder="1"/>
    <xf numFmtId="0" fontId="0" fillId="14" borderId="41" xfId="0" applyFill="1" applyBorder="1"/>
    <xf numFmtId="0" fontId="0" fillId="14" borderId="42" xfId="0" applyFill="1" applyBorder="1"/>
    <xf numFmtId="0" fontId="0" fillId="14" borderId="0" xfId="0" applyFill="1" applyBorder="1"/>
    <xf numFmtId="0" fontId="0" fillId="14" borderId="43" xfId="0" applyFill="1" applyBorder="1"/>
    <xf numFmtId="0" fontId="0" fillId="14" borderId="44" xfId="0" applyFill="1" applyBorder="1"/>
    <xf numFmtId="0" fontId="0" fillId="14" borderId="45" xfId="0" applyFill="1" applyBorder="1"/>
    <xf numFmtId="0" fontId="0" fillId="14" borderId="46" xfId="0" applyFill="1" applyBorder="1"/>
    <xf numFmtId="164" fontId="15" fillId="0" borderId="0" xfId="0" applyNumberFormat="1" applyFont="1" applyAlignment="1">
      <alignment horizontal="center"/>
    </xf>
    <xf numFmtId="0" fontId="0" fillId="15" borderId="0" xfId="0" applyFill="1" applyBorder="1" applyAlignment="1">
      <alignment horizontal="center"/>
    </xf>
    <xf numFmtId="0" fontId="15" fillId="15" borderId="0" xfId="0" applyFont="1" applyFill="1" applyBorder="1" applyAlignment="1">
      <alignment horizontal="center"/>
    </xf>
    <xf numFmtId="0" fontId="0" fillId="11" borderId="39" xfId="0" applyFill="1" applyBorder="1"/>
    <xf numFmtId="0" fontId="0" fillId="11" borderId="40" xfId="0" applyFill="1" applyBorder="1"/>
    <xf numFmtId="14" fontId="0" fillId="11" borderId="40" xfId="0" applyNumberFormat="1" applyFill="1" applyBorder="1"/>
    <xf numFmtId="14" fontId="17" fillId="11" borderId="40" xfId="0" applyNumberFormat="1" applyFont="1" applyFill="1" applyBorder="1"/>
    <xf numFmtId="0" fontId="17" fillId="11" borderId="40" xfId="0" quotePrefix="1" applyFont="1" applyFill="1" applyBorder="1"/>
    <xf numFmtId="0" fontId="18" fillId="11" borderId="41" xfId="0" applyFont="1" applyFill="1" applyBorder="1" applyAlignment="1">
      <alignment horizontal="center"/>
    </xf>
    <xf numFmtId="0" fontId="0" fillId="11" borderId="42" xfId="0" applyFill="1" applyBorder="1"/>
    <xf numFmtId="0" fontId="18" fillId="11" borderId="43" xfId="0" applyFont="1" applyFill="1" applyBorder="1" applyAlignment="1">
      <alignment horizontal="center"/>
    </xf>
    <xf numFmtId="0" fontId="0" fillId="11" borderId="44" xfId="0" applyFill="1" applyBorder="1"/>
    <xf numFmtId="0" fontId="0" fillId="11" borderId="45" xfId="0" applyFill="1" applyBorder="1"/>
    <xf numFmtId="14" fontId="0" fillId="11" borderId="45" xfId="0" applyNumberFormat="1" applyFill="1" applyBorder="1"/>
    <xf numFmtId="14" fontId="17" fillId="11" borderId="45" xfId="0" applyNumberFormat="1" applyFont="1" applyFill="1" applyBorder="1"/>
    <xf numFmtId="0" fontId="17" fillId="11" borderId="45" xfId="0" quotePrefix="1" applyFont="1" applyFill="1" applyBorder="1"/>
    <xf numFmtId="0" fontId="18" fillId="11" borderId="46" xfId="0" applyFont="1" applyFill="1" applyBorder="1" applyAlignment="1">
      <alignment horizontal="center"/>
    </xf>
    <xf numFmtId="0" fontId="0" fillId="11" borderId="0" xfId="0" applyFill="1" applyBorder="1"/>
    <xf numFmtId="14" fontId="0" fillId="11" borderId="0" xfId="0" applyNumberFormat="1" applyFill="1" applyBorder="1"/>
    <xf numFmtId="14" fontId="17" fillId="11" borderId="0" xfId="0" applyNumberFormat="1" applyFont="1" applyFill="1" applyBorder="1"/>
    <xf numFmtId="0" fontId="17" fillId="11" borderId="0" xfId="0" quotePrefix="1" applyFont="1" applyFill="1" applyBorder="1"/>
    <xf numFmtId="0" fontId="2" fillId="4" borderId="0" xfId="0" applyFont="1" applyFill="1" applyBorder="1" applyAlignment="1">
      <alignment horizontal="center"/>
    </xf>
    <xf numFmtId="0" fontId="8" fillId="6" borderId="47" xfId="0" applyFont="1" applyFill="1" applyBorder="1" applyAlignment="1">
      <alignment horizontal="center" vertical="center"/>
    </xf>
    <xf numFmtId="0" fontId="8" fillId="6" borderId="48" xfId="0" applyFont="1" applyFill="1" applyBorder="1" applyAlignment="1">
      <alignment horizontal="center"/>
    </xf>
    <xf numFmtId="0" fontId="0" fillId="6" borderId="49" xfId="0" applyFill="1" applyBorder="1" applyAlignment="1">
      <alignment horizontal="center" vertical="center" textRotation="90"/>
    </xf>
    <xf numFmtId="0" fontId="0" fillId="6" borderId="49" xfId="0" applyFill="1" applyBorder="1" applyAlignment="1">
      <alignment horizontal="center" textRotation="90"/>
    </xf>
    <xf numFmtId="0" fontId="0" fillId="17" borderId="0" xfId="0" applyFill="1" applyAlignment="1">
      <alignment horizontal="center" vertical="center"/>
    </xf>
    <xf numFmtId="0" fontId="19" fillId="8" borderId="3" xfId="0" applyFont="1" applyFill="1" applyBorder="1" applyAlignment="1">
      <alignment horizontal="center"/>
    </xf>
    <xf numFmtId="0" fontId="11" fillId="8" borderId="4" xfId="0" applyFont="1" applyFill="1" applyBorder="1" applyAlignment="1">
      <alignment horizontal="center"/>
    </xf>
    <xf numFmtId="165" fontId="0" fillId="4" borderId="0" xfId="0" applyNumberForma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0" fillId="18" borderId="0" xfId="0" applyFont="1" applyFill="1" applyAlignment="1">
      <alignment horizontal="center" vertical="center"/>
    </xf>
    <xf numFmtId="0" fontId="10" fillId="18" borderId="5" xfId="0" applyFont="1" applyFill="1" applyBorder="1" applyAlignment="1">
      <alignment horizontal="center"/>
    </xf>
    <xf numFmtId="0" fontId="11" fillId="19" borderId="1" xfId="0" applyFont="1" applyFill="1" applyBorder="1" applyAlignment="1">
      <alignment horizontal="center"/>
    </xf>
    <xf numFmtId="0" fontId="0" fillId="14" borderId="10" xfId="0" applyFont="1" applyFill="1" applyBorder="1" applyAlignment="1">
      <alignment horizontal="center"/>
    </xf>
    <xf numFmtId="0" fontId="0" fillId="14" borderId="10" xfId="0" applyFill="1" applyBorder="1" applyAlignment="1">
      <alignment horizontal="center"/>
    </xf>
    <xf numFmtId="0" fontId="0" fillId="14" borderId="0" xfId="0" applyFill="1" applyBorder="1" applyAlignment="1">
      <alignment horizontal="center"/>
    </xf>
    <xf numFmtId="0" fontId="16" fillId="0" borderId="0" xfId="0" applyFont="1" applyAlignment="1">
      <alignment horizontal="center"/>
    </xf>
    <xf numFmtId="165" fontId="0" fillId="4" borderId="50" xfId="0" applyNumberFormat="1" applyFill="1" applyBorder="1" applyAlignment="1">
      <alignment horizontal="center"/>
    </xf>
    <xf numFmtId="0" fontId="0" fillId="4" borderId="51" xfId="0" applyFill="1" applyBorder="1" applyAlignment="1">
      <alignment horizontal="center"/>
    </xf>
    <xf numFmtId="165" fontId="0" fillId="4" borderId="54" xfId="0" applyNumberFormat="1" applyFill="1" applyBorder="1" applyAlignment="1">
      <alignment horizontal="center"/>
    </xf>
    <xf numFmtId="0" fontId="0" fillId="4" borderId="55" xfId="0" applyFill="1" applyBorder="1" applyAlignment="1">
      <alignment horizontal="center"/>
    </xf>
    <xf numFmtId="165" fontId="0" fillId="3" borderId="53" xfId="0" applyNumberFormat="1" applyFill="1" applyBorder="1" applyAlignment="1">
      <alignment horizontal="center"/>
    </xf>
    <xf numFmtId="0" fontId="0" fillId="3" borderId="53" xfId="0" applyFill="1" applyBorder="1" applyAlignment="1">
      <alignment horizontal="center"/>
    </xf>
    <xf numFmtId="165" fontId="0" fillId="3" borderId="55" xfId="0" applyNumberFormat="1" applyFill="1" applyBorder="1" applyAlignment="1">
      <alignment horizontal="center"/>
    </xf>
    <xf numFmtId="0" fontId="0" fillId="3" borderId="55" xfId="0" applyFill="1" applyBorder="1" applyAlignment="1">
      <alignment horizontal="center"/>
    </xf>
    <xf numFmtId="165" fontId="0" fillId="4" borderId="56" xfId="0" applyNumberFormat="1" applyFill="1" applyBorder="1" applyAlignment="1">
      <alignment horizontal="center"/>
    </xf>
    <xf numFmtId="0" fontId="0" fillId="4" borderId="56" xfId="0" applyFill="1" applyBorder="1" applyAlignment="1">
      <alignment horizontal="center"/>
    </xf>
    <xf numFmtId="165" fontId="0" fillId="4" borderId="55" xfId="0" applyNumberFormat="1" applyFill="1" applyBorder="1" applyAlignment="1">
      <alignment horizontal="center"/>
    </xf>
    <xf numFmtId="165" fontId="0" fillId="3" borderId="52" xfId="0" applyNumberFormat="1" applyFill="1" applyBorder="1" applyAlignment="1">
      <alignment horizontal="center"/>
    </xf>
    <xf numFmtId="165" fontId="0" fillId="4" borderId="57" xfId="0" applyNumberFormat="1" applyFill="1" applyBorder="1" applyAlignment="1">
      <alignment horizontal="center"/>
    </xf>
    <xf numFmtId="165" fontId="0" fillId="4" borderId="58" xfId="0" applyNumberFormat="1" applyFill="1" applyBorder="1" applyAlignment="1">
      <alignment horizontal="center"/>
    </xf>
    <xf numFmtId="0" fontId="0" fillId="4" borderId="59" xfId="0" applyFill="1" applyBorder="1" applyAlignment="1">
      <alignment horizontal="center"/>
    </xf>
    <xf numFmtId="165" fontId="0" fillId="3" borderId="54" xfId="0" applyNumberFormat="1" applyFill="1" applyBorder="1" applyAlignment="1">
      <alignment horizontal="center"/>
    </xf>
  </cellXfs>
  <cellStyles count="1">
    <cellStyle name="Normal" xfId="0" builtinId="0"/>
  </cellStyles>
  <dxfs count="71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FFFF99"/>
      <color rgb="FF49BFD7"/>
      <color rgb="FFFFFFCC"/>
      <color rgb="FFCCECFF"/>
      <color rgb="FF00CCFF"/>
      <color rgb="FFCCCCFF"/>
      <color rgb="FF66CCFF"/>
      <color rgb="FFFFCC99"/>
      <color rgb="FFFFCC66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1</xdr:row>
          <xdr:rowOff>76200</xdr:rowOff>
        </xdr:from>
        <xdr:to>
          <xdr:col>0</xdr:col>
          <xdr:colOff>942975</xdr:colOff>
          <xdr:row>1</xdr:row>
          <xdr:rowOff>352425</xdr:rowOff>
        </xdr:to>
        <xdr:sp macro="" textlink="">
          <xdr:nvSpPr>
            <xdr:cNvPr id="7171" name="SpinButton_mois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26</xdr:col>
      <xdr:colOff>85725</xdr:colOff>
      <xdr:row>0</xdr:row>
      <xdr:rowOff>190500</xdr:rowOff>
    </xdr:from>
    <xdr:to>
      <xdr:col>29</xdr:col>
      <xdr:colOff>344475</xdr:colOff>
      <xdr:row>1</xdr:row>
      <xdr:rowOff>476250</xdr:rowOff>
    </xdr:to>
    <xdr:sp macro="[0]!ouvrir_absences" textlink="">
      <xdr:nvSpPr>
        <xdr:cNvPr id="10" name="Bouton_bascule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0267950" y="190500"/>
          <a:ext cx="1325550" cy="609600"/>
        </a:xfrm>
        <a:prstGeom prst="roundRect">
          <a:avLst/>
        </a:prstGeom>
        <a:solidFill>
          <a:srgbClr val="0070C0"/>
        </a:solidFill>
        <a:ln w="28575">
          <a:solidFill>
            <a:srgbClr val="00B0F0"/>
          </a:solidFill>
        </a:ln>
        <a:effectLst/>
        <a:scene3d>
          <a:camera prst="orthographicFront">
            <a:rot lat="0" lon="0" rev="0"/>
          </a:camera>
          <a:lightRig rig="chilly" dir="t"/>
        </a:scene3d>
        <a:sp3d prstMaterial="dkEdge">
          <a:bevelT w="241300" h="50800" prst="artDeco"/>
          <a:extrusionClr>
            <a:schemeClr val="tx1"/>
          </a:extrusion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i="0" u="none">
              <a:ln w="3175">
                <a:noFill/>
              </a:ln>
              <a:solidFill>
                <a:schemeClr val="bg1"/>
              </a:solidFill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latin typeface="Arial Black" panose="020B0A04020102020204" pitchFamily="34" charset="0"/>
            </a:rPr>
            <a:t>Enregistrer une absence</a:t>
          </a:r>
        </a:p>
      </xdr:txBody>
    </xdr:sp>
    <xdr:clientData/>
  </xdr:twoCellAnchor>
  <xdr:twoCellAnchor>
    <xdr:from>
      <xdr:col>23</xdr:col>
      <xdr:colOff>266699</xdr:colOff>
      <xdr:row>0</xdr:row>
      <xdr:rowOff>200025</xdr:rowOff>
    </xdr:from>
    <xdr:to>
      <xdr:col>25</xdr:col>
      <xdr:colOff>295274</xdr:colOff>
      <xdr:row>1</xdr:row>
      <xdr:rowOff>457200</xdr:rowOff>
    </xdr:to>
    <xdr:sp macro="[0]!sold_nom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363074" y="200025"/>
          <a:ext cx="752475" cy="5810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Nombre par nom</a:t>
          </a:r>
        </a:p>
      </xdr:txBody>
    </xdr:sp>
    <xdr:clientData/>
  </xdr:twoCellAnchor>
  <xdr:twoCellAnchor>
    <xdr:from>
      <xdr:col>30</xdr:col>
      <xdr:colOff>66675</xdr:colOff>
      <xdr:row>0</xdr:row>
      <xdr:rowOff>152399</xdr:rowOff>
    </xdr:from>
    <xdr:to>
      <xdr:col>31</xdr:col>
      <xdr:colOff>476250</xdr:colOff>
      <xdr:row>1</xdr:row>
      <xdr:rowOff>523875</xdr:rowOff>
    </xdr:to>
    <xdr:sp macro="[0]!total_abs_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696700" y="152399"/>
          <a:ext cx="781050" cy="695326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total absences mois</a:t>
          </a:r>
        </a:p>
      </xdr:txBody>
    </xdr:sp>
    <xdr:clientData/>
  </xdr:twoCellAnchor>
  <xdr:oneCellAnchor>
    <xdr:from>
      <xdr:col>9</xdr:col>
      <xdr:colOff>171450</xdr:colOff>
      <xdr:row>5</xdr:row>
      <xdr:rowOff>9524</xdr:rowOff>
    </xdr:from>
    <xdr:ext cx="3343275" cy="436786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00525" y="1485899"/>
          <a:ext cx="3343275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 b="1">
            <a:solidFill>
              <a:srgbClr val="FF0000"/>
            </a:solidFill>
          </a:endParaRPr>
        </a:p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11</xdr:row>
      <xdr:rowOff>95250</xdr:rowOff>
    </xdr:from>
    <xdr:to>
      <xdr:col>0</xdr:col>
      <xdr:colOff>1285875</xdr:colOff>
      <xdr:row>12</xdr:row>
      <xdr:rowOff>190500</xdr:rowOff>
    </xdr:to>
    <xdr:sp macro="[0]!sold_no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95251" y="1981200"/>
          <a:ext cx="1190624" cy="2857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Nombre par nom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428625</xdr:colOff>
          <xdr:row>15</xdr:row>
          <xdr:rowOff>171450</xdr:rowOff>
        </xdr:from>
        <xdr:to>
          <xdr:col>6</xdr:col>
          <xdr:colOff>95250</xdr:colOff>
          <xdr:row>19</xdr:row>
          <xdr:rowOff>0</xdr:rowOff>
        </xdr:to>
        <xdr:sp macro="" textlink="">
          <xdr:nvSpPr>
            <xdr:cNvPr id="14345" name="Button 9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3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1-Enregistrer une absence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504825</xdr:colOff>
          <xdr:row>16</xdr:row>
          <xdr:rowOff>28575</xdr:rowOff>
        </xdr:from>
        <xdr:to>
          <xdr:col>13</xdr:col>
          <xdr:colOff>1104900</xdr:colOff>
          <xdr:row>18</xdr:row>
          <xdr:rowOff>95250</xdr:rowOff>
        </xdr:to>
        <xdr:sp macro="" textlink="">
          <xdr:nvSpPr>
            <xdr:cNvPr id="14347" name="Button 11" hidden="1">
              <a:extLst>
                <a:ext uri="{63B3BB69-23CF-44E3-9099-C40C66FF867C}">
                  <a14:compatExt spid="_x0000_s14347"/>
                </a:ext>
                <a:ext uri="{FF2B5EF4-FFF2-40B4-BE49-F238E27FC236}">
                  <a16:creationId xmlns:a16="http://schemas.microsoft.com/office/drawing/2014/main" id="{00000000-0008-0000-0300-00000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3-générer les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1123950</xdr:colOff>
          <xdr:row>15</xdr:row>
          <xdr:rowOff>161925</xdr:rowOff>
        </xdr:from>
        <xdr:to>
          <xdr:col>11</xdr:col>
          <xdr:colOff>371475</xdr:colOff>
          <xdr:row>19</xdr:row>
          <xdr:rowOff>0</xdr:rowOff>
        </xdr:to>
        <xdr:sp macro="" textlink="">
          <xdr:nvSpPr>
            <xdr:cNvPr id="14348" name="Button 12" hidden="1">
              <a:extLst>
                <a:ext uri="{63B3BB69-23CF-44E3-9099-C40C66FF867C}">
                  <a14:compatExt spid="_x0000_s14348"/>
                </a:ext>
                <a:ext uri="{FF2B5EF4-FFF2-40B4-BE49-F238E27FC236}">
                  <a16:creationId xmlns:a16="http://schemas.microsoft.com/office/drawing/2014/main" id="{00000000-0008-0000-0300-00000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2-modifier/annuler une absence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(ou double clic cellule correspondante)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D3AF0A-3988-42AF-A75B-B4A27C5A4C53}" name="Tableau1" displayName="Tableau1" ref="N1:O7" totalsRowShown="0" tableBorderDxfId="70">
  <autoFilter ref="N1:O7" xr:uid="{00000000-0001-0000-0300-000000000000}"/>
  <tableColumns count="2">
    <tableColumn id="1" xr3:uid="{441AF542-5CF1-41C7-91B1-5A404D084AE6}" name="Types"/>
    <tableColumn id="2" xr3:uid="{F085E7C8-0F47-4DF6-B8FD-42FD1AEDE2D3}" name="Co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2.vml"/><Relationship Id="rId7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CD36"/>
  <sheetViews>
    <sheetView showGridLines="0"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I12" sqref="I12"/>
    </sheetView>
  </sheetViews>
  <sheetFormatPr baseColWidth="10" defaultRowHeight="15" x14ac:dyDescent="0.25"/>
  <cols>
    <col min="1" max="1" width="17" style="8" customWidth="1"/>
    <col min="2" max="28" width="5.42578125" style="8" customWidth="1"/>
    <col min="29" max="29" width="5.140625" style="8" customWidth="1"/>
    <col min="30" max="30" width="5.7109375" style="8" customWidth="1"/>
    <col min="31" max="31" width="5.5703125" style="8" customWidth="1"/>
    <col min="32" max="55" width="11.42578125" style="8"/>
    <col min="56" max="16384" width="11.42578125" style="57"/>
  </cols>
  <sheetData>
    <row r="1" spans="1:82" s="54" customFormat="1" ht="25.5" customHeight="1" x14ac:dyDescent="0.25">
      <c r="A1" s="142">
        <v>2021</v>
      </c>
      <c r="B1" s="144" t="s">
        <v>65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55"/>
      <c r="CD1" s="56"/>
    </row>
    <row r="2" spans="1:82" ht="51" customHeight="1" x14ac:dyDescent="0.4">
      <c r="A2" s="143" t="s">
        <v>15</v>
      </c>
      <c r="B2" s="145" t="s">
        <v>61</v>
      </c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58"/>
      <c r="CD2" s="59"/>
    </row>
    <row r="3" spans="1:82" ht="14.25" customHeight="1" x14ac:dyDescent="0.25">
      <c r="A3" s="158">
        <v>44348</v>
      </c>
      <c r="B3" s="159" t="s">
        <v>27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60"/>
      <c r="CD3" s="61"/>
    </row>
    <row r="4" spans="1:82" ht="12.75" customHeight="1" x14ac:dyDescent="0.25">
      <c r="A4" s="160">
        <v>44349</v>
      </c>
      <c r="B4" s="161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50"/>
      <c r="AX4" s="44"/>
      <c r="AY4" s="44"/>
      <c r="AZ4" s="44"/>
      <c r="BA4" s="44"/>
      <c r="BB4" s="44"/>
      <c r="BC4" s="44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62"/>
      <c r="CD4" s="63"/>
    </row>
    <row r="5" spans="1:82" ht="12.75" customHeight="1" x14ac:dyDescent="0.25">
      <c r="A5" s="160">
        <v>44350</v>
      </c>
      <c r="B5" s="16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51"/>
      <c r="AX5" s="45"/>
      <c r="AY5" s="45"/>
      <c r="AZ5" s="45"/>
      <c r="BA5" s="45"/>
      <c r="BB5" s="45"/>
      <c r="BC5" s="45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62"/>
      <c r="CD5" s="63"/>
    </row>
    <row r="6" spans="1:82" ht="12.75" customHeight="1" x14ac:dyDescent="0.25">
      <c r="A6" s="168">
        <v>44351</v>
      </c>
      <c r="B6" s="161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68"/>
      <c r="AX6" s="46"/>
      <c r="AY6" s="46"/>
      <c r="AZ6" s="46"/>
      <c r="BA6" s="46"/>
      <c r="BB6" s="46"/>
      <c r="BC6" s="46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62"/>
      <c r="CD6" s="63"/>
    </row>
    <row r="7" spans="1:82" ht="12.75" customHeight="1" x14ac:dyDescent="0.25">
      <c r="A7" s="164">
        <v>44352</v>
      </c>
      <c r="B7" s="165"/>
      <c r="C7" s="141"/>
      <c r="D7" s="141"/>
      <c r="E7" s="141"/>
      <c r="F7" s="141"/>
      <c r="G7" s="141"/>
      <c r="H7" s="141"/>
      <c r="I7" s="141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69"/>
      <c r="AX7" s="47"/>
      <c r="AY7" s="47"/>
      <c r="AZ7" s="47"/>
      <c r="BA7" s="47"/>
      <c r="BB7" s="47"/>
      <c r="BC7" s="47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62"/>
      <c r="CD7" s="63"/>
    </row>
    <row r="8" spans="1:82" ht="12.75" customHeight="1" x14ac:dyDescent="0.25">
      <c r="A8" s="162">
        <v>44353</v>
      </c>
      <c r="B8" s="163"/>
      <c r="C8" s="141"/>
      <c r="D8" s="141"/>
      <c r="E8" s="141"/>
      <c r="F8" s="141"/>
      <c r="G8" s="141"/>
      <c r="H8" s="141"/>
      <c r="I8" s="141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52"/>
      <c r="AX8" s="48"/>
      <c r="AY8" s="48"/>
      <c r="AZ8" s="48"/>
      <c r="BA8" s="48"/>
      <c r="BB8" s="48"/>
      <c r="BC8" s="48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64"/>
      <c r="CD8" s="65"/>
    </row>
    <row r="9" spans="1:82" ht="12.75" customHeight="1" x14ac:dyDescent="0.25">
      <c r="A9" s="166">
        <v>44354</v>
      </c>
      <c r="B9" s="167"/>
      <c r="C9" s="141"/>
      <c r="D9" s="141"/>
      <c r="E9" s="141"/>
      <c r="F9" s="141"/>
      <c r="G9" s="141"/>
      <c r="H9" s="141"/>
      <c r="I9" s="141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51"/>
      <c r="AX9" s="45"/>
      <c r="AY9" s="45"/>
      <c r="AZ9" s="45"/>
      <c r="BA9" s="45"/>
      <c r="BB9" s="45"/>
      <c r="BC9" s="45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66"/>
      <c r="CD9" s="67"/>
    </row>
    <row r="10" spans="1:82" ht="12.75" customHeight="1" x14ac:dyDescent="0.25">
      <c r="A10" s="168">
        <v>44355</v>
      </c>
      <c r="B10" s="161"/>
      <c r="C10" s="141"/>
      <c r="D10" s="141"/>
      <c r="E10" s="141"/>
      <c r="F10" s="141"/>
      <c r="G10" s="141"/>
      <c r="H10" s="141"/>
      <c r="I10" s="141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51"/>
      <c r="AX10" s="45"/>
      <c r="AY10" s="45"/>
      <c r="AZ10" s="45"/>
      <c r="BA10" s="45"/>
      <c r="BB10" s="45"/>
      <c r="BC10" s="45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62"/>
      <c r="CD10" s="63"/>
    </row>
    <row r="11" spans="1:82" ht="12.75" customHeight="1" x14ac:dyDescent="0.25">
      <c r="A11" s="168">
        <v>44356</v>
      </c>
      <c r="B11" s="161"/>
      <c r="C11" s="141"/>
      <c r="D11" s="141"/>
      <c r="E11" s="141"/>
      <c r="F11" s="141"/>
      <c r="G11" s="141"/>
      <c r="H11" s="141"/>
      <c r="I11" s="141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51"/>
      <c r="AX11" s="45"/>
      <c r="AY11" s="45"/>
      <c r="AZ11" s="45"/>
      <c r="BA11" s="45"/>
      <c r="BB11" s="45"/>
      <c r="BC11" s="45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62"/>
      <c r="CD11" s="63"/>
    </row>
    <row r="12" spans="1:82" ht="12.75" customHeight="1" x14ac:dyDescent="0.25">
      <c r="A12" s="168">
        <v>44357</v>
      </c>
      <c r="B12" s="161"/>
      <c r="C12" s="141"/>
      <c r="D12" s="141"/>
      <c r="E12" s="141"/>
      <c r="F12" s="141"/>
      <c r="G12" s="141"/>
      <c r="H12" s="141"/>
      <c r="I12" s="141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51"/>
      <c r="AX12" s="45"/>
      <c r="AY12" s="45"/>
      <c r="AZ12" s="45"/>
      <c r="BA12" s="45"/>
      <c r="BB12" s="45"/>
      <c r="BC12" s="45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62"/>
      <c r="CD12" s="63"/>
    </row>
    <row r="13" spans="1:82" ht="12.75" customHeight="1" x14ac:dyDescent="0.25">
      <c r="A13" s="168">
        <v>44358</v>
      </c>
      <c r="B13" s="161"/>
      <c r="C13" s="141"/>
      <c r="D13" s="141"/>
      <c r="E13" s="141"/>
      <c r="F13" s="141"/>
      <c r="G13" s="141"/>
      <c r="H13" s="141"/>
      <c r="I13" s="141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68"/>
      <c r="AX13" s="46"/>
      <c r="AY13" s="46"/>
      <c r="AZ13" s="46"/>
      <c r="BA13" s="46"/>
      <c r="BB13" s="46"/>
      <c r="BC13" s="46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62"/>
      <c r="CD13" s="63"/>
    </row>
    <row r="14" spans="1:82" ht="12.75" customHeight="1" x14ac:dyDescent="0.25">
      <c r="A14" s="164">
        <v>44359</v>
      </c>
      <c r="B14" s="165"/>
      <c r="C14" s="141"/>
      <c r="D14" s="141"/>
      <c r="E14" s="141"/>
      <c r="F14" s="141"/>
      <c r="G14" s="141"/>
      <c r="H14" s="141"/>
      <c r="I14" s="14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69"/>
      <c r="AX14" s="47"/>
      <c r="AY14" s="47"/>
      <c r="AZ14" s="47"/>
      <c r="BA14" s="47"/>
      <c r="BB14" s="47"/>
      <c r="BC14" s="47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62"/>
      <c r="CD14" s="63"/>
    </row>
    <row r="15" spans="1:82" ht="12.75" customHeight="1" x14ac:dyDescent="0.25">
      <c r="A15" s="162">
        <v>44360</v>
      </c>
      <c r="B15" s="163"/>
      <c r="C15" s="141"/>
      <c r="D15" s="141"/>
      <c r="E15" s="141"/>
      <c r="F15" s="141"/>
      <c r="G15" s="141"/>
      <c r="H15" s="141"/>
      <c r="I15" s="14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85"/>
      <c r="AX15" s="70"/>
      <c r="AY15" s="70"/>
      <c r="AZ15" s="70"/>
      <c r="BA15" s="70"/>
      <c r="BB15" s="70"/>
      <c r="BC15" s="70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64"/>
      <c r="CD15" s="65"/>
    </row>
    <row r="16" spans="1:82" ht="12.75" customHeight="1" x14ac:dyDescent="0.25">
      <c r="A16" s="166">
        <v>44361</v>
      </c>
      <c r="B16" s="167"/>
      <c r="C16" s="141"/>
      <c r="D16" s="141"/>
      <c r="E16" s="141"/>
      <c r="F16" s="141"/>
      <c r="G16" s="141"/>
      <c r="H16" s="141"/>
      <c r="I16" s="141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51"/>
      <c r="AX16" s="45"/>
      <c r="AY16" s="45"/>
      <c r="AZ16" s="45"/>
      <c r="BA16" s="45"/>
      <c r="BB16" s="45"/>
      <c r="BC16" s="45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66"/>
      <c r="CD16" s="67"/>
    </row>
    <row r="17" spans="1:82" ht="12.75" customHeight="1" x14ac:dyDescent="0.25">
      <c r="A17" s="168">
        <v>44362</v>
      </c>
      <c r="B17" s="161" t="s">
        <v>49</v>
      </c>
      <c r="C17" s="141"/>
      <c r="D17" s="141"/>
      <c r="E17" s="141"/>
      <c r="F17" s="141"/>
      <c r="G17" s="141"/>
      <c r="H17" s="141"/>
      <c r="I17" s="141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51"/>
      <c r="AX17" s="45"/>
      <c r="AY17" s="45"/>
      <c r="AZ17" s="45"/>
      <c r="BA17" s="45"/>
      <c r="BB17" s="45"/>
      <c r="BC17" s="45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62"/>
      <c r="CD17" s="63"/>
    </row>
    <row r="18" spans="1:82" ht="12.75" customHeight="1" x14ac:dyDescent="0.25">
      <c r="A18" s="168">
        <v>44363</v>
      </c>
      <c r="B18" s="161"/>
      <c r="C18" s="141"/>
      <c r="D18" s="141"/>
      <c r="E18" s="141"/>
      <c r="F18" s="141"/>
      <c r="G18" s="141"/>
      <c r="H18" s="141"/>
      <c r="I18" s="141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51"/>
      <c r="AX18" s="45"/>
      <c r="AY18" s="45"/>
      <c r="AZ18" s="45"/>
      <c r="BA18" s="45"/>
      <c r="BB18" s="45"/>
      <c r="BC18" s="45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62"/>
      <c r="CD18" s="63"/>
    </row>
    <row r="19" spans="1:82" ht="12.75" customHeight="1" x14ac:dyDescent="0.25">
      <c r="A19" s="168">
        <v>44364</v>
      </c>
      <c r="B19" s="161"/>
      <c r="C19" s="141"/>
      <c r="D19" s="141"/>
      <c r="E19" s="141"/>
      <c r="F19" s="141"/>
      <c r="G19" s="141"/>
      <c r="H19" s="141"/>
      <c r="I19" s="141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51"/>
      <c r="AX19" s="45"/>
      <c r="AY19" s="45"/>
      <c r="AZ19" s="45"/>
      <c r="BA19" s="45"/>
      <c r="BB19" s="45"/>
      <c r="BC19" s="45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62"/>
      <c r="CD19" s="63"/>
    </row>
    <row r="20" spans="1:82" ht="12.75" customHeight="1" x14ac:dyDescent="0.25">
      <c r="A20" s="168">
        <v>44365</v>
      </c>
      <c r="B20" s="161"/>
      <c r="C20" s="141"/>
      <c r="D20" s="141"/>
      <c r="E20" s="141"/>
      <c r="F20" s="141"/>
      <c r="G20" s="141"/>
      <c r="H20" s="141"/>
      <c r="I20" s="141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68"/>
      <c r="AX20" s="46"/>
      <c r="AY20" s="46"/>
      <c r="AZ20" s="46"/>
      <c r="BA20" s="46"/>
      <c r="BB20" s="46"/>
      <c r="BC20" s="46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62"/>
      <c r="CD20" s="63"/>
    </row>
    <row r="21" spans="1:82" ht="12.75" customHeight="1" x14ac:dyDescent="0.25">
      <c r="A21" s="164">
        <v>44366</v>
      </c>
      <c r="B21" s="165"/>
      <c r="C21" s="141"/>
      <c r="D21" s="141"/>
      <c r="E21" s="141"/>
      <c r="F21" s="141"/>
      <c r="G21" s="141"/>
      <c r="H21" s="141"/>
      <c r="I21" s="141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69"/>
      <c r="AX21" s="47"/>
      <c r="AY21" s="47"/>
      <c r="AZ21" s="47"/>
      <c r="BA21" s="47"/>
      <c r="BB21" s="47"/>
      <c r="BC21" s="47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62"/>
      <c r="CD21" s="63"/>
    </row>
    <row r="22" spans="1:82" ht="12.75" customHeight="1" x14ac:dyDescent="0.25">
      <c r="A22" s="162">
        <v>44367</v>
      </c>
      <c r="B22" s="163"/>
      <c r="C22" s="141"/>
      <c r="D22" s="141"/>
      <c r="E22" s="141"/>
      <c r="F22" s="141"/>
      <c r="G22" s="141"/>
      <c r="H22" s="141"/>
      <c r="I22" s="141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52"/>
      <c r="AX22" s="48"/>
      <c r="AY22" s="48"/>
      <c r="AZ22" s="48"/>
      <c r="BA22" s="48"/>
      <c r="BB22" s="48"/>
      <c r="BC22" s="48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64"/>
      <c r="CD22" s="65"/>
    </row>
    <row r="23" spans="1:82" ht="12.75" customHeight="1" x14ac:dyDescent="0.25">
      <c r="A23" s="166">
        <v>44368</v>
      </c>
      <c r="B23" s="167"/>
      <c r="C23" s="141"/>
      <c r="D23" s="141"/>
      <c r="E23" s="141"/>
      <c r="F23" s="141"/>
      <c r="G23" s="141"/>
      <c r="H23" s="141"/>
      <c r="I23" s="141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51"/>
      <c r="AX23" s="45"/>
      <c r="AY23" s="45"/>
      <c r="AZ23" s="45"/>
      <c r="BA23" s="45"/>
      <c r="BB23" s="45"/>
      <c r="BC23" s="45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66"/>
      <c r="CD23" s="67"/>
    </row>
    <row r="24" spans="1:82" ht="12.75" customHeight="1" x14ac:dyDescent="0.25">
      <c r="A24" s="168">
        <v>44369</v>
      </c>
      <c r="B24" s="161"/>
      <c r="C24" s="141"/>
      <c r="D24" s="141"/>
      <c r="E24" s="141"/>
      <c r="F24" s="141"/>
      <c r="G24" s="141"/>
      <c r="H24" s="141"/>
      <c r="I24" s="141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51"/>
      <c r="AX24" s="45"/>
      <c r="AY24" s="45"/>
      <c r="AZ24" s="45"/>
      <c r="BA24" s="45"/>
      <c r="BB24" s="45"/>
      <c r="BC24" s="45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62"/>
      <c r="CD24" s="63"/>
    </row>
    <row r="25" spans="1:82" ht="12.75" customHeight="1" x14ac:dyDescent="0.25">
      <c r="A25" s="168">
        <v>44370</v>
      </c>
      <c r="B25" s="161" t="s">
        <v>26</v>
      </c>
      <c r="C25" s="141"/>
      <c r="D25" s="141"/>
      <c r="E25" s="141"/>
      <c r="F25" s="141"/>
      <c r="G25" s="141"/>
      <c r="H25" s="141"/>
      <c r="I25" s="141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51"/>
      <c r="AX25" s="45"/>
      <c r="AY25" s="45"/>
      <c r="AZ25" s="45"/>
      <c r="BA25" s="45"/>
      <c r="BB25" s="45"/>
      <c r="BC25" s="45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62"/>
      <c r="CD25" s="63"/>
    </row>
    <row r="26" spans="1:82" ht="12.75" customHeight="1" x14ac:dyDescent="0.25">
      <c r="A26" s="168">
        <v>44371</v>
      </c>
      <c r="B26" s="161"/>
      <c r="C26" s="141"/>
      <c r="D26" s="141"/>
      <c r="E26" s="141"/>
      <c r="F26" s="141"/>
      <c r="G26" s="141"/>
      <c r="H26" s="141"/>
      <c r="I26" s="141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51"/>
      <c r="AX26" s="45"/>
      <c r="AY26" s="45"/>
      <c r="AZ26" s="45"/>
      <c r="BA26" s="45"/>
      <c r="BB26" s="45"/>
      <c r="BC26" s="45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62"/>
      <c r="CD26" s="63"/>
    </row>
    <row r="27" spans="1:82" ht="12.75" customHeight="1" x14ac:dyDescent="0.25">
      <c r="A27" s="168">
        <v>44372</v>
      </c>
      <c r="B27" s="161"/>
      <c r="C27" s="141"/>
      <c r="D27" s="141"/>
      <c r="E27" s="141"/>
      <c r="F27" s="141"/>
      <c r="G27" s="141"/>
      <c r="H27" s="141"/>
      <c r="I27" s="141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68"/>
      <c r="AX27" s="46"/>
      <c r="AY27" s="46"/>
      <c r="AZ27" s="46"/>
      <c r="BA27" s="46"/>
      <c r="BB27" s="46"/>
      <c r="BC27" s="46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62"/>
      <c r="CD27" s="63"/>
    </row>
    <row r="28" spans="1:82" ht="12.75" customHeight="1" x14ac:dyDescent="0.25">
      <c r="A28" s="173">
        <v>44373</v>
      </c>
      <c r="B28" s="165"/>
      <c r="C28" s="141"/>
      <c r="D28" s="141"/>
      <c r="E28" s="141"/>
      <c r="F28" s="141"/>
      <c r="G28" s="141"/>
      <c r="H28" s="141"/>
      <c r="I28" s="141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69"/>
      <c r="AX28" s="47"/>
      <c r="AY28" s="47"/>
      <c r="AZ28" s="47"/>
      <c r="BA28" s="47"/>
      <c r="BB28" s="47"/>
      <c r="BC28" s="47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62"/>
      <c r="CD28" s="63"/>
    </row>
    <row r="29" spans="1:82" ht="12.75" customHeight="1" x14ac:dyDescent="0.25">
      <c r="A29" s="169">
        <v>44374</v>
      </c>
      <c r="B29" s="163"/>
      <c r="C29" s="141"/>
      <c r="D29" s="141"/>
      <c r="E29" s="141"/>
      <c r="F29" s="141"/>
      <c r="G29" s="141"/>
      <c r="H29" s="141"/>
      <c r="I29" s="141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52"/>
      <c r="AX29" s="48"/>
      <c r="AY29" s="48"/>
      <c r="AZ29" s="48"/>
      <c r="BA29" s="48"/>
      <c r="BB29" s="48"/>
      <c r="BC29" s="48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64"/>
      <c r="CD29" s="65"/>
    </row>
    <row r="30" spans="1:82" ht="12.75" customHeight="1" x14ac:dyDescent="0.25">
      <c r="A30" s="170">
        <v>44375</v>
      </c>
      <c r="B30" s="167"/>
      <c r="C30" s="141"/>
      <c r="D30" s="141"/>
      <c r="E30" s="141"/>
      <c r="F30" s="141"/>
      <c r="G30" s="141"/>
      <c r="H30" s="141"/>
      <c r="I30" s="141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51"/>
      <c r="AX30" s="45"/>
      <c r="AY30" s="45"/>
      <c r="AZ30" s="45"/>
      <c r="BA30" s="45"/>
      <c r="BB30" s="45"/>
      <c r="BC30" s="45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66"/>
      <c r="CD30" s="67"/>
    </row>
    <row r="31" spans="1:82" ht="12.75" customHeight="1" x14ac:dyDescent="0.25">
      <c r="A31" s="160">
        <v>44376</v>
      </c>
      <c r="B31" s="161" t="s">
        <v>25</v>
      </c>
      <c r="C31" s="141"/>
      <c r="D31" s="141"/>
      <c r="E31" s="141"/>
      <c r="F31" s="141"/>
      <c r="G31" s="141"/>
      <c r="H31" s="141"/>
      <c r="I31" s="141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51"/>
      <c r="AX31" s="45"/>
      <c r="AY31" s="45"/>
      <c r="AZ31" s="45"/>
      <c r="BA31" s="45"/>
      <c r="BB31" s="45"/>
      <c r="BC31" s="45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62"/>
      <c r="CD31" s="63"/>
    </row>
    <row r="32" spans="1:82" ht="12.75" customHeight="1" x14ac:dyDescent="0.25">
      <c r="A32" s="171">
        <v>44377</v>
      </c>
      <c r="B32" s="172"/>
      <c r="C32" s="141"/>
      <c r="D32" s="141"/>
      <c r="E32" s="141"/>
      <c r="F32" s="141"/>
      <c r="G32" s="141"/>
      <c r="H32" s="141"/>
      <c r="I32" s="141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53"/>
      <c r="AX32" s="49"/>
      <c r="AY32" s="49"/>
      <c r="AZ32" s="49"/>
      <c r="BA32" s="49"/>
      <c r="BB32" s="49"/>
      <c r="BC32" s="49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62"/>
      <c r="CD32" s="63"/>
    </row>
    <row r="33" spans="1:58" x14ac:dyDescent="0.25">
      <c r="A33" s="149"/>
      <c r="B33" s="7"/>
      <c r="C33" s="7"/>
      <c r="D33" s="141"/>
      <c r="E33" s="141"/>
      <c r="F33" s="150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22"/>
      <c r="BE33" s="22"/>
      <c r="BF33" s="22"/>
    </row>
    <row r="34" spans="1:58" x14ac:dyDescent="0.25">
      <c r="A34" s="34"/>
      <c r="B34" s="35"/>
      <c r="C34" s="7"/>
      <c r="D34" s="141"/>
      <c r="E34" s="141"/>
      <c r="F34" s="7"/>
      <c r="G34" s="7"/>
      <c r="H34" s="35"/>
      <c r="I34" s="7"/>
      <c r="J34" s="35"/>
      <c r="K34" s="7"/>
      <c r="L34" s="35"/>
      <c r="M34" s="7"/>
      <c r="N34" s="35"/>
      <c r="O34" s="7"/>
      <c r="P34" s="35"/>
      <c r="Q34" s="7"/>
      <c r="R34" s="35"/>
      <c r="S34" s="7"/>
      <c r="T34" s="35"/>
      <c r="U34" s="7"/>
      <c r="V34" s="35"/>
      <c r="W34" s="7"/>
      <c r="X34" s="35"/>
      <c r="Y34" s="7"/>
      <c r="Z34" s="35"/>
      <c r="AA34" s="7"/>
      <c r="AB34" s="35"/>
      <c r="AC34" s="7"/>
      <c r="AD34" s="35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</row>
    <row r="35" spans="1:58" x14ac:dyDescent="0.25">
      <c r="A35" s="9"/>
      <c r="B35" s="9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</row>
    <row r="36" spans="1:58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</row>
  </sheetData>
  <conditionalFormatting sqref="A3:A33">
    <cfRule type="timePeriod" dxfId="69" priority="80" timePeriod="today">
      <formula>FLOOR(A3,1)=TODAY()</formula>
    </cfRule>
  </conditionalFormatting>
  <conditionalFormatting sqref="C33:F34">
    <cfRule type="cellIs" dxfId="68" priority="10" operator="equal">
      <formula>"EV"</formula>
    </cfRule>
    <cfRule type="cellIs" dxfId="67" priority="11" operator="equal">
      <formula>"RTT"</formula>
    </cfRule>
    <cfRule type="cellIs" dxfId="66" priority="12" operator="equal">
      <formula>"M"</formula>
    </cfRule>
    <cfRule type="cellIs" dxfId="65" priority="13" operator="equal">
      <formula>"CSS"</formula>
    </cfRule>
    <cfRule type="cellIs" dxfId="64" priority="14" operator="equal">
      <formula>"P"</formula>
    </cfRule>
    <cfRule type="cellIs" dxfId="63" priority="15" operator="equal">
      <formula>"AM"</formula>
    </cfRule>
    <cfRule type="cellIs" dxfId="62" priority="16" operator="equal">
      <formula>"F"</formula>
    </cfRule>
    <cfRule type="cellIs" dxfId="61" priority="17" operator="equal">
      <formula>"1/2CP"</formula>
    </cfRule>
    <cfRule type="cellIs" dxfId="60" priority="18" operator="equal">
      <formula>"CP"</formula>
    </cfRule>
  </conditionalFormatting>
  <conditionalFormatting sqref="A1:AE33">
    <cfRule type="cellIs" dxfId="59" priority="19" operator="equal">
      <formula>"EV"</formula>
    </cfRule>
    <cfRule type="cellIs" dxfId="58" priority="20" operator="equal">
      <formula>"RTT"</formula>
    </cfRule>
    <cfRule type="cellIs" dxfId="57" priority="21" operator="equal">
      <formula>"M"</formula>
    </cfRule>
    <cfRule type="cellIs" dxfId="56" priority="22" operator="equal">
      <formula>"CSS"</formula>
    </cfRule>
    <cfRule type="cellIs" dxfId="55" priority="23" operator="equal">
      <formula>"P"</formula>
    </cfRule>
    <cfRule type="cellIs" dxfId="54" priority="24" operator="equal">
      <formula>"AM"</formula>
    </cfRule>
    <cfRule type="cellIs" dxfId="53" priority="25" operator="equal">
      <formula>"F"</formula>
    </cfRule>
    <cfRule type="cellIs" dxfId="52" priority="26" operator="equal">
      <formula>"1/2CP"</formula>
    </cfRule>
    <cfRule type="cellIs" dxfId="51" priority="27" operator="equal">
      <formula>"CP"</formula>
    </cfRule>
  </conditionalFormatting>
  <pageMargins left="0.7" right="0.7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7171" r:id="rId4" name="SpinButton_mois">
          <controlPr defaultSize="0" autoLine="0" r:id="rId5">
            <anchor moveWithCells="1">
              <from>
                <xdr:col>0</xdr:col>
                <xdr:colOff>152400</xdr:colOff>
                <xdr:row>1</xdr:row>
                <xdr:rowOff>76200</xdr:rowOff>
              </from>
              <to>
                <xdr:col>0</xdr:col>
                <xdr:colOff>942975</xdr:colOff>
                <xdr:row>1</xdr:row>
                <xdr:rowOff>352425</xdr:rowOff>
              </to>
            </anchor>
          </controlPr>
        </control>
      </mc:Choice>
      <mc:Fallback>
        <control shapeId="7171" r:id="rId4" name="SpinButton_moi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>
    <tabColor rgb="FFFF0000"/>
  </sheetPr>
  <dimension ref="A1:K50"/>
  <sheetViews>
    <sheetView showGridLines="0" workbookViewId="0">
      <pane ySplit="1" topLeftCell="A2" activePane="bottomLeft" state="frozen"/>
      <selection pane="bottomLeft" sqref="A1:I1048576"/>
    </sheetView>
  </sheetViews>
  <sheetFormatPr baseColWidth="10" defaultRowHeight="15" x14ac:dyDescent="0.25"/>
  <cols>
    <col min="1" max="1" width="10.85546875" style="4" customWidth="1"/>
    <col min="2" max="2" width="13.85546875" style="4" customWidth="1"/>
    <col min="3" max="3" width="12.7109375" style="4" customWidth="1"/>
    <col min="4" max="5" width="10.7109375" style="4" customWidth="1"/>
    <col min="6" max="6" width="11" style="4" customWidth="1"/>
    <col min="7" max="7" width="12.140625" style="30" customWidth="1"/>
    <col min="8" max="8" width="9.85546875" style="30" customWidth="1"/>
    <col min="9" max="9" width="8.7109375" style="30" customWidth="1"/>
  </cols>
  <sheetData>
    <row r="1" spans="1:11" ht="37.5" customHeight="1" x14ac:dyDescent="0.25">
      <c r="A1" s="100" t="s">
        <v>24</v>
      </c>
      <c r="B1" s="100" t="s">
        <v>41</v>
      </c>
      <c r="C1" s="100" t="s">
        <v>40</v>
      </c>
      <c r="D1" s="100" t="s">
        <v>42</v>
      </c>
      <c r="E1" s="101" t="s">
        <v>46</v>
      </c>
      <c r="F1" s="100" t="s">
        <v>45</v>
      </c>
      <c r="G1" s="100" t="s">
        <v>43</v>
      </c>
      <c r="H1" s="100" t="s">
        <v>44</v>
      </c>
      <c r="I1" s="100" t="s">
        <v>29</v>
      </c>
    </row>
    <row r="2" spans="1:11" x14ac:dyDescent="0.25">
      <c r="A2" s="4">
        <v>2</v>
      </c>
      <c r="B2" s="4" t="s">
        <v>62</v>
      </c>
      <c r="C2" s="4" t="s">
        <v>61</v>
      </c>
      <c r="D2" s="19">
        <v>44348</v>
      </c>
      <c r="E2" s="19">
        <v>44348</v>
      </c>
      <c r="G2" s="30">
        <v>1</v>
      </c>
      <c r="H2" s="30" t="s">
        <v>27</v>
      </c>
      <c r="I2" s="30">
        <v>6</v>
      </c>
      <c r="J2" s="102"/>
      <c r="K2" s="102"/>
    </row>
    <row r="3" spans="1:11" x14ac:dyDescent="0.25">
      <c r="A3" s="4">
        <v>2</v>
      </c>
      <c r="B3" s="4" t="s">
        <v>62</v>
      </c>
      <c r="C3" s="4" t="s">
        <v>61</v>
      </c>
      <c r="D3" s="19">
        <v>44362</v>
      </c>
      <c r="E3" s="19">
        <v>44362</v>
      </c>
      <c r="G3" s="30">
        <v>1</v>
      </c>
      <c r="H3" s="30" t="s">
        <v>49</v>
      </c>
      <c r="I3" s="30">
        <v>6</v>
      </c>
      <c r="J3" s="102"/>
      <c r="K3" s="102"/>
    </row>
    <row r="4" spans="1:11" x14ac:dyDescent="0.25">
      <c r="A4" s="4">
        <v>2</v>
      </c>
      <c r="B4" s="4" t="s">
        <v>62</v>
      </c>
      <c r="C4" s="4" t="s">
        <v>61</v>
      </c>
      <c r="D4" s="19">
        <v>44370</v>
      </c>
      <c r="E4" s="19">
        <v>44370</v>
      </c>
      <c r="G4" s="30">
        <v>1</v>
      </c>
      <c r="H4" s="30" t="s">
        <v>26</v>
      </c>
      <c r="I4" s="30">
        <v>6</v>
      </c>
      <c r="J4" s="102"/>
      <c r="K4" s="102"/>
    </row>
    <row r="5" spans="1:11" x14ac:dyDescent="0.25">
      <c r="A5" s="4">
        <v>2</v>
      </c>
      <c r="B5" s="4" t="s">
        <v>62</v>
      </c>
      <c r="C5" s="4" t="s">
        <v>61</v>
      </c>
      <c r="D5" s="19">
        <v>44376</v>
      </c>
      <c r="E5" s="19">
        <v>44376</v>
      </c>
      <c r="G5" s="30">
        <v>1</v>
      </c>
      <c r="H5" s="30" t="s">
        <v>25</v>
      </c>
      <c r="I5" s="30">
        <v>6</v>
      </c>
      <c r="J5" s="102"/>
      <c r="K5" s="102"/>
    </row>
    <row r="6" spans="1:11" x14ac:dyDescent="0.25">
      <c r="D6" s="19"/>
      <c r="E6" s="19"/>
      <c r="J6" s="102"/>
      <c r="K6" s="102"/>
    </row>
    <row r="7" spans="1:11" x14ac:dyDescent="0.25">
      <c r="D7" s="19"/>
      <c r="E7" s="19"/>
      <c r="J7" s="102"/>
      <c r="K7" s="102"/>
    </row>
    <row r="8" spans="1:11" x14ac:dyDescent="0.25">
      <c r="D8" s="19"/>
      <c r="E8" s="19"/>
      <c r="J8" s="102"/>
      <c r="K8" s="102"/>
    </row>
    <row r="9" spans="1:11" x14ac:dyDescent="0.25">
      <c r="D9" s="19"/>
      <c r="E9" s="19"/>
      <c r="J9" s="102"/>
      <c r="K9" s="102"/>
    </row>
    <row r="10" spans="1:11" x14ac:dyDescent="0.25">
      <c r="D10" s="19"/>
      <c r="E10" s="19"/>
      <c r="J10" s="102"/>
      <c r="K10" s="102"/>
    </row>
    <row r="11" spans="1:11" x14ac:dyDescent="0.25">
      <c r="D11" s="19"/>
      <c r="E11" s="19"/>
      <c r="J11" s="102"/>
      <c r="K11" s="102"/>
    </row>
    <row r="12" spans="1:11" x14ac:dyDescent="0.25">
      <c r="D12" s="19"/>
      <c r="E12" s="19"/>
      <c r="J12" s="102"/>
      <c r="K12" s="102"/>
    </row>
    <row r="13" spans="1:11" x14ac:dyDescent="0.25">
      <c r="D13" s="19"/>
      <c r="E13" s="19"/>
      <c r="J13" s="102"/>
      <c r="K13" s="102"/>
    </row>
    <row r="14" spans="1:11" x14ac:dyDescent="0.25">
      <c r="D14" s="19"/>
      <c r="E14" s="19"/>
      <c r="J14" s="102"/>
      <c r="K14" s="102"/>
    </row>
    <row r="15" spans="1:11" x14ac:dyDescent="0.25">
      <c r="D15" s="19"/>
      <c r="E15" s="19"/>
      <c r="J15" s="102"/>
      <c r="K15" s="102"/>
    </row>
    <row r="16" spans="1:11" x14ac:dyDescent="0.25">
      <c r="D16" s="19"/>
      <c r="E16" s="19"/>
      <c r="J16" s="102"/>
      <c r="K16" s="102"/>
    </row>
    <row r="17" spans="4:11" x14ac:dyDescent="0.25">
      <c r="D17" s="19"/>
      <c r="E17" s="19"/>
      <c r="J17" s="102"/>
      <c r="K17" s="102"/>
    </row>
    <row r="18" spans="4:11" x14ac:dyDescent="0.25">
      <c r="D18" s="19"/>
      <c r="E18" s="19"/>
      <c r="J18" s="102"/>
      <c r="K18" s="102"/>
    </row>
    <row r="19" spans="4:11" x14ac:dyDescent="0.25">
      <c r="D19" s="19"/>
      <c r="E19" s="19"/>
    </row>
    <row r="20" spans="4:11" x14ac:dyDescent="0.25">
      <c r="D20" s="19"/>
      <c r="E20" s="19"/>
    </row>
    <row r="21" spans="4:11" x14ac:dyDescent="0.25">
      <c r="D21" s="19"/>
      <c r="E21" s="19"/>
    </row>
    <row r="22" spans="4:11" x14ac:dyDescent="0.25">
      <c r="D22" s="19"/>
      <c r="E22" s="19"/>
    </row>
    <row r="23" spans="4:11" x14ac:dyDescent="0.25">
      <c r="D23" s="19"/>
      <c r="E23" s="19"/>
    </row>
    <row r="24" spans="4:11" x14ac:dyDescent="0.25">
      <c r="D24" s="19"/>
      <c r="E24" s="19"/>
    </row>
    <row r="25" spans="4:11" x14ac:dyDescent="0.25">
      <c r="D25" s="19"/>
      <c r="E25" s="19"/>
    </row>
    <row r="26" spans="4:11" x14ac:dyDescent="0.25">
      <c r="D26" s="19"/>
      <c r="E26" s="19"/>
    </row>
    <row r="27" spans="4:11" x14ac:dyDescent="0.25">
      <c r="D27" s="19"/>
      <c r="E27" s="19"/>
    </row>
    <row r="28" spans="4:11" x14ac:dyDescent="0.25">
      <c r="D28" s="19"/>
      <c r="E28" s="19"/>
    </row>
    <row r="29" spans="4:11" x14ac:dyDescent="0.25">
      <c r="D29" s="19"/>
      <c r="E29" s="19"/>
    </row>
    <row r="30" spans="4:11" x14ac:dyDescent="0.25">
      <c r="D30" s="19"/>
      <c r="E30" s="19"/>
    </row>
    <row r="31" spans="4:11" x14ac:dyDescent="0.25">
      <c r="D31" s="19"/>
      <c r="E31" s="19"/>
    </row>
    <row r="32" spans="4:11" x14ac:dyDescent="0.25">
      <c r="D32" s="19"/>
      <c r="E32" s="19"/>
    </row>
    <row r="33" spans="4:5" x14ac:dyDescent="0.25">
      <c r="D33" s="19"/>
      <c r="E33" s="19"/>
    </row>
    <row r="34" spans="4:5" x14ac:dyDescent="0.25">
      <c r="D34" s="19"/>
      <c r="E34" s="19"/>
    </row>
    <row r="35" spans="4:5" x14ac:dyDescent="0.25">
      <c r="D35" s="19"/>
      <c r="E35" s="19"/>
    </row>
    <row r="36" spans="4:5" x14ac:dyDescent="0.25">
      <c r="D36" s="19"/>
      <c r="E36" s="19"/>
    </row>
    <row r="37" spans="4:5" x14ac:dyDescent="0.25">
      <c r="D37" s="19"/>
      <c r="E37" s="19"/>
    </row>
    <row r="38" spans="4:5" x14ac:dyDescent="0.25">
      <c r="D38" s="19"/>
      <c r="E38" s="19"/>
    </row>
    <row r="39" spans="4:5" x14ac:dyDescent="0.25">
      <c r="D39" s="19"/>
      <c r="E39" s="19"/>
    </row>
    <row r="40" spans="4:5" x14ac:dyDescent="0.25">
      <c r="D40" s="19"/>
      <c r="E40" s="19"/>
    </row>
    <row r="41" spans="4:5" x14ac:dyDescent="0.25">
      <c r="D41" s="19"/>
      <c r="E41" s="19"/>
    </row>
    <row r="42" spans="4:5" x14ac:dyDescent="0.25">
      <c r="D42" s="19"/>
      <c r="E42" s="19"/>
    </row>
    <row r="43" spans="4:5" x14ac:dyDescent="0.25">
      <c r="D43" s="19"/>
      <c r="E43" s="19"/>
    </row>
    <row r="44" spans="4:5" x14ac:dyDescent="0.25">
      <c r="D44" s="19"/>
      <c r="E44" s="19"/>
    </row>
    <row r="45" spans="4:5" x14ac:dyDescent="0.25">
      <c r="D45" s="19"/>
      <c r="E45" s="19"/>
    </row>
    <row r="46" spans="4:5" x14ac:dyDescent="0.25">
      <c r="D46" s="19"/>
      <c r="E46" s="19"/>
    </row>
    <row r="47" spans="4:5" x14ac:dyDescent="0.25">
      <c r="D47" s="19"/>
      <c r="E47" s="19"/>
    </row>
    <row r="48" spans="4:5" x14ac:dyDescent="0.25">
      <c r="D48" s="19"/>
      <c r="E48" s="19"/>
    </row>
    <row r="49" spans="4:5" x14ac:dyDescent="0.25">
      <c r="D49" s="19"/>
      <c r="E49" s="19"/>
    </row>
    <row r="50" spans="4:5" x14ac:dyDescent="0.25">
      <c r="D50" s="19"/>
      <c r="E50" s="19"/>
    </row>
  </sheetData>
  <sortState xmlns:xlrd2="http://schemas.microsoft.com/office/spreadsheetml/2017/richdata2" ref="A2:I6">
    <sortCondition ref="C2:C6"/>
    <sortCondition ref="D2:D6"/>
  </sortState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>
    <tabColor rgb="FFFF0000"/>
  </sheetPr>
  <dimension ref="A1:DJ22"/>
  <sheetViews>
    <sheetView showGridLine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E30" sqref="E30:F30"/>
    </sheetView>
  </sheetViews>
  <sheetFormatPr baseColWidth="10" defaultRowHeight="15" x14ac:dyDescent="0.25"/>
  <cols>
    <col min="1" max="1" width="19.5703125" style="1" customWidth="1"/>
    <col min="2" max="2" width="8.5703125" customWidth="1"/>
    <col min="3" max="13" width="10" style="1" customWidth="1"/>
    <col min="14" max="14" width="14.5703125" customWidth="1"/>
    <col min="15" max="15" width="14" customWidth="1"/>
    <col min="16" max="16" width="13.140625" customWidth="1"/>
  </cols>
  <sheetData>
    <row r="1" spans="1:114" ht="29.1" customHeight="1" x14ac:dyDescent="0.25">
      <c r="A1" s="10" t="s">
        <v>23</v>
      </c>
      <c r="B1" s="11" t="s">
        <v>24</v>
      </c>
      <c r="C1" s="29" t="str">
        <f>+data!C13</f>
        <v>B</v>
      </c>
      <c r="D1" s="29" t="str">
        <f>+data!$C14</f>
        <v>B</v>
      </c>
      <c r="E1" s="29" t="str">
        <f>+data!$C15</f>
        <v>C</v>
      </c>
      <c r="F1" s="29" t="str">
        <f>+data!$C16</f>
        <v>C</v>
      </c>
      <c r="G1" s="29">
        <f>+data!$C17</f>
        <v>0</v>
      </c>
      <c r="H1" s="29">
        <f>+data!$C18</f>
        <v>0</v>
      </c>
      <c r="I1" s="29">
        <f>+data!$C19</f>
        <v>0</v>
      </c>
      <c r="J1" s="29">
        <f>+data!$C20</f>
        <v>0</v>
      </c>
      <c r="K1" s="29">
        <f>+data!$C21</f>
        <v>0</v>
      </c>
      <c r="L1" s="29">
        <f>+data!$C22</f>
        <v>0</v>
      </c>
      <c r="M1" s="29">
        <f>+data!$C23</f>
        <v>0</v>
      </c>
      <c r="N1" s="29">
        <f>+data!$C24</f>
        <v>0</v>
      </c>
      <c r="O1" s="29">
        <f>+data!$C25</f>
        <v>0</v>
      </c>
      <c r="P1" s="29">
        <f>+data!$C27</f>
        <v>0</v>
      </c>
      <c r="Q1" s="29">
        <f>+data!$C28</f>
        <v>0</v>
      </c>
      <c r="R1" s="29">
        <f>+data!$C26</f>
        <v>0</v>
      </c>
      <c r="S1" s="29">
        <f>+data!$C31</f>
        <v>0</v>
      </c>
      <c r="T1" s="29">
        <f>+data!$C32</f>
        <v>0</v>
      </c>
      <c r="U1" s="29">
        <f>+data!$C33</f>
        <v>0</v>
      </c>
      <c r="V1" s="29">
        <f>+data!$C34</f>
        <v>0</v>
      </c>
      <c r="W1" s="29">
        <f>+data!$C35</f>
        <v>0</v>
      </c>
      <c r="X1" s="29">
        <f>+data!$C36</f>
        <v>0</v>
      </c>
      <c r="Y1" s="29">
        <f>+data!$C37</f>
        <v>0</v>
      </c>
      <c r="Z1" s="29">
        <f>+data!$C38</f>
        <v>0</v>
      </c>
      <c r="AA1" s="29">
        <f>+data!$C39</f>
        <v>0</v>
      </c>
      <c r="AB1" s="29">
        <f>+data!$C40</f>
        <v>0</v>
      </c>
      <c r="AC1" s="29">
        <f>+data!$C41</f>
        <v>0</v>
      </c>
      <c r="AD1" s="29">
        <f>+data!$C42</f>
        <v>0</v>
      </c>
    </row>
    <row r="2" spans="1:114" x14ac:dyDescent="0.25">
      <c r="A2" s="12" t="str">
        <f>data!N2</f>
        <v>Congés Payés</v>
      </c>
      <c r="B2" s="13" t="str">
        <f>data!O2</f>
        <v>CP</v>
      </c>
      <c r="C2" s="87">
        <f>SUMIFS(BD!$G:$G,BD!$C:$C,C$1,BD!$H:$H,$B2)</f>
        <v>1</v>
      </c>
      <c r="D2" s="87">
        <f>SUMIFS(BD!$G:$G,BD!$C:$C,D$1,BD!$H:$H,$B2)</f>
        <v>1</v>
      </c>
      <c r="E2" s="154">
        <f>SUMIFS(BD!$G:$G,BD!$C:$C,E$1,BD!$H:$H,$B2)</f>
        <v>0</v>
      </c>
      <c r="F2" s="87">
        <f>SUMIFS(BD!$G:$G,BD!$C:$C,F$1,BD!$H:$H,$B2)</f>
        <v>0</v>
      </c>
      <c r="G2" s="87">
        <f>SUMIFS(BD!$G:$G,BD!$C:$C,G$1,BD!$H:$H,$B2)</f>
        <v>0</v>
      </c>
      <c r="H2" s="87">
        <f>SUMIFS(BD!$G:$G,BD!$C:$C,H$1,BD!$H:$H,$B2)</f>
        <v>0</v>
      </c>
      <c r="I2" s="87">
        <f>SUMIFS(BD!$G:$G,BD!$C:$C,I$1,BD!$H:$H,$B2)</f>
        <v>0</v>
      </c>
      <c r="J2" s="87">
        <f>SUMIFS(BD!$G:$G,BD!$C:$C,J$1,BD!$H:$H,$B2)</f>
        <v>0</v>
      </c>
      <c r="K2" s="87">
        <f>SUMIFS(BD!$G:$G,BD!$C:$C,K$1,BD!$H:$H,$B2)</f>
        <v>0</v>
      </c>
      <c r="L2" s="87">
        <f>SUMIFS(BD!$G:$G,BD!$C:$C,L$1,BD!$H:$H,$B2)</f>
        <v>0</v>
      </c>
      <c r="M2" s="87">
        <f>SUMIFS(BD!$G:$G,BD!$C:$C,M$1,BD!$H:$H,$B2)</f>
        <v>0</v>
      </c>
      <c r="N2" s="87">
        <f>SUMIFS(BD!$G:$G,BD!$C:$C,N$1,BD!$H:$H,$B2)</f>
        <v>0</v>
      </c>
      <c r="O2" s="87">
        <f>SUMIFS(BD!$G:$G,BD!$C:$C,O$1,BD!$H:$H,$B2)</f>
        <v>0</v>
      </c>
      <c r="P2" s="87">
        <f>SUMIFS(BD!$G:$G,BD!$C:$C,P$1,BD!$H:$H,$B2)</f>
        <v>0</v>
      </c>
      <c r="Q2" s="87">
        <f>SUMIFS(BD!$G:$G,BD!$C:$C,Q$1,BD!$H:$H,$B2)</f>
        <v>0</v>
      </c>
      <c r="R2" s="88">
        <f>SUMIFS(BD!$G:$G,BD!$C:$C,R$1,BD!$H:$H,$B2)</f>
        <v>0</v>
      </c>
      <c r="S2" s="88">
        <f>SUMIFS(BD!$G:$G,BD!$C:$C,S$1,BD!$H:$H,$B2)</f>
        <v>0</v>
      </c>
      <c r="T2" s="88">
        <f>SUMIFS(BD!$G:$G,BD!$C:$C,T$1,BD!$H:$H,$B2)</f>
        <v>0</v>
      </c>
      <c r="U2" s="88">
        <f>SUMIFS(BD!$G:$G,BD!$C:$C,U$1,BD!$H:$H,$B2)</f>
        <v>0</v>
      </c>
      <c r="V2" s="88">
        <f>SUMIFS(BD!$G:$G,BD!$C:$C,V$1,BD!$H:$H,$B2)</f>
        <v>0</v>
      </c>
      <c r="W2" s="88">
        <f>SUMIFS(BD!$G:$G,BD!$C:$C,W$1,BD!$H:$H,$B2)</f>
        <v>0</v>
      </c>
      <c r="X2" s="88">
        <f>SUMIFS(BD!$G:$G,BD!$C:$C,X$1,BD!$H:$H,$B2)</f>
        <v>0</v>
      </c>
      <c r="Y2" s="88">
        <f>SUMIFS(BD!$G:$G,BD!$C:$C,Y$1,BD!$H:$H,$B2)</f>
        <v>0</v>
      </c>
      <c r="Z2" s="88">
        <f>SUMIFS(BD!$G:$G,BD!$C:$C,Z$1,BD!$H:$H,$B2)</f>
        <v>0</v>
      </c>
      <c r="AA2" s="88">
        <f>SUMIFS(BD!$G:$G,BD!$C:$C,AA$1,BD!$H:$H,$B2)</f>
        <v>0</v>
      </c>
      <c r="AB2" s="88">
        <f>SUMIFS(BD!$G:$G,BD!$C:$C,AB$1,BD!$H:$H,$B2)</f>
        <v>0</v>
      </c>
      <c r="AC2" s="88">
        <f>SUMIFS(BD!$G:$G,BD!$C:$C,AC$1,BD!$H:$H,$B2)</f>
        <v>0</v>
      </c>
      <c r="AD2" s="88">
        <f>SUMIFS(BD!$G:$G,BD!$C:$C,AD$1,BD!$H:$H,$B2)</f>
        <v>0</v>
      </c>
      <c r="AE2" s="89"/>
      <c r="AF2" s="89"/>
      <c r="AG2" s="89"/>
      <c r="AH2" s="89"/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89"/>
      <c r="BA2" s="89"/>
      <c r="BB2" s="89"/>
      <c r="BC2" s="89"/>
      <c r="BD2" s="89"/>
      <c r="BE2" s="89"/>
      <c r="BF2" s="89"/>
      <c r="BG2" s="89"/>
      <c r="BH2" s="89"/>
      <c r="BI2" s="89"/>
      <c r="BJ2" s="89"/>
      <c r="BK2" s="89"/>
      <c r="BL2" s="89"/>
      <c r="BM2" s="89"/>
      <c r="BN2" s="89"/>
      <c r="BO2" s="89"/>
      <c r="BP2" s="89"/>
      <c r="BQ2" s="89"/>
      <c r="BR2" s="89"/>
      <c r="BS2" s="89"/>
      <c r="BT2" s="89"/>
      <c r="BU2" s="89"/>
      <c r="BV2" s="89"/>
      <c r="BW2" s="89"/>
      <c r="BX2" s="89"/>
      <c r="BY2" s="89"/>
      <c r="BZ2" s="89"/>
      <c r="CA2" s="89"/>
      <c r="CB2" s="89"/>
      <c r="CC2" s="89"/>
      <c r="CD2" s="89"/>
      <c r="CE2" s="89"/>
      <c r="CF2" s="89"/>
      <c r="CG2" s="89"/>
      <c r="CH2" s="89"/>
      <c r="CI2" s="89"/>
      <c r="CJ2" s="89"/>
      <c r="CK2" s="89"/>
      <c r="CL2" s="89"/>
      <c r="CM2" s="89"/>
      <c r="CN2" s="89"/>
      <c r="CO2" s="89"/>
      <c r="CP2" s="89"/>
      <c r="CQ2" s="89"/>
      <c r="CR2" s="89"/>
      <c r="CS2" s="89"/>
      <c r="CT2" s="89"/>
      <c r="CU2" s="89"/>
      <c r="CV2" s="89"/>
      <c r="CW2" s="89"/>
      <c r="CX2" s="89"/>
      <c r="CY2" s="89"/>
      <c r="CZ2" s="89"/>
      <c r="DA2" s="98"/>
      <c r="DB2" s="98"/>
      <c r="DC2" s="98"/>
      <c r="DD2" s="98"/>
      <c r="DE2" s="98"/>
      <c r="DF2" s="98"/>
      <c r="DG2" s="98"/>
      <c r="DH2" s="98"/>
      <c r="DI2" s="98"/>
      <c r="DJ2" s="98"/>
    </row>
    <row r="3" spans="1:114" x14ac:dyDescent="0.25">
      <c r="A3" s="12" t="str">
        <f>data!N3</f>
        <v>Accident du travail</v>
      </c>
      <c r="B3" s="14" t="str">
        <f>data!O3</f>
        <v>AT</v>
      </c>
      <c r="C3" s="88">
        <f>SUMIFS(BD!$G:$G,BD!$C:$C,C$1,BD!$H:$H,$B3)</f>
        <v>1</v>
      </c>
      <c r="D3" s="88">
        <f>SUMIFS(BD!$G:$G,BD!$C:$C,D$1,BD!$H:$H,$B3)</f>
        <v>1</v>
      </c>
      <c r="E3" s="155">
        <f>SUMIFS(BD!$G:$G,BD!$C:$C,E$1,BD!$H:$H,$B3)</f>
        <v>0</v>
      </c>
      <c r="F3" s="88">
        <f>SUMIFS(BD!$G:$G,BD!$C:$C,F$1,BD!$H:$H,$B3)</f>
        <v>0</v>
      </c>
      <c r="G3" s="88">
        <f>SUMIFS(BD!$G:$G,BD!$C:$C,G$1,BD!$H:$H,$B3)</f>
        <v>0</v>
      </c>
      <c r="H3" s="88">
        <f>SUMIFS(BD!$G:$G,BD!$C:$C,H$1,BD!$H:$H,$B3)</f>
        <v>0</v>
      </c>
      <c r="I3" s="88">
        <f>SUMIFS(BD!$G:$G,BD!$C:$C,I$1,BD!$H:$H,$B3)</f>
        <v>0</v>
      </c>
      <c r="J3" s="88">
        <f>SUMIFS(BD!$G:$G,BD!$C:$C,#REF!,BD!$H:$H,$B3)</f>
        <v>0</v>
      </c>
      <c r="K3" s="88">
        <f>SUMIFS(BD!$G:$G,BD!$C:$C,J$1,BD!$H:$H,$B3)</f>
        <v>0</v>
      </c>
      <c r="L3" s="88">
        <f>SUMIFS(BD!$G:$G,BD!$C:$C,K$1,BD!$H:$H,$B3)</f>
        <v>0</v>
      </c>
      <c r="M3" s="88">
        <f>SUMIFS(BD!$G:$G,BD!$C:$C,L$1,BD!$H:$H,$B3)</f>
        <v>0</v>
      </c>
      <c r="N3" s="88">
        <f>SUMIFS(BD!$G:$G,BD!$C:$C,M$1,BD!$H:$H,$B3)</f>
        <v>0</v>
      </c>
      <c r="O3" s="88">
        <f>SUMIFS(BD!$G:$G,BD!$C:$C,N$1,BD!$H:$H,$B3)</f>
        <v>0</v>
      </c>
      <c r="P3" s="88">
        <f>SUMIFS(BD!$G:$G,BD!$C:$C,O$1,BD!$H:$H,$B3)</f>
        <v>0</v>
      </c>
      <c r="Q3" s="88">
        <f>SUMIFS(BD!$G:$G,BD!$C:$C,P$1,BD!$H:$H,$B3)</f>
        <v>0</v>
      </c>
      <c r="R3" s="88">
        <f>SUMIFS(BD!$G:$G,BD!$C:$C,R$1,BD!$H:$H,$B3)</f>
        <v>0</v>
      </c>
      <c r="S3" s="88">
        <f>SUMIFS(BD!$G:$G,BD!$C:$C,S$1,BD!$H:$H,$B3)</f>
        <v>0</v>
      </c>
      <c r="T3" s="88">
        <f>SUMIFS(BD!$G:$G,BD!$C:$C,T$1,BD!$H:$H,$B3)</f>
        <v>0</v>
      </c>
      <c r="U3" s="88">
        <f>SUMIFS(BD!$G:$G,BD!$C:$C,U$1,BD!$H:$H,$B3)</f>
        <v>0</v>
      </c>
      <c r="V3" s="88">
        <f>SUMIFS(BD!$G:$G,BD!$C:$C,V$1,BD!$H:$H,$B3)</f>
        <v>0</v>
      </c>
      <c r="W3" s="88">
        <f>SUMIFS(BD!$G:$G,BD!$C:$C,W$1,BD!$H:$H,$B3)</f>
        <v>0</v>
      </c>
      <c r="X3" s="88">
        <f>SUMIFS(BD!$G:$G,BD!$C:$C,X$1,BD!$H:$H,$B3)</f>
        <v>0</v>
      </c>
      <c r="Y3" s="88">
        <f>SUMIFS(BD!$G:$G,BD!$C:$C,Y$1,BD!$H:$H,$B3)</f>
        <v>0</v>
      </c>
      <c r="Z3" s="88">
        <f>SUMIFS(BD!$G:$G,BD!$C:$C,Z$1,BD!$H:$H,$B3)</f>
        <v>0</v>
      </c>
      <c r="AA3" s="88">
        <f>SUMIFS(BD!$G:$G,BD!$C:$C,AA$1,BD!$H:$H,$B3)</f>
        <v>0</v>
      </c>
      <c r="AB3" s="88">
        <f>SUMIFS(BD!$G:$G,BD!$C:$C,AB$1,BD!$H:$H,$B3)</f>
        <v>0</v>
      </c>
      <c r="AC3" s="88">
        <f>SUMIFS(BD!$G:$G,BD!$C:$C,AC$1,BD!$H:$H,$B3)</f>
        <v>0</v>
      </c>
      <c r="AD3" s="88">
        <f>SUMIFS(BD!$G:$G,BD!$C:$C,AD$1,BD!$H:$H,$B3)</f>
        <v>0</v>
      </c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89"/>
      <c r="AT3" s="89"/>
      <c r="AU3" s="89"/>
      <c r="AV3" s="89"/>
      <c r="AW3" s="89"/>
      <c r="AX3" s="89"/>
      <c r="AY3" s="89"/>
      <c r="AZ3" s="89"/>
      <c r="BA3" s="89"/>
      <c r="BB3" s="89"/>
      <c r="BC3" s="89"/>
      <c r="BD3" s="89"/>
      <c r="BE3" s="89"/>
      <c r="BF3" s="89"/>
      <c r="BG3" s="89"/>
      <c r="BH3" s="89"/>
      <c r="BI3" s="89"/>
      <c r="BJ3" s="89"/>
      <c r="BK3" s="89"/>
      <c r="BL3" s="89"/>
      <c r="BM3" s="89"/>
      <c r="BN3" s="89"/>
      <c r="BO3" s="89"/>
      <c r="BP3" s="89"/>
      <c r="BQ3" s="89"/>
      <c r="BR3" s="89"/>
      <c r="BS3" s="89"/>
      <c r="BT3" s="89"/>
      <c r="BU3" s="89"/>
      <c r="BV3" s="89"/>
      <c r="BW3" s="89"/>
      <c r="BX3" s="89"/>
      <c r="BY3" s="89"/>
      <c r="BZ3" s="89"/>
      <c r="CA3" s="89"/>
      <c r="CB3" s="89"/>
      <c r="CC3" s="89"/>
      <c r="CD3" s="89"/>
      <c r="CE3" s="89"/>
      <c r="CF3" s="89"/>
      <c r="CG3" s="89"/>
      <c r="CH3" s="89"/>
      <c r="CI3" s="89"/>
      <c r="CJ3" s="89"/>
      <c r="CK3" s="89"/>
      <c r="CL3" s="89"/>
      <c r="CM3" s="89"/>
      <c r="CN3" s="89"/>
      <c r="CO3" s="89"/>
      <c r="CP3" s="89"/>
      <c r="CQ3" s="89"/>
      <c r="CR3" s="89"/>
      <c r="CS3" s="89"/>
      <c r="CT3" s="89"/>
      <c r="CU3" s="89"/>
      <c r="CV3" s="89"/>
      <c r="CW3" s="89"/>
      <c r="CX3" s="89"/>
      <c r="CY3" s="89"/>
      <c r="CZ3" s="89"/>
      <c r="DA3" s="98"/>
      <c r="DB3" s="98"/>
      <c r="DC3" s="98"/>
      <c r="DD3" s="98"/>
      <c r="DE3" s="98"/>
      <c r="DF3" s="98"/>
      <c r="DG3" s="98"/>
      <c r="DH3" s="98"/>
      <c r="DI3" s="98"/>
      <c r="DJ3" s="98"/>
    </row>
    <row r="4" spans="1:114" x14ac:dyDescent="0.25">
      <c r="A4" s="12" t="str">
        <f>data!N4</f>
        <v>Congé sans solde</v>
      </c>
      <c r="B4" s="15" t="str">
        <f>data!O4</f>
        <v>CSS</v>
      </c>
      <c r="C4" s="88">
        <f>SUMIFS(BD!$G:$G,BD!$C:$C,C$1,BD!$H:$H,$B4)</f>
        <v>1</v>
      </c>
      <c r="D4" s="88">
        <f>SUMIFS(BD!$G:$G,BD!$C:$C,D$1,BD!$H:$H,$B4)</f>
        <v>1</v>
      </c>
      <c r="E4" s="155">
        <f>SUMIFS(BD!$G:$G,BD!$C:$C,E$1,BD!$H:$H,$B4)</f>
        <v>0</v>
      </c>
      <c r="F4" s="88">
        <f>SUMIFS(BD!$G:$G,BD!$C:$C,F$1,BD!$H:$H,$B4)</f>
        <v>0</v>
      </c>
      <c r="G4" s="88">
        <f>SUMIFS(BD!$G:$G,BD!$C:$C,G$1,BD!$H:$H,$B4)</f>
        <v>0</v>
      </c>
      <c r="H4" s="88">
        <f>SUMIFS(BD!$G:$G,BD!$C:$C,H$1,BD!$H:$H,$B4)</f>
        <v>0</v>
      </c>
      <c r="I4" s="88">
        <f>SUMIFS(BD!$G:$G,BD!$C:$C,I$1,BD!$H:$H,$B4)</f>
        <v>0</v>
      </c>
      <c r="J4" s="88">
        <f>SUMIFS(BD!$G:$G,BD!$C:$C,#REF!,BD!$H:$H,$B4)</f>
        <v>0</v>
      </c>
      <c r="K4" s="88">
        <f>SUMIFS(BD!$G:$G,BD!$C:$C,J$1,BD!$H:$H,$B4)</f>
        <v>0</v>
      </c>
      <c r="L4" s="88">
        <f>SUMIFS(BD!$G:$G,BD!$C:$C,K$1,BD!$H:$H,$B4)</f>
        <v>0</v>
      </c>
      <c r="M4" s="88">
        <f>SUMIFS(BD!$G:$G,BD!$C:$C,L$1,BD!$H:$H,$B4)</f>
        <v>0</v>
      </c>
      <c r="N4" s="88">
        <f>SUMIFS(BD!$G:$G,BD!$C:$C,M$1,BD!$H:$H,$B4)</f>
        <v>0</v>
      </c>
      <c r="O4" s="88">
        <f>SUMIFS(BD!$G:$G,BD!$C:$C,N$1,BD!$H:$H,$B4)</f>
        <v>0</v>
      </c>
      <c r="P4" s="88">
        <f>SUMIFS(BD!$G:$G,BD!$C:$C,O$1,BD!$H:$H,$B4)</f>
        <v>0</v>
      </c>
      <c r="Q4" s="88">
        <f>SUMIFS(BD!$G:$G,BD!$C:$C,P$1,BD!$H:$H,$B4)</f>
        <v>0</v>
      </c>
      <c r="R4" s="88">
        <f>SUMIFS(BD!$G:$G,BD!$C:$C,R$1,BD!$H:$H,$B4)</f>
        <v>0</v>
      </c>
      <c r="S4" s="88">
        <f>SUMIFS(BD!$G:$G,BD!$C:$C,S$1,BD!$H:$H,$B4)</f>
        <v>0</v>
      </c>
      <c r="T4" s="88">
        <f>SUMIFS(BD!$G:$G,BD!$C:$C,T$1,BD!$H:$H,$B4)</f>
        <v>0</v>
      </c>
      <c r="U4" s="88">
        <f>SUMIFS(BD!$G:$G,BD!$C:$C,U$1,BD!$H:$H,$B4)</f>
        <v>0</v>
      </c>
      <c r="V4" s="88">
        <f>SUMIFS(BD!$G:$G,BD!$C:$C,V$1,BD!$H:$H,$B4)</f>
        <v>0</v>
      </c>
      <c r="W4" s="88">
        <f>SUMIFS(BD!$G:$G,BD!$C:$C,W$1,BD!$H:$H,$B4)</f>
        <v>0</v>
      </c>
      <c r="X4" s="88">
        <f>SUMIFS(BD!$G:$G,BD!$C:$C,X$1,BD!$H:$H,$B4)</f>
        <v>0</v>
      </c>
      <c r="Y4" s="88">
        <f>SUMIFS(BD!$G:$G,BD!$C:$C,Y$1,BD!$H:$H,$B4)</f>
        <v>0</v>
      </c>
      <c r="Z4" s="88">
        <f>SUMIFS(BD!$G:$G,BD!$C:$C,Z$1,BD!$H:$H,$B4)</f>
        <v>0</v>
      </c>
      <c r="AA4" s="88">
        <f>SUMIFS(BD!$G:$G,BD!$C:$C,AA$1,BD!$H:$H,$B4)</f>
        <v>0</v>
      </c>
      <c r="AB4" s="88">
        <f>SUMIFS(BD!$G:$G,BD!$C:$C,AB$1,BD!$H:$H,$B4)</f>
        <v>0</v>
      </c>
      <c r="AC4" s="88">
        <f>SUMIFS(BD!$G:$G,BD!$C:$C,AC$1,BD!$H:$H,$B4)</f>
        <v>0</v>
      </c>
      <c r="AD4" s="88">
        <f>SUMIFS(BD!$G:$G,BD!$C:$C,AD$1,BD!$H:$H,$B4)</f>
        <v>0</v>
      </c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89"/>
      <c r="AS4" s="89"/>
      <c r="AT4" s="89"/>
      <c r="AU4" s="89"/>
      <c r="AV4" s="89"/>
      <c r="AW4" s="89"/>
      <c r="AX4" s="89"/>
      <c r="AY4" s="89"/>
      <c r="AZ4" s="89"/>
      <c r="BA4" s="89"/>
      <c r="BB4" s="89"/>
      <c r="BC4" s="89"/>
      <c r="BD4" s="89"/>
      <c r="BE4" s="89"/>
      <c r="BF4" s="89"/>
      <c r="BG4" s="89"/>
      <c r="BH4" s="89"/>
      <c r="BI4" s="89"/>
      <c r="BJ4" s="89"/>
      <c r="BK4" s="89"/>
      <c r="BL4" s="89"/>
      <c r="BM4" s="89"/>
      <c r="BN4" s="89"/>
      <c r="BO4" s="89"/>
      <c r="BP4" s="89"/>
      <c r="BQ4" s="89"/>
      <c r="BR4" s="89"/>
      <c r="BS4" s="89"/>
      <c r="BT4" s="89"/>
      <c r="BU4" s="89"/>
      <c r="BV4" s="89"/>
      <c r="BW4" s="89"/>
      <c r="BX4" s="89"/>
      <c r="BY4" s="89"/>
      <c r="BZ4" s="89"/>
      <c r="CA4" s="89"/>
      <c r="CB4" s="89"/>
      <c r="CC4" s="89"/>
      <c r="CD4" s="89"/>
      <c r="CE4" s="89"/>
      <c r="CF4" s="89"/>
      <c r="CG4" s="89"/>
      <c r="CH4" s="89"/>
      <c r="CI4" s="89"/>
      <c r="CJ4" s="89"/>
      <c r="CK4" s="89"/>
      <c r="CL4" s="89"/>
      <c r="CM4" s="89"/>
      <c r="CN4" s="89"/>
      <c r="CO4" s="89"/>
      <c r="CP4" s="89"/>
      <c r="CQ4" s="89"/>
      <c r="CR4" s="89"/>
      <c r="CS4" s="89"/>
      <c r="CT4" s="89"/>
      <c r="CU4" s="89"/>
      <c r="CV4" s="89"/>
      <c r="CW4" s="89"/>
      <c r="CX4" s="89"/>
      <c r="CY4" s="89"/>
      <c r="CZ4" s="89"/>
      <c r="DA4" s="98"/>
      <c r="DB4" s="98"/>
      <c r="DC4" s="98"/>
      <c r="DD4" s="98"/>
      <c r="DE4" s="98"/>
      <c r="DF4" s="98"/>
      <c r="DG4" s="98"/>
      <c r="DH4" s="98"/>
      <c r="DI4" s="98"/>
      <c r="DJ4" s="98"/>
    </row>
    <row r="5" spans="1:114" x14ac:dyDescent="0.25">
      <c r="A5" s="12" t="str">
        <f>data!N5</f>
        <v>Arrêt Maladie</v>
      </c>
      <c r="B5" s="16" t="str">
        <f>data!O5</f>
        <v>AM</v>
      </c>
      <c r="C5" s="88">
        <f>SUMIFS(BD!$G:$G,BD!$C:$C,C$1,BD!$H:$H,$B5)</f>
        <v>1</v>
      </c>
      <c r="D5" s="88">
        <f>SUMIFS(BD!$G:$G,BD!$C:$C,D$1,BD!$H:$H,$B5)</f>
        <v>1</v>
      </c>
      <c r="E5" s="155">
        <f>SUMIFS(BD!$G:$G,BD!$C:$C,E$1,BD!$H:$H,$B5)</f>
        <v>0</v>
      </c>
      <c r="F5" s="88">
        <f>SUMIFS(BD!$G:$G,BD!$C:$C,F$1,BD!$H:$H,$B5)</f>
        <v>0</v>
      </c>
      <c r="G5" s="88">
        <f>SUMIFS(BD!$G:$G,BD!$C:$C,G$1,BD!$H:$H,$B5)</f>
        <v>0</v>
      </c>
      <c r="H5" s="88">
        <f>SUMIFS(BD!$G:$G,BD!$C:$C,H$1,BD!$H:$H,$B5)</f>
        <v>0</v>
      </c>
      <c r="I5" s="88">
        <f>SUMIFS(BD!$G:$G,BD!$C:$C,I$1,BD!$H:$H,$B5)</f>
        <v>0</v>
      </c>
      <c r="J5" s="88">
        <f>SUMIFS(BD!$G:$G,BD!$C:$C,#REF!,BD!$H:$H,$B5)</f>
        <v>0</v>
      </c>
      <c r="K5" s="88">
        <f>SUMIFS(BD!$G:$G,BD!$C:$C,J$1,BD!$H:$H,$B5)</f>
        <v>0</v>
      </c>
      <c r="L5" s="88">
        <f>SUMIFS(BD!$G:$G,BD!$C:$C,K$1,BD!$H:$H,$B5)</f>
        <v>0</v>
      </c>
      <c r="M5" s="88">
        <f>SUMIFS(BD!$G:$G,BD!$C:$C,L$1,BD!$H:$H,$B5)</f>
        <v>0</v>
      </c>
      <c r="N5" s="88">
        <f>SUMIFS(BD!$G:$G,BD!$C:$C,M$1,BD!$H:$H,$B5)</f>
        <v>0</v>
      </c>
      <c r="O5" s="88">
        <f>SUMIFS(BD!$G:$G,BD!$C:$C,N$1,BD!$H:$H,$B5)</f>
        <v>0</v>
      </c>
      <c r="P5" s="88">
        <f>SUMIFS(BD!$G:$G,BD!$C:$C,O$1,BD!$H:$H,$B5)</f>
        <v>0</v>
      </c>
      <c r="Q5" s="88">
        <f>SUMIFS(BD!$G:$G,BD!$C:$C,P$1,BD!$H:$H,$B5)</f>
        <v>0</v>
      </c>
      <c r="R5" s="88">
        <f>SUMIFS(BD!$G:$G,BD!$C:$C,R$1,BD!$H:$H,$B5)</f>
        <v>0</v>
      </c>
      <c r="S5" s="88">
        <f>SUMIFS(BD!$G:$G,BD!$C:$C,S$1,BD!$H:$H,$B5)</f>
        <v>0</v>
      </c>
      <c r="T5" s="88">
        <f>SUMIFS(BD!$G:$G,BD!$C:$C,T$1,BD!$H:$H,$B5)</f>
        <v>0</v>
      </c>
      <c r="U5" s="88">
        <f>SUMIFS(BD!$G:$G,BD!$C:$C,U$1,BD!$H:$H,$B5)</f>
        <v>0</v>
      </c>
      <c r="V5" s="88">
        <f>SUMIFS(BD!$G:$G,BD!$C:$C,V$1,BD!$H:$H,$B5)</f>
        <v>0</v>
      </c>
      <c r="W5" s="88">
        <f>SUMIFS(BD!$G:$G,BD!$C:$C,W$1,BD!$H:$H,$B5)</f>
        <v>0</v>
      </c>
      <c r="X5" s="88">
        <f>SUMIFS(BD!$G:$G,BD!$C:$C,X$1,BD!$H:$H,$B5)</f>
        <v>0</v>
      </c>
      <c r="Y5" s="88">
        <f>SUMIFS(BD!$G:$G,BD!$C:$C,Y$1,BD!$H:$H,$B5)</f>
        <v>0</v>
      </c>
      <c r="Z5" s="88">
        <f>SUMIFS(BD!$G:$G,BD!$C:$C,Z$1,BD!$H:$H,$B5)</f>
        <v>0</v>
      </c>
      <c r="AA5" s="88">
        <f>SUMIFS(BD!$G:$G,BD!$C:$C,AA$1,BD!$H:$H,$B5)</f>
        <v>0</v>
      </c>
      <c r="AB5" s="88">
        <f>SUMIFS(BD!$G:$G,BD!$C:$C,AB$1,BD!$H:$H,$B5)</f>
        <v>0</v>
      </c>
      <c r="AC5" s="88">
        <f>SUMIFS(BD!$G:$G,BD!$C:$C,AC$1,BD!$H:$H,$B5)</f>
        <v>0</v>
      </c>
      <c r="AD5" s="88">
        <f>SUMIFS(BD!$G:$G,BD!$C:$C,AD$1,BD!$H:$H,$B5)</f>
        <v>0</v>
      </c>
      <c r="AE5" s="89"/>
      <c r="AF5" s="89"/>
      <c r="AG5" s="89"/>
      <c r="AH5" s="89"/>
      <c r="AI5" s="89"/>
      <c r="AJ5" s="89"/>
      <c r="AK5" s="89"/>
      <c r="AL5" s="89"/>
      <c r="AM5" s="89"/>
      <c r="AN5" s="89"/>
      <c r="AO5" s="89"/>
      <c r="AP5" s="89"/>
      <c r="AQ5" s="89"/>
      <c r="AR5" s="89"/>
      <c r="AS5" s="89"/>
      <c r="AT5" s="89"/>
      <c r="AU5" s="89"/>
      <c r="AV5" s="89"/>
      <c r="AW5" s="89"/>
      <c r="AX5" s="89"/>
      <c r="AY5" s="89"/>
      <c r="AZ5" s="89"/>
      <c r="BA5" s="89"/>
      <c r="BB5" s="89"/>
      <c r="BC5" s="89"/>
      <c r="BD5" s="89"/>
      <c r="BE5" s="89"/>
      <c r="BF5" s="89"/>
      <c r="BG5" s="89"/>
      <c r="BH5" s="89"/>
      <c r="BI5" s="89"/>
      <c r="BJ5" s="89"/>
      <c r="BK5" s="89"/>
      <c r="BL5" s="89"/>
      <c r="BM5" s="89"/>
      <c r="BN5" s="89"/>
      <c r="BO5" s="89"/>
      <c r="BP5" s="89"/>
      <c r="BQ5" s="89"/>
      <c r="BR5" s="89"/>
      <c r="BS5" s="89"/>
      <c r="BT5" s="89"/>
      <c r="BU5" s="89"/>
      <c r="BV5" s="89"/>
      <c r="BW5" s="89"/>
      <c r="BX5" s="89"/>
      <c r="BY5" s="89"/>
      <c r="BZ5" s="89"/>
      <c r="CA5" s="89"/>
      <c r="CB5" s="89"/>
      <c r="CC5" s="89"/>
      <c r="CD5" s="89"/>
      <c r="CE5" s="89"/>
      <c r="CF5" s="89"/>
      <c r="CG5" s="89"/>
      <c r="CH5" s="89"/>
      <c r="CI5" s="89"/>
      <c r="CJ5" s="89"/>
      <c r="CK5" s="89"/>
      <c r="CL5" s="89"/>
      <c r="CM5" s="89"/>
      <c r="CN5" s="89"/>
      <c r="CO5" s="89"/>
      <c r="CP5" s="89"/>
      <c r="CQ5" s="89"/>
      <c r="CR5" s="89"/>
      <c r="CS5" s="89"/>
      <c r="CT5" s="89"/>
      <c r="CU5" s="89"/>
      <c r="CV5" s="89"/>
      <c r="CW5" s="89"/>
      <c r="CX5" s="89"/>
      <c r="CY5" s="89"/>
      <c r="CZ5" s="89"/>
      <c r="DA5" s="98"/>
      <c r="DB5" s="98"/>
      <c r="DC5" s="98"/>
      <c r="DD5" s="98"/>
      <c r="DE5" s="98"/>
      <c r="DF5" s="98"/>
      <c r="DG5" s="98"/>
      <c r="DH5" s="98"/>
      <c r="DI5" s="98"/>
      <c r="DJ5" s="98"/>
    </row>
    <row r="6" spans="1:114" x14ac:dyDescent="0.25">
      <c r="A6" s="1" t="str">
        <f>data!N6</f>
        <v>congés ancienneté</v>
      </c>
      <c r="B6" s="24" t="str">
        <f>data!O6</f>
        <v>CA</v>
      </c>
      <c r="C6" s="88">
        <f>SUMIFS(BD!$G:$G,BD!$C:$C,C$1,BD!$H:$H,$B6)</f>
        <v>0</v>
      </c>
      <c r="D6" s="88">
        <f>SUMIFS(BD!$G:$G,BD!$C:$C,D$1,BD!$H:$H,$B6)</f>
        <v>0</v>
      </c>
      <c r="E6" s="155">
        <f>SUMIFS(BD!$G:$G,BD!$C:$C,E$1,BD!$H:$H,$B6)</f>
        <v>0</v>
      </c>
      <c r="F6" s="88">
        <f>SUMIFS(BD!$G:$G,BD!$C:$C,F$1,BD!$H:$H,$B6)</f>
        <v>0</v>
      </c>
      <c r="G6" s="88">
        <f>SUMIFS(BD!$G:$G,BD!$C:$C,G$1,BD!$H:$H,$B6)</f>
        <v>0</v>
      </c>
      <c r="H6" s="88">
        <f>SUMIFS(BD!$G:$G,BD!$C:$C,H$1,BD!$H:$H,$B6)</f>
        <v>0</v>
      </c>
      <c r="I6" s="88">
        <f>SUMIFS(BD!$G:$G,BD!$C:$C,I$1,BD!$H:$H,$B6)</f>
        <v>0</v>
      </c>
      <c r="J6" s="88">
        <f>SUMIFS(BD!$G:$G,BD!$C:$C,#REF!,BD!$H:$H,$B6)</f>
        <v>0</v>
      </c>
      <c r="K6" s="88">
        <f>SUMIFS(BD!$G:$G,BD!$C:$C,J$1,BD!$H:$H,$B6)</f>
        <v>0</v>
      </c>
      <c r="L6" s="88">
        <f>SUMIFS(BD!$G:$G,BD!$C:$C,K$1,BD!$H:$H,$B6)</f>
        <v>0</v>
      </c>
      <c r="M6" s="88">
        <f>SUMIFS(BD!$G:$G,BD!$C:$C,L$1,BD!$H:$H,$B6)</f>
        <v>0</v>
      </c>
      <c r="N6" s="88">
        <f>SUMIFS(BD!$G:$G,BD!$C:$C,M$1,BD!$H:$H,$B6)</f>
        <v>0</v>
      </c>
      <c r="O6" s="88">
        <f>SUMIFS(BD!$G:$G,BD!$C:$C,N$1,BD!$H:$H,$B6)</f>
        <v>0</v>
      </c>
      <c r="P6" s="88">
        <f>SUMIFS(BD!$G:$G,BD!$C:$C,O$1,BD!$H:$H,$B6)</f>
        <v>0</v>
      </c>
      <c r="Q6" s="88">
        <f>SUMIFS(BD!$G:$G,BD!$C:$C,P$1,BD!$H:$H,$B6)</f>
        <v>0</v>
      </c>
      <c r="R6" s="88">
        <f>SUMIFS(BD!$G:$G,BD!$C:$C,R$1,BD!$H:$H,$B6)</f>
        <v>0</v>
      </c>
      <c r="S6" s="88">
        <f>SUMIFS(BD!$G:$G,BD!$C:$C,S$1,BD!$H:$H,$B6)</f>
        <v>0</v>
      </c>
      <c r="T6" s="88">
        <f>SUMIFS(BD!$G:$G,BD!$C:$C,T$1,BD!$H:$H,$B6)</f>
        <v>0</v>
      </c>
      <c r="U6" s="88">
        <f>SUMIFS(BD!$G:$G,BD!$C:$C,U$1,BD!$H:$H,$B6)</f>
        <v>0</v>
      </c>
      <c r="V6" s="88">
        <f>SUMIFS(BD!$G:$G,BD!$C:$C,V$1,BD!$H:$H,$B6)</f>
        <v>0</v>
      </c>
      <c r="W6" s="88">
        <f>SUMIFS(BD!$G:$G,BD!$C:$C,W$1,BD!$H:$H,$B6)</f>
        <v>0</v>
      </c>
      <c r="X6" s="88">
        <f>SUMIFS(BD!$G:$G,BD!$C:$C,X$1,BD!$H:$H,$B6)</f>
        <v>0</v>
      </c>
      <c r="Y6" s="88">
        <f>SUMIFS(BD!$G:$G,BD!$C:$C,Y$1,BD!$H:$H,$B6)</f>
        <v>0</v>
      </c>
      <c r="Z6" s="88">
        <f>SUMIFS(BD!$G:$G,BD!$C:$C,Z$1,BD!$H:$H,$B6)</f>
        <v>0</v>
      </c>
      <c r="AA6" s="88"/>
      <c r="AB6" s="88"/>
      <c r="AC6" s="88"/>
      <c r="AD6" s="88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  <c r="BF6" s="89"/>
      <c r="BG6" s="89"/>
      <c r="BH6" s="89"/>
      <c r="BI6" s="89"/>
      <c r="BJ6" s="89"/>
      <c r="BK6" s="89"/>
      <c r="BL6" s="89"/>
      <c r="BM6" s="89"/>
      <c r="BN6" s="89"/>
      <c r="BO6" s="89"/>
      <c r="BP6" s="89"/>
      <c r="BQ6" s="89"/>
      <c r="BR6" s="89"/>
      <c r="BS6" s="89"/>
      <c r="BT6" s="89"/>
      <c r="BU6" s="89"/>
      <c r="BV6" s="89"/>
      <c r="BW6" s="89"/>
      <c r="BX6" s="89"/>
      <c r="BY6" s="89"/>
      <c r="BZ6" s="89"/>
      <c r="CA6" s="89"/>
      <c r="CB6" s="89"/>
      <c r="CC6" s="89"/>
      <c r="CD6" s="89"/>
      <c r="CE6" s="89"/>
      <c r="CF6" s="89"/>
      <c r="CG6" s="89"/>
      <c r="CH6" s="89"/>
      <c r="CI6" s="89"/>
      <c r="CJ6" s="89"/>
      <c r="CK6" s="89"/>
      <c r="CL6" s="89"/>
      <c r="CM6" s="89"/>
      <c r="CN6" s="89"/>
      <c r="CO6" s="89"/>
      <c r="CP6" s="89"/>
      <c r="CQ6" s="89"/>
      <c r="CR6" s="89"/>
      <c r="CS6" s="89"/>
      <c r="CT6" s="89"/>
      <c r="CU6" s="89"/>
      <c r="CV6" s="89"/>
      <c r="CW6" s="89"/>
      <c r="CX6" s="89"/>
      <c r="CY6" s="89"/>
      <c r="CZ6" s="89"/>
      <c r="DA6" s="98"/>
      <c r="DB6" s="98"/>
      <c r="DC6" s="98"/>
      <c r="DD6" s="98"/>
      <c r="DE6" s="98"/>
      <c r="DF6" s="98"/>
      <c r="DG6" s="98"/>
      <c r="DH6" s="98"/>
      <c r="DI6" s="98"/>
      <c r="DJ6" s="98"/>
    </row>
    <row r="7" spans="1:114" x14ac:dyDescent="0.25">
      <c r="A7" s="1" t="str">
        <f>data!N7</f>
        <v>congés Exceptionnel</v>
      </c>
      <c r="B7" s="151" t="str">
        <f>data!O7</f>
        <v>CE</v>
      </c>
      <c r="C7" s="88">
        <f>SUMIFS(BD!$G:$G,BD!$C:$C,C$1,BD!$H:$H,$B7)</f>
        <v>0</v>
      </c>
      <c r="D7" s="88">
        <f>SUMIFS(BD!$G:$G,BD!$C:$C,D$1,BD!$H:$H,$B7)</f>
        <v>0</v>
      </c>
      <c r="E7" s="155">
        <f>SUMIFS(BD!$G:$G,BD!$C:$C,E$1,BD!$H:$H,$B7)</f>
        <v>0</v>
      </c>
      <c r="F7" s="88">
        <f>SUMIFS(BD!$G:$G,BD!$C:$C,F$1,BD!$H:$H,$B7)</f>
        <v>0</v>
      </c>
      <c r="G7" s="88">
        <f>SUMIFS(BD!$G:$G,BD!$C:$C,G$1,BD!$H:$H,$B7)</f>
        <v>0</v>
      </c>
      <c r="H7" s="88">
        <f>SUMIFS(BD!$G:$G,BD!$C:$C,H$1,BD!$H:$H,$B7)</f>
        <v>0</v>
      </c>
      <c r="I7" s="88">
        <f>SUMIFS(BD!$G:$G,BD!$C:$C,I$1,BD!$H:$H,$B7)</f>
        <v>0</v>
      </c>
      <c r="J7" s="88">
        <f>SUMIFS(BD!$G:$G,BD!$C:$C,#REF!,BD!$H:$H,$B7)</f>
        <v>0</v>
      </c>
      <c r="K7" s="88">
        <f>SUMIFS(BD!$G:$G,BD!$C:$C,J$1,BD!$H:$H,$B7)</f>
        <v>0</v>
      </c>
      <c r="L7" s="88">
        <f>SUMIFS(BD!$G:$G,BD!$C:$C,K$1,BD!$H:$H,$B7)</f>
        <v>0</v>
      </c>
      <c r="M7" s="88">
        <f>SUMIFS(BD!$G:$G,BD!$C:$C,L$1,BD!$H:$H,$B7)</f>
        <v>0</v>
      </c>
      <c r="N7" s="88">
        <f>SUMIFS(BD!$G:$G,BD!$C:$C,M$1,BD!$H:$H,$B7)</f>
        <v>0</v>
      </c>
      <c r="O7" s="88">
        <f>SUMIFS(BD!$G:$G,BD!$C:$C,N$1,BD!$H:$H,$B7)</f>
        <v>0</v>
      </c>
      <c r="P7" s="88">
        <f>SUMIFS(BD!$G:$G,BD!$C:$C,O$1,BD!$H:$H,$B7)</f>
        <v>0</v>
      </c>
      <c r="Q7" s="88">
        <f>SUMIFS(BD!$G:$G,BD!$C:$C,P$1,BD!$H:$H,$B7)</f>
        <v>0</v>
      </c>
      <c r="R7" s="88">
        <f>SUMIFS(BD!$G:$G,BD!$C:$C,R$1,BD!$H:$H,$B7)</f>
        <v>0</v>
      </c>
      <c r="S7" s="89"/>
      <c r="T7" s="89"/>
      <c r="U7" s="89"/>
      <c r="V7" s="89"/>
      <c r="W7" s="89"/>
      <c r="X7" s="89"/>
      <c r="Y7" s="89"/>
      <c r="Z7" s="89"/>
      <c r="AA7" s="88">
        <f>SUMIFS(BD!$G:$G,BD!$C:$C,AA$1,BD!$H:$H,$B6)</f>
        <v>0</v>
      </c>
      <c r="AB7" s="88">
        <f>SUMIFS(BD!$G:$G,BD!$C:$C,AB$1,BD!$H:$H,$B6)</f>
        <v>0</v>
      </c>
      <c r="AC7" s="88">
        <f>SUMIFS(BD!$G:$G,BD!$C:$C,AC$1,BD!$H:$H,$B6)</f>
        <v>0</v>
      </c>
      <c r="AD7" s="88">
        <f>SUMIFS(BD!$G:$G,BD!$C:$C,AD$1,BD!$H:$H,$B6)</f>
        <v>0</v>
      </c>
      <c r="AE7" s="89"/>
      <c r="AF7" s="89"/>
      <c r="AG7" s="89"/>
      <c r="AH7" s="89"/>
      <c r="AI7" s="89"/>
      <c r="AJ7" s="89"/>
      <c r="AK7" s="89"/>
      <c r="AL7" s="89"/>
      <c r="AM7" s="89"/>
      <c r="AN7" s="89"/>
      <c r="AO7" s="89"/>
      <c r="AP7" s="89"/>
      <c r="AQ7" s="89"/>
      <c r="AR7" s="89"/>
      <c r="AS7" s="89"/>
      <c r="AT7" s="89"/>
      <c r="AU7" s="89"/>
      <c r="AV7" s="89"/>
      <c r="AW7" s="89"/>
      <c r="AX7" s="89"/>
      <c r="AY7" s="89"/>
      <c r="AZ7" s="89"/>
      <c r="BA7" s="89"/>
      <c r="BB7" s="89"/>
      <c r="BC7" s="89"/>
      <c r="BD7" s="89"/>
      <c r="BE7" s="89"/>
      <c r="BF7" s="89"/>
      <c r="BG7" s="89"/>
      <c r="BH7" s="89"/>
      <c r="BI7" s="89"/>
      <c r="BJ7" s="89"/>
      <c r="BK7" s="89"/>
      <c r="BL7" s="89"/>
      <c r="BM7" s="89"/>
      <c r="BN7" s="89"/>
      <c r="BO7" s="89"/>
      <c r="BP7" s="89"/>
      <c r="BQ7" s="89"/>
      <c r="BR7" s="89"/>
      <c r="BS7" s="89"/>
      <c r="BT7" s="89"/>
      <c r="BU7" s="89"/>
      <c r="BV7" s="89"/>
      <c r="BW7" s="89"/>
      <c r="BX7" s="89"/>
      <c r="BY7" s="89"/>
      <c r="BZ7" s="89"/>
      <c r="CA7" s="89"/>
      <c r="CB7" s="89"/>
      <c r="CC7" s="89"/>
      <c r="CD7" s="89"/>
      <c r="CE7" s="89"/>
      <c r="CF7" s="89"/>
      <c r="CG7" s="89"/>
      <c r="CH7" s="89"/>
      <c r="CI7" s="89"/>
      <c r="CJ7" s="89"/>
      <c r="CK7" s="89"/>
      <c r="CL7" s="89"/>
      <c r="CM7" s="89"/>
      <c r="CN7" s="89"/>
      <c r="CO7" s="89"/>
      <c r="CP7" s="89"/>
      <c r="CQ7" s="89"/>
      <c r="CR7" s="89"/>
      <c r="CS7" s="89"/>
      <c r="CT7" s="89"/>
      <c r="CU7" s="89"/>
      <c r="CV7" s="89"/>
      <c r="CW7" s="89"/>
      <c r="CX7" s="89"/>
      <c r="CY7" s="89"/>
      <c r="CZ7" s="89"/>
      <c r="DA7" s="98"/>
      <c r="DB7" s="98"/>
      <c r="DC7" s="98"/>
      <c r="DD7" s="98"/>
      <c r="DE7" s="98"/>
      <c r="DF7" s="98"/>
      <c r="DG7" s="98"/>
      <c r="DH7" s="98"/>
      <c r="DI7" s="98"/>
      <c r="DJ7" s="98"/>
    </row>
    <row r="8" spans="1:114" x14ac:dyDescent="0.25">
      <c r="A8" s="1" t="s">
        <v>53</v>
      </c>
      <c r="B8" s="105"/>
      <c r="C8" s="121">
        <v>29.5</v>
      </c>
      <c r="D8" s="121">
        <v>11.5</v>
      </c>
      <c r="E8" s="156">
        <v>4.5</v>
      </c>
      <c r="F8" s="121">
        <v>13.5</v>
      </c>
      <c r="G8" s="121">
        <v>0</v>
      </c>
      <c r="H8" s="121">
        <v>17</v>
      </c>
      <c r="I8" s="121">
        <v>7</v>
      </c>
      <c r="J8" s="121">
        <v>1</v>
      </c>
      <c r="K8" s="121">
        <v>0</v>
      </c>
      <c r="L8" s="121">
        <v>0</v>
      </c>
      <c r="M8" s="121">
        <v>11.5</v>
      </c>
      <c r="N8" s="121">
        <v>45</v>
      </c>
      <c r="O8" s="121">
        <v>40</v>
      </c>
      <c r="P8" s="121">
        <v>0</v>
      </c>
      <c r="Q8" s="121">
        <v>12.5</v>
      </c>
      <c r="R8" s="121">
        <v>0</v>
      </c>
      <c r="S8" s="121"/>
      <c r="T8" s="121"/>
      <c r="U8" s="121"/>
      <c r="V8" s="121"/>
      <c r="W8" s="121"/>
      <c r="X8" s="121"/>
      <c r="Y8" s="121"/>
      <c r="Z8" s="121"/>
      <c r="AA8" s="121"/>
      <c r="AB8" s="121"/>
      <c r="AC8" s="121"/>
      <c r="AD8" s="121"/>
      <c r="AE8" s="89"/>
      <c r="AF8" s="89"/>
      <c r="AG8" s="89"/>
      <c r="AH8" s="89"/>
      <c r="AI8" s="89"/>
      <c r="AJ8" s="89"/>
      <c r="AK8" s="89"/>
      <c r="AL8" s="89"/>
      <c r="AM8" s="89"/>
      <c r="AN8" s="89"/>
      <c r="AO8" s="89"/>
      <c r="AP8" s="89"/>
      <c r="AQ8" s="89"/>
      <c r="AR8" s="89"/>
      <c r="AS8" s="89"/>
      <c r="AT8" s="89"/>
      <c r="AU8" s="89"/>
      <c r="AV8" s="89"/>
      <c r="AW8" s="89"/>
      <c r="AX8" s="89"/>
      <c r="AY8" s="89"/>
      <c r="AZ8" s="89"/>
      <c r="BA8" s="89"/>
      <c r="BB8" s="89"/>
      <c r="BC8" s="89"/>
      <c r="BD8" s="89"/>
      <c r="BE8" s="89"/>
      <c r="BF8" s="89"/>
      <c r="BG8" s="89"/>
      <c r="BH8" s="89"/>
      <c r="BI8" s="89"/>
      <c r="BJ8" s="89"/>
      <c r="BK8" s="89"/>
      <c r="BL8" s="89"/>
      <c r="BM8" s="89"/>
      <c r="BN8" s="89"/>
      <c r="BO8" s="89"/>
      <c r="BP8" s="89"/>
      <c r="BQ8" s="89"/>
      <c r="BR8" s="89"/>
      <c r="BS8" s="89"/>
      <c r="BT8" s="89"/>
      <c r="BU8" s="89"/>
      <c r="BV8" s="89"/>
      <c r="BW8" s="89"/>
      <c r="BX8" s="89"/>
      <c r="BY8" s="89"/>
      <c r="BZ8" s="89"/>
      <c r="CA8" s="89"/>
      <c r="CB8" s="89"/>
      <c r="CC8" s="89"/>
      <c r="CD8" s="89"/>
      <c r="CE8" s="89"/>
      <c r="CF8" s="89"/>
      <c r="CG8" s="89"/>
      <c r="CH8" s="89"/>
      <c r="CI8" s="89"/>
      <c r="CJ8" s="89"/>
      <c r="CK8" s="89"/>
      <c r="CL8" s="89"/>
      <c r="CM8" s="89"/>
      <c r="CN8" s="89"/>
      <c r="CO8" s="89"/>
      <c r="CP8" s="89"/>
      <c r="CQ8" s="89"/>
      <c r="CR8" s="89"/>
      <c r="CS8" s="89"/>
      <c r="CT8" s="89"/>
      <c r="CU8" s="89"/>
      <c r="CV8" s="89"/>
      <c r="CW8" s="89"/>
      <c r="CX8" s="89"/>
      <c r="CY8" s="89"/>
      <c r="CZ8" s="89"/>
      <c r="DA8" s="98"/>
      <c r="DB8" s="98"/>
      <c r="DC8" s="98"/>
      <c r="DD8" s="98"/>
      <c r="DE8" s="98"/>
      <c r="DF8" s="98"/>
      <c r="DG8" s="98"/>
      <c r="DH8" s="98"/>
      <c r="DI8" s="98"/>
      <c r="DJ8" s="98"/>
    </row>
    <row r="9" spans="1:114" x14ac:dyDescent="0.25">
      <c r="A9" s="1" t="s">
        <v>55</v>
      </c>
      <c r="B9" s="105"/>
      <c r="C9" s="121">
        <v>25</v>
      </c>
      <c r="D9" s="121">
        <v>25</v>
      </c>
      <c r="E9" s="156">
        <v>17.5</v>
      </c>
      <c r="F9" s="121">
        <v>25</v>
      </c>
      <c r="G9" s="121">
        <f>data!D17</f>
        <v>0</v>
      </c>
      <c r="H9" s="121">
        <v>25</v>
      </c>
      <c r="I9" s="121">
        <v>25</v>
      </c>
      <c r="J9" s="121">
        <v>25</v>
      </c>
      <c r="K9" s="121">
        <v>13</v>
      </c>
      <c r="L9" s="121">
        <v>20</v>
      </c>
      <c r="M9" s="121">
        <v>25</v>
      </c>
      <c r="N9" s="121">
        <v>15</v>
      </c>
      <c r="O9" s="121">
        <v>25</v>
      </c>
      <c r="P9" s="121">
        <v>24.5</v>
      </c>
      <c r="Q9" s="121">
        <v>25</v>
      </c>
      <c r="R9" s="121">
        <v>2.08</v>
      </c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89"/>
      <c r="AF9" s="89"/>
      <c r="AG9" s="89"/>
      <c r="AH9" s="89"/>
      <c r="AI9" s="89"/>
      <c r="AJ9" s="89"/>
      <c r="AK9" s="89"/>
      <c r="AL9" s="89"/>
      <c r="AM9" s="89"/>
      <c r="AN9" s="89"/>
      <c r="AO9" s="89"/>
      <c r="AP9" s="89"/>
      <c r="AQ9" s="89"/>
      <c r="AR9" s="89"/>
      <c r="AS9" s="89"/>
      <c r="AT9" s="89"/>
      <c r="AU9" s="89"/>
      <c r="AV9" s="89"/>
      <c r="AW9" s="89"/>
      <c r="AX9" s="89"/>
      <c r="AY9" s="89"/>
      <c r="AZ9" s="89"/>
      <c r="BA9" s="89"/>
      <c r="BB9" s="89"/>
      <c r="BC9" s="89"/>
      <c r="BD9" s="89"/>
      <c r="BE9" s="89"/>
      <c r="BF9" s="89"/>
      <c r="BG9" s="89"/>
      <c r="BH9" s="89"/>
      <c r="BI9" s="89"/>
      <c r="BJ9" s="89"/>
      <c r="BK9" s="89"/>
      <c r="BL9" s="89"/>
      <c r="BM9" s="89"/>
      <c r="BN9" s="89"/>
      <c r="BO9" s="89"/>
      <c r="BP9" s="89"/>
      <c r="BQ9" s="89"/>
      <c r="BR9" s="89"/>
      <c r="BS9" s="89"/>
      <c r="BT9" s="89"/>
      <c r="BU9" s="89"/>
      <c r="BV9" s="89"/>
      <c r="BW9" s="89"/>
      <c r="BX9" s="89"/>
      <c r="BY9" s="89"/>
      <c r="BZ9" s="89"/>
      <c r="CA9" s="89"/>
      <c r="CB9" s="89"/>
      <c r="CC9" s="89"/>
      <c r="CD9" s="89"/>
      <c r="CE9" s="89"/>
      <c r="CF9" s="89"/>
      <c r="CG9" s="89"/>
      <c r="CH9" s="89"/>
      <c r="CI9" s="89"/>
      <c r="CJ9" s="89"/>
      <c r="CK9" s="89"/>
      <c r="CL9" s="89"/>
      <c r="CM9" s="89"/>
      <c r="CN9" s="89"/>
      <c r="CO9" s="89"/>
      <c r="CP9" s="89"/>
      <c r="CQ9" s="89"/>
      <c r="CR9" s="89"/>
      <c r="CS9" s="89"/>
      <c r="CT9" s="89"/>
      <c r="CU9" s="89"/>
      <c r="CV9" s="89"/>
      <c r="CW9" s="89"/>
      <c r="CX9" s="89"/>
      <c r="CY9" s="89"/>
      <c r="CZ9" s="89"/>
      <c r="DA9" s="98"/>
      <c r="DB9" s="98"/>
      <c r="DC9" s="98"/>
      <c r="DD9" s="98"/>
      <c r="DE9" s="98"/>
      <c r="DF9" s="98"/>
      <c r="DG9" s="98"/>
      <c r="DH9" s="98"/>
      <c r="DI9" s="98"/>
      <c r="DJ9" s="98"/>
    </row>
    <row r="10" spans="1:114" x14ac:dyDescent="0.25">
      <c r="A10" s="1" t="s">
        <v>57</v>
      </c>
      <c r="B10" s="105"/>
      <c r="C10" s="121">
        <f>data!O27</f>
        <v>2</v>
      </c>
      <c r="D10" s="121">
        <f>data!O28</f>
        <v>3</v>
      </c>
      <c r="E10" s="121"/>
      <c r="F10" s="121">
        <f>data!O30</f>
        <v>3</v>
      </c>
      <c r="G10" s="121">
        <f>data!O31</f>
        <v>0</v>
      </c>
      <c r="H10" s="121">
        <f>data!O32</f>
        <v>0</v>
      </c>
      <c r="I10" s="121">
        <f>data!O33</f>
        <v>0</v>
      </c>
      <c r="J10" s="121">
        <f>data!O35</f>
        <v>0</v>
      </c>
      <c r="K10" s="121">
        <f>data!O36</f>
        <v>0</v>
      </c>
      <c r="L10" s="121">
        <f>data!O36</f>
        <v>0</v>
      </c>
      <c r="M10" s="121">
        <f>data!O38</f>
        <v>0</v>
      </c>
      <c r="N10" s="121">
        <v>0</v>
      </c>
      <c r="O10" s="121">
        <f>data!O40</f>
        <v>0</v>
      </c>
      <c r="P10" s="121">
        <f>data!O42</f>
        <v>0</v>
      </c>
      <c r="Q10" s="121">
        <f>data!O43</f>
        <v>0</v>
      </c>
      <c r="R10" s="121">
        <f>data!P44</f>
        <v>0</v>
      </c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  <c r="BM10" s="89"/>
      <c r="BN10" s="89"/>
      <c r="BO10" s="89"/>
      <c r="BP10" s="89"/>
      <c r="BQ10" s="89"/>
      <c r="BR10" s="89"/>
      <c r="BS10" s="89"/>
      <c r="BT10" s="89"/>
      <c r="BU10" s="89"/>
      <c r="BV10" s="89"/>
      <c r="BW10" s="89"/>
      <c r="BX10" s="89"/>
      <c r="BY10" s="89"/>
      <c r="BZ10" s="89"/>
      <c r="CA10" s="89"/>
      <c r="CB10" s="89"/>
      <c r="CC10" s="89"/>
      <c r="CD10" s="89"/>
      <c r="CE10" s="89"/>
      <c r="CF10" s="89"/>
      <c r="CG10" s="89"/>
      <c r="CH10" s="89"/>
      <c r="CI10" s="89"/>
      <c r="CJ10" s="89"/>
      <c r="CK10" s="89"/>
      <c r="CL10" s="89"/>
      <c r="CM10" s="89"/>
      <c r="CN10" s="89"/>
      <c r="CO10" s="89"/>
      <c r="CP10" s="89"/>
      <c r="CQ10" s="89"/>
      <c r="CR10" s="89"/>
      <c r="CS10" s="89"/>
      <c r="CT10" s="89"/>
      <c r="CU10" s="89"/>
      <c r="CV10" s="89"/>
      <c r="CW10" s="89"/>
      <c r="CX10" s="89"/>
      <c r="CY10" s="98"/>
      <c r="CZ10" s="98"/>
      <c r="DA10" s="98"/>
      <c r="DB10" s="98"/>
      <c r="DC10" s="98"/>
      <c r="DD10" s="98"/>
      <c r="DE10" s="98"/>
      <c r="DF10" s="98"/>
      <c r="DG10" s="98"/>
      <c r="DH10" s="98"/>
      <c r="DI10" s="98"/>
      <c r="DJ10" s="98"/>
    </row>
    <row r="11" spans="1:114" x14ac:dyDescent="0.25">
      <c r="A11" s="1" t="s">
        <v>54</v>
      </c>
      <c r="B11" s="105"/>
      <c r="C11" s="122">
        <f t="shared" ref="C11:R11" si="0">C8-C2-C6+C10+C9</f>
        <v>55.5</v>
      </c>
      <c r="D11" s="122">
        <f t="shared" si="0"/>
        <v>38.5</v>
      </c>
      <c r="E11" s="122">
        <f t="shared" si="0"/>
        <v>22</v>
      </c>
      <c r="F11" s="122">
        <f t="shared" si="0"/>
        <v>41.5</v>
      </c>
      <c r="G11" s="122">
        <f t="shared" si="0"/>
        <v>0</v>
      </c>
      <c r="H11" s="122">
        <f t="shared" si="0"/>
        <v>42</v>
      </c>
      <c r="I11" s="122">
        <f t="shared" si="0"/>
        <v>32</v>
      </c>
      <c r="J11" s="122">
        <f t="shared" si="0"/>
        <v>26</v>
      </c>
      <c r="K11" s="122">
        <f t="shared" si="0"/>
        <v>13</v>
      </c>
      <c r="L11" s="122">
        <f t="shared" si="0"/>
        <v>20</v>
      </c>
      <c r="M11" s="122">
        <f t="shared" si="0"/>
        <v>36.5</v>
      </c>
      <c r="N11" s="122">
        <f t="shared" si="0"/>
        <v>60</v>
      </c>
      <c r="O11" s="122">
        <f t="shared" si="0"/>
        <v>65</v>
      </c>
      <c r="P11" s="122">
        <f t="shared" si="0"/>
        <v>24.5</v>
      </c>
      <c r="Q11" s="122">
        <f t="shared" si="0"/>
        <v>37.5</v>
      </c>
      <c r="R11" s="122">
        <f t="shared" si="0"/>
        <v>2.08</v>
      </c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  <c r="BM11" s="89"/>
      <c r="BN11" s="89"/>
      <c r="BO11" s="89"/>
      <c r="BP11" s="89"/>
      <c r="BQ11" s="89"/>
      <c r="BR11" s="89"/>
      <c r="BS11" s="89"/>
      <c r="BT11" s="89"/>
      <c r="BU11" s="89"/>
      <c r="BV11" s="89"/>
      <c r="BW11" s="89"/>
      <c r="BX11" s="89"/>
      <c r="BY11" s="89"/>
      <c r="BZ11" s="89"/>
      <c r="CA11" s="89"/>
      <c r="CB11" s="89"/>
      <c r="CC11" s="89"/>
      <c r="CD11" s="89"/>
      <c r="CE11" s="89"/>
      <c r="CF11" s="89"/>
      <c r="CG11" s="89"/>
      <c r="CH11" s="89"/>
      <c r="CI11" s="89"/>
      <c r="CJ11" s="89"/>
      <c r="CK11" s="89"/>
      <c r="CL11" s="89"/>
      <c r="CM11" s="89"/>
      <c r="CN11" s="89"/>
      <c r="CO11" s="89"/>
      <c r="CP11" s="89"/>
      <c r="CQ11" s="89"/>
      <c r="CR11" s="89"/>
      <c r="CS11" s="89"/>
      <c r="CT11" s="89"/>
      <c r="CU11" s="89"/>
      <c r="CV11" s="89"/>
      <c r="CW11" s="89"/>
      <c r="CX11" s="89"/>
      <c r="CY11" s="98"/>
      <c r="CZ11" s="98"/>
      <c r="DA11" s="98"/>
      <c r="DB11" s="98"/>
      <c r="DC11" s="98"/>
      <c r="DD11" s="98"/>
      <c r="DE11" s="98"/>
      <c r="DF11" s="98"/>
      <c r="DG11" s="98"/>
      <c r="DH11" s="98"/>
      <c r="DI11" s="98"/>
      <c r="DJ11" s="98"/>
    </row>
    <row r="12" spans="1:114" x14ac:dyDescent="0.25">
      <c r="O12" s="120">
        <f>SUM(C2:AD7)</f>
        <v>8</v>
      </c>
    </row>
    <row r="13" spans="1:114" ht="21.75" customHeight="1" x14ac:dyDescent="0.25">
      <c r="B13" s="1" t="s">
        <v>28</v>
      </c>
      <c r="C13" s="36">
        <v>6</v>
      </c>
      <c r="D13" s="36">
        <v>7</v>
      </c>
      <c r="E13" s="36">
        <v>8</v>
      </c>
      <c r="F13" s="36">
        <v>9</v>
      </c>
      <c r="G13" s="36">
        <v>10</v>
      </c>
      <c r="H13" s="36">
        <v>11</v>
      </c>
      <c r="I13" s="36">
        <v>12</v>
      </c>
      <c r="J13" s="36">
        <v>1</v>
      </c>
      <c r="K13" s="36">
        <v>2</v>
      </c>
      <c r="L13" s="36">
        <v>3</v>
      </c>
      <c r="M13" s="36">
        <v>4</v>
      </c>
      <c r="N13" s="36">
        <v>5</v>
      </c>
      <c r="O13" s="1" t="s">
        <v>30</v>
      </c>
    </row>
    <row r="14" spans="1:114" x14ac:dyDescent="0.25">
      <c r="A14" s="12" t="str">
        <f>data!N2</f>
        <v>Congés Payés</v>
      </c>
      <c r="B14" s="13" t="str">
        <f>data!O2</f>
        <v>CP</v>
      </c>
      <c r="C14" s="23">
        <f>SUMIFS(BD!$G:$G,BD!$I:$I,C$13,BD!$H:$H,$B14)</f>
        <v>1</v>
      </c>
      <c r="D14" s="96">
        <f>SUMIFS(BD!$G:$G,BD!$I:$I,D$13,BD!$H:$H,$B14)</f>
        <v>0</v>
      </c>
      <c r="E14" s="99">
        <f>SUMIFS(BD!$G:$G,BD!$I:$I,E$13,BD!$H:$H,$B14)</f>
        <v>0</v>
      </c>
      <c r="F14" s="23">
        <f>SUMIFS(BD!$G:$G,BD!$I:$I,F$13,BD!$H:$H,$B14)</f>
        <v>0</v>
      </c>
      <c r="G14" s="23">
        <f>SUMIFS(BD!$G:$G,BD!$I:$I,G$13,BD!$H:$H,$B14)</f>
        <v>0</v>
      </c>
      <c r="H14" s="23">
        <f>SUMIFS(BD!$G:$G,BD!$I:$I,H$13,BD!$H:$H,$B14)</f>
        <v>0</v>
      </c>
      <c r="I14" s="20">
        <f>SUMIFS(BD!$G:$G,BD!$I:$I,I$13,BD!$H:$H,$B14)</f>
        <v>0</v>
      </c>
      <c r="J14" s="23">
        <f>SUMIFS(BD!$G:$G,BD!$I:$I,J$13,BD!$H:$H,$B14)</f>
        <v>0</v>
      </c>
      <c r="K14" s="23">
        <f>SUMIFS(BD!$G:$G,BD!$I:$I,K$13,BD!$H:$H,$B14)</f>
        <v>0</v>
      </c>
      <c r="L14" s="23">
        <f>SUMIFS(BD!$G:$G,BD!$I:$I,L$13,BD!$H:$H,$B14)</f>
        <v>0</v>
      </c>
      <c r="M14" s="96">
        <f>SUMIFS(BD!$G:$G,BD!$I:$I,M$13,BD!$H:$H,$B14)</f>
        <v>0</v>
      </c>
      <c r="N14" s="23">
        <f>SUMIFS(BD!$G:$G,BD!$I:$I,N$13,BD!$H:$H,$B14)</f>
        <v>0</v>
      </c>
      <c r="O14" s="20">
        <f>SUM(C14:N14)</f>
        <v>1</v>
      </c>
    </row>
    <row r="15" spans="1:114" x14ac:dyDescent="0.25">
      <c r="A15" s="12" t="str">
        <f>data!N3</f>
        <v>Accident du travail</v>
      </c>
      <c r="B15" s="14" t="str">
        <f>data!O3</f>
        <v>AT</v>
      </c>
      <c r="C15" s="23">
        <f>SUMIFS(BD!$G:$G,BD!$I:$I,C$13,BD!$H:$H,$B15)</f>
        <v>1</v>
      </c>
      <c r="D15" s="23">
        <f>SUMIFS(BD!$G:$G,BD!$I:$I,D$13,BD!$H:$H,$B15)</f>
        <v>0</v>
      </c>
      <c r="E15" s="23">
        <f>SUMIFS(BD!$G:$G,BD!$I:$I,E$13,BD!$H:$H,$B15)</f>
        <v>0</v>
      </c>
      <c r="F15" s="23">
        <f>SUMIFS(BD!$G:$G,BD!$I:$I,F$13,BD!$H:$H,$B15)</f>
        <v>0</v>
      </c>
      <c r="G15" s="23">
        <f>SUMIFS(BD!$G:$G,BD!$I:$I,G$13,BD!$H:$H,$B15)</f>
        <v>0</v>
      </c>
      <c r="H15" s="23">
        <f>SUMIFS(BD!$G:$G,BD!$I:$I,H$13,BD!$H:$H,$B15)</f>
        <v>0</v>
      </c>
      <c r="I15" s="20">
        <f>SUMIFS(BD!$G:$G,BD!$I:$I,I$13,BD!$H:$H,$B15)</f>
        <v>0</v>
      </c>
      <c r="J15" s="23">
        <f>SUMIFS(BD!$G:$G,BD!$I:$I,J$13,BD!$H:$H,$B15)</f>
        <v>0</v>
      </c>
      <c r="K15" s="23">
        <f>SUMIFS(BD!$G:$G,BD!$I:$I,K$13,BD!$H:$H,$B15)</f>
        <v>0</v>
      </c>
      <c r="L15" s="23">
        <f>SUMIFS(BD!$G:$G,BD!$I:$I,L$13,BD!$H:$H,$B15)</f>
        <v>0</v>
      </c>
      <c r="M15" s="23">
        <f>SUMIFS(BD!$G:$G,BD!$I:$I,M$13,BD!$H:$H,$B15)</f>
        <v>0</v>
      </c>
      <c r="N15" s="96">
        <f>SUMIFS(BD!$G:$G,BD!$I:$I,N$13,BD!$H:$H,$B15)</f>
        <v>0</v>
      </c>
      <c r="O15" s="20">
        <f t="shared" ref="O15:O17" si="1">SUM(C15:N15)</f>
        <v>1</v>
      </c>
    </row>
    <row r="16" spans="1:114" x14ac:dyDescent="0.25">
      <c r="A16" s="12" t="str">
        <f>data!N4</f>
        <v>Congé sans solde</v>
      </c>
      <c r="B16" s="15" t="str">
        <f>data!O4</f>
        <v>CSS</v>
      </c>
      <c r="C16" s="23">
        <f>SUMIFS(BD!$G:$G,BD!$I:$I,C$13,BD!$H:$H,$B16)</f>
        <v>1</v>
      </c>
      <c r="D16" s="23">
        <f>SUMIFS(BD!$G:$G,BD!$I:$I,D$13,BD!$H:$H,$B16)</f>
        <v>0</v>
      </c>
      <c r="E16" s="23">
        <f>SUMIFS(BD!$G:$G,BD!$I:$I,E$13,BD!$H:$H,$B16)</f>
        <v>0</v>
      </c>
      <c r="F16" s="23">
        <f>SUMIFS(BD!$G:$G,BD!$I:$I,F$13,BD!$H:$H,$B16)</f>
        <v>0</v>
      </c>
      <c r="G16" s="23">
        <f>SUMIFS(BD!$G:$G,BD!$I:$I,G$13,BD!$H:$H,$B16)</f>
        <v>0</v>
      </c>
      <c r="H16" s="23">
        <f>SUMIFS(BD!$G:$G,BD!$I:$I,H$13,BD!$H:$H,$B16)</f>
        <v>0</v>
      </c>
      <c r="I16" s="20">
        <f>SUMIFS(BD!$G:$G,BD!$I:$I,I$13,BD!$H:$H,$B16)</f>
        <v>0</v>
      </c>
      <c r="J16" s="23">
        <f>SUMIFS(BD!$G:$G,BD!$I:$I,J$13,BD!$H:$H,$B16)</f>
        <v>0</v>
      </c>
      <c r="K16" s="23">
        <f>SUMIFS(BD!$G:$G,BD!$I:$I,K$13,BD!$H:$H,$B16)</f>
        <v>0</v>
      </c>
      <c r="L16" s="23">
        <f>SUMIFS(BD!$G:$G,BD!$I:$I,L$13,BD!$H:$H,$B16)</f>
        <v>0</v>
      </c>
      <c r="M16" s="23">
        <f>SUMIFS(BD!$G:$G,BD!$I:$I,M$13,BD!$H:$H,$B16)</f>
        <v>0</v>
      </c>
      <c r="N16" s="23">
        <f>SUMIFS(BD!$G:$G,BD!$I:$I,N$13,BD!$H:$H,$B16)</f>
        <v>0</v>
      </c>
      <c r="O16" s="20">
        <f t="shared" si="1"/>
        <v>1</v>
      </c>
    </row>
    <row r="17" spans="1:16" x14ac:dyDescent="0.25">
      <c r="A17" s="12" t="str">
        <f>data!N5</f>
        <v>Arrêt Maladie</v>
      </c>
      <c r="B17" s="16" t="str">
        <f>data!O5</f>
        <v>AM</v>
      </c>
      <c r="C17" s="23">
        <f>SUMIFS(BD!$G:$G,BD!$I:$I,C$13,BD!$H:$H,$B17)</f>
        <v>1</v>
      </c>
      <c r="D17" s="23">
        <f>SUMIFS(BD!$G:$G,BD!$I:$I,D$13,BD!$H:$H,$B17)</f>
        <v>0</v>
      </c>
      <c r="E17" s="23">
        <f>SUMIFS(BD!$G:$G,BD!$I:$I,E$13,BD!$H:$H,$B17)</f>
        <v>0</v>
      </c>
      <c r="F17" s="23">
        <f>SUMIFS(BD!$G:$G,BD!$I:$I,F$13,BD!$H:$H,$B17)</f>
        <v>0</v>
      </c>
      <c r="G17" s="23">
        <f>SUMIFS(BD!$G:$G,BD!$I:$I,G$13,BD!$H:$H,$B17)</f>
        <v>0</v>
      </c>
      <c r="H17" s="23">
        <f>SUMIFS(BD!$G:$G,BD!$I:$I,H$13,BD!$H:$H,$B17)</f>
        <v>0</v>
      </c>
      <c r="I17" s="20">
        <f>SUMIFS(BD!$G:$G,BD!$I:$I,I$13,BD!$H:$H,$B17)</f>
        <v>0</v>
      </c>
      <c r="J17" s="23">
        <f>SUMIFS(BD!$G:$G,BD!$I:$I,J$13,BD!$H:$H,$B17)</f>
        <v>0</v>
      </c>
      <c r="K17" s="23">
        <f>SUMIFS(BD!$G:$G,BD!$I:$I,K$13,BD!$H:$H,$B17)</f>
        <v>0</v>
      </c>
      <c r="L17" s="23">
        <f>SUMIFS(BD!$G:$G,BD!$I:$I,L$13,BD!$H:$H,$B17)</f>
        <v>0</v>
      </c>
      <c r="M17" s="23">
        <f>SUMIFS(BD!$G:$G,BD!$I:$I,M$13,BD!$H:$H,$B17)</f>
        <v>0</v>
      </c>
      <c r="N17" s="23">
        <f>SUMIFS(BD!$G:$G,BD!$I:$I,N$13,BD!$H:$H,$B17)</f>
        <v>0</v>
      </c>
      <c r="O17" s="20">
        <f t="shared" si="1"/>
        <v>1</v>
      </c>
    </row>
    <row r="18" spans="1:16" x14ac:dyDescent="0.25">
      <c r="A18" s="1" t="str">
        <f>data!N6</f>
        <v>congés ancienneté</v>
      </c>
      <c r="B18" s="24" t="str">
        <f>data!O6</f>
        <v>CA</v>
      </c>
      <c r="C18" s="23">
        <f>SUMIFS(BD!$G:$G,BD!$I:$I,C$13,BD!$H:$H,$B18)</f>
        <v>0</v>
      </c>
      <c r="D18" s="23">
        <f>SUMIFS(BD!$G:$G,BD!$I:$I,D$13,BD!$H:$H,$B18)</f>
        <v>0</v>
      </c>
      <c r="E18" s="23">
        <f>SUMIFS(BD!$G:$G,BD!$I:$I,E$13,BD!$H:$H,$B18)</f>
        <v>0</v>
      </c>
      <c r="F18" s="23">
        <f>SUMIFS(BD!$G:$G,BD!$I:$I,F$13,BD!$H:$H,$B18)</f>
        <v>0</v>
      </c>
      <c r="G18" s="23">
        <f>SUMIFS(BD!$G:$G,BD!$I:$I,G$13,BD!$H:$H,$B18)</f>
        <v>0</v>
      </c>
      <c r="H18" s="23">
        <f>SUMIFS(BD!$G:$G,BD!$I:$I,H$13,BD!$H:$H,$B18)</f>
        <v>0</v>
      </c>
      <c r="I18" s="23">
        <f>SUMIFS(BD!$G:$G,BD!$I:$I,I$13,BD!$H:$H,$B18)</f>
        <v>0</v>
      </c>
      <c r="J18" s="23">
        <f>SUMIFS(BD!$G:$G,BD!$I:$I,J$13,BD!$H:$H,$B18)</f>
        <v>0</v>
      </c>
      <c r="K18" s="23">
        <f>SUMIFS(BD!$G:$G,BD!$I:$I,K$13,BD!$H:$H,$B18)</f>
        <v>0</v>
      </c>
      <c r="L18" s="23">
        <f>SUMIFS(BD!$G:$G,BD!$I:$I,L$13,BD!$H:$H,$B18)</f>
        <v>0</v>
      </c>
      <c r="M18" s="23">
        <f>SUMIFS(BD!$G:$G,BD!$I:$I,M$13,BD!$H:$H,$B18)</f>
        <v>0</v>
      </c>
      <c r="N18" s="23">
        <f>SUMIFS(BD!$G:$G,BD!$I:$I,N$13,BD!$H:$H,$B18)</f>
        <v>0</v>
      </c>
      <c r="O18" s="23">
        <f>SUMIFS(BD!$G:$G,BD!$I:$I,O$13,BD!$H:$H,$B18)</f>
        <v>0</v>
      </c>
    </row>
    <row r="19" spans="1:16" x14ac:dyDescent="0.25">
      <c r="A19" s="1" t="s">
        <v>58</v>
      </c>
      <c r="B19" s="151" t="str">
        <f>data!O7</f>
        <v>CE</v>
      </c>
      <c r="C19" s="23">
        <f>SUMIFS(BD!$G:$G,BD!$I:$I,C$13,BD!$H:$H,$B19)</f>
        <v>0</v>
      </c>
      <c r="D19" s="23">
        <f>SUMIFS(BD!$G:$G,BD!$I:$I,D$13,BD!$H:$H,$B19)</f>
        <v>0</v>
      </c>
      <c r="E19" s="23">
        <f>SUMIFS(BD!$G:$G,BD!$I:$I,E$13,BD!$H:$H,$B19)</f>
        <v>0</v>
      </c>
      <c r="F19" s="23">
        <f>SUMIFS(BD!$G:$G,BD!$I:$I,F$13,BD!$H:$H,$B19)</f>
        <v>0</v>
      </c>
      <c r="G19" s="23">
        <f>SUMIFS(BD!$G:$G,BD!$I:$I,G$13,BD!$H:$H,$B19)</f>
        <v>0</v>
      </c>
      <c r="H19" s="23">
        <f>SUMIFS(BD!$G:$G,BD!$I:$I,H$13,BD!$H:$H,$B19)</f>
        <v>0</v>
      </c>
      <c r="I19" s="23">
        <f>SUMIFS(BD!$G:$G,BD!$I:$I,I$13,BD!$H:$H,$B19)</f>
        <v>0</v>
      </c>
      <c r="J19" s="23">
        <f>SUMIFS(BD!$G:$G,BD!$I:$I,J$13,BD!$H:$H,$B19)</f>
        <v>0</v>
      </c>
      <c r="K19" s="23">
        <f>SUMIFS(BD!$G:$G,BD!$I:$I,K$13,BD!$H:$H,$B19)</f>
        <v>0</v>
      </c>
      <c r="L19" s="23">
        <f>SUMIFS(BD!$G:$G,BD!$I:$I,L$13,BD!$H:$H,$B19)</f>
        <v>0</v>
      </c>
      <c r="M19" s="23">
        <f>SUMIFS(BD!$G:$G,BD!$I:$I,M$13,BD!$H:$H,$B19)</f>
        <v>0</v>
      </c>
      <c r="N19" s="23">
        <f>SUMIFS(BD!$G:$G,BD!$I:$I,N$13,BD!$H:$H,$B19)</f>
        <v>0</v>
      </c>
      <c r="O19" s="23">
        <f>SUMIFS(BD!$G:$G,BD!$I:$I,O$13,BD!$H:$H,$B19)</f>
        <v>0</v>
      </c>
    </row>
    <row r="20" spans="1:16" x14ac:dyDescent="0.25">
      <c r="C20" s="27">
        <f t="shared" ref="C20:O20" si="2">SUM(C14:C19)</f>
        <v>4</v>
      </c>
      <c r="D20" s="27">
        <f t="shared" si="2"/>
        <v>0</v>
      </c>
      <c r="E20" s="27">
        <f t="shared" si="2"/>
        <v>0</v>
      </c>
      <c r="F20" s="27">
        <f t="shared" si="2"/>
        <v>0</v>
      </c>
      <c r="G20" s="27">
        <f t="shared" si="2"/>
        <v>0</v>
      </c>
      <c r="H20" s="27">
        <f t="shared" si="2"/>
        <v>0</v>
      </c>
      <c r="I20" s="27">
        <f t="shared" si="2"/>
        <v>0</v>
      </c>
      <c r="J20" s="27">
        <f t="shared" si="2"/>
        <v>0</v>
      </c>
      <c r="K20" s="27">
        <f t="shared" si="2"/>
        <v>0</v>
      </c>
      <c r="L20" s="27">
        <f t="shared" si="2"/>
        <v>0</v>
      </c>
      <c r="M20" s="27">
        <f t="shared" si="2"/>
        <v>0</v>
      </c>
      <c r="N20" s="27">
        <f t="shared" si="2"/>
        <v>0</v>
      </c>
      <c r="O20" s="27">
        <f t="shared" si="2"/>
        <v>4</v>
      </c>
      <c r="P20" s="86"/>
    </row>
    <row r="21" spans="1:16" x14ac:dyDescent="0.25">
      <c r="C21" s="1" t="s">
        <v>47</v>
      </c>
      <c r="D21" s="1" t="s">
        <v>47</v>
      </c>
      <c r="E21" s="1" t="s">
        <v>47</v>
      </c>
      <c r="F21" s="1" t="s">
        <v>47</v>
      </c>
      <c r="G21" s="1" t="s">
        <v>47</v>
      </c>
      <c r="H21" s="1" t="s">
        <v>47</v>
      </c>
      <c r="I21" s="1" t="s">
        <v>47</v>
      </c>
      <c r="J21" s="1" t="s">
        <v>47</v>
      </c>
      <c r="K21" s="1" t="s">
        <v>47</v>
      </c>
      <c r="L21" s="1" t="s">
        <v>47</v>
      </c>
      <c r="N21" s="1"/>
    </row>
    <row r="22" spans="1:16" x14ac:dyDescent="0.25">
      <c r="M22" s="97"/>
      <c r="N22" s="97"/>
    </row>
  </sheetData>
  <pageMargins left="0.7" right="0.7" top="0.75" bottom="0.75" header="0.3" footer="0.3"/>
  <pageSetup paperSize="9" scale="6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>
    <tabColor rgb="FFFF0000"/>
  </sheetPr>
  <dimension ref="A1:R365"/>
  <sheetViews>
    <sheetView showGridLines="0" workbookViewId="0">
      <selection activeCell="F38" sqref="F38"/>
    </sheetView>
  </sheetViews>
  <sheetFormatPr baseColWidth="10" defaultRowHeight="15" x14ac:dyDescent="0.25"/>
  <cols>
    <col min="1" max="1" width="12" bestFit="1" customWidth="1"/>
    <col min="2" max="2" width="12.85546875" customWidth="1"/>
    <col min="3" max="3" width="10.85546875" bestFit="1" customWidth="1"/>
    <col min="4" max="4" width="5.5703125" customWidth="1"/>
    <col min="5" max="5" width="4.5703125" customWidth="1"/>
    <col min="6" max="6" width="24.28515625" bestFit="1" customWidth="1"/>
    <col min="7" max="7" width="17.28515625" bestFit="1" customWidth="1"/>
    <col min="9" max="9" width="11" customWidth="1"/>
    <col min="11" max="11" width="12.5703125" customWidth="1"/>
    <col min="13" max="13" width="14" customWidth="1"/>
    <col min="14" max="14" width="20.28515625" bestFit="1" customWidth="1"/>
    <col min="16" max="16" width="5.7109375" customWidth="1"/>
    <col min="18" max="18" width="15.140625" customWidth="1"/>
  </cols>
  <sheetData>
    <row r="1" spans="1:18" x14ac:dyDescent="0.25">
      <c r="A1" s="37">
        <v>2021</v>
      </c>
      <c r="B1" s="5">
        <v>1</v>
      </c>
      <c r="C1" s="76" t="s">
        <v>15</v>
      </c>
      <c r="D1" s="2">
        <f>+$A$1</f>
        <v>2021</v>
      </c>
      <c r="E1" s="39">
        <v>30</v>
      </c>
      <c r="F1" s="90">
        <v>44340</v>
      </c>
      <c r="G1" s="73" t="s">
        <v>9</v>
      </c>
      <c r="H1" s="79">
        <f t="shared" ref="H1:H6" si="0">DATE(YEAR($A$2),MONTH(F1),DAY(F1))</f>
        <v>44340</v>
      </c>
      <c r="I1" s="83">
        <v>2020</v>
      </c>
      <c r="J1" s="84">
        <v>43890</v>
      </c>
      <c r="L1" s="82"/>
      <c r="M1" s="57"/>
      <c r="N1" s="10" t="s">
        <v>23</v>
      </c>
      <c r="O1" s="11" t="s">
        <v>24</v>
      </c>
      <c r="Q1" s="17"/>
      <c r="R1" s="18"/>
    </row>
    <row r="2" spans="1:18" x14ac:dyDescent="0.25">
      <c r="A2" s="78">
        <v>44501</v>
      </c>
      <c r="B2" s="6">
        <v>2</v>
      </c>
      <c r="C2" s="77" t="s">
        <v>16</v>
      </c>
      <c r="D2" s="3">
        <f t="shared" ref="D2:D7" si="1">+$A$1</f>
        <v>2021</v>
      </c>
      <c r="E2" s="71">
        <v>31</v>
      </c>
      <c r="F2" s="72">
        <v>44391</v>
      </c>
      <c r="G2" s="74" t="s">
        <v>0</v>
      </c>
      <c r="H2" s="80">
        <f t="shared" si="0"/>
        <v>44391</v>
      </c>
      <c r="J2" s="1"/>
      <c r="L2" s="82"/>
      <c r="M2" s="57"/>
      <c r="N2" s="146" t="s">
        <v>32</v>
      </c>
      <c r="O2" s="146" t="s">
        <v>25</v>
      </c>
      <c r="Q2" s="17"/>
      <c r="R2" s="18"/>
    </row>
    <row r="3" spans="1:18" x14ac:dyDescent="0.25">
      <c r="A3" s="6">
        <f>+A1+1</f>
        <v>2022</v>
      </c>
      <c r="B3" s="6">
        <v>3</v>
      </c>
      <c r="C3" s="77" t="s">
        <v>17</v>
      </c>
      <c r="D3" s="3">
        <f t="shared" si="1"/>
        <v>2021</v>
      </c>
      <c r="E3" s="71">
        <v>31</v>
      </c>
      <c r="F3" s="72">
        <v>44423</v>
      </c>
      <c r="G3" s="74" t="s">
        <v>1</v>
      </c>
      <c r="H3" s="80">
        <f t="shared" si="0"/>
        <v>44423</v>
      </c>
      <c r="K3" s="38">
        <v>2</v>
      </c>
      <c r="L3" s="39" t="s">
        <v>33</v>
      </c>
      <c r="N3" s="33" t="s">
        <v>51</v>
      </c>
      <c r="O3" s="32" t="s">
        <v>49</v>
      </c>
      <c r="Q3" s="17"/>
      <c r="R3" s="18"/>
    </row>
    <row r="4" spans="1:18" x14ac:dyDescent="0.25">
      <c r="A4" s="6">
        <f>+A1+2</f>
        <v>2023</v>
      </c>
      <c r="B4" s="6">
        <v>4</v>
      </c>
      <c r="C4" s="77" t="s">
        <v>18</v>
      </c>
      <c r="D4" s="3">
        <f t="shared" si="1"/>
        <v>2021</v>
      </c>
      <c r="E4" s="71">
        <v>30</v>
      </c>
      <c r="F4" s="72">
        <v>44501</v>
      </c>
      <c r="G4" s="74" t="s">
        <v>2</v>
      </c>
      <c r="H4" s="80">
        <f t="shared" si="0"/>
        <v>44501</v>
      </c>
      <c r="K4" s="40">
        <v>3</v>
      </c>
      <c r="L4" s="41" t="s">
        <v>34</v>
      </c>
      <c r="N4" s="28" t="s">
        <v>31</v>
      </c>
      <c r="O4" s="28" t="s">
        <v>26</v>
      </c>
      <c r="Q4" s="17"/>
      <c r="R4" s="18"/>
    </row>
    <row r="5" spans="1:18" x14ac:dyDescent="0.25">
      <c r="A5" s="6"/>
      <c r="B5" s="6">
        <v>5</v>
      </c>
      <c r="C5" s="77" t="s">
        <v>19</v>
      </c>
      <c r="D5" s="3">
        <f t="shared" si="1"/>
        <v>2021</v>
      </c>
      <c r="E5" s="71">
        <v>31</v>
      </c>
      <c r="F5" s="72">
        <v>44511</v>
      </c>
      <c r="G5" s="74" t="s">
        <v>22</v>
      </c>
      <c r="H5" s="80">
        <f t="shared" si="0"/>
        <v>44511</v>
      </c>
      <c r="K5" s="40">
        <v>4</v>
      </c>
      <c r="L5" s="41" t="s">
        <v>35</v>
      </c>
      <c r="N5" s="26" t="s">
        <v>48</v>
      </c>
      <c r="O5" s="26" t="s">
        <v>27</v>
      </c>
      <c r="Q5" s="17"/>
      <c r="R5" s="18"/>
    </row>
    <row r="6" spans="1:18" x14ac:dyDescent="0.25">
      <c r="A6" s="6"/>
      <c r="B6" s="6">
        <v>6</v>
      </c>
      <c r="C6" s="77" t="s">
        <v>20</v>
      </c>
      <c r="D6" s="3">
        <f t="shared" si="1"/>
        <v>2021</v>
      </c>
      <c r="E6" s="71">
        <v>30</v>
      </c>
      <c r="F6" s="93">
        <v>44555</v>
      </c>
      <c r="G6" s="94" t="s">
        <v>5</v>
      </c>
      <c r="H6" s="95">
        <f t="shared" si="0"/>
        <v>44555</v>
      </c>
      <c r="K6" s="40">
        <v>5</v>
      </c>
      <c r="L6" s="41" t="s">
        <v>36</v>
      </c>
      <c r="N6" s="147" t="s">
        <v>52</v>
      </c>
      <c r="O6" s="148" t="s">
        <v>50</v>
      </c>
      <c r="Q6" s="17"/>
      <c r="R6" s="18"/>
    </row>
    <row r="7" spans="1:18" x14ac:dyDescent="0.25">
      <c r="A7" s="6"/>
      <c r="B7" s="6">
        <v>7</v>
      </c>
      <c r="C7" s="77" t="s">
        <v>21</v>
      </c>
      <c r="D7" s="3">
        <f t="shared" si="1"/>
        <v>2021</v>
      </c>
      <c r="E7" s="71">
        <v>31</v>
      </c>
      <c r="F7" s="72">
        <v>44562</v>
      </c>
      <c r="G7" s="74" t="s">
        <v>6</v>
      </c>
      <c r="H7" s="80">
        <f>DATE(YEAR($A$2)+1,MONTH(F7),DAY(F7))</f>
        <v>44562</v>
      </c>
      <c r="K7" s="40">
        <v>6</v>
      </c>
      <c r="L7" s="41" t="s">
        <v>37</v>
      </c>
      <c r="N7" s="152" t="s">
        <v>58</v>
      </c>
      <c r="O7" s="153" t="s">
        <v>59</v>
      </c>
      <c r="Q7" s="17"/>
      <c r="R7" s="18"/>
    </row>
    <row r="8" spans="1:18" x14ac:dyDescent="0.25">
      <c r="A8" s="6"/>
      <c r="B8" s="6">
        <v>8</v>
      </c>
      <c r="C8" s="77" t="s">
        <v>10</v>
      </c>
      <c r="D8" s="3">
        <f>+$A$3</f>
        <v>2022</v>
      </c>
      <c r="E8" s="71">
        <v>31</v>
      </c>
      <c r="F8" s="91">
        <v>44655</v>
      </c>
      <c r="G8" s="74" t="s">
        <v>3</v>
      </c>
      <c r="H8" s="80">
        <f>DATE(YEAR($A$2)+1,MONTH(F8),DAY(F8))</f>
        <v>44655</v>
      </c>
      <c r="K8" s="40">
        <v>7</v>
      </c>
      <c r="L8" s="41" t="s">
        <v>38</v>
      </c>
      <c r="N8" s="106"/>
      <c r="O8" s="106"/>
      <c r="Q8" s="17"/>
      <c r="R8" s="18"/>
    </row>
    <row r="9" spans="1:18" x14ac:dyDescent="0.25">
      <c r="A9" s="6"/>
      <c r="B9" s="6">
        <v>9</v>
      </c>
      <c r="C9" s="77" t="s">
        <v>11</v>
      </c>
      <c r="D9" s="3">
        <f>+$A$3</f>
        <v>2022</v>
      </c>
      <c r="E9" s="71">
        <f>IF(D9=2020,29,28)</f>
        <v>28</v>
      </c>
      <c r="F9" s="72">
        <v>44682</v>
      </c>
      <c r="G9" s="74" t="s">
        <v>4</v>
      </c>
      <c r="H9" s="80">
        <f>DATE(YEAR($A$2)+1,MONTH(F9),DAY(F9))</f>
        <v>44682</v>
      </c>
      <c r="K9" s="42">
        <v>1</v>
      </c>
      <c r="L9" s="43" t="s">
        <v>39</v>
      </c>
      <c r="N9" s="107"/>
      <c r="O9" s="107"/>
      <c r="Q9" s="17"/>
      <c r="R9" s="18"/>
    </row>
    <row r="10" spans="1:18" x14ac:dyDescent="0.25">
      <c r="A10" s="6"/>
      <c r="B10" s="6">
        <v>10</v>
      </c>
      <c r="C10" s="77" t="s">
        <v>12</v>
      </c>
      <c r="D10" s="3">
        <f>+$A$3</f>
        <v>2022</v>
      </c>
      <c r="E10" s="71">
        <v>31</v>
      </c>
      <c r="F10" s="72">
        <v>44689</v>
      </c>
      <c r="G10" s="74" t="s">
        <v>7</v>
      </c>
      <c r="H10" s="80">
        <f>DATE(YEAR($A$2)+1,MONTH(F10),DAY(F10))</f>
        <v>44689</v>
      </c>
      <c r="N10" s="107"/>
      <c r="O10" s="107"/>
      <c r="Q10" s="17"/>
      <c r="R10" s="18"/>
    </row>
    <row r="11" spans="1:18" x14ac:dyDescent="0.25">
      <c r="A11" s="6"/>
      <c r="B11" s="6">
        <v>11</v>
      </c>
      <c r="C11" s="77" t="s">
        <v>13</v>
      </c>
      <c r="D11" s="3">
        <f>+$A$3</f>
        <v>2022</v>
      </c>
      <c r="E11" s="71">
        <v>30</v>
      </c>
      <c r="F11" s="92">
        <v>44337</v>
      </c>
      <c r="G11" s="75" t="s">
        <v>8</v>
      </c>
      <c r="H11" s="81">
        <f>DATE(YEAR($A$2)+1,MONTH(F11),DAY(F11))</f>
        <v>44702</v>
      </c>
      <c r="N11" s="106"/>
      <c r="O11" s="108"/>
      <c r="Q11" s="17"/>
      <c r="R11" s="18"/>
    </row>
    <row r="12" spans="1:18" ht="15.75" thickBot="1" x14ac:dyDescent="0.3">
      <c r="A12" s="6"/>
      <c r="B12" s="6">
        <v>12</v>
      </c>
      <c r="C12" s="77" t="s">
        <v>14</v>
      </c>
      <c r="D12" s="3">
        <f>+$A$3</f>
        <v>2022</v>
      </c>
      <c r="E12" s="110">
        <v>31</v>
      </c>
      <c r="Q12" s="17"/>
      <c r="R12" s="18"/>
    </row>
    <row r="13" spans="1:18" x14ac:dyDescent="0.25">
      <c r="A13" s="111">
        <v>1</v>
      </c>
      <c r="B13" s="112" t="s">
        <v>60</v>
      </c>
      <c r="C13" s="112" t="s">
        <v>61</v>
      </c>
      <c r="D13" s="112">
        <v>56.5</v>
      </c>
      <c r="E13" s="113"/>
      <c r="F13" s="31"/>
      <c r="Q13" s="17"/>
      <c r="R13" s="18"/>
    </row>
    <row r="14" spans="1:18" x14ac:dyDescent="0.25">
      <c r="A14" s="114">
        <v>2</v>
      </c>
      <c r="B14" s="115" t="s">
        <v>62</v>
      </c>
      <c r="C14" s="115" t="s">
        <v>61</v>
      </c>
      <c r="D14" s="115">
        <v>39.5</v>
      </c>
      <c r="E14" s="116">
        <v>0</v>
      </c>
      <c r="F14" s="31"/>
      <c r="Q14" s="17"/>
      <c r="R14" s="18"/>
    </row>
    <row r="15" spans="1:18" x14ac:dyDescent="0.25">
      <c r="A15" s="114">
        <v>3</v>
      </c>
      <c r="B15" s="115" t="s">
        <v>62</v>
      </c>
      <c r="C15" s="115" t="s">
        <v>63</v>
      </c>
      <c r="D15" s="115">
        <v>20.5</v>
      </c>
      <c r="E15" s="116">
        <v>0</v>
      </c>
      <c r="Q15" s="17"/>
      <c r="R15" s="18"/>
    </row>
    <row r="16" spans="1:18" x14ac:dyDescent="0.25">
      <c r="A16" s="114">
        <v>4</v>
      </c>
      <c r="B16" s="115" t="s">
        <v>64</v>
      </c>
      <c r="C16" s="115" t="s">
        <v>63</v>
      </c>
      <c r="D16" s="115">
        <v>41.5</v>
      </c>
      <c r="E16" s="116">
        <v>0</v>
      </c>
      <c r="F16" s="25"/>
      <c r="Q16" s="17"/>
      <c r="R16" s="18"/>
    </row>
    <row r="17" spans="1:18" x14ac:dyDescent="0.25">
      <c r="A17" s="114"/>
      <c r="B17" s="115"/>
      <c r="C17" s="115"/>
      <c r="D17" s="115"/>
      <c r="E17" s="116"/>
      <c r="F17" s="25"/>
      <c r="Q17" s="17"/>
      <c r="R17" s="18"/>
    </row>
    <row r="18" spans="1:18" x14ac:dyDescent="0.25">
      <c r="A18" s="114"/>
      <c r="B18" s="115"/>
      <c r="C18" s="115"/>
      <c r="D18" s="115"/>
      <c r="E18" s="116"/>
      <c r="F18" s="25"/>
      <c r="Q18" s="17"/>
      <c r="R18" s="18"/>
    </row>
    <row r="19" spans="1:18" x14ac:dyDescent="0.25">
      <c r="A19" s="114"/>
      <c r="B19" s="115"/>
      <c r="C19" s="115"/>
      <c r="D19" s="115"/>
      <c r="E19" s="116"/>
      <c r="F19" s="25"/>
      <c r="Q19" s="17"/>
      <c r="R19" s="18"/>
    </row>
    <row r="20" spans="1:18" x14ac:dyDescent="0.25">
      <c r="A20" s="114"/>
      <c r="B20" s="115"/>
      <c r="C20" s="115"/>
      <c r="D20" s="115"/>
      <c r="E20" s="116"/>
      <c r="Q20" s="17"/>
      <c r="R20" s="18"/>
    </row>
    <row r="21" spans="1:18" x14ac:dyDescent="0.25">
      <c r="A21" s="114"/>
      <c r="B21" s="115"/>
      <c r="C21" s="115"/>
      <c r="D21" s="115"/>
      <c r="E21" s="116"/>
      <c r="Q21" s="17"/>
      <c r="R21" s="18"/>
    </row>
    <row r="22" spans="1:18" x14ac:dyDescent="0.25">
      <c r="A22" s="114"/>
      <c r="B22" s="115"/>
      <c r="C22" s="115"/>
      <c r="D22" s="115"/>
      <c r="E22" s="116"/>
      <c r="Q22" s="17"/>
      <c r="R22" s="18"/>
    </row>
    <row r="23" spans="1:18" x14ac:dyDescent="0.25">
      <c r="A23" s="114"/>
      <c r="B23" s="115"/>
      <c r="C23" s="115"/>
      <c r="D23" s="115"/>
      <c r="E23" s="116"/>
      <c r="Q23" s="17"/>
      <c r="R23" s="18"/>
    </row>
    <row r="24" spans="1:18" x14ac:dyDescent="0.25">
      <c r="A24" s="114"/>
      <c r="B24" s="115"/>
      <c r="C24" s="115"/>
      <c r="D24" s="115"/>
      <c r="E24" s="116"/>
      <c r="Q24" s="17"/>
      <c r="R24" s="18"/>
    </row>
    <row r="25" spans="1:18" x14ac:dyDescent="0.25">
      <c r="A25" s="114"/>
      <c r="B25" s="115"/>
      <c r="C25" s="115"/>
      <c r="D25" s="115"/>
      <c r="E25" s="116"/>
      <c r="Q25" s="17"/>
      <c r="R25" s="18"/>
    </row>
    <row r="26" spans="1:18" ht="15.75" thickBot="1" x14ac:dyDescent="0.3">
      <c r="A26" s="114"/>
      <c r="B26" s="115"/>
      <c r="C26" s="115"/>
      <c r="D26" s="115"/>
      <c r="E26" s="116"/>
      <c r="H26" s="157" t="s">
        <v>56</v>
      </c>
      <c r="I26" s="157"/>
      <c r="J26" s="157"/>
      <c r="K26" s="157"/>
      <c r="L26" s="157"/>
      <c r="M26" s="157"/>
      <c r="N26" s="157"/>
      <c r="O26" s="157"/>
      <c r="Q26" s="17"/>
      <c r="R26" s="18"/>
    </row>
    <row r="27" spans="1:18" x14ac:dyDescent="0.25">
      <c r="A27" s="114"/>
      <c r="B27" s="115"/>
      <c r="C27" s="115"/>
      <c r="D27" s="115"/>
      <c r="E27" s="116"/>
      <c r="H27" s="123">
        <v>1</v>
      </c>
      <c r="I27" s="124" t="s">
        <v>60</v>
      </c>
      <c r="J27" s="124" t="s">
        <v>61</v>
      </c>
      <c r="K27" s="125">
        <v>37718</v>
      </c>
      <c r="L27" s="126">
        <f>DATE(2021,6,1)</f>
        <v>44348</v>
      </c>
      <c r="M27" s="124" t="str">
        <f t="shared" ref="M27:M44" si="2">DATEDIF(K27,DATE(2021,6,1),"y")&amp;" ans "&amp;DATEDIF(K27,DATE(2021,6,1),"ym")&amp;" mois"</f>
        <v>18 ans 1 mois</v>
      </c>
      <c r="N27" s="127">
        <f>DATEDIF(K27,L27,"y")</f>
        <v>18</v>
      </c>
      <c r="O27" s="128">
        <f t="shared" ref="O27:O43" si="3">IF(N27&lt;10,0,IF(N27&lt;15,1,IF(N27&lt;20,2,3)))</f>
        <v>2</v>
      </c>
      <c r="Q27" s="17"/>
      <c r="R27" s="18"/>
    </row>
    <row r="28" spans="1:18" ht="15.75" thickBot="1" x14ac:dyDescent="0.3">
      <c r="A28" s="117"/>
      <c r="B28" s="118"/>
      <c r="C28" s="118"/>
      <c r="D28" s="118"/>
      <c r="E28" s="119"/>
      <c r="H28" s="129">
        <v>2</v>
      </c>
      <c r="I28" s="137" t="s">
        <v>62</v>
      </c>
      <c r="J28" s="137" t="s">
        <v>61</v>
      </c>
      <c r="K28" s="138">
        <v>36690</v>
      </c>
      <c r="L28" s="139">
        <f t="shared" ref="L28:L44" si="4">DATE(2021,6,1)</f>
        <v>44348</v>
      </c>
      <c r="M28" s="137" t="str">
        <f t="shared" si="2"/>
        <v>20 ans 11 mois</v>
      </c>
      <c r="N28" s="140">
        <f t="shared" ref="N28:N43" si="5">DATEDIF(K28,L28,"y")</f>
        <v>20</v>
      </c>
      <c r="O28" s="130">
        <f t="shared" si="3"/>
        <v>3</v>
      </c>
      <c r="Q28" s="17"/>
      <c r="R28" s="18"/>
    </row>
    <row r="29" spans="1:18" x14ac:dyDescent="0.25">
      <c r="A29" s="108"/>
      <c r="B29" s="108"/>
      <c r="C29" s="108"/>
      <c r="D29" s="108"/>
      <c r="E29" s="109"/>
      <c r="H29" s="129">
        <v>3</v>
      </c>
      <c r="I29" s="137" t="s">
        <v>62</v>
      </c>
      <c r="J29" s="137" t="s">
        <v>63</v>
      </c>
      <c r="K29" s="138">
        <v>44102</v>
      </c>
      <c r="L29" s="139">
        <f t="shared" si="4"/>
        <v>44348</v>
      </c>
      <c r="M29" s="137" t="str">
        <f t="shared" si="2"/>
        <v>0 ans 8 mois</v>
      </c>
      <c r="N29" s="140">
        <f t="shared" si="5"/>
        <v>0</v>
      </c>
      <c r="O29" s="130">
        <f t="shared" si="3"/>
        <v>0</v>
      </c>
      <c r="Q29" s="17"/>
      <c r="R29" s="18"/>
    </row>
    <row r="30" spans="1:18" x14ac:dyDescent="0.25">
      <c r="A30" s="108"/>
      <c r="B30" s="108"/>
      <c r="C30" s="108"/>
      <c r="D30" s="108"/>
      <c r="E30" s="109"/>
      <c r="H30" s="129">
        <v>4</v>
      </c>
      <c r="I30" s="137" t="s">
        <v>64</v>
      </c>
      <c r="J30" s="137" t="s">
        <v>63</v>
      </c>
      <c r="K30" s="138">
        <v>35856</v>
      </c>
      <c r="L30" s="139">
        <f t="shared" si="4"/>
        <v>44348</v>
      </c>
      <c r="M30" s="137" t="str">
        <f t="shared" si="2"/>
        <v>23 ans 2 mois</v>
      </c>
      <c r="N30" s="140">
        <f t="shared" si="5"/>
        <v>23</v>
      </c>
      <c r="O30" s="130">
        <f t="shared" si="3"/>
        <v>3</v>
      </c>
      <c r="Q30" s="17"/>
      <c r="R30" s="18"/>
    </row>
    <row r="31" spans="1:18" x14ac:dyDescent="0.25">
      <c r="A31" s="108"/>
      <c r="B31" s="108"/>
      <c r="C31" s="108"/>
      <c r="D31" s="108"/>
      <c r="E31" s="109"/>
      <c r="H31" s="129"/>
      <c r="I31" s="137"/>
      <c r="J31" s="137"/>
      <c r="K31" s="138"/>
      <c r="L31" s="139"/>
      <c r="M31" s="137"/>
      <c r="N31" s="140"/>
      <c r="O31" s="130"/>
      <c r="Q31" s="17"/>
      <c r="R31" s="18"/>
    </row>
    <row r="32" spans="1:18" x14ac:dyDescent="0.25">
      <c r="A32" s="108"/>
      <c r="B32" s="108"/>
      <c r="C32" s="108"/>
      <c r="D32" s="108"/>
      <c r="E32" s="109"/>
      <c r="H32" s="129"/>
      <c r="I32" s="137"/>
      <c r="J32" s="137"/>
      <c r="K32" s="138"/>
      <c r="L32" s="139"/>
      <c r="M32" s="137"/>
      <c r="N32" s="140"/>
      <c r="O32" s="130"/>
      <c r="Q32" s="17"/>
      <c r="R32" s="18"/>
    </row>
    <row r="33" spans="1:18" x14ac:dyDescent="0.25">
      <c r="A33" s="108"/>
      <c r="B33" s="108"/>
      <c r="C33" s="108"/>
      <c r="D33" s="108"/>
      <c r="E33" s="109"/>
      <c r="H33" s="129"/>
      <c r="I33" s="137"/>
      <c r="J33" s="137"/>
      <c r="K33" s="138"/>
      <c r="L33" s="139"/>
      <c r="M33" s="137"/>
      <c r="N33" s="140"/>
      <c r="O33" s="130"/>
      <c r="Q33" s="17"/>
      <c r="R33" s="18"/>
    </row>
    <row r="34" spans="1:18" x14ac:dyDescent="0.25">
      <c r="A34" s="108"/>
      <c r="B34" s="108"/>
      <c r="C34" s="108"/>
      <c r="D34" s="108"/>
      <c r="E34" s="109"/>
      <c r="H34" s="129"/>
      <c r="I34" s="137"/>
      <c r="J34" s="137"/>
      <c r="K34" s="138"/>
      <c r="L34" s="139"/>
      <c r="M34" s="137"/>
      <c r="N34" s="140"/>
      <c r="O34" s="130"/>
      <c r="Q34" s="17"/>
      <c r="R34" s="18"/>
    </row>
    <row r="35" spans="1:18" x14ac:dyDescent="0.25">
      <c r="A35" s="108"/>
      <c r="B35" s="108"/>
      <c r="C35" s="108"/>
      <c r="D35" s="108"/>
      <c r="E35" s="109"/>
      <c r="H35" s="129"/>
      <c r="I35" s="137"/>
      <c r="J35" s="137"/>
      <c r="K35" s="138"/>
      <c r="L35" s="139"/>
      <c r="M35" s="137"/>
      <c r="N35" s="140"/>
      <c r="O35" s="130"/>
      <c r="Q35" s="17"/>
      <c r="R35" s="18"/>
    </row>
    <row r="36" spans="1:18" x14ac:dyDescent="0.25">
      <c r="A36" s="108"/>
      <c r="B36" s="108"/>
      <c r="C36" s="108"/>
      <c r="D36" s="108"/>
      <c r="E36" s="109"/>
      <c r="H36" s="129"/>
      <c r="I36" s="137"/>
      <c r="J36" s="137"/>
      <c r="K36" s="138"/>
      <c r="L36" s="139"/>
      <c r="M36" s="137"/>
      <c r="N36" s="140"/>
      <c r="O36" s="130"/>
      <c r="Q36" s="17"/>
      <c r="R36" s="18"/>
    </row>
    <row r="37" spans="1:18" x14ac:dyDescent="0.25">
      <c r="A37" s="108"/>
      <c r="B37" s="108"/>
      <c r="C37" s="108"/>
      <c r="D37" s="108"/>
      <c r="E37" s="109"/>
      <c r="H37" s="129"/>
      <c r="I37" s="137"/>
      <c r="J37" s="137"/>
      <c r="K37" s="138"/>
      <c r="L37" s="139"/>
      <c r="M37" s="137"/>
      <c r="N37" s="140"/>
      <c r="O37" s="130"/>
      <c r="Q37" s="17"/>
      <c r="R37" s="18"/>
    </row>
    <row r="38" spans="1:18" x14ac:dyDescent="0.25">
      <c r="A38" s="108"/>
      <c r="B38" s="108"/>
      <c r="C38" s="108"/>
      <c r="D38" s="108"/>
      <c r="E38" s="109"/>
      <c r="H38" s="129"/>
      <c r="I38" s="137"/>
      <c r="J38" s="137"/>
      <c r="K38" s="138"/>
      <c r="L38" s="139"/>
      <c r="M38" s="137"/>
      <c r="N38" s="140"/>
      <c r="O38" s="130"/>
      <c r="Q38" s="17"/>
      <c r="R38" s="18"/>
    </row>
    <row r="39" spans="1:18" x14ac:dyDescent="0.25">
      <c r="A39" s="108"/>
      <c r="B39" s="108"/>
      <c r="C39" s="108"/>
      <c r="D39" s="108"/>
      <c r="E39" s="109"/>
      <c r="H39" s="129"/>
      <c r="I39" s="137"/>
      <c r="J39" s="137"/>
      <c r="K39" s="138"/>
      <c r="L39" s="139"/>
      <c r="M39" s="137"/>
      <c r="N39" s="140"/>
      <c r="O39" s="130"/>
      <c r="Q39" s="17"/>
      <c r="R39" s="18"/>
    </row>
    <row r="40" spans="1:18" x14ac:dyDescent="0.25">
      <c r="A40" s="108"/>
      <c r="B40" s="108"/>
      <c r="C40" s="108"/>
      <c r="D40" s="108"/>
      <c r="E40" s="109"/>
      <c r="H40" s="129"/>
      <c r="I40" s="137"/>
      <c r="J40" s="137"/>
      <c r="K40" s="138"/>
      <c r="L40" s="139"/>
      <c r="M40" s="137"/>
      <c r="N40" s="140"/>
      <c r="O40" s="130"/>
      <c r="Q40" s="17"/>
      <c r="R40" s="18"/>
    </row>
    <row r="41" spans="1:18" x14ac:dyDescent="0.25">
      <c r="A41" s="108"/>
      <c r="B41" s="108"/>
      <c r="C41" s="108"/>
      <c r="D41" s="108"/>
      <c r="E41" s="109"/>
      <c r="H41" s="129"/>
      <c r="I41" s="137"/>
      <c r="J41" s="137"/>
      <c r="K41" s="138"/>
      <c r="L41" s="139"/>
      <c r="M41" s="137"/>
      <c r="N41" s="140"/>
      <c r="O41" s="130"/>
      <c r="Q41" s="17"/>
      <c r="R41" s="18"/>
    </row>
    <row r="42" spans="1:18" x14ac:dyDescent="0.25">
      <c r="A42" s="108"/>
      <c r="B42" s="108"/>
      <c r="C42" s="108"/>
      <c r="D42" s="108"/>
      <c r="E42" s="109"/>
      <c r="H42" s="129"/>
      <c r="I42" s="137"/>
      <c r="J42" s="137"/>
      <c r="K42" s="138"/>
      <c r="L42" s="139"/>
      <c r="M42" s="137"/>
      <c r="N42" s="140"/>
      <c r="O42" s="130"/>
      <c r="Q42" s="17"/>
      <c r="R42" s="18"/>
    </row>
    <row r="43" spans="1:18" ht="15.75" thickBot="1" x14ac:dyDescent="0.3">
      <c r="H43" s="131"/>
      <c r="I43" s="132"/>
      <c r="J43" s="132"/>
      <c r="K43" s="133"/>
      <c r="L43" s="134"/>
      <c r="M43" s="132"/>
      <c r="N43" s="135"/>
      <c r="O43" s="136"/>
      <c r="Q43" s="17"/>
      <c r="R43" s="18"/>
    </row>
    <row r="44" spans="1:18" ht="15.75" thickBot="1" x14ac:dyDescent="0.3">
      <c r="H44" s="131"/>
      <c r="I44" s="132"/>
      <c r="J44" s="132"/>
      <c r="K44" s="133"/>
      <c r="L44" s="134"/>
      <c r="M44" s="132"/>
      <c r="N44" s="135"/>
      <c r="O44" s="136"/>
      <c r="Q44" s="17"/>
      <c r="R44" s="18"/>
    </row>
    <row r="45" spans="1:18" x14ac:dyDescent="0.25">
      <c r="Q45" s="17"/>
      <c r="R45" s="18"/>
    </row>
    <row r="46" spans="1:18" x14ac:dyDescent="0.25">
      <c r="Q46" s="17"/>
      <c r="R46" s="18"/>
    </row>
    <row r="47" spans="1:18" x14ac:dyDescent="0.25">
      <c r="Q47" s="17"/>
      <c r="R47" s="18"/>
    </row>
    <row r="48" spans="1:18" x14ac:dyDescent="0.25">
      <c r="Q48" s="17"/>
      <c r="R48" s="18"/>
    </row>
    <row r="49" spans="17:18" x14ac:dyDescent="0.25">
      <c r="Q49" s="17"/>
      <c r="R49" s="18"/>
    </row>
    <row r="50" spans="17:18" x14ac:dyDescent="0.25">
      <c r="Q50" s="17"/>
      <c r="R50" s="18"/>
    </row>
    <row r="51" spans="17:18" x14ac:dyDescent="0.25">
      <c r="Q51" s="17"/>
      <c r="R51" s="18"/>
    </row>
    <row r="52" spans="17:18" x14ac:dyDescent="0.25">
      <c r="Q52" s="17"/>
      <c r="R52" s="18"/>
    </row>
    <row r="53" spans="17:18" x14ac:dyDescent="0.25">
      <c r="Q53" s="17"/>
      <c r="R53" s="18"/>
    </row>
    <row r="54" spans="17:18" x14ac:dyDescent="0.25">
      <c r="Q54" s="17"/>
      <c r="R54" s="18"/>
    </row>
    <row r="55" spans="17:18" x14ac:dyDescent="0.25">
      <c r="Q55" s="17"/>
      <c r="R55" s="18"/>
    </row>
    <row r="56" spans="17:18" x14ac:dyDescent="0.25">
      <c r="Q56" s="17"/>
      <c r="R56" s="18"/>
    </row>
    <row r="57" spans="17:18" x14ac:dyDescent="0.25">
      <c r="Q57" s="17"/>
      <c r="R57" s="18"/>
    </row>
    <row r="58" spans="17:18" x14ac:dyDescent="0.25">
      <c r="Q58" s="17"/>
      <c r="R58" s="18"/>
    </row>
    <row r="59" spans="17:18" x14ac:dyDescent="0.25">
      <c r="Q59" s="17"/>
      <c r="R59" s="18"/>
    </row>
    <row r="60" spans="17:18" x14ac:dyDescent="0.25">
      <c r="Q60" s="17"/>
      <c r="R60" s="18"/>
    </row>
    <row r="61" spans="17:18" x14ac:dyDescent="0.25">
      <c r="Q61" s="17"/>
      <c r="R61" s="18"/>
    </row>
    <row r="62" spans="17:18" x14ac:dyDescent="0.25">
      <c r="Q62" s="17"/>
      <c r="R62" s="18"/>
    </row>
    <row r="63" spans="17:18" x14ac:dyDescent="0.25">
      <c r="Q63" s="17"/>
      <c r="R63" s="18"/>
    </row>
    <row r="64" spans="17:18" x14ac:dyDescent="0.25">
      <c r="Q64" s="17"/>
      <c r="R64" s="18"/>
    </row>
    <row r="65" spans="17:18" x14ac:dyDescent="0.25">
      <c r="Q65" s="17"/>
      <c r="R65" s="18"/>
    </row>
    <row r="66" spans="17:18" x14ac:dyDescent="0.25">
      <c r="Q66" s="17"/>
      <c r="R66" s="18"/>
    </row>
    <row r="67" spans="17:18" x14ac:dyDescent="0.25">
      <c r="Q67" s="17"/>
      <c r="R67" s="18"/>
    </row>
    <row r="68" spans="17:18" x14ac:dyDescent="0.25">
      <c r="Q68" s="17"/>
      <c r="R68" s="18"/>
    </row>
    <row r="69" spans="17:18" x14ac:dyDescent="0.25">
      <c r="Q69" s="17"/>
      <c r="R69" s="18"/>
    </row>
    <row r="70" spans="17:18" x14ac:dyDescent="0.25">
      <c r="Q70" s="17"/>
      <c r="R70" s="18"/>
    </row>
    <row r="71" spans="17:18" x14ac:dyDescent="0.25">
      <c r="Q71" s="17"/>
      <c r="R71" s="18"/>
    </row>
    <row r="72" spans="17:18" x14ac:dyDescent="0.25">
      <c r="Q72" s="17"/>
      <c r="R72" s="18"/>
    </row>
    <row r="73" spans="17:18" x14ac:dyDescent="0.25">
      <c r="Q73" s="17"/>
      <c r="R73" s="18"/>
    </row>
    <row r="74" spans="17:18" x14ac:dyDescent="0.25">
      <c r="Q74" s="17"/>
      <c r="R74" s="18"/>
    </row>
    <row r="75" spans="17:18" x14ac:dyDescent="0.25">
      <c r="Q75" s="17"/>
      <c r="R75" s="18"/>
    </row>
    <row r="76" spans="17:18" x14ac:dyDescent="0.25">
      <c r="Q76" s="17"/>
      <c r="R76" s="18"/>
    </row>
    <row r="77" spans="17:18" x14ac:dyDescent="0.25">
      <c r="Q77" s="17"/>
      <c r="R77" s="18"/>
    </row>
    <row r="78" spans="17:18" x14ac:dyDescent="0.25">
      <c r="Q78" s="17"/>
      <c r="R78" s="18"/>
    </row>
    <row r="79" spans="17:18" x14ac:dyDescent="0.25">
      <c r="Q79" s="17"/>
      <c r="R79" s="18"/>
    </row>
    <row r="80" spans="17:18" x14ac:dyDescent="0.25">
      <c r="Q80" s="17"/>
      <c r="R80" s="18"/>
    </row>
    <row r="81" spans="17:18" x14ac:dyDescent="0.25">
      <c r="Q81" s="17"/>
      <c r="R81" s="18"/>
    </row>
    <row r="82" spans="17:18" x14ac:dyDescent="0.25">
      <c r="Q82" s="17"/>
      <c r="R82" s="18"/>
    </row>
    <row r="83" spans="17:18" x14ac:dyDescent="0.25">
      <c r="Q83" s="17"/>
      <c r="R83" s="18"/>
    </row>
    <row r="84" spans="17:18" x14ac:dyDescent="0.25">
      <c r="Q84" s="17"/>
      <c r="R84" s="18"/>
    </row>
    <row r="85" spans="17:18" x14ac:dyDescent="0.25">
      <c r="Q85" s="17"/>
      <c r="R85" s="18"/>
    </row>
    <row r="86" spans="17:18" x14ac:dyDescent="0.25">
      <c r="Q86" s="17"/>
      <c r="R86" s="18"/>
    </row>
    <row r="87" spans="17:18" x14ac:dyDescent="0.25">
      <c r="Q87" s="17"/>
      <c r="R87" s="18"/>
    </row>
    <row r="88" spans="17:18" x14ac:dyDescent="0.25">
      <c r="Q88" s="17"/>
      <c r="R88" s="18"/>
    </row>
    <row r="89" spans="17:18" x14ac:dyDescent="0.25">
      <c r="Q89" s="17"/>
      <c r="R89" s="18"/>
    </row>
    <row r="90" spans="17:18" x14ac:dyDescent="0.25">
      <c r="Q90" s="17"/>
      <c r="R90" s="18"/>
    </row>
    <row r="91" spans="17:18" x14ac:dyDescent="0.25">
      <c r="Q91" s="17"/>
      <c r="R91" s="18"/>
    </row>
    <row r="92" spans="17:18" x14ac:dyDescent="0.25">
      <c r="Q92" s="17"/>
      <c r="R92" s="18"/>
    </row>
    <row r="93" spans="17:18" x14ac:dyDescent="0.25">
      <c r="Q93" s="17"/>
      <c r="R93" s="18"/>
    </row>
    <row r="94" spans="17:18" x14ac:dyDescent="0.25">
      <c r="Q94" s="17"/>
      <c r="R94" s="18"/>
    </row>
    <row r="95" spans="17:18" x14ac:dyDescent="0.25">
      <c r="Q95" s="17"/>
      <c r="R95" s="18"/>
    </row>
    <row r="96" spans="17:18" x14ac:dyDescent="0.25">
      <c r="Q96" s="17"/>
      <c r="R96" s="18"/>
    </row>
    <row r="97" spans="17:18" x14ac:dyDescent="0.25">
      <c r="Q97" s="17"/>
      <c r="R97" s="18"/>
    </row>
    <row r="98" spans="17:18" x14ac:dyDescent="0.25">
      <c r="Q98" s="17"/>
      <c r="R98" s="18"/>
    </row>
    <row r="99" spans="17:18" x14ac:dyDescent="0.25">
      <c r="Q99" s="17"/>
      <c r="R99" s="18"/>
    </row>
    <row r="100" spans="17:18" x14ac:dyDescent="0.25">
      <c r="Q100" s="17"/>
      <c r="R100" s="18"/>
    </row>
    <row r="101" spans="17:18" x14ac:dyDescent="0.25">
      <c r="Q101" s="17"/>
      <c r="R101" s="18"/>
    </row>
    <row r="102" spans="17:18" x14ac:dyDescent="0.25">
      <c r="Q102" s="17"/>
      <c r="R102" s="18"/>
    </row>
    <row r="103" spans="17:18" x14ac:dyDescent="0.25">
      <c r="Q103" s="17"/>
      <c r="R103" s="18"/>
    </row>
    <row r="104" spans="17:18" x14ac:dyDescent="0.25">
      <c r="Q104" s="17"/>
      <c r="R104" s="18"/>
    </row>
    <row r="105" spans="17:18" x14ac:dyDescent="0.25">
      <c r="Q105" s="17"/>
      <c r="R105" s="18"/>
    </row>
    <row r="106" spans="17:18" x14ac:dyDescent="0.25">
      <c r="Q106" s="17"/>
      <c r="R106" s="18"/>
    </row>
    <row r="107" spans="17:18" x14ac:dyDescent="0.25">
      <c r="Q107" s="17"/>
      <c r="R107" s="18"/>
    </row>
    <row r="108" spans="17:18" x14ac:dyDescent="0.25">
      <c r="Q108" s="17"/>
      <c r="R108" s="18"/>
    </row>
    <row r="109" spans="17:18" x14ac:dyDescent="0.25">
      <c r="Q109" s="17"/>
      <c r="R109" s="18"/>
    </row>
    <row r="110" spans="17:18" x14ac:dyDescent="0.25">
      <c r="Q110" s="17"/>
      <c r="R110" s="18"/>
    </row>
    <row r="111" spans="17:18" x14ac:dyDescent="0.25">
      <c r="Q111" s="17"/>
      <c r="R111" s="18"/>
    </row>
    <row r="112" spans="17:18" x14ac:dyDescent="0.25">
      <c r="Q112" s="17"/>
      <c r="R112" s="18"/>
    </row>
    <row r="113" spans="17:18" x14ac:dyDescent="0.25">
      <c r="Q113" s="17"/>
      <c r="R113" s="18"/>
    </row>
    <row r="114" spans="17:18" x14ac:dyDescent="0.25">
      <c r="Q114" s="17"/>
      <c r="R114" s="18"/>
    </row>
    <row r="115" spans="17:18" x14ac:dyDescent="0.25">
      <c r="Q115" s="17"/>
      <c r="R115" s="18"/>
    </row>
    <row r="116" spans="17:18" x14ac:dyDescent="0.25">
      <c r="Q116" s="17"/>
      <c r="R116" s="18"/>
    </row>
    <row r="117" spans="17:18" x14ac:dyDescent="0.25">
      <c r="Q117" s="17"/>
      <c r="R117" s="18"/>
    </row>
    <row r="118" spans="17:18" x14ac:dyDescent="0.25">
      <c r="Q118" s="17"/>
      <c r="R118" s="18"/>
    </row>
    <row r="119" spans="17:18" x14ac:dyDescent="0.25">
      <c r="Q119" s="17"/>
      <c r="R119" s="18"/>
    </row>
    <row r="120" spans="17:18" x14ac:dyDescent="0.25">
      <c r="Q120" s="17"/>
      <c r="R120" s="18"/>
    </row>
    <row r="121" spans="17:18" x14ac:dyDescent="0.25">
      <c r="Q121" s="17"/>
      <c r="R121" s="18"/>
    </row>
    <row r="122" spans="17:18" x14ac:dyDescent="0.25">
      <c r="Q122" s="17"/>
      <c r="R122" s="18"/>
    </row>
    <row r="123" spans="17:18" x14ac:dyDescent="0.25">
      <c r="Q123" s="17"/>
      <c r="R123" s="18"/>
    </row>
    <row r="124" spans="17:18" x14ac:dyDescent="0.25">
      <c r="Q124" s="17"/>
      <c r="R124" s="18"/>
    </row>
    <row r="125" spans="17:18" x14ac:dyDescent="0.25">
      <c r="Q125" s="17"/>
      <c r="R125" s="18"/>
    </row>
    <row r="126" spans="17:18" x14ac:dyDescent="0.25">
      <c r="Q126" s="17"/>
      <c r="R126" s="18"/>
    </row>
    <row r="127" spans="17:18" x14ac:dyDescent="0.25">
      <c r="Q127" s="17"/>
      <c r="R127" s="18"/>
    </row>
    <row r="128" spans="17:18" x14ac:dyDescent="0.25">
      <c r="Q128" s="17"/>
      <c r="R128" s="18"/>
    </row>
    <row r="129" spans="17:18" x14ac:dyDescent="0.25">
      <c r="Q129" s="17"/>
      <c r="R129" s="18"/>
    </row>
    <row r="130" spans="17:18" x14ac:dyDescent="0.25">
      <c r="Q130" s="17"/>
      <c r="R130" s="18"/>
    </row>
    <row r="131" spans="17:18" x14ac:dyDescent="0.25">
      <c r="Q131" s="17"/>
      <c r="R131" s="18"/>
    </row>
    <row r="132" spans="17:18" x14ac:dyDescent="0.25">
      <c r="Q132" s="17"/>
      <c r="R132" s="18"/>
    </row>
    <row r="133" spans="17:18" x14ac:dyDescent="0.25">
      <c r="Q133" s="17"/>
      <c r="R133" s="18"/>
    </row>
    <row r="134" spans="17:18" x14ac:dyDescent="0.25">
      <c r="Q134" s="17"/>
      <c r="R134" s="18"/>
    </row>
    <row r="135" spans="17:18" x14ac:dyDescent="0.25">
      <c r="Q135" s="17"/>
      <c r="R135" s="18"/>
    </row>
    <row r="136" spans="17:18" x14ac:dyDescent="0.25">
      <c r="Q136" s="17"/>
      <c r="R136" s="18"/>
    </row>
    <row r="137" spans="17:18" x14ac:dyDescent="0.25">
      <c r="Q137" s="17"/>
      <c r="R137" s="18"/>
    </row>
    <row r="138" spans="17:18" x14ac:dyDescent="0.25">
      <c r="Q138" s="17"/>
      <c r="R138" s="18"/>
    </row>
    <row r="139" spans="17:18" x14ac:dyDescent="0.25">
      <c r="Q139" s="17"/>
      <c r="R139" s="18"/>
    </row>
    <row r="140" spans="17:18" x14ac:dyDescent="0.25">
      <c r="Q140" s="17"/>
      <c r="R140" s="18"/>
    </row>
    <row r="141" spans="17:18" x14ac:dyDescent="0.25">
      <c r="Q141" s="17"/>
      <c r="R141" s="18"/>
    </row>
    <row r="142" spans="17:18" x14ac:dyDescent="0.25">
      <c r="Q142" s="17"/>
      <c r="R142" s="18"/>
    </row>
    <row r="143" spans="17:18" x14ac:dyDescent="0.25">
      <c r="Q143" s="17"/>
      <c r="R143" s="18"/>
    </row>
    <row r="144" spans="17:18" x14ac:dyDescent="0.25">
      <c r="Q144" s="17"/>
      <c r="R144" s="18"/>
    </row>
    <row r="145" spans="17:18" x14ac:dyDescent="0.25">
      <c r="Q145" s="17"/>
      <c r="R145" s="18"/>
    </row>
    <row r="146" spans="17:18" x14ac:dyDescent="0.25">
      <c r="Q146" s="17"/>
      <c r="R146" s="18"/>
    </row>
    <row r="147" spans="17:18" x14ac:dyDescent="0.25">
      <c r="Q147" s="17"/>
      <c r="R147" s="18"/>
    </row>
    <row r="148" spans="17:18" x14ac:dyDescent="0.25">
      <c r="Q148" s="17"/>
      <c r="R148" s="18"/>
    </row>
    <row r="149" spans="17:18" x14ac:dyDescent="0.25">
      <c r="Q149" s="17"/>
      <c r="R149" s="18"/>
    </row>
    <row r="150" spans="17:18" x14ac:dyDescent="0.25">
      <c r="Q150" s="17"/>
      <c r="R150" s="18"/>
    </row>
    <row r="151" spans="17:18" x14ac:dyDescent="0.25">
      <c r="Q151" s="17"/>
    </row>
    <row r="152" spans="17:18" x14ac:dyDescent="0.25">
      <c r="Q152" s="17"/>
    </row>
    <row r="153" spans="17:18" x14ac:dyDescent="0.25">
      <c r="Q153" s="17"/>
    </row>
    <row r="154" spans="17:18" x14ac:dyDescent="0.25">
      <c r="Q154" s="17"/>
    </row>
    <row r="155" spans="17:18" x14ac:dyDescent="0.25">
      <c r="Q155" s="17"/>
    </row>
    <row r="156" spans="17:18" x14ac:dyDescent="0.25">
      <c r="Q156" s="17"/>
    </row>
    <row r="157" spans="17:18" x14ac:dyDescent="0.25">
      <c r="Q157" s="17"/>
    </row>
    <row r="158" spans="17:18" x14ac:dyDescent="0.25">
      <c r="Q158" s="17"/>
    </row>
    <row r="159" spans="17:18" x14ac:dyDescent="0.25">
      <c r="Q159" s="17"/>
    </row>
    <row r="160" spans="17:18" x14ac:dyDescent="0.25">
      <c r="Q160" s="17"/>
    </row>
    <row r="161" spans="17:17" x14ac:dyDescent="0.25">
      <c r="Q161" s="17"/>
    </row>
    <row r="162" spans="17:17" x14ac:dyDescent="0.25">
      <c r="Q162" s="17"/>
    </row>
    <row r="163" spans="17:17" x14ac:dyDescent="0.25">
      <c r="Q163" s="17"/>
    </row>
    <row r="164" spans="17:17" x14ac:dyDescent="0.25">
      <c r="Q164" s="17"/>
    </row>
    <row r="165" spans="17:17" x14ac:dyDescent="0.25">
      <c r="Q165" s="17"/>
    </row>
    <row r="166" spans="17:17" x14ac:dyDescent="0.25">
      <c r="Q166" s="17"/>
    </row>
    <row r="167" spans="17:17" x14ac:dyDescent="0.25">
      <c r="Q167" s="17"/>
    </row>
    <row r="168" spans="17:17" x14ac:dyDescent="0.25">
      <c r="Q168" s="17"/>
    </row>
    <row r="169" spans="17:17" x14ac:dyDescent="0.25">
      <c r="Q169" s="17"/>
    </row>
    <row r="170" spans="17:17" x14ac:dyDescent="0.25">
      <c r="Q170" s="17"/>
    </row>
    <row r="171" spans="17:17" x14ac:dyDescent="0.25">
      <c r="Q171" s="17"/>
    </row>
    <row r="172" spans="17:17" x14ac:dyDescent="0.25">
      <c r="Q172" s="17"/>
    </row>
    <row r="173" spans="17:17" x14ac:dyDescent="0.25">
      <c r="Q173" s="17"/>
    </row>
    <row r="174" spans="17:17" x14ac:dyDescent="0.25">
      <c r="Q174" s="17"/>
    </row>
    <row r="175" spans="17:17" x14ac:dyDescent="0.25">
      <c r="Q175" s="17"/>
    </row>
    <row r="176" spans="17:17" x14ac:dyDescent="0.25">
      <c r="Q176" s="17"/>
    </row>
    <row r="177" spans="17:17" x14ac:dyDescent="0.25">
      <c r="Q177" s="17"/>
    </row>
    <row r="178" spans="17:17" x14ac:dyDescent="0.25">
      <c r="Q178" s="17"/>
    </row>
    <row r="179" spans="17:17" x14ac:dyDescent="0.25">
      <c r="Q179" s="17"/>
    </row>
    <row r="180" spans="17:17" x14ac:dyDescent="0.25">
      <c r="Q180" s="17"/>
    </row>
    <row r="181" spans="17:17" x14ac:dyDescent="0.25">
      <c r="Q181" s="17"/>
    </row>
    <row r="182" spans="17:17" x14ac:dyDescent="0.25">
      <c r="Q182" s="17"/>
    </row>
    <row r="183" spans="17:17" x14ac:dyDescent="0.25">
      <c r="Q183" s="17"/>
    </row>
    <row r="184" spans="17:17" x14ac:dyDescent="0.25">
      <c r="Q184" s="17"/>
    </row>
    <row r="185" spans="17:17" x14ac:dyDescent="0.25">
      <c r="Q185" s="17"/>
    </row>
    <row r="186" spans="17:17" x14ac:dyDescent="0.25">
      <c r="Q186" s="17"/>
    </row>
    <row r="187" spans="17:17" x14ac:dyDescent="0.25">
      <c r="Q187" s="17"/>
    </row>
    <row r="188" spans="17:17" x14ac:dyDescent="0.25">
      <c r="Q188" s="17"/>
    </row>
    <row r="189" spans="17:17" x14ac:dyDescent="0.25">
      <c r="Q189" s="17"/>
    </row>
    <row r="190" spans="17:17" x14ac:dyDescent="0.25">
      <c r="Q190" s="17"/>
    </row>
    <row r="191" spans="17:17" x14ac:dyDescent="0.25">
      <c r="Q191" s="17"/>
    </row>
    <row r="192" spans="17:17" x14ac:dyDescent="0.25">
      <c r="Q192" s="17"/>
    </row>
    <row r="193" spans="17:17" x14ac:dyDescent="0.25">
      <c r="Q193" s="17"/>
    </row>
    <row r="194" spans="17:17" x14ac:dyDescent="0.25">
      <c r="Q194" s="17"/>
    </row>
    <row r="195" spans="17:17" x14ac:dyDescent="0.25">
      <c r="Q195" s="17"/>
    </row>
    <row r="196" spans="17:17" x14ac:dyDescent="0.25">
      <c r="Q196" s="17"/>
    </row>
    <row r="197" spans="17:17" x14ac:dyDescent="0.25">
      <c r="Q197" s="17"/>
    </row>
    <row r="198" spans="17:17" x14ac:dyDescent="0.25">
      <c r="Q198" s="17"/>
    </row>
    <row r="199" spans="17:17" x14ac:dyDescent="0.25">
      <c r="Q199" s="17"/>
    </row>
    <row r="200" spans="17:17" x14ac:dyDescent="0.25">
      <c r="Q200" s="17"/>
    </row>
    <row r="201" spans="17:17" x14ac:dyDescent="0.25">
      <c r="Q201" s="17"/>
    </row>
    <row r="202" spans="17:17" x14ac:dyDescent="0.25">
      <c r="Q202" s="17"/>
    </row>
    <row r="203" spans="17:17" x14ac:dyDescent="0.25">
      <c r="Q203" s="17"/>
    </row>
    <row r="204" spans="17:17" x14ac:dyDescent="0.25">
      <c r="Q204" s="17"/>
    </row>
    <row r="205" spans="17:17" x14ac:dyDescent="0.25">
      <c r="Q205" s="17"/>
    </row>
    <row r="206" spans="17:17" x14ac:dyDescent="0.25">
      <c r="Q206" s="17"/>
    </row>
    <row r="207" spans="17:17" x14ac:dyDescent="0.25">
      <c r="Q207" s="17"/>
    </row>
    <row r="208" spans="17:17" x14ac:dyDescent="0.25">
      <c r="Q208" s="17"/>
    </row>
    <row r="209" spans="17:17" x14ac:dyDescent="0.25">
      <c r="Q209" s="17"/>
    </row>
    <row r="210" spans="17:17" x14ac:dyDescent="0.25">
      <c r="Q210" s="17"/>
    </row>
    <row r="211" spans="17:17" x14ac:dyDescent="0.25">
      <c r="Q211" s="17"/>
    </row>
    <row r="212" spans="17:17" x14ac:dyDescent="0.25">
      <c r="Q212" s="17"/>
    </row>
    <row r="213" spans="17:17" x14ac:dyDescent="0.25">
      <c r="Q213" s="17"/>
    </row>
    <row r="214" spans="17:17" x14ac:dyDescent="0.25">
      <c r="Q214" s="17"/>
    </row>
    <row r="215" spans="17:17" x14ac:dyDescent="0.25">
      <c r="Q215" s="17"/>
    </row>
    <row r="216" spans="17:17" x14ac:dyDescent="0.25">
      <c r="Q216" s="17"/>
    </row>
    <row r="217" spans="17:17" x14ac:dyDescent="0.25">
      <c r="Q217" s="17"/>
    </row>
    <row r="218" spans="17:17" x14ac:dyDescent="0.25">
      <c r="Q218" s="17"/>
    </row>
    <row r="219" spans="17:17" x14ac:dyDescent="0.25">
      <c r="Q219" s="17"/>
    </row>
    <row r="220" spans="17:17" x14ac:dyDescent="0.25">
      <c r="Q220" s="17"/>
    </row>
    <row r="221" spans="17:17" x14ac:dyDescent="0.25">
      <c r="Q221" s="17"/>
    </row>
    <row r="222" spans="17:17" x14ac:dyDescent="0.25">
      <c r="Q222" s="17"/>
    </row>
    <row r="223" spans="17:17" x14ac:dyDescent="0.25">
      <c r="Q223" s="17"/>
    </row>
    <row r="224" spans="17:17" x14ac:dyDescent="0.25">
      <c r="Q224" s="17"/>
    </row>
    <row r="225" spans="17:17" x14ac:dyDescent="0.25">
      <c r="Q225" s="17"/>
    </row>
    <row r="226" spans="17:17" x14ac:dyDescent="0.25">
      <c r="Q226" s="17"/>
    </row>
    <row r="227" spans="17:17" x14ac:dyDescent="0.25">
      <c r="Q227" s="17"/>
    </row>
    <row r="228" spans="17:17" x14ac:dyDescent="0.25">
      <c r="Q228" s="17"/>
    </row>
    <row r="229" spans="17:17" x14ac:dyDescent="0.25">
      <c r="Q229" s="17"/>
    </row>
    <row r="230" spans="17:17" x14ac:dyDescent="0.25">
      <c r="Q230" s="17"/>
    </row>
    <row r="231" spans="17:17" x14ac:dyDescent="0.25">
      <c r="Q231" s="17"/>
    </row>
    <row r="232" spans="17:17" x14ac:dyDescent="0.25">
      <c r="Q232" s="17"/>
    </row>
    <row r="233" spans="17:17" x14ac:dyDescent="0.25">
      <c r="Q233" s="17"/>
    </row>
    <row r="234" spans="17:17" x14ac:dyDescent="0.25">
      <c r="Q234" s="17"/>
    </row>
    <row r="235" spans="17:17" x14ac:dyDescent="0.25">
      <c r="Q235" s="17"/>
    </row>
    <row r="236" spans="17:17" x14ac:dyDescent="0.25">
      <c r="Q236" s="17"/>
    </row>
    <row r="237" spans="17:17" x14ac:dyDescent="0.25">
      <c r="Q237" s="17"/>
    </row>
    <row r="238" spans="17:17" x14ac:dyDescent="0.25">
      <c r="Q238" s="17"/>
    </row>
    <row r="239" spans="17:17" x14ac:dyDescent="0.25">
      <c r="Q239" s="17"/>
    </row>
    <row r="240" spans="17:17" x14ac:dyDescent="0.25">
      <c r="Q240" s="17"/>
    </row>
    <row r="241" spans="17:17" x14ac:dyDescent="0.25">
      <c r="Q241" s="17"/>
    </row>
    <row r="242" spans="17:17" x14ac:dyDescent="0.25">
      <c r="Q242" s="17"/>
    </row>
    <row r="243" spans="17:17" x14ac:dyDescent="0.25">
      <c r="Q243" s="17"/>
    </row>
    <row r="244" spans="17:17" x14ac:dyDescent="0.25">
      <c r="Q244" s="17"/>
    </row>
    <row r="245" spans="17:17" x14ac:dyDescent="0.25">
      <c r="Q245" s="17"/>
    </row>
    <row r="246" spans="17:17" x14ac:dyDescent="0.25">
      <c r="Q246" s="17"/>
    </row>
    <row r="247" spans="17:17" x14ac:dyDescent="0.25">
      <c r="Q247" s="17"/>
    </row>
    <row r="248" spans="17:17" x14ac:dyDescent="0.25">
      <c r="Q248" s="17"/>
    </row>
    <row r="249" spans="17:17" x14ac:dyDescent="0.25">
      <c r="Q249" s="17"/>
    </row>
    <row r="250" spans="17:17" x14ac:dyDescent="0.25">
      <c r="Q250" s="17"/>
    </row>
    <row r="251" spans="17:17" x14ac:dyDescent="0.25">
      <c r="Q251" s="17"/>
    </row>
    <row r="252" spans="17:17" x14ac:dyDescent="0.25">
      <c r="Q252" s="17"/>
    </row>
    <row r="253" spans="17:17" x14ac:dyDescent="0.25">
      <c r="Q253" s="17"/>
    </row>
    <row r="254" spans="17:17" x14ac:dyDescent="0.25">
      <c r="Q254" s="17"/>
    </row>
    <row r="255" spans="17:17" x14ac:dyDescent="0.25">
      <c r="Q255" s="17"/>
    </row>
    <row r="256" spans="17:17" x14ac:dyDescent="0.25">
      <c r="Q256" s="17"/>
    </row>
    <row r="257" spans="17:17" x14ac:dyDescent="0.25">
      <c r="Q257" s="17"/>
    </row>
    <row r="258" spans="17:17" x14ac:dyDescent="0.25">
      <c r="Q258" s="17"/>
    </row>
    <row r="259" spans="17:17" x14ac:dyDescent="0.25">
      <c r="Q259" s="17"/>
    </row>
    <row r="260" spans="17:17" x14ac:dyDescent="0.25">
      <c r="Q260" s="17"/>
    </row>
    <row r="261" spans="17:17" x14ac:dyDescent="0.25">
      <c r="Q261" s="17"/>
    </row>
    <row r="262" spans="17:17" x14ac:dyDescent="0.25">
      <c r="Q262" s="17"/>
    </row>
    <row r="263" spans="17:17" x14ac:dyDescent="0.25">
      <c r="Q263" s="17"/>
    </row>
    <row r="264" spans="17:17" x14ac:dyDescent="0.25">
      <c r="Q264" s="17"/>
    </row>
    <row r="265" spans="17:17" x14ac:dyDescent="0.25">
      <c r="Q265" s="17"/>
    </row>
    <row r="266" spans="17:17" x14ac:dyDescent="0.25">
      <c r="Q266" s="17"/>
    </row>
    <row r="267" spans="17:17" x14ac:dyDescent="0.25">
      <c r="Q267" s="17"/>
    </row>
    <row r="268" spans="17:17" x14ac:dyDescent="0.25">
      <c r="Q268" s="17"/>
    </row>
    <row r="269" spans="17:17" x14ac:dyDescent="0.25">
      <c r="Q269" s="17"/>
    </row>
    <row r="270" spans="17:17" x14ac:dyDescent="0.25">
      <c r="Q270" s="17"/>
    </row>
    <row r="271" spans="17:17" x14ac:dyDescent="0.25">
      <c r="Q271" s="17"/>
    </row>
    <row r="272" spans="17:17" x14ac:dyDescent="0.25">
      <c r="Q272" s="17"/>
    </row>
    <row r="273" spans="17:17" x14ac:dyDescent="0.25">
      <c r="Q273" s="17"/>
    </row>
    <row r="274" spans="17:17" x14ac:dyDescent="0.25">
      <c r="Q274" s="17"/>
    </row>
    <row r="275" spans="17:17" x14ac:dyDescent="0.25">
      <c r="Q275" s="17"/>
    </row>
    <row r="276" spans="17:17" x14ac:dyDescent="0.25">
      <c r="Q276" s="17"/>
    </row>
    <row r="277" spans="17:17" x14ac:dyDescent="0.25">
      <c r="Q277" s="17"/>
    </row>
    <row r="278" spans="17:17" x14ac:dyDescent="0.25">
      <c r="Q278" s="17"/>
    </row>
    <row r="279" spans="17:17" x14ac:dyDescent="0.25">
      <c r="Q279" s="17"/>
    </row>
    <row r="280" spans="17:17" x14ac:dyDescent="0.25">
      <c r="Q280" s="17"/>
    </row>
    <row r="281" spans="17:17" x14ac:dyDescent="0.25">
      <c r="Q281" s="17"/>
    </row>
    <row r="282" spans="17:17" x14ac:dyDescent="0.25">
      <c r="Q282" s="17"/>
    </row>
    <row r="283" spans="17:17" x14ac:dyDescent="0.25">
      <c r="Q283" s="17"/>
    </row>
    <row r="284" spans="17:17" x14ac:dyDescent="0.25">
      <c r="Q284" s="17"/>
    </row>
    <row r="285" spans="17:17" x14ac:dyDescent="0.25">
      <c r="Q285" s="17"/>
    </row>
    <row r="286" spans="17:17" x14ac:dyDescent="0.25">
      <c r="Q286" s="17"/>
    </row>
    <row r="287" spans="17:17" x14ac:dyDescent="0.25">
      <c r="Q287" s="17"/>
    </row>
    <row r="288" spans="17:17" x14ac:dyDescent="0.25">
      <c r="Q288" s="17"/>
    </row>
    <row r="289" spans="17:17" x14ac:dyDescent="0.25">
      <c r="Q289" s="17"/>
    </row>
    <row r="290" spans="17:17" x14ac:dyDescent="0.25">
      <c r="Q290" s="17"/>
    </row>
    <row r="291" spans="17:17" x14ac:dyDescent="0.25">
      <c r="Q291" s="17"/>
    </row>
    <row r="292" spans="17:17" x14ac:dyDescent="0.25">
      <c r="Q292" s="17"/>
    </row>
    <row r="293" spans="17:17" x14ac:dyDescent="0.25">
      <c r="Q293" s="17"/>
    </row>
    <row r="294" spans="17:17" x14ac:dyDescent="0.25">
      <c r="Q294" s="17"/>
    </row>
    <row r="295" spans="17:17" x14ac:dyDescent="0.25">
      <c r="Q295" s="17"/>
    </row>
    <row r="296" spans="17:17" x14ac:dyDescent="0.25">
      <c r="Q296" s="17"/>
    </row>
    <row r="297" spans="17:17" x14ac:dyDescent="0.25">
      <c r="Q297" s="17"/>
    </row>
    <row r="298" spans="17:17" x14ac:dyDescent="0.25">
      <c r="Q298" s="17"/>
    </row>
    <row r="299" spans="17:17" x14ac:dyDescent="0.25">
      <c r="Q299" s="17"/>
    </row>
    <row r="300" spans="17:17" x14ac:dyDescent="0.25">
      <c r="Q300" s="17"/>
    </row>
    <row r="301" spans="17:17" x14ac:dyDescent="0.25">
      <c r="Q301" s="17"/>
    </row>
    <row r="302" spans="17:17" x14ac:dyDescent="0.25">
      <c r="Q302" s="17"/>
    </row>
    <row r="303" spans="17:17" x14ac:dyDescent="0.25">
      <c r="Q303" s="17"/>
    </row>
    <row r="304" spans="17:17" x14ac:dyDescent="0.25">
      <c r="Q304" s="17"/>
    </row>
    <row r="305" spans="17:17" x14ac:dyDescent="0.25">
      <c r="Q305" s="17"/>
    </row>
    <row r="306" spans="17:17" x14ac:dyDescent="0.25">
      <c r="Q306" s="17"/>
    </row>
    <row r="307" spans="17:17" x14ac:dyDescent="0.25">
      <c r="Q307" s="17"/>
    </row>
    <row r="308" spans="17:17" x14ac:dyDescent="0.25">
      <c r="Q308" s="17"/>
    </row>
    <row r="309" spans="17:17" x14ac:dyDescent="0.25">
      <c r="Q309" s="17"/>
    </row>
    <row r="310" spans="17:17" x14ac:dyDescent="0.25">
      <c r="Q310" s="17"/>
    </row>
    <row r="311" spans="17:17" x14ac:dyDescent="0.25">
      <c r="Q311" s="17"/>
    </row>
    <row r="312" spans="17:17" x14ac:dyDescent="0.25">
      <c r="Q312" s="17"/>
    </row>
    <row r="313" spans="17:17" x14ac:dyDescent="0.25">
      <c r="Q313" s="17"/>
    </row>
    <row r="314" spans="17:17" x14ac:dyDescent="0.25">
      <c r="Q314" s="17"/>
    </row>
    <row r="315" spans="17:17" x14ac:dyDescent="0.25">
      <c r="Q315" s="17"/>
    </row>
    <row r="316" spans="17:17" x14ac:dyDescent="0.25">
      <c r="Q316" s="17"/>
    </row>
    <row r="317" spans="17:17" x14ac:dyDescent="0.25">
      <c r="Q317" s="17"/>
    </row>
    <row r="318" spans="17:17" x14ac:dyDescent="0.25">
      <c r="Q318" s="17"/>
    </row>
    <row r="319" spans="17:17" x14ac:dyDescent="0.25">
      <c r="Q319" s="17"/>
    </row>
    <row r="320" spans="17:17" x14ac:dyDescent="0.25">
      <c r="Q320" s="17"/>
    </row>
    <row r="321" spans="17:17" x14ac:dyDescent="0.25">
      <c r="Q321" s="17"/>
    </row>
    <row r="322" spans="17:17" x14ac:dyDescent="0.25">
      <c r="Q322" s="17"/>
    </row>
    <row r="323" spans="17:17" x14ac:dyDescent="0.25">
      <c r="Q323" s="17"/>
    </row>
    <row r="324" spans="17:17" x14ac:dyDescent="0.25">
      <c r="Q324" s="17"/>
    </row>
    <row r="325" spans="17:17" x14ac:dyDescent="0.25">
      <c r="Q325" s="17"/>
    </row>
    <row r="326" spans="17:17" x14ac:dyDescent="0.25">
      <c r="Q326" s="17"/>
    </row>
    <row r="327" spans="17:17" x14ac:dyDescent="0.25">
      <c r="Q327" s="17"/>
    </row>
    <row r="328" spans="17:17" x14ac:dyDescent="0.25">
      <c r="Q328" s="17"/>
    </row>
    <row r="329" spans="17:17" x14ac:dyDescent="0.25">
      <c r="Q329" s="17"/>
    </row>
    <row r="330" spans="17:17" x14ac:dyDescent="0.25">
      <c r="Q330" s="17"/>
    </row>
    <row r="331" spans="17:17" x14ac:dyDescent="0.25">
      <c r="Q331" s="17"/>
    </row>
    <row r="332" spans="17:17" x14ac:dyDescent="0.25">
      <c r="Q332" s="17"/>
    </row>
    <row r="333" spans="17:17" x14ac:dyDescent="0.25">
      <c r="Q333" s="17"/>
    </row>
    <row r="334" spans="17:17" x14ac:dyDescent="0.25">
      <c r="Q334" s="17"/>
    </row>
    <row r="335" spans="17:17" x14ac:dyDescent="0.25">
      <c r="Q335" s="17"/>
    </row>
    <row r="336" spans="17:17" x14ac:dyDescent="0.25">
      <c r="Q336" s="17"/>
    </row>
    <row r="337" spans="17:17" x14ac:dyDescent="0.25">
      <c r="Q337" s="17"/>
    </row>
    <row r="338" spans="17:17" x14ac:dyDescent="0.25">
      <c r="Q338" s="17"/>
    </row>
    <row r="339" spans="17:17" x14ac:dyDescent="0.25">
      <c r="Q339" s="17"/>
    </row>
    <row r="340" spans="17:17" x14ac:dyDescent="0.25">
      <c r="Q340" s="17"/>
    </row>
    <row r="341" spans="17:17" x14ac:dyDescent="0.25">
      <c r="Q341" s="17"/>
    </row>
    <row r="342" spans="17:17" x14ac:dyDescent="0.25">
      <c r="Q342" s="17"/>
    </row>
    <row r="343" spans="17:17" x14ac:dyDescent="0.25">
      <c r="Q343" s="17"/>
    </row>
    <row r="344" spans="17:17" x14ac:dyDescent="0.25">
      <c r="Q344" s="17"/>
    </row>
    <row r="345" spans="17:17" x14ac:dyDescent="0.25">
      <c r="Q345" s="17"/>
    </row>
    <row r="346" spans="17:17" x14ac:dyDescent="0.25">
      <c r="Q346" s="17"/>
    </row>
    <row r="347" spans="17:17" x14ac:dyDescent="0.25">
      <c r="Q347" s="17"/>
    </row>
    <row r="348" spans="17:17" x14ac:dyDescent="0.25">
      <c r="Q348" s="17"/>
    </row>
    <row r="349" spans="17:17" x14ac:dyDescent="0.25">
      <c r="Q349" s="17"/>
    </row>
    <row r="350" spans="17:17" x14ac:dyDescent="0.25">
      <c r="Q350" s="17"/>
    </row>
    <row r="351" spans="17:17" x14ac:dyDescent="0.25">
      <c r="Q351" s="17"/>
    </row>
    <row r="352" spans="17:17" x14ac:dyDescent="0.25">
      <c r="Q352" s="17"/>
    </row>
    <row r="353" spans="17:17" x14ac:dyDescent="0.25">
      <c r="Q353" s="17"/>
    </row>
    <row r="354" spans="17:17" x14ac:dyDescent="0.25">
      <c r="Q354" s="17"/>
    </row>
    <row r="355" spans="17:17" x14ac:dyDescent="0.25">
      <c r="Q355" s="17"/>
    </row>
    <row r="356" spans="17:17" x14ac:dyDescent="0.25">
      <c r="Q356" s="17"/>
    </row>
    <row r="357" spans="17:17" x14ac:dyDescent="0.25">
      <c r="Q357" s="17"/>
    </row>
    <row r="358" spans="17:17" x14ac:dyDescent="0.25">
      <c r="Q358" s="17"/>
    </row>
    <row r="359" spans="17:17" x14ac:dyDescent="0.25">
      <c r="Q359" s="17"/>
    </row>
    <row r="360" spans="17:17" x14ac:dyDescent="0.25">
      <c r="Q360" s="17"/>
    </row>
    <row r="361" spans="17:17" x14ac:dyDescent="0.25">
      <c r="Q361" s="17"/>
    </row>
    <row r="362" spans="17:17" x14ac:dyDescent="0.25">
      <c r="Q362" s="17"/>
    </row>
    <row r="363" spans="17:17" x14ac:dyDescent="0.25">
      <c r="Q363" s="17"/>
    </row>
    <row r="364" spans="17:17" x14ac:dyDescent="0.25">
      <c r="Q364" s="17"/>
    </row>
    <row r="365" spans="17:17" x14ac:dyDescent="0.25">
      <c r="Q365" s="17"/>
    </row>
  </sheetData>
  <sortState xmlns:xlrd2="http://schemas.microsoft.com/office/spreadsheetml/2017/richdata2" ref="B137:E148">
    <sortCondition ref="B137:B148"/>
  </sortState>
  <mergeCells count="1">
    <mergeCell ref="H26:O26"/>
  </mergeCells>
  <phoneticPr fontId="13" type="noConversion"/>
  <conditionalFormatting sqref="Q1:Q365">
    <cfRule type="timePeriod" dxfId="50" priority="74" timePeriod="today">
      <formula>FLOOR(Q1,1)=TODAY()</formula>
    </cfRule>
  </conditionalFormatting>
  <conditionalFormatting sqref="Q29:Q149 Q20:Q26">
    <cfRule type="expression" dxfId="49" priority="483">
      <formula>WEEKDAY($A221,2)=1</formula>
    </cfRule>
    <cfRule type="expression" dxfId="48" priority="484">
      <formula>WEEKDAY($A221,2)&gt;6</formula>
    </cfRule>
  </conditionalFormatting>
  <conditionalFormatting sqref="O9:O10">
    <cfRule type="cellIs" dxfId="47" priority="73" operator="between">
      <formula>0.5</formula>
      <formula>1</formula>
    </cfRule>
  </conditionalFormatting>
  <conditionalFormatting sqref="O9:O10">
    <cfRule type="cellIs" dxfId="46" priority="72" operator="equal">
      <formula>"F"</formula>
    </cfRule>
  </conditionalFormatting>
  <conditionalFormatting sqref="O3">
    <cfRule type="cellIs" dxfId="45" priority="71" operator="between">
      <formula>0.5</formula>
      <formula>1</formula>
    </cfRule>
  </conditionalFormatting>
  <conditionalFormatting sqref="O3">
    <cfRule type="cellIs" dxfId="44" priority="65" operator="equal">
      <formula>"RTT"</formula>
    </cfRule>
    <cfRule type="cellIs" dxfId="43" priority="66" operator="equal">
      <formula>"M"</formula>
    </cfRule>
    <cfRule type="cellIs" dxfId="42" priority="67" operator="equal">
      <formula>"CSS"</formula>
    </cfRule>
    <cfRule type="cellIs" dxfId="41" priority="68" operator="equal">
      <formula>"P"</formula>
    </cfRule>
    <cfRule type="cellIs" dxfId="40" priority="69" operator="equal">
      <formula>"AM"</formula>
    </cfRule>
    <cfRule type="cellIs" dxfId="39" priority="70" operator="equal">
      <formula>"F"</formula>
    </cfRule>
  </conditionalFormatting>
  <conditionalFormatting sqref="O6:O7">
    <cfRule type="cellIs" dxfId="38" priority="64" operator="between">
      <formula>0.5</formula>
      <formula>1</formula>
    </cfRule>
  </conditionalFormatting>
  <conditionalFormatting sqref="O6:O7">
    <cfRule type="cellIs" dxfId="37" priority="57" operator="equal">
      <formula>"EV"</formula>
    </cfRule>
    <cfRule type="cellIs" dxfId="36" priority="58" operator="equal">
      <formula>"RTT"</formula>
    </cfRule>
    <cfRule type="cellIs" dxfId="35" priority="59" operator="equal">
      <formula>"M"</formula>
    </cfRule>
    <cfRule type="cellIs" dxfId="34" priority="60" operator="equal">
      <formula>"CSS"</formula>
    </cfRule>
    <cfRule type="cellIs" dxfId="33" priority="61" operator="equal">
      <formula>"P"</formula>
    </cfRule>
    <cfRule type="cellIs" dxfId="32" priority="62" operator="equal">
      <formula>"AM"</formula>
    </cfRule>
    <cfRule type="cellIs" dxfId="31" priority="63" operator="equal">
      <formula>"F"</formula>
    </cfRule>
  </conditionalFormatting>
  <conditionalFormatting sqref="N3">
    <cfRule type="cellIs" dxfId="30" priority="54" operator="between">
      <formula>0.5</formula>
      <formula>1</formula>
    </cfRule>
  </conditionalFormatting>
  <conditionalFormatting sqref="N3">
    <cfRule type="cellIs" dxfId="29" priority="48" operator="equal">
      <formula>"RTT"</formula>
    </cfRule>
    <cfRule type="cellIs" dxfId="28" priority="49" operator="equal">
      <formula>"M"</formula>
    </cfRule>
    <cfRule type="cellIs" dxfId="27" priority="50" operator="equal">
      <formula>"CSS"</formula>
    </cfRule>
    <cfRule type="cellIs" dxfId="26" priority="51" operator="equal">
      <formula>"P"</formula>
    </cfRule>
    <cfRule type="cellIs" dxfId="25" priority="52" operator="equal">
      <formula>"AM"</formula>
    </cfRule>
    <cfRule type="cellIs" dxfId="24" priority="53" operator="equal">
      <formula>"F"</formula>
    </cfRule>
  </conditionalFormatting>
  <conditionalFormatting sqref="N6:N7">
    <cfRule type="cellIs" dxfId="23" priority="31" operator="between">
      <formula>0.5</formula>
      <formula>1</formula>
    </cfRule>
  </conditionalFormatting>
  <conditionalFormatting sqref="N6:N7">
    <cfRule type="cellIs" dxfId="22" priority="24" operator="equal">
      <formula>"EV"</formula>
    </cfRule>
    <cfRule type="cellIs" dxfId="21" priority="25" operator="equal">
      <formula>"RTT"</formula>
    </cfRule>
    <cfRule type="cellIs" dxfId="20" priority="26" operator="equal">
      <formula>"M"</formula>
    </cfRule>
    <cfRule type="cellIs" dxfId="19" priority="27" operator="equal">
      <formula>"CSS"</formula>
    </cfRule>
    <cfRule type="cellIs" dxfId="18" priority="28" operator="equal">
      <formula>"P"</formula>
    </cfRule>
    <cfRule type="cellIs" dxfId="17" priority="29" operator="equal">
      <formula>"AM"</formula>
    </cfRule>
    <cfRule type="cellIs" dxfId="16" priority="30" operator="equal">
      <formula>"F"</formula>
    </cfRule>
  </conditionalFormatting>
  <conditionalFormatting sqref="N9:N10">
    <cfRule type="cellIs" dxfId="15" priority="23" operator="between">
      <formula>0.5</formula>
      <formula>1</formula>
    </cfRule>
  </conditionalFormatting>
  <conditionalFormatting sqref="N9:N10">
    <cfRule type="cellIs" dxfId="14" priority="22" operator="equal">
      <formula>"F"</formula>
    </cfRule>
  </conditionalFormatting>
  <conditionalFormatting sqref="Q27:Q28 Q1:Q19">
    <cfRule type="expression" dxfId="13" priority="487">
      <formula>WEEKDAY($A201,2)=1</formula>
    </cfRule>
    <cfRule type="expression" dxfId="12" priority="488">
      <formula>WEEKDAY($A201,2)&gt;6</formula>
    </cfRule>
  </conditionalFormatting>
  <conditionalFormatting sqref="K3:K9">
    <cfRule type="cellIs" dxfId="11" priority="4" operator="equal">
      <formula>"EV"</formula>
    </cfRule>
    <cfRule type="cellIs" dxfId="10" priority="5" operator="equal">
      <formula>"RTT"</formula>
    </cfRule>
    <cfRule type="cellIs" dxfId="9" priority="6" operator="equal">
      <formula>"M"</formula>
    </cfRule>
    <cfRule type="cellIs" dxfId="8" priority="7" operator="equal">
      <formula>"CSS"</formula>
    </cfRule>
    <cfRule type="cellIs" dxfId="7" priority="8" operator="equal">
      <formula>"P"</formula>
    </cfRule>
    <cfRule type="cellIs" dxfId="6" priority="9" operator="equal">
      <formula>"AM"</formula>
    </cfRule>
    <cfRule type="cellIs" dxfId="5" priority="10" operator="equal">
      <formula>"F"</formula>
    </cfRule>
    <cfRule type="cellIs" dxfId="4" priority="11" operator="equal">
      <formula>"1/2CP"</formula>
    </cfRule>
    <cfRule type="cellIs" dxfId="3" priority="12" operator="equal">
      <formula>"CP"</formula>
    </cfRule>
  </conditionalFormatting>
  <conditionalFormatting sqref="K27:K30">
    <cfRule type="timePeriod" dxfId="2" priority="1" timePeriod="today">
      <formula>FLOOR(K27,1)=TODAY()</formula>
    </cfRule>
  </conditionalFormatting>
  <conditionalFormatting sqref="K27:K30">
    <cfRule type="expression" dxfId="1" priority="2">
      <formula>WEEKDAY($A240,2)=1</formula>
    </cfRule>
    <cfRule type="expression" dxfId="0" priority="3">
      <formula>WEEKDAY($A240,2)&gt;6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5" r:id="rId4" name="Button 9">
              <controlPr defaultSize="0" print="0" autoFill="0" autoPict="0" macro="[0]!ouvrir_absences">
                <anchor moveWithCells="1" sizeWithCells="1">
                  <from>
                    <xdr:col>5</xdr:col>
                    <xdr:colOff>428625</xdr:colOff>
                    <xdr:row>15</xdr:row>
                    <xdr:rowOff>171450</xdr:rowOff>
                  </from>
                  <to>
                    <xdr:col>6</xdr:col>
                    <xdr:colOff>95250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7" r:id="rId5" name="Button 11">
              <controlPr defaultSize="0" print="0" autoFill="0" autoPict="0" macro="[0]!Feuil6.Generer_mois">
                <anchor moveWithCells="1" sizeWithCells="1">
                  <from>
                    <xdr:col>12</xdr:col>
                    <xdr:colOff>504825</xdr:colOff>
                    <xdr:row>16</xdr:row>
                    <xdr:rowOff>28575</xdr:rowOff>
                  </from>
                  <to>
                    <xdr:col>13</xdr:col>
                    <xdr:colOff>1104900</xdr:colOff>
                    <xdr:row>18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6" name="Button 12">
              <controlPr defaultSize="0" print="0" autoFill="0" autoPict="0" macro="[0]!ouvrir_absences">
                <anchor moveWithCells="1" sizeWithCells="1">
                  <from>
                    <xdr:col>6</xdr:col>
                    <xdr:colOff>1123950</xdr:colOff>
                    <xdr:row>15</xdr:row>
                    <xdr:rowOff>161925</xdr:rowOff>
                  </from>
                  <to>
                    <xdr:col>11</xdr:col>
                    <xdr:colOff>371475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43BE156-ADD1-4519-A4FB-3130B96DF54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mois</vt:lpstr>
      <vt:lpstr>BD</vt:lpstr>
      <vt:lpstr>recap</vt:lpstr>
      <vt:lpstr>data</vt:lpstr>
      <vt:lpstr>recap!Zone_d_impression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SECRETARIAT</cp:lastModifiedBy>
  <cp:lastPrinted>2021-07-01T08:19:41Z</cp:lastPrinted>
  <dcterms:created xsi:type="dcterms:W3CDTF">2018-08-13T07:35:04Z</dcterms:created>
  <dcterms:modified xsi:type="dcterms:W3CDTF">2021-08-10T08:39:17Z</dcterms:modified>
</cp:coreProperties>
</file>