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slicers/slicer1.xml" ContentType="application/vnd.ms-excel.slicer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yfouad\Downloads\"/>
    </mc:Choice>
  </mc:AlternateContent>
  <bookViews>
    <workbookView xWindow="0" yWindow="0" windowWidth="23040" windowHeight="9192" activeTab="1"/>
  </bookViews>
  <sheets>
    <sheet name="Instructions" sheetId="1" r:id="rId1"/>
    <sheet name="Order" sheetId="3" r:id="rId2"/>
    <sheet name="Suivi BC" sheetId="2" r:id="rId3"/>
    <sheet name="DATA" sheetId="10" r:id="rId4"/>
    <sheet name="DATA ACHATS CONFIRMES" sheetId="9" r:id="rId5"/>
    <sheet name="TCD" sheetId="4" r:id="rId6"/>
    <sheet name="Rubriques" sheetId="5" state="hidden" r:id="rId7"/>
    <sheet name="Config" sheetId="8" state="hidden" r:id="rId8"/>
  </sheets>
  <externalReferences>
    <externalReference r:id="rId9"/>
  </externalReferences>
  <definedNames>
    <definedName name="_xlnm._FilterDatabase" localSheetId="3" hidden="1">DATA!$A$5:$H$828</definedName>
    <definedName name="_xlnm._FilterDatabase" localSheetId="1" hidden="1">Order!$B$354:$M$354</definedName>
    <definedName name="achats">Rubriques!$C$7:$C$23</definedName>
    <definedName name="achatshorscircuit">Rubriques!$F$7</definedName>
    <definedName name="articles" localSheetId="3">Tableau3[Rubrique budgétaire]</definedName>
    <definedName name="articles">Tableau3[Rubrique budgétaire]</definedName>
    <definedName name="chargesassurance">Rubriques!$G$7:$G$10</definedName>
    <definedName name="Costcenter">Rubriques!$C$7:$C$9</definedName>
    <definedName name="Customers" localSheetId="3">#REF!</definedName>
    <definedName name="Customers">#REF!</definedName>
    <definedName name="cycle">Rubriques!$L$7:$L$13</definedName>
    <definedName name="DailyCallsCounter">CHOOSE(GraphToShow,[1]calc!$C$73:$H$81, [1]calc!$C$84:$H$92, [1]calc!$C$95:$H$103, [1]calc!$C$114:$H$122,  [1]calc!$C$125:$H$133)</definedName>
    <definedName name="demandeur">Rubriques!$M$7:$M$16</definedName>
    <definedName name="ECOLES">Rubriques!$K$7:$K$30</definedName>
    <definedName name="formations">Rubriques!$D$7</definedName>
    <definedName name="GraphToShow">[1]calc!$H$4</definedName>
    <definedName name="marketing">Rubriques!$H$7:$H$13</definedName>
    <definedName name="nature">Rubriques!$D$7:$D$9</definedName>
    <definedName name="parascolaire">Rubriques!$J$7</definedName>
    <definedName name="reference">Rubriques!$F$7:$F$9</definedName>
    <definedName name="RR">Rubriques!$C$6:$J$6</definedName>
    <definedName name="Rub" localSheetId="3">Tableau3[Rubrique budgétaire]</definedName>
    <definedName name="Rub">Tableau3[Rubrique budgétaire]</definedName>
    <definedName name="rubriquebudget">Rubriques!$B$8:$B$10</definedName>
    <definedName name="RUBRIQUEBUDGETAIRE">Rubriques!$B$7:$B$14</definedName>
    <definedName name="Segment_Cycle">#N/A</definedName>
    <definedName name="Segment_Ecole">#N/A</definedName>
    <definedName name="SI">Rubriques!$E$7:$E$13</definedName>
    <definedName name="SS">Rubriques!$C$7:$J$29</definedName>
    <definedName name="Suppliers" localSheetId="3">#REF!</definedName>
    <definedName name="Suppliers">#REF!</definedName>
    <definedName name="VILLE">Rubriques!$I$7:$I$9</definedName>
  </definedNames>
  <calcPr calcId="162913"/>
  <pivotCaches>
    <pivotCache cacheId="0" r:id="rId10"/>
    <pivotCache cacheId="1" r:id="rId11"/>
  </pivotCaches>
  <fileRecoveryPr repairLoad="1"/>
  <extLst>
    <ext xmlns:x14="http://schemas.microsoft.com/office/spreadsheetml/2009/9/main" uri="{BBE1A952-AA13-448e-AADC-164F8A28A991}">
      <x14:slicerCaches>
        <x14:slicerCache r:id="rId12"/>
        <x14:slicerCache r:id="rId13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6" i="3" l="1"/>
  <c r="L7" i="3"/>
  <c r="L8" i="3"/>
  <c r="L9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29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46" i="3"/>
  <c r="L47" i="3"/>
  <c r="L48" i="3"/>
  <c r="L49" i="3"/>
  <c r="L50" i="3"/>
  <c r="L51" i="3"/>
  <c r="L52" i="3"/>
  <c r="L53" i="3"/>
  <c r="L54" i="3"/>
  <c r="L55" i="3"/>
  <c r="L56" i="3"/>
  <c r="L57" i="3"/>
  <c r="L58" i="3"/>
  <c r="L59" i="3"/>
  <c r="L60" i="3"/>
  <c r="L61" i="3"/>
  <c r="L62" i="3"/>
  <c r="L63" i="3"/>
  <c r="L64" i="3"/>
  <c r="L65" i="3"/>
  <c r="L66" i="3"/>
  <c r="L67" i="3"/>
  <c r="L68" i="3"/>
  <c r="L69" i="3"/>
  <c r="L70" i="3"/>
  <c r="L71" i="3"/>
  <c r="L72" i="3"/>
  <c r="L73" i="3"/>
  <c r="L74" i="3"/>
  <c r="L75" i="3"/>
  <c r="L76" i="3"/>
  <c r="L77" i="3"/>
  <c r="L78" i="3"/>
  <c r="L79" i="3"/>
  <c r="L80" i="3"/>
  <c r="L81" i="3"/>
  <c r="L82" i="3"/>
  <c r="L83" i="3"/>
  <c r="L84" i="3"/>
  <c r="L85" i="3"/>
  <c r="L86" i="3"/>
  <c r="L87" i="3"/>
  <c r="L88" i="3"/>
  <c r="L89" i="3"/>
  <c r="L90" i="3"/>
  <c r="L91" i="3"/>
  <c r="L92" i="3"/>
  <c r="L93" i="3"/>
  <c r="L94" i="3"/>
  <c r="L95" i="3"/>
  <c r="L96" i="3"/>
  <c r="L97" i="3"/>
  <c r="L98" i="3"/>
  <c r="L99" i="3"/>
  <c r="L100" i="3"/>
  <c r="L101" i="3"/>
  <c r="L102" i="3"/>
  <c r="L103" i="3"/>
  <c r="L104" i="3"/>
  <c r="L105" i="3"/>
  <c r="L106" i="3"/>
  <c r="L107" i="3"/>
  <c r="L108" i="3"/>
  <c r="L109" i="3"/>
  <c r="L110" i="3"/>
  <c r="L111" i="3"/>
  <c r="L112" i="3"/>
  <c r="L113" i="3"/>
  <c r="L114" i="3"/>
  <c r="L115" i="3"/>
  <c r="L116" i="3"/>
  <c r="L117" i="3"/>
  <c r="L118" i="3"/>
  <c r="L119" i="3"/>
  <c r="L120" i="3"/>
  <c r="L121" i="3"/>
  <c r="L122" i="3"/>
  <c r="L123" i="3"/>
  <c r="L124" i="3"/>
  <c r="L125" i="3"/>
  <c r="L126" i="3"/>
  <c r="L127" i="3"/>
  <c r="L128" i="3"/>
  <c r="L129" i="3"/>
  <c r="L130" i="3"/>
  <c r="L131" i="3"/>
  <c r="L132" i="3"/>
  <c r="L133" i="3"/>
  <c r="L134" i="3"/>
  <c r="L135" i="3"/>
  <c r="L136" i="3"/>
  <c r="L137" i="3"/>
  <c r="L138" i="3"/>
  <c r="L139" i="3"/>
  <c r="L140" i="3"/>
  <c r="L141" i="3"/>
  <c r="L142" i="3"/>
  <c r="L143" i="3"/>
  <c r="L144" i="3"/>
  <c r="L145" i="3"/>
  <c r="L146" i="3"/>
  <c r="L147" i="3"/>
  <c r="L148" i="3"/>
  <c r="L149" i="3"/>
  <c r="L150" i="3"/>
  <c r="L151" i="3"/>
  <c r="L152" i="3"/>
  <c r="L153" i="3"/>
  <c r="L154" i="3"/>
  <c r="L155" i="3"/>
  <c r="L156" i="3"/>
  <c r="L157" i="3"/>
  <c r="L158" i="3"/>
  <c r="L159" i="3"/>
  <c r="L160" i="3"/>
  <c r="L161" i="3"/>
  <c r="L162" i="3"/>
  <c r="L163" i="3"/>
  <c r="L164" i="3"/>
  <c r="L165" i="3"/>
  <c r="L166" i="3"/>
  <c r="L167" i="3"/>
  <c r="L168" i="3"/>
  <c r="L169" i="3"/>
  <c r="L170" i="3"/>
  <c r="L171" i="3"/>
  <c r="L172" i="3"/>
  <c r="L173" i="3"/>
  <c r="L174" i="3"/>
  <c r="L175" i="3"/>
  <c r="L176" i="3"/>
  <c r="L177" i="3"/>
  <c r="L178" i="3"/>
  <c r="L179" i="3"/>
  <c r="L180" i="3"/>
  <c r="L181" i="3"/>
  <c r="L182" i="3"/>
  <c r="L183" i="3"/>
  <c r="L184" i="3"/>
  <c r="L185" i="3"/>
  <c r="L186" i="3"/>
  <c r="L187" i="3"/>
  <c r="L188" i="3"/>
  <c r="L189" i="3"/>
  <c r="L190" i="3"/>
  <c r="L191" i="3"/>
  <c r="L192" i="3"/>
  <c r="L193" i="3"/>
  <c r="L194" i="3"/>
  <c r="L195" i="3"/>
  <c r="L196" i="3"/>
  <c r="L197" i="3"/>
  <c r="L198" i="3"/>
  <c r="L199" i="3"/>
  <c r="L200" i="3"/>
  <c r="L201" i="3"/>
  <c r="L202" i="3"/>
  <c r="L203" i="3"/>
  <c r="L204" i="3"/>
  <c r="L205" i="3"/>
  <c r="L206" i="3"/>
  <c r="L207" i="3"/>
  <c r="L208" i="3"/>
  <c r="L209" i="3"/>
  <c r="L210" i="3"/>
  <c r="L211" i="3"/>
  <c r="L212" i="3"/>
  <c r="L213" i="3"/>
  <c r="L214" i="3"/>
  <c r="L215" i="3"/>
  <c r="L216" i="3"/>
  <c r="L217" i="3"/>
  <c r="L218" i="3"/>
  <c r="L219" i="3"/>
  <c r="L220" i="3"/>
  <c r="L221" i="3"/>
  <c r="L222" i="3"/>
  <c r="L223" i="3"/>
  <c r="L224" i="3"/>
  <c r="L225" i="3"/>
  <c r="L226" i="3"/>
  <c r="L227" i="3"/>
  <c r="L228" i="3"/>
  <c r="L229" i="3"/>
  <c r="L230" i="3"/>
  <c r="L231" i="3"/>
  <c r="L232" i="3"/>
  <c r="L233" i="3"/>
  <c r="L234" i="3"/>
  <c r="L235" i="3"/>
  <c r="L236" i="3"/>
  <c r="L237" i="3"/>
  <c r="L238" i="3"/>
  <c r="L239" i="3"/>
  <c r="L240" i="3"/>
  <c r="L241" i="3"/>
  <c r="L242" i="3"/>
  <c r="L243" i="3"/>
  <c r="L244" i="3"/>
  <c r="L245" i="3"/>
  <c r="L246" i="3"/>
  <c r="L247" i="3"/>
  <c r="L248" i="3"/>
  <c r="L249" i="3"/>
  <c r="L250" i="3"/>
  <c r="L251" i="3"/>
  <c r="L252" i="3"/>
  <c r="L253" i="3"/>
  <c r="L254" i="3"/>
  <c r="L255" i="3"/>
  <c r="L256" i="3"/>
  <c r="L257" i="3"/>
  <c r="L258" i="3"/>
  <c r="L259" i="3"/>
  <c r="L260" i="3"/>
  <c r="L261" i="3"/>
  <c r="L262" i="3"/>
  <c r="L263" i="3"/>
  <c r="L264" i="3"/>
  <c r="L265" i="3"/>
  <c r="L266" i="3"/>
  <c r="L267" i="3"/>
  <c r="L268" i="3"/>
  <c r="L269" i="3"/>
  <c r="L270" i="3"/>
  <c r="L271" i="3"/>
  <c r="L272" i="3"/>
  <c r="L273" i="3"/>
  <c r="L274" i="3"/>
  <c r="L275" i="3"/>
  <c r="L276" i="3"/>
  <c r="L277" i="3"/>
  <c r="L278" i="3"/>
  <c r="L279" i="3"/>
  <c r="L280" i="3"/>
  <c r="L281" i="3"/>
  <c r="L282" i="3"/>
  <c r="L283" i="3"/>
  <c r="L284" i="3"/>
  <c r="L285" i="3"/>
  <c r="L286" i="3"/>
  <c r="L287" i="3"/>
  <c r="L288" i="3"/>
  <c r="L289" i="3"/>
  <c r="L290" i="3"/>
  <c r="L291" i="3"/>
  <c r="L292" i="3"/>
  <c r="L293" i="3"/>
  <c r="L294" i="3"/>
  <c r="L295" i="3"/>
  <c r="L296" i="3"/>
  <c r="L297" i="3"/>
  <c r="L298" i="3"/>
  <c r="L299" i="3"/>
  <c r="L300" i="3"/>
  <c r="L301" i="3"/>
  <c r="L302" i="3"/>
  <c r="L303" i="3"/>
  <c r="L304" i="3"/>
  <c r="L305" i="3"/>
  <c r="L306" i="3"/>
  <c r="L307" i="3"/>
  <c r="L308" i="3"/>
  <c r="L309" i="3"/>
  <c r="L310" i="3"/>
  <c r="L311" i="3"/>
  <c r="L312" i="3"/>
  <c r="L313" i="3"/>
  <c r="L314" i="3"/>
  <c r="L315" i="3"/>
  <c r="L316" i="3"/>
  <c r="L317" i="3"/>
  <c r="L318" i="3"/>
  <c r="L319" i="3"/>
  <c r="L320" i="3"/>
  <c r="L321" i="3"/>
  <c r="L322" i="3"/>
  <c r="L323" i="3"/>
  <c r="L324" i="3"/>
  <c r="L325" i="3"/>
  <c r="L326" i="3"/>
  <c r="L327" i="3"/>
  <c r="L328" i="3"/>
  <c r="L329" i="3"/>
  <c r="L330" i="3"/>
  <c r="L331" i="3"/>
  <c r="L332" i="3"/>
  <c r="L333" i="3"/>
  <c r="L334" i="3"/>
  <c r="L335" i="3"/>
  <c r="L336" i="3"/>
  <c r="L337" i="3"/>
  <c r="L338" i="3"/>
  <c r="L339" i="3"/>
  <c r="L340" i="3"/>
  <c r="L341" i="3"/>
  <c r="L342" i="3"/>
  <c r="L343" i="3"/>
  <c r="L344" i="3"/>
  <c r="L345" i="3"/>
  <c r="L346" i="3"/>
  <c r="L347" i="3"/>
  <c r="L348" i="3"/>
  <c r="L349" i="3"/>
  <c r="L350" i="3"/>
  <c r="L351" i="3"/>
  <c r="L352" i="3"/>
  <c r="L353" i="3"/>
  <c r="G56" i="10"/>
  <c r="M37" i="3" l="1"/>
  <c r="M34" i="3"/>
  <c r="M18" i="3"/>
  <c r="M19" i="3"/>
  <c r="M20" i="3"/>
  <c r="M21" i="3"/>
  <c r="M22" i="3"/>
  <c r="M23" i="3"/>
  <c r="M24" i="3"/>
  <c r="M25" i="3"/>
  <c r="M49" i="3"/>
  <c r="M27" i="3"/>
  <c r="M28" i="3"/>
  <c r="M29" i="3"/>
  <c r="M30" i="3"/>
  <c r="M233" i="3"/>
  <c r="M32" i="3"/>
  <c r="M33" i="3"/>
  <c r="M35" i="3"/>
  <c r="M42" i="3"/>
  <c r="M38" i="3"/>
  <c r="M39" i="3"/>
  <c r="M43" i="3"/>
  <c r="M41" i="3"/>
  <c r="M118" i="3"/>
  <c r="M119" i="3"/>
  <c r="M44" i="3"/>
  <c r="M45" i="3"/>
  <c r="M132" i="3"/>
  <c r="M47" i="3"/>
  <c r="M48" i="3"/>
  <c r="M133" i="3"/>
  <c r="M50" i="3"/>
  <c r="M51" i="3"/>
  <c r="M52" i="3"/>
  <c r="M53" i="3"/>
  <c r="M54" i="3"/>
  <c r="M55" i="3"/>
  <c r="M56" i="3"/>
  <c r="M57" i="3"/>
  <c r="M46" i="3"/>
  <c r="M59" i="3"/>
  <c r="M60" i="3"/>
  <c r="M61" i="3"/>
  <c r="M62" i="3"/>
  <c r="M63" i="3"/>
  <c r="M247" i="3"/>
  <c r="M65" i="3"/>
  <c r="M135" i="3"/>
  <c r="M67" i="3"/>
  <c r="M68" i="3"/>
  <c r="M69" i="3"/>
  <c r="M70" i="3"/>
  <c r="M71" i="3"/>
  <c r="M72" i="3"/>
  <c r="M73" i="3"/>
  <c r="M74" i="3"/>
  <c r="M75" i="3"/>
  <c r="M76" i="3"/>
  <c r="M77" i="3"/>
  <c r="M58" i="3"/>
  <c r="M64" i="3"/>
  <c r="M66" i="3"/>
  <c r="M81" i="3"/>
  <c r="M82" i="3"/>
  <c r="M83" i="3"/>
  <c r="M84" i="3"/>
  <c r="M85" i="3"/>
  <c r="M86" i="3"/>
  <c r="M87" i="3"/>
  <c r="M88" i="3"/>
  <c r="M78" i="3"/>
  <c r="M90" i="3"/>
  <c r="M91" i="3"/>
  <c r="M92" i="3"/>
  <c r="M93" i="3"/>
  <c r="M94" i="3"/>
  <c r="M95" i="3"/>
  <c r="M96" i="3"/>
  <c r="M97" i="3"/>
  <c r="M98" i="3"/>
  <c r="M99" i="3"/>
  <c r="M100" i="3"/>
  <c r="M101" i="3"/>
  <c r="M102" i="3"/>
  <c r="M103" i="3"/>
  <c r="M104" i="3"/>
  <c r="M105" i="3"/>
  <c r="M106" i="3"/>
  <c r="M107" i="3"/>
  <c r="M108" i="3"/>
  <c r="M109" i="3"/>
  <c r="M110" i="3"/>
  <c r="M111" i="3"/>
  <c r="M112" i="3"/>
  <c r="M113" i="3"/>
  <c r="M114" i="3"/>
  <c r="M115" i="3"/>
  <c r="M116" i="3"/>
  <c r="M117" i="3"/>
  <c r="M153" i="3"/>
  <c r="M79" i="3"/>
  <c r="M120" i="3"/>
  <c r="M121" i="3"/>
  <c r="M122" i="3"/>
  <c r="M123" i="3"/>
  <c r="M124" i="3"/>
  <c r="M125" i="3"/>
  <c r="M126" i="3"/>
  <c r="M127" i="3"/>
  <c r="M128" i="3"/>
  <c r="M129" i="3"/>
  <c r="M130" i="3"/>
  <c r="M131" i="3"/>
  <c r="M13" i="3"/>
  <c r="M26" i="3"/>
  <c r="M134" i="3"/>
  <c r="M31" i="3"/>
  <c r="M36" i="3"/>
  <c r="M137" i="3"/>
  <c r="M138" i="3"/>
  <c r="M139" i="3"/>
  <c r="M140" i="3"/>
  <c r="M141" i="3"/>
  <c r="M142" i="3"/>
  <c r="M143" i="3"/>
  <c r="M80" i="3"/>
  <c r="M145" i="3"/>
  <c r="M136" i="3"/>
  <c r="M147" i="3"/>
  <c r="M148" i="3"/>
  <c r="M149" i="3"/>
  <c r="M274" i="3"/>
  <c r="M89" i="3"/>
  <c r="M152" i="3"/>
  <c r="M154" i="3"/>
  <c r="M336" i="3"/>
  <c r="M155" i="3"/>
  <c r="M156" i="3"/>
  <c r="M157" i="3"/>
  <c r="M158" i="3"/>
  <c r="M159" i="3"/>
  <c r="M160" i="3"/>
  <c r="M161" i="3"/>
  <c r="M162" i="3"/>
  <c r="M163" i="3"/>
  <c r="M164" i="3"/>
  <c r="M165" i="3"/>
  <c r="M166" i="3"/>
  <c r="M167" i="3"/>
  <c r="M168" i="3"/>
  <c r="M169" i="3"/>
  <c r="M170" i="3"/>
  <c r="M171" i="3"/>
  <c r="M172" i="3"/>
  <c r="M173" i="3"/>
  <c r="M174" i="3"/>
  <c r="M175" i="3"/>
  <c r="M176" i="3"/>
  <c r="M177" i="3"/>
  <c r="M178" i="3"/>
  <c r="M179" i="3"/>
  <c r="M180" i="3"/>
  <c r="M181" i="3"/>
  <c r="M182" i="3"/>
  <c r="M183" i="3"/>
  <c r="M184" i="3"/>
  <c r="M185" i="3"/>
  <c r="M186" i="3"/>
  <c r="M187" i="3"/>
  <c r="M188" i="3"/>
  <c r="M189" i="3"/>
  <c r="M190" i="3"/>
  <c r="M191" i="3"/>
  <c r="M192" i="3"/>
  <c r="M193" i="3"/>
  <c r="M194" i="3"/>
  <c r="M195" i="3"/>
  <c r="M196" i="3"/>
  <c r="M197" i="3"/>
  <c r="M198" i="3"/>
  <c r="M199" i="3"/>
  <c r="M200" i="3"/>
  <c r="M201" i="3"/>
  <c r="M202" i="3"/>
  <c r="M203" i="3"/>
  <c r="M204" i="3"/>
  <c r="M205" i="3"/>
  <c r="M206" i="3"/>
  <c r="M207" i="3"/>
  <c r="M208" i="3"/>
  <c r="M209" i="3"/>
  <c r="M210" i="3"/>
  <c r="M211" i="3"/>
  <c r="M212" i="3"/>
  <c r="M213" i="3"/>
  <c r="M214" i="3"/>
  <c r="M215" i="3"/>
  <c r="M216" i="3"/>
  <c r="M217" i="3"/>
  <c r="M218" i="3"/>
  <c r="M219" i="3"/>
  <c r="M220" i="3"/>
  <c r="M221" i="3"/>
  <c r="M222" i="3"/>
  <c r="M223" i="3"/>
  <c r="M224" i="3"/>
  <c r="M225" i="3"/>
  <c r="M226" i="3"/>
  <c r="M227" i="3"/>
  <c r="M228" i="3"/>
  <c r="M229" i="3"/>
  <c r="M230" i="3"/>
  <c r="M231" i="3"/>
  <c r="M232" i="3"/>
  <c r="M144" i="3"/>
  <c r="M234" i="3"/>
  <c r="M235" i="3"/>
  <c r="M236" i="3"/>
  <c r="M237" i="3"/>
  <c r="M238" i="3"/>
  <c r="M239" i="3"/>
  <c r="M240" i="3"/>
  <c r="M241" i="3"/>
  <c r="M242" i="3"/>
  <c r="M243" i="3"/>
  <c r="M244" i="3"/>
  <c r="M245" i="3"/>
  <c r="M246" i="3"/>
  <c r="M291" i="3"/>
  <c r="M248" i="3"/>
  <c r="M249" i="3"/>
  <c r="M250" i="3"/>
  <c r="M251" i="3"/>
  <c r="M252" i="3"/>
  <c r="M253" i="3"/>
  <c r="M254" i="3"/>
  <c r="M255" i="3"/>
  <c r="M256" i="3"/>
  <c r="M257" i="3"/>
  <c r="M258" i="3"/>
  <c r="M259" i="3"/>
  <c r="M260" i="3"/>
  <c r="M261" i="3"/>
  <c r="M262" i="3"/>
  <c r="M263" i="3"/>
  <c r="M264" i="3"/>
  <c r="M265" i="3"/>
  <c r="M266" i="3"/>
  <c r="M267" i="3"/>
  <c r="M268" i="3"/>
  <c r="M269" i="3"/>
  <c r="M270" i="3"/>
  <c r="M271" i="3"/>
  <c r="M272" i="3"/>
  <c r="M273" i="3"/>
  <c r="M40" i="3"/>
  <c r="M275" i="3"/>
  <c r="M276" i="3"/>
  <c r="M277" i="3"/>
  <c r="M278" i="3"/>
  <c r="M279" i="3"/>
  <c r="M280" i="3"/>
  <c r="M281" i="3"/>
  <c r="M282" i="3"/>
  <c r="M283" i="3"/>
  <c r="M284" i="3"/>
  <c r="M285" i="3"/>
  <c r="M286" i="3"/>
  <c r="M287" i="3"/>
  <c r="M288" i="3"/>
  <c r="M289" i="3"/>
  <c r="M290" i="3"/>
  <c r="M146" i="3"/>
  <c r="M292" i="3"/>
  <c r="M293" i="3"/>
  <c r="M294" i="3"/>
  <c r="M295" i="3"/>
  <c r="M296" i="3"/>
  <c r="M297" i="3"/>
  <c r="M298" i="3"/>
  <c r="M299" i="3"/>
  <c r="M300" i="3"/>
  <c r="M301" i="3"/>
  <c r="M302" i="3"/>
  <c r="M303" i="3"/>
  <c r="M304" i="3"/>
  <c r="M305" i="3"/>
  <c r="M306" i="3"/>
  <c r="M307" i="3"/>
  <c r="M308" i="3"/>
  <c r="M309" i="3"/>
  <c r="M150" i="3"/>
  <c r="M311" i="3"/>
  <c r="M312" i="3"/>
  <c r="M313" i="3"/>
  <c r="M314" i="3"/>
  <c r="M315" i="3"/>
  <c r="M316" i="3"/>
  <c r="M317" i="3"/>
  <c r="M318" i="3"/>
  <c r="M319" i="3"/>
  <c r="M320" i="3"/>
  <c r="M321" i="3"/>
  <c r="M322" i="3"/>
  <c r="M323" i="3"/>
  <c r="M324" i="3"/>
  <c r="M325" i="3"/>
  <c r="M326" i="3"/>
  <c r="M327" i="3"/>
  <c r="M328" i="3"/>
  <c r="M329" i="3"/>
  <c r="M330" i="3"/>
  <c r="M331" i="3"/>
  <c r="M332" i="3"/>
  <c r="M333" i="3"/>
  <c r="M334" i="3"/>
  <c r="M335" i="3"/>
  <c r="M151" i="3"/>
  <c r="M337" i="3"/>
  <c r="M338" i="3"/>
  <c r="M339" i="3"/>
  <c r="M340" i="3"/>
  <c r="M341" i="3"/>
  <c r="M342" i="3"/>
  <c r="M343" i="3"/>
  <c r="M344" i="3"/>
  <c r="M345" i="3"/>
  <c r="M346" i="3"/>
  <c r="M347" i="3"/>
  <c r="M348" i="3"/>
  <c r="M349" i="3"/>
  <c r="M350" i="3"/>
  <c r="M351" i="3"/>
  <c r="M352" i="3"/>
  <c r="M353" i="3"/>
  <c r="A56" i="10"/>
  <c r="A68" i="10"/>
  <c r="G68" i="10" s="1"/>
  <c r="A25" i="10"/>
  <c r="G25" i="10" s="1"/>
  <c r="A26" i="10"/>
  <c r="G26" i="10" s="1"/>
  <c r="A27" i="10"/>
  <c r="G27" i="10" s="1"/>
  <c r="A28" i="10"/>
  <c r="G28" i="10" s="1"/>
  <c r="A57" i="10"/>
  <c r="G57" i="10" s="1"/>
  <c r="A69" i="10"/>
  <c r="G69" i="10" s="1"/>
  <c r="A29" i="10"/>
  <c r="G29" i="10" s="1"/>
  <c r="A30" i="10"/>
  <c r="G30" i="10" s="1"/>
  <c r="A31" i="10"/>
  <c r="G31" i="10" s="1"/>
  <c r="A32" i="10"/>
  <c r="G32" i="10" s="1"/>
  <c r="A33" i="10"/>
  <c r="G33" i="10" s="1"/>
  <c r="A34" i="10"/>
  <c r="G34" i="10" s="1"/>
  <c r="A35" i="10"/>
  <c r="G35" i="10" s="1"/>
  <c r="A36" i="10"/>
  <c r="G36" i="10" s="1"/>
  <c r="A37" i="10"/>
  <c r="G37" i="10" s="1"/>
  <c r="A38" i="10"/>
  <c r="G38" i="10" s="1"/>
  <c r="A23" i="10"/>
  <c r="G23" i="10" s="1"/>
  <c r="A39" i="10"/>
  <c r="G39" i="10" s="1"/>
  <c r="A40" i="10"/>
  <c r="G40" i="10" s="1"/>
  <c r="A41" i="10"/>
  <c r="G41" i="10" s="1"/>
  <c r="A42" i="10"/>
  <c r="G42" i="10" s="1"/>
  <c r="A43" i="10"/>
  <c r="G43" i="10" s="1"/>
  <c r="A44" i="10"/>
  <c r="G44" i="10" s="1"/>
  <c r="A45" i="10"/>
  <c r="G45" i="10" s="1"/>
  <c r="A46" i="10"/>
  <c r="G46" i="10" s="1"/>
  <c r="A47" i="10"/>
  <c r="G47" i="10" s="1"/>
  <c r="A48" i="10"/>
  <c r="G48" i="10" s="1"/>
  <c r="A49" i="10"/>
  <c r="G49" i="10" s="1"/>
  <c r="A50" i="10"/>
  <c r="G50" i="10" s="1"/>
  <c r="A51" i="10"/>
  <c r="G51" i="10" s="1"/>
  <c r="A52" i="10"/>
  <c r="G52" i="10" s="1"/>
  <c r="A53" i="10"/>
  <c r="G53" i="10" s="1"/>
  <c r="A54" i="10"/>
  <c r="G54" i="10" s="1"/>
  <c r="A55" i="10"/>
  <c r="G55" i="10" s="1"/>
  <c r="A58" i="10"/>
  <c r="G58" i="10" s="1"/>
  <c r="A59" i="10"/>
  <c r="G59" i="10" s="1"/>
  <c r="A60" i="10"/>
  <c r="G60" i="10" s="1"/>
  <c r="A61" i="10"/>
  <c r="G61" i="10" s="1"/>
  <c r="A62" i="10"/>
  <c r="G62" i="10" s="1"/>
  <c r="A63" i="10"/>
  <c r="G63" i="10" s="1"/>
  <c r="A64" i="10"/>
  <c r="G64" i="10" s="1"/>
  <c r="A65" i="10"/>
  <c r="G65" i="10" s="1"/>
  <c r="A66" i="10"/>
  <c r="G66" i="10" s="1"/>
  <c r="A67" i="10"/>
  <c r="G67" i="10" s="1"/>
  <c r="A70" i="10"/>
  <c r="G70" i="10" s="1"/>
  <c r="A71" i="10"/>
  <c r="G71" i="10" s="1"/>
  <c r="A72" i="10"/>
  <c r="G72" i="10" s="1"/>
  <c r="A73" i="10"/>
  <c r="G73" i="10" s="1"/>
  <c r="A74" i="10"/>
  <c r="G74" i="10" s="1"/>
  <c r="A75" i="10"/>
  <c r="G75" i="10" s="1"/>
  <c r="A76" i="10"/>
  <c r="G76" i="10" s="1"/>
  <c r="A6" i="10"/>
  <c r="A7" i="10"/>
  <c r="G7" i="10" s="1"/>
  <c r="A8" i="10"/>
  <c r="G8" i="10" s="1"/>
  <c r="A9" i="10"/>
  <c r="G9" i="10" s="1"/>
  <c r="A10" i="10"/>
  <c r="G10" i="10" s="1"/>
  <c r="A11" i="10"/>
  <c r="G11" i="10" s="1"/>
  <c r="A12" i="10"/>
  <c r="G12" i="10" s="1"/>
  <c r="A13" i="10"/>
  <c r="G13" i="10" s="1"/>
  <c r="A14" i="10"/>
  <c r="G14" i="10" s="1"/>
  <c r="A15" i="10"/>
  <c r="G15" i="10" s="1"/>
  <c r="A16" i="10"/>
  <c r="G16" i="10" s="1"/>
  <c r="A17" i="10"/>
  <c r="G17" i="10" s="1"/>
  <c r="A18" i="10"/>
  <c r="G18" i="10" s="1"/>
  <c r="A19" i="10"/>
  <c r="G19" i="10" s="1"/>
  <c r="A20" i="10"/>
  <c r="G20" i="10" s="1"/>
  <c r="A21" i="10"/>
  <c r="G21" i="10" s="1"/>
  <c r="A22" i="10"/>
  <c r="G22" i="10" s="1"/>
  <c r="A78" i="10"/>
  <c r="G78" i="10" s="1"/>
  <c r="A105" i="10"/>
  <c r="G105" i="10" s="1"/>
  <c r="A117" i="10"/>
  <c r="G117" i="10" s="1"/>
  <c r="A79" i="10"/>
  <c r="G79" i="10" s="1"/>
  <c r="A80" i="10"/>
  <c r="G80" i="10" s="1"/>
  <c r="A81" i="10"/>
  <c r="G81" i="10" s="1"/>
  <c r="A82" i="10"/>
  <c r="G82" i="10" s="1"/>
  <c r="A106" i="10"/>
  <c r="G106" i="10" s="1"/>
  <c r="A118" i="10"/>
  <c r="G118" i="10" s="1"/>
  <c r="A120" i="10"/>
  <c r="G120" i="10" s="1"/>
  <c r="A83" i="10"/>
  <c r="G83" i="10" s="1"/>
  <c r="A84" i="10"/>
  <c r="G84" i="10" s="1"/>
  <c r="A85" i="10"/>
  <c r="G85" i="10" s="1"/>
  <c r="A86" i="10"/>
  <c r="G86" i="10" s="1"/>
  <c r="A87" i="10"/>
  <c r="G87" i="10" s="1"/>
  <c r="A88" i="10"/>
  <c r="G88" i="10" s="1"/>
  <c r="A89" i="10"/>
  <c r="G89" i="10" s="1"/>
  <c r="A90" i="10"/>
  <c r="G90" i="10" s="1"/>
  <c r="A91" i="10"/>
  <c r="G91" i="10" s="1"/>
  <c r="A77" i="10"/>
  <c r="G77" i="10" s="1"/>
  <c r="A92" i="10"/>
  <c r="G92" i="10" s="1"/>
  <c r="A93" i="10"/>
  <c r="G93" i="10" s="1"/>
  <c r="A94" i="10"/>
  <c r="G94" i="10" s="1"/>
  <c r="A95" i="10"/>
  <c r="G95" i="10" s="1"/>
  <c r="A96" i="10"/>
  <c r="G96" i="10" s="1"/>
  <c r="A97" i="10"/>
  <c r="G97" i="10" s="1"/>
  <c r="A98" i="10"/>
  <c r="G98" i="10" s="1"/>
  <c r="A99" i="10"/>
  <c r="G99" i="10" s="1"/>
  <c r="A100" i="10"/>
  <c r="G100" i="10" s="1"/>
  <c r="A101" i="10"/>
  <c r="G101" i="10" s="1"/>
  <c r="A102" i="10"/>
  <c r="G102" i="10" s="1"/>
  <c r="A103" i="10"/>
  <c r="G103" i="10" s="1"/>
  <c r="A104" i="10"/>
  <c r="G104" i="10" s="1"/>
  <c r="A107" i="10"/>
  <c r="G107" i="10" s="1"/>
  <c r="A108" i="10"/>
  <c r="G108" i="10" s="1"/>
  <c r="A109" i="10"/>
  <c r="G109" i="10" s="1"/>
  <c r="A110" i="10"/>
  <c r="G110" i="10" s="1"/>
  <c r="A111" i="10"/>
  <c r="G111" i="10" s="1"/>
  <c r="A112" i="10"/>
  <c r="G112" i="10" s="1"/>
  <c r="A113" i="10"/>
  <c r="G113" i="10" s="1"/>
  <c r="A114" i="10"/>
  <c r="G114" i="10" s="1"/>
  <c r="A115" i="10"/>
  <c r="G115" i="10" s="1"/>
  <c r="A116" i="10"/>
  <c r="G116" i="10" s="1"/>
  <c r="A119" i="10"/>
  <c r="G119" i="10" s="1"/>
  <c r="A121" i="10"/>
  <c r="G121" i="10" s="1"/>
  <c r="A122" i="10"/>
  <c r="G122" i="10" s="1"/>
  <c r="A123" i="10"/>
  <c r="G123" i="10" s="1"/>
  <c r="A124" i="10"/>
  <c r="G124" i="10" s="1"/>
  <c r="A125" i="10"/>
  <c r="G125" i="10" s="1"/>
  <c r="A126" i="10"/>
  <c r="G126" i="10" s="1"/>
  <c r="A127" i="10"/>
  <c r="G127" i="10" s="1"/>
  <c r="A128" i="10"/>
  <c r="G128" i="10" s="1"/>
  <c r="A129" i="10"/>
  <c r="G129" i="10" s="1"/>
  <c r="A130" i="10"/>
  <c r="G130" i="10" s="1"/>
  <c r="A131" i="10"/>
  <c r="G131" i="10" s="1"/>
  <c r="A132" i="10"/>
  <c r="G132" i="10" s="1"/>
  <c r="A133" i="10"/>
  <c r="G133" i="10" s="1"/>
  <c r="A134" i="10"/>
  <c r="G134" i="10" s="1"/>
  <c r="A135" i="10"/>
  <c r="G135" i="10" s="1"/>
  <c r="A136" i="10"/>
  <c r="G136" i="10" s="1"/>
  <c r="A137" i="10"/>
  <c r="G137" i="10" s="1"/>
  <c r="A138" i="10"/>
  <c r="G138" i="10" s="1"/>
  <c r="A139" i="10"/>
  <c r="G139" i="10" s="1"/>
  <c r="A140" i="10"/>
  <c r="G140" i="10" s="1"/>
  <c r="A141" i="10"/>
  <c r="G141" i="10" s="1"/>
  <c r="A142" i="10"/>
  <c r="G142" i="10" s="1"/>
  <c r="A143" i="10"/>
  <c r="G143" i="10" s="1"/>
  <c r="A144" i="10"/>
  <c r="G144" i="10" s="1"/>
  <c r="A145" i="10"/>
  <c r="G145" i="10" s="1"/>
  <c r="A146" i="10"/>
  <c r="G146" i="10" s="1"/>
  <c r="A147" i="10"/>
  <c r="G147" i="10" s="1"/>
  <c r="A148" i="10"/>
  <c r="G148" i="10" s="1"/>
  <c r="A149" i="10"/>
  <c r="G149" i="10" s="1"/>
  <c r="A150" i="10"/>
  <c r="G150" i="10" s="1"/>
  <c r="A173" i="10"/>
  <c r="G173" i="10" s="1"/>
  <c r="A175" i="10"/>
  <c r="G175" i="10" s="1"/>
  <c r="A177" i="10"/>
  <c r="G177" i="10" s="1"/>
  <c r="A179" i="10"/>
  <c r="G179" i="10" s="1"/>
  <c r="A181" i="10"/>
  <c r="G181" i="10" s="1"/>
  <c r="A183" i="10"/>
  <c r="G183" i="10" s="1"/>
  <c r="A185" i="10"/>
  <c r="G185" i="10" s="1"/>
  <c r="A187" i="10"/>
  <c r="G187" i="10" s="1"/>
  <c r="A189" i="10"/>
  <c r="G189" i="10" s="1"/>
  <c r="A191" i="10"/>
  <c r="G191" i="10" s="1"/>
  <c r="A152" i="10"/>
  <c r="G152" i="10" s="1"/>
  <c r="A153" i="10"/>
  <c r="G153" i="10" s="1"/>
  <c r="A154" i="10"/>
  <c r="G154" i="10" s="1"/>
  <c r="A155" i="10"/>
  <c r="G155" i="10" s="1"/>
  <c r="A174" i="10"/>
  <c r="G174" i="10" s="1"/>
  <c r="A176" i="10"/>
  <c r="G176" i="10" s="1"/>
  <c r="A178" i="10"/>
  <c r="G178" i="10" s="1"/>
  <c r="A180" i="10"/>
  <c r="G180" i="10" s="1"/>
  <c r="A182" i="10"/>
  <c r="G182" i="10" s="1"/>
  <c r="A184" i="10"/>
  <c r="G184" i="10" s="1"/>
  <c r="A186" i="10"/>
  <c r="G186" i="10" s="1"/>
  <c r="A188" i="10"/>
  <c r="G188" i="10" s="1"/>
  <c r="A190" i="10"/>
  <c r="G190" i="10" s="1"/>
  <c r="A192" i="10"/>
  <c r="G192" i="10" s="1"/>
  <c r="A156" i="10"/>
  <c r="G156" i="10" s="1"/>
  <c r="A157" i="10"/>
  <c r="G157" i="10" s="1"/>
  <c r="A158" i="10"/>
  <c r="G158" i="10" s="1"/>
  <c r="A159" i="10"/>
  <c r="G159" i="10" s="1"/>
  <c r="A160" i="10"/>
  <c r="G160" i="10" s="1"/>
  <c r="A161" i="10"/>
  <c r="G161" i="10" s="1"/>
  <c r="A162" i="10"/>
  <c r="G162" i="10" s="1"/>
  <c r="A151" i="10"/>
  <c r="G151" i="10" s="1"/>
  <c r="A163" i="10"/>
  <c r="G163" i="10" s="1"/>
  <c r="A164" i="10"/>
  <c r="G164" i="10" s="1"/>
  <c r="A165" i="10"/>
  <c r="G165" i="10" s="1"/>
  <c r="A166" i="10"/>
  <c r="G166" i="10" s="1"/>
  <c r="A167" i="10"/>
  <c r="G167" i="10" s="1"/>
  <c r="A168" i="10"/>
  <c r="G168" i="10" s="1"/>
  <c r="A169" i="10"/>
  <c r="G169" i="10" s="1"/>
  <c r="A170" i="10"/>
  <c r="G170" i="10" s="1"/>
  <c r="A171" i="10"/>
  <c r="G171" i="10" s="1"/>
  <c r="A172" i="10"/>
  <c r="G172" i="10" s="1"/>
  <c r="A193" i="10"/>
  <c r="G193" i="10" s="1"/>
  <c r="A194" i="10"/>
  <c r="G194" i="10" s="1"/>
  <c r="A195" i="10"/>
  <c r="G195" i="10" s="1"/>
  <c r="A226" i="10"/>
  <c r="G226" i="10" s="1"/>
  <c r="A197" i="10"/>
  <c r="G197" i="10" s="1"/>
  <c r="A198" i="10"/>
  <c r="G198" i="10" s="1"/>
  <c r="A199" i="10"/>
  <c r="G199" i="10" s="1"/>
  <c r="A200" i="10"/>
  <c r="G200" i="10" s="1"/>
  <c r="A227" i="10"/>
  <c r="G227" i="10" s="1"/>
  <c r="A231" i="10"/>
  <c r="G231" i="10" s="1"/>
  <c r="A201" i="10"/>
  <c r="G201" i="10" s="1"/>
  <c r="A202" i="10"/>
  <c r="G202" i="10" s="1"/>
  <c r="A203" i="10"/>
  <c r="G203" i="10" s="1"/>
  <c r="A204" i="10"/>
  <c r="G204" i="10" s="1"/>
  <c r="A205" i="10"/>
  <c r="G205" i="10" s="1"/>
  <c r="A206" i="10"/>
  <c r="G206" i="10" s="1"/>
  <c r="A207" i="10"/>
  <c r="G207" i="10" s="1"/>
  <c r="A208" i="10"/>
  <c r="G208" i="10" s="1"/>
  <c r="A209" i="10"/>
  <c r="G209" i="10" s="1"/>
  <c r="A210" i="10"/>
  <c r="G210" i="10" s="1"/>
  <c r="A196" i="10"/>
  <c r="G196" i="10" s="1"/>
  <c r="A211" i="10"/>
  <c r="G211" i="10" s="1"/>
  <c r="A212" i="10"/>
  <c r="G212" i="10" s="1"/>
  <c r="A213" i="10"/>
  <c r="G213" i="10" s="1"/>
  <c r="A214" i="10"/>
  <c r="G214" i="10" s="1"/>
  <c r="A215" i="10"/>
  <c r="G215" i="10" s="1"/>
  <c r="A216" i="10"/>
  <c r="G216" i="10" s="1"/>
  <c r="A217" i="10"/>
  <c r="G217" i="10" s="1"/>
  <c r="A218" i="10"/>
  <c r="G218" i="10" s="1"/>
  <c r="A219" i="10"/>
  <c r="G219" i="10" s="1"/>
  <c r="A220" i="10"/>
  <c r="G220" i="10" s="1"/>
  <c r="A221" i="10"/>
  <c r="G221" i="10" s="1"/>
  <c r="A222" i="10"/>
  <c r="G222" i="10" s="1"/>
  <c r="A223" i="10"/>
  <c r="G223" i="10" s="1"/>
  <c r="A224" i="10"/>
  <c r="G224" i="10" s="1"/>
  <c r="A225" i="10"/>
  <c r="G225" i="10" s="1"/>
  <c r="A228" i="10"/>
  <c r="G228" i="10" s="1"/>
  <c r="A229" i="10"/>
  <c r="G229" i="10" s="1"/>
  <c r="A230" i="10"/>
  <c r="G230" i="10" s="1"/>
  <c r="A232" i="10"/>
  <c r="G232" i="10" s="1"/>
  <c r="A233" i="10"/>
  <c r="G233" i="10" s="1"/>
  <c r="A234" i="10"/>
  <c r="G234" i="10" s="1"/>
  <c r="A235" i="10"/>
  <c r="G235" i="10" s="1"/>
  <c r="A236" i="10"/>
  <c r="G236" i="10" s="1"/>
  <c r="A237" i="10"/>
  <c r="G237" i="10" s="1"/>
  <c r="A238" i="10"/>
  <c r="G238" i="10" s="1"/>
  <c r="A239" i="10"/>
  <c r="G239" i="10" s="1"/>
  <c r="A240" i="10"/>
  <c r="G240" i="10" s="1"/>
  <c r="A241" i="10"/>
  <c r="G241" i="10" s="1"/>
  <c r="A260" i="10"/>
  <c r="G260" i="10" s="1"/>
  <c r="A265" i="10"/>
  <c r="G265" i="10" s="1"/>
  <c r="A243" i="10"/>
  <c r="G243" i="10" s="1"/>
  <c r="A244" i="10"/>
  <c r="G244" i="10" s="1"/>
  <c r="A245" i="10"/>
  <c r="G245" i="10" s="1"/>
  <c r="A261" i="10"/>
  <c r="G261" i="10" s="1"/>
  <c r="A263" i="10"/>
  <c r="G263" i="10" s="1"/>
  <c r="A266" i="10"/>
  <c r="G266" i="10" s="1"/>
  <c r="A246" i="10"/>
  <c r="G246" i="10" s="1"/>
  <c r="A247" i="10"/>
  <c r="G247" i="10" s="1"/>
  <c r="A248" i="10"/>
  <c r="G248" i="10" s="1"/>
  <c r="A249" i="10"/>
  <c r="G249" i="10" s="1"/>
  <c r="A250" i="10"/>
  <c r="G250" i="10" s="1"/>
  <c r="A242" i="10"/>
  <c r="G242" i="10" s="1"/>
  <c r="A251" i="10"/>
  <c r="G251" i="10" s="1"/>
  <c r="A252" i="10"/>
  <c r="G252" i="10" s="1"/>
  <c r="A253" i="10"/>
  <c r="G253" i="10" s="1"/>
  <c r="A254" i="10"/>
  <c r="G254" i="10" s="1"/>
  <c r="A255" i="10"/>
  <c r="G255" i="10" s="1"/>
  <c r="A256" i="10"/>
  <c r="G256" i="10" s="1"/>
  <c r="A257" i="10"/>
  <c r="G257" i="10" s="1"/>
  <c r="A258" i="10"/>
  <c r="G258" i="10" s="1"/>
  <c r="A259" i="10"/>
  <c r="G259" i="10" s="1"/>
  <c r="A262" i="10"/>
  <c r="G262" i="10" s="1"/>
  <c r="A264" i="10"/>
  <c r="G264" i="10" s="1"/>
  <c r="A267" i="10"/>
  <c r="G267" i="10" s="1"/>
  <c r="A268" i="10"/>
  <c r="G268" i="10" s="1"/>
  <c r="A269" i="10"/>
  <c r="G269" i="10" s="1"/>
  <c r="A270" i="10"/>
  <c r="G270" i="10" s="1"/>
  <c r="A271" i="10"/>
  <c r="G271" i="10" s="1"/>
  <c r="A272" i="10"/>
  <c r="G272" i="10" s="1"/>
  <c r="A273" i="10"/>
  <c r="G273" i="10" s="1"/>
  <c r="A275" i="10"/>
  <c r="G275" i="10" s="1"/>
  <c r="A313" i="10"/>
  <c r="G313" i="10" s="1"/>
  <c r="A316" i="10"/>
  <c r="G316" i="10" s="1"/>
  <c r="A318" i="10"/>
  <c r="G318" i="10" s="1"/>
  <c r="A276" i="10"/>
  <c r="G276" i="10" s="1"/>
  <c r="A277" i="10"/>
  <c r="G277" i="10" s="1"/>
  <c r="A278" i="10"/>
  <c r="G278" i="10" s="1"/>
  <c r="A279" i="10"/>
  <c r="G279" i="10" s="1"/>
  <c r="A304" i="10"/>
  <c r="G304" i="10" s="1"/>
  <c r="A314" i="10"/>
  <c r="G314" i="10" s="1"/>
  <c r="A317" i="10"/>
  <c r="G317" i="10" s="1"/>
  <c r="A319" i="10"/>
  <c r="G319" i="10" s="1"/>
  <c r="A280" i="10"/>
  <c r="G280" i="10" s="1"/>
  <c r="A281" i="10"/>
  <c r="G281" i="10" s="1"/>
  <c r="A282" i="10"/>
  <c r="G282" i="10" s="1"/>
  <c r="A283" i="10"/>
  <c r="G283" i="10" s="1"/>
  <c r="A284" i="10"/>
  <c r="G284" i="10" s="1"/>
  <c r="A285" i="10"/>
  <c r="G285" i="10" s="1"/>
  <c r="A286" i="10"/>
  <c r="G286" i="10" s="1"/>
  <c r="A287" i="10"/>
  <c r="G287" i="10" s="1"/>
  <c r="A288" i="10"/>
  <c r="G288" i="10" s="1"/>
  <c r="A289" i="10"/>
  <c r="G289" i="10" s="1"/>
  <c r="A274" i="10"/>
  <c r="G274" i="10" s="1"/>
  <c r="A290" i="10"/>
  <c r="G290" i="10" s="1"/>
  <c r="A291" i="10"/>
  <c r="G291" i="10" s="1"/>
  <c r="A292" i="10"/>
  <c r="G292" i="10" s="1"/>
  <c r="A293" i="10"/>
  <c r="G293" i="10" s="1"/>
  <c r="A294" i="10"/>
  <c r="G294" i="10" s="1"/>
  <c r="A295" i="10"/>
  <c r="G295" i="10" s="1"/>
  <c r="A296" i="10"/>
  <c r="G296" i="10" s="1"/>
  <c r="A297" i="10"/>
  <c r="G297" i="10" s="1"/>
  <c r="A298" i="10"/>
  <c r="G298" i="10" s="1"/>
  <c r="A299" i="10"/>
  <c r="G299" i="10" s="1"/>
  <c r="A300" i="10"/>
  <c r="G300" i="10" s="1"/>
  <c r="A301" i="10"/>
  <c r="G301" i="10" s="1"/>
  <c r="A302" i="10"/>
  <c r="G302" i="10" s="1"/>
  <c r="A303" i="10"/>
  <c r="G303" i="10" s="1"/>
  <c r="A305" i="10"/>
  <c r="G305" i="10" s="1"/>
  <c r="A306" i="10"/>
  <c r="G306" i="10" s="1"/>
  <c r="A307" i="10"/>
  <c r="G307" i="10" s="1"/>
  <c r="A308" i="10"/>
  <c r="G308" i="10" s="1"/>
  <c r="A309" i="10"/>
  <c r="G309" i="10" s="1"/>
  <c r="A310" i="10"/>
  <c r="G310" i="10" s="1"/>
  <c r="A311" i="10"/>
  <c r="G311" i="10" s="1"/>
  <c r="A312" i="10"/>
  <c r="G312" i="10" s="1"/>
  <c r="A315" i="10"/>
  <c r="G315" i="10" s="1"/>
  <c r="A320" i="10"/>
  <c r="G320" i="10" s="1"/>
  <c r="A321" i="10"/>
  <c r="G321" i="10" s="1"/>
  <c r="A322" i="10"/>
  <c r="G322" i="10" s="1"/>
  <c r="A323" i="10"/>
  <c r="G323" i="10" s="1"/>
  <c r="A324" i="10"/>
  <c r="G324" i="10" s="1"/>
  <c r="A325" i="10"/>
  <c r="G325" i="10" s="1"/>
  <c r="A326" i="10"/>
  <c r="G326" i="10" s="1"/>
  <c r="A328" i="10"/>
  <c r="G328" i="10" s="1"/>
  <c r="A357" i="10"/>
  <c r="G357" i="10" s="1"/>
  <c r="A367" i="10"/>
  <c r="G367" i="10" s="1"/>
  <c r="A370" i="10"/>
  <c r="G370" i="10" s="1"/>
  <c r="A372" i="10"/>
  <c r="G372" i="10" s="1"/>
  <c r="A329" i="10"/>
  <c r="G329" i="10" s="1"/>
  <c r="A330" i="10"/>
  <c r="G330" i="10" s="1"/>
  <c r="A331" i="10"/>
  <c r="G331" i="10" s="1"/>
  <c r="A332" i="10"/>
  <c r="G332" i="10" s="1"/>
  <c r="A358" i="10"/>
  <c r="G358" i="10" s="1"/>
  <c r="A368" i="10"/>
  <c r="G368" i="10" s="1"/>
  <c r="A371" i="10"/>
  <c r="G371" i="10" s="1"/>
  <c r="A373" i="10"/>
  <c r="G373" i="10" s="1"/>
  <c r="A333" i="10"/>
  <c r="G333" i="10" s="1"/>
  <c r="A334" i="10"/>
  <c r="G334" i="10" s="1"/>
  <c r="A335" i="10"/>
  <c r="G335" i="10" s="1"/>
  <c r="A336" i="10"/>
  <c r="G336" i="10" s="1"/>
  <c r="A337" i="10"/>
  <c r="G337" i="10" s="1"/>
  <c r="A338" i="10"/>
  <c r="G338" i="10" s="1"/>
  <c r="A339" i="10"/>
  <c r="G339" i="10" s="1"/>
  <c r="A340" i="10"/>
  <c r="G340" i="10" s="1"/>
  <c r="A341" i="10"/>
  <c r="G341" i="10" s="1"/>
  <c r="A342" i="10"/>
  <c r="G342" i="10" s="1"/>
  <c r="A327" i="10"/>
  <c r="G327" i="10" s="1"/>
  <c r="A343" i="10"/>
  <c r="G343" i="10" s="1"/>
  <c r="A344" i="10"/>
  <c r="G344" i="10" s="1"/>
  <c r="A345" i="10"/>
  <c r="G345" i="10" s="1"/>
  <c r="A346" i="10"/>
  <c r="G346" i="10" s="1"/>
  <c r="A347" i="10"/>
  <c r="G347" i="10" s="1"/>
  <c r="A348" i="10"/>
  <c r="G348" i="10" s="1"/>
  <c r="A349" i="10"/>
  <c r="G349" i="10" s="1"/>
  <c r="A350" i="10"/>
  <c r="G350" i="10" s="1"/>
  <c r="A351" i="10"/>
  <c r="G351" i="10" s="1"/>
  <c r="A352" i="10"/>
  <c r="G352" i="10" s="1"/>
  <c r="A353" i="10"/>
  <c r="G353" i="10" s="1"/>
  <c r="A354" i="10"/>
  <c r="G354" i="10" s="1"/>
  <c r="A355" i="10"/>
  <c r="G355" i="10" s="1"/>
  <c r="A356" i="10"/>
  <c r="G356" i="10" s="1"/>
  <c r="A359" i="10"/>
  <c r="G359" i="10" s="1"/>
  <c r="A360" i="10"/>
  <c r="G360" i="10" s="1"/>
  <c r="A361" i="10"/>
  <c r="G361" i="10" s="1"/>
  <c r="A362" i="10"/>
  <c r="G362" i="10" s="1"/>
  <c r="A363" i="10"/>
  <c r="G363" i="10" s="1"/>
  <c r="A364" i="10"/>
  <c r="G364" i="10" s="1"/>
  <c r="A365" i="10"/>
  <c r="G365" i="10" s="1"/>
  <c r="A366" i="10"/>
  <c r="G366" i="10" s="1"/>
  <c r="A369" i="10"/>
  <c r="G369" i="10" s="1"/>
  <c r="A374" i="10"/>
  <c r="G374" i="10" s="1"/>
  <c r="A375" i="10"/>
  <c r="G375" i="10" s="1"/>
  <c r="A376" i="10"/>
  <c r="G376" i="10" s="1"/>
  <c r="A377" i="10"/>
  <c r="G377" i="10" s="1"/>
  <c r="A378" i="10"/>
  <c r="G378" i="10" s="1"/>
  <c r="A379" i="10"/>
  <c r="G379" i="10" s="1"/>
  <c r="A380" i="10"/>
  <c r="G380" i="10" s="1"/>
  <c r="A405" i="10"/>
  <c r="G405" i="10" s="1"/>
  <c r="A408" i="10"/>
  <c r="G408" i="10" s="1"/>
  <c r="A382" i="10"/>
  <c r="G382" i="10" s="1"/>
  <c r="A383" i="10"/>
  <c r="G383" i="10" s="1"/>
  <c r="A384" i="10"/>
  <c r="G384" i="10" s="1"/>
  <c r="A403" i="10"/>
  <c r="G403" i="10" s="1"/>
  <c r="A406" i="10"/>
  <c r="G406" i="10" s="1"/>
  <c r="A409" i="10"/>
  <c r="G409" i="10" s="1"/>
  <c r="A385" i="10"/>
  <c r="G385" i="10" s="1"/>
  <c r="A386" i="10"/>
  <c r="G386" i="10" s="1"/>
  <c r="A387" i="10"/>
  <c r="G387" i="10" s="1"/>
  <c r="A388" i="10"/>
  <c r="G388" i="10" s="1"/>
  <c r="A389" i="10"/>
  <c r="G389" i="10" s="1"/>
  <c r="A390" i="10"/>
  <c r="G390" i="10" s="1"/>
  <c r="A381" i="10"/>
  <c r="G381" i="10" s="1"/>
  <c r="A391" i="10"/>
  <c r="G391" i="10" s="1"/>
  <c r="A392" i="10"/>
  <c r="G392" i="10" s="1"/>
  <c r="A393" i="10"/>
  <c r="G393" i="10" s="1"/>
  <c r="A394" i="10"/>
  <c r="G394" i="10" s="1"/>
  <c r="A395" i="10"/>
  <c r="G395" i="10" s="1"/>
  <c r="A396" i="10"/>
  <c r="G396" i="10" s="1"/>
  <c r="A397" i="10"/>
  <c r="G397" i="10" s="1"/>
  <c r="A398" i="10"/>
  <c r="G398" i="10" s="1"/>
  <c r="A399" i="10"/>
  <c r="G399" i="10" s="1"/>
  <c r="A400" i="10"/>
  <c r="G400" i="10" s="1"/>
  <c r="A401" i="10"/>
  <c r="G401" i="10" s="1"/>
  <c r="A402" i="10"/>
  <c r="G402" i="10" s="1"/>
  <c r="A404" i="10"/>
  <c r="G404" i="10" s="1"/>
  <c r="A407" i="10"/>
  <c r="G407" i="10" s="1"/>
  <c r="A410" i="10"/>
  <c r="G410" i="10" s="1"/>
  <c r="A411" i="10"/>
  <c r="G411" i="10" s="1"/>
  <c r="A412" i="10"/>
  <c r="G412" i="10" s="1"/>
  <c r="A413" i="10"/>
  <c r="G413" i="10" s="1"/>
  <c r="A414" i="10"/>
  <c r="G414" i="10" s="1"/>
  <c r="A415" i="10"/>
  <c r="G415" i="10" s="1"/>
  <c r="A416" i="10"/>
  <c r="G416" i="10" s="1"/>
  <c r="A418" i="10"/>
  <c r="G418" i="10" s="1"/>
  <c r="A458" i="10"/>
  <c r="G458" i="10" s="1"/>
  <c r="A468" i="10"/>
  <c r="G468" i="10" s="1"/>
  <c r="A471" i="10"/>
  <c r="G471" i="10" s="1"/>
  <c r="A473" i="10"/>
  <c r="G473" i="10" s="1"/>
  <c r="A419" i="10"/>
  <c r="G419" i="10" s="1"/>
  <c r="A420" i="10"/>
  <c r="G420" i="10" s="1"/>
  <c r="A421" i="10"/>
  <c r="G421" i="10" s="1"/>
  <c r="A422" i="10"/>
  <c r="G422" i="10" s="1"/>
  <c r="A459" i="10"/>
  <c r="G459" i="10" s="1"/>
  <c r="A469" i="10"/>
  <c r="G469" i="10" s="1"/>
  <c r="A472" i="10"/>
  <c r="G472" i="10" s="1"/>
  <c r="A474" i="10"/>
  <c r="G474" i="10" s="1"/>
  <c r="A423" i="10"/>
  <c r="G423" i="10" s="1"/>
  <c r="A424" i="10"/>
  <c r="G424" i="10" s="1"/>
  <c r="A425" i="10"/>
  <c r="G425" i="10" s="1"/>
  <c r="A426" i="10"/>
  <c r="G426" i="10" s="1"/>
  <c r="A427" i="10"/>
  <c r="G427" i="10" s="1"/>
  <c r="A428" i="10"/>
  <c r="G428" i="10" s="1"/>
  <c r="A429" i="10"/>
  <c r="G429" i="10" s="1"/>
  <c r="A430" i="10"/>
  <c r="G430" i="10" s="1"/>
  <c r="A431" i="10"/>
  <c r="G431" i="10" s="1"/>
  <c r="A432" i="10"/>
  <c r="G432" i="10" s="1"/>
  <c r="A417" i="10"/>
  <c r="G417" i="10" s="1"/>
  <c r="A433" i="10"/>
  <c r="G433" i="10" s="1"/>
  <c r="A434" i="10"/>
  <c r="G434" i="10" s="1"/>
  <c r="A435" i="10"/>
  <c r="G435" i="10" s="1"/>
  <c r="A436" i="10"/>
  <c r="G436" i="10" s="1"/>
  <c r="A437" i="10"/>
  <c r="G437" i="10" s="1"/>
  <c r="A438" i="10"/>
  <c r="G438" i="10" s="1"/>
  <c r="A439" i="10"/>
  <c r="G439" i="10" s="1"/>
  <c r="A440" i="10"/>
  <c r="G440" i="10" s="1"/>
  <c r="A441" i="10"/>
  <c r="G441" i="10" s="1"/>
  <c r="A442" i="10"/>
  <c r="G442" i="10" s="1"/>
  <c r="A443" i="10"/>
  <c r="G443" i="10" s="1"/>
  <c r="A444" i="10"/>
  <c r="G444" i="10" s="1"/>
  <c r="A445" i="10"/>
  <c r="G445" i="10" s="1"/>
  <c r="A446" i="10"/>
  <c r="G446" i="10" s="1"/>
  <c r="A447" i="10"/>
  <c r="G447" i="10" s="1"/>
  <c r="A448" i="10"/>
  <c r="G448" i="10" s="1"/>
  <c r="A449" i="10"/>
  <c r="G449" i="10" s="1"/>
  <c r="A450" i="10"/>
  <c r="G450" i="10" s="1"/>
  <c r="A451" i="10"/>
  <c r="G451" i="10" s="1"/>
  <c r="A452" i="10"/>
  <c r="G452" i="10" s="1"/>
  <c r="A453" i="10"/>
  <c r="G453" i="10" s="1"/>
  <c r="A454" i="10"/>
  <c r="G454" i="10" s="1"/>
  <c r="A455" i="10"/>
  <c r="G455" i="10" s="1"/>
  <c r="A456" i="10"/>
  <c r="G456" i="10" s="1"/>
  <c r="A457" i="10"/>
  <c r="G457" i="10" s="1"/>
  <c r="A460" i="10"/>
  <c r="G460" i="10" s="1"/>
  <c r="A461" i="10"/>
  <c r="G461" i="10" s="1"/>
  <c r="A462" i="10"/>
  <c r="G462" i="10" s="1"/>
  <c r="A463" i="10"/>
  <c r="G463" i="10" s="1"/>
  <c r="A464" i="10"/>
  <c r="G464" i="10" s="1"/>
  <c r="A465" i="10"/>
  <c r="G465" i="10" s="1"/>
  <c r="A466" i="10"/>
  <c r="G466" i="10" s="1"/>
  <c r="A467" i="10"/>
  <c r="G467" i="10" s="1"/>
  <c r="A470" i="10"/>
  <c r="G470" i="10" s="1"/>
  <c r="A475" i="10"/>
  <c r="G475" i="10" s="1"/>
  <c r="A476" i="10"/>
  <c r="G476" i="10" s="1"/>
  <c r="A477" i="10"/>
  <c r="G477" i="10" s="1"/>
  <c r="A478" i="10"/>
  <c r="G478" i="10" s="1"/>
  <c r="A479" i="10"/>
  <c r="G479" i="10" s="1"/>
  <c r="A480" i="10"/>
  <c r="G480" i="10" s="1"/>
  <c r="A481" i="10"/>
  <c r="G481" i="10" s="1"/>
  <c r="A483" i="10"/>
  <c r="G483" i="10" s="1"/>
  <c r="A510" i="10"/>
  <c r="G510" i="10" s="1"/>
  <c r="A520" i="10"/>
  <c r="G520" i="10" s="1"/>
  <c r="A523" i="10"/>
  <c r="G523" i="10" s="1"/>
  <c r="A484" i="10"/>
  <c r="G484" i="10" s="1"/>
  <c r="A485" i="10"/>
  <c r="G485" i="10" s="1"/>
  <c r="A486" i="10"/>
  <c r="G486" i="10" s="1"/>
  <c r="A487" i="10"/>
  <c r="G487" i="10" s="1"/>
  <c r="A511" i="10"/>
  <c r="G511" i="10" s="1"/>
  <c r="A521" i="10"/>
  <c r="G521" i="10" s="1"/>
  <c r="A524" i="10"/>
  <c r="G524" i="10" s="1"/>
  <c r="A488" i="10"/>
  <c r="G488" i="10" s="1"/>
  <c r="A489" i="10"/>
  <c r="G489" i="10" s="1"/>
  <c r="A490" i="10"/>
  <c r="G490" i="10" s="1"/>
  <c r="A491" i="10"/>
  <c r="G491" i="10" s="1"/>
  <c r="A492" i="10"/>
  <c r="G492" i="10" s="1"/>
  <c r="A493" i="10"/>
  <c r="G493" i="10" s="1"/>
  <c r="A494" i="10"/>
  <c r="G494" i="10" s="1"/>
  <c r="A495" i="10"/>
  <c r="G495" i="10" s="1"/>
  <c r="A496" i="10"/>
  <c r="G496" i="10" s="1"/>
  <c r="A482" i="10"/>
  <c r="G482" i="10" s="1"/>
  <c r="A497" i="10"/>
  <c r="G497" i="10" s="1"/>
  <c r="A498" i="10"/>
  <c r="G498" i="10" s="1"/>
  <c r="A499" i="10"/>
  <c r="G499" i="10" s="1"/>
  <c r="A500" i="10"/>
  <c r="G500" i="10" s="1"/>
  <c r="A501" i="10"/>
  <c r="G501" i="10" s="1"/>
  <c r="A502" i="10"/>
  <c r="G502" i="10" s="1"/>
  <c r="A503" i="10"/>
  <c r="G503" i="10" s="1"/>
  <c r="A504" i="10"/>
  <c r="G504" i="10" s="1"/>
  <c r="A505" i="10"/>
  <c r="G505" i="10" s="1"/>
  <c r="A506" i="10"/>
  <c r="G506" i="10" s="1"/>
  <c r="A507" i="10"/>
  <c r="G507" i="10" s="1"/>
  <c r="A508" i="10"/>
  <c r="G508" i="10" s="1"/>
  <c r="A509" i="10"/>
  <c r="G509" i="10" s="1"/>
  <c r="A512" i="10"/>
  <c r="G512" i="10" s="1"/>
  <c r="A513" i="10"/>
  <c r="G513" i="10" s="1"/>
  <c r="A514" i="10"/>
  <c r="G514" i="10" s="1"/>
  <c r="A515" i="10"/>
  <c r="G515" i="10" s="1"/>
  <c r="A516" i="10"/>
  <c r="G516" i="10" s="1"/>
  <c r="A517" i="10"/>
  <c r="G517" i="10" s="1"/>
  <c r="A518" i="10"/>
  <c r="G518" i="10" s="1"/>
  <c r="A519" i="10"/>
  <c r="G519" i="10" s="1"/>
  <c r="A522" i="10"/>
  <c r="G522" i="10" s="1"/>
  <c r="A525" i="10"/>
  <c r="G525" i="10" s="1"/>
  <c r="A526" i="10"/>
  <c r="G526" i="10" s="1"/>
  <c r="A527" i="10"/>
  <c r="G527" i="10" s="1"/>
  <c r="A528" i="10"/>
  <c r="G528" i="10" s="1"/>
  <c r="A529" i="10"/>
  <c r="G529" i="10" s="1"/>
  <c r="A530" i="10"/>
  <c r="G530" i="10" s="1"/>
  <c r="A531" i="10"/>
  <c r="G531" i="10" s="1"/>
  <c r="A552" i="10"/>
  <c r="G552" i="10" s="1"/>
  <c r="A555" i="10"/>
  <c r="G555" i="10" s="1"/>
  <c r="A533" i="10"/>
  <c r="G533" i="10" s="1"/>
  <c r="A534" i="10"/>
  <c r="G534" i="10" s="1"/>
  <c r="A535" i="10"/>
  <c r="G535" i="10" s="1"/>
  <c r="A550" i="10"/>
  <c r="G550" i="10" s="1"/>
  <c r="A553" i="10"/>
  <c r="G553" i="10" s="1"/>
  <c r="A556" i="10"/>
  <c r="G556" i="10" s="1"/>
  <c r="A536" i="10"/>
  <c r="G536" i="10" s="1"/>
  <c r="A537" i="10"/>
  <c r="G537" i="10" s="1"/>
  <c r="A538" i="10"/>
  <c r="G538" i="10" s="1"/>
  <c r="A539" i="10"/>
  <c r="G539" i="10" s="1"/>
  <c r="A540" i="10"/>
  <c r="G540" i="10" s="1"/>
  <c r="A532" i="10"/>
  <c r="G532" i="10" s="1"/>
  <c r="A541" i="10"/>
  <c r="G541" i="10" s="1"/>
  <c r="A542" i="10"/>
  <c r="G542" i="10" s="1"/>
  <c r="A543" i="10"/>
  <c r="G543" i="10" s="1"/>
  <c r="A544" i="10"/>
  <c r="G544" i="10" s="1"/>
  <c r="A545" i="10"/>
  <c r="G545" i="10" s="1"/>
  <c r="A546" i="10"/>
  <c r="G546" i="10" s="1"/>
  <c r="A547" i="10"/>
  <c r="G547" i="10" s="1"/>
  <c r="A548" i="10"/>
  <c r="G548" i="10" s="1"/>
  <c r="A549" i="10"/>
  <c r="G549" i="10" s="1"/>
  <c r="A551" i="10"/>
  <c r="G551" i="10" s="1"/>
  <c r="A554" i="10"/>
  <c r="G554" i="10" s="1"/>
  <c r="A557" i="10"/>
  <c r="G557" i="10" s="1"/>
  <c r="A558" i="10"/>
  <c r="G558" i="10" s="1"/>
  <c r="A559" i="10"/>
  <c r="G559" i="10" s="1"/>
  <c r="A560" i="10"/>
  <c r="G560" i="10" s="1"/>
  <c r="A561" i="10"/>
  <c r="G561" i="10" s="1"/>
  <c r="A562" i="10"/>
  <c r="G562" i="10" s="1"/>
  <c r="A563" i="10"/>
  <c r="G563" i="10" s="1"/>
  <c r="A565" i="10"/>
  <c r="G565" i="10" s="1"/>
  <c r="A564" i="10"/>
  <c r="G564" i="10" s="1"/>
  <c r="A567" i="10"/>
  <c r="G567" i="10" s="1"/>
  <c r="A607" i="10"/>
  <c r="G607" i="10" s="1"/>
  <c r="A617" i="10"/>
  <c r="G617" i="10" s="1"/>
  <c r="A620" i="10"/>
  <c r="G620" i="10" s="1"/>
  <c r="A568" i="10"/>
  <c r="G568" i="10" s="1"/>
  <c r="A569" i="10"/>
  <c r="G569" i="10" s="1"/>
  <c r="A570" i="10"/>
  <c r="G570" i="10" s="1"/>
  <c r="A571" i="10"/>
  <c r="G571" i="10" s="1"/>
  <c r="A608" i="10"/>
  <c r="G608" i="10" s="1"/>
  <c r="A618" i="10"/>
  <c r="G618" i="10" s="1"/>
  <c r="A621" i="10"/>
  <c r="G621" i="10" s="1"/>
  <c r="A572" i="10"/>
  <c r="G572" i="10" s="1"/>
  <c r="A573" i="10"/>
  <c r="G573" i="10" s="1"/>
  <c r="A574" i="10"/>
  <c r="G574" i="10" s="1"/>
  <c r="A575" i="10"/>
  <c r="G575" i="10" s="1"/>
  <c r="A576" i="10"/>
  <c r="G576" i="10" s="1"/>
  <c r="A577" i="10"/>
  <c r="G577" i="10" s="1"/>
  <c r="A578" i="10"/>
  <c r="G578" i="10" s="1"/>
  <c r="A579" i="10"/>
  <c r="G579" i="10" s="1"/>
  <c r="A580" i="10"/>
  <c r="G580" i="10" s="1"/>
  <c r="A581" i="10"/>
  <c r="G581" i="10" s="1"/>
  <c r="A566" i="10"/>
  <c r="G566" i="10" s="1"/>
  <c r="A582" i="10"/>
  <c r="G582" i="10" s="1"/>
  <c r="A583" i="10"/>
  <c r="G583" i="10" s="1"/>
  <c r="A584" i="10"/>
  <c r="G584" i="10" s="1"/>
  <c r="A585" i="10"/>
  <c r="G585" i="10" s="1"/>
  <c r="A586" i="10"/>
  <c r="G586" i="10" s="1"/>
  <c r="A587" i="10"/>
  <c r="G587" i="10" s="1"/>
  <c r="A588" i="10"/>
  <c r="G588" i="10" s="1"/>
  <c r="A589" i="10"/>
  <c r="G589" i="10" s="1"/>
  <c r="A590" i="10"/>
  <c r="G590" i="10" s="1"/>
  <c r="A591" i="10"/>
  <c r="G591" i="10" s="1"/>
  <c r="A592" i="10"/>
  <c r="G592" i="10" s="1"/>
  <c r="A593" i="10"/>
  <c r="G593" i="10" s="1"/>
  <c r="A594" i="10"/>
  <c r="G594" i="10" s="1"/>
  <c r="A595" i="10"/>
  <c r="G595" i="10" s="1"/>
  <c r="A596" i="10"/>
  <c r="G596" i="10" s="1"/>
  <c r="A597" i="10"/>
  <c r="G597" i="10" s="1"/>
  <c r="A598" i="10"/>
  <c r="G598" i="10" s="1"/>
  <c r="A599" i="10"/>
  <c r="G599" i="10" s="1"/>
  <c r="A600" i="10"/>
  <c r="G600" i="10" s="1"/>
  <c r="A601" i="10"/>
  <c r="G601" i="10" s="1"/>
  <c r="A602" i="10"/>
  <c r="G602" i="10" s="1"/>
  <c r="A603" i="10"/>
  <c r="G603" i="10" s="1"/>
  <c r="A604" i="10"/>
  <c r="G604" i="10" s="1"/>
  <c r="A605" i="10"/>
  <c r="G605" i="10" s="1"/>
  <c r="A606" i="10"/>
  <c r="G606" i="10" s="1"/>
  <c r="A609" i="10"/>
  <c r="G609" i="10" s="1"/>
  <c r="A610" i="10"/>
  <c r="G610" i="10" s="1"/>
  <c r="A611" i="10"/>
  <c r="G611" i="10" s="1"/>
  <c r="A612" i="10"/>
  <c r="G612" i="10" s="1"/>
  <c r="A613" i="10"/>
  <c r="G613" i="10" s="1"/>
  <c r="A614" i="10"/>
  <c r="G614" i="10" s="1"/>
  <c r="A615" i="10"/>
  <c r="G615" i="10" s="1"/>
  <c r="A616" i="10"/>
  <c r="G616" i="10" s="1"/>
  <c r="A619" i="10"/>
  <c r="G619" i="10" s="1"/>
  <c r="A622" i="10"/>
  <c r="G622" i="10" s="1"/>
  <c r="A623" i="10"/>
  <c r="G623" i="10" s="1"/>
  <c r="A624" i="10"/>
  <c r="G624" i="10" s="1"/>
  <c r="A625" i="10"/>
  <c r="G625" i="10" s="1"/>
  <c r="A626" i="10"/>
  <c r="G626" i="10" s="1"/>
  <c r="A627" i="10"/>
  <c r="G627" i="10" s="1"/>
  <c r="A628" i="10"/>
  <c r="G628" i="10" s="1"/>
  <c r="A636" i="10"/>
  <c r="G636" i="10" s="1"/>
  <c r="A635" i="10"/>
  <c r="G635" i="10" s="1"/>
  <c r="A637" i="10"/>
  <c r="G637" i="10" s="1"/>
  <c r="A639" i="10"/>
  <c r="G639" i="10" s="1"/>
  <c r="A629" i="10"/>
  <c r="G629" i="10" s="1"/>
  <c r="A630" i="10"/>
  <c r="G630" i="10" s="1"/>
  <c r="A631" i="10"/>
  <c r="G631" i="10" s="1"/>
  <c r="A632" i="10"/>
  <c r="G632" i="10" s="1"/>
  <c r="A633" i="10"/>
  <c r="G633" i="10" s="1"/>
  <c r="A634" i="10"/>
  <c r="G634" i="10" s="1"/>
  <c r="A638" i="10"/>
  <c r="G638" i="10" s="1"/>
  <c r="A640" i="10"/>
  <c r="G640" i="10" s="1"/>
  <c r="A642" i="10"/>
  <c r="G642" i="10" s="1"/>
  <c r="A671" i="10"/>
  <c r="G671" i="10" s="1"/>
  <c r="A681" i="10"/>
  <c r="G681" i="10" s="1"/>
  <c r="A684" i="10"/>
  <c r="G684" i="10" s="1"/>
  <c r="A686" i="10"/>
  <c r="G686" i="10" s="1"/>
  <c r="A643" i="10"/>
  <c r="G643" i="10" s="1"/>
  <c r="A644" i="10"/>
  <c r="G644" i="10" s="1"/>
  <c r="A645" i="10"/>
  <c r="G645" i="10" s="1"/>
  <c r="A646" i="10"/>
  <c r="G646" i="10" s="1"/>
  <c r="A672" i="10"/>
  <c r="G672" i="10" s="1"/>
  <c r="A682" i="10"/>
  <c r="G682" i="10" s="1"/>
  <c r="A685" i="10"/>
  <c r="G685" i="10" s="1"/>
  <c r="A687" i="10"/>
  <c r="G687" i="10" s="1"/>
  <c r="A647" i="10"/>
  <c r="G647" i="10" s="1"/>
  <c r="A648" i="10"/>
  <c r="G648" i="10" s="1"/>
  <c r="A649" i="10"/>
  <c r="G649" i="10" s="1"/>
  <c r="A650" i="10"/>
  <c r="G650" i="10" s="1"/>
  <c r="A651" i="10"/>
  <c r="G651" i="10" s="1"/>
  <c r="A652" i="10"/>
  <c r="G652" i="10" s="1"/>
  <c r="A653" i="10"/>
  <c r="G653" i="10" s="1"/>
  <c r="A654" i="10"/>
  <c r="G654" i="10" s="1"/>
  <c r="A655" i="10"/>
  <c r="G655" i="10" s="1"/>
  <c r="A656" i="10"/>
  <c r="G656" i="10" s="1"/>
  <c r="A641" i="10"/>
  <c r="G641" i="10" s="1"/>
  <c r="A657" i="10"/>
  <c r="G657" i="10" s="1"/>
  <c r="A658" i="10"/>
  <c r="G658" i="10" s="1"/>
  <c r="A659" i="10"/>
  <c r="G659" i="10" s="1"/>
  <c r="A660" i="10"/>
  <c r="G660" i="10" s="1"/>
  <c r="A661" i="10"/>
  <c r="G661" i="10" s="1"/>
  <c r="A662" i="10"/>
  <c r="G662" i="10" s="1"/>
  <c r="A663" i="10"/>
  <c r="G663" i="10" s="1"/>
  <c r="A664" i="10"/>
  <c r="G664" i="10" s="1"/>
  <c r="A665" i="10"/>
  <c r="G665" i="10" s="1"/>
  <c r="A666" i="10"/>
  <c r="G666" i="10" s="1"/>
  <c r="A667" i="10"/>
  <c r="G667" i="10" s="1"/>
  <c r="A668" i="10"/>
  <c r="G668" i="10" s="1"/>
  <c r="A669" i="10"/>
  <c r="G669" i="10" s="1"/>
  <c r="A670" i="10"/>
  <c r="G670" i="10" s="1"/>
  <c r="A673" i="10"/>
  <c r="G673" i="10" s="1"/>
  <c r="A674" i="10"/>
  <c r="G674" i="10" s="1"/>
  <c r="A675" i="10"/>
  <c r="G675" i="10" s="1"/>
  <c r="A676" i="10"/>
  <c r="G676" i="10" s="1"/>
  <c r="A677" i="10"/>
  <c r="G677" i="10" s="1"/>
  <c r="A678" i="10"/>
  <c r="G678" i="10" s="1"/>
  <c r="A679" i="10"/>
  <c r="G679" i="10" s="1"/>
  <c r="A680" i="10"/>
  <c r="G680" i="10" s="1"/>
  <c r="A683" i="10"/>
  <c r="G683" i="10" s="1"/>
  <c r="A688" i="10"/>
  <c r="G688" i="10" s="1"/>
  <c r="A689" i="10"/>
  <c r="G689" i="10" s="1"/>
  <c r="A690" i="10"/>
  <c r="G690" i="10" s="1"/>
  <c r="A691" i="10"/>
  <c r="G691" i="10" s="1"/>
  <c r="A692" i="10"/>
  <c r="G692" i="10" s="1"/>
  <c r="A693" i="10"/>
  <c r="G693" i="10" s="1"/>
  <c r="A694" i="10"/>
  <c r="G694" i="10" s="1"/>
  <c r="A695" i="10"/>
  <c r="G695" i="10" s="1"/>
  <c r="A697" i="10"/>
  <c r="G697" i="10" s="1"/>
  <c r="A723" i="10"/>
  <c r="G723" i="10" s="1"/>
  <c r="A698" i="10"/>
  <c r="G698" i="10" s="1"/>
  <c r="A699" i="10"/>
  <c r="G699" i="10" s="1"/>
  <c r="A700" i="10"/>
  <c r="G700" i="10" s="1"/>
  <c r="A701" i="10"/>
  <c r="G701" i="10" s="1"/>
  <c r="A724" i="10"/>
  <c r="G724" i="10" s="1"/>
  <c r="A702" i="10"/>
  <c r="G702" i="10" s="1"/>
  <c r="A703" i="10"/>
  <c r="G703" i="10" s="1"/>
  <c r="A704" i="10"/>
  <c r="G704" i="10" s="1"/>
  <c r="A705" i="10"/>
  <c r="G705" i="10" s="1"/>
  <c r="A706" i="10"/>
  <c r="G706" i="10" s="1"/>
  <c r="A707" i="10"/>
  <c r="G707" i="10" s="1"/>
  <c r="A708" i="10"/>
  <c r="G708" i="10" s="1"/>
  <c r="A696" i="10"/>
  <c r="G696" i="10" s="1"/>
  <c r="A709" i="10"/>
  <c r="G709" i="10" s="1"/>
  <c r="A710" i="10"/>
  <c r="G710" i="10" s="1"/>
  <c r="A711" i="10"/>
  <c r="G711" i="10" s="1"/>
  <c r="A712" i="10"/>
  <c r="G712" i="10" s="1"/>
  <c r="A713" i="10"/>
  <c r="G713" i="10" s="1"/>
  <c r="A714" i="10"/>
  <c r="G714" i="10" s="1"/>
  <c r="A715" i="10"/>
  <c r="G715" i="10" s="1"/>
  <c r="A716" i="10"/>
  <c r="G716" i="10" s="1"/>
  <c r="A717" i="10"/>
  <c r="G717" i="10" s="1"/>
  <c r="A718" i="10"/>
  <c r="G718" i="10" s="1"/>
  <c r="A719" i="10"/>
  <c r="G719" i="10" s="1"/>
  <c r="A720" i="10"/>
  <c r="G720" i="10" s="1"/>
  <c r="A721" i="10"/>
  <c r="G721" i="10" s="1"/>
  <c r="A722" i="10"/>
  <c r="G722" i="10" s="1"/>
  <c r="A725" i="10"/>
  <c r="G725" i="10" s="1"/>
  <c r="A726" i="10"/>
  <c r="G726" i="10" s="1"/>
  <c r="A727" i="10"/>
  <c r="G727" i="10" s="1"/>
  <c r="A728" i="10"/>
  <c r="G728" i="10" s="1"/>
  <c r="A729" i="10"/>
  <c r="G729" i="10" s="1"/>
  <c r="A730" i="10"/>
  <c r="G730" i="10" s="1"/>
  <c r="A731" i="10"/>
  <c r="G731" i="10" s="1"/>
  <c r="A732" i="10"/>
  <c r="G732" i="10" s="1"/>
  <c r="A733" i="10"/>
  <c r="G733" i="10" s="1"/>
  <c r="A734" i="10"/>
  <c r="G734" i="10" s="1"/>
  <c r="A737" i="10"/>
  <c r="G737" i="10" s="1"/>
  <c r="A735" i="10"/>
  <c r="G735" i="10" s="1"/>
  <c r="A736" i="10"/>
  <c r="G736" i="10" s="1"/>
  <c r="A738" i="10"/>
  <c r="G738" i="10" s="1"/>
  <c r="A740" i="10"/>
  <c r="G740" i="10" s="1"/>
  <c r="A765" i="10"/>
  <c r="G765" i="10" s="1"/>
  <c r="A770" i="10"/>
  <c r="G770" i="10" s="1"/>
  <c r="A741" i="10"/>
  <c r="G741" i="10" s="1"/>
  <c r="A742" i="10"/>
  <c r="G742" i="10" s="1"/>
  <c r="A743" i="10"/>
  <c r="G743" i="10" s="1"/>
  <c r="A744" i="10"/>
  <c r="G744" i="10" s="1"/>
  <c r="A766" i="10"/>
  <c r="G766" i="10" s="1"/>
  <c r="A771" i="10"/>
  <c r="G771" i="10" s="1"/>
  <c r="A745" i="10"/>
  <c r="G745" i="10" s="1"/>
  <c r="A746" i="10"/>
  <c r="G746" i="10" s="1"/>
  <c r="A747" i="10"/>
  <c r="G747" i="10" s="1"/>
  <c r="A748" i="10"/>
  <c r="G748" i="10" s="1"/>
  <c r="A749" i="10"/>
  <c r="G749" i="10" s="1"/>
  <c r="A750" i="10"/>
  <c r="G750" i="10" s="1"/>
  <c r="A751" i="10"/>
  <c r="G751" i="10" s="1"/>
  <c r="A752" i="10"/>
  <c r="G752" i="10" s="1"/>
  <c r="A753" i="10"/>
  <c r="G753" i="10" s="1"/>
  <c r="A754" i="10"/>
  <c r="G754" i="10" s="1"/>
  <c r="A739" i="10"/>
  <c r="G739" i="10" s="1"/>
  <c r="A755" i="10"/>
  <c r="G755" i="10" s="1"/>
  <c r="A756" i="10"/>
  <c r="G756" i="10" s="1"/>
  <c r="A757" i="10"/>
  <c r="G757" i="10" s="1"/>
  <c r="A758" i="10"/>
  <c r="G758" i="10" s="1"/>
  <c r="A759" i="10"/>
  <c r="G759" i="10" s="1"/>
  <c r="A760" i="10"/>
  <c r="G760" i="10" s="1"/>
  <c r="A761" i="10"/>
  <c r="G761" i="10" s="1"/>
  <c r="A762" i="10"/>
  <c r="G762" i="10" s="1"/>
  <c r="A763" i="10"/>
  <c r="G763" i="10" s="1"/>
  <c r="A764" i="10"/>
  <c r="G764" i="10" s="1"/>
  <c r="A767" i="10"/>
  <c r="G767" i="10" s="1"/>
  <c r="A768" i="10"/>
  <c r="G768" i="10" s="1"/>
  <c r="A769" i="10"/>
  <c r="G769" i="10" s="1"/>
  <c r="A772" i="10"/>
  <c r="G772" i="10" s="1"/>
  <c r="A773" i="10"/>
  <c r="G773" i="10" s="1"/>
  <c r="A774" i="10"/>
  <c r="G774" i="10" s="1"/>
  <c r="A775" i="10"/>
  <c r="G775" i="10" s="1"/>
  <c r="A776" i="10"/>
  <c r="G776" i="10" s="1"/>
  <c r="A777" i="10"/>
  <c r="G777" i="10" s="1"/>
  <c r="A778" i="10"/>
  <c r="G778" i="10" s="1"/>
  <c r="A780" i="10"/>
  <c r="G780" i="10" s="1"/>
  <c r="A820" i="10"/>
  <c r="G820" i="10" s="1"/>
  <c r="A781" i="10"/>
  <c r="G781" i="10" s="1"/>
  <c r="A782" i="10"/>
  <c r="G782" i="10" s="1"/>
  <c r="A783" i="10"/>
  <c r="G783" i="10" s="1"/>
  <c r="A821" i="10"/>
  <c r="G821" i="10" s="1"/>
  <c r="A784" i="10"/>
  <c r="G784" i="10" s="1"/>
  <c r="A785" i="10"/>
  <c r="G785" i="10" s="1"/>
  <c r="A786" i="10"/>
  <c r="G786" i="10" s="1"/>
  <c r="A787" i="10"/>
  <c r="G787" i="10" s="1"/>
  <c r="A788" i="10"/>
  <c r="G788" i="10" s="1"/>
  <c r="A789" i="10"/>
  <c r="G789" i="10" s="1"/>
  <c r="A790" i="10"/>
  <c r="G790" i="10" s="1"/>
  <c r="A791" i="10"/>
  <c r="G791" i="10" s="1"/>
  <c r="A792" i="10"/>
  <c r="G792" i="10" s="1"/>
  <c r="A779" i="10"/>
  <c r="G779" i="10" s="1"/>
  <c r="A793" i="10"/>
  <c r="G793" i="10" s="1"/>
  <c r="A794" i="10"/>
  <c r="G794" i="10" s="1"/>
  <c r="A795" i="10"/>
  <c r="G795" i="10" s="1"/>
  <c r="A796" i="10"/>
  <c r="G796" i="10" s="1"/>
  <c r="A797" i="10"/>
  <c r="G797" i="10" s="1"/>
  <c r="A798" i="10"/>
  <c r="G798" i="10" s="1"/>
  <c r="A799" i="10"/>
  <c r="G799" i="10" s="1"/>
  <c r="A800" i="10"/>
  <c r="G800" i="10" s="1"/>
  <c r="A801" i="10"/>
  <c r="G801" i="10" s="1"/>
  <c r="A802" i="10"/>
  <c r="G802" i="10" s="1"/>
  <c r="A803" i="10"/>
  <c r="G803" i="10" s="1"/>
  <c r="A804" i="10"/>
  <c r="G804" i="10" s="1"/>
  <c r="A805" i="10"/>
  <c r="G805" i="10" s="1"/>
  <c r="A806" i="10"/>
  <c r="G806" i="10" s="1"/>
  <c r="A807" i="10"/>
  <c r="G807" i="10" s="1"/>
  <c r="A808" i="10"/>
  <c r="G808" i="10" s="1"/>
  <c r="A809" i="10"/>
  <c r="G809" i="10" s="1"/>
  <c r="A810" i="10"/>
  <c r="G810" i="10" s="1"/>
  <c r="A811" i="10"/>
  <c r="G811" i="10" s="1"/>
  <c r="A812" i="10"/>
  <c r="G812" i="10" s="1"/>
  <c r="A813" i="10"/>
  <c r="G813" i="10" s="1"/>
  <c r="A814" i="10"/>
  <c r="G814" i="10" s="1"/>
  <c r="A815" i="10"/>
  <c r="G815" i="10" s="1"/>
  <c r="A816" i="10"/>
  <c r="G816" i="10" s="1"/>
  <c r="A817" i="10"/>
  <c r="G817" i="10" s="1"/>
  <c r="A818" i="10"/>
  <c r="G818" i="10" s="1"/>
  <c r="A819" i="10"/>
  <c r="G819" i="10" s="1"/>
  <c r="A822" i="10"/>
  <c r="G822" i="10" s="1"/>
  <c r="A823" i="10"/>
  <c r="G823" i="10" s="1"/>
  <c r="A824" i="10"/>
  <c r="G824" i="10" s="1"/>
  <c r="A825" i="10"/>
  <c r="G825" i="10" s="1"/>
  <c r="A826" i="10"/>
  <c r="G826" i="10" s="1"/>
  <c r="A827" i="10"/>
  <c r="G827" i="10" s="1"/>
  <c r="A828" i="10"/>
  <c r="G828" i="10" s="1"/>
  <c r="A24" i="10"/>
  <c r="G24" i="10" s="1"/>
  <c r="M6" i="3"/>
  <c r="M7" i="3"/>
  <c r="M8" i="3"/>
  <c r="M9" i="3"/>
  <c r="M10" i="3"/>
  <c r="M11" i="3"/>
  <c r="M12" i="3"/>
  <c r="M310" i="3"/>
  <c r="M14" i="3"/>
  <c r="M15" i="3"/>
  <c r="M16" i="3"/>
  <c r="M17" i="3"/>
  <c r="K6" i="3" l="1"/>
  <c r="G6" i="10"/>
  <c r="K52" i="3"/>
  <c r="K292" i="3"/>
  <c r="K244" i="3"/>
  <c r="K84" i="3"/>
  <c r="K349" i="3"/>
  <c r="K341" i="3"/>
  <c r="K325" i="3"/>
  <c r="K309" i="3"/>
  <c r="K293" i="3"/>
  <c r="K285" i="3"/>
  <c r="K277" i="3"/>
  <c r="K269" i="3"/>
  <c r="K261" i="3"/>
  <c r="K253" i="3"/>
  <c r="K245" i="3"/>
  <c r="K237" i="3"/>
  <c r="K221" i="3"/>
  <c r="K173" i="3"/>
  <c r="K165" i="3"/>
  <c r="K157" i="3"/>
  <c r="K149" i="3"/>
  <c r="K125" i="3"/>
  <c r="K85" i="3"/>
  <c r="K69" i="3"/>
  <c r="K61" i="3"/>
  <c r="K53" i="3"/>
  <c r="K45" i="3"/>
  <c r="K29" i="3"/>
  <c r="K21" i="3"/>
  <c r="K324" i="3"/>
  <c r="K268" i="3"/>
  <c r="K228" i="3"/>
  <c r="K204" i="3"/>
  <c r="K156" i="3"/>
  <c r="K108" i="3"/>
  <c r="K28" i="3"/>
  <c r="K347" i="3"/>
  <c r="K227" i="3"/>
  <c r="K147" i="3"/>
  <c r="K115" i="3"/>
  <c r="K83" i="3"/>
  <c r="K67" i="3"/>
  <c r="K51" i="3"/>
  <c r="K19" i="3"/>
  <c r="K11" i="3"/>
  <c r="K346" i="3"/>
  <c r="K330" i="3"/>
  <c r="K258" i="3"/>
  <c r="K218" i="3"/>
  <c r="K202" i="3"/>
  <c r="K194" i="3"/>
  <c r="K162" i="3"/>
  <c r="K138" i="3"/>
  <c r="K122" i="3"/>
  <c r="K114" i="3"/>
  <c r="K82" i="3"/>
  <c r="K50" i="3"/>
  <c r="K18" i="3"/>
  <c r="K10" i="3"/>
  <c r="K348" i="3"/>
  <c r="K220" i="3"/>
  <c r="K140" i="3"/>
  <c r="K76" i="3"/>
  <c r="K44" i="3"/>
  <c r="K243" i="3"/>
  <c r="K195" i="3"/>
  <c r="K163" i="3"/>
  <c r="K131" i="3"/>
  <c r="K27" i="3"/>
  <c r="K353" i="3"/>
  <c r="K345" i="3"/>
  <c r="K329" i="3"/>
  <c r="K297" i="3"/>
  <c r="K257" i="3"/>
  <c r="K241" i="3"/>
  <c r="K201" i="3"/>
  <c r="K193" i="3"/>
  <c r="K161" i="3"/>
  <c r="K137" i="3"/>
  <c r="K129" i="3"/>
  <c r="K113" i="3"/>
  <c r="K97" i="3"/>
  <c r="K57" i="3"/>
  <c r="K33" i="3"/>
  <c r="K25" i="3"/>
  <c r="K17" i="3"/>
  <c r="K9" i="3"/>
  <c r="K252" i="3"/>
  <c r="K196" i="3"/>
  <c r="K60" i="3"/>
  <c r="K20" i="3"/>
  <c r="K339" i="3"/>
  <c r="K299" i="3"/>
  <c r="K267" i="3"/>
  <c r="K203" i="3"/>
  <c r="K171" i="3"/>
  <c r="K35" i="3"/>
  <c r="K328" i="3"/>
  <c r="K296" i="3"/>
  <c r="K288" i="3"/>
  <c r="K280" i="3"/>
  <c r="K264" i="3"/>
  <c r="K256" i="3"/>
  <c r="K248" i="3"/>
  <c r="K224" i="3"/>
  <c r="K208" i="3"/>
  <c r="K176" i="3"/>
  <c r="K160" i="3"/>
  <c r="K120" i="3"/>
  <c r="K112" i="3"/>
  <c r="K88" i="3"/>
  <c r="K56" i="3"/>
  <c r="K48" i="3"/>
  <c r="K24" i="3"/>
  <c r="K16" i="3"/>
  <c r="K8" i="3"/>
  <c r="K260" i="3"/>
  <c r="K124" i="3"/>
  <c r="K251" i="3"/>
  <c r="K219" i="3"/>
  <c r="K187" i="3"/>
  <c r="K123" i="3"/>
  <c r="K343" i="3"/>
  <c r="K327" i="3"/>
  <c r="K319" i="3"/>
  <c r="K303" i="3"/>
  <c r="K295" i="3"/>
  <c r="K287" i="3"/>
  <c r="K263" i="3"/>
  <c r="K231" i="3"/>
  <c r="K223" i="3"/>
  <c r="K207" i="3"/>
  <c r="K199" i="3"/>
  <c r="K191" i="3"/>
  <c r="K175" i="3"/>
  <c r="K167" i="3"/>
  <c r="K159" i="3"/>
  <c r="K103" i="3"/>
  <c r="K55" i="3"/>
  <c r="K23" i="3"/>
  <c r="K7" i="3"/>
  <c r="K332" i="3"/>
  <c r="K236" i="3"/>
  <c r="K350" i="3"/>
  <c r="K342" i="3"/>
  <c r="K302" i="3"/>
  <c r="K294" i="3"/>
  <c r="K270" i="3"/>
  <c r="K238" i="3"/>
  <c r="K230" i="3"/>
  <c r="K222" i="3"/>
  <c r="K206" i="3"/>
  <c r="K198" i="3"/>
  <c r="K182" i="3"/>
  <c r="K166" i="3"/>
  <c r="K158" i="3"/>
  <c r="K126" i="3"/>
  <c r="K102" i="3"/>
  <c r="K86" i="3"/>
  <c r="K62" i="3"/>
  <c r="K54" i="3"/>
  <c r="K30" i="3"/>
  <c r="K22" i="3"/>
  <c r="K14" i="3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14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I64" i="2" l="1"/>
  <c r="G32" i="2"/>
  <c r="H32" i="2" s="1"/>
  <c r="G24" i="2"/>
  <c r="H24" i="2" s="1"/>
  <c r="G64" i="2"/>
  <c r="H64" i="2" s="1"/>
  <c r="G56" i="2"/>
  <c r="H56" i="2" s="1"/>
  <c r="G48" i="2"/>
  <c r="H48" i="2" s="1"/>
  <c r="G40" i="2"/>
  <c r="H40" i="2" s="1"/>
  <c r="I71" i="2"/>
  <c r="I63" i="2"/>
  <c r="I55" i="2"/>
  <c r="I47" i="2"/>
  <c r="G39" i="2"/>
  <c r="H39" i="2" s="1"/>
  <c r="G31" i="2"/>
  <c r="H31" i="2" s="1"/>
  <c r="G23" i="2"/>
  <c r="H23" i="2" s="1"/>
  <c r="I49" i="2"/>
  <c r="I32" i="2"/>
  <c r="G51" i="2"/>
  <c r="H51" i="2" s="1"/>
  <c r="G35" i="2"/>
  <c r="H35" i="2" s="1"/>
  <c r="G19" i="2"/>
  <c r="H19" i="2" s="1"/>
  <c r="G43" i="2"/>
  <c r="H43" i="2" s="1"/>
  <c r="G27" i="2"/>
  <c r="H27" i="2" s="1"/>
  <c r="I48" i="2"/>
  <c r="I40" i="2"/>
  <c r="G49" i="2"/>
  <c r="H49" i="2" s="1"/>
  <c r="G41" i="2"/>
  <c r="H41" i="2" s="1"/>
  <c r="G33" i="2"/>
  <c r="H33" i="2" s="1"/>
  <c r="G25" i="2"/>
  <c r="H25" i="2" s="1"/>
  <c r="G60" i="2"/>
  <c r="H60" i="2" s="1"/>
  <c r="I44" i="2"/>
  <c r="I41" i="2"/>
  <c r="I58" i="2"/>
  <c r="I66" i="2"/>
  <c r="G42" i="2"/>
  <c r="H42" i="2" s="1"/>
  <c r="G57" i="2"/>
  <c r="H57" i="2" s="1"/>
  <c r="I33" i="2"/>
  <c r="G74" i="2"/>
  <c r="H74" i="2" s="1"/>
  <c r="I50" i="2"/>
  <c r="G34" i="2"/>
  <c r="H34" i="2" s="1"/>
  <c r="I57" i="2"/>
  <c r="I31" i="2"/>
  <c r="I39" i="2"/>
  <c r="G47" i="2"/>
  <c r="H47" i="2" s="1"/>
  <c r="I52" i="2"/>
  <c r="G44" i="2"/>
  <c r="H44" i="2" s="1"/>
  <c r="I36" i="2"/>
  <c r="G28" i="2"/>
  <c r="H28" i="2" s="1"/>
  <c r="G20" i="2"/>
  <c r="H20" i="2" s="1"/>
  <c r="G52" i="2"/>
  <c r="H52" i="2" s="1"/>
  <c r="I68" i="2"/>
  <c r="I60" i="2"/>
  <c r="G75" i="2"/>
  <c r="H75" i="2" s="1"/>
  <c r="G67" i="2"/>
  <c r="H67" i="2" s="1"/>
  <c r="G59" i="2"/>
  <c r="H59" i="2" s="1"/>
  <c r="G36" i="2"/>
  <c r="H36" i="2" s="1"/>
  <c r="G63" i="2"/>
  <c r="H63" i="2" s="1"/>
  <c r="G55" i="2"/>
  <c r="H55" i="2" s="1"/>
  <c r="G68" i="2"/>
  <c r="H68" i="2" s="1"/>
  <c r="I42" i="2"/>
  <c r="G50" i="2"/>
  <c r="H50" i="2" s="1"/>
  <c r="G66" i="2"/>
  <c r="H66" i="2" s="1"/>
  <c r="G73" i="2"/>
  <c r="H73" i="2" s="1"/>
  <c r="I65" i="2"/>
  <c r="I77" i="2"/>
  <c r="I69" i="2"/>
  <c r="I61" i="2"/>
  <c r="I53" i="2"/>
  <c r="I45" i="2"/>
  <c r="G29" i="2"/>
  <c r="H29" i="2" s="1"/>
  <c r="G21" i="2"/>
  <c r="H21" i="2" s="1"/>
  <c r="I34" i="2"/>
  <c r="I73" i="2"/>
  <c r="G78" i="2"/>
  <c r="H78" i="2" s="1"/>
  <c r="I70" i="2"/>
  <c r="I62" i="2"/>
  <c r="I54" i="2"/>
  <c r="I46" i="2"/>
  <c r="G38" i="2"/>
  <c r="H38" i="2" s="1"/>
  <c r="G30" i="2"/>
  <c r="H30" i="2" s="1"/>
  <c r="I56" i="2"/>
  <c r="G65" i="2"/>
  <c r="H65" i="2" s="1"/>
  <c r="G76" i="2"/>
  <c r="H76" i="2" s="1"/>
  <c r="I79" i="2"/>
  <c r="G72" i="2"/>
  <c r="H72" i="2" s="1"/>
  <c r="G53" i="2"/>
  <c r="H53" i="2" s="1"/>
  <c r="G77" i="2"/>
  <c r="H77" i="2" s="1"/>
  <c r="G18" i="2"/>
  <c r="H18" i="2" s="1"/>
  <c r="I74" i="2"/>
  <c r="G69" i="2"/>
  <c r="H69" i="2" s="1"/>
  <c r="G61" i="2"/>
  <c r="H61" i="2" s="1"/>
  <c r="G45" i="2"/>
  <c r="H45" i="2" s="1"/>
  <c r="I72" i="2"/>
  <c r="G58" i="2"/>
  <c r="H58" i="2" s="1"/>
  <c r="G26" i="2"/>
  <c r="H26" i="2" s="1"/>
  <c r="G22" i="2"/>
  <c r="H22" i="2" s="1"/>
  <c r="G37" i="2"/>
  <c r="H37" i="2" s="1"/>
  <c r="I37" i="2"/>
  <c r="G46" i="2"/>
  <c r="H46" i="2" s="1"/>
  <c r="G54" i="2"/>
  <c r="H54" i="2" s="1"/>
  <c r="I78" i="2"/>
  <c r="I30" i="2"/>
  <c r="I38" i="2"/>
  <c r="G62" i="2"/>
  <c r="H62" i="2" s="1"/>
  <c r="G70" i="2"/>
  <c r="H70" i="2" s="1"/>
  <c r="I76" i="2"/>
  <c r="I51" i="2"/>
  <c r="G71" i="2"/>
  <c r="H71" i="2" s="1"/>
  <c r="I75" i="2"/>
  <c r="I67" i="2"/>
  <c r="I59" i="2"/>
  <c r="I43" i="2"/>
  <c r="I35" i="2"/>
  <c r="G79" i="2"/>
  <c r="H79" i="2" s="1"/>
  <c r="H28" i="10" l="1"/>
  <c r="H57" i="10"/>
  <c r="H69" i="10"/>
  <c r="H29" i="10"/>
  <c r="H30" i="10"/>
  <c r="H31" i="10"/>
  <c r="H32" i="10"/>
  <c r="H33" i="10"/>
  <c r="H37" i="10"/>
  <c r="H38" i="10"/>
  <c r="H23" i="10"/>
  <c r="H39" i="10"/>
  <c r="H40" i="10"/>
  <c r="H41" i="10"/>
  <c r="H42" i="10"/>
  <c r="H43" i="10"/>
  <c r="H44" i="10"/>
  <c r="H45" i="10"/>
  <c r="H46" i="10"/>
  <c r="H47" i="10"/>
  <c r="H48" i="10"/>
  <c r="H49" i="10"/>
  <c r="H50" i="10"/>
  <c r="H51" i="10"/>
  <c r="H52" i="10"/>
  <c r="H53" i="10"/>
  <c r="H54" i="10"/>
  <c r="H55" i="10"/>
  <c r="H58" i="10"/>
  <c r="H59" i="10"/>
  <c r="H60" i="10"/>
  <c r="H61" i="10"/>
  <c r="H62" i="10"/>
  <c r="H64" i="10"/>
  <c r="H65" i="10"/>
  <c r="H66" i="10"/>
  <c r="H67" i="10"/>
  <c r="H70" i="10"/>
  <c r="H71" i="10"/>
  <c r="H72" i="10"/>
  <c r="H73" i="10"/>
  <c r="H74" i="10"/>
  <c r="H76" i="10"/>
  <c r="H6" i="10"/>
  <c r="H7" i="10"/>
  <c r="H8" i="10"/>
  <c r="H9" i="10"/>
  <c r="H10" i="10"/>
  <c r="H11" i="10"/>
  <c r="H12" i="10"/>
  <c r="H13" i="10"/>
  <c r="H14" i="10"/>
  <c r="H15" i="10"/>
  <c r="H16" i="10"/>
  <c r="H17" i="10"/>
  <c r="H18" i="10"/>
  <c r="H19" i="10"/>
  <c r="H20" i="10"/>
  <c r="H21" i="10"/>
  <c r="H22" i="10"/>
  <c r="H78" i="10"/>
  <c r="H105" i="10"/>
  <c r="H117" i="10"/>
  <c r="H79" i="10"/>
  <c r="H80" i="10"/>
  <c r="H81" i="10"/>
  <c r="H82" i="10"/>
  <c r="H106" i="10"/>
  <c r="H118" i="10"/>
  <c r="H120" i="10"/>
  <c r="H83" i="10"/>
  <c r="H84" i="10"/>
  <c r="H85" i="10"/>
  <c r="H86" i="10"/>
  <c r="H87" i="10"/>
  <c r="H88" i="10"/>
  <c r="H89" i="10"/>
  <c r="H90" i="10"/>
  <c r="H91" i="10"/>
  <c r="H77" i="10"/>
  <c r="H92" i="10"/>
  <c r="H93" i="10"/>
  <c r="H94" i="10"/>
  <c r="H95" i="10"/>
  <c r="H96" i="10"/>
  <c r="H97" i="10"/>
  <c r="H98" i="10"/>
  <c r="H99" i="10"/>
  <c r="H100" i="10"/>
  <c r="H101" i="10"/>
  <c r="H102" i="10"/>
  <c r="H103" i="10"/>
  <c r="H104" i="10"/>
  <c r="H107" i="10"/>
  <c r="H108" i="10"/>
  <c r="H109" i="10"/>
  <c r="H110" i="10"/>
  <c r="H111" i="10"/>
  <c r="H112" i="10"/>
  <c r="H113" i="10"/>
  <c r="H114" i="10"/>
  <c r="H115" i="10"/>
  <c r="H116" i="10"/>
  <c r="H119" i="10"/>
  <c r="H121" i="10"/>
  <c r="H122" i="10"/>
  <c r="H123" i="10"/>
  <c r="H124" i="10"/>
  <c r="H125" i="10"/>
  <c r="H126" i="10"/>
  <c r="H127" i="10"/>
  <c r="H128" i="10"/>
  <c r="H129" i="10"/>
  <c r="H130" i="10"/>
  <c r="H131" i="10"/>
  <c r="H132" i="10"/>
  <c r="H133" i="10"/>
  <c r="H134" i="10"/>
  <c r="H135" i="10"/>
  <c r="H136" i="10"/>
  <c r="H137" i="10"/>
  <c r="H138" i="10"/>
  <c r="H139" i="10"/>
  <c r="H140" i="10"/>
  <c r="H141" i="10"/>
  <c r="H142" i="10"/>
  <c r="H143" i="10"/>
  <c r="H144" i="10"/>
  <c r="H145" i="10"/>
  <c r="H146" i="10"/>
  <c r="H147" i="10"/>
  <c r="H148" i="10"/>
  <c r="H149" i="10"/>
  <c r="H150" i="10"/>
  <c r="H173" i="10"/>
  <c r="H175" i="10"/>
  <c r="H177" i="10"/>
  <c r="H179" i="10"/>
  <c r="H181" i="10"/>
  <c r="H183" i="10"/>
  <c r="H185" i="10"/>
  <c r="H187" i="10"/>
  <c r="H189" i="10"/>
  <c r="H191" i="10"/>
  <c r="H152" i="10"/>
  <c r="H153" i="10"/>
  <c r="H154" i="10"/>
  <c r="H155" i="10"/>
  <c r="H174" i="10"/>
  <c r="H176" i="10"/>
  <c r="H178" i="10"/>
  <c r="H180" i="10"/>
  <c r="H182" i="10"/>
  <c r="H184" i="10"/>
  <c r="H186" i="10"/>
  <c r="H188" i="10"/>
  <c r="H190" i="10"/>
  <c r="H192" i="10"/>
  <c r="H156" i="10"/>
  <c r="H157" i="10"/>
  <c r="H158" i="10"/>
  <c r="H159" i="10"/>
  <c r="H160" i="10"/>
  <c r="H161" i="10"/>
  <c r="H162" i="10"/>
  <c r="H151" i="10"/>
  <c r="H163" i="10"/>
  <c r="H164" i="10"/>
  <c r="H165" i="10"/>
  <c r="H166" i="10"/>
  <c r="H167" i="10"/>
  <c r="H168" i="10"/>
  <c r="H169" i="10"/>
  <c r="H170" i="10"/>
  <c r="H171" i="10"/>
  <c r="H172" i="10"/>
  <c r="H193" i="10"/>
  <c r="H194" i="10"/>
  <c r="H195" i="10"/>
  <c r="H226" i="10"/>
  <c r="H197" i="10"/>
  <c r="H198" i="10"/>
  <c r="H200" i="10"/>
  <c r="H227" i="10"/>
  <c r="H231" i="10"/>
  <c r="H201" i="10"/>
  <c r="H202" i="10"/>
  <c r="H203" i="10"/>
  <c r="H204" i="10"/>
  <c r="H205" i="10"/>
  <c r="H208" i="10"/>
  <c r="H209" i="10"/>
  <c r="H210" i="10"/>
  <c r="H196" i="10"/>
  <c r="H211" i="10"/>
  <c r="H212" i="10"/>
  <c r="H213" i="10"/>
  <c r="H214" i="10"/>
  <c r="H215" i="10"/>
  <c r="H216" i="10"/>
  <c r="H217" i="10"/>
  <c r="H218" i="10"/>
  <c r="H219" i="10"/>
  <c r="H220" i="10"/>
  <c r="H221" i="10"/>
  <c r="H222" i="10"/>
  <c r="H223" i="10"/>
  <c r="H224" i="10"/>
  <c r="H225" i="10"/>
  <c r="H228" i="10"/>
  <c r="H229" i="10"/>
  <c r="H230" i="10"/>
  <c r="H232" i="10"/>
  <c r="H233" i="10"/>
  <c r="H234" i="10"/>
  <c r="H235" i="10"/>
  <c r="H236" i="10"/>
  <c r="H237" i="10"/>
  <c r="H238" i="10"/>
  <c r="H239" i="10"/>
  <c r="H240" i="10"/>
  <c r="H241" i="10"/>
  <c r="H265" i="10"/>
  <c r="H243" i="10"/>
  <c r="H244" i="10"/>
  <c r="H245" i="10"/>
  <c r="H261" i="10"/>
  <c r="H263" i="10"/>
  <c r="H266" i="10"/>
  <c r="H246" i="10"/>
  <c r="H242" i="10"/>
  <c r="H251" i="10"/>
  <c r="H252" i="10"/>
  <c r="H253" i="10"/>
  <c r="H254" i="10"/>
  <c r="H255" i="10"/>
  <c r="H256" i="10"/>
  <c r="H257" i="10"/>
  <c r="H258" i="10"/>
  <c r="H259" i="10"/>
  <c r="H262" i="10"/>
  <c r="H264" i="10"/>
  <c r="H267" i="10"/>
  <c r="H268" i="10"/>
  <c r="H269" i="10"/>
  <c r="H270" i="10"/>
  <c r="H271" i="10"/>
  <c r="H272" i="10"/>
  <c r="H273" i="10"/>
  <c r="H275" i="10"/>
  <c r="H313" i="10"/>
  <c r="H316" i="10"/>
  <c r="H277" i="10"/>
  <c r="H279" i="10"/>
  <c r="H304" i="10"/>
  <c r="H314" i="10"/>
  <c r="H317" i="10"/>
  <c r="H319" i="10"/>
  <c r="H280" i="10"/>
  <c r="H281" i="10"/>
  <c r="H282" i="10"/>
  <c r="H283" i="10"/>
  <c r="H284" i="10"/>
  <c r="H287" i="10"/>
  <c r="H288" i="10"/>
  <c r="H274" i="10"/>
  <c r="H290" i="10"/>
  <c r="H291" i="10"/>
  <c r="H292" i="10"/>
  <c r="H293" i="10"/>
  <c r="H294" i="10"/>
  <c r="H295" i="10"/>
  <c r="H296" i="10"/>
  <c r="H297" i="10"/>
  <c r="H298" i="10"/>
  <c r="H299" i="10"/>
  <c r="H300" i="10"/>
  <c r="H301" i="10"/>
  <c r="H302" i="10"/>
  <c r="H303" i="10"/>
  <c r="H305" i="10"/>
  <c r="H306" i="10"/>
  <c r="H307" i="10"/>
  <c r="H308" i="10"/>
  <c r="H309" i="10"/>
  <c r="H310" i="10"/>
  <c r="H311" i="10"/>
  <c r="H312" i="10"/>
  <c r="H315" i="10"/>
  <c r="H320" i="10"/>
  <c r="H321" i="10"/>
  <c r="H322" i="10"/>
  <c r="H323" i="10"/>
  <c r="H324" i="10"/>
  <c r="H326" i="10"/>
  <c r="H328" i="10"/>
  <c r="H357" i="10"/>
  <c r="H330" i="10"/>
  <c r="H332" i="10"/>
  <c r="H358" i="10"/>
  <c r="H368" i="10"/>
  <c r="H371" i="10"/>
  <c r="H373" i="10"/>
  <c r="H333" i="10"/>
  <c r="H334" i="10"/>
  <c r="H335" i="10"/>
  <c r="H337" i="10"/>
  <c r="H342" i="10"/>
  <c r="H327" i="10"/>
  <c r="H343" i="10"/>
  <c r="H344" i="10"/>
  <c r="H345" i="10"/>
  <c r="H346" i="10"/>
  <c r="H347" i="10"/>
  <c r="H348" i="10"/>
  <c r="H349" i="10"/>
  <c r="H350" i="10"/>
  <c r="H351" i="10"/>
  <c r="H352" i="10"/>
  <c r="H353" i="10"/>
  <c r="H354" i="10"/>
  <c r="H355" i="10"/>
  <c r="H356" i="10"/>
  <c r="H359" i="10"/>
  <c r="H360" i="10"/>
  <c r="H361" i="10"/>
  <c r="H362" i="10"/>
  <c r="H363" i="10"/>
  <c r="H364" i="10"/>
  <c r="H365" i="10"/>
  <c r="H366" i="10"/>
  <c r="H369" i="10"/>
  <c r="H374" i="10"/>
  <c r="H375" i="10"/>
  <c r="H376" i="10"/>
  <c r="H377" i="10"/>
  <c r="H378" i="10"/>
  <c r="H380" i="10"/>
  <c r="H405" i="10"/>
  <c r="H383" i="10"/>
  <c r="H384" i="10"/>
  <c r="H403" i="10"/>
  <c r="H406" i="10"/>
  <c r="H409" i="10"/>
  <c r="H385" i="10"/>
  <c r="H386" i="10"/>
  <c r="H381" i="10"/>
  <c r="H391" i="10"/>
  <c r="H392" i="10"/>
  <c r="H393" i="10"/>
  <c r="H394" i="10"/>
  <c r="H395" i="10"/>
  <c r="H396" i="10"/>
  <c r="H397" i="10"/>
  <c r="H398" i="10"/>
  <c r="H399" i="10"/>
  <c r="H400" i="10"/>
  <c r="H401" i="10"/>
  <c r="H402" i="10"/>
  <c r="H404" i="10"/>
  <c r="H407" i="10"/>
  <c r="H410" i="10"/>
  <c r="H411" i="10"/>
  <c r="H412" i="10"/>
  <c r="H413" i="10"/>
  <c r="H414" i="10"/>
  <c r="H416" i="10"/>
  <c r="H418" i="10"/>
  <c r="H458" i="10"/>
  <c r="H468" i="10"/>
  <c r="H471" i="10"/>
  <c r="H473" i="10"/>
  <c r="H419" i="10"/>
  <c r="H420" i="10"/>
  <c r="H422" i="10"/>
  <c r="H459" i="10"/>
  <c r="H469" i="10"/>
  <c r="H472" i="10"/>
  <c r="H474" i="10"/>
  <c r="H423" i="10"/>
  <c r="H424" i="10"/>
  <c r="H425" i="10"/>
  <c r="H426" i="10"/>
  <c r="H427" i="10"/>
  <c r="H430" i="10"/>
  <c r="H431" i="10"/>
  <c r="H417" i="10"/>
  <c r="H433" i="10"/>
  <c r="H434" i="10"/>
  <c r="H435" i="10"/>
  <c r="H436" i="10"/>
  <c r="H437" i="10"/>
  <c r="H438" i="10"/>
  <c r="H439" i="10"/>
  <c r="H440" i="10"/>
  <c r="H441" i="10"/>
  <c r="H442" i="10"/>
  <c r="H443" i="10"/>
  <c r="H444" i="10"/>
  <c r="H445" i="10"/>
  <c r="H446" i="10"/>
  <c r="H447" i="10"/>
  <c r="H448" i="10"/>
  <c r="H449" i="10"/>
  <c r="H450" i="10"/>
  <c r="H451" i="10"/>
  <c r="H452" i="10"/>
  <c r="H453" i="10"/>
  <c r="H454" i="10"/>
  <c r="H455" i="10"/>
  <c r="H456" i="10"/>
  <c r="H457" i="10"/>
  <c r="H460" i="10"/>
  <c r="H461" i="10"/>
  <c r="H462" i="10"/>
  <c r="H463" i="10"/>
  <c r="H464" i="10"/>
  <c r="H465" i="10"/>
  <c r="H466" i="10"/>
  <c r="H467" i="10"/>
  <c r="H470" i="10"/>
  <c r="H475" i="10"/>
  <c r="H476" i="10"/>
  <c r="H477" i="10"/>
  <c r="H478" i="10"/>
  <c r="H479" i="10"/>
  <c r="H480" i="10"/>
  <c r="H481" i="10"/>
  <c r="H483" i="10"/>
  <c r="H510" i="10"/>
  <c r="H520" i="10"/>
  <c r="H523" i="10"/>
  <c r="H485" i="10"/>
  <c r="H487" i="10"/>
  <c r="H511" i="10"/>
  <c r="H521" i="10"/>
  <c r="H524" i="10"/>
  <c r="H488" i="10"/>
  <c r="H489" i="10"/>
  <c r="H490" i="10"/>
  <c r="H492" i="10"/>
  <c r="H495" i="10"/>
  <c r="H496" i="10"/>
  <c r="H482" i="10"/>
  <c r="H497" i="10"/>
  <c r="H498" i="10"/>
  <c r="H499" i="10"/>
  <c r="H500" i="10"/>
  <c r="H501" i="10"/>
  <c r="H502" i="10"/>
  <c r="H503" i="10"/>
  <c r="H504" i="10"/>
  <c r="H505" i="10"/>
  <c r="H506" i="10"/>
  <c r="H507" i="10"/>
  <c r="H508" i="10"/>
  <c r="H509" i="10"/>
  <c r="H512" i="10"/>
  <c r="H513" i="10"/>
  <c r="H514" i="10"/>
  <c r="H515" i="10"/>
  <c r="H516" i="10"/>
  <c r="H517" i="10"/>
  <c r="H518" i="10"/>
  <c r="H519" i="10"/>
  <c r="H522" i="10"/>
  <c r="H525" i="10"/>
  <c r="H526" i="10"/>
  <c r="H527" i="10"/>
  <c r="H528" i="10"/>
  <c r="H529" i="10"/>
  <c r="H530" i="10"/>
  <c r="H531" i="10"/>
  <c r="H552" i="10"/>
  <c r="H555" i="10"/>
  <c r="H533" i="10"/>
  <c r="H534" i="10"/>
  <c r="H535" i="10"/>
  <c r="H550" i="10"/>
  <c r="H553" i="10"/>
  <c r="H556" i="10"/>
  <c r="H536" i="10"/>
  <c r="H537" i="10"/>
  <c r="H538" i="10"/>
  <c r="H539" i="10"/>
  <c r="H540" i="10"/>
  <c r="H532" i="10"/>
  <c r="H541" i="10"/>
  <c r="H542" i="10"/>
  <c r="H543" i="10"/>
  <c r="H544" i="10"/>
  <c r="H545" i="10"/>
  <c r="H546" i="10"/>
  <c r="H547" i="10"/>
  <c r="H548" i="10"/>
  <c r="H549" i="10"/>
  <c r="H551" i="10"/>
  <c r="H554" i="10"/>
  <c r="H557" i="10"/>
  <c r="H558" i="10"/>
  <c r="H559" i="10"/>
  <c r="H560" i="10"/>
  <c r="H561" i="10"/>
  <c r="H562" i="10"/>
  <c r="H563" i="10"/>
  <c r="H565" i="10"/>
  <c r="H564" i="10"/>
  <c r="H567" i="10"/>
  <c r="H607" i="10"/>
  <c r="H617" i="10"/>
  <c r="H569" i="10"/>
  <c r="H571" i="10"/>
  <c r="H608" i="10"/>
  <c r="H618" i="10"/>
  <c r="H621" i="10"/>
  <c r="H572" i="10"/>
  <c r="H573" i="10"/>
  <c r="H574" i="10"/>
  <c r="H575" i="10"/>
  <c r="H576" i="10"/>
  <c r="H579" i="10"/>
  <c r="H580" i="10"/>
  <c r="H581" i="10"/>
  <c r="H566" i="10"/>
  <c r="H582" i="10"/>
  <c r="H583" i="10"/>
  <c r="H584" i="10"/>
  <c r="H585" i="10"/>
  <c r="H586" i="10"/>
  <c r="H587" i="10"/>
  <c r="H588" i="10"/>
  <c r="H589" i="10"/>
  <c r="H590" i="10"/>
  <c r="H591" i="10"/>
  <c r="H592" i="10"/>
  <c r="H593" i="10"/>
  <c r="H594" i="10"/>
  <c r="H595" i="10"/>
  <c r="H596" i="10"/>
  <c r="H597" i="10"/>
  <c r="H598" i="10"/>
  <c r="H599" i="10"/>
  <c r="H600" i="10"/>
  <c r="H601" i="10"/>
  <c r="H602" i="10"/>
  <c r="H603" i="10"/>
  <c r="H604" i="10"/>
  <c r="H605" i="10"/>
  <c r="H606" i="10"/>
  <c r="H609" i="10"/>
  <c r="H610" i="10"/>
  <c r="H611" i="10"/>
  <c r="H612" i="10"/>
  <c r="H613" i="10"/>
  <c r="H614" i="10"/>
  <c r="H615" i="10"/>
  <c r="H616" i="10"/>
  <c r="H619" i="10"/>
  <c r="H622" i="10"/>
  <c r="H623" i="10"/>
  <c r="H624" i="10"/>
  <c r="H625" i="10"/>
  <c r="H626" i="10"/>
  <c r="H628" i="10"/>
  <c r="H636" i="10"/>
  <c r="H635" i="10"/>
  <c r="H637" i="10"/>
  <c r="H639" i="10"/>
  <c r="H629" i="10"/>
  <c r="H630" i="10"/>
  <c r="H631" i="10"/>
  <c r="H632" i="10"/>
  <c r="H633" i="10"/>
  <c r="H634" i="10"/>
  <c r="H638" i="10"/>
  <c r="H640" i="10"/>
  <c r="H642" i="10"/>
  <c r="H671" i="10"/>
  <c r="H644" i="10"/>
  <c r="H646" i="10"/>
  <c r="H672" i="10"/>
  <c r="H682" i="10"/>
  <c r="H685" i="10"/>
  <c r="H687" i="10"/>
  <c r="H647" i="10"/>
  <c r="H648" i="10"/>
  <c r="H649" i="10"/>
  <c r="H651" i="10"/>
  <c r="H654" i="10"/>
  <c r="H655" i="10"/>
  <c r="H656" i="10"/>
  <c r="H641" i="10"/>
  <c r="H657" i="10"/>
  <c r="H658" i="10"/>
  <c r="H659" i="10"/>
  <c r="H660" i="10"/>
  <c r="H661" i="10"/>
  <c r="H662" i="10"/>
  <c r="H663" i="10"/>
  <c r="H664" i="10"/>
  <c r="H665" i="10"/>
  <c r="H666" i="10"/>
  <c r="H667" i="10"/>
  <c r="H668" i="10"/>
  <c r="H669" i="10"/>
  <c r="H670" i="10"/>
  <c r="H673" i="10"/>
  <c r="H674" i="10"/>
  <c r="H675" i="10"/>
  <c r="H676" i="10"/>
  <c r="H678" i="10"/>
  <c r="H679" i="10"/>
  <c r="H683" i="10"/>
  <c r="H688" i="10"/>
  <c r="H689" i="10"/>
  <c r="H690" i="10"/>
  <c r="H691" i="10"/>
  <c r="H692" i="10"/>
  <c r="H694" i="10"/>
  <c r="H695" i="10"/>
  <c r="H697" i="10"/>
  <c r="H723" i="10"/>
  <c r="H698" i="10"/>
  <c r="H699" i="10"/>
  <c r="H700" i="10"/>
  <c r="H701" i="10"/>
  <c r="H724" i="10"/>
  <c r="H702" i="10"/>
  <c r="H703" i="10"/>
  <c r="H704" i="10"/>
  <c r="H705" i="10"/>
  <c r="H706" i="10"/>
  <c r="H707" i="10"/>
  <c r="H708" i="10"/>
  <c r="H696" i="10"/>
  <c r="H709" i="10"/>
  <c r="H710" i="10"/>
  <c r="H711" i="10"/>
  <c r="H712" i="10"/>
  <c r="H713" i="10"/>
  <c r="H714" i="10"/>
  <c r="H715" i="10"/>
  <c r="H716" i="10"/>
  <c r="H717" i="10"/>
  <c r="H718" i="10"/>
  <c r="H719" i="10"/>
  <c r="H720" i="10"/>
  <c r="H721" i="10"/>
  <c r="H722" i="10"/>
  <c r="H725" i="10"/>
  <c r="H726" i="10"/>
  <c r="H727" i="10"/>
  <c r="H728" i="10"/>
  <c r="H729" i="10"/>
  <c r="H730" i="10"/>
  <c r="H731" i="10"/>
  <c r="H732" i="10"/>
  <c r="H733" i="10"/>
  <c r="H734" i="10"/>
  <c r="H737" i="10"/>
  <c r="H735" i="10"/>
  <c r="H736" i="10"/>
  <c r="H738" i="10"/>
  <c r="H770" i="10"/>
  <c r="H742" i="10"/>
  <c r="H744" i="10"/>
  <c r="H766" i="10"/>
  <c r="H771" i="10"/>
  <c r="H745" i="10"/>
  <c r="H746" i="10"/>
  <c r="H747" i="10"/>
  <c r="H748" i="10"/>
  <c r="H749" i="10"/>
  <c r="H754" i="10"/>
  <c r="H739" i="10"/>
  <c r="H755" i="10"/>
  <c r="H756" i="10"/>
  <c r="H757" i="10"/>
  <c r="H758" i="10"/>
  <c r="H759" i="10"/>
  <c r="H760" i="10"/>
  <c r="H761" i="10"/>
  <c r="H762" i="10"/>
  <c r="H763" i="10"/>
  <c r="H764" i="10"/>
  <c r="H767" i="10"/>
  <c r="H768" i="10"/>
  <c r="H769" i="10"/>
  <c r="H772" i="10"/>
  <c r="H773" i="10"/>
  <c r="H774" i="10"/>
  <c r="H775" i="10"/>
  <c r="H776" i="10"/>
  <c r="H777" i="10"/>
  <c r="H778" i="10"/>
  <c r="H780" i="10"/>
  <c r="H782" i="10"/>
  <c r="H783" i="10"/>
  <c r="H821" i="10"/>
  <c r="H784" i="10"/>
  <c r="H785" i="10"/>
  <c r="H786" i="10"/>
  <c r="H787" i="10"/>
  <c r="H788" i="10"/>
  <c r="H790" i="10"/>
  <c r="H791" i="10"/>
  <c r="H792" i="10"/>
  <c r="H779" i="10"/>
  <c r="H793" i="10"/>
  <c r="H794" i="10"/>
  <c r="H795" i="10"/>
  <c r="H796" i="10"/>
  <c r="H797" i="10"/>
  <c r="H798" i="10"/>
  <c r="H799" i="10"/>
  <c r="H800" i="10"/>
  <c r="H801" i="10"/>
  <c r="H802" i="10"/>
  <c r="H803" i="10"/>
  <c r="H804" i="10"/>
  <c r="H805" i="10"/>
  <c r="H806" i="10"/>
  <c r="H807" i="10"/>
  <c r="H808" i="10"/>
  <c r="H809" i="10"/>
  <c r="H810" i="10"/>
  <c r="H811" i="10"/>
  <c r="H812" i="10"/>
  <c r="H813" i="10"/>
  <c r="H814" i="10"/>
  <c r="H815" i="10"/>
  <c r="H816" i="10"/>
  <c r="H817" i="10"/>
  <c r="H818" i="10"/>
  <c r="H819" i="10"/>
  <c r="H822" i="10"/>
  <c r="H823" i="10"/>
  <c r="H824" i="10"/>
  <c r="H825" i="10"/>
  <c r="H826" i="10"/>
  <c r="H828" i="10"/>
  <c r="H26" i="10"/>
  <c r="H24" i="10"/>
  <c r="C6" i="5" l="1"/>
  <c r="J6" i="5"/>
  <c r="I6" i="5"/>
  <c r="H6" i="5"/>
  <c r="G6" i="5"/>
  <c r="F6" i="5"/>
  <c r="E6" i="5"/>
  <c r="D6" i="5"/>
  <c r="G14" i="2" l="1"/>
  <c r="H14" i="2" s="1"/>
  <c r="G15" i="2"/>
  <c r="H15" i="2" s="1"/>
  <c r="G17" i="2"/>
  <c r="H17" i="2" s="1"/>
  <c r="G16" i="2" l="1"/>
  <c r="H16" i="2" s="1"/>
  <c r="E20" i="8" l="1"/>
  <c r="E19" i="8" l="1"/>
  <c r="H25" i="10" l="1"/>
  <c r="H820" i="10"/>
  <c r="H325" i="10"/>
  <c r="H408" i="10"/>
  <c r="K152" i="3"/>
  <c r="H415" i="10"/>
  <c r="H389" i="10"/>
  <c r="H827" i="10"/>
  <c r="H68" i="10"/>
  <c r="H570" i="10"/>
  <c r="H206" i="10"/>
  <c r="H34" i="10"/>
  <c r="H428" i="10"/>
  <c r="H248" i="10"/>
  <c r="H285" i="10"/>
  <c r="K170" i="3"/>
  <c r="H578" i="10"/>
  <c r="H765" i="10"/>
  <c r="H789" i="10"/>
  <c r="H677" i="10"/>
  <c r="H421" i="10"/>
  <c r="H340" i="10"/>
  <c r="H740" i="10"/>
  <c r="H338" i="10"/>
  <c r="H645" i="10"/>
  <c r="H336" i="10"/>
  <c r="K249" i="3"/>
  <c r="H743" i="10"/>
  <c r="H388" i="10"/>
  <c r="H429" i="10"/>
  <c r="H35" i="10"/>
  <c r="H329" i="10"/>
  <c r="H484" i="10"/>
  <c r="H56" i="10"/>
  <c r="H249" i="10"/>
  <c r="H36" i="10"/>
  <c r="H289" i="10"/>
  <c r="H27" i="10"/>
  <c r="H370" i="10"/>
  <c r="H331" i="10"/>
  <c r="H577" i="10"/>
  <c r="H341" i="10"/>
  <c r="H686" i="10"/>
  <c r="H680" i="10"/>
  <c r="H432" i="10"/>
  <c r="H620" i="10"/>
  <c r="H372" i="10"/>
  <c r="H493" i="10"/>
  <c r="H781" i="10"/>
  <c r="H339" i="10"/>
  <c r="H751" i="10"/>
  <c r="H207" i="10"/>
  <c r="H750" i="10"/>
  <c r="H753" i="10"/>
  <c r="H741" i="10"/>
  <c r="H752" i="10"/>
  <c r="H486" i="10"/>
  <c r="H75" i="10"/>
  <c r="K180" i="3"/>
  <c r="H494" i="10"/>
  <c r="H684" i="10"/>
  <c r="K68" i="3"/>
  <c r="H627" i="10"/>
  <c r="H318" i="10"/>
  <c r="H693" i="10"/>
  <c r="H681" i="10"/>
  <c r="H250" i="10"/>
  <c r="H247" i="10"/>
  <c r="H199" i="10"/>
  <c r="H387" i="10"/>
  <c r="H63" i="10"/>
  <c r="H491" i="10"/>
  <c r="H367" i="10"/>
  <c r="H650" i="10"/>
  <c r="H260" i="10"/>
  <c r="H390" i="10"/>
  <c r="H379" i="10"/>
  <c r="H568" i="10"/>
  <c r="H382" i="10"/>
  <c r="H652" i="10"/>
  <c r="H278" i="10"/>
  <c r="H643" i="10"/>
  <c r="H276" i="10"/>
  <c r="H653" i="10"/>
  <c r="H286" i="10"/>
  <c r="K336" i="3" l="1"/>
  <c r="K331" i="3"/>
  <c r="K72" i="3"/>
  <c r="K155" i="3"/>
  <c r="K96" i="3"/>
  <c r="K247" i="3"/>
  <c r="K233" i="3"/>
  <c r="K148" i="3"/>
  <c r="K178" i="3"/>
  <c r="K234" i="3"/>
  <c r="K64" i="3"/>
  <c r="K190" i="3"/>
  <c r="K210" i="3"/>
  <c r="K34" i="3"/>
  <c r="K281" i="3"/>
  <c r="K188" i="3"/>
  <c r="K274" i="3"/>
  <c r="K184" i="3"/>
  <c r="K12" i="3"/>
  <c r="K232" i="3"/>
  <c r="K308" i="3"/>
  <c r="K278" i="3"/>
  <c r="K315" i="3"/>
  <c r="K352" i="3"/>
  <c r="K259" i="3"/>
  <c r="K283" i="3"/>
  <c r="K77" i="3"/>
  <c r="K49" i="3"/>
  <c r="K321" i="3"/>
  <c r="K185" i="3"/>
  <c r="K326" i="3"/>
  <c r="K104" i="3"/>
  <c r="K216" i="3"/>
  <c r="K136" i="3"/>
  <c r="K197" i="3"/>
  <c r="K154" i="3"/>
  <c r="K290" i="3"/>
  <c r="K183" i="3"/>
  <c r="K189" i="3"/>
  <c r="K344" i="3"/>
  <c r="K307" i="3"/>
  <c r="K172" i="3"/>
  <c r="K59" i="3"/>
  <c r="K63" i="3"/>
  <c r="K246" i="3"/>
  <c r="K279" i="3"/>
  <c r="K314" i="3"/>
  <c r="K145" i="3"/>
  <c r="K250" i="3"/>
  <c r="K121" i="3"/>
  <c r="K168" i="3"/>
  <c r="K133" i="3"/>
  <c r="K338" i="3"/>
  <c r="K41" i="3"/>
  <c r="K291" i="3"/>
  <c r="K298" i="3"/>
  <c r="K273" i="3"/>
  <c r="K334" i="3"/>
  <c r="K128" i="3"/>
  <c r="K254" i="3"/>
  <c r="K70" i="3"/>
  <c r="K42" i="3"/>
  <c r="K318" i="3"/>
  <c r="K127" i="3"/>
  <c r="K37" i="3"/>
  <c r="K43" i="3"/>
  <c r="K229" i="3"/>
  <c r="K316" i="3"/>
  <c r="K235" i="3"/>
  <c r="K89" i="3"/>
  <c r="K74" i="3"/>
  <c r="K119" i="3"/>
  <c r="K132" i="3"/>
  <c r="K40" i="3"/>
  <c r="K320" i="3"/>
  <c r="K32" i="3"/>
  <c r="K46" i="3"/>
  <c r="K13" i="3"/>
  <c r="K31" i="3"/>
  <c r="K91" i="3"/>
  <c r="K65" i="3"/>
  <c r="K177" i="3"/>
  <c r="K47" i="3"/>
  <c r="K169" i="3"/>
  <c r="K262" i="3"/>
  <c r="K78" i="3"/>
  <c r="K313" i="3"/>
  <c r="K99" i="3"/>
  <c r="K266" i="3"/>
  <c r="K301" i="3"/>
  <c r="K340" i="3"/>
  <c r="K100" i="3"/>
  <c r="K271" i="3"/>
  <c r="K286" i="3"/>
  <c r="K310" i="3"/>
  <c r="K134" i="3"/>
  <c r="K192" i="3"/>
  <c r="K111" i="3"/>
  <c r="K200" i="3"/>
  <c r="K226" i="3"/>
  <c r="K130" i="3"/>
  <c r="K71" i="3"/>
  <c r="K265" i="3"/>
  <c r="K93" i="3"/>
  <c r="K300" i="3"/>
  <c r="K58" i="3"/>
  <c r="K101" i="3"/>
  <c r="K164" i="3"/>
  <c r="K142" i="3"/>
  <c r="K333" i="3"/>
  <c r="K351" i="3"/>
  <c r="K186" i="3"/>
  <c r="K87" i="3"/>
  <c r="K150" i="3"/>
  <c r="K143" i="3"/>
  <c r="K214" i="3"/>
  <c r="K117" i="3"/>
  <c r="K282" i="3"/>
  <c r="K110" i="3"/>
  <c r="K317" i="3"/>
  <c r="K272" i="3"/>
  <c r="K107" i="3"/>
  <c r="K211" i="3"/>
  <c r="K181" i="3"/>
  <c r="K95" i="3"/>
  <c r="K276" i="3"/>
  <c r="K92" i="3"/>
  <c r="K311" i="3"/>
  <c r="K73" i="3"/>
  <c r="K15" i="3"/>
  <c r="K179" i="3"/>
  <c r="K38" i="3"/>
  <c r="K255" i="3"/>
  <c r="K81" i="3"/>
  <c r="K75" i="3"/>
  <c r="K94" i="3"/>
  <c r="K337" i="3"/>
  <c r="K215" i="3"/>
  <c r="K240" i="3"/>
  <c r="K239" i="3"/>
  <c r="K98" i="3"/>
  <c r="K153" i="3"/>
  <c r="K90" i="3"/>
  <c r="K322" i="3"/>
  <c r="K139" i="3"/>
  <c r="K275" i="3"/>
  <c r="K305" i="3"/>
  <c r="K217" i="3"/>
  <c r="K205" i="3"/>
  <c r="K118" i="3"/>
  <c r="K335" i="3"/>
  <c r="K141" i="3"/>
  <c r="K225" i="3"/>
  <c r="K312" i="3"/>
  <c r="K105" i="3"/>
  <c r="K144" i="3"/>
  <c r="K323" i="3"/>
  <c r="K212" i="3"/>
  <c r="K289" i="3"/>
  <c r="K106" i="3"/>
  <c r="K174" i="3"/>
  <c r="K36" i="3"/>
  <c r="K151" i="3"/>
  <c r="K80" i="3"/>
  <c r="K135" i="3"/>
  <c r="K213" i="3"/>
  <c r="K306" i="3"/>
  <c r="K116" i="3"/>
  <c r="K26" i="3"/>
  <c r="K242" i="3"/>
  <c r="K39" i="3"/>
  <c r="K79" i="3"/>
  <c r="K146" i="3"/>
  <c r="K66" i="3"/>
  <c r="K209" i="3"/>
  <c r="K304" i="3"/>
  <c r="K284" i="3"/>
  <c r="K109" i="3"/>
</calcChain>
</file>

<file path=xl/sharedStrings.xml><?xml version="1.0" encoding="utf-8"?>
<sst xmlns="http://schemas.openxmlformats.org/spreadsheetml/2006/main" count="6261" uniqueCount="621">
  <si>
    <t>Suffixe</t>
  </si>
  <si>
    <t>Article</t>
  </si>
  <si>
    <t>ART-</t>
  </si>
  <si>
    <t xml:space="preserve"> xv</t>
  </si>
  <si>
    <t>Order</t>
  </si>
  <si>
    <t>Ord-</t>
  </si>
  <si>
    <t>Rubrique budgétaire</t>
  </si>
  <si>
    <t>Montant d'achat</t>
  </si>
  <si>
    <t>Statut</t>
  </si>
  <si>
    <t>Total général</t>
  </si>
  <si>
    <t>Achats</t>
  </si>
  <si>
    <t>Montant budgétisé</t>
  </si>
  <si>
    <t>Ecole</t>
  </si>
  <si>
    <t>Reliquat</t>
  </si>
  <si>
    <t>Reliquat en %</t>
  </si>
  <si>
    <t>Décision CG</t>
  </si>
  <si>
    <t>Montant achat</t>
  </si>
  <si>
    <t>Montant restant</t>
  </si>
  <si>
    <t xml:space="preserve">Date </t>
  </si>
  <si>
    <t>Nature de dépense</t>
  </si>
  <si>
    <t>Fournisseur</t>
  </si>
  <si>
    <t>Demandeur</t>
  </si>
  <si>
    <t>Cycle</t>
  </si>
  <si>
    <t>Sous-Rubrique</t>
  </si>
  <si>
    <t>Formations</t>
  </si>
  <si>
    <t>SI</t>
  </si>
  <si>
    <t>Achats Hors Circuit (Caisse)</t>
  </si>
  <si>
    <t>Charges Assurances</t>
  </si>
  <si>
    <t>Marketing et Communication</t>
  </si>
  <si>
    <t>Charges contractuelles</t>
  </si>
  <si>
    <t>Parascolaire</t>
  </si>
  <si>
    <t>Divers</t>
  </si>
  <si>
    <t>Pharmacie</t>
  </si>
  <si>
    <t>Vêtement de travail</t>
  </si>
  <si>
    <t>Petit équipement</t>
  </si>
  <si>
    <t>Travaux d'impression</t>
  </si>
  <si>
    <t>Produits de nettoyage</t>
  </si>
  <si>
    <t>Gasoil</t>
  </si>
  <si>
    <t>DIVERS REPARATIONS</t>
  </si>
  <si>
    <t>Visite technique</t>
  </si>
  <si>
    <t>Vidange</t>
  </si>
  <si>
    <t>Pneus</t>
  </si>
  <si>
    <t>Cantine</t>
  </si>
  <si>
    <t>Entretien et réparations</t>
  </si>
  <si>
    <t>Consommables</t>
  </si>
  <si>
    <t>Fournitures</t>
  </si>
  <si>
    <t>DIVERS PRESTATIONS DE SERVICE</t>
  </si>
  <si>
    <t>Location Copieur</t>
  </si>
  <si>
    <t>Autres charges SI</t>
  </si>
  <si>
    <t>GPS</t>
  </si>
  <si>
    <t>SAGE PAIE</t>
  </si>
  <si>
    <t>Pronote</t>
  </si>
  <si>
    <t>Vdoc</t>
  </si>
  <si>
    <t>Dématérialisation des RI</t>
  </si>
  <si>
    <t>SAGE 1000</t>
  </si>
  <si>
    <t>AUTO</t>
  </si>
  <si>
    <t>MULTIRISQUE</t>
  </si>
  <si>
    <t>AT</t>
  </si>
  <si>
    <t>RC</t>
  </si>
  <si>
    <t>Signalisation &amp; aménagement</t>
  </si>
  <si>
    <t>Conférences</t>
  </si>
  <si>
    <t>Impression documents</t>
  </si>
  <si>
    <t>Journée portes ouvertes</t>
  </si>
  <si>
    <t>Sponsoring de postes</t>
  </si>
  <si>
    <t>Activités After School</t>
  </si>
  <si>
    <t>Campagne de communication</t>
  </si>
  <si>
    <t>AUTRES IMPÔTS, TAXES ET DROITS ASSIMILÉS</t>
  </si>
  <si>
    <t>TAXES SUR LES VÉHICULES</t>
  </si>
  <si>
    <t>DROITS D’ENREGISTREMENT ET DE TIMBRE</t>
  </si>
  <si>
    <t>TAXES LOCALES</t>
  </si>
  <si>
    <t>PATENTE</t>
  </si>
  <si>
    <t>TAXE URBAINE ET TAXE D'ÉDILITÉ</t>
  </si>
  <si>
    <t>IMPÔTS ET TAXES DIRECTS</t>
  </si>
  <si>
    <t>FRAIS ET COMMISSIONS SUR SERVICES BANCAIRES</t>
  </si>
  <si>
    <t>SERVICES BANCAIRES</t>
  </si>
  <si>
    <t>COTISATIONS</t>
  </si>
  <si>
    <t>FRAIS DE TÉLÉPHONE</t>
  </si>
  <si>
    <t>FRAIS POSTAUX</t>
  </si>
  <si>
    <t>DOCUMENTATION GÉNÉRALE</t>
  </si>
  <si>
    <t>FRAIS D'ACTES ET DE CONTENTIEUX</t>
  </si>
  <si>
    <t>HONORAIRES (FIDAROC, Autres…)</t>
  </si>
  <si>
    <t>MAINTENANCE</t>
  </si>
  <si>
    <t>CREDIT BAIL</t>
  </si>
  <si>
    <t>LOCATIONS DE MATÉRIEL DE TRANSPORT</t>
  </si>
  <si>
    <t>LOCATIONS DE CONSTRUCTIONS</t>
  </si>
  <si>
    <t>LOCATIONS DE TERRAINS</t>
  </si>
  <si>
    <t>ACHATS DES PRESTATIONS DE SERVICE (Elyxconsulting…)</t>
  </si>
  <si>
    <t>EAU</t>
  </si>
  <si>
    <t>ELECTRICITE</t>
  </si>
  <si>
    <t>DIVERS EVENEMENTS</t>
  </si>
  <si>
    <t>ALJABR JUNIOR BOUSJOURA</t>
  </si>
  <si>
    <t>AL JABR</t>
  </si>
  <si>
    <t>Ecole Yassamine EL Jadida</t>
  </si>
  <si>
    <t>Ecole Yassamine khouribga</t>
  </si>
  <si>
    <t>Ecole Yassamine Benguerir</t>
  </si>
  <si>
    <t>Ecole Yassamine Californie</t>
  </si>
  <si>
    <t>Ecole Yassamine Sidi Maarouf</t>
  </si>
  <si>
    <t>ECOLE YASSAMINE OUED FES</t>
  </si>
  <si>
    <t>ECOLE YASSAMINE FES ROUTE IMMOUZER</t>
  </si>
  <si>
    <t>Ecole Yassamine Berrechid</t>
  </si>
  <si>
    <t>Ecole Yassamine Oasis</t>
  </si>
  <si>
    <t>ECOLE YASSAMINE KENITRA</t>
  </si>
  <si>
    <t>Groupe Scolaire Yassamine</t>
  </si>
  <si>
    <t>ECOLES JOURI I (AL HAMRA)</t>
  </si>
  <si>
    <t>GROUPE SCOLAIRE DEUX VILLES</t>
  </si>
  <si>
    <t>Centre de Services Partagés</t>
  </si>
  <si>
    <t>ECOLE JOURI CHERKAOUI</t>
  </si>
  <si>
    <t>ECOLES JOURI II</t>
  </si>
  <si>
    <t>Ecole Yassamine Tanger</t>
  </si>
  <si>
    <t>Ecole Yassamine Marrakech</t>
  </si>
  <si>
    <t>Batibam</t>
  </si>
  <si>
    <t>Ecole Yassamine Ain Sbaa</t>
  </si>
  <si>
    <t>Ecole Yassamine Rabat</t>
  </si>
  <si>
    <t>AL JABR JUNIOR DAR BOUAZZA</t>
  </si>
  <si>
    <t>maternelle</t>
  </si>
  <si>
    <t>primaire</t>
  </si>
  <si>
    <t>college</t>
  </si>
  <si>
    <t>secondaire</t>
  </si>
  <si>
    <t>CPGE</t>
  </si>
  <si>
    <t>commun</t>
  </si>
  <si>
    <t>Lycée</t>
  </si>
  <si>
    <t>Commun</t>
  </si>
  <si>
    <t>Secondaire</t>
  </si>
  <si>
    <t>Divers Prestations de service</t>
  </si>
  <si>
    <t>Location copieur</t>
  </si>
  <si>
    <t>(vide)</t>
  </si>
  <si>
    <t>TRANSPORT</t>
  </si>
  <si>
    <t>Affichage 4*3</t>
  </si>
  <si>
    <t>Campagne Test Aout</t>
  </si>
  <si>
    <t>Divers Evenements</t>
  </si>
  <si>
    <t>Conférences &amp; Caravanes</t>
  </si>
  <si>
    <t>Maternelle</t>
  </si>
  <si>
    <t>Primaire</t>
  </si>
  <si>
    <t>Département Achats &amp; Assurances</t>
  </si>
  <si>
    <t>Département Comptabilité</t>
  </si>
  <si>
    <t>Département Contrôle de Gestion</t>
  </si>
  <si>
    <t>Département R.H</t>
  </si>
  <si>
    <t>Direction Développment</t>
  </si>
  <si>
    <t>Direction finance &amp; support</t>
  </si>
  <si>
    <t>Direction générale</t>
  </si>
  <si>
    <t>Direction RH &amp; Opérations</t>
  </si>
  <si>
    <t>Direction Systèmes d'inforamtion</t>
  </si>
  <si>
    <t>BackUp Process</t>
  </si>
  <si>
    <t>Serveur d'hebergement</t>
  </si>
  <si>
    <t>Concatener</t>
  </si>
  <si>
    <t>CONCATENER</t>
  </si>
  <si>
    <t>validé</t>
  </si>
  <si>
    <t>Étiquettes de lignes</t>
  </si>
  <si>
    <t>Somme de montant</t>
  </si>
  <si>
    <t>Somme de Montant budgétisé</t>
  </si>
  <si>
    <t>Somme de Montant achat</t>
  </si>
  <si>
    <t>Colonne1</t>
  </si>
  <si>
    <t>,</t>
  </si>
  <si>
    <t>ALJABR JUNIOR BOUSKOURA</t>
  </si>
  <si>
    <t>Montant</t>
  </si>
  <si>
    <t>Sur le formulaire, il existe plusieurs listes déroulantes pour faciliter la tache</t>
  </si>
  <si>
    <t>non validé quand montant achat &gt; reliquat budget ou "NA" (s'il n'existe pas une ligne budgétaire relative à l'achat)</t>
  </si>
  <si>
    <t xml:space="preserve">Sur la colonne "K", le budget restant se calcule automatiquemnt et affiche "validé" quand montant achat &lt; reliquat budget </t>
  </si>
  <si>
    <t>Sur l'onglet suivi BC, un récpa par rubrique budgétaire et par école des montants budgétés et montants consommés</t>
  </si>
  <si>
    <t>Sur l'onglet order, cliquer sur "ajouter" pour remplir les informations relatives au bon de commande avec la saisie semi automatique</t>
  </si>
  <si>
    <t>Fiches eleves bureau administratif</t>
  </si>
  <si>
    <t>Euroscan</t>
  </si>
  <si>
    <t>Bennouna</t>
  </si>
  <si>
    <t>Dossiers d'inscrption</t>
  </si>
  <si>
    <t>POLYGAM</t>
  </si>
  <si>
    <t>AZZAM</t>
  </si>
  <si>
    <t>Fournitures scolaires</t>
  </si>
  <si>
    <t>FAJRANI</t>
  </si>
  <si>
    <t>JAMAI</t>
  </si>
  <si>
    <t>Amrani</t>
  </si>
  <si>
    <t>SOUGMI</t>
  </si>
  <si>
    <t>Divers fournitures electrique</t>
  </si>
  <si>
    <t>ELEC MAHASSINE</t>
  </si>
  <si>
    <t>LYOUBI</t>
  </si>
  <si>
    <t>MATERNELLE</t>
  </si>
  <si>
    <t>Sponsoring Facebook</t>
  </si>
  <si>
    <t>Intelcia</t>
  </si>
  <si>
    <t>Kemal</t>
  </si>
  <si>
    <t>Marketing et communication</t>
  </si>
  <si>
    <t>Acheminement de marchandises a sale</t>
  </si>
  <si>
    <t>ZAHRAOUI TRANS SARL</t>
  </si>
  <si>
    <t>LARAKI</t>
  </si>
  <si>
    <t>ECOLE YASSAMINE EL JADIDA</t>
  </si>
  <si>
    <t xml:space="preserve">Entretien des extincteurs </t>
  </si>
  <si>
    <t>WITH FIRE AND SERVICES</t>
  </si>
  <si>
    <t>Achats-entretien et réparation</t>
  </si>
  <si>
    <t>Derniere session de test 2 et 3 septembre</t>
  </si>
  <si>
    <t>DECLIC AGENCY</t>
  </si>
  <si>
    <t>CAMPAGNE D'INSCRIPTION</t>
  </si>
  <si>
    <t>campagne de communication</t>
  </si>
  <si>
    <t>DECLIC COMMUNICATION</t>
  </si>
  <si>
    <t>campagne d'inscription</t>
  </si>
  <si>
    <t>reparation carte mere pc macbook</t>
  </si>
  <si>
    <t>PLANET MULTIMEDIA</t>
  </si>
  <si>
    <t>SOUFIANE</t>
  </si>
  <si>
    <t>Service traiteur (18-19)</t>
  </si>
  <si>
    <t>LB RESTAURATION</t>
  </si>
  <si>
    <t>JPO</t>
  </si>
  <si>
    <t>Changement pneu arriere voiture de service</t>
  </si>
  <si>
    <t>AUTO LINK</t>
  </si>
  <si>
    <t>BENYAHIA AHMED</t>
  </si>
  <si>
    <t>D.Générale</t>
  </si>
  <si>
    <t>Pneu</t>
  </si>
  <si>
    <t>HP TONER</t>
  </si>
  <si>
    <t>LES ARCHES</t>
  </si>
  <si>
    <t>TONER HP</t>
  </si>
  <si>
    <t>MESSAOUDI</t>
  </si>
  <si>
    <t>Com Mat &amp; Prim</t>
  </si>
  <si>
    <t>Ecole Yasamine khouribga</t>
  </si>
  <si>
    <t>Produits de nettoyage (1er trimestre)</t>
  </si>
  <si>
    <t>FAIZ PRO</t>
  </si>
  <si>
    <t>ABED MOUNA</t>
  </si>
  <si>
    <t xml:space="preserve">Tenus agents de maintenance </t>
  </si>
  <si>
    <t>Best diffusion</t>
  </si>
  <si>
    <t>EVERYWAY SERVICE</t>
  </si>
  <si>
    <t>ECOLE YASSAMINE Sidi Maarouf</t>
  </si>
  <si>
    <t>TALHAOUI</t>
  </si>
  <si>
    <t>ECOLE YASSAMINE BENGUERIR</t>
  </si>
  <si>
    <t>FOURNITURES SCOLAIRE</t>
  </si>
  <si>
    <t>L'ART DU PINCEAU</t>
  </si>
  <si>
    <t>ZOUINE HANANE</t>
  </si>
  <si>
    <t>CABLE, Souris, clavier</t>
  </si>
  <si>
    <t>ALIF CONNECT</t>
  </si>
  <si>
    <t>PETIT MATERIEL</t>
  </si>
  <si>
    <t>PRODUITS PHARMACEUTIQUES</t>
  </si>
  <si>
    <t>PHARMACIE MAJORELLE</t>
  </si>
  <si>
    <t>PHARMACIE</t>
  </si>
  <si>
    <t>Produits de nettoyage (1er semestre)</t>
  </si>
  <si>
    <t>produits de nettoyage (scotch, gant, javel…)</t>
  </si>
  <si>
    <t>tenues de travail</t>
  </si>
  <si>
    <t>Asmaa Filali</t>
  </si>
  <si>
    <t>blouses de travail</t>
  </si>
  <si>
    <t>prise ingelec+ballastre</t>
  </si>
  <si>
    <t>desnifection de l'etablissement</t>
  </si>
  <si>
    <t>Prestation de service</t>
  </si>
  <si>
    <t>Fournitures de bureau (1er semestre)</t>
  </si>
  <si>
    <t>Fourniture de bureau</t>
  </si>
  <si>
    <t>CHAMA</t>
  </si>
  <si>
    <t>D.RH</t>
  </si>
  <si>
    <t>Divers fournitures de bureau</t>
  </si>
  <si>
    <t>Impression sur plaque</t>
  </si>
  <si>
    <t>ABOULKACIM</t>
  </si>
  <si>
    <t>Fournitures scolaire (1er semestre)</t>
  </si>
  <si>
    <t>FARSANE</t>
  </si>
  <si>
    <t>SOCIETE CONTRÔLE ET TECHNIQUE</t>
  </si>
  <si>
    <t>IAAZIZITEN</t>
  </si>
  <si>
    <t>TROUSSE D'URGENCE</t>
  </si>
  <si>
    <t>GEOMED</t>
  </si>
  <si>
    <t>CACHET POUR LE MEDECIN DU TRAVAIL</t>
  </si>
  <si>
    <t>AL MAGHRIB NAKCH</t>
  </si>
  <si>
    <t>PRODUITS SANITAIRE</t>
  </si>
  <si>
    <t>D.ACHAT</t>
  </si>
  <si>
    <t>DIVERS PRODUITS D'ENTRETIEN</t>
  </si>
  <si>
    <t>INBATRAV</t>
  </si>
  <si>
    <t>AHTAR</t>
  </si>
  <si>
    <t>Solution hydroalcolique+bavette…</t>
  </si>
  <si>
    <t>YAACOUBI</t>
  </si>
  <si>
    <t>AHMADI</t>
  </si>
  <si>
    <t>SKENDRAOUI</t>
  </si>
  <si>
    <t>RAYANE</t>
  </si>
  <si>
    <t>TENUE DE TRAVAIL</t>
  </si>
  <si>
    <t>DIVERS PRODUITS PHARMACEUTIQUE</t>
  </si>
  <si>
    <t>AMRANI</t>
  </si>
  <si>
    <t>CLE USB</t>
  </si>
  <si>
    <t xml:space="preserve">Fournitures de bureau </t>
  </si>
  <si>
    <t>DIVERS FOURNITURES SCOLAIRES</t>
  </si>
  <si>
    <t>MOUTASSIM</t>
  </si>
  <si>
    <t>07/07/20020</t>
  </si>
  <si>
    <t>EL HADADI</t>
  </si>
  <si>
    <t>MAROUBI</t>
  </si>
  <si>
    <t>AHMADI HANANE</t>
  </si>
  <si>
    <t>HOLGED</t>
  </si>
  <si>
    <t>Vidange voiture de service Q5</t>
  </si>
  <si>
    <t>centrale automobile cherigienne</t>
  </si>
  <si>
    <t>MIMID</t>
  </si>
  <si>
    <t>D.Finance &amp; Support</t>
  </si>
  <si>
    <t>SCOTCH DE TRACAGE</t>
  </si>
  <si>
    <t>DH CLEAN SARL</t>
  </si>
  <si>
    <t>PULVARISATEUR</t>
  </si>
  <si>
    <t>VAPORISATEUR</t>
  </si>
  <si>
    <t>BELLAMINE</t>
  </si>
  <si>
    <t>MOUTAWALLI</t>
  </si>
  <si>
    <t>VAPORISATEUR+SCOTCH DE TRACAGE</t>
  </si>
  <si>
    <t>DIVERS FOURNITURES DE BUREAU</t>
  </si>
  <si>
    <t>DIVERS PRODUITS SANITAIRE COVID</t>
  </si>
  <si>
    <t>ISOTEC MAROC</t>
  </si>
  <si>
    <t>MOUNIB MARIAM</t>
  </si>
  <si>
    <t>BAVETTE</t>
  </si>
  <si>
    <t>TRIC-MA</t>
  </si>
  <si>
    <t>Ecole Yassamine BERREchid</t>
  </si>
  <si>
    <t>acheminement du mobilier oasis vers GSY</t>
  </si>
  <si>
    <t>acheminement du mobilier oasis vers GSDV</t>
  </si>
  <si>
    <t xml:space="preserve">Réparation bus </t>
  </si>
  <si>
    <t>Service garage carrosserie</t>
  </si>
  <si>
    <t>LOUBACHI</t>
  </si>
  <si>
    <t>cartouche EPSON</t>
  </si>
  <si>
    <t>YOUR OFFICE</t>
  </si>
  <si>
    <t>IRAQI</t>
  </si>
  <si>
    <t>Fournitures de bureau</t>
  </si>
  <si>
    <t>D.Develop</t>
  </si>
  <si>
    <t>CHAOUI</t>
  </si>
  <si>
    <t>bac en plastique</t>
  </si>
  <si>
    <t>BRICOMA</t>
  </si>
  <si>
    <t>DAMOUL</t>
  </si>
  <si>
    <t>BRICO INVEST</t>
  </si>
  <si>
    <t>Réparation imprimante</t>
  </si>
  <si>
    <t>FOCUS INFO</t>
  </si>
  <si>
    <t>Entretien et réparation</t>
  </si>
  <si>
    <t>impression des dossiers</t>
  </si>
  <si>
    <t>Renouvelement nom de domaine des écoles</t>
  </si>
  <si>
    <t>ADKMEDIA</t>
  </si>
  <si>
    <t>DISTRIBUTEUR DU GEL</t>
  </si>
  <si>
    <t>Achat</t>
  </si>
  <si>
    <t>BATTERIE</t>
  </si>
  <si>
    <t>CHAKIB DIESEL</t>
  </si>
  <si>
    <t>HBABCHA</t>
  </si>
  <si>
    <t>FOURNITURES SCOLAIRES</t>
  </si>
  <si>
    <t>changemenet de feu rouge</t>
  </si>
  <si>
    <t>universtec auto</t>
  </si>
  <si>
    <t>divers fournitures scolaire et livres</t>
  </si>
  <si>
    <t>DAR SOULAMI</t>
  </si>
  <si>
    <t>CHRAIBI NAJTE</t>
  </si>
  <si>
    <t>OUMESSAOUD RACHID</t>
  </si>
  <si>
    <t>AFFICHES Sensibilisation COVID</t>
  </si>
  <si>
    <t>reparation &amp; deplacement d'un climatiseur</t>
  </si>
  <si>
    <t>EL MACHKOUR</t>
  </si>
  <si>
    <t>AL JABR JUNIOR PRIVEE</t>
  </si>
  <si>
    <t>02/07/020</t>
  </si>
  <si>
    <t>reparation des climatiseurs</t>
  </si>
  <si>
    <t>CABLE ET CROSE POUR BETTERIE</t>
  </si>
  <si>
    <t>CHANGEMNT DE PNEUS</t>
  </si>
  <si>
    <t>DIVERS PRODUITS sanitaIRE COVID</t>
  </si>
  <si>
    <t>REPARATION VEHICULE DE SERVICE</t>
  </si>
  <si>
    <t>MICROSHOP</t>
  </si>
  <si>
    <t>Sponsoring post video protocole sanitaire</t>
  </si>
  <si>
    <t>INTERRUPTEUR</t>
  </si>
  <si>
    <t xml:space="preserve">Maintenance site web </t>
  </si>
  <si>
    <t>Maintenance site Web</t>
  </si>
  <si>
    <t>DUA SAGE PAIE</t>
  </si>
  <si>
    <t>DB2S</t>
  </si>
  <si>
    <t>Pot de bienvenue Al Jabr Bouskoura</t>
  </si>
  <si>
    <t xml:space="preserve">Patisserie SEKKAT </t>
  </si>
  <si>
    <t>Theeten patricia</t>
  </si>
  <si>
    <t xml:space="preserve">Commun </t>
  </si>
  <si>
    <t>Evenement</t>
  </si>
  <si>
    <t>Pot de bienvenue</t>
  </si>
  <si>
    <t>CHRAIBI</t>
  </si>
  <si>
    <t>SAGGAR MERYEM</t>
  </si>
  <si>
    <t>11/09/220</t>
  </si>
  <si>
    <t>PRODUITS DE NETTOYAGE</t>
  </si>
  <si>
    <t>CAMILLERI</t>
  </si>
  <si>
    <t>ABDELAZIZ</t>
  </si>
  <si>
    <t>COMMUN</t>
  </si>
  <si>
    <t>réparations bus</t>
  </si>
  <si>
    <t>ECHATBI AMAL</t>
  </si>
  <si>
    <t>ETIQUETTE STP COVID</t>
  </si>
  <si>
    <t>fournitures de bureau pour medecine de travail</t>
  </si>
  <si>
    <t>DIVERS FOURNITURES DE NETTOYAGE</t>
  </si>
  <si>
    <t>complement fournitures</t>
  </si>
  <si>
    <t>ECOLE YASSAMINE SIdi Maarouf</t>
  </si>
  <si>
    <t>PLAQUEE SIGNALETIQUE</t>
  </si>
  <si>
    <t>chlorodex, manucare</t>
  </si>
  <si>
    <t>BOUQUET</t>
  </si>
  <si>
    <t>GB MARK</t>
  </si>
  <si>
    <t>DIVERS</t>
  </si>
  <si>
    <t>PNEU</t>
  </si>
  <si>
    <t>changement de batterie</t>
  </si>
  <si>
    <t>STE COMPTOIR AUTOMOBILE</t>
  </si>
  <si>
    <t>Solution hydroalcolique</t>
  </si>
  <si>
    <t>changement de pneu</t>
  </si>
  <si>
    <t>ETIQUETTE MULTICO , RAMETTE</t>
  </si>
  <si>
    <t>CHRAUBI NAJATE</t>
  </si>
  <si>
    <t>Rallonge, tableau de 12 piles</t>
  </si>
  <si>
    <t>Etiquette</t>
  </si>
  <si>
    <t>pack maintenance mensuel site web</t>
  </si>
  <si>
    <t>impression etiquette stp covid</t>
  </si>
  <si>
    <t>LECHEHEB SOUKAINA</t>
  </si>
  <si>
    <t>etiquette</t>
  </si>
  <si>
    <t>Poubelle de classe</t>
  </si>
  <si>
    <t>MAROC PROPRETE PARTENARIAT</t>
  </si>
  <si>
    <t>impression pannaux d'entree</t>
  </si>
  <si>
    <t>pneu</t>
  </si>
  <si>
    <t>fournitures</t>
  </si>
  <si>
    <t>CHANGEMENT DE PNEUS</t>
  </si>
  <si>
    <t xml:space="preserve">Trousse scolaire </t>
  </si>
  <si>
    <t>Changement de pneus</t>
  </si>
  <si>
    <t>Filtre huile, batterie</t>
  </si>
  <si>
    <t>reparation demareur</t>
  </si>
  <si>
    <t>REPARATION PLAFOND BUS</t>
  </si>
  <si>
    <t>Jeux de plaquette</t>
  </si>
  <si>
    <t>changement de la raille</t>
  </si>
  <si>
    <t>fixation des chaises , reparations</t>
  </si>
  <si>
    <t>manucare covid</t>
  </si>
  <si>
    <t>tapis desinfectant</t>
  </si>
  <si>
    <t>Difference de 5dh qui remplace la serigraphie de la broderie</t>
  </si>
  <si>
    <t>Canons, poignet…</t>
  </si>
  <si>
    <t>SOUBAI</t>
  </si>
  <si>
    <t>LIVRES</t>
  </si>
  <si>
    <t>MM STRATEGY</t>
  </si>
  <si>
    <t>Livres pour enseignants</t>
  </si>
  <si>
    <t>DISRIBUTION ACTION DIRECTE</t>
  </si>
  <si>
    <t>Réparation rideau</t>
  </si>
  <si>
    <t>DJEBBAR GHIZLANE</t>
  </si>
  <si>
    <t>Cordon, bloc multiprise</t>
  </si>
  <si>
    <t>fournitures de bureau</t>
  </si>
  <si>
    <t>Pochette plastique</t>
  </si>
  <si>
    <t>fournitures et poseb robiner, Wc</t>
  </si>
  <si>
    <t>produits de nettoyage</t>
  </si>
  <si>
    <t>sac poubelle</t>
  </si>
  <si>
    <t>VIDANGE</t>
  </si>
  <si>
    <t>SAC POUBELLE. BAVETTE</t>
  </si>
  <si>
    <t>Divers travaux d'electricite</t>
  </si>
  <si>
    <t>Fournitures et pose lampe</t>
  </si>
  <si>
    <t>fournitures et pose robinet, drainns dans la cour</t>
  </si>
  <si>
    <t>the, bouteille deau, sucre</t>
  </si>
  <si>
    <t>Carrefour</t>
  </si>
  <si>
    <t>Housni fadwa</t>
  </si>
  <si>
    <t>capsule nespresso</t>
  </si>
  <si>
    <t>DABA MAROC</t>
  </si>
  <si>
    <t>Impression fiche d'aptitude, dossier medical</t>
  </si>
  <si>
    <t>DRH</t>
  </si>
  <si>
    <t>bouteille plastic vide</t>
  </si>
  <si>
    <t>NAWAL ABOUAMIR</t>
  </si>
  <si>
    <t>sponsoring video facebook</t>
  </si>
  <si>
    <t>faiza</t>
  </si>
  <si>
    <t>batterie bus</t>
  </si>
  <si>
    <t>ste fix car pestige</t>
  </si>
  <si>
    <t>kawtar</t>
  </si>
  <si>
    <t>Vidange bus</t>
  </si>
  <si>
    <t>PIECES AUTOS MORASI</t>
  </si>
  <si>
    <t>MESSOUDI</t>
  </si>
  <si>
    <t>PLASTIFIEUSE</t>
  </si>
  <si>
    <t>Plaquette, croise carda</t>
  </si>
  <si>
    <t>vidange</t>
  </si>
  <si>
    <t>divers fournitures scolaires</t>
  </si>
  <si>
    <t>ECOLE JOURI I</t>
  </si>
  <si>
    <t>FOURNITURES ELECTRIQUE</t>
  </si>
  <si>
    <t>CENTRE FSD</t>
  </si>
  <si>
    <t>ISMAILI</t>
  </si>
  <si>
    <t>poche poubelle</t>
  </si>
  <si>
    <t>SAC POUBELLE</t>
  </si>
  <si>
    <t>cachet boitier</t>
  </si>
  <si>
    <t>COUT A LA PAGE (COMPTEUR)</t>
  </si>
  <si>
    <t>ARKEOS</t>
  </si>
  <si>
    <t>CHRABI</t>
  </si>
  <si>
    <t>01/029/2020</t>
  </si>
  <si>
    <t xml:space="preserve">Reparation porte AV </t>
  </si>
  <si>
    <t>BOMBE DE PEINTURE</t>
  </si>
  <si>
    <t>cachet</t>
  </si>
  <si>
    <t xml:space="preserve">Fournitures </t>
  </si>
  <si>
    <t>mise a dispo animateur</t>
  </si>
  <si>
    <t>Association Matissa</t>
  </si>
  <si>
    <t>Chemise a souflet</t>
  </si>
  <si>
    <t>ZIRAOUI PRINT</t>
  </si>
  <si>
    <t>Extincteur</t>
  </si>
  <si>
    <t>SEPMA</t>
  </si>
  <si>
    <t>LAMPE</t>
  </si>
  <si>
    <t>Réparations lavabo</t>
  </si>
  <si>
    <t>BIDI MALIKA</t>
  </si>
  <si>
    <t>DESINFECTION GENERALE</t>
  </si>
  <si>
    <t xml:space="preserve">DEDENON </t>
  </si>
  <si>
    <t>les cours d'echec</t>
  </si>
  <si>
    <t>NAFRI KHALIL</t>
  </si>
  <si>
    <t>savon a main</t>
  </si>
  <si>
    <t>tenues pour femmes de menage</t>
  </si>
  <si>
    <t>ADAPTATEUR USB</t>
  </si>
  <si>
    <t>D.Marketing</t>
  </si>
  <si>
    <t>Charlotte, combinaisons jettables</t>
  </si>
  <si>
    <t>Dératisation et desinfection</t>
  </si>
  <si>
    <t>verification periodique du carnet metrologique, réparations</t>
  </si>
  <si>
    <t>SECURITE ACCESSOIRES</t>
  </si>
  <si>
    <t>impression des affiches</t>
  </si>
  <si>
    <t>PLASTIFIEUSE, papier</t>
  </si>
  <si>
    <t>DOUNIA SALAH</t>
  </si>
  <si>
    <t>ENTRETEN DES PLANTES</t>
  </si>
  <si>
    <t>RAFOUK</t>
  </si>
  <si>
    <t>DEMAREUR BUS</t>
  </si>
  <si>
    <t>Changement de pneu</t>
  </si>
  <si>
    <t>réparationsvoiture hyndai</t>
  </si>
  <si>
    <t>casque</t>
  </si>
  <si>
    <t>GOLD TRONIC</t>
  </si>
  <si>
    <t>enrouleur</t>
  </si>
  <si>
    <t>papier hygienique</t>
  </si>
  <si>
    <t>gonglage ballon du puit, fixation lavabo</t>
  </si>
  <si>
    <t>Guide 6eme al jabr bouskoura Impression</t>
  </si>
  <si>
    <t>ANG DEV</t>
  </si>
  <si>
    <t>SAGGAR</t>
  </si>
  <si>
    <t>Desinfectant vaporisateur</t>
  </si>
  <si>
    <t>AL Jabr</t>
  </si>
  <si>
    <t>réparation voiture de service kango</t>
  </si>
  <si>
    <t>HBA SARA</t>
  </si>
  <si>
    <t>ETIQUETTE IMPRESSION</t>
  </si>
  <si>
    <t>GRAPH PRO</t>
  </si>
  <si>
    <t>casque micro bleutooth</t>
  </si>
  <si>
    <t xml:space="preserve">Divers </t>
  </si>
  <si>
    <t>cke usb</t>
  </si>
  <si>
    <t>MACSI</t>
  </si>
  <si>
    <t>cle WIFI</t>
  </si>
  <si>
    <t>TAHLOUI</t>
  </si>
  <si>
    <t>trepied</t>
  </si>
  <si>
    <t>BIM</t>
  </si>
  <si>
    <t>cantine mois mars</t>
  </si>
  <si>
    <t>TASTY FOOD</t>
  </si>
  <si>
    <t>cantine</t>
  </si>
  <si>
    <t>extincteurs</t>
  </si>
  <si>
    <t>STE BARIK EXTINCTEURS</t>
  </si>
  <si>
    <t xml:space="preserve">PRODUIT COVID    1 THERMOMETRE FRONTAL / GEL HYDROALCOLIQUE150L /DESINFECTANT POUR TAPIS 100L / 4 PULVERISATEURS /  2 L/600 SACS POUBELLES REFERMABLE 30L </t>
  </si>
  <si>
    <t>FILALI</t>
  </si>
  <si>
    <t>PLAQUETTES AVANT ET ARRIERE BUS 52090A2</t>
  </si>
  <si>
    <t xml:space="preserve">GESTES BARRIERE  IMPRESSION NUMERIQUE SUR VINYLE MAT HD CONTRE COLLE SUR FOREX 5MM AVEC FILM DE PROTECTION A FROID  FMT 70*100                 </t>
  </si>
  <si>
    <t>FAHMY FAIZA</t>
  </si>
  <si>
    <t>GESTES BARRIERE  IMPRESSION NUMERIQUE SUR VINYLE MAT HD CONTRE COLLE SUR FOREX 5MM AVEC FILM DE PROTECTION A FROID  FMT 70*101</t>
  </si>
  <si>
    <t>GESTES BARRIERE  IMPRESSION NUMERIQUE SUR VINYLE MAT HD CONTRE COLLE SUR FOREX 5MM AVEC FILM DE PROTECTION A FROID  FMT 70*102</t>
  </si>
  <si>
    <t>GESTES BARRIERE  IMPRESSION NUMERIQUE SUR VINYLE MAT HD CONTRE COLLE SUR FOREX 5MM AVEC FILM DE PROTECTION A FROID  FMT 70*103</t>
  </si>
  <si>
    <t>GESTES BARRIERE  IMPRESSION NUMERIQUE SUR VINYLE MAT HD CONTRE COLLE SUR FOREX 5MM AVEC FILM DE PROTECTION A FROID  FMT 70*104</t>
  </si>
  <si>
    <t>GESTES BARRIERE  IMPRESSION NUMERIQUE SUR VINYLE MAT HD CONTRE COLLE SUR FOREX 5MM AVEC FILM DE PROTECTION A FROID  FMT 70*105</t>
  </si>
  <si>
    <t>GESTES BARRIERE  IMPRESSION NUMERIQUE SUR VINYLE MAT HD CONTRE COLLE SUR FOREX 5MM AVEC FILM DE PROTECTION A FROID  FMT 70*106</t>
  </si>
  <si>
    <t>GESTES BARRIERE  IMPRESSION NUMERIQUE SUR VINYLE MAT HD CONTRE COLLE SUR FOREX 5MM AVEC FILM DE PROTECTION A FROID  FMT 70*107</t>
  </si>
  <si>
    <t>GESTES BARRIERE  IMPRESSION NUMERIQUE SUR VINYLE MAT HD CONTRE COLLE SUR FOREX 5MM AVEC FILM DE PROTECTION A FROID  FMT 70*108</t>
  </si>
  <si>
    <t>5 TENUES POUR FEMMES DE MENAGES</t>
  </si>
  <si>
    <t>BEST DIFFUSION</t>
  </si>
  <si>
    <t>MESSOUDI NAOUAL</t>
  </si>
  <si>
    <t>BUS 5/ LESSIOU QUI TIENT LA ROTULE AVANT-BALAI ESSUI GLACE- RADIATEUR ASSISTE- MAIN D ŒUVRE                                                           BUS4/ POT D ECHAPEMENT</t>
  </si>
  <si>
    <t>PIECES AUTO MORASI</t>
  </si>
  <si>
    <t xml:space="preserve">2 PNEUS POUR LE BUS N° 5 </t>
  </si>
  <si>
    <t>AUTOLINK</t>
  </si>
  <si>
    <t xml:space="preserve"> SKENDRAOUI</t>
  </si>
  <si>
    <t xml:space="preserve"> FOURNITURES SCOLAIRES</t>
  </si>
  <si>
    <t>L ART DU PINCEAU</t>
  </si>
  <si>
    <t>BATTERIE VARTA L 5 POUR BUS N° 18</t>
  </si>
  <si>
    <t>UNIVERSTEC AUTO</t>
  </si>
  <si>
    <t>REPARATION DU MATERIEL DE CUISINE  LES 2 SAUTEUSES/LA MARMITTE CHAUFFANTE/LE RECHAUD/LA CUISINIERE 4 FEUX/ LA CHAMBRE FROIDE</t>
  </si>
  <si>
    <t>RAHF SERVICE SARL</t>
  </si>
  <si>
    <t>BENNOUNA</t>
  </si>
  <si>
    <t>REPARATION MATERIEL DE CANTINE      LES DEUX BAINS -MARIE</t>
  </si>
  <si>
    <t>REPARATION  DU BAIN MARIE SALLE DE CANTINE/REPARATION DU LAVE VAISSELLE SALLE DE PLONGE</t>
  </si>
  <si>
    <t xml:space="preserve">40 L PRODUIT DESINFECTANT DES SURFACES </t>
  </si>
  <si>
    <t>200 CARTE SCOLAIRE-40 CAHIER DE TEXTE COLLEGE-50 CAHIER DE TEXTE LYCEE-200 FICHE D ABSENCE</t>
  </si>
  <si>
    <t>EUROSCAN</t>
  </si>
  <si>
    <t>EL FAJRANI</t>
  </si>
  <si>
    <t>1000 CARTE SCOLAIRE-50 CAHIER DE TEXTE COLLEGE-50 CAHIER DE TEXTE LYCEE-</t>
  </si>
  <si>
    <t>300 CARTE SCOLAIRE-40 CAHIER DE TEXTE COLLEGE-50 CAHIER DE TEXTE LYCEE-400 FICHE D ABSENCE</t>
  </si>
  <si>
    <t>AAZAM</t>
  </si>
  <si>
    <t>400 FICHE D ABSENCE</t>
  </si>
  <si>
    <t>50 CARTE SCOLAIRE-10 CAHIER DE TEXTE COLLEGE-60 FICHE D ABSENCE</t>
  </si>
  <si>
    <t>120 BOITE DE RANGEMENT POUR LA FOURNITURE DES PROFS</t>
  </si>
  <si>
    <t>PARE BRISE  POUR LE BUS N°6</t>
  </si>
  <si>
    <t>MORASI</t>
  </si>
  <si>
    <t>Rallonge electrique</t>
  </si>
  <si>
    <t xml:space="preserve">Impression sur vinyl </t>
  </si>
  <si>
    <t>Impression numérique sur vinyl</t>
  </si>
  <si>
    <t xml:space="preserve"> Flyers A5+ fiche A3</t>
  </si>
  <si>
    <t>Impressions (Gestes barrière)</t>
  </si>
  <si>
    <t>Impression brochure</t>
  </si>
  <si>
    <t>Pack maintenance</t>
  </si>
  <si>
    <t>Distributel papier, papier ..</t>
  </si>
  <si>
    <t>Vetements infirmière jettables</t>
  </si>
  <si>
    <t>ETIQUETTE BLANCHE</t>
  </si>
  <si>
    <t>Groupe Scolaire Yassamine-Secondaire-Achats-Consommables</t>
  </si>
  <si>
    <t>Ecole Yassamine Californie-Achats-Travaux d'impression</t>
  </si>
  <si>
    <t>Groupe Scolaire Yassamine-Achats-Divers</t>
  </si>
  <si>
    <t>ECOLE YASSAMINE KENITRA-Achats-Divers</t>
  </si>
  <si>
    <t>Ecole Yassamine Sidi Maarouf-Secondaire-Achats-Consommables</t>
  </si>
  <si>
    <t>ECOLE YASSAMINE BENGUERIR-Achats-Produits de nettoyage</t>
  </si>
  <si>
    <t>ECOLE YASSAMINE EL JADIDA-Achats-PHARMACIE</t>
  </si>
  <si>
    <t>ECOLE YASSAMINE EL JADIDA-Achats-Divers</t>
  </si>
  <si>
    <t>ECOLE YASSAMINE EL JADIDA-Achats-Travaux d'impression</t>
  </si>
  <si>
    <t>Ecole Yassamine Berrechid-Achats-Visite technique</t>
  </si>
  <si>
    <t>Ecole Yassamine Sidi Maarouf-Achats-Divers</t>
  </si>
  <si>
    <t>ECOLE YASSAMINE FES ROUTE IMMOUZER-Achats-Produits de nettoyage</t>
  </si>
  <si>
    <t>Ecole Yassamine Californie-Achats-Produits de nettoyage</t>
  </si>
  <si>
    <t>ECOLE JOURI CHERKAOUI-Achats-Produits de nettoyage</t>
  </si>
  <si>
    <t>ECOLE YASSAMINE KENITRA-Achats-Produits de nettoyage</t>
  </si>
  <si>
    <t>GROUPE SCOLAIRE DEUX VILLES-Achats-Produits de nettoyage</t>
  </si>
  <si>
    <t>ECOLE YASSAMINE KENITRA-Achats-PHARMACIE</t>
  </si>
  <si>
    <t>Ecole Yassamine Californie-Achats-Divers</t>
  </si>
  <si>
    <t>Ecole Yassamine Oasis-Achats-Divers</t>
  </si>
  <si>
    <t>Ecole Yassamine Berrechid-Achats-Divers</t>
  </si>
  <si>
    <t>Ecole Yassamine Oasis-Achats-Produits de nettoyage</t>
  </si>
  <si>
    <t>Ecole Yassamine Sidi Maarouf-Achats-Produits de nettoyage</t>
  </si>
  <si>
    <t>Ecole Yassamine Berrechid-Achats-Produits de nettoyage</t>
  </si>
  <si>
    <t>Ecole Yassamine Sidi Maarouf-Achats-DIVERS REPARATIONS</t>
  </si>
  <si>
    <t>Ecole Yassamine Sidi Maarouf-Marketing et communication-Impression documents</t>
  </si>
  <si>
    <t>ECOLE JOURI CHERKAOUI-Achats-DIVERS REPARATIONS</t>
  </si>
  <si>
    <t>Ecole Yassamine Californie-Achats-DIVERS REPARATIONS</t>
  </si>
  <si>
    <t>AL JABR-Achats-Divers</t>
  </si>
  <si>
    <t>Ecole Yassamine Sidi Maarouf-Marketing et communication-Sponsoring de postes</t>
  </si>
  <si>
    <t>ECOLE YASSAMINE EL JADIDA-SI-SAGE PAIE</t>
  </si>
  <si>
    <t>Ecole Yassamine Berrechid-SI-SAGE PAIE</t>
  </si>
  <si>
    <t>AL JABR-Achats-Produits de nettoyage</t>
  </si>
  <si>
    <t>Ecole Yassamine Oasis-Achats-DIVERS REPARATIONS</t>
  </si>
  <si>
    <t>Ecole Yassamine Oasis-Achats-Travaux d'impression</t>
  </si>
  <si>
    <t>ECOLE YASSAMINE SIdi Maarouf-Achats-Travaux d'impression</t>
  </si>
  <si>
    <t>Ecole Yassamine Berrechid-Achats-Travaux d'impression</t>
  </si>
  <si>
    <t>ECOLE YASSAMINE FES ROUTE IMMOUZER-Achats-Travaux d'impression</t>
  </si>
  <si>
    <t>ECOLE YASSAMINE KENITRA-Achats-Travaux d'impression</t>
  </si>
  <si>
    <t>Ecole Yassamine Californie-Secondaire-Achats-Consommables</t>
  </si>
  <si>
    <t>ECOLE YASSAMINE KENITRA-Achats-DIVERS REPARATIONS</t>
  </si>
  <si>
    <t>Ecole Yassamine Californie-MATERNELLE-Achats-Consommables</t>
  </si>
  <si>
    <t>Ecole Yassamine Californie-Primaire-Achats-Consommables</t>
  </si>
  <si>
    <t>GROUPE SCOLAIRE DEUX VILLES-Commun-Achats-Consommables</t>
  </si>
  <si>
    <t>AL JABR-Marketing et communication-Impression documents</t>
  </si>
  <si>
    <t>Ecole Yassamine Berrechid-Achats-DIVERS REPARATIONS</t>
  </si>
  <si>
    <t>AL JABR-Secondaire-Achats-Consommables</t>
  </si>
  <si>
    <t>Ecole Yassamine Californie-Achats-Vidange</t>
  </si>
  <si>
    <t>ECOLE YASSAMINE FES ROUTE IMMOUZER-Achats-DIVERS REPARATIONS</t>
  </si>
  <si>
    <t>GROUPE SCOLAIRE DEUX VILLES-Achats-DIVERS REPARATIONS</t>
  </si>
  <si>
    <t>ECOLE YASSAMINE FES ROUTE IMMOUZER-Achats-Visite technique</t>
  </si>
  <si>
    <t>Ecole Yassamine Californie-Achats-Vêtement de travail</t>
  </si>
  <si>
    <t>GROUPE SCOLAIRE DEUX VILLES-Achats-Divers</t>
  </si>
  <si>
    <t>AL Jabr-Achats-DIVERS REPARATIONS</t>
  </si>
  <si>
    <t>AL JABR-Achats-Travaux d'impression</t>
  </si>
  <si>
    <t>GROUPE SCOLAIRE DEUX VILLES-Achats-cantine</t>
  </si>
  <si>
    <t>ECOLE JOURI CHERKAOUI-Achats-Travaux d'impression</t>
  </si>
  <si>
    <t>GROUPE SCOLAIRE DEUX VILLES-Achats-Travaux d'impression</t>
  </si>
  <si>
    <t>GROUPE SCOLAIRE DEUX VILLES-Achats-Vêtement de travail</t>
  </si>
  <si>
    <t>Groupe Scolaire Yassamine-Achats-Travaux d'impression</t>
  </si>
  <si>
    <t>Ecole Yassamine Benguerir-Commun-Achats-Consommables</t>
  </si>
  <si>
    <t>Ecole Yassamine Sidi Maarouf-Primaire-Achats-Consommables</t>
  </si>
  <si>
    <t>AL JABR-SI-SAGE PAIE</t>
  </si>
  <si>
    <t>Budget restant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</si>
</sst>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7" formatCode="#,##0.00\ &quot;€&quot;;\-#,##0.00\ &quot;€&quot;"/>
    <numFmt numFmtId="43" formatCode="_-* #,##0.00_-;\-* #,##0.00_-;_-* &quot;-&quot;??_-;_-@_-"/>
    <numFmt numFmtId="164" formatCode="_(&quot;€&quot;* #,##0.00_);_(&quot;€&quot;* \(#,##0.00\);_(&quot;€&quot;* &quot;-&quot;??_);_(@_)"/>
    <numFmt numFmtId="165" formatCode="&quot;Besoin&quot;"/>
    <numFmt numFmtId="166" formatCode="_-* #,##0_-;\-* #,##0_-;_-* &quot;-&quot;??_-;_-@_-"/>
    <numFmt numFmtId="167" formatCode="_-* #,##0.0_-;\-* #,##0.0_-;_-* &quot;-&quot;??_-;_-@_-"/>
    <numFmt numFmtId="168" formatCode="dd/mm/yy;@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4"/>
      <color rgb="FF002060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1"/>
        <bgColor indexed="64"/>
      </patternFill>
    </fill>
    <fill>
      <patternFill patternType="solid">
        <fgColor rgb="FF002060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</borders>
  <cellStyleXfs count="4">
    <xf numFmtId="0" fontId="0" fillId="0" borderId="0"/>
    <xf numFmtId="16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42">
    <xf numFmtId="0" fontId="0" fillId="0" borderId="0" xfId="0"/>
    <xf numFmtId="165" fontId="0" fillId="0" borderId="0" xfId="0" applyNumberFormat="1"/>
    <xf numFmtId="0" fontId="2" fillId="3" borderId="0" xfId="0" applyFont="1" applyFill="1"/>
    <xf numFmtId="0" fontId="2" fillId="0" borderId="0" xfId="0" applyFont="1"/>
    <xf numFmtId="0" fontId="0" fillId="0" borderId="0" xfId="0" pivotButton="1"/>
    <xf numFmtId="0" fontId="0" fillId="0" borderId="0" xfId="0" applyNumberFormat="1"/>
    <xf numFmtId="0" fontId="1" fillId="2" borderId="1" xfId="0" applyFont="1" applyFill="1" applyBorder="1"/>
    <xf numFmtId="0" fontId="1" fillId="2" borderId="2" xfId="0" applyFont="1" applyFill="1" applyBorder="1"/>
    <xf numFmtId="0" fontId="1" fillId="2" borderId="0" xfId="0" applyFont="1" applyFill="1" applyBorder="1"/>
    <xf numFmtId="0" fontId="4" fillId="0" borderId="0" xfId="0" applyFont="1"/>
    <xf numFmtId="166" fontId="0" fillId="0" borderId="0" xfId="2" applyNumberFormat="1" applyFont="1" applyAlignment="1">
      <alignment horizontal="left"/>
    </xf>
    <xf numFmtId="166" fontId="0" fillId="0" borderId="0" xfId="2" applyNumberFormat="1" applyFont="1" applyAlignment="1"/>
    <xf numFmtId="9" fontId="0" fillId="0" borderId="0" xfId="3" applyFont="1" applyAlignment="1"/>
    <xf numFmtId="9" fontId="0" fillId="0" borderId="0" xfId="3" applyFont="1" applyAlignment="1">
      <alignment horizontal="right"/>
    </xf>
    <xf numFmtId="0" fontId="1" fillId="4" borderId="0" xfId="0" applyFont="1" applyFill="1"/>
    <xf numFmtId="0" fontId="1" fillId="4" borderId="0" xfId="0" applyFont="1" applyFill="1" applyAlignment="1">
      <alignment horizontal="left"/>
    </xf>
    <xf numFmtId="0" fontId="0" fillId="0" borderId="0" xfId="0" applyFont="1"/>
    <xf numFmtId="49" fontId="0" fillId="0" borderId="0" xfId="1" applyNumberFormat="1" applyFont="1"/>
    <xf numFmtId="166" fontId="1" fillId="2" borderId="2" xfId="2" applyNumberFormat="1" applyFont="1" applyFill="1" applyBorder="1"/>
    <xf numFmtId="166" fontId="0" fillId="0" borderId="0" xfId="2" applyNumberFormat="1" applyFont="1"/>
    <xf numFmtId="166" fontId="1" fillId="2" borderId="0" xfId="2" applyNumberFormat="1" applyFont="1" applyFill="1" applyBorder="1"/>
    <xf numFmtId="0" fontId="0" fillId="0" borderId="0" xfId="0" applyAlignment="1">
      <alignment horizontal="left"/>
    </xf>
    <xf numFmtId="167" fontId="0" fillId="0" borderId="0" xfId="2" applyNumberFormat="1" applyFont="1"/>
    <xf numFmtId="166" fontId="0" fillId="0" borderId="0" xfId="0" applyNumberFormat="1"/>
    <xf numFmtId="167" fontId="0" fillId="0" borderId="0" xfId="0" applyNumberFormat="1"/>
    <xf numFmtId="0" fontId="2" fillId="4" borderId="0" xfId="0" applyFont="1" applyFill="1"/>
    <xf numFmtId="0" fontId="4" fillId="0" borderId="0" xfId="0" applyNumberFormat="1" applyFont="1"/>
    <xf numFmtId="49" fontId="5" fillId="0" borderId="0" xfId="1" applyNumberFormat="1" applyFont="1"/>
    <xf numFmtId="43" fontId="2" fillId="4" borderId="0" xfId="2" applyFont="1" applyFill="1"/>
    <xf numFmtId="43" fontId="0" fillId="0" borderId="0" xfId="2" applyFont="1"/>
    <xf numFmtId="43" fontId="5" fillId="0" borderId="0" xfId="2" applyFont="1"/>
    <xf numFmtId="7" fontId="5" fillId="0" borderId="0" xfId="2" applyNumberFormat="1" applyFont="1"/>
    <xf numFmtId="0" fontId="6" fillId="0" borderId="0" xfId="0" applyFont="1"/>
    <xf numFmtId="0" fontId="6" fillId="0" borderId="0" xfId="0" applyFont="1" applyAlignment="1"/>
    <xf numFmtId="2" fontId="0" fillId="0" borderId="0" xfId="2" applyNumberFormat="1" applyFont="1"/>
    <xf numFmtId="168" fontId="2" fillId="4" borderId="0" xfId="0" applyNumberFormat="1" applyFont="1" applyFill="1"/>
    <xf numFmtId="168" fontId="0" fillId="0" borderId="0" xfId="0" applyNumberFormat="1"/>
    <xf numFmtId="166" fontId="2" fillId="4" borderId="0" xfId="2" applyNumberFormat="1" applyFont="1" applyFill="1"/>
    <xf numFmtId="166" fontId="4" fillId="0" borderId="0" xfId="2" applyNumberFormat="1" applyFont="1"/>
    <xf numFmtId="0" fontId="4" fillId="0" borderId="0" xfId="0" pivotButton="1" applyFont="1"/>
    <xf numFmtId="168" fontId="0" fillId="0" borderId="0" xfId="0" applyNumberFormat="1" applyAlignment="1">
      <alignment horizontal="right"/>
    </xf>
    <xf numFmtId="1" fontId="0" fillId="0" borderId="0" xfId="0" applyNumberFormat="1"/>
  </cellXfs>
  <cellStyles count="4">
    <cellStyle name="Milliers" xfId="2" builtinId="3"/>
    <cellStyle name="Monétaire" xfId="1" builtinId="4"/>
    <cellStyle name="Normal" xfId="0" builtinId="0"/>
    <cellStyle name="Pourcentage" xfId="3" builtinId="5"/>
  </cellStyles>
  <dxfs count="26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_-* #,##0_-;\-* #,##0_-;_-* &quot;-&quot;??_-;_-@_-"/>
    </dxf>
    <dxf>
      <fill>
        <patternFill>
          <bgColor rgb="FFC00000"/>
        </patternFill>
      </fill>
      <border>
        <left/>
        <right/>
        <top/>
        <bottom/>
      </border>
    </dxf>
    <dxf>
      <fill>
        <patternFill>
          <bgColor rgb="FFC00000"/>
        </patternFill>
      </fill>
      <border>
        <left/>
        <right/>
        <top/>
        <bottom/>
      </border>
    </dxf>
    <dxf>
      <fill>
        <patternFill>
          <bgColor rgb="FF00B050"/>
        </patternFill>
      </fill>
    </dxf>
    <dxf>
      <numFmt numFmtId="166" formatCode="_-* #,##0_-;\-* #,##0_-;_-* &quot;-&quot;??_-;_-@_-"/>
    </dxf>
    <dxf>
      <numFmt numFmtId="166" formatCode="_-* #,##0_-;\-* #,##0_-;_-* &quot;-&quot;??_-;_-@_-"/>
    </dxf>
    <dxf>
      <numFmt numFmtId="166" formatCode="_-* #,##0_-;\-* #,##0_-;_-* &quot;-&quot;??_-;_-@_-"/>
    </dxf>
    <dxf>
      <numFmt numFmtId="167" formatCode="_-* #,##0.0_-;\-* #,##0.0_-;_-* &quot;-&quot;??_-;_-@_-"/>
    </dxf>
    <dxf>
      <numFmt numFmtId="167" formatCode="_-* #,##0.0_-;\-* #,##0.0_-;_-* &quot;-&quot;??_-;_-@_-"/>
    </dxf>
    <dxf>
      <numFmt numFmtId="167" formatCode="_-* #,##0.0_-;\-* #,##0.0_-;_-* &quot;-&quot;??_-;_-@_-"/>
    </dxf>
    <dxf>
      <numFmt numFmtId="167" formatCode="_-* #,##0.0_-;\-* #,##0.0_-;_-* &quot;-&quot;??_-;_-@_-"/>
    </dxf>
    <dxf>
      <numFmt numFmtId="167" formatCode="_-* #,##0.0_-;\-* #,##0.0_-;_-* &quot;-&quot;??_-;_-@_-"/>
    </dxf>
    <dxf>
      <numFmt numFmtId="167" formatCode="_-* #,##0.0_-;\-* #,##0.0_-;_-* &quot;-&quot;??_-;_-@_-"/>
    </dxf>
    <dxf>
      <numFmt numFmtId="165" formatCode="&quot;Besoin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numFmt numFmtId="166" formatCode="_-* #,##0_-;\-* #,##0_-;_-* &quot;-&quot;??_-;_-@_-"/>
      <alignment horizontal="general" vertical="bottom" textRotation="0" wrapText="0" indent="0" justifyLastLine="0" shrinkToFit="0" readingOrder="0"/>
    </dxf>
    <dxf>
      <numFmt numFmtId="166" formatCode="_-* #,##0_-;\-* #,##0_-;_-* &quot;-&quot;??_-;_-@_-"/>
      <alignment horizontal="general" vertical="bottom" textRotation="0" wrapText="0" indent="0" justifyLastLine="0" shrinkToFit="0" readingOrder="0"/>
    </dxf>
    <dxf>
      <numFmt numFmtId="166" formatCode="_-* #,##0_-;\-* #,##0_-;_-* &quot;-&quot;??_-;_-@_-"/>
      <alignment horizontal="general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2060"/>
        </patternFill>
      </fill>
    </dxf>
    <dxf>
      <numFmt numFmtId="0" formatCode="General"/>
    </dxf>
    <dxf>
      <font>
        <b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68" formatCode="dd/mm/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2060"/>
        </patternFill>
      </fill>
    </dxf>
    <dxf>
      <fill>
        <patternFill>
          <bgColor rgb="FF002060"/>
        </patternFill>
      </fill>
    </dxf>
  </dxfs>
  <tableStyles count="1" defaultTableStyle="TableStyleMedium2" defaultPivotStyle="PivotStyleLight16">
    <tableStyle name="Style de tableau 1" pivot="0" count="1">
      <tableStyleElement type="firstColumnStripe" dxfId="2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7/relationships/slicerCache" Target="slicerCaches/slicerCache2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7/relationships/slicerCache" Target="slicerCaches/slicerCache1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2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1</xdr:row>
          <xdr:rowOff>45720</xdr:rowOff>
        </xdr:from>
        <xdr:to>
          <xdr:col>1</xdr:col>
          <xdr:colOff>777240</xdr:colOff>
          <xdr:row>3</xdr:row>
          <xdr:rowOff>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9</xdr:col>
      <xdr:colOff>624840</xdr:colOff>
      <xdr:row>0</xdr:row>
      <xdr:rowOff>0</xdr:rowOff>
    </xdr:from>
    <xdr:to>
      <xdr:col>11</xdr:col>
      <xdr:colOff>111879</xdr:colOff>
      <xdr:row>3</xdr:row>
      <xdr:rowOff>114300</xdr:rowOff>
    </xdr:to>
    <xdr:pic>
      <xdr:nvPicPr>
        <xdr:cNvPr id="3" name="Image 2" descr="Offres d'emploi - responsable activite developpement clientele - the world  | Novojob - Afrique - JPAGE 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85960" y="0"/>
          <a:ext cx="1399659" cy="662940"/>
        </a:xfrm>
        <a:prstGeom prst="ellipse">
          <a:avLst/>
        </a:prstGeom>
        <a:ln>
          <a:noFill/>
        </a:ln>
        <a:effectLst>
          <a:softEdge rad="112500"/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1904999</xdr:colOff>
      <xdr:row>0</xdr:row>
      <xdr:rowOff>0</xdr:rowOff>
    </xdr:from>
    <xdr:ext cx="4000501" cy="468013"/>
    <xdr:sp macro="" textlink="">
      <xdr:nvSpPr>
        <xdr:cNvPr id="12" name="Rectangle 11"/>
        <xdr:cNvSpPr/>
      </xdr:nvSpPr>
      <xdr:spPr>
        <a:xfrm>
          <a:off x="5196839" y="0"/>
          <a:ext cx="4000501" cy="468013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2400" b="1" cap="none" spc="50">
              <a:ln w="9525" cmpd="sng">
                <a:solidFill>
                  <a:schemeClr val="accent1"/>
                </a:solidFill>
                <a:prstDash val="solid"/>
              </a:ln>
              <a:solidFill>
                <a:srgbClr val="70AD47">
                  <a:tint val="1000"/>
                </a:srgbClr>
              </a:solidFill>
              <a:effectLst>
                <a:glow rad="38100">
                  <a:schemeClr val="accent1">
                    <a:alpha val="40000"/>
                  </a:schemeClr>
                </a:glow>
              </a:effectLst>
            </a:rPr>
            <a:t>SUIVI BC</a:t>
          </a:r>
        </a:p>
      </xdr:txBody>
    </xdr:sp>
    <xdr:clientData/>
  </xdr:oneCellAnchor>
  <xdr:twoCellAnchor editAs="oneCell">
    <xdr:from>
      <xdr:col>1</xdr:col>
      <xdr:colOff>586740</xdr:colOff>
      <xdr:row>1</xdr:row>
      <xdr:rowOff>22859</xdr:rowOff>
    </xdr:from>
    <xdr:to>
      <xdr:col>2</xdr:col>
      <xdr:colOff>1120140</xdr:colOff>
      <xdr:row>10</xdr:row>
      <xdr:rowOff>60960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Ecol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col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79220" y="205739"/>
              <a:ext cx="1325880" cy="168402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</xdr:col>
      <xdr:colOff>1272540</xdr:colOff>
      <xdr:row>1</xdr:row>
      <xdr:rowOff>30481</xdr:rowOff>
    </xdr:from>
    <xdr:to>
      <xdr:col>3</xdr:col>
      <xdr:colOff>982980</xdr:colOff>
      <xdr:row>10</xdr:row>
      <xdr:rowOff>45720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7" name="Cycl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ycl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857500" y="213361"/>
              <a:ext cx="1417320" cy="166115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7</xdr:col>
      <xdr:colOff>1325880</xdr:colOff>
      <xdr:row>0</xdr:row>
      <xdr:rowOff>0</xdr:rowOff>
    </xdr:from>
    <xdr:to>
      <xdr:col>8</xdr:col>
      <xdr:colOff>1338699</xdr:colOff>
      <xdr:row>6</xdr:row>
      <xdr:rowOff>167640</xdr:rowOff>
    </xdr:to>
    <xdr:pic>
      <xdr:nvPicPr>
        <xdr:cNvPr id="5" name="Image 4" descr="Offres d'emploi - responsable activite developpement clientele - the world  | Novojob - Afrique - JPAGE 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90960" y="0"/>
          <a:ext cx="1399659" cy="1264920"/>
        </a:xfrm>
        <a:prstGeom prst="ellipse">
          <a:avLst/>
        </a:prstGeom>
        <a:ln>
          <a:noFill/>
        </a:ln>
        <a:effectLst>
          <a:softEdge rad="112500"/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ashboard%20CC_fina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shboard"/>
      <sheetName val="data"/>
      <sheetName val="calc"/>
    </sheetNames>
    <sheetDataSet>
      <sheetData sheetId="0"/>
      <sheetData sheetId="1"/>
      <sheetData sheetId="2">
        <row r="4">
          <cell r="H4">
            <v>3</v>
          </cell>
        </row>
        <row r="102">
          <cell r="C102"/>
          <cell r="D102"/>
          <cell r="E102"/>
          <cell r="F102"/>
          <cell r="G102"/>
          <cell r="H102"/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Yousra FOUAD" refreshedDate="44110.521291898149" createdVersion="6" refreshedVersion="6" minRefreshableVersion="3" recordCount="823">
  <cacheSource type="worksheet">
    <worksheetSource ref="A5:H828" sheet="DATA"/>
  </cacheSource>
  <cacheFields count="8">
    <cacheField name="CONCATENER" numFmtId="0">
      <sharedItems/>
    </cacheField>
    <cacheField name="Ecole" numFmtId="0">
      <sharedItems count="24">
        <s v="AL JABR JUNIOR DAR BOUAZZA"/>
        <s v="AL JABR"/>
        <s v="ALJABR JUNIOR BOUSJOURA"/>
        <s v="Batibam"/>
        <s v="Centre de Services Partagés"/>
        <s v="ECOLE JOURI CHERKAOUI"/>
        <s v="Ecole Yassamine Ain Sbaa"/>
        <s v="Ecole Yassamine Benguerir"/>
        <s v="Ecole Yassamine Berrechid"/>
        <s v="Ecole Yassamine Californie"/>
        <s v="Ecole Yassamine EL Jadida"/>
        <s v="ECOLE YASSAMINE FES ROUTE IMMOUZER"/>
        <s v="ECOLE YASSAMINE KENITRA"/>
        <s v="Ecole Yassamine khouribga"/>
        <s v="Ecole Yassamine Marrakech"/>
        <s v="Ecole Yassamine Oasis"/>
        <s v="ECOLE YASSAMINE OUED FES"/>
        <s v="Ecole Yassamine Rabat"/>
        <s v="Ecole Yassamine Sidi Maarouf"/>
        <s v="Ecole Yassamine Tanger"/>
        <s v="ECOLES JOURI I (AL HAMRA)"/>
        <s v="ECOLES JOURI II"/>
        <s v="GROUPE SCOLAIRE DEUX VILLES"/>
        <s v="Groupe Scolaire Yassamine"/>
      </sharedItems>
    </cacheField>
    <cacheField name="Rubrique budgétaire" numFmtId="0">
      <sharedItems count="8">
        <s v="Achats Hors Circuit (Caisse)"/>
        <s v="Marketing et Communication"/>
        <s v="SI"/>
        <s v="Achats"/>
        <s v="Charges Assurances"/>
        <s v="Charges contractuelles"/>
        <s v="Formations"/>
        <s v="Parascolaire"/>
      </sharedItems>
    </cacheField>
    <cacheField name="Sous-Rubrique" numFmtId="0">
      <sharedItems count="66">
        <s v="Achats Hors Circuit (Caisse)"/>
        <s v="Activités After School"/>
        <s v="Affichage 4*3"/>
        <s v="Campagne de communication"/>
        <s v="Campagne Test Aout"/>
        <s v="Conférences &amp; Caravanes"/>
        <s v="Impression documents"/>
        <s v="Journée portes ouvertes"/>
        <s v="Signalisation &amp; aménagement"/>
        <s v="Sponsoring de postes"/>
        <s v="Autres charges SI"/>
        <s v="Dématérialisation des RI"/>
        <s v="GPS"/>
        <s v="Pronote"/>
        <s v="SAGE 1000"/>
        <s v="SAGE PAIE"/>
        <s v="Vdoc"/>
        <s v="Cantine"/>
        <s v="Divers"/>
        <s v="Divers Prestations de service"/>
        <s v="DIVERS REPARATIONS"/>
        <s v="Entretien et réparations"/>
        <s v="Gasoil"/>
        <s v="Location copieur"/>
        <s v="Petit équipement"/>
        <s v="Pharmacie"/>
        <s v="Pneus"/>
        <s v="Produits de nettoyage"/>
        <s v="Travaux d'impression"/>
        <s v="Vêtement de travail"/>
        <s v="Vidange"/>
        <s v="Visite technique"/>
        <s v="AT"/>
        <s v="AUTO"/>
        <s v="MULTIRISQUE"/>
        <s v="RC"/>
        <s v="ACHATS DES PRESTATIONS DE SERVICE (Elyxconsulting…)"/>
        <s v="COTISATIONS"/>
        <s v="CREDIT BAIL"/>
        <s v="DROITS D’ENREGISTREMENT ET DE TIMBRE"/>
        <s v="EAU"/>
        <s v="ELECTRICITE"/>
        <s v="FRAIS DE TÉLÉPHONE"/>
        <s v="FRAIS ET COMMISSIONS SUR SERVICES BANCAIRES"/>
        <s v="FRAIS POSTAUX"/>
        <s v="HONORAIRES (FIDAROC, Autres…)"/>
        <s v="PATENTE"/>
        <s v="TAXE URBAINE ET TAXE D'ÉDILITÉ"/>
        <s v="TAXES SUR LES VÉHICULES"/>
        <s v="Consommables"/>
        <s v="Fournitures"/>
        <s v="Formations"/>
        <s v="Divers Evenements"/>
        <s v="AUTRES IMPÔTS, TAXES ET DROITS ASSIMILÉS"/>
        <s v="DOCUMENTATION GÉNÉRALE"/>
        <s v="FRAIS D'ACTES ET DE CONTENTIEUX"/>
        <s v="IMPÔTS ET TAXES DIRECTS"/>
        <s v="LOCATIONS DE CONSTRUCTIONS"/>
        <s v="LOCATIONS DE MATÉRIEL DE TRANSPORT"/>
        <s v="LOCATIONS DE TERRAINS"/>
        <s v="MAINTENANCE"/>
        <s v="SERVICES BANCAIRES"/>
        <s v="TAXES LOCALES"/>
        <s v="BackUp Process"/>
        <s v="Serveur d'hebergement"/>
        <s v="Conférences"/>
      </sharedItems>
    </cacheField>
    <cacheField name="Cycle" numFmtId="0">
      <sharedItems count="15">
        <s v="Commun"/>
        <s v="(vide)"/>
        <s v="TRANSPORT"/>
        <s v="Secondaire"/>
        <s v="Maternelle"/>
        <s v="Primaire"/>
        <s v="Département Achats &amp; Assurances"/>
        <s v="Département Comptabilité"/>
        <s v="Département Contrôle de Gestion"/>
        <s v="Département R.H"/>
        <s v="Direction Développment"/>
        <s v="Direction finance &amp; support"/>
        <s v="Direction générale"/>
        <s v="Direction RH &amp; Opérations"/>
        <s v="Direction Systèmes d'inforamtion"/>
      </sharedItems>
    </cacheField>
    <cacheField name="Montant budgétisé" numFmtId="166">
      <sharedItems containsSemiMixedTypes="0" containsString="0" containsNumber="1" minValue="0" maxValue="1805533.3689155499"/>
    </cacheField>
    <cacheField name="Montant achat" numFmtId="0">
      <sharedItems containsSemiMixedTypes="0" containsString="0" containsNumber="1" minValue="0" maxValue="65589"/>
    </cacheField>
    <cacheField name="Montant restant" numFmtId="0">
      <sharedItems containsSemiMixedTypes="0" containsString="0" containsNumber="1" minValue="-4439.2969044414003" maxValue="1805533.3689155499"/>
    </cacheField>
  </cacheFields>
  <extLst>
    <ext xmlns:x14="http://schemas.microsoft.com/office/spreadsheetml/2009/9/main" uri="{725AE2AE-9491-48be-B2B4-4EB974FC3084}">
      <x14:pivotCacheDefinition pivotCacheId="3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Yousra FOUAD" refreshedDate="44110.521292476849" createdVersion="6" refreshedVersion="6" minRefreshableVersion="3" recordCount="348">
  <cacheSource type="worksheet">
    <worksheetSource ref="B5:M353" sheet="Order"/>
  </cacheSource>
  <cacheFields count="12">
    <cacheField name="Ecole" numFmtId="0">
      <sharedItems/>
    </cacheField>
    <cacheField name="Date " numFmtId="168">
      <sharedItems containsDate="1" containsBlank="1" containsMixedTypes="1" minDate="2020-02-08T00:00:00" maxDate="2020-11-27T00:00:00"/>
    </cacheField>
    <cacheField name="Nature de dépense" numFmtId="0">
      <sharedItems/>
    </cacheField>
    <cacheField name="Fournisseur" numFmtId="0">
      <sharedItems/>
    </cacheField>
    <cacheField name="Montant" numFmtId="0">
      <sharedItems containsString="0" containsBlank="1" containsNumber="1" minValue="108" maxValue="68824.19"/>
    </cacheField>
    <cacheField name="Demandeur" numFmtId="49">
      <sharedItems containsBlank="1"/>
    </cacheField>
    <cacheField name="Cycle" numFmtId="0">
      <sharedItems containsBlank="1"/>
    </cacheField>
    <cacheField name="Rubrique budgétaire" numFmtId="0">
      <sharedItems containsBlank="1"/>
    </cacheField>
    <cacheField name="Sous-Rubrique" numFmtId="0">
      <sharedItems containsBlank="1"/>
    </cacheField>
    <cacheField name="Décision CG" numFmtId="0">
      <sharedItems count="3">
        <s v="validé"/>
        <s v="NA"/>
        <s v="non validé"/>
      </sharedItems>
    </cacheField>
    <cacheField name="Budget restant" numFmtId="166">
      <sharedItems containsSemiMixedTypes="0" containsString="0" containsNumber="1" minValue="-690467.37999999989" maxValue="334139.42724791402"/>
    </cacheField>
    <cacheField name="Concatener" numFmtId="0">
      <sharedItems count="171">
        <s v="Ecole Yassamine Californie-Achats-Travaux d'impression"/>
        <s v="Ecole Yassamine Sidi Maarouf-Achats-Fournitures scolaires"/>
        <s v="Groupe Scolaire Yassamine-Achats-Fournitures scolaires"/>
        <s v="Ecole Yassamine Oasis-Achats-Fournitures scolaires"/>
        <s v="Ecole Yassamine Californie-Achats-Fournitures scolaires"/>
        <s v="Ecole Yassamine Berrechid-Achats-Fournitures scolaires"/>
        <s v="Groupe Scolaire Yassamine-Achats-Divers"/>
        <s v="AL JABR-Commun-Achats-Consommables"/>
        <s v="Ecole Yassamine Sidi Maarouf-Marketing et communication-"/>
        <s v="ECOLE YASSAMINE KENITRA-Achats-Divers"/>
        <s v="ECOLE YASSAMINE EL JADIDA-Achats-Achats-entretien et réparation"/>
        <s v="Ecole Yassamine Californie-Marketing et communication-CAMPAGNE D'INSCRIPTION"/>
        <s v="ECOLE YASSAMINE FES ROUTE IMMOUZER-Marketing et communication-CAMPAGNE D'INSCRIPTION"/>
        <s v="Ecole Yassamine Sidi Maarouf-Marketing et communication-CAMPAGNE D'INSCRIPTION"/>
        <s v="Ecole Yassamine Berrechid-Marketing et communication-CAMPAGNE D'INSCRIPTION"/>
        <s v="Ecole Yassamine Oasis-Marketing et communication-CAMPAGNE D'INSCRIPTION"/>
        <s v="ECOLE YASSAMINE KENITRA-Marketing et communication-CAMPAGNE D'INSCRIPTION"/>
        <s v="Ecole Yassamine Sidi Maarouf--"/>
        <s v="Ecole Yassamine Berrechid-Marketing et communication-JPO"/>
        <s v="AL JABR-Achats-Pneu"/>
        <s v="Ecole Yassamine Berrechid-Com Mat &amp; Prim-Achats-Consommables"/>
        <s v="Ecole Yasamine khouribga-Achats-Produits de nettoyage"/>
        <s v="Ecole Yasamine khouribga-Achats-Vêtement de travail"/>
        <s v="Ecole Yasamine khouribga-Commun-Achats-Consommables"/>
        <s v="Ecole Yassamine Sidi Maarouf-Secondaire-Achats-Consommables"/>
        <s v="ECOLE YASSAMINE BENGUERIR-Achats-Fournitures scolaires"/>
        <s v="Groupe Scolaire Yassamine-Secondaire-Achats-Consommables"/>
        <s v="Groupe Scolaire Yassamine-Achats-PETIT MATERIEL"/>
        <s v="Ecole Yassamine Benguerir-Commun-Achats-Consommables"/>
        <s v="ECOLE YASSAMINE BENGUERIR-Achats-Produits de nettoyage"/>
        <s v="AL JABR-Achats-Vêtement de travail"/>
        <s v="ECOLE YASSAMINE EL JADIDA-Achats-PHARMACIE"/>
        <s v="ECOLE YASSAMINE BENGUERIR-Achats-PHARMACIE"/>
        <s v="ECOLE YASSAMINE BENGUERIR-Achats-Vêtement de travail"/>
        <s v="ECOLE YASSAMINE EL JADIDA-Achats-Fournitures scolaires"/>
        <s v="ECOLE YASSAMINE BENGUERIR-Achats-Travaux d'impression"/>
        <s v="ECOLE YASSAMINE EL JADIDA-Achats-Divers"/>
        <s v="ECOLE YASSAMINE EL JADIDA-Achats-Prestation de service"/>
        <s v="Ecole Yassamine Berrechid-Secondaire-Achats-Consommables"/>
        <s v="Ecole Yasamine khouribga-Achats-PHARMACIE"/>
        <s v="Ecole Yassamine Sidi Maarouf-D.RH-Achats-Consommables"/>
        <s v="Ecole Yasamine khouribga-Achats-Travaux d'impression"/>
        <s v="Ecole Yassamine Californie-Achats-PHARMACIE"/>
        <s v="ECOLE YASSAMINE EL JADIDA-Achats-Travaux d'impression"/>
        <s v="Ecole Yassamine Berrechid-Achats-Visite technique"/>
        <s v="Ecole Yassamine Sidi Maarouf-Achats-Divers"/>
        <s v="Ecole Yassamine Sidi Maarouf-Primaire-Achats-Consommables"/>
        <s v="Ecole Yassamine Sidi Maarouf-D.ACHAT-Achats-Consommables"/>
        <s v="ECOLE YASSAMINE FES ROUTE IMMOUZER-Achats-Produits de nettoyage"/>
        <s v="Ecole Yassamine Californie-Achats-Produits de nettoyage"/>
        <s v="ECOLE JOURI CHERKAOUI-Achats-Produits de nettoyage"/>
        <s v="ECOLE YASSAMINE KENITRA-Achats-Produits de nettoyage"/>
        <s v="GROUPE SCOLAIRE DEUX VILLES-Achats-Produits de nettoyage"/>
        <s v="ECOLE YASSAMINE KENITRA-Achats-Vêtement de travail"/>
        <s v="ECOLE YASSAMINE KENITRA-Achats-PHARMACIE"/>
        <s v="Ecole Yassamine Californie-Achats-Divers"/>
        <s v="ECOLE YASSAMINE KENITRA-Achats-Fournitures scolaires"/>
        <s v="HOLGED-Achats-Vidange"/>
        <s v="Ecole Yassamine Californie-SI-SAGE PAIE"/>
        <s v="Ecole Yassamine Oasis-Achats-Divers"/>
        <s v="Ecole Yassamine Berrechid-Achats-Divers"/>
        <s v="Ecole Yassamine Oasis-Achats-Produits de nettoyage"/>
        <s v="Ecole Yassamine Sidi Maarouf-Achats-Produits de nettoyage"/>
        <s v="Ecole Yassamine Berrechid-Achats-Produits de nettoyage"/>
        <s v="GROUPE SCOLAIRE DEUX VILLES-Achats-Fournitures scolaires"/>
        <s v="Ecole Yassamine Sidi Maarouf-Achats-DIVERS REPARATIONS"/>
        <s v="HOLGED-Commun-Achats-Consommables"/>
        <s v="HOLGED-Achats-Fournitures scolaires"/>
        <s v="ECOLE YASSAMINE EL JADIDA-Achats-Produits de nettoyage"/>
        <s v="HOLGED-Achats-Entretien et réparation"/>
        <s v="Ecole Yassamine Sidi Maarouf-Marketing et communication-Impression documents"/>
        <s v="HOLGED-Achats-Prestation de service"/>
        <s v="ECOLE JOURI CHERKAOUI-Achats-DIVERS REPARATIONS"/>
        <s v="Ecole Yassamine Californie-Achats-DIVERS REPARATIONS"/>
        <s v="ECOLE YASSAMINE EL JADIDA-Achats-Vêtement de travail"/>
        <s v="ECOLE YASSAMINE EL JADIDA-Primaire-Achats-Consommables"/>
        <s v="AL JABR-Achats-Divers"/>
        <s v="AL JABR-Achats-Entretien et réparation"/>
        <s v="AL JABR JUNIOR PRIVEE-Achats-Entretien et réparation"/>
        <s v="GROUPE SCOLAIRE DEUX VILLES-Achats-Pneu"/>
        <s v="Ecole Yassamine Sidi Maarouf-Marketing et communication-Sponsoring de postes"/>
        <s v="Ecole Yassamine Sidi Maarouf-Achats-Maintenance site Web"/>
        <s v="AL JABR-SI-SAGE PAIE"/>
        <s v="AL JABR JUNIOR PRIVEE-SI-SAGE PAIE"/>
        <s v="ECOLE YASSAMINE EL JADIDA-SI-SAGE PAIE"/>
        <s v="Ecole Yassamine Oasis-SI-SAGE PAIE"/>
        <s v="Ecole Yassamine Berrechid-SI-SAGE PAIE"/>
        <s v="AL JABR JUNIOR PRIVEE-Achats-Evenement"/>
        <s v="AL JABR-Achats-Evenement"/>
        <s v="AL JABR-Marketing et communication-CAMPAGNE D'INSCRIPTION"/>
        <s v="AL JABR JUNIOR PRIVEE-Marketing et communication-CAMPAGNE D'INSCRIPTION"/>
        <s v="AL JABR-Achats-Produits de nettoyage"/>
        <s v="AL JABR JUNIOR PRIVEE-Achats-Produits de nettoyage"/>
        <s v="Ecole Yassamine Oasis-Achats-DIVERS REPARATIONS"/>
        <s v="Ecole Yassamine Oasis-Achats-Travaux d'impression"/>
        <s v="ECOLE YASSAMINE SIdi Maarouf-Achats-Travaux d'impression"/>
        <s v="ECOLE YASSAMINE SIdi Maarouf-Achats-"/>
        <s v="Ecole Yassamine Berrechid-Achats-Achats-entretien et réparation"/>
        <s v="Ecole Yassamine Berrechid-Achats-Travaux d'impression"/>
        <s v="ECOLE YASSAMINE FES ROUTE IMMOUZER-Achats-Travaux d'impression"/>
        <s v="ECOLE YASSAMINE KENITRA-Achats-Travaux d'impression"/>
        <s v="Ecole Yassamine Berrechid-Achats-Pneu"/>
        <s v="Ecole Yassamine Californie-Secondaire-Achats-Consommables"/>
        <s v="ECOLE YASSAMINE KENITRA-Achats-DIVERS REPARATIONS"/>
        <s v="Ecole Yassamine Californie-MATERNELLE-Achats-Consommables"/>
        <s v="Ecole Yassamine Californie-Primaire-Achats-Consommables"/>
        <s v="GROUPE SCOLAIRE DEUX VILLES-Commun-Achats-Consommables"/>
        <s v="AL JABR-Achats-Fournitures scolaires"/>
        <s v="AL JABR JUNIOR PRIVEE-Achats-Maintenance site Web"/>
        <s v="AL JABR-Achats-Maintenance site Web"/>
        <s v="AL JABR-Marketing et communication-Impression documents"/>
        <s v="AL JABR JUNIOR PRIVEE-Achats-Impression documents"/>
        <s v="Ecole Yassamine Sidi Maarouf-Achats-Pneu"/>
        <s v="Ecole Yasamine khouribga-Achats-Fournitures scolaires"/>
        <s v="Ecole Yassamine Berrechid-Achats-DIVERS REPARATIONS"/>
        <s v="Ecole Yassamine Californie-Achats-Pneu"/>
        <s v="AL JABR JUNIOR PRIVEE-Achats-Vêtement de travail"/>
        <s v="AL JABR-Secondaire-Achats-Consommables"/>
        <s v="Ecole Yassamine Oasis-Primaire-Achats-Consommables"/>
        <s v="Groupe Scolaire Yassamine-Achats-Entretien et réparation"/>
        <s v="ECOLE YASSAMINE Sidi Maarouf-MATERNELLE-Achats-Consommables"/>
        <s v="Ecole Yassamine Californie-Achats-Vidange"/>
        <s v="Ecole Yassamine Oasis-Achats-Entretien et réparation"/>
        <s v="Ecole Yasamine khouribga-Achats-Divers"/>
        <s v="Ecole Yassamine Californie-Marketing et communication-"/>
        <s v="ECOLE YASSAMINE KENITRA-Marketing et communication-"/>
        <s v="ECOLE YASSAMINE FES ROUTE IMMOUZER-Achats-DIVERS REPARATIONS"/>
        <s v="Ecole Yassamine Sidi Maarouf-Achats-PHARMACIE"/>
        <s v="GROUPE SCOLAIRE DEUX VILLES-Achats-DIVERS REPARATIONS"/>
        <s v="ECOLE JOURI I-Achats-Divers"/>
        <s v="ECOLE YASSAMINE FES ROUTE IMMOUZER-Achats-Visite technique"/>
        <s v="AL JABR JUNIOR PRIVEE-Achats-Divers"/>
        <s v="AL JABR-Achats-Prestation de service"/>
        <s v="AL JABR JUNIOR PRIVEE-Achats-Prestation de service"/>
        <s v="AL JABR JUNIOR PRIVEE-Achats-"/>
        <s v="Ecole Yassamine Californie-Achats-Vêtement de travail"/>
        <s v="Ecole Yassamine Sidi Maarouf-SI-SAGE PAIE"/>
        <s v="Ecole Yassamine Oasis-Achats-Prestation de service"/>
        <s v="Ecole Yassamine Sidi Maarouf-Achats-Entretien et réparation"/>
        <s v="Groupe Scolaire Yassamine-Achats-DIVERS REPARATIONS"/>
        <s v="GROUPE SCOLAIRE DEUX VILLES-Achats-Divers"/>
        <s v="GROUPE SCOLAIRE DEUX VILLES-Achats-Vidange"/>
        <s v="AL JABR JUNIOR PRIVEE-Achats-Travaux d'impression"/>
        <s v="AL JABR JUNIOR PRIVEE-Commun-Achats-Consommables"/>
        <s v="AL Jabr-Achats-DIVERS REPARATIONS"/>
        <s v="AL JABR-Achats-Travaux d'impression"/>
        <s v="Ecole Yassamine Berrechid-Achats-Divers "/>
        <s v="Groupe Scolaire Yassamine-Achats-Divers "/>
        <s v="GROUPE SCOLAIRE DEUX VILLES-Achats-cantine"/>
        <s v="ECOLE JOURI I-Achats-Produits de nettoyage"/>
        <s v="ECOLE JOURI CHERKAOUI-Achats-Travaux d'impression"/>
        <s v="ECOLE JOURI I-Achats-Travaux d'impression"/>
        <s v="GROUPE SCOLAIRE DEUX VILLES-Achats-Travaux d'impression"/>
        <s v="GROUPE SCOLAIRE DEUX VILLES-Achats-Vêtement de travail"/>
        <s v="Ecole Yassamine Californie-Achats-Entretien et réparation"/>
        <s v="Groupe Scolaire Yassamine-Achats-Travaux d'impression"/>
        <s v="Groupe Scolaire Yassamine-SI-SAGE PAIE"/>
        <s v="AL JABR JUNIOR PRIVEE-Marketing et communication-Sponsoring de postes"/>
        <s v="AL JABR-Marketing et communication-Pack maintenance"/>
        <s v="AL JABR JUNIOR PRIVEE-Marketing et communication-Pack maintenance"/>
        <s v="AL JABR JUNIOR PRIVEE-Achats-Fournitures scolaires"/>
        <s v="Ecole Yassamine EL Jadida-primaire-Achats-Achats" u="1"/>
        <s v="AL JABR-commun-Achats-Petit équipement" u="1"/>
        <s v="AL JABR-commun-Formations-Formations" u="1"/>
        <s v="AL JABR-commun-Charges Assurances-MULTIRISQUE" u="1"/>
        <s v="AL JABR-commun-SI-Autres charges SI" u="1"/>
        <s v="Ecole Yassamine Benguerir-primaire-Achats-Fournitures" u="1"/>
        <s v="Groupe Scolaire Yassamine-commun-Achats-Achats" u="1"/>
        <s v="AL JABR-primaire-Achats-Fournitures" u="1"/>
        <s v="ALJABR JUNIOR BOUSJOURA-commun-Formations-Formations" u="1"/>
        <s v="ALJABR JUNIOR BOUSKOURA-commun-Formations-Formations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23">
  <r>
    <s v="AL JABR JUNIOR DAR BOUAZZA-Achats Hors Circuit (Caisse)-Achats Hors Circuit (Caisse)"/>
    <x v="0"/>
    <x v="0"/>
    <x v="0"/>
    <x v="0"/>
    <n v="30000"/>
    <n v="0"/>
    <n v="30000"/>
  </r>
  <r>
    <s v="AL JABR JUNIOR DAR BOUAZZA-Marketing et Communication-Activités After School"/>
    <x v="0"/>
    <x v="1"/>
    <x v="1"/>
    <x v="0"/>
    <n v="10000"/>
    <n v="0"/>
    <n v="10000"/>
  </r>
  <r>
    <s v="AL JABR JUNIOR DAR BOUAZZA-Marketing et Communication-Affichage 4*3"/>
    <x v="0"/>
    <x v="1"/>
    <x v="2"/>
    <x v="0"/>
    <n v="20000"/>
    <n v="0"/>
    <n v="20000"/>
  </r>
  <r>
    <s v="AL JABR JUNIOR DAR BOUAZZA-Marketing et Communication-Campagne de communication"/>
    <x v="0"/>
    <x v="1"/>
    <x v="3"/>
    <x v="0"/>
    <n v="50000"/>
    <n v="0"/>
    <n v="50000"/>
  </r>
  <r>
    <s v="AL JABR JUNIOR DAR BOUAZZA-Marketing et Communication-Campagne Test Aout"/>
    <x v="0"/>
    <x v="1"/>
    <x v="4"/>
    <x v="0"/>
    <n v="40000"/>
    <n v="0"/>
    <n v="40000"/>
  </r>
  <r>
    <s v="AL JABR JUNIOR DAR BOUAZZA-Marketing et Communication-Conférences &amp; Caravanes"/>
    <x v="0"/>
    <x v="1"/>
    <x v="5"/>
    <x v="0"/>
    <n v="0"/>
    <n v="0"/>
    <n v="0"/>
  </r>
  <r>
    <s v="AL JABR JUNIOR DAR BOUAZZA-Marketing et Communication-Impression documents"/>
    <x v="0"/>
    <x v="1"/>
    <x v="6"/>
    <x v="0"/>
    <n v="20000"/>
    <n v="0"/>
    <n v="20000"/>
  </r>
  <r>
    <s v="AL JABR JUNIOR DAR BOUAZZA-Marketing et Communication-Journée portes ouvertes"/>
    <x v="0"/>
    <x v="1"/>
    <x v="7"/>
    <x v="0"/>
    <n v="20000"/>
    <n v="0"/>
    <n v="20000"/>
  </r>
  <r>
    <s v="AL JABR JUNIOR DAR BOUAZZA-Marketing et Communication-Signalisation &amp; aménagement"/>
    <x v="0"/>
    <x v="1"/>
    <x v="8"/>
    <x v="0"/>
    <n v="5000"/>
    <n v="0"/>
    <n v="5000"/>
  </r>
  <r>
    <s v="AL JABR JUNIOR DAR BOUAZZA-Marketing et Communication-Sponsoring de postes"/>
    <x v="0"/>
    <x v="1"/>
    <x v="9"/>
    <x v="0"/>
    <n v="10000"/>
    <n v="0"/>
    <n v="10000"/>
  </r>
  <r>
    <s v="AL JABR JUNIOR DAR BOUAZZA-SI-Autres charges SI"/>
    <x v="0"/>
    <x v="2"/>
    <x v="10"/>
    <x v="0"/>
    <n v="14978.809950291199"/>
    <n v="0"/>
    <n v="14978.809950291199"/>
  </r>
  <r>
    <s v="AL JABR JUNIOR DAR BOUAZZA-SI-Dématérialisation des RI"/>
    <x v="0"/>
    <x v="2"/>
    <x v="11"/>
    <x v="0"/>
    <n v="3120.5854063106599"/>
    <n v="0"/>
    <n v="3120.5854063106599"/>
  </r>
  <r>
    <s v="AL JABR JUNIOR DAR BOUAZZA-SI-GPS"/>
    <x v="0"/>
    <x v="2"/>
    <x v="12"/>
    <x v="0"/>
    <n v="6417.8060604003404"/>
    <n v="0"/>
    <n v="6417.8060604003404"/>
  </r>
  <r>
    <s v="AL JABR JUNIOR DAR BOUAZZA-SI-Pronote"/>
    <x v="0"/>
    <x v="2"/>
    <x v="13"/>
    <x v="0"/>
    <n v="29500"/>
    <n v="0"/>
    <n v="29500"/>
  </r>
  <r>
    <s v="AL JABR JUNIOR DAR BOUAZZA-SI-SAGE 1000"/>
    <x v="0"/>
    <x v="2"/>
    <x v="14"/>
    <x v="0"/>
    <n v="6567.7644159579104"/>
    <n v="0"/>
    <n v="6567.7644159579104"/>
  </r>
  <r>
    <s v="AL JABR JUNIOR DAR BOUAZZA-SI-SAGE PAIE"/>
    <x v="0"/>
    <x v="2"/>
    <x v="15"/>
    <x v="0"/>
    <n v="6492.3779378293302"/>
    <n v="0"/>
    <n v="6492.3779378293302"/>
  </r>
  <r>
    <s v="AL JABR JUNIOR DAR BOUAZZA-SI-Vdoc"/>
    <x v="0"/>
    <x v="2"/>
    <x v="16"/>
    <x v="0"/>
    <n v="10297.9318408252"/>
    <n v="0"/>
    <n v="10297.9318408252"/>
  </r>
  <r>
    <s v="AL JABR-Achats Hors Circuit (Caisse)-Achats Hors Circuit (Caisse)"/>
    <x v="1"/>
    <x v="0"/>
    <x v="0"/>
    <x v="0"/>
    <n v="30000"/>
    <n v="0"/>
    <n v="30000"/>
  </r>
  <r>
    <s v="AL JABR-Achats-Cantine"/>
    <x v="1"/>
    <x v="3"/>
    <x v="17"/>
    <x v="0"/>
    <n v="72986.372953839396"/>
    <n v="0"/>
    <n v="72986.372953839396"/>
  </r>
  <r>
    <s v="AL JABR-Achats-Divers"/>
    <x v="1"/>
    <x v="3"/>
    <x v="18"/>
    <x v="0"/>
    <n v="38873.6061162271"/>
    <n v="23801.8"/>
    <n v="15071.806116227101"/>
  </r>
  <r>
    <s v="AL JABR-Achats-Divers Prestations de service"/>
    <x v="1"/>
    <x v="3"/>
    <x v="19"/>
    <x v="0"/>
    <n v="1013267.81385442"/>
    <n v="0"/>
    <n v="1013267.81385442"/>
  </r>
  <r>
    <s v="AL JABR-Achats-DIVERS REPARATIONS"/>
    <x v="1"/>
    <x v="3"/>
    <x v="20"/>
    <x v="0"/>
    <n v="105891.7608"/>
    <n v="7080"/>
    <n v="98811.760800000004"/>
  </r>
  <r>
    <s v="AL JABR-Achats-Entretien et réparations"/>
    <x v="1"/>
    <x v="3"/>
    <x v="21"/>
    <x v="0"/>
    <n v="172161.481495774"/>
    <n v="0"/>
    <n v="172161.481495774"/>
  </r>
  <r>
    <s v="AL JABR-Achats-Gasoil"/>
    <x v="1"/>
    <x v="3"/>
    <x v="22"/>
    <x v="0"/>
    <n v="335519.57319999998"/>
    <n v="0"/>
    <n v="335519.57319999998"/>
  </r>
  <r>
    <s v="AL JABR-Achats-Location copieur"/>
    <x v="1"/>
    <x v="3"/>
    <x v="23"/>
    <x v="0"/>
    <n v="83097.145268642504"/>
    <n v="0"/>
    <n v="83097.145268642504"/>
  </r>
  <r>
    <s v="AL JABR-Achats-Petit équipement"/>
    <x v="1"/>
    <x v="3"/>
    <x v="24"/>
    <x v="0"/>
    <n v="4610.7075655796398"/>
    <n v="0"/>
    <n v="4610.7075655796398"/>
  </r>
  <r>
    <s v="AL JABR-Achats-Pharmacie"/>
    <x v="1"/>
    <x v="3"/>
    <x v="25"/>
    <x v="0"/>
    <n v="73555.014727607195"/>
    <n v="0"/>
    <n v="73555.014727607195"/>
  </r>
  <r>
    <s v="AL JABR-Achats-Pneus"/>
    <x v="1"/>
    <x v="3"/>
    <x v="26"/>
    <x v="1"/>
    <n v="23800"/>
    <n v="0"/>
    <n v="23800"/>
  </r>
  <r>
    <s v="AL JABR-Achats-Produits de nettoyage"/>
    <x v="1"/>
    <x v="3"/>
    <x v="27"/>
    <x v="0"/>
    <n v="54784.9614"/>
    <n v="18150"/>
    <n v="36634.9614"/>
  </r>
  <r>
    <s v="AL JABR-Achats-Travaux d'impression"/>
    <x v="1"/>
    <x v="3"/>
    <x v="28"/>
    <x v="0"/>
    <n v="335627.42724791402"/>
    <n v="6048"/>
    <n v="329579.42724791402"/>
  </r>
  <r>
    <s v="AL JABR-Achats-Vêtement de travail"/>
    <x v="1"/>
    <x v="3"/>
    <x v="29"/>
    <x v="0"/>
    <n v="14653.998654105"/>
    <n v="7956"/>
    <n v="6697.9986541050002"/>
  </r>
  <r>
    <s v="AL JABR-Achats-Vidange"/>
    <x v="1"/>
    <x v="3"/>
    <x v="30"/>
    <x v="1"/>
    <n v="7743.0360000000001"/>
    <n v="0"/>
    <n v="7743.0360000000001"/>
  </r>
  <r>
    <s v="AL JABR-Achats-Visite technique"/>
    <x v="1"/>
    <x v="3"/>
    <x v="31"/>
    <x v="1"/>
    <n v="9800"/>
    <n v="0"/>
    <n v="9800"/>
  </r>
  <r>
    <s v="AL JABR-Charges Assurances-AT"/>
    <x v="1"/>
    <x v="4"/>
    <x v="32"/>
    <x v="0"/>
    <n v="28143.567999999999"/>
    <n v="0"/>
    <n v="28143.567999999999"/>
  </r>
  <r>
    <s v="AL JABR-Charges Assurances-AUTO"/>
    <x v="1"/>
    <x v="4"/>
    <x v="33"/>
    <x v="2"/>
    <n v="33738.480000000003"/>
    <n v="0"/>
    <n v="33738.480000000003"/>
  </r>
  <r>
    <s v="AL JABR-Charges Assurances-MULTIRISQUE"/>
    <x v="1"/>
    <x v="4"/>
    <x v="34"/>
    <x v="0"/>
    <n v="10981.23"/>
    <n v="0"/>
    <n v="10981.23"/>
  </r>
  <r>
    <s v="AL JABR-Charges Assurances-RC"/>
    <x v="1"/>
    <x v="4"/>
    <x v="35"/>
    <x v="0"/>
    <n v="51325"/>
    <n v="0"/>
    <n v="51325"/>
  </r>
  <r>
    <s v="AL JABR-Charges contractuelles-ACHATS DES PRESTATIONS DE SERVICE (Elyxconsulting…)"/>
    <x v="1"/>
    <x v="5"/>
    <x v="36"/>
    <x v="0"/>
    <n v="149450"/>
    <n v="0"/>
    <n v="149450"/>
  </r>
  <r>
    <s v="AL JABR-Charges contractuelles-COTISATIONS"/>
    <x v="1"/>
    <x v="5"/>
    <x v="37"/>
    <x v="0"/>
    <n v="633415.92000000004"/>
    <n v="0"/>
    <n v="633415.92000000004"/>
  </r>
  <r>
    <s v="AL JABR-Charges contractuelles-CREDIT BAIL"/>
    <x v="1"/>
    <x v="5"/>
    <x v="38"/>
    <x v="0"/>
    <n v="583488.36"/>
    <n v="0"/>
    <n v="583488.36"/>
  </r>
  <r>
    <s v="AL JABR-Charges contractuelles-DROITS D’ENREGISTREMENT ET DE TIMBRE"/>
    <x v="1"/>
    <x v="5"/>
    <x v="39"/>
    <x v="0"/>
    <n v="12213.665000000001"/>
    <n v="0"/>
    <n v="12213.665000000001"/>
  </r>
  <r>
    <s v="AL JABR-Charges contractuelles-EAU"/>
    <x v="1"/>
    <x v="5"/>
    <x v="40"/>
    <x v="0"/>
    <n v="39411.995000000003"/>
    <n v="0"/>
    <n v="39411.995000000003"/>
  </r>
  <r>
    <s v="AL JABR-Charges contractuelles-ELECTRICITE"/>
    <x v="1"/>
    <x v="5"/>
    <x v="41"/>
    <x v="0"/>
    <n v="185628.035"/>
    <n v="0"/>
    <n v="185628.035"/>
  </r>
  <r>
    <s v="AL JABR-Charges contractuelles-FRAIS DE TÉLÉPHONE"/>
    <x v="1"/>
    <x v="5"/>
    <x v="42"/>
    <x v="0"/>
    <n v="122299.435"/>
    <n v="0"/>
    <n v="122299.435"/>
  </r>
  <r>
    <s v="AL JABR-Charges contractuelles-FRAIS ET COMMISSIONS SUR SERVICES BANCAIRES"/>
    <x v="1"/>
    <x v="5"/>
    <x v="43"/>
    <x v="0"/>
    <n v="55306.714999999997"/>
    <n v="0"/>
    <n v="55306.714999999997"/>
  </r>
  <r>
    <s v="AL JABR-Charges contractuelles-FRAIS POSTAUX"/>
    <x v="1"/>
    <x v="5"/>
    <x v="44"/>
    <x v="0"/>
    <n v="667.74"/>
    <n v="0"/>
    <n v="667.74"/>
  </r>
  <r>
    <s v="AL JABR-Charges contractuelles-HONORAIRES (FIDAROC, Autres…)"/>
    <x v="1"/>
    <x v="5"/>
    <x v="45"/>
    <x v="0"/>
    <n v="99050"/>
    <n v="0"/>
    <n v="99050"/>
  </r>
  <r>
    <s v="AL JABR-Charges contractuelles-PATENTE"/>
    <x v="1"/>
    <x v="5"/>
    <x v="46"/>
    <x v="0"/>
    <n v="13525.2"/>
    <n v="0"/>
    <n v="13525.2"/>
  </r>
  <r>
    <s v="AL JABR-Charges contractuelles-TAXE URBAINE ET TAXE D'ÉDILITÉ"/>
    <x v="1"/>
    <x v="5"/>
    <x v="47"/>
    <x v="0"/>
    <n v="85694.399999999994"/>
    <n v="0"/>
    <n v="85694.399999999994"/>
  </r>
  <r>
    <s v="AL JABR-Charges contractuelles-TAXES SUR LES VÉHICULES"/>
    <x v="1"/>
    <x v="5"/>
    <x v="48"/>
    <x v="0"/>
    <n v="8173.34"/>
    <n v="0"/>
    <n v="8173.34"/>
  </r>
  <r>
    <s v="AL JABR-Commun-Achats-Consommables"/>
    <x v="1"/>
    <x v="3"/>
    <x v="49"/>
    <x v="0"/>
    <n v="14196.7030955586"/>
    <n v="18636"/>
    <n v="-4439.2969044414003"/>
  </r>
  <r>
    <s v="AL JABR-Commun-Achats-Fournitures"/>
    <x v="1"/>
    <x v="3"/>
    <x v="50"/>
    <x v="0"/>
    <n v="18701.174685984501"/>
    <n v="0"/>
    <n v="18701.174685984501"/>
  </r>
  <r>
    <s v="AL JABR-Formations-Formations"/>
    <x v="1"/>
    <x v="6"/>
    <x v="51"/>
    <x v="0"/>
    <n v="21200"/>
    <n v="0"/>
    <n v="21200"/>
  </r>
  <r>
    <s v="AL JABR-Marketing et Communication-Activités After School"/>
    <x v="1"/>
    <x v="1"/>
    <x v="1"/>
    <x v="0"/>
    <n v="10000"/>
    <n v="0"/>
    <n v="10000"/>
  </r>
  <r>
    <s v="AL JABR-Marketing et Communication-Affichage 4*3"/>
    <x v="1"/>
    <x v="1"/>
    <x v="2"/>
    <x v="0"/>
    <n v="44160"/>
    <n v="0"/>
    <n v="44160"/>
  </r>
  <r>
    <s v="AL JABR-Marketing et Communication-Campagne de communication"/>
    <x v="1"/>
    <x v="1"/>
    <x v="3"/>
    <x v="0"/>
    <n v="80000"/>
    <n v="0"/>
    <n v="80000"/>
  </r>
  <r>
    <s v="AL JABR-Marketing et Communication-Campagne Test Aout"/>
    <x v="1"/>
    <x v="1"/>
    <x v="4"/>
    <x v="0"/>
    <n v="40000"/>
    <n v="0"/>
    <n v="40000"/>
  </r>
  <r>
    <s v="AL JABR-Marketing et Communication-Impression documents"/>
    <x v="1"/>
    <x v="1"/>
    <x v="6"/>
    <x v="0"/>
    <n v="20000"/>
    <n v="1692"/>
    <n v="18308"/>
  </r>
  <r>
    <s v="AL JABR-Marketing et Communication-Journée portes ouvertes"/>
    <x v="1"/>
    <x v="1"/>
    <x v="7"/>
    <x v="0"/>
    <n v="20000"/>
    <n v="0"/>
    <n v="20000"/>
  </r>
  <r>
    <s v="AL JABR-Marketing et Communication-Signalisation &amp; aménagement"/>
    <x v="1"/>
    <x v="1"/>
    <x v="8"/>
    <x v="0"/>
    <n v="90000"/>
    <n v="0"/>
    <n v="90000"/>
  </r>
  <r>
    <s v="AL JABR-Marketing et Communication-Sponsoring de postes"/>
    <x v="1"/>
    <x v="1"/>
    <x v="9"/>
    <x v="0"/>
    <n v="15000"/>
    <n v="0"/>
    <n v="15000"/>
  </r>
  <r>
    <s v="AL JABR-Parascolaire-Divers Evenements"/>
    <x v="1"/>
    <x v="7"/>
    <x v="52"/>
    <x v="0"/>
    <n v="83835.993723497595"/>
    <n v="0"/>
    <n v="83835.993723497595"/>
  </r>
  <r>
    <s v="AL JABR-Secondaire-Achats-Consommables"/>
    <x v="1"/>
    <x v="3"/>
    <x v="49"/>
    <x v="3"/>
    <n v="28819.303053093699"/>
    <n v="4920"/>
    <n v="23899.303053093699"/>
  </r>
  <r>
    <s v="AL JABR-Secondaire-Achats-Fournitures"/>
    <x v="1"/>
    <x v="3"/>
    <x v="50"/>
    <x v="3"/>
    <n v="186294.54139776999"/>
    <n v="0"/>
    <n v="186294.54139776999"/>
  </r>
  <r>
    <s v="AL JABR-SI-Autres charges SI"/>
    <x v="1"/>
    <x v="2"/>
    <x v="10"/>
    <x v="0"/>
    <n v="65826.502775841305"/>
    <n v="0"/>
    <n v="65826.502775841305"/>
  </r>
  <r>
    <s v="AL JABR-SI-Dématérialisation des RI"/>
    <x v="1"/>
    <x v="2"/>
    <x v="11"/>
    <x v="0"/>
    <n v="13713.8547449669"/>
    <n v="0"/>
    <n v="13713.8547449669"/>
  </r>
  <r>
    <s v="AL JABR-SI-GPS"/>
    <x v="1"/>
    <x v="2"/>
    <x v="12"/>
    <x v="0"/>
    <n v="28203.958114946301"/>
    <n v="0"/>
    <n v="28203.958114946301"/>
  </r>
  <r>
    <s v="AL JABR-SI-Pronote"/>
    <x v="1"/>
    <x v="2"/>
    <x v="13"/>
    <x v="0"/>
    <n v="35446.980000000003"/>
    <n v="0"/>
    <n v="35446.980000000003"/>
  </r>
  <r>
    <s v="AL JABR-SI-SAGE 1000"/>
    <x v="1"/>
    <x v="2"/>
    <x v="14"/>
    <x v="0"/>
    <n v="28862.971357061699"/>
    <n v="0"/>
    <n v="28862.971357061699"/>
  </r>
  <r>
    <s v="AL JABR-SI-SAGE PAIE"/>
    <x v="1"/>
    <x v="2"/>
    <x v="15"/>
    <x v="0"/>
    <n v="28531.674796903699"/>
    <n v="13353.8"/>
    <n v="15177.874796903699"/>
  </r>
  <r>
    <s v="AL JABR-SI-Vdoc"/>
    <x v="1"/>
    <x v="2"/>
    <x v="16"/>
    <x v="0"/>
    <n v="45255.720658390899"/>
    <n v="0"/>
    <n v="45255.720658390899"/>
  </r>
  <r>
    <s v="ALJABR JUNIOR BOUSJOURA-Achats Hors Circuit (Caisse)-Achats Hors Circuit (Caisse)"/>
    <x v="2"/>
    <x v="0"/>
    <x v="0"/>
    <x v="0"/>
    <n v="30000"/>
    <n v="0"/>
    <n v="30000"/>
  </r>
  <r>
    <s v="ALJABR JUNIOR BOUSJOURA-Achats-Cantine"/>
    <x v="2"/>
    <x v="3"/>
    <x v="17"/>
    <x v="0"/>
    <n v="1805533.3689155499"/>
    <n v="0"/>
    <n v="1805533.3689155499"/>
  </r>
  <r>
    <s v="ALJABR JUNIOR BOUSJOURA-Achats-Divers"/>
    <x v="2"/>
    <x v="3"/>
    <x v="18"/>
    <x v="0"/>
    <n v="239462.13308376801"/>
    <n v="0"/>
    <n v="239462.13308376801"/>
  </r>
  <r>
    <s v="ALJABR JUNIOR BOUSJOURA-Achats-Divers Prestations de service"/>
    <x v="2"/>
    <x v="3"/>
    <x v="19"/>
    <x v="0"/>
    <n v="483343.76277570601"/>
    <n v="0"/>
    <n v="483343.76277570601"/>
  </r>
  <r>
    <s v="ALJABR JUNIOR BOUSJOURA-Achats-DIVERS REPARATIONS"/>
    <x v="2"/>
    <x v="3"/>
    <x v="20"/>
    <x v="0"/>
    <n v="29063.638800000001"/>
    <n v="0"/>
    <n v="29063.638800000001"/>
  </r>
  <r>
    <s v="ALJABR JUNIOR BOUSJOURA-Achats-Entretien et réparations"/>
    <x v="2"/>
    <x v="3"/>
    <x v="21"/>
    <x v="0"/>
    <n v="844242.35538906395"/>
    <n v="0"/>
    <n v="844242.35538906395"/>
  </r>
  <r>
    <s v="ALJABR JUNIOR BOUSJOURA-Achats-Location copieur"/>
    <x v="2"/>
    <x v="3"/>
    <x v="23"/>
    <x v="0"/>
    <n v="266165.211784293"/>
    <n v="0"/>
    <n v="266165.211784293"/>
  </r>
  <r>
    <s v="ALJABR JUNIOR BOUSJOURA-Achats-Petit équipement"/>
    <x v="2"/>
    <x v="3"/>
    <x v="24"/>
    <x v="0"/>
    <n v="510666.20346360601"/>
    <n v="0"/>
    <n v="510666.20346360601"/>
  </r>
  <r>
    <s v="ALJABR JUNIOR BOUSJOURA-Achats-Pharmacie"/>
    <x v="2"/>
    <x v="3"/>
    <x v="25"/>
    <x v="0"/>
    <n v="9291.9842064434597"/>
    <n v="0"/>
    <n v="9291.9842064434597"/>
  </r>
  <r>
    <s v="ALJABR JUNIOR BOUSJOURA-Achats-Pneus"/>
    <x v="2"/>
    <x v="3"/>
    <x v="26"/>
    <x v="1"/>
    <n v="25200"/>
    <n v="0"/>
    <n v="25200"/>
  </r>
  <r>
    <s v="ALJABR JUNIOR BOUSJOURA-Achats-Produits de nettoyage"/>
    <x v="2"/>
    <x v="3"/>
    <x v="27"/>
    <x v="0"/>
    <n v="155089.42800000001"/>
    <n v="0"/>
    <n v="155089.42800000001"/>
  </r>
  <r>
    <s v="ALJABR JUNIOR BOUSJOURA-Achats-Travaux d'impression"/>
    <x v="2"/>
    <x v="3"/>
    <x v="28"/>
    <x v="0"/>
    <n v="328550.25613308698"/>
    <n v="0"/>
    <n v="328550.25613308698"/>
  </r>
  <r>
    <s v="ALJABR JUNIOR BOUSJOURA-Achats-Vêtement de travail"/>
    <x v="2"/>
    <x v="3"/>
    <x v="29"/>
    <x v="0"/>
    <n v="236904.22261828001"/>
    <n v="0"/>
    <n v="236904.22261828001"/>
  </r>
  <r>
    <s v="ALJABR JUNIOR BOUSJOURA-Achats-Vidange"/>
    <x v="2"/>
    <x v="3"/>
    <x v="30"/>
    <x v="1"/>
    <n v="20096.630399999998"/>
    <n v="0"/>
    <n v="20096.630399999998"/>
  </r>
  <r>
    <s v="ALJABR JUNIOR BOUSJOURA-Achats-Visite technique"/>
    <x v="2"/>
    <x v="3"/>
    <x v="31"/>
    <x v="1"/>
    <n v="11200"/>
    <n v="0"/>
    <n v="11200"/>
  </r>
  <r>
    <s v="ALJABR JUNIOR BOUSJOURA-Charges Assurances-AT"/>
    <x v="2"/>
    <x v="4"/>
    <x v="32"/>
    <x v="0"/>
    <n v="79084.144"/>
    <n v="0"/>
    <n v="79084.144"/>
  </r>
  <r>
    <s v="ALJABR JUNIOR BOUSJOURA-Charges Assurances-AUTO"/>
    <x v="2"/>
    <x v="4"/>
    <x v="33"/>
    <x v="2"/>
    <n v="73837.259999999995"/>
    <n v="0"/>
    <n v="73837.259999999995"/>
  </r>
  <r>
    <s v="ALJABR JUNIOR BOUSJOURA-Charges Assurances-MULTIRISQUE"/>
    <x v="2"/>
    <x v="4"/>
    <x v="34"/>
    <x v="0"/>
    <n v="27165.7"/>
    <n v="0"/>
    <n v="27165.7"/>
  </r>
  <r>
    <s v="ALJABR JUNIOR BOUSJOURA-Charges Assurances-RC"/>
    <x v="2"/>
    <x v="4"/>
    <x v="35"/>
    <x v="0"/>
    <n v="18458.8"/>
    <n v="0"/>
    <n v="18458.8"/>
  </r>
  <r>
    <s v="ALJABR JUNIOR BOUSJOURA-Charges contractuelles-COTISATIONS"/>
    <x v="2"/>
    <x v="5"/>
    <x v="37"/>
    <x v="0"/>
    <n v="372287"/>
    <n v="0"/>
    <n v="372287"/>
  </r>
  <r>
    <s v="ALJABR JUNIOR BOUSJOURA-Charges contractuelles-DROITS D’ENREGISTREMENT ET DE TIMBRE"/>
    <x v="2"/>
    <x v="5"/>
    <x v="39"/>
    <x v="0"/>
    <n v="8197.3150000000005"/>
    <n v="0"/>
    <n v="8197.3150000000005"/>
  </r>
  <r>
    <s v="ALJABR JUNIOR BOUSJOURA-Charges contractuelles-EAU"/>
    <x v="2"/>
    <x v="5"/>
    <x v="40"/>
    <x v="0"/>
    <n v="98641.5"/>
    <n v="0"/>
    <n v="98641.5"/>
  </r>
  <r>
    <s v="ALJABR JUNIOR BOUSJOURA-Charges contractuelles-ELECTRICITE"/>
    <x v="2"/>
    <x v="5"/>
    <x v="41"/>
    <x v="0"/>
    <n v="189561.94500000001"/>
    <n v="0"/>
    <n v="189561.94500000001"/>
  </r>
  <r>
    <s v="ALJABR JUNIOR BOUSJOURA-Charges contractuelles-FRAIS DE TÉLÉPHONE"/>
    <x v="2"/>
    <x v="5"/>
    <x v="42"/>
    <x v="0"/>
    <n v="35943.654999999999"/>
    <n v="0"/>
    <n v="35943.654999999999"/>
  </r>
  <r>
    <s v="ALJABR JUNIOR BOUSJOURA-Charges contractuelles-FRAIS ET COMMISSIONS SUR SERVICES BANCAIRES"/>
    <x v="2"/>
    <x v="5"/>
    <x v="43"/>
    <x v="0"/>
    <n v="61570.34"/>
    <n v="0"/>
    <n v="61570.34"/>
  </r>
  <r>
    <s v="ALJABR JUNIOR BOUSJOURA-Charges contractuelles-FRAIS POSTAUX"/>
    <x v="2"/>
    <x v="5"/>
    <x v="44"/>
    <x v="0"/>
    <n v="138"/>
    <n v="0"/>
    <n v="138"/>
  </r>
  <r>
    <s v="ALJABR JUNIOR BOUSJOURA-Charges contractuelles-HONORAIRES (FIDAROC, Autres…)"/>
    <x v="2"/>
    <x v="5"/>
    <x v="45"/>
    <x v="0"/>
    <n v="3050"/>
    <n v="0"/>
    <n v="3050"/>
  </r>
  <r>
    <s v="ALJABR JUNIOR BOUSJOURA-Charges contractuelles-TAXES SUR LES VÉHICULES"/>
    <x v="2"/>
    <x v="5"/>
    <x v="48"/>
    <x v="0"/>
    <n v="7489.9949999999999"/>
    <n v="0"/>
    <n v="7489.9949999999999"/>
  </r>
  <r>
    <s v="ALJABR JUNIOR BOUSJOURA-Commun-Achats-Consommables"/>
    <x v="2"/>
    <x v="3"/>
    <x v="49"/>
    <x v="0"/>
    <n v="5966.0415408366198"/>
    <n v="0"/>
    <n v="5966.0415408366198"/>
  </r>
  <r>
    <s v="ALJABR JUNIOR BOUSJOURA-Commun-Achats-Fournitures"/>
    <x v="2"/>
    <x v="3"/>
    <x v="50"/>
    <x v="0"/>
    <n v="825375.76919638901"/>
    <n v="0"/>
    <n v="825375.76919638901"/>
  </r>
  <r>
    <s v="ALJABR JUNIOR BOUSJOURA-Formations-Formations"/>
    <x v="2"/>
    <x v="6"/>
    <x v="51"/>
    <x v="0"/>
    <n v="21200"/>
    <n v="0"/>
    <n v="21200"/>
  </r>
  <r>
    <s v="ALJABR JUNIOR BOUSJOURA-Marketing et Communication-Activités After School"/>
    <x v="2"/>
    <x v="1"/>
    <x v="1"/>
    <x v="0"/>
    <n v="10000"/>
    <n v="0"/>
    <n v="10000"/>
  </r>
  <r>
    <s v="ALJABR JUNIOR BOUSJOURA-Marketing et Communication-Affichage 4*3"/>
    <x v="2"/>
    <x v="1"/>
    <x v="2"/>
    <x v="0"/>
    <n v="0"/>
    <n v="0"/>
    <n v="0"/>
  </r>
  <r>
    <s v="ALJABR JUNIOR BOUSJOURA-Marketing et Communication-Campagne de communication"/>
    <x v="2"/>
    <x v="1"/>
    <x v="3"/>
    <x v="0"/>
    <n v="80000"/>
    <n v="0"/>
    <n v="80000"/>
  </r>
  <r>
    <s v="ALJABR JUNIOR BOUSJOURA-Marketing et Communication-Campagne Test Aout"/>
    <x v="2"/>
    <x v="1"/>
    <x v="4"/>
    <x v="0"/>
    <n v="30000"/>
    <n v="0"/>
    <n v="30000"/>
  </r>
  <r>
    <s v="ALJABR JUNIOR BOUSJOURA-Marketing et Communication-Conférences &amp; Caravanes"/>
    <x v="2"/>
    <x v="1"/>
    <x v="5"/>
    <x v="0"/>
    <n v="0"/>
    <n v="0"/>
    <n v="0"/>
  </r>
  <r>
    <s v="ALJABR JUNIOR BOUSJOURA-Marketing et Communication-Impression documents"/>
    <x v="2"/>
    <x v="1"/>
    <x v="6"/>
    <x v="0"/>
    <n v="20000"/>
    <n v="0"/>
    <n v="20000"/>
  </r>
  <r>
    <s v="ALJABR JUNIOR BOUSJOURA-Marketing et Communication-Journée portes ouvertes"/>
    <x v="2"/>
    <x v="1"/>
    <x v="7"/>
    <x v="0"/>
    <n v="20000"/>
    <n v="0"/>
    <n v="20000"/>
  </r>
  <r>
    <s v="ALJABR JUNIOR BOUSJOURA-Marketing et Communication-Signalisation &amp; aménagement"/>
    <x v="2"/>
    <x v="1"/>
    <x v="8"/>
    <x v="0"/>
    <n v="25000"/>
    <n v="0"/>
    <n v="25000"/>
  </r>
  <r>
    <s v="ALJABR JUNIOR BOUSJOURA-Marketing et Communication-Sponsoring de postes"/>
    <x v="2"/>
    <x v="1"/>
    <x v="9"/>
    <x v="0"/>
    <n v="15000"/>
    <n v="0"/>
    <n v="15000"/>
  </r>
  <r>
    <s v="ALJABR JUNIOR BOUSJOURA-Maternelle-Achats-Consommables"/>
    <x v="2"/>
    <x v="3"/>
    <x v="49"/>
    <x v="4"/>
    <n v="5430.7731225296402"/>
    <n v="0"/>
    <n v="5430.7731225296402"/>
  </r>
  <r>
    <s v="ALJABR JUNIOR BOUSJOURA-Maternelle-Achats-Fournitures"/>
    <x v="2"/>
    <x v="3"/>
    <x v="50"/>
    <x v="4"/>
    <n v="351620.60040337802"/>
    <n v="0"/>
    <n v="351620.60040337802"/>
  </r>
  <r>
    <s v="ALJABR JUNIOR BOUSJOURA-Parascolaire-Divers Evenements"/>
    <x v="2"/>
    <x v="7"/>
    <x v="52"/>
    <x v="0"/>
    <n v="166164.00627650201"/>
    <n v="0"/>
    <n v="166164.00627650201"/>
  </r>
  <r>
    <s v="ALJABR JUNIOR BOUSJOURA-Primaire-Achats-Fournitures"/>
    <x v="2"/>
    <x v="3"/>
    <x v="50"/>
    <x v="5"/>
    <n v="309818.15050121001"/>
    <n v="0"/>
    <n v="309818.15050121001"/>
  </r>
  <r>
    <s v="ALJABR JUNIOR BOUSJOURA-SI-Autres charges SI"/>
    <x v="2"/>
    <x v="2"/>
    <x v="10"/>
    <x v="0"/>
    <n v="42603.084175251599"/>
    <n v="0"/>
    <n v="42603.084175251599"/>
  </r>
  <r>
    <s v="ALJABR JUNIOR BOUSJOURA-SI-Dématérialisation des RI"/>
    <x v="2"/>
    <x v="2"/>
    <x v="11"/>
    <x v="0"/>
    <n v="8875.6425365107498"/>
    <n v="0"/>
    <n v="8875.6425365107498"/>
  </r>
  <r>
    <s v="ALJABR JUNIOR BOUSJOURA-SI-GPS"/>
    <x v="2"/>
    <x v="2"/>
    <x v="12"/>
    <x v="0"/>
    <n v="18253.675206444601"/>
    <n v="0"/>
    <n v="18253.675206444601"/>
  </r>
  <r>
    <s v="ALJABR JUNIOR BOUSJOURA-SI-Pronote"/>
    <x v="2"/>
    <x v="2"/>
    <x v="13"/>
    <x v="0"/>
    <n v="29500"/>
    <n v="0"/>
    <n v="29500"/>
  </r>
  <r>
    <s v="ALJABR JUNIOR BOUSJOURA-SI-SAGE 1000"/>
    <x v="2"/>
    <x v="2"/>
    <x v="14"/>
    <x v="0"/>
    <n v="18680.1902944791"/>
    <n v="0"/>
    <n v="18680.1902944791"/>
  </r>
  <r>
    <s v="ALJABR JUNIOR BOUSJOURA-SI-SAGE PAIE"/>
    <x v="2"/>
    <x v="2"/>
    <x v="15"/>
    <x v="0"/>
    <n v="18465.774297210599"/>
    <n v="0"/>
    <n v="18465.774297210599"/>
  </r>
  <r>
    <s v="ALJABR JUNIOR BOUSJOURA-SI-Vdoc"/>
    <x v="2"/>
    <x v="2"/>
    <x v="16"/>
    <x v="0"/>
    <n v="29289.6203704855"/>
    <n v="0"/>
    <n v="29289.6203704855"/>
  </r>
  <r>
    <s v="Batibam-Charges contractuelles-ACHATS DES PRESTATIONS DE SERVICE (Elyxconsulting…)"/>
    <x v="3"/>
    <x v="5"/>
    <x v="36"/>
    <x v="0"/>
    <n v="0"/>
    <n v="0"/>
    <n v="0"/>
  </r>
  <r>
    <s v="Batibam-Charges contractuelles-AUTRES IMPÔTS, TAXES ET DROITS ASSIMILÉS"/>
    <x v="3"/>
    <x v="5"/>
    <x v="53"/>
    <x v="0"/>
    <n v="0"/>
    <n v="0"/>
    <n v="0"/>
  </r>
  <r>
    <s v="Batibam-Charges contractuelles-COTISATIONS"/>
    <x v="3"/>
    <x v="5"/>
    <x v="37"/>
    <x v="0"/>
    <n v="0"/>
    <n v="0"/>
    <n v="0"/>
  </r>
  <r>
    <s v="Batibam-Charges contractuelles-CREDIT BAIL"/>
    <x v="3"/>
    <x v="5"/>
    <x v="38"/>
    <x v="0"/>
    <n v="0"/>
    <n v="0"/>
    <n v="0"/>
  </r>
  <r>
    <s v="Batibam-Charges contractuelles-DOCUMENTATION GÉNÉRALE"/>
    <x v="3"/>
    <x v="5"/>
    <x v="54"/>
    <x v="0"/>
    <n v="0"/>
    <n v="0"/>
    <n v="0"/>
  </r>
  <r>
    <s v="Batibam-Charges contractuelles-DROITS D’ENREGISTREMENT ET DE TIMBRE"/>
    <x v="3"/>
    <x v="5"/>
    <x v="39"/>
    <x v="0"/>
    <n v="0"/>
    <n v="0"/>
    <n v="0"/>
  </r>
  <r>
    <s v="Batibam-Charges contractuelles-EAU"/>
    <x v="3"/>
    <x v="5"/>
    <x v="40"/>
    <x v="0"/>
    <n v="0"/>
    <n v="0"/>
    <n v="0"/>
  </r>
  <r>
    <s v="Batibam-Charges contractuelles-ELECTRICITE"/>
    <x v="3"/>
    <x v="5"/>
    <x v="41"/>
    <x v="0"/>
    <n v="0"/>
    <n v="0"/>
    <n v="0"/>
  </r>
  <r>
    <s v="Batibam-Charges contractuelles-FRAIS D'ACTES ET DE CONTENTIEUX"/>
    <x v="3"/>
    <x v="5"/>
    <x v="55"/>
    <x v="0"/>
    <n v="0"/>
    <n v="0"/>
    <n v="0"/>
  </r>
  <r>
    <s v="Batibam-Charges contractuelles-FRAIS DE TÉLÉPHONE"/>
    <x v="3"/>
    <x v="5"/>
    <x v="42"/>
    <x v="0"/>
    <n v="0"/>
    <n v="0"/>
    <n v="0"/>
  </r>
  <r>
    <s v="Batibam-Charges contractuelles-FRAIS ET COMMISSIONS SUR SERVICES BANCAIRES"/>
    <x v="3"/>
    <x v="5"/>
    <x v="43"/>
    <x v="0"/>
    <n v="767.43"/>
    <n v="0"/>
    <n v="767.43"/>
  </r>
  <r>
    <s v="Batibam-Charges contractuelles-FRAIS POSTAUX"/>
    <x v="3"/>
    <x v="5"/>
    <x v="44"/>
    <x v="0"/>
    <n v="0"/>
    <n v="0"/>
    <n v="0"/>
  </r>
  <r>
    <s v="Batibam-Charges contractuelles-HONORAIRES (FIDAROC, Autres…)"/>
    <x v="3"/>
    <x v="5"/>
    <x v="45"/>
    <x v="0"/>
    <n v="3050"/>
    <n v="0"/>
    <n v="3050"/>
  </r>
  <r>
    <s v="Batibam-Charges contractuelles-IMPÔTS ET TAXES DIRECTS"/>
    <x v="3"/>
    <x v="5"/>
    <x v="56"/>
    <x v="0"/>
    <n v="0"/>
    <n v="0"/>
    <n v="0"/>
  </r>
  <r>
    <s v="Batibam-Charges contractuelles-LOCATIONS DE CONSTRUCTIONS"/>
    <x v="3"/>
    <x v="5"/>
    <x v="57"/>
    <x v="0"/>
    <n v="0"/>
    <n v="0"/>
    <n v="0"/>
  </r>
  <r>
    <s v="Batibam-Charges contractuelles-LOCATIONS DE MATÉRIEL DE TRANSPORT"/>
    <x v="3"/>
    <x v="5"/>
    <x v="58"/>
    <x v="0"/>
    <n v="0"/>
    <n v="0"/>
    <n v="0"/>
  </r>
  <r>
    <s v="Batibam-Charges contractuelles-LOCATIONS DE TERRAINS"/>
    <x v="3"/>
    <x v="5"/>
    <x v="59"/>
    <x v="0"/>
    <n v="120000"/>
    <n v="0"/>
    <n v="120000"/>
  </r>
  <r>
    <s v="Batibam-Charges contractuelles-MAINTENANCE"/>
    <x v="3"/>
    <x v="5"/>
    <x v="60"/>
    <x v="0"/>
    <n v="0"/>
    <n v="0"/>
    <n v="0"/>
  </r>
  <r>
    <s v="Batibam-Charges contractuelles-PATENTE"/>
    <x v="3"/>
    <x v="5"/>
    <x v="46"/>
    <x v="0"/>
    <n v="2400"/>
    <n v="0"/>
    <n v="2400"/>
  </r>
  <r>
    <s v="Batibam-Charges contractuelles-SERVICES BANCAIRES"/>
    <x v="3"/>
    <x v="5"/>
    <x v="61"/>
    <x v="0"/>
    <n v="0"/>
    <n v="0"/>
    <n v="0"/>
  </r>
  <r>
    <s v="Batibam-Charges contractuelles-TAXE URBAINE ET TAXE D'ÉDILITÉ"/>
    <x v="3"/>
    <x v="5"/>
    <x v="47"/>
    <x v="0"/>
    <n v="0"/>
    <n v="0"/>
    <n v="0"/>
  </r>
  <r>
    <s v="Batibam-Charges contractuelles-TAXES LOCALES"/>
    <x v="3"/>
    <x v="5"/>
    <x v="62"/>
    <x v="0"/>
    <n v="189000"/>
    <n v="0"/>
    <n v="189000"/>
  </r>
  <r>
    <s v="Batibam-Charges contractuelles-TAXES SUR LES VÉHICULES"/>
    <x v="3"/>
    <x v="5"/>
    <x v="48"/>
    <x v="0"/>
    <n v="0"/>
    <n v="0"/>
    <n v="0"/>
  </r>
  <r>
    <s v="Centre de Services Partagés-Achats Hors Circuit (Caisse)-Achats Hors Circuit (Caisse)"/>
    <x v="4"/>
    <x v="0"/>
    <x v="0"/>
    <x v="0"/>
    <n v="30000"/>
    <n v="0"/>
    <n v="30000"/>
  </r>
  <r>
    <s v="Centre de Services Partagés-Achats-Divers"/>
    <x v="4"/>
    <x v="3"/>
    <x v="18"/>
    <x v="0"/>
    <n v="12192.7647058824"/>
    <n v="0"/>
    <n v="12192.7647058824"/>
  </r>
  <r>
    <s v="Centre de Services Partagés-Achats-Divers Prestations de service"/>
    <x v="4"/>
    <x v="3"/>
    <x v="19"/>
    <x v="0"/>
    <n v="139639.93814932101"/>
    <n v="0"/>
    <n v="139639.93814932101"/>
  </r>
  <r>
    <s v="Centre de Services Partagés-Achats-DIVERS REPARATIONS"/>
    <x v="4"/>
    <x v="3"/>
    <x v="20"/>
    <x v="0"/>
    <n v="125146.5656"/>
    <n v="0"/>
    <n v="125146.5656"/>
  </r>
  <r>
    <s v="Centre de Services Partagés-Achats-Entretien et réparations"/>
    <x v="4"/>
    <x v="3"/>
    <x v="21"/>
    <x v="0"/>
    <n v="13297.7716660432"/>
    <n v="0"/>
    <n v="13297.7716660432"/>
  </r>
  <r>
    <s v="Centre de Services Partagés-Achats-Gasoil"/>
    <x v="4"/>
    <x v="3"/>
    <x v="22"/>
    <x v="0"/>
    <n v="632391.33440000005"/>
    <n v="0"/>
    <n v="632391.33440000005"/>
  </r>
  <r>
    <s v="Centre de Services Partagés-Achats-Location copieur"/>
    <x v="4"/>
    <x v="3"/>
    <x v="23"/>
    <x v="0"/>
    <n v="0"/>
    <n v="0"/>
    <n v="0"/>
  </r>
  <r>
    <s v="Centre de Services Partagés-Achats-Petit équipement"/>
    <x v="4"/>
    <x v="3"/>
    <x v="24"/>
    <x v="0"/>
    <n v="7514.7058823529396"/>
    <n v="0"/>
    <n v="7514.7058823529396"/>
  </r>
  <r>
    <s v="Centre de Services Partagés-Achats-Pneus"/>
    <x v="4"/>
    <x v="3"/>
    <x v="26"/>
    <x v="1"/>
    <n v="45689.039199999999"/>
    <n v="0"/>
    <n v="45689.039199999999"/>
  </r>
  <r>
    <s v="Centre de Services Partagés-Achats-Travaux d'impression"/>
    <x v="4"/>
    <x v="3"/>
    <x v="28"/>
    <x v="0"/>
    <n v="10427.200000000001"/>
    <n v="0"/>
    <n v="10427.200000000001"/>
  </r>
  <r>
    <s v="Centre de Services Partagés-Achats-Vidange"/>
    <x v="4"/>
    <x v="3"/>
    <x v="30"/>
    <x v="1"/>
    <n v="22124.074000000001"/>
    <n v="0"/>
    <n v="22124.074000000001"/>
  </r>
  <r>
    <s v="Centre de Services Partagés-Achats-Visite technique"/>
    <x v="4"/>
    <x v="3"/>
    <x v="31"/>
    <x v="1"/>
    <n v="9800"/>
    <n v="0"/>
    <n v="9800"/>
  </r>
  <r>
    <s v="Centre de Services Partagés-Charges Assurances-AT"/>
    <x v="4"/>
    <x v="4"/>
    <x v="32"/>
    <x v="0"/>
    <n v="33223.887999999999"/>
    <n v="0"/>
    <n v="33223.887999999999"/>
  </r>
  <r>
    <s v="Centre de Services Partagés-Charges Assurances-AUTO"/>
    <x v="4"/>
    <x v="4"/>
    <x v="33"/>
    <x v="2"/>
    <n v="17822.689999999999"/>
    <n v="0"/>
    <n v="17822.689999999999"/>
  </r>
  <r>
    <s v="Centre de Services Partagés-Charges contractuelles-COTISATIONS"/>
    <x v="4"/>
    <x v="5"/>
    <x v="37"/>
    <x v="0"/>
    <n v="12000"/>
    <n v="0"/>
    <n v="12000"/>
  </r>
  <r>
    <s v="Centre de Services Partagés-Charges contractuelles-CREDIT BAIL"/>
    <x v="4"/>
    <x v="5"/>
    <x v="38"/>
    <x v="0"/>
    <n v="32329.29"/>
    <n v="0"/>
    <n v="32329.29"/>
  </r>
  <r>
    <s v="Centre de Services Partagés-Charges contractuelles-FRAIS DE TÉLÉPHONE"/>
    <x v="4"/>
    <x v="5"/>
    <x v="42"/>
    <x v="0"/>
    <n v="513988.14428571402"/>
    <n v="0"/>
    <n v="513988.14428571402"/>
  </r>
  <r>
    <s v="Centre de Services Partagés-Charges contractuelles-FRAIS ET COMMISSIONS SUR SERVICES BANCAIRES"/>
    <x v="4"/>
    <x v="5"/>
    <x v="43"/>
    <x v="0"/>
    <n v="30738.406666666699"/>
    <n v="0"/>
    <n v="30738.406666666699"/>
  </r>
  <r>
    <s v="Centre de Services Partagés-Charges contractuelles-HONORAIRES (FIDAROC, Autres…)"/>
    <x v="4"/>
    <x v="5"/>
    <x v="45"/>
    <x v="0"/>
    <n v="193050"/>
    <n v="0"/>
    <n v="193050"/>
  </r>
  <r>
    <s v="Centre de Services Partagés-Charges contractuelles-LOCATIONS DE MATÉRIEL DE TRANSPORT"/>
    <x v="4"/>
    <x v="5"/>
    <x v="58"/>
    <x v="0"/>
    <n v="118353.60000000001"/>
    <n v="0"/>
    <n v="118353.60000000001"/>
  </r>
  <r>
    <s v="Centre de Services Partagés-Charges contractuelles-PATENTE"/>
    <x v="4"/>
    <x v="5"/>
    <x v="46"/>
    <x v="0"/>
    <n v="2400"/>
    <n v="0"/>
    <n v="2400"/>
  </r>
  <r>
    <s v="Centre de Services Partagés-Charges contractuelles-TAXES SUR LES VÉHICULES"/>
    <x v="4"/>
    <x v="5"/>
    <x v="48"/>
    <x v="0"/>
    <n v="9499.9950000000008"/>
    <n v="0"/>
    <n v="9499.9950000000008"/>
  </r>
  <r>
    <s v="Centre de Services Partagés-Commun-Achats-Consommables"/>
    <x v="4"/>
    <x v="3"/>
    <x v="49"/>
    <x v="0"/>
    <n v="23462.880000000001"/>
    <n v="0"/>
    <n v="23462.880000000001"/>
  </r>
  <r>
    <s v="Centre de Services Partagés-Commun-Achats-Fournitures"/>
    <x v="4"/>
    <x v="3"/>
    <x v="50"/>
    <x v="0"/>
    <n v="13079.7580941176"/>
    <n v="0"/>
    <n v="13079.7580941176"/>
  </r>
  <r>
    <s v="Centre de Services Partagés-Département Achats &amp; Assurances-Achats-Consommables"/>
    <x v="4"/>
    <x v="3"/>
    <x v="49"/>
    <x v="6"/>
    <n v="39828.6"/>
    <n v="0"/>
    <n v="39828.6"/>
  </r>
  <r>
    <s v="Centre de Services Partagés-Département Achats &amp; Assurances-Achats-Fournitures"/>
    <x v="4"/>
    <x v="3"/>
    <x v="50"/>
    <x v="6"/>
    <n v="7906.7304000000004"/>
    <n v="0"/>
    <n v="7906.7304000000004"/>
  </r>
  <r>
    <s v="Centre de Services Partagés-Département Comptabilité-Achats-Consommables"/>
    <x v="4"/>
    <x v="3"/>
    <x v="49"/>
    <x v="7"/>
    <n v="19066.192800000001"/>
    <n v="0"/>
    <n v="19066.192800000001"/>
  </r>
  <r>
    <s v="Centre de Services Partagés-Département Comptabilité-Achats-Fournitures"/>
    <x v="4"/>
    <x v="3"/>
    <x v="50"/>
    <x v="7"/>
    <n v="16545.196"/>
    <n v="0"/>
    <n v="16545.196"/>
  </r>
  <r>
    <s v="Centre de Services Partagés-Département Contrôle de Gestion-Achats-Consommables"/>
    <x v="4"/>
    <x v="3"/>
    <x v="49"/>
    <x v="8"/>
    <n v="1782.72"/>
    <n v="0"/>
    <n v="1782.72"/>
  </r>
  <r>
    <s v="Centre de Services Partagés-Département Contrôle de Gestion-Achats-Fournitures"/>
    <x v="4"/>
    <x v="3"/>
    <x v="50"/>
    <x v="8"/>
    <n v="1512.4032"/>
    <n v="0"/>
    <n v="1512.4032"/>
  </r>
  <r>
    <s v="Centre de Services Partagés-Département R.H-Achats-Consommables"/>
    <x v="4"/>
    <x v="3"/>
    <x v="49"/>
    <x v="9"/>
    <n v="12614.4"/>
    <n v="0"/>
    <n v="12614.4"/>
  </r>
  <r>
    <s v="Centre de Services Partagés-Département R.H-Achats-Fournitures"/>
    <x v="4"/>
    <x v="3"/>
    <x v="50"/>
    <x v="9"/>
    <n v="680.4"/>
    <n v="0"/>
    <n v="680.4"/>
  </r>
  <r>
    <s v="Centre de Services Partagés-Direction Développment-Achats-Consommables"/>
    <x v="4"/>
    <x v="3"/>
    <x v="49"/>
    <x v="10"/>
    <n v="7949.9951999999994"/>
    <n v="0"/>
    <n v="7949.9951999999994"/>
  </r>
  <r>
    <s v="Centre de Services Partagés-Direction Développment-Achats-Fournitures"/>
    <x v="4"/>
    <x v="3"/>
    <x v="50"/>
    <x v="10"/>
    <n v="673.27200000000005"/>
    <n v="0"/>
    <n v="673.27200000000005"/>
  </r>
  <r>
    <s v="Centre de Services Partagés-Direction finance &amp; support-Achats-Consommables"/>
    <x v="4"/>
    <x v="3"/>
    <x v="49"/>
    <x v="11"/>
    <n v="3974.4"/>
    <n v="0"/>
    <n v="3974.4"/>
  </r>
  <r>
    <s v="Centre de Services Partagés-Direction finance &amp; support-Achats-Fournitures"/>
    <x v="4"/>
    <x v="3"/>
    <x v="50"/>
    <x v="11"/>
    <n v="4364.6544000000004"/>
    <n v="0"/>
    <n v="4364.6544000000004"/>
  </r>
  <r>
    <s v="Centre de Services Partagés-Direction générale-Achats-Consommables"/>
    <x v="4"/>
    <x v="3"/>
    <x v="49"/>
    <x v="12"/>
    <n v="10687.68"/>
    <n v="0"/>
    <n v="10687.68"/>
  </r>
  <r>
    <s v="Centre de Services Partagés-Direction générale-Achats-Fournitures"/>
    <x v="4"/>
    <x v="3"/>
    <x v="50"/>
    <x v="12"/>
    <n v="5434.8335999999999"/>
    <n v="0"/>
    <n v="5434.8335999999999"/>
  </r>
  <r>
    <s v="Centre de Services Partagés-Direction RH &amp; Opérations-Achats-Consommables"/>
    <x v="4"/>
    <x v="3"/>
    <x v="49"/>
    <x v="13"/>
    <n v="25894.799999999999"/>
    <n v="0"/>
    <n v="25894.799999999999"/>
  </r>
  <r>
    <s v="Centre de Services Partagés-Direction RH &amp; Opérations-Achats-Fournitures"/>
    <x v="4"/>
    <x v="3"/>
    <x v="50"/>
    <x v="13"/>
    <n v="3424.6152000000002"/>
    <n v="0"/>
    <n v="3424.6152000000002"/>
  </r>
  <r>
    <s v="Centre de Services Partagés-Direction Systèmes d'inforamtion-Achats-Consommables"/>
    <x v="4"/>
    <x v="3"/>
    <x v="49"/>
    <x v="14"/>
    <n v="1152"/>
    <n v="0"/>
    <n v="1152"/>
  </r>
  <r>
    <s v="Centre de Services Partagés-Direction Systèmes d'inforamtion-Achats-Fournitures"/>
    <x v="4"/>
    <x v="3"/>
    <x v="50"/>
    <x v="14"/>
    <n v="7056"/>
    <n v="0"/>
    <n v="7056"/>
  </r>
  <r>
    <s v="Centre de Services Partagés-Parascolaire-Divers Evenements"/>
    <x v="4"/>
    <x v="7"/>
    <x v="52"/>
    <x v="0"/>
    <n v="70320.303827291005"/>
    <n v="0"/>
    <n v="70320.303827291005"/>
  </r>
  <r>
    <s v="Centre de Services Partagés-SI-BackUp Process"/>
    <x v="4"/>
    <x v="2"/>
    <x v="63"/>
    <x v="0"/>
    <n v="18000"/>
    <n v="0"/>
    <n v="18000"/>
  </r>
  <r>
    <s v="Centre de Services Partagés-SI-Serveur d'hebergement"/>
    <x v="4"/>
    <x v="2"/>
    <x v="64"/>
    <x v="0"/>
    <n v="23040"/>
    <n v="0"/>
    <n v="23040"/>
  </r>
  <r>
    <s v="ECOLE JOURI CHERKAOUI-Achats Hors Circuit (Caisse)-Achats Hors Circuit (Caisse)"/>
    <x v="5"/>
    <x v="0"/>
    <x v="0"/>
    <x v="0"/>
    <n v="30000"/>
    <n v="0"/>
    <n v="30000"/>
  </r>
  <r>
    <s v="ECOLE JOURI CHERKAOUI-Achats-Divers"/>
    <x v="5"/>
    <x v="3"/>
    <x v="18"/>
    <x v="0"/>
    <n v="5948.1073991291696"/>
    <n v="0"/>
    <n v="5948.1073991291696"/>
  </r>
  <r>
    <s v="ECOLE JOURI CHERKAOUI-Achats-Divers Prestations de service"/>
    <x v="5"/>
    <x v="3"/>
    <x v="19"/>
    <x v="0"/>
    <n v="18230.192975326601"/>
    <n v="0"/>
    <n v="18230.192975326601"/>
  </r>
  <r>
    <s v="ECOLE JOURI CHERKAOUI-Achats-DIVERS REPARATIONS"/>
    <x v="5"/>
    <x v="3"/>
    <x v="20"/>
    <x v="0"/>
    <n v="11978.5743"/>
    <n v="1100"/>
    <n v="10878.5743"/>
  </r>
  <r>
    <s v="ECOLE JOURI CHERKAOUI-Achats-Entretien et réparations"/>
    <x v="5"/>
    <x v="3"/>
    <x v="21"/>
    <x v="0"/>
    <n v="32638.5130704736"/>
    <n v="0"/>
    <n v="32638.5130704736"/>
  </r>
  <r>
    <s v="ECOLE JOURI CHERKAOUI-Achats-Gasoil"/>
    <x v="5"/>
    <x v="3"/>
    <x v="22"/>
    <x v="0"/>
    <n v="78697.213000000003"/>
    <n v="0"/>
    <n v="78697.213000000003"/>
  </r>
  <r>
    <s v="ECOLE JOURI CHERKAOUI-Achats-Location copieur"/>
    <x v="5"/>
    <x v="3"/>
    <x v="23"/>
    <x v="0"/>
    <n v="15166.507106918199"/>
    <n v="0"/>
    <n v="15166.507106918199"/>
  </r>
  <r>
    <s v="ECOLE JOURI CHERKAOUI-Achats-Petit équipement"/>
    <x v="5"/>
    <x v="3"/>
    <x v="24"/>
    <x v="0"/>
    <n v="119.962264150943"/>
    <n v="0"/>
    <n v="119.962264150943"/>
  </r>
  <r>
    <s v="ECOLE JOURI CHERKAOUI-Achats-Pharmacie"/>
    <x v="5"/>
    <x v="3"/>
    <x v="25"/>
    <x v="0"/>
    <n v="690.461538461538"/>
    <n v="0"/>
    <n v="690.461538461538"/>
  </r>
  <r>
    <s v="ECOLE JOURI CHERKAOUI-Achats-Pneus"/>
    <x v="5"/>
    <x v="3"/>
    <x v="26"/>
    <x v="1"/>
    <n v="2381.4"/>
    <n v="0"/>
    <n v="2381.4"/>
  </r>
  <r>
    <s v="ECOLE JOURI CHERKAOUI-Achats-Produits de nettoyage"/>
    <x v="5"/>
    <x v="3"/>
    <x v="27"/>
    <x v="0"/>
    <n v="19027.686600000001"/>
    <n v="8335.2000000000007"/>
    <n v="10692.4866"/>
  </r>
  <r>
    <s v="ECOLE JOURI CHERKAOUI-Achats-Travaux d'impression"/>
    <x v="5"/>
    <x v="3"/>
    <x v="28"/>
    <x v="0"/>
    <n v="21645.426415094302"/>
    <n v="2104"/>
    <n v="19541.426415094302"/>
  </r>
  <r>
    <s v="ECOLE JOURI CHERKAOUI-Achats-Vêtement de travail"/>
    <x v="5"/>
    <x v="3"/>
    <x v="29"/>
    <x v="0"/>
    <n v="4403.3207547169804"/>
    <n v="0"/>
    <n v="4403.3207547169804"/>
  </r>
  <r>
    <s v="ECOLE JOURI CHERKAOUI-Achats-Vidange"/>
    <x v="5"/>
    <x v="3"/>
    <x v="30"/>
    <x v="1"/>
    <n v="1148.0028"/>
    <n v="0"/>
    <n v="1148.0028"/>
  </r>
  <r>
    <s v="ECOLE JOURI CHERKAOUI-Achats-Visite technique"/>
    <x v="5"/>
    <x v="3"/>
    <x v="31"/>
    <x v="1"/>
    <n v="7000"/>
    <n v="0"/>
    <n v="7000"/>
  </r>
  <r>
    <s v="ECOLE JOURI CHERKAOUI-Charges Assurances-AT"/>
    <x v="5"/>
    <x v="4"/>
    <x v="32"/>
    <x v="0"/>
    <n v="7630.48"/>
    <n v="0"/>
    <n v="7630.48"/>
  </r>
  <r>
    <s v="ECOLE JOURI CHERKAOUI-Charges Assurances-AUTO"/>
    <x v="5"/>
    <x v="4"/>
    <x v="33"/>
    <x v="2"/>
    <n v="17054.34"/>
    <n v="0"/>
    <n v="17054.34"/>
  </r>
  <r>
    <s v="ECOLE JOURI CHERKAOUI-Charges Assurances-MULTIRISQUE"/>
    <x v="5"/>
    <x v="4"/>
    <x v="34"/>
    <x v="0"/>
    <n v="8893.82"/>
    <n v="0"/>
    <n v="8893.82"/>
  </r>
  <r>
    <s v="ECOLE JOURI CHERKAOUI-Charges Assurances-RC"/>
    <x v="5"/>
    <x v="4"/>
    <x v="35"/>
    <x v="0"/>
    <n v="10524.4"/>
    <n v="0"/>
    <n v="10524.4"/>
  </r>
  <r>
    <s v="ECOLE JOURI CHERKAOUI-Charges contractuelles-AUTRES IMPÔTS, TAXES ET DROITS ASSIMILÉS"/>
    <x v="5"/>
    <x v="5"/>
    <x v="53"/>
    <x v="0"/>
    <n v="3093.78"/>
    <n v="0"/>
    <n v="3093.78"/>
  </r>
  <r>
    <s v="ECOLE JOURI CHERKAOUI-Charges contractuelles-DROITS D’ENREGISTREMENT ET DE TIMBRE"/>
    <x v="5"/>
    <x v="5"/>
    <x v="39"/>
    <x v="0"/>
    <n v="7186.3333333333303"/>
    <n v="0"/>
    <n v="7186.3333333333303"/>
  </r>
  <r>
    <s v="ECOLE JOURI CHERKAOUI-Charges contractuelles-EAU"/>
    <x v="5"/>
    <x v="5"/>
    <x v="40"/>
    <x v="0"/>
    <n v="10850.315000000001"/>
    <n v="0"/>
    <n v="10850.315000000001"/>
  </r>
  <r>
    <s v="ECOLE JOURI CHERKAOUI-Charges contractuelles-ELECTRICITE"/>
    <x v="5"/>
    <x v="5"/>
    <x v="41"/>
    <x v="0"/>
    <n v="20156.365000000002"/>
    <n v="0"/>
    <n v="20156.365000000002"/>
  </r>
  <r>
    <s v="ECOLE JOURI CHERKAOUI-Charges contractuelles-FRAIS DE TÉLÉPHONE"/>
    <x v="5"/>
    <x v="5"/>
    <x v="42"/>
    <x v="0"/>
    <n v="12837.6"/>
    <n v="0"/>
    <n v="12837.6"/>
  </r>
  <r>
    <s v="ECOLE JOURI CHERKAOUI-Charges contractuelles-FRAIS ET COMMISSIONS SUR SERVICES BANCAIRES"/>
    <x v="5"/>
    <x v="5"/>
    <x v="43"/>
    <x v="0"/>
    <n v="9233.3366666666607"/>
    <n v="0"/>
    <n v="9233.3366666666607"/>
  </r>
  <r>
    <s v="ECOLE JOURI CHERKAOUI-Charges contractuelles-FRAIS POSTAUX"/>
    <x v="5"/>
    <x v="5"/>
    <x v="44"/>
    <x v="0"/>
    <n v="2014.3783333333299"/>
    <n v="0"/>
    <n v="2014.3783333333299"/>
  </r>
  <r>
    <s v="ECOLE JOURI CHERKAOUI-Charges contractuelles-HONORAIRES (FIDAROC, Autres…)"/>
    <x v="5"/>
    <x v="5"/>
    <x v="45"/>
    <x v="0"/>
    <n v="3050"/>
    <n v="0"/>
    <n v="3050"/>
  </r>
  <r>
    <s v="ECOLE JOURI CHERKAOUI-Charges contractuelles-PATENTE"/>
    <x v="5"/>
    <x v="5"/>
    <x v="46"/>
    <x v="0"/>
    <n v="2166.665"/>
    <n v="0"/>
    <n v="2166.665"/>
  </r>
  <r>
    <s v="ECOLE JOURI CHERKAOUI-Charges contractuelles-TAXE URBAINE ET TAXE D'ÉDILITÉ"/>
    <x v="5"/>
    <x v="5"/>
    <x v="47"/>
    <x v="0"/>
    <n v="6790"/>
    <n v="0"/>
    <n v="6790"/>
  </r>
  <r>
    <s v="ECOLE JOURI CHERKAOUI-Charges contractuelles-TAXES SUR LES VÉHICULES"/>
    <x v="5"/>
    <x v="5"/>
    <x v="48"/>
    <x v="0"/>
    <n v="5417.17"/>
    <n v="0"/>
    <n v="5417.17"/>
  </r>
  <r>
    <s v="ECOLE JOURI CHERKAOUI-Commun-Achats-Consommables"/>
    <x v="5"/>
    <x v="3"/>
    <x v="49"/>
    <x v="0"/>
    <n v="3549.1951698113198"/>
    <n v="0"/>
    <n v="3549.1951698113198"/>
  </r>
  <r>
    <s v="ECOLE JOURI CHERKAOUI-Commun-Achats-Fournitures"/>
    <x v="5"/>
    <x v="3"/>
    <x v="50"/>
    <x v="0"/>
    <n v="19477.2340981132"/>
    <n v="0"/>
    <n v="19477.2340981132"/>
  </r>
  <r>
    <s v="ECOLE JOURI CHERKAOUI-Marketing et Communication-Impression documents"/>
    <x v="5"/>
    <x v="1"/>
    <x v="6"/>
    <x v="0"/>
    <n v="5000"/>
    <n v="0"/>
    <n v="5000"/>
  </r>
  <r>
    <s v="ECOLE JOURI CHERKAOUI-Marketing et Communication-Journée portes ouvertes"/>
    <x v="5"/>
    <x v="1"/>
    <x v="7"/>
    <x v="0"/>
    <n v="7500"/>
    <n v="0"/>
    <n v="7500"/>
  </r>
  <r>
    <s v="ECOLE JOURI CHERKAOUI-Marketing et Communication-Sponsoring de postes"/>
    <x v="5"/>
    <x v="1"/>
    <x v="9"/>
    <x v="0"/>
    <n v="0"/>
    <n v="0"/>
    <n v="0"/>
  </r>
  <r>
    <s v="ECOLE JOURI CHERKAOUI-Maternelle-Achats-Fournitures"/>
    <x v="5"/>
    <x v="3"/>
    <x v="50"/>
    <x v="4"/>
    <n v="1866.63168"/>
    <n v="0"/>
    <n v="1866.63168"/>
  </r>
  <r>
    <s v="ECOLE JOURI CHERKAOUI-Parascolaire-Divers Evenements"/>
    <x v="5"/>
    <x v="7"/>
    <x v="52"/>
    <x v="0"/>
    <n v="5827.6382908805399"/>
    <n v="0"/>
    <n v="5827.6382908805399"/>
  </r>
  <r>
    <s v="ECOLE JOURI CHERKAOUI-SI-Autres charges SI"/>
    <x v="5"/>
    <x v="2"/>
    <x v="10"/>
    <x v="0"/>
    <n v="2513.6114488349899"/>
    <n v="0"/>
    <n v="2513.6114488349899"/>
  </r>
  <r>
    <s v="ECOLE JOURI CHERKAOUI-SI-Dématérialisation des RI"/>
    <x v="5"/>
    <x v="2"/>
    <x v="11"/>
    <x v="0"/>
    <n v="523.66905184062296"/>
    <n v="0"/>
    <n v="523.66905184062296"/>
  </r>
  <r>
    <s v="ECOLE JOURI CHERKAOUI-SI-GPS"/>
    <x v="5"/>
    <x v="2"/>
    <x v="12"/>
    <x v="0"/>
    <n v="1076.97946922087"/>
    <n v="0"/>
    <n v="1076.97946922087"/>
  </r>
  <r>
    <s v="ECOLE JOURI CHERKAOUI-SI-SAGE 1000"/>
    <x v="5"/>
    <x v="2"/>
    <x v="14"/>
    <x v="0"/>
    <n v="1102.1441545749699"/>
    <n v="0"/>
    <n v="1102.1441545749699"/>
  </r>
  <r>
    <s v="ECOLE JOURI CHERKAOUI-SI-SAGE PAIE"/>
    <x v="5"/>
    <x v="2"/>
    <x v="15"/>
    <x v="0"/>
    <n v="1089.49346235442"/>
    <n v="0"/>
    <n v="1089.49346235442"/>
  </r>
  <r>
    <s v="ECOLE JOURI CHERKAOUI-SI-Vdoc"/>
    <x v="5"/>
    <x v="2"/>
    <x v="16"/>
    <x v="0"/>
    <n v="1728.1078710740601"/>
    <n v="0"/>
    <n v="1728.1078710740601"/>
  </r>
  <r>
    <s v="Ecole Yassamine Ain Sbaa-Charges contractuelles-EAU"/>
    <x v="6"/>
    <x v="5"/>
    <x v="40"/>
    <x v="0"/>
    <n v="1200"/>
    <n v="0"/>
    <n v="1200"/>
  </r>
  <r>
    <s v="Ecole Yassamine Ain Sbaa-Charges contractuelles-ELECTRICITE"/>
    <x v="6"/>
    <x v="5"/>
    <x v="41"/>
    <x v="0"/>
    <n v="3600"/>
    <n v="0"/>
    <n v="3600"/>
  </r>
  <r>
    <s v="Ecole Yassamine Ain Sbaa-Charges contractuelles-HONORAIRES (FIDAROC, Autres…)"/>
    <x v="6"/>
    <x v="5"/>
    <x v="45"/>
    <x v="0"/>
    <n v="3050"/>
    <n v="0"/>
    <n v="3050"/>
  </r>
  <r>
    <s v="Ecole Yassamine Benguerir-Achats Hors Circuit (Caisse)-Achats Hors Circuit (Caisse)"/>
    <x v="7"/>
    <x v="0"/>
    <x v="0"/>
    <x v="0"/>
    <n v="30000"/>
    <n v="0"/>
    <n v="30000"/>
  </r>
  <r>
    <s v="Ecole Yassamine Benguerir-Achats-Divers"/>
    <x v="7"/>
    <x v="3"/>
    <x v="18"/>
    <x v="0"/>
    <n v="9321.3627171332591"/>
    <n v="0"/>
    <n v="9321.3627171332591"/>
  </r>
  <r>
    <s v="Ecole Yassamine Benguerir-Achats-Divers Prestations de service"/>
    <x v="7"/>
    <x v="3"/>
    <x v="19"/>
    <x v="0"/>
    <n v="16661.164819019701"/>
    <n v="0"/>
    <n v="16661.164819019701"/>
  </r>
  <r>
    <s v="Ecole Yassamine Benguerir-Achats-Entretien et réparations"/>
    <x v="7"/>
    <x v="3"/>
    <x v="21"/>
    <x v="0"/>
    <n v="31577.806586892999"/>
    <n v="0"/>
    <n v="31577.806586892999"/>
  </r>
  <r>
    <s v="Ecole Yassamine Benguerir-Achats-Location copieur"/>
    <x v="7"/>
    <x v="3"/>
    <x v="23"/>
    <x v="0"/>
    <n v="84318.056068085105"/>
    <n v="0"/>
    <n v="84318.056068085105"/>
  </r>
  <r>
    <s v="Ecole Yassamine Benguerir-Achats-Pharmacie"/>
    <x v="7"/>
    <x v="3"/>
    <x v="25"/>
    <x v="0"/>
    <n v="4690.4413023964198"/>
    <n v="3822.1"/>
    <n v="868.34130239641991"/>
  </r>
  <r>
    <s v="Ecole Yassamine Benguerir-Achats-Produits de nettoyage"/>
    <x v="7"/>
    <x v="3"/>
    <x v="27"/>
    <x v="0"/>
    <n v="175682.73060000001"/>
    <n v="7992"/>
    <n v="167690.73060000001"/>
  </r>
  <r>
    <s v="Ecole Yassamine Benguerir-Achats-Travaux d'impression"/>
    <x v="7"/>
    <x v="3"/>
    <x v="28"/>
    <x v="0"/>
    <n v="8965.9097872340408"/>
    <n v="6240"/>
    <n v="2725.9097872340408"/>
  </r>
  <r>
    <s v="Ecole Yassamine Benguerir-Achats-Vêtement de travail"/>
    <x v="7"/>
    <x v="3"/>
    <x v="29"/>
    <x v="0"/>
    <n v="8395.9396192609202"/>
    <n v="7644"/>
    <n v="751.93961926092015"/>
  </r>
  <r>
    <s v="Ecole Yassamine Benguerir-Charges Assurances-AT"/>
    <x v="7"/>
    <x v="4"/>
    <x v="32"/>
    <x v="0"/>
    <n v="18983.439999999999"/>
    <n v="0"/>
    <n v="18983.439999999999"/>
  </r>
  <r>
    <s v="Ecole Yassamine Benguerir-Charges Assurances-AUTO"/>
    <x v="7"/>
    <x v="4"/>
    <x v="33"/>
    <x v="2"/>
    <n v="0"/>
    <n v="0"/>
    <n v="0"/>
  </r>
  <r>
    <s v="Ecole Yassamine Benguerir-Charges Assurances-RC"/>
    <x v="7"/>
    <x v="4"/>
    <x v="35"/>
    <x v="0"/>
    <n v="19211.2"/>
    <n v="0"/>
    <n v="19211.2"/>
  </r>
  <r>
    <s v="Ecole Yassamine Benguerir-Charges contractuelles-DROITS D’ENREGISTREMENT ET DE TIMBRE"/>
    <x v="7"/>
    <x v="5"/>
    <x v="39"/>
    <x v="0"/>
    <n v="96"/>
    <n v="0"/>
    <n v="96"/>
  </r>
  <r>
    <s v="Ecole Yassamine Benguerir-Charges contractuelles-EAU"/>
    <x v="7"/>
    <x v="5"/>
    <x v="40"/>
    <x v="0"/>
    <n v="83482.559999999998"/>
    <n v="0"/>
    <n v="83482.559999999998"/>
  </r>
  <r>
    <s v="Ecole Yassamine Benguerir-Charges contractuelles-ELECTRICITE"/>
    <x v="7"/>
    <x v="5"/>
    <x v="41"/>
    <x v="0"/>
    <n v="175568.66"/>
    <n v="0"/>
    <n v="175568.66"/>
  </r>
  <r>
    <s v="Ecole Yassamine Benguerir-Charges contractuelles-FRAIS DE TÉLÉPHONE"/>
    <x v="7"/>
    <x v="5"/>
    <x v="42"/>
    <x v="0"/>
    <n v="13238.183999999999"/>
    <n v="0"/>
    <n v="13238.183999999999"/>
  </r>
  <r>
    <s v="Ecole Yassamine Benguerir-Charges contractuelles-FRAIS ET COMMISSIONS SUR SERVICES BANCAIRES"/>
    <x v="7"/>
    <x v="5"/>
    <x v="43"/>
    <x v="0"/>
    <n v="11246.74"/>
    <n v="0"/>
    <n v="11246.74"/>
  </r>
  <r>
    <s v="Ecole Yassamine Benguerir-Charges contractuelles-HONORAIRES (FIDAROC, Autres…)"/>
    <x v="7"/>
    <x v="5"/>
    <x v="45"/>
    <x v="0"/>
    <n v="3050"/>
    <n v="0"/>
    <n v="3050"/>
  </r>
  <r>
    <s v="Ecole Yassamine Benguerir-Commun-Achats-Consommables"/>
    <x v="7"/>
    <x v="3"/>
    <x v="49"/>
    <x v="0"/>
    <n v="56378.144680851103"/>
    <n v="6186.4"/>
    <n v="50191.744680851101"/>
  </r>
  <r>
    <s v="Ecole Yassamine Benguerir-Commun-Achats-Fournitures"/>
    <x v="7"/>
    <x v="3"/>
    <x v="50"/>
    <x v="0"/>
    <n v="95383.2613013214"/>
    <n v="0"/>
    <n v="95383.2613013214"/>
  </r>
  <r>
    <s v="Ecole Yassamine Benguerir-Formations-Formations"/>
    <x v="7"/>
    <x v="6"/>
    <x v="51"/>
    <x v="0"/>
    <n v="22550"/>
    <n v="0"/>
    <n v="22550"/>
  </r>
  <r>
    <s v="Ecole Yassamine Benguerir-Maternelle-Achats-Fournitures"/>
    <x v="7"/>
    <x v="3"/>
    <x v="50"/>
    <x v="4"/>
    <n v="12624.772879545601"/>
    <n v="0"/>
    <n v="12624.772879545601"/>
  </r>
  <r>
    <s v="Ecole Yassamine Benguerir-Parascolaire-Divers Evenements"/>
    <x v="7"/>
    <x v="7"/>
    <x v="52"/>
    <x v="0"/>
    <n v="31237.071926184999"/>
    <n v="0"/>
    <n v="31237.071926184999"/>
  </r>
  <r>
    <s v="Ecole Yassamine Benguerir-Primaire-Achats-Consommables"/>
    <x v="7"/>
    <x v="3"/>
    <x v="49"/>
    <x v="5"/>
    <n v="2372.5928571428599"/>
    <n v="0"/>
    <n v="2372.5928571428599"/>
  </r>
  <r>
    <s v="Ecole Yassamine Benguerir-Primaire-Achats-Fournitures"/>
    <x v="7"/>
    <x v="3"/>
    <x v="50"/>
    <x v="5"/>
    <n v="39779.943942857099"/>
    <n v="0"/>
    <n v="39779.943942857099"/>
  </r>
  <r>
    <s v="Ecole Yassamine Benguerir-SI-Autres charges SI"/>
    <x v="7"/>
    <x v="2"/>
    <x v="10"/>
    <x v="0"/>
    <n v="6180.0424287960204"/>
    <n v="0"/>
    <n v="6180.0424287960204"/>
  </r>
  <r>
    <s v="Ecole Yassamine Benguerir-SI-Dématérialisation des RI"/>
    <x v="7"/>
    <x v="2"/>
    <x v="11"/>
    <x v="0"/>
    <n v="1287.5088393325"/>
    <n v="0"/>
    <n v="1287.5088393325"/>
  </r>
  <r>
    <s v="Ecole Yassamine Benguerir-SI-GPS"/>
    <x v="7"/>
    <x v="2"/>
    <x v="12"/>
    <x v="0"/>
    <n v="0"/>
    <n v="0"/>
    <n v="0"/>
  </r>
  <r>
    <s v="Ecole Yassamine Benguerir-SI-Pronote"/>
    <x v="7"/>
    <x v="2"/>
    <x v="13"/>
    <x v="0"/>
    <n v="29500"/>
    <n v="0"/>
    <n v="29500"/>
  </r>
  <r>
    <s v="Ecole Yassamine Benguerir-SI-SAGE 1000"/>
    <x v="7"/>
    <x v="2"/>
    <x v="14"/>
    <x v="0"/>
    <n v="2709.7655212701002"/>
    <n v="0"/>
    <n v="2709.7655212701002"/>
  </r>
  <r>
    <s v="Ecole Yassamine Benguerir-SI-SAGE PAIE"/>
    <x v="7"/>
    <x v="2"/>
    <x v="15"/>
    <x v="0"/>
    <n v="2678.6621402312799"/>
    <n v="0"/>
    <n v="2678.6621402312799"/>
  </r>
  <r>
    <s v="Ecole Yassamine Benguerir-SI-Vdoc"/>
    <x v="7"/>
    <x v="2"/>
    <x v="16"/>
    <x v="0"/>
    <n v="4248.7791697972698"/>
    <n v="0"/>
    <n v="4248.7791697972698"/>
  </r>
  <r>
    <s v="Ecole Yassamine Berrechid-Achats Hors Circuit (Caisse)-Achats Hors Circuit (Caisse)"/>
    <x v="8"/>
    <x v="0"/>
    <x v="0"/>
    <x v="0"/>
    <n v="30000"/>
    <n v="0"/>
    <n v="30000"/>
  </r>
  <r>
    <s v="Ecole Yassamine Berrechid-Achats-Cantine"/>
    <x v="8"/>
    <x v="3"/>
    <x v="17"/>
    <x v="0"/>
    <n v="13465.692992681799"/>
    <n v="0"/>
    <n v="13465.692992681799"/>
  </r>
  <r>
    <s v="Ecole Yassamine Berrechid-Achats-Divers"/>
    <x v="8"/>
    <x v="3"/>
    <x v="18"/>
    <x v="0"/>
    <n v="28810.5925738201"/>
    <n v="13188"/>
    <n v="15622.5925738201"/>
  </r>
  <r>
    <s v="Ecole Yassamine Berrechid-Achats-Divers Prestations de service"/>
    <x v="8"/>
    <x v="3"/>
    <x v="19"/>
    <x v="0"/>
    <n v="60246.2659364508"/>
    <n v="0"/>
    <n v="60246.2659364508"/>
  </r>
  <r>
    <s v="Ecole Yassamine Berrechid-Achats-DIVERS REPARATIONS"/>
    <x v="8"/>
    <x v="3"/>
    <x v="20"/>
    <x v="0"/>
    <n v="251663.72571529399"/>
    <n v="23185.200000000001"/>
    <n v="228478.52571529397"/>
  </r>
  <r>
    <s v="Ecole Yassamine Berrechid-Achats-Entretien et réparations"/>
    <x v="8"/>
    <x v="3"/>
    <x v="21"/>
    <x v="0"/>
    <n v="107204.349757734"/>
    <n v="0"/>
    <n v="107204.349757734"/>
  </r>
  <r>
    <s v="Ecole Yassamine Berrechid-Achats-Gasoil"/>
    <x v="8"/>
    <x v="3"/>
    <x v="22"/>
    <x v="0"/>
    <n v="964533.02548235306"/>
    <n v="0"/>
    <n v="964533.02548235306"/>
  </r>
  <r>
    <s v="Ecole Yassamine Berrechid-Achats-Location copieur"/>
    <x v="8"/>
    <x v="3"/>
    <x v="23"/>
    <x v="0"/>
    <n v="89345.888769048906"/>
    <n v="0"/>
    <n v="89345.888769048906"/>
  </r>
  <r>
    <s v="Ecole Yassamine Berrechid-Achats-Petit équipement"/>
    <x v="8"/>
    <x v="3"/>
    <x v="24"/>
    <x v="0"/>
    <n v="2615.7726379903802"/>
    <n v="0"/>
    <n v="2615.7726379903802"/>
  </r>
  <r>
    <s v="Ecole Yassamine Berrechid-Achats-Pharmacie"/>
    <x v="8"/>
    <x v="3"/>
    <x v="25"/>
    <x v="0"/>
    <n v="6828.7781926459202"/>
    <n v="0"/>
    <n v="6828.7781926459202"/>
  </r>
  <r>
    <s v="Ecole Yassamine Berrechid-Achats-Pneus"/>
    <x v="8"/>
    <x v="3"/>
    <x v="26"/>
    <x v="1"/>
    <n v="39275.3764694118"/>
    <n v="0"/>
    <n v="39275.3764694118"/>
  </r>
  <r>
    <s v="Ecole Yassamine Berrechid-Achats-Produits de nettoyage"/>
    <x v="8"/>
    <x v="3"/>
    <x v="27"/>
    <x v="0"/>
    <n v="50282.076000000001"/>
    <n v="5901.48"/>
    <n v="44380.596000000005"/>
  </r>
  <r>
    <s v="Ecole Yassamine Berrechid-Achats-Travaux d'impression"/>
    <x v="8"/>
    <x v="3"/>
    <x v="28"/>
    <x v="0"/>
    <n v="59208.207017061599"/>
    <n v="3456"/>
    <n v="55752.207017061599"/>
  </r>
  <r>
    <s v="Ecole Yassamine Berrechid-Achats-Vêtement de travail"/>
    <x v="8"/>
    <x v="3"/>
    <x v="29"/>
    <x v="0"/>
    <n v="10212.421615338901"/>
    <n v="0"/>
    <n v="10212.421615338901"/>
  </r>
  <r>
    <s v="Ecole Yassamine Berrechid-Achats-Vidange"/>
    <x v="8"/>
    <x v="3"/>
    <x v="30"/>
    <x v="1"/>
    <n v="33286.7007529412"/>
    <n v="0"/>
    <n v="33286.7007529412"/>
  </r>
  <r>
    <s v="Ecole Yassamine Berrechid-Achats-Visite technique"/>
    <x v="8"/>
    <x v="3"/>
    <x v="31"/>
    <x v="1"/>
    <n v="29400"/>
    <n v="12240"/>
    <n v="17160"/>
  </r>
  <r>
    <s v="Ecole Yassamine Berrechid-Charges Assurances-AT"/>
    <x v="8"/>
    <x v="4"/>
    <x v="32"/>
    <x v="0"/>
    <n v="10975.907215359999"/>
    <n v="0"/>
    <n v="10975.907215359999"/>
  </r>
  <r>
    <s v="Ecole Yassamine Berrechid-Charges Assurances-AUTO"/>
    <x v="8"/>
    <x v="4"/>
    <x v="33"/>
    <x v="2"/>
    <n v="93086.51"/>
    <n v="0"/>
    <n v="93086.51"/>
  </r>
  <r>
    <s v="Ecole Yassamine Berrechid-Charges Assurances-MULTIRISQUE"/>
    <x v="8"/>
    <x v="4"/>
    <x v="34"/>
    <x v="0"/>
    <n v="18652.72"/>
    <n v="0"/>
    <n v="18652.72"/>
  </r>
  <r>
    <s v="Ecole Yassamine Berrechid-Charges Assurances-RC"/>
    <x v="8"/>
    <x v="4"/>
    <x v="35"/>
    <x v="0"/>
    <n v="30839.200000000001"/>
    <n v="0"/>
    <n v="30839.200000000001"/>
  </r>
  <r>
    <s v="Ecole Yassamine Berrechid-Charges contractuelles-DROITS D’ENREGISTREMENT ET DE TIMBRE"/>
    <x v="8"/>
    <x v="5"/>
    <x v="39"/>
    <x v="0"/>
    <n v="16045.848333333301"/>
    <n v="0"/>
    <n v="16045.848333333301"/>
  </r>
  <r>
    <s v="Ecole Yassamine Berrechid-Charges contractuelles-EAU"/>
    <x v="8"/>
    <x v="5"/>
    <x v="40"/>
    <x v="0"/>
    <n v="31540.715"/>
    <n v="0"/>
    <n v="31540.715"/>
  </r>
  <r>
    <s v="Ecole Yassamine Berrechid-Charges contractuelles-ELECTRICITE"/>
    <x v="8"/>
    <x v="5"/>
    <x v="41"/>
    <x v="0"/>
    <n v="99927.927142857094"/>
    <n v="0"/>
    <n v="99927.927142857094"/>
  </r>
  <r>
    <s v="Ecole Yassamine Berrechid-Charges contractuelles-FRAIS DE TÉLÉPHONE"/>
    <x v="8"/>
    <x v="5"/>
    <x v="42"/>
    <x v="0"/>
    <n v="34688.54"/>
    <n v="0"/>
    <n v="34688.54"/>
  </r>
  <r>
    <s v="Ecole Yassamine Berrechid-Charges contractuelles-FRAIS ET COMMISSIONS SUR SERVICES BANCAIRES"/>
    <x v="8"/>
    <x v="5"/>
    <x v="43"/>
    <x v="0"/>
    <n v="20115.781666666699"/>
    <n v="0"/>
    <n v="20115.781666666699"/>
  </r>
  <r>
    <s v="Ecole Yassamine Berrechid-Charges contractuelles-FRAIS POSTAUX"/>
    <x v="8"/>
    <x v="5"/>
    <x v="44"/>
    <x v="0"/>
    <n v="852.5"/>
    <n v="0"/>
    <n v="852.5"/>
  </r>
  <r>
    <s v="Ecole Yassamine Berrechid-Charges contractuelles-HONORAIRES (FIDAROC, Autres…)"/>
    <x v="8"/>
    <x v="5"/>
    <x v="45"/>
    <x v="0"/>
    <n v="3060"/>
    <n v="0"/>
    <n v="3060"/>
  </r>
  <r>
    <s v="Ecole Yassamine Berrechid-Charges contractuelles-PATENTE"/>
    <x v="8"/>
    <x v="5"/>
    <x v="46"/>
    <x v="0"/>
    <n v="3000"/>
    <n v="0"/>
    <n v="3000"/>
  </r>
  <r>
    <s v="Ecole Yassamine Berrechid-Charges contractuelles-TAXE URBAINE ET TAXE D'ÉDILITÉ"/>
    <x v="8"/>
    <x v="5"/>
    <x v="47"/>
    <x v="0"/>
    <n v="20916"/>
    <n v="0"/>
    <n v="20916"/>
  </r>
  <r>
    <s v="Ecole Yassamine Berrechid-Charges contractuelles-TAXES SUR LES VÉHICULES"/>
    <x v="8"/>
    <x v="5"/>
    <x v="48"/>
    <x v="0"/>
    <n v="14000"/>
    <n v="0"/>
    <n v="14000"/>
  </r>
  <r>
    <s v="Ecole Yassamine Berrechid-Commun-Achats-Fournitures"/>
    <x v="8"/>
    <x v="3"/>
    <x v="50"/>
    <x v="0"/>
    <n v="49357.102998100701"/>
    <n v="0"/>
    <n v="49357.102998100701"/>
  </r>
  <r>
    <s v="Ecole Yassamine Berrechid-Formations-Formations"/>
    <x v="8"/>
    <x v="6"/>
    <x v="51"/>
    <x v="0"/>
    <n v="19220"/>
    <n v="0"/>
    <n v="19220"/>
  </r>
  <r>
    <s v="Ecole Yassamine Berrechid-Marketing et Communication-Activités After School"/>
    <x v="8"/>
    <x v="1"/>
    <x v="1"/>
    <x v="0"/>
    <n v="2500"/>
    <n v="0"/>
    <n v="2500"/>
  </r>
  <r>
    <s v="Ecole Yassamine Berrechid-Marketing et Communication-Campagne de communication"/>
    <x v="8"/>
    <x v="1"/>
    <x v="3"/>
    <x v="0"/>
    <n v="40000"/>
    <n v="0"/>
    <n v="40000"/>
  </r>
  <r>
    <s v="Ecole Yassamine Berrechid-Marketing et Communication-Conférences"/>
    <x v="8"/>
    <x v="1"/>
    <x v="65"/>
    <x v="0"/>
    <n v="5000"/>
    <n v="0"/>
    <n v="5000"/>
  </r>
  <r>
    <s v="Ecole Yassamine Berrechid-Marketing et Communication-Impression documents"/>
    <x v="8"/>
    <x v="1"/>
    <x v="6"/>
    <x v="0"/>
    <n v="10000"/>
    <n v="0"/>
    <n v="10000"/>
  </r>
  <r>
    <s v="Ecole Yassamine Berrechid-Marketing et Communication-Journée portes ouvertes"/>
    <x v="8"/>
    <x v="1"/>
    <x v="7"/>
    <x v="0"/>
    <n v="20000"/>
    <n v="0"/>
    <n v="20000"/>
  </r>
  <r>
    <s v="Ecole Yassamine Berrechid-Marketing et Communication-Signalisation &amp; aménagement"/>
    <x v="8"/>
    <x v="1"/>
    <x v="8"/>
    <x v="0"/>
    <n v="0"/>
    <n v="0"/>
    <n v="0"/>
  </r>
  <r>
    <s v="Ecole Yassamine Berrechid-Marketing et Communication-Sponsoring de postes"/>
    <x v="8"/>
    <x v="1"/>
    <x v="9"/>
    <x v="0"/>
    <n v="10000"/>
    <n v="0"/>
    <n v="10000"/>
  </r>
  <r>
    <s v="Ecole Yassamine Berrechid-Maternelle-Achats-Consommables"/>
    <x v="8"/>
    <x v="3"/>
    <x v="49"/>
    <x v="4"/>
    <n v="9241.4903225806502"/>
    <n v="0"/>
    <n v="9241.4903225806502"/>
  </r>
  <r>
    <s v="Ecole Yassamine Berrechid-Maternelle-Achats-Fournitures"/>
    <x v="8"/>
    <x v="3"/>
    <x v="50"/>
    <x v="4"/>
    <n v="21998.387028073201"/>
    <n v="0"/>
    <n v="21998.387028073201"/>
  </r>
  <r>
    <s v="Ecole Yassamine Berrechid-Parascolaire-Divers Evenements"/>
    <x v="8"/>
    <x v="7"/>
    <x v="52"/>
    <x v="0"/>
    <n v="10717.152031792701"/>
    <n v="0"/>
    <n v="10717.152031792701"/>
  </r>
  <r>
    <s v="Ecole Yassamine Berrechid-Primaire-Achats-Consommables"/>
    <x v="8"/>
    <x v="3"/>
    <x v="49"/>
    <x v="5"/>
    <n v="23919.571478111"/>
    <n v="0"/>
    <n v="23919.571478111"/>
  </r>
  <r>
    <s v="Ecole Yassamine Berrechid-Primaire-Achats-Fournitures"/>
    <x v="8"/>
    <x v="3"/>
    <x v="50"/>
    <x v="5"/>
    <n v="41676.184216216199"/>
    <n v="0"/>
    <n v="41676.184216216199"/>
  </r>
  <r>
    <s v="Ecole Yassamine Berrechid-Secondaire-Achats-Consommables"/>
    <x v="8"/>
    <x v="3"/>
    <x v="49"/>
    <x v="3"/>
    <n v="7047.8414328358203"/>
    <n v="3806.4"/>
    <n v="3241.4414328358203"/>
  </r>
  <r>
    <s v="Ecole Yassamine Berrechid-Secondaire-Achats-Fournitures"/>
    <x v="8"/>
    <x v="3"/>
    <x v="50"/>
    <x v="3"/>
    <n v="33880.037180142703"/>
    <n v="0"/>
    <n v="33880.037180142703"/>
  </r>
  <r>
    <s v="Ecole Yassamine Berrechid-SI-Autres charges SI"/>
    <x v="8"/>
    <x v="2"/>
    <x v="10"/>
    <x v="0"/>
    <n v="14885.228546234999"/>
    <n v="0"/>
    <n v="14885.228546234999"/>
  </r>
  <r>
    <s v="Ecole Yassamine Berrechid-SI-Dématérialisation des RI"/>
    <x v="8"/>
    <x v="2"/>
    <x v="11"/>
    <x v="0"/>
    <n v="3101.08928046562"/>
    <n v="0"/>
    <n v="3101.08928046562"/>
  </r>
  <r>
    <s v="Ecole Yassamine Berrechid-SI-GPS"/>
    <x v="8"/>
    <x v="2"/>
    <x v="12"/>
    <x v="0"/>
    <n v="6377.7102648007003"/>
    <n v="0"/>
    <n v="6377.7102648007003"/>
  </r>
  <r>
    <s v="Ecole Yassamine Berrechid-SI-Pronote"/>
    <x v="8"/>
    <x v="2"/>
    <x v="13"/>
    <x v="0"/>
    <n v="29500"/>
    <n v="0"/>
    <n v="29500"/>
  </r>
  <r>
    <s v="Ecole Yassamine Berrechid-SI-SAGE 1000"/>
    <x v="8"/>
    <x v="2"/>
    <x v="14"/>
    <x v="0"/>
    <n v="6526.7317426283498"/>
    <n v="0"/>
    <n v="6526.7317426283498"/>
  </r>
  <r>
    <s v="Ecole Yassamine Berrechid-SI-SAGE PAIE"/>
    <x v="8"/>
    <x v="2"/>
    <x v="15"/>
    <x v="0"/>
    <n v="6451.8162480087203"/>
    <n v="2762.86"/>
    <n v="3688.9562480087202"/>
  </r>
  <r>
    <s v="Ecole Yassamine Berrechid-SI-Vdoc"/>
    <x v="8"/>
    <x v="2"/>
    <x v="16"/>
    <x v="0"/>
    <n v="10233.5946255365"/>
    <n v="0"/>
    <n v="10233.5946255365"/>
  </r>
  <r>
    <s v="Ecole Yassamine Californie-Achats Hors Circuit (Caisse)-Achats Hors Circuit (Caisse)"/>
    <x v="9"/>
    <x v="0"/>
    <x v="0"/>
    <x v="0"/>
    <n v="30000"/>
    <n v="0"/>
    <n v="30000"/>
  </r>
  <r>
    <s v="Ecole Yassamine Californie-Achats-Cantine"/>
    <x v="9"/>
    <x v="3"/>
    <x v="17"/>
    <x v="0"/>
    <n v="286709.57409244502"/>
    <n v="0"/>
    <n v="286709.57409244502"/>
  </r>
  <r>
    <s v="Ecole Yassamine Californie-Achats-Divers"/>
    <x v="9"/>
    <x v="3"/>
    <x v="18"/>
    <x v="0"/>
    <n v="41191.864830398903"/>
    <n v="34555.5"/>
    <n v="6636.364830398903"/>
  </r>
  <r>
    <s v="Ecole Yassamine Californie-Achats-Divers Prestations de service"/>
    <x v="9"/>
    <x v="3"/>
    <x v="19"/>
    <x v="0"/>
    <n v="242099.77824726299"/>
    <n v="0"/>
    <n v="242099.77824726299"/>
  </r>
  <r>
    <s v="Ecole Yassamine Californie-Achats-DIVERS REPARATIONS"/>
    <x v="9"/>
    <x v="3"/>
    <x v="20"/>
    <x v="0"/>
    <n v="173249.8236"/>
    <n v="13164"/>
    <n v="160085.8236"/>
  </r>
  <r>
    <s v="Ecole Yassamine Californie-Achats-Entretien et réparations"/>
    <x v="9"/>
    <x v="3"/>
    <x v="21"/>
    <x v="0"/>
    <n v="142590.720327824"/>
    <n v="0"/>
    <n v="142590.720327824"/>
  </r>
  <r>
    <s v="Ecole Yassamine Californie-Achats-Gasoil"/>
    <x v="9"/>
    <x v="3"/>
    <x v="22"/>
    <x v="0"/>
    <n v="417468.966755556"/>
    <n v="0"/>
    <n v="417468.966755556"/>
  </r>
  <r>
    <s v="Ecole Yassamine Californie-Achats-Location copieur"/>
    <x v="9"/>
    <x v="3"/>
    <x v="23"/>
    <x v="0"/>
    <n v="140448.31368495"/>
    <n v="0"/>
    <n v="140448.31368495"/>
  </r>
  <r>
    <s v="Ecole Yassamine Californie-Achats-Petit équipement"/>
    <x v="9"/>
    <x v="3"/>
    <x v="24"/>
    <x v="0"/>
    <n v="31052.349544164001"/>
    <n v="0"/>
    <n v="31052.349544164001"/>
  </r>
  <r>
    <s v="Ecole Yassamine Californie-Achats-Pharmacie"/>
    <x v="9"/>
    <x v="3"/>
    <x v="25"/>
    <x v="0"/>
    <n v="9391.2096766683098"/>
    <n v="9095.7000000000007"/>
    <n v="295.50967666830911"/>
  </r>
  <r>
    <s v="Ecole Yassamine Californie-Achats-Pneus"/>
    <x v="9"/>
    <x v="3"/>
    <x v="26"/>
    <x v="1"/>
    <n v="22329.106800000001"/>
    <n v="0"/>
    <n v="22329.106800000001"/>
  </r>
  <r>
    <s v="Ecole Yassamine Californie-Achats-Produits de nettoyage"/>
    <x v="9"/>
    <x v="3"/>
    <x v="27"/>
    <x v="0"/>
    <n v="90638.909400000004"/>
    <n v="16377.48"/>
    <n v="74261.429400000008"/>
  </r>
  <r>
    <s v="Ecole Yassamine Californie-Achats-Travaux d'impression"/>
    <x v="9"/>
    <x v="3"/>
    <x v="28"/>
    <x v="0"/>
    <n v="117080.710645161"/>
    <n v="4488"/>
    <n v="112592.710645161"/>
  </r>
  <r>
    <s v="Ecole Yassamine Californie-Achats-Vêtement de travail"/>
    <x v="9"/>
    <x v="3"/>
    <x v="29"/>
    <x v="0"/>
    <n v="25690.524181236098"/>
    <n v="6648"/>
    <n v="19042.524181236098"/>
  </r>
  <r>
    <s v="Ecole Yassamine Californie-Achats-Vidange"/>
    <x v="9"/>
    <x v="3"/>
    <x v="30"/>
    <x v="1"/>
    <n v="22721.271066666701"/>
    <n v="1951"/>
    <n v="20770.271066666701"/>
  </r>
  <r>
    <s v="Ecole Yassamine Californie-Achats-Visite technique"/>
    <x v="9"/>
    <x v="3"/>
    <x v="31"/>
    <x v="1"/>
    <n v="22400"/>
    <n v="0"/>
    <n v="22400"/>
  </r>
  <r>
    <s v="Ecole Yassamine Californie-Charges Assurances-AT"/>
    <x v="9"/>
    <x v="4"/>
    <x v="32"/>
    <x v="0"/>
    <n v="81310.672000000006"/>
    <n v="0"/>
    <n v="81310.672000000006"/>
  </r>
  <r>
    <s v="Ecole Yassamine Californie-Charges Assurances-AUTO"/>
    <x v="9"/>
    <x v="4"/>
    <x v="33"/>
    <x v="2"/>
    <n v="67024.7"/>
    <n v="0"/>
    <n v="67024.7"/>
  </r>
  <r>
    <s v="Ecole Yassamine Californie-Charges Assurances-MULTIRISQUE"/>
    <x v="9"/>
    <x v="4"/>
    <x v="34"/>
    <x v="0"/>
    <n v="16761.419999999998"/>
    <n v="0"/>
    <n v="16761.419999999998"/>
  </r>
  <r>
    <s v="Ecole Yassamine Californie-Charges Assurances-RC"/>
    <x v="9"/>
    <x v="4"/>
    <x v="35"/>
    <x v="0"/>
    <n v="38397.4"/>
    <n v="0"/>
    <n v="38397.4"/>
  </r>
  <r>
    <s v="Ecole Yassamine Californie-Charges contractuelles-DROITS D’ENREGISTREMENT ET DE TIMBRE"/>
    <x v="9"/>
    <x v="5"/>
    <x v="39"/>
    <x v="0"/>
    <n v="24785.7"/>
    <n v="0"/>
    <n v="24785.7"/>
  </r>
  <r>
    <s v="Ecole Yassamine Californie-Charges contractuelles-EAU"/>
    <x v="9"/>
    <x v="5"/>
    <x v="40"/>
    <x v="0"/>
    <n v="115980.406428571"/>
    <n v="0"/>
    <n v="115980.406428571"/>
  </r>
  <r>
    <s v="Ecole Yassamine Californie-Charges contractuelles-ELECTRICITE"/>
    <x v="9"/>
    <x v="5"/>
    <x v="41"/>
    <x v="0"/>
    <n v="200865.77249999999"/>
    <n v="0"/>
    <n v="200865.77249999999"/>
  </r>
  <r>
    <s v="Ecole Yassamine Californie-Charges contractuelles-FRAIS DE TÉLÉPHONE"/>
    <x v="9"/>
    <x v="5"/>
    <x v="42"/>
    <x v="0"/>
    <n v="46505"/>
    <n v="0"/>
    <n v="46505"/>
  </r>
  <r>
    <s v="Ecole Yassamine Californie-Charges contractuelles-FRAIS ET COMMISSIONS SUR SERVICES BANCAIRES"/>
    <x v="9"/>
    <x v="5"/>
    <x v="43"/>
    <x v="0"/>
    <n v="32028.686666666701"/>
    <n v="0"/>
    <n v="32028.686666666701"/>
  </r>
  <r>
    <s v="Ecole Yassamine Californie-Charges contractuelles-FRAIS POSTAUX"/>
    <x v="9"/>
    <x v="5"/>
    <x v="44"/>
    <x v="0"/>
    <n v="154.85"/>
    <n v="0"/>
    <n v="154.85"/>
  </r>
  <r>
    <s v="Ecole Yassamine Californie-Charges contractuelles-HONORAIRES (FIDAROC, Autres…)"/>
    <x v="9"/>
    <x v="5"/>
    <x v="45"/>
    <x v="0"/>
    <n v="99050"/>
    <n v="0"/>
    <n v="99050"/>
  </r>
  <r>
    <s v="Ecole Yassamine Californie-Charges contractuelles-PATENTE"/>
    <x v="9"/>
    <x v="5"/>
    <x v="46"/>
    <x v="0"/>
    <n v="23073.24"/>
    <n v="0"/>
    <n v="23073.24"/>
  </r>
  <r>
    <s v="Ecole Yassamine Californie-Charges contractuelles-TAXE URBAINE ET TAXE D'ÉDILITÉ"/>
    <x v="9"/>
    <x v="5"/>
    <x v="47"/>
    <x v="0"/>
    <n v="5937"/>
    <n v="0"/>
    <n v="5937"/>
  </r>
  <r>
    <s v="Ecole Yassamine Californie-Charges contractuelles-TAXES SUR LES VÉHICULES"/>
    <x v="9"/>
    <x v="5"/>
    <x v="48"/>
    <x v="0"/>
    <n v="10200"/>
    <n v="0"/>
    <n v="10200"/>
  </r>
  <r>
    <s v="Ecole Yassamine Californie-Commun-Achats-Consommables"/>
    <x v="9"/>
    <x v="3"/>
    <x v="49"/>
    <x v="0"/>
    <n v="8114.2834838709696"/>
    <n v="0"/>
    <n v="8114.2834838709696"/>
  </r>
  <r>
    <s v="Ecole Yassamine Californie-Commun-Achats-Fournitures"/>
    <x v="9"/>
    <x v="3"/>
    <x v="50"/>
    <x v="0"/>
    <n v="78108.709644599803"/>
    <n v="0"/>
    <n v="78108.709644599803"/>
  </r>
  <r>
    <s v="Ecole Yassamine Californie-Formations-Formations"/>
    <x v="9"/>
    <x v="6"/>
    <x v="51"/>
    <x v="0"/>
    <n v="20480"/>
    <n v="0"/>
    <n v="20480"/>
  </r>
  <r>
    <s v="Ecole Yassamine Californie-Marketing et Communication-Activités After School"/>
    <x v="9"/>
    <x v="1"/>
    <x v="1"/>
    <x v="0"/>
    <n v="7500"/>
    <n v="0"/>
    <n v="7500"/>
  </r>
  <r>
    <s v="Ecole Yassamine Californie-Marketing et Communication-Campagne de communication"/>
    <x v="9"/>
    <x v="1"/>
    <x v="3"/>
    <x v="0"/>
    <n v="50000"/>
    <n v="0"/>
    <n v="50000"/>
  </r>
  <r>
    <s v="Ecole Yassamine Californie-Marketing et Communication-Conférences"/>
    <x v="9"/>
    <x v="1"/>
    <x v="65"/>
    <x v="0"/>
    <n v="5000"/>
    <n v="0"/>
    <n v="5000"/>
  </r>
  <r>
    <s v="Ecole Yassamine Californie-Marketing et Communication-Impression documents"/>
    <x v="9"/>
    <x v="1"/>
    <x v="6"/>
    <x v="0"/>
    <n v="15000"/>
    <n v="0"/>
    <n v="15000"/>
  </r>
  <r>
    <s v="Ecole Yassamine Californie-Marketing et Communication-Journée portes ouvertes"/>
    <x v="9"/>
    <x v="1"/>
    <x v="7"/>
    <x v="0"/>
    <n v="20000"/>
    <n v="0"/>
    <n v="20000"/>
  </r>
  <r>
    <s v="Ecole Yassamine Californie-Marketing et Communication-Signalisation &amp; aménagement"/>
    <x v="9"/>
    <x v="1"/>
    <x v="8"/>
    <x v="0"/>
    <n v="5000"/>
    <n v="0"/>
    <n v="5000"/>
  </r>
  <r>
    <s v="Ecole Yassamine Californie-Marketing et Communication-Sponsoring de postes"/>
    <x v="9"/>
    <x v="1"/>
    <x v="9"/>
    <x v="0"/>
    <n v="10000"/>
    <n v="0"/>
    <n v="10000"/>
  </r>
  <r>
    <s v="Ecole Yassamine Californie-Maternelle-Achats-Consommables"/>
    <x v="9"/>
    <x v="3"/>
    <x v="49"/>
    <x v="4"/>
    <n v="19433.5491871921"/>
    <n v="5445.6"/>
    <n v="13987.9491871921"/>
  </r>
  <r>
    <s v="Ecole Yassamine Californie-Maternelle-Achats-Fournitures"/>
    <x v="9"/>
    <x v="3"/>
    <x v="50"/>
    <x v="4"/>
    <n v="25735.971092969099"/>
    <n v="0"/>
    <n v="25735.971092969099"/>
  </r>
  <r>
    <s v="Ecole Yassamine Californie-Parascolaire-Divers Evenements"/>
    <x v="9"/>
    <x v="7"/>
    <x v="52"/>
    <x v="0"/>
    <n v="18045.024858171098"/>
    <n v="0"/>
    <n v="18045.024858171098"/>
  </r>
  <r>
    <s v="Ecole Yassamine Californie-Primaire-Achats-Consommables"/>
    <x v="9"/>
    <x v="3"/>
    <x v="49"/>
    <x v="5"/>
    <n v="12915.76"/>
    <n v="4687.2"/>
    <n v="8228.5600000000013"/>
  </r>
  <r>
    <s v="Ecole Yassamine Californie-Primaire-Achats-Fournitures"/>
    <x v="9"/>
    <x v="3"/>
    <x v="50"/>
    <x v="5"/>
    <n v="155291.58668571399"/>
    <n v="0"/>
    <n v="155291.58668571399"/>
  </r>
  <r>
    <s v="Ecole Yassamine Californie-Secondaire-Achats-Consommables"/>
    <x v="9"/>
    <x v="3"/>
    <x v="49"/>
    <x v="3"/>
    <n v="8152.1346534653503"/>
    <n v="3842"/>
    <n v="4310.1346534653503"/>
  </r>
  <r>
    <s v="Ecole Yassamine Californie-Secondaire-Achats-Fournitures"/>
    <x v="9"/>
    <x v="3"/>
    <x v="50"/>
    <x v="3"/>
    <n v="39958.733482628297"/>
    <n v="0"/>
    <n v="39958.733482628297"/>
  </r>
  <r>
    <s v="Ecole Yassamine Californie-SI-Autres charges SI"/>
    <x v="9"/>
    <x v="2"/>
    <x v="10"/>
    <x v="0"/>
    <n v="35388.334270443302"/>
    <n v="0"/>
    <n v="35388.334270443302"/>
  </r>
  <r>
    <s v="Ecole Yassamine Californie-SI-Dématérialisation des RI"/>
    <x v="9"/>
    <x v="2"/>
    <x v="11"/>
    <x v="0"/>
    <n v="7372.5696396756803"/>
    <n v="0"/>
    <n v="7372.5696396756803"/>
  </r>
  <r>
    <s v="Ecole Yassamine Californie-SI-GPS"/>
    <x v="9"/>
    <x v="2"/>
    <x v="12"/>
    <x v="0"/>
    <n v="15162.450615371399"/>
    <n v="0"/>
    <n v="15162.450615371399"/>
  </r>
  <r>
    <s v="Ecole Yassamine Californie-SI-Pronote"/>
    <x v="9"/>
    <x v="2"/>
    <x v="13"/>
    <x v="0"/>
    <n v="29500"/>
    <n v="0"/>
    <n v="29500"/>
  </r>
  <r>
    <s v="Ecole Yassamine Californie-SI-SAGE 1000"/>
    <x v="9"/>
    <x v="2"/>
    <x v="14"/>
    <x v="0"/>
    <n v="15516.7361981866"/>
    <n v="0"/>
    <n v="15516.7361981866"/>
  </r>
  <r>
    <s v="Ecole Yassamine Californie-SI-SAGE PAIE"/>
    <x v="9"/>
    <x v="2"/>
    <x v="15"/>
    <x v="0"/>
    <n v="15338.6311353452"/>
    <n v="9670"/>
    <n v="5668.6311353452002"/>
  </r>
  <r>
    <s v="Ecole Yassamine Californie-SI-Vdoc"/>
    <x v="9"/>
    <x v="2"/>
    <x v="16"/>
    <x v="0"/>
    <n v="24329.479810929701"/>
    <n v="0"/>
    <n v="24329.479810929701"/>
  </r>
  <r>
    <s v="Ecole Yassamine EL Jadida-Achats Hors Circuit (Caisse)-Achats Hors Circuit (Caisse)"/>
    <x v="10"/>
    <x v="0"/>
    <x v="0"/>
    <x v="0"/>
    <n v="30000"/>
    <n v="0"/>
    <n v="30000"/>
  </r>
  <r>
    <s v="Ecole Yassamine EL Jadida-Achats-Divers"/>
    <x v="10"/>
    <x v="3"/>
    <x v="18"/>
    <x v="0"/>
    <n v="6056.7403098880704"/>
    <n v="5193.6000000000004"/>
    <n v="863.14030988807008"/>
  </r>
  <r>
    <s v="Ecole Yassamine EL Jadida-Achats-Divers Prestations de service"/>
    <x v="10"/>
    <x v="3"/>
    <x v="19"/>
    <x v="0"/>
    <n v="38795.3857301846"/>
    <n v="0"/>
    <n v="38795.3857301846"/>
  </r>
  <r>
    <s v="Ecole Yassamine EL Jadida-Achats-Entretien et réparations"/>
    <x v="10"/>
    <x v="3"/>
    <x v="21"/>
    <x v="0"/>
    <n v="15010.981337233199"/>
    <n v="0"/>
    <n v="15010.981337233199"/>
  </r>
  <r>
    <s v="Ecole Yassamine EL Jadida-Achats-Location copieur"/>
    <x v="10"/>
    <x v="3"/>
    <x v="23"/>
    <x v="0"/>
    <n v="110797.652976685"/>
    <n v="0"/>
    <n v="110797.652976685"/>
  </r>
  <r>
    <s v="Ecole Yassamine EL Jadida-Achats-Petit équipement"/>
    <x v="10"/>
    <x v="3"/>
    <x v="24"/>
    <x v="0"/>
    <n v="36.8909819639278"/>
    <n v="0"/>
    <n v="36.8909819639278"/>
  </r>
  <r>
    <s v="Ecole Yassamine EL Jadida-Achats-Pharmacie"/>
    <x v="10"/>
    <x v="3"/>
    <x v="25"/>
    <x v="0"/>
    <n v="2933.2827875262701"/>
    <n v="1104.3"/>
    <n v="1828.9827875262702"/>
  </r>
  <r>
    <s v="Ecole Yassamine EL Jadida-Achats-Produits de nettoyage"/>
    <x v="10"/>
    <x v="3"/>
    <x v="27"/>
    <x v="0"/>
    <n v="65883.643800000005"/>
    <n v="65589"/>
    <n v="294.64380000000529"/>
  </r>
  <r>
    <s v="Ecole Yassamine EL Jadida-Achats-Travaux d'impression"/>
    <x v="10"/>
    <x v="3"/>
    <x v="28"/>
    <x v="0"/>
    <n v="33421.018536585398"/>
    <n v="6780"/>
    <n v="26641.018536585398"/>
  </r>
  <r>
    <s v="Ecole Yassamine EL Jadida-Achats-Vêtement de travail"/>
    <x v="10"/>
    <x v="3"/>
    <x v="29"/>
    <x v="0"/>
    <n v="8502.4390243902399"/>
    <n v="6402"/>
    <n v="2100.4390243902399"/>
  </r>
  <r>
    <s v="Ecole Yassamine EL Jadida-Charges Assurances-AT"/>
    <x v="10"/>
    <x v="4"/>
    <x v="32"/>
    <x v="0"/>
    <n v="56400.256000000001"/>
    <n v="0"/>
    <n v="56400.256000000001"/>
  </r>
  <r>
    <s v="Ecole Yassamine EL Jadida-Charges Assurances-AUTO"/>
    <x v="10"/>
    <x v="4"/>
    <x v="33"/>
    <x v="2"/>
    <n v="0"/>
    <n v="0"/>
    <n v="0"/>
  </r>
  <r>
    <s v="Ecole Yassamine EL Jadida-Charges Assurances-MULTIRISQUE"/>
    <x v="10"/>
    <x v="4"/>
    <x v="34"/>
    <x v="0"/>
    <n v="24824.79"/>
    <n v="0"/>
    <n v="24824.79"/>
  </r>
  <r>
    <s v="Ecole Yassamine EL Jadida-Charges Assurances-RC"/>
    <x v="10"/>
    <x v="4"/>
    <x v="35"/>
    <x v="0"/>
    <n v="73760.2"/>
    <n v="0"/>
    <n v="73760.2"/>
  </r>
  <r>
    <s v="Ecole Yassamine EL Jadida-Charges contractuelles-DROITS D’ENREGISTREMENT ET DE TIMBRE"/>
    <x v="10"/>
    <x v="5"/>
    <x v="39"/>
    <x v="0"/>
    <n v="55"/>
    <n v="0"/>
    <n v="55"/>
  </r>
  <r>
    <s v="Ecole Yassamine EL Jadida-Charges contractuelles-EAU"/>
    <x v="10"/>
    <x v="5"/>
    <x v="40"/>
    <x v="0"/>
    <n v="63914.3616666667"/>
    <n v="0"/>
    <n v="63914.3616666667"/>
  </r>
  <r>
    <s v="Ecole Yassamine EL Jadida-Charges contractuelles-ELECTRICITE"/>
    <x v="10"/>
    <x v="5"/>
    <x v="41"/>
    <x v="0"/>
    <n v="124773.853333333"/>
    <n v="0"/>
    <n v="124773.853333333"/>
  </r>
  <r>
    <s v="Ecole Yassamine EL Jadida-Charges contractuelles-FRAIS DE TÉLÉPHONE"/>
    <x v="10"/>
    <x v="5"/>
    <x v="42"/>
    <x v="0"/>
    <n v="52274.21"/>
    <n v="0"/>
    <n v="52274.21"/>
  </r>
  <r>
    <s v="Ecole Yassamine EL Jadida-Charges contractuelles-FRAIS ET COMMISSIONS SUR SERVICES BANCAIRES"/>
    <x v="10"/>
    <x v="5"/>
    <x v="43"/>
    <x v="0"/>
    <n v="22321.695"/>
    <n v="0"/>
    <n v="22321.695"/>
  </r>
  <r>
    <s v="Ecole Yassamine EL Jadida-Charges contractuelles-FRAIS POSTAUX"/>
    <x v="10"/>
    <x v="5"/>
    <x v="44"/>
    <x v="0"/>
    <n v="1019.40666666667"/>
    <n v="0"/>
    <n v="1019.40666666667"/>
  </r>
  <r>
    <s v="Ecole Yassamine EL Jadida-Charges contractuelles-HONORAIRES (FIDAROC, Autres…)"/>
    <x v="10"/>
    <x v="5"/>
    <x v="45"/>
    <x v="0"/>
    <n v="3050"/>
    <n v="0"/>
    <n v="3050"/>
  </r>
  <r>
    <s v="Ecole Yassamine EL Jadida-Charges contractuelles-PATENTE"/>
    <x v="10"/>
    <x v="5"/>
    <x v="46"/>
    <x v="0"/>
    <n v="1200"/>
    <n v="0"/>
    <n v="1200"/>
  </r>
  <r>
    <s v="Ecole Yassamine EL Jadida-Commun-Achats-Fournitures"/>
    <x v="10"/>
    <x v="3"/>
    <x v="50"/>
    <x v="0"/>
    <n v="8883.6379226746194"/>
    <n v="0"/>
    <n v="8883.6379226746194"/>
  </r>
  <r>
    <s v="Ecole Yassamine EL Jadida-Formations-Formations"/>
    <x v="10"/>
    <x v="6"/>
    <x v="51"/>
    <x v="0"/>
    <n v="21740"/>
    <n v="0"/>
    <n v="21740"/>
  </r>
  <r>
    <s v="Ecole Yassamine EL Jadida-Maternelle-Achats-Consommables"/>
    <x v="10"/>
    <x v="3"/>
    <x v="49"/>
    <x v="4"/>
    <n v="11873.0657718121"/>
    <n v="0"/>
    <n v="11873.0657718121"/>
  </r>
  <r>
    <s v="Ecole Yassamine EL Jadida-Maternelle-Achats-Fournitures"/>
    <x v="10"/>
    <x v="3"/>
    <x v="50"/>
    <x v="4"/>
    <n v="26842.2205508552"/>
    <n v="0"/>
    <n v="26842.2205508552"/>
  </r>
  <r>
    <s v="Ecole Yassamine EL Jadida-Parascolaire-Divers Evenements"/>
    <x v="10"/>
    <x v="7"/>
    <x v="52"/>
    <x v="0"/>
    <n v="18762.928073815001"/>
    <n v="0"/>
    <n v="18762.928073815001"/>
  </r>
  <r>
    <s v="Ecole Yassamine EL Jadida-Primaire-Achats-Consommables"/>
    <x v="10"/>
    <x v="3"/>
    <x v="49"/>
    <x v="5"/>
    <n v="7452.7938294010901"/>
    <n v="4029.6"/>
    <n v="3423.1938294010902"/>
  </r>
  <r>
    <s v="Ecole Yassamine EL Jadida-Primaire-Achats-Fournitures"/>
    <x v="10"/>
    <x v="3"/>
    <x v="50"/>
    <x v="5"/>
    <n v="17488.559582633701"/>
    <n v="0"/>
    <n v="17488.559582633701"/>
  </r>
  <r>
    <s v="Ecole Yassamine EL Jadida-SI-Autres charges SI"/>
    <x v="10"/>
    <x v="2"/>
    <x v="10"/>
    <x v="0"/>
    <n v="24409.850380069998"/>
    <n v="0"/>
    <n v="24409.850380069998"/>
  </r>
  <r>
    <s v="Ecole Yassamine EL Jadida-SI-Dématérialisation des RI"/>
    <x v="10"/>
    <x v="2"/>
    <x v="11"/>
    <x v="0"/>
    <n v="5085.3854958479096"/>
    <n v="0"/>
    <n v="5085.3854958479096"/>
  </r>
  <r>
    <s v="Ecole Yassamine EL Jadida-SI-GPS"/>
    <x v="10"/>
    <x v="2"/>
    <x v="12"/>
    <x v="0"/>
    <n v="0"/>
    <n v="0"/>
    <n v="0"/>
  </r>
  <r>
    <s v="Ecole Yassamine EL Jadida-SI-Pronote"/>
    <x v="10"/>
    <x v="2"/>
    <x v="13"/>
    <x v="0"/>
    <n v="29500"/>
    <n v="0"/>
    <n v="29500"/>
  </r>
  <r>
    <s v="Ecole Yassamine EL Jadida-SI-SAGE 1000"/>
    <x v="10"/>
    <x v="2"/>
    <x v="14"/>
    <x v="0"/>
    <n v="10702.9962498432"/>
    <n v="0"/>
    <n v="10702.9962498432"/>
  </r>
  <r>
    <s v="Ecole Yassamine EL Jadida-SI-SAGE PAIE"/>
    <x v="10"/>
    <x v="2"/>
    <x v="15"/>
    <x v="0"/>
    <n v="10580.1445241116"/>
    <n v="3683.81"/>
    <n v="6896.3345241116003"/>
  </r>
  <r>
    <s v="Ecole Yassamine EL Jadida-SI-Vdoc"/>
    <x v="10"/>
    <x v="2"/>
    <x v="16"/>
    <x v="0"/>
    <n v="16781.772136298099"/>
    <n v="0"/>
    <n v="16781.772136298099"/>
  </r>
  <r>
    <s v="ECOLE YASSAMINE FES ROUTE IMMOUZER-Achats Hors Circuit (Caisse)-Achats Hors Circuit (Caisse)"/>
    <x v="11"/>
    <x v="0"/>
    <x v="0"/>
    <x v="0"/>
    <n v="30000"/>
    <n v="0"/>
    <n v="30000"/>
  </r>
  <r>
    <s v="ECOLE YASSAMINE FES ROUTE IMMOUZER-Achats-Cantine"/>
    <x v="11"/>
    <x v="3"/>
    <x v="17"/>
    <x v="0"/>
    <n v="458576.33248446602"/>
    <n v="0"/>
    <n v="458576.33248446602"/>
  </r>
  <r>
    <s v="ECOLE YASSAMINE FES ROUTE IMMOUZER-Achats-Divers"/>
    <x v="11"/>
    <x v="3"/>
    <x v="18"/>
    <x v="0"/>
    <n v="10545.9403395153"/>
    <n v="0"/>
    <n v="10545.9403395153"/>
  </r>
  <r>
    <s v="ECOLE YASSAMINE FES ROUTE IMMOUZER-Achats-Divers Prestations de service"/>
    <x v="11"/>
    <x v="3"/>
    <x v="19"/>
    <x v="0"/>
    <n v="68440.855911777398"/>
    <n v="0"/>
    <n v="68440.855911777398"/>
  </r>
  <r>
    <s v="ECOLE YASSAMINE FES ROUTE IMMOUZER-Achats-DIVERS REPARATIONS"/>
    <x v="11"/>
    <x v="3"/>
    <x v="20"/>
    <x v="0"/>
    <n v="90149.300640000001"/>
    <n v="2150"/>
    <n v="87999.300640000001"/>
  </r>
  <r>
    <s v="ECOLE YASSAMINE FES ROUTE IMMOUZER-Achats-Entretien et réparations"/>
    <x v="11"/>
    <x v="3"/>
    <x v="21"/>
    <x v="0"/>
    <n v="136502.63235406499"/>
    <n v="0"/>
    <n v="136502.63235406499"/>
  </r>
  <r>
    <s v="ECOLE YASSAMINE FES ROUTE IMMOUZER-Achats-Gasoil"/>
    <x v="11"/>
    <x v="3"/>
    <x v="22"/>
    <x v="0"/>
    <n v="282365.54135999997"/>
    <n v="0"/>
    <n v="282365.54135999997"/>
  </r>
  <r>
    <s v="ECOLE YASSAMINE FES ROUTE IMMOUZER-Achats-Location copieur"/>
    <x v="11"/>
    <x v="3"/>
    <x v="23"/>
    <x v="0"/>
    <n v="128986.488731233"/>
    <n v="0"/>
    <n v="128986.488731233"/>
  </r>
  <r>
    <s v="ECOLE YASSAMINE FES ROUTE IMMOUZER-Achats-Petit équipement"/>
    <x v="11"/>
    <x v="3"/>
    <x v="24"/>
    <x v="0"/>
    <n v="4816.5891472868198"/>
    <n v="0"/>
    <n v="4816.5891472868198"/>
  </r>
  <r>
    <s v="ECOLE YASSAMINE FES ROUTE IMMOUZER-Achats-Pharmacie"/>
    <x v="11"/>
    <x v="3"/>
    <x v="25"/>
    <x v="0"/>
    <n v="3276.4465116279098"/>
    <n v="0"/>
    <n v="3276.4465116279098"/>
  </r>
  <r>
    <s v="ECOLE YASSAMINE FES ROUTE IMMOUZER-Achats-Pneus"/>
    <x v="11"/>
    <x v="3"/>
    <x v="26"/>
    <x v="1"/>
    <n v="25200"/>
    <n v="0"/>
    <n v="25200"/>
  </r>
  <r>
    <s v="ECOLE YASSAMINE FES ROUTE IMMOUZER-Achats-Produits de nettoyage"/>
    <x v="11"/>
    <x v="3"/>
    <x v="27"/>
    <x v="0"/>
    <n v="23105.838599999999"/>
    <n v="10358.4"/>
    <n v="12747.438599999999"/>
  </r>
  <r>
    <s v="ECOLE YASSAMINE FES ROUTE IMMOUZER-Achats-Travaux d'impression"/>
    <x v="11"/>
    <x v="3"/>
    <x v="28"/>
    <x v="0"/>
    <n v="40537.553922480598"/>
    <n v="2016"/>
    <n v="38521.553922480598"/>
  </r>
  <r>
    <s v="ECOLE YASSAMINE FES ROUTE IMMOUZER-Achats-Vêtement de travail"/>
    <x v="11"/>
    <x v="3"/>
    <x v="29"/>
    <x v="0"/>
    <n v="4488.6821705426401"/>
    <n v="0"/>
    <n v="4488.6821705426401"/>
  </r>
  <r>
    <s v="ECOLE YASSAMINE FES ROUTE IMMOUZER-Achats-Vidange"/>
    <x v="11"/>
    <x v="3"/>
    <x v="30"/>
    <x v="1"/>
    <n v="8188.31916"/>
    <n v="0"/>
    <n v="8188.31916"/>
  </r>
  <r>
    <s v="ECOLE YASSAMINE FES ROUTE IMMOUZER-Achats-Visite technique"/>
    <x v="11"/>
    <x v="3"/>
    <x v="31"/>
    <x v="1"/>
    <n v="12600"/>
    <n v="4140"/>
    <n v="8460"/>
  </r>
  <r>
    <s v="ECOLE YASSAMINE FES ROUTE IMMOUZER-Charges Assurances-AT"/>
    <x v="11"/>
    <x v="4"/>
    <x v="32"/>
    <x v="0"/>
    <n v="15887.96992"/>
    <n v="0"/>
    <n v="15887.96992"/>
  </r>
  <r>
    <s v="ECOLE YASSAMINE FES ROUTE IMMOUZER-Charges Assurances-AUTO"/>
    <x v="11"/>
    <x v="4"/>
    <x v="33"/>
    <x v="2"/>
    <n v="51349.85"/>
    <n v="0"/>
    <n v="51349.85"/>
  </r>
  <r>
    <s v="ECOLE YASSAMINE FES ROUTE IMMOUZER-Charges Assurances-MULTIRISQUE"/>
    <x v="11"/>
    <x v="4"/>
    <x v="34"/>
    <x v="0"/>
    <n v="10066.450000000001"/>
    <n v="0"/>
    <n v="10066.450000000001"/>
  </r>
  <r>
    <s v="ECOLE YASSAMINE FES ROUTE IMMOUZER-Charges Assurances-RC"/>
    <x v="11"/>
    <x v="4"/>
    <x v="35"/>
    <x v="0"/>
    <n v="19655.8"/>
    <n v="0"/>
    <n v="19655.8"/>
  </r>
  <r>
    <s v="ECOLE YASSAMINE FES ROUTE IMMOUZER-Charges contractuelles-AUTRES IMPÔTS, TAXES ET DROITS ASSIMILÉS"/>
    <x v="11"/>
    <x v="5"/>
    <x v="53"/>
    <x v="0"/>
    <n v="2265"/>
    <n v="0"/>
    <n v="2265"/>
  </r>
  <r>
    <s v="ECOLE YASSAMINE FES ROUTE IMMOUZER-Charges contractuelles-COTISATIONS"/>
    <x v="11"/>
    <x v="5"/>
    <x v="37"/>
    <x v="0"/>
    <n v="0"/>
    <n v="0"/>
    <n v="0"/>
  </r>
  <r>
    <s v="ECOLE YASSAMINE FES ROUTE IMMOUZER-Charges contractuelles-CREDIT BAIL"/>
    <x v="11"/>
    <x v="5"/>
    <x v="38"/>
    <x v="0"/>
    <n v="0"/>
    <n v="0"/>
    <n v="0"/>
  </r>
  <r>
    <s v="ECOLE YASSAMINE FES ROUTE IMMOUZER-Charges contractuelles-DOCUMENTATION GÉNÉRALE"/>
    <x v="11"/>
    <x v="5"/>
    <x v="54"/>
    <x v="0"/>
    <n v="0"/>
    <n v="0"/>
    <n v="0"/>
  </r>
  <r>
    <s v="ECOLE YASSAMINE FES ROUTE IMMOUZER-Charges contractuelles-DROITS D’ENREGISTREMENT ET DE TIMBRE"/>
    <x v="11"/>
    <x v="5"/>
    <x v="39"/>
    <x v="0"/>
    <n v="8457.5035714285696"/>
    <n v="0"/>
    <n v="8457.5035714285696"/>
  </r>
  <r>
    <s v="ECOLE YASSAMINE FES ROUTE IMMOUZER-Charges contractuelles-EAU"/>
    <x v="11"/>
    <x v="5"/>
    <x v="40"/>
    <x v="0"/>
    <n v="23234.948571428598"/>
    <n v="0"/>
    <n v="23234.948571428598"/>
  </r>
  <r>
    <s v="ECOLE YASSAMINE FES ROUTE IMMOUZER-Charges contractuelles-ELECTRICITE"/>
    <x v="11"/>
    <x v="5"/>
    <x v="41"/>
    <x v="0"/>
    <n v="51001.002857142899"/>
    <n v="0"/>
    <n v="51001.002857142899"/>
  </r>
  <r>
    <s v="ECOLE YASSAMINE FES ROUTE IMMOUZER-Charges contractuelles-FRAIS DE TÉLÉPHONE"/>
    <x v="11"/>
    <x v="5"/>
    <x v="42"/>
    <x v="0"/>
    <n v="11834.6992857143"/>
    <n v="0"/>
    <n v="11834.6992857143"/>
  </r>
  <r>
    <s v="ECOLE YASSAMINE FES ROUTE IMMOUZER-Charges contractuelles-FRAIS ET COMMISSIONS SUR SERVICES BANCAIRES"/>
    <x v="11"/>
    <x v="5"/>
    <x v="43"/>
    <x v="0"/>
    <n v="9349.4471428571396"/>
    <n v="0"/>
    <n v="9349.4471428571396"/>
  </r>
  <r>
    <s v="ECOLE YASSAMINE FES ROUTE IMMOUZER-Charges contractuelles-FRAIS POSTAUX"/>
    <x v="11"/>
    <x v="5"/>
    <x v="44"/>
    <x v="0"/>
    <n v="2015.6985714285699"/>
    <n v="0"/>
    <n v="2015.6985714285699"/>
  </r>
  <r>
    <s v="ECOLE YASSAMINE FES ROUTE IMMOUZER-Charges contractuelles-HONORAIRES (FIDAROC, Autres…)"/>
    <x v="11"/>
    <x v="5"/>
    <x v="45"/>
    <x v="0"/>
    <n v="3050"/>
    <n v="0"/>
    <n v="3050"/>
  </r>
  <r>
    <s v="ECOLE YASSAMINE FES ROUTE IMMOUZER-Charges contractuelles-IMPÔTS ET TAXES DIRECTS"/>
    <x v="11"/>
    <x v="5"/>
    <x v="56"/>
    <x v="0"/>
    <n v="0"/>
    <n v="0"/>
    <n v="0"/>
  </r>
  <r>
    <s v="ECOLE YASSAMINE FES ROUTE IMMOUZER-Charges contractuelles-LOCATIONS DE CONSTRUCTIONS"/>
    <x v="11"/>
    <x v="5"/>
    <x v="57"/>
    <x v="0"/>
    <n v="0"/>
    <n v="0"/>
    <n v="0"/>
  </r>
  <r>
    <s v="ECOLE YASSAMINE FES ROUTE IMMOUZER-Charges contractuelles-LOCATIONS DE MATÉRIEL DE TRANSPORT"/>
    <x v="11"/>
    <x v="5"/>
    <x v="58"/>
    <x v="0"/>
    <n v="0"/>
    <n v="0"/>
    <n v="0"/>
  </r>
  <r>
    <s v="ECOLE YASSAMINE FES ROUTE IMMOUZER-Charges contractuelles-LOCATIONS DE TERRAINS"/>
    <x v="11"/>
    <x v="5"/>
    <x v="59"/>
    <x v="0"/>
    <n v="0"/>
    <n v="0"/>
    <n v="0"/>
  </r>
  <r>
    <s v="ECOLE YASSAMINE FES ROUTE IMMOUZER-Charges contractuelles-MAINTENANCE"/>
    <x v="11"/>
    <x v="5"/>
    <x v="60"/>
    <x v="0"/>
    <n v="0"/>
    <n v="0"/>
    <n v="0"/>
  </r>
  <r>
    <s v="ECOLE YASSAMINE FES ROUTE IMMOUZER-Charges contractuelles-PATENTE"/>
    <x v="11"/>
    <x v="5"/>
    <x v="46"/>
    <x v="0"/>
    <n v="8867"/>
    <n v="0"/>
    <n v="8867"/>
  </r>
  <r>
    <s v="ECOLE YASSAMINE FES ROUTE IMMOUZER-Charges contractuelles-SERVICES BANCAIRES"/>
    <x v="11"/>
    <x v="5"/>
    <x v="61"/>
    <x v="0"/>
    <n v="0"/>
    <n v="0"/>
    <n v="0"/>
  </r>
  <r>
    <s v="ECOLE YASSAMINE FES ROUTE IMMOUZER-Charges contractuelles-TAXE URBAINE ET TAXE D'ÉDILITÉ"/>
    <x v="11"/>
    <x v="5"/>
    <x v="47"/>
    <x v="0"/>
    <n v="0"/>
    <n v="0"/>
    <n v="0"/>
  </r>
  <r>
    <s v="ECOLE YASSAMINE FES ROUTE IMMOUZER-Charges contractuelles-TAXES LOCALES"/>
    <x v="11"/>
    <x v="5"/>
    <x v="62"/>
    <x v="0"/>
    <n v="0"/>
    <n v="0"/>
    <n v="0"/>
  </r>
  <r>
    <s v="ECOLE YASSAMINE FES ROUTE IMMOUZER-Charges contractuelles-TAXES SUR LES VÉHICULES"/>
    <x v="11"/>
    <x v="5"/>
    <x v="48"/>
    <x v="0"/>
    <n v="8850"/>
    <n v="0"/>
    <n v="8850"/>
  </r>
  <r>
    <s v="ECOLE YASSAMINE FES ROUTE IMMOUZER-Commun-Achats-Consommables"/>
    <x v="11"/>
    <x v="3"/>
    <x v="49"/>
    <x v="0"/>
    <n v="2756.05063291139"/>
    <n v="0"/>
    <n v="2756.05063291139"/>
  </r>
  <r>
    <s v="ECOLE YASSAMINE FES ROUTE IMMOUZER-Commun-Achats-Fournitures"/>
    <x v="11"/>
    <x v="3"/>
    <x v="50"/>
    <x v="0"/>
    <n v="50810.605957727399"/>
    <n v="0"/>
    <n v="50810.605957727399"/>
  </r>
  <r>
    <s v="ECOLE YASSAMINE FES ROUTE IMMOUZER-Formations-Formations"/>
    <x v="11"/>
    <x v="6"/>
    <x v="51"/>
    <x v="0"/>
    <n v="18320"/>
    <n v="0"/>
    <n v="18320"/>
  </r>
  <r>
    <s v="ECOLE YASSAMINE FES ROUTE IMMOUZER-Marketing et Communication-Activités After School"/>
    <x v="11"/>
    <x v="1"/>
    <x v="1"/>
    <x v="0"/>
    <n v="2500"/>
    <n v="0"/>
    <n v="2500"/>
  </r>
  <r>
    <s v="ECOLE YASSAMINE FES ROUTE IMMOUZER-Marketing et Communication-Campagne de communication"/>
    <x v="11"/>
    <x v="1"/>
    <x v="3"/>
    <x v="0"/>
    <n v="35000"/>
    <n v="0"/>
    <n v="35000"/>
  </r>
  <r>
    <s v="ECOLE YASSAMINE FES ROUTE IMMOUZER-Marketing et Communication-Conférences"/>
    <x v="11"/>
    <x v="1"/>
    <x v="65"/>
    <x v="0"/>
    <n v="5000"/>
    <n v="0"/>
    <n v="5000"/>
  </r>
  <r>
    <s v="ECOLE YASSAMINE FES ROUTE IMMOUZER-Marketing et Communication-Impression documents"/>
    <x v="11"/>
    <x v="1"/>
    <x v="6"/>
    <x v="0"/>
    <n v="10000"/>
    <n v="0"/>
    <n v="10000"/>
  </r>
  <r>
    <s v="ECOLE YASSAMINE FES ROUTE IMMOUZER-Marketing et Communication-Journée portes ouvertes"/>
    <x v="11"/>
    <x v="1"/>
    <x v="7"/>
    <x v="0"/>
    <n v="20000"/>
    <n v="0"/>
    <n v="20000"/>
  </r>
  <r>
    <s v="ECOLE YASSAMINE FES ROUTE IMMOUZER-Marketing et Communication-Signalisation &amp; aménagement"/>
    <x v="11"/>
    <x v="1"/>
    <x v="8"/>
    <x v="0"/>
    <n v="0"/>
    <n v="0"/>
    <n v="0"/>
  </r>
  <r>
    <s v="ECOLE YASSAMINE FES ROUTE IMMOUZER-Marketing et Communication-Sponsoring de postes"/>
    <x v="11"/>
    <x v="1"/>
    <x v="9"/>
    <x v="0"/>
    <n v="10000"/>
    <n v="0"/>
    <n v="10000"/>
  </r>
  <r>
    <s v="ECOLE YASSAMINE FES ROUTE IMMOUZER-Maternelle-Achats-Consommables"/>
    <x v="11"/>
    <x v="3"/>
    <x v="49"/>
    <x v="4"/>
    <n v="14004.48"/>
    <n v="0"/>
    <n v="14004.48"/>
  </r>
  <r>
    <s v="ECOLE YASSAMINE FES ROUTE IMMOUZER-Maternelle-Achats-Fournitures"/>
    <x v="11"/>
    <x v="3"/>
    <x v="50"/>
    <x v="4"/>
    <n v="12101.024492307701"/>
    <n v="0"/>
    <n v="12101.024492307701"/>
  </r>
  <r>
    <s v="ECOLE YASSAMINE FES ROUTE IMMOUZER-Parascolaire-Divers Evenements"/>
    <x v="11"/>
    <x v="7"/>
    <x v="52"/>
    <x v="0"/>
    <n v="8665.2003687733904"/>
    <n v="0"/>
    <n v="8665.2003687733904"/>
  </r>
  <r>
    <s v="ECOLE YASSAMINE FES ROUTE IMMOUZER-Primaire-Achats-Consommables"/>
    <x v="11"/>
    <x v="3"/>
    <x v="49"/>
    <x v="5"/>
    <n v="9535.1334939758999"/>
    <n v="0"/>
    <n v="9535.1334939758999"/>
  </r>
  <r>
    <s v="ECOLE YASSAMINE FES ROUTE IMMOUZER-Primaire-Achats-Fournitures"/>
    <x v="11"/>
    <x v="3"/>
    <x v="50"/>
    <x v="5"/>
    <n v="55909.314092307701"/>
    <n v="0"/>
    <n v="55909.314092307701"/>
  </r>
  <r>
    <s v="ECOLE YASSAMINE FES ROUTE IMMOUZER-Secondaire-Achats-Consommables"/>
    <x v="11"/>
    <x v="3"/>
    <x v="49"/>
    <x v="3"/>
    <n v="3745.99894736842"/>
    <n v="0"/>
    <n v="3745.99894736842"/>
  </r>
  <r>
    <s v="ECOLE YASSAMINE FES ROUTE IMMOUZER-Secondaire-Achats-Fournitures"/>
    <x v="11"/>
    <x v="3"/>
    <x v="50"/>
    <x v="3"/>
    <n v="12892.225062406"/>
    <n v="0"/>
    <n v="12892.225062406"/>
  </r>
  <r>
    <s v="ECOLE YASSAMINE FES ROUTE IMMOUZER-SI-Autres charges SI"/>
    <x v="11"/>
    <x v="2"/>
    <x v="10"/>
    <x v="0"/>
    <n v="8009.5816569521903"/>
    <n v="0"/>
    <n v="8009.5816569521903"/>
  </r>
  <r>
    <s v="ECOLE YASSAMINE FES ROUTE IMMOUZER-SI-Dématérialisation des RI"/>
    <x v="11"/>
    <x v="2"/>
    <x v="11"/>
    <x v="0"/>
    <n v="1668.66284519837"/>
    <n v="0"/>
    <n v="1668.66284519837"/>
  </r>
  <r>
    <s v="ECOLE YASSAMINE FES ROUTE IMMOUZER-SI-GPS"/>
    <x v="11"/>
    <x v="2"/>
    <x v="12"/>
    <x v="0"/>
    <n v="3431.7774155522902"/>
    <n v="0"/>
    <n v="3431.7774155522902"/>
  </r>
  <r>
    <s v="ECOLE YASSAMINE FES ROUTE IMMOUZER-SI-Pronote"/>
    <x v="11"/>
    <x v="2"/>
    <x v="13"/>
    <x v="0"/>
    <n v="29500"/>
    <n v="0"/>
    <n v="29500"/>
  </r>
  <r>
    <s v="ECOLE YASSAMINE FES ROUTE IMMOUZER-SI-SAGE 1000"/>
    <x v="11"/>
    <x v="2"/>
    <x v="14"/>
    <x v="0"/>
    <n v="3511.9642727169498"/>
    <n v="0"/>
    <n v="3511.9642727169498"/>
  </r>
  <r>
    <s v="ECOLE YASSAMINE FES ROUTE IMMOUZER-SI-SAGE PAIE"/>
    <x v="11"/>
    <x v="2"/>
    <x v="15"/>
    <x v="0"/>
    <n v="3471.6530494352101"/>
    <n v="0"/>
    <n v="3471.6530494352101"/>
  </r>
  <r>
    <s v="ECOLE YASSAMINE FES ROUTE IMMOUZER-SI-Vdoc"/>
    <x v="11"/>
    <x v="2"/>
    <x v="16"/>
    <x v="0"/>
    <n v="5506.5873891546298"/>
    <n v="0"/>
    <n v="5506.5873891546298"/>
  </r>
  <r>
    <s v="ECOLE YASSAMINE KENITRA-Achats Hors Circuit (Caisse)-Achats Hors Circuit (Caisse)"/>
    <x v="12"/>
    <x v="0"/>
    <x v="0"/>
    <x v="0"/>
    <n v="30000"/>
    <n v="0"/>
    <n v="30000"/>
  </r>
  <r>
    <s v="ECOLE YASSAMINE KENITRA-Achats-Cantine"/>
    <x v="12"/>
    <x v="3"/>
    <x v="17"/>
    <x v="0"/>
    <n v="20202.6992640178"/>
    <n v="0"/>
    <n v="20202.6992640178"/>
  </r>
  <r>
    <s v="ECOLE YASSAMINE KENITRA-Achats-Divers"/>
    <x v="12"/>
    <x v="3"/>
    <x v="18"/>
    <x v="0"/>
    <n v="34152.473739449299"/>
    <n v="8478"/>
    <n v="25674.473739449299"/>
  </r>
  <r>
    <s v="ECOLE YASSAMINE KENITRA-Achats-Divers Prestations de service"/>
    <x v="12"/>
    <x v="3"/>
    <x v="19"/>
    <x v="0"/>
    <n v="132376.84867348801"/>
    <n v="0"/>
    <n v="132376.84867348801"/>
  </r>
  <r>
    <s v="ECOLE YASSAMINE KENITRA-Achats-DIVERS REPARATIONS"/>
    <x v="12"/>
    <x v="3"/>
    <x v="20"/>
    <x v="0"/>
    <n v="35110.980799999998"/>
    <n v="5850"/>
    <n v="29260.980799999998"/>
  </r>
  <r>
    <s v="ECOLE YASSAMINE KENITRA-Achats-Entretien et réparations"/>
    <x v="12"/>
    <x v="3"/>
    <x v="21"/>
    <x v="0"/>
    <n v="50547.913389224101"/>
    <n v="0"/>
    <n v="50547.913389224101"/>
  </r>
  <r>
    <s v="ECOLE YASSAMINE KENITRA-Achats-Gasoil"/>
    <x v="12"/>
    <x v="3"/>
    <x v="22"/>
    <x v="0"/>
    <n v="277605.89546666702"/>
    <n v="0"/>
    <n v="277605.89546666702"/>
  </r>
  <r>
    <s v="ECOLE YASSAMINE KENITRA-Achats-Location copieur"/>
    <x v="12"/>
    <x v="3"/>
    <x v="23"/>
    <x v="0"/>
    <n v="112952.13269861101"/>
    <n v="0"/>
    <n v="112952.13269861101"/>
  </r>
  <r>
    <s v="ECOLE YASSAMINE KENITRA-Achats-Petit équipement"/>
    <x v="12"/>
    <x v="3"/>
    <x v="24"/>
    <x v="0"/>
    <n v="9860.1762608695608"/>
    <n v="0"/>
    <n v="9860.1762608695608"/>
  </r>
  <r>
    <s v="ECOLE YASSAMINE KENITRA-Achats-Pharmacie"/>
    <x v="12"/>
    <x v="3"/>
    <x v="25"/>
    <x v="0"/>
    <n v="3274.0767449771502"/>
    <n v="401.2"/>
    <n v="2872.8767449771503"/>
  </r>
  <r>
    <s v="ECOLE YASSAMINE KENITRA-Achats-Pneus"/>
    <x v="12"/>
    <x v="3"/>
    <x v="26"/>
    <x v="1"/>
    <n v="5040"/>
    <n v="0"/>
    <n v="5040"/>
  </r>
  <r>
    <s v="ECOLE YASSAMINE KENITRA-Achats-Produits de nettoyage"/>
    <x v="12"/>
    <x v="3"/>
    <x v="27"/>
    <x v="0"/>
    <n v="33332.402999999998"/>
    <n v="7998"/>
    <n v="25334.402999999998"/>
  </r>
  <r>
    <s v="ECOLE YASSAMINE KENITRA-Achats-Travaux d'impression"/>
    <x v="12"/>
    <x v="3"/>
    <x v="28"/>
    <x v="0"/>
    <n v="82950.885652173907"/>
    <n v="2016"/>
    <n v="80934.885652173907"/>
  </r>
  <r>
    <s v="ECOLE YASSAMINE KENITRA-Achats-Vidange"/>
    <x v="12"/>
    <x v="3"/>
    <x v="30"/>
    <x v="1"/>
    <n v="13031.2364"/>
    <n v="0"/>
    <n v="13031.2364"/>
  </r>
  <r>
    <s v="ECOLE YASSAMINE KENITRA-Achats-Visite technique"/>
    <x v="12"/>
    <x v="3"/>
    <x v="31"/>
    <x v="1"/>
    <n v="11200"/>
    <n v="0"/>
    <n v="11200"/>
  </r>
  <r>
    <s v="ECOLE YASSAMINE KENITRA-Charges Assurances-AT"/>
    <x v="12"/>
    <x v="4"/>
    <x v="32"/>
    <x v="0"/>
    <n v="15299.891620480001"/>
    <n v="0"/>
    <n v="15299.891620480001"/>
  </r>
  <r>
    <s v="ECOLE YASSAMINE KENITRA-Charges Assurances-AUTO"/>
    <x v="12"/>
    <x v="4"/>
    <x v="33"/>
    <x v="2"/>
    <n v="48855.48"/>
    <n v="0"/>
    <n v="48855.48"/>
  </r>
  <r>
    <s v="ECOLE YASSAMINE KENITRA-Charges Assurances-MULTIRISQUE"/>
    <x v="12"/>
    <x v="4"/>
    <x v="34"/>
    <x v="0"/>
    <n v="19152.009999999998"/>
    <n v="0"/>
    <n v="19152.009999999998"/>
  </r>
  <r>
    <s v="ECOLE YASSAMINE KENITRA-Charges Assurances-RC"/>
    <x v="12"/>
    <x v="4"/>
    <x v="35"/>
    <x v="0"/>
    <n v="17432.8"/>
    <n v="0"/>
    <n v="17432.8"/>
  </r>
  <r>
    <s v="ECOLE YASSAMINE KENITRA-Charges contractuelles-DROITS D’ENREGISTREMENT ET DE TIMBRE"/>
    <x v="12"/>
    <x v="5"/>
    <x v="39"/>
    <x v="0"/>
    <n v="8242.4516666666696"/>
    <n v="0"/>
    <n v="8242.4516666666696"/>
  </r>
  <r>
    <s v="ECOLE YASSAMINE KENITRA-Charges contractuelles-EAU"/>
    <x v="12"/>
    <x v="5"/>
    <x v="40"/>
    <x v="0"/>
    <n v="29852.842499999999"/>
    <n v="0"/>
    <n v="29852.842499999999"/>
  </r>
  <r>
    <s v="ECOLE YASSAMINE KENITRA-Charges contractuelles-ELECTRICITE"/>
    <x v="12"/>
    <x v="5"/>
    <x v="41"/>
    <x v="0"/>
    <n v="134516.73428571399"/>
    <n v="0"/>
    <n v="134516.73428571399"/>
  </r>
  <r>
    <s v="ECOLE YASSAMINE KENITRA-Charges contractuelles-FRAIS DE TÉLÉPHONE"/>
    <x v="12"/>
    <x v="5"/>
    <x v="42"/>
    <x v="0"/>
    <n v="10886.75"/>
    <n v="0"/>
    <n v="10886.75"/>
  </r>
  <r>
    <s v="ECOLE YASSAMINE KENITRA-Charges contractuelles-FRAIS ET COMMISSIONS SUR SERVICES BANCAIRES"/>
    <x v="12"/>
    <x v="5"/>
    <x v="43"/>
    <x v="0"/>
    <n v="26148.721666666701"/>
    <n v="0"/>
    <n v="26148.721666666701"/>
  </r>
  <r>
    <s v="ECOLE YASSAMINE KENITRA-Charges contractuelles-FRAIS POSTAUX"/>
    <x v="12"/>
    <x v="5"/>
    <x v="44"/>
    <x v="0"/>
    <n v="1580.72166666667"/>
    <n v="0"/>
    <n v="1580.72166666667"/>
  </r>
  <r>
    <s v="ECOLE YASSAMINE KENITRA-Charges contractuelles-HONORAIRES (FIDAROC, Autres…)"/>
    <x v="12"/>
    <x v="5"/>
    <x v="45"/>
    <x v="0"/>
    <n v="3050"/>
    <n v="0"/>
    <n v="3050"/>
  </r>
  <r>
    <s v="ECOLE YASSAMINE KENITRA-Charges contractuelles-PATENTE"/>
    <x v="12"/>
    <x v="5"/>
    <x v="46"/>
    <x v="0"/>
    <n v="1200"/>
    <n v="0"/>
    <n v="1200"/>
  </r>
  <r>
    <s v="ECOLE YASSAMINE KENITRA-Charges contractuelles-TAXES SUR LES VÉHICULES"/>
    <x v="12"/>
    <x v="5"/>
    <x v="48"/>
    <x v="0"/>
    <n v="4268"/>
    <n v="0"/>
    <n v="4268"/>
  </r>
  <r>
    <s v="ECOLE YASSAMINE KENITRA-Commun-Achats-Consommables"/>
    <x v="12"/>
    <x v="3"/>
    <x v="49"/>
    <x v="0"/>
    <n v="8176.8919868183302"/>
    <n v="0"/>
    <n v="8176.8919868183302"/>
  </r>
  <r>
    <s v="ECOLE YASSAMINE KENITRA-Commun-Achats-Fournitures"/>
    <x v="12"/>
    <x v="3"/>
    <x v="50"/>
    <x v="0"/>
    <n v="97301.409507515695"/>
    <n v="0"/>
    <n v="97301.409507515695"/>
  </r>
  <r>
    <s v="ECOLE YASSAMINE KENITRA-Formations-Formations"/>
    <x v="12"/>
    <x v="6"/>
    <x v="51"/>
    <x v="0"/>
    <n v="21200"/>
    <n v="0"/>
    <n v="21200"/>
  </r>
  <r>
    <s v="ECOLE YASSAMINE KENITRA-Marketing et Communication-Activités After School"/>
    <x v="12"/>
    <x v="1"/>
    <x v="1"/>
    <x v="0"/>
    <n v="2500"/>
    <n v="0"/>
    <n v="2500"/>
  </r>
  <r>
    <s v="ECOLE YASSAMINE KENITRA-Marketing et Communication-Campagne de communication"/>
    <x v="12"/>
    <x v="1"/>
    <x v="3"/>
    <x v="0"/>
    <n v="30000"/>
    <n v="0"/>
    <n v="30000"/>
  </r>
  <r>
    <s v="ECOLE YASSAMINE KENITRA-Marketing et Communication-Conférences"/>
    <x v="12"/>
    <x v="1"/>
    <x v="65"/>
    <x v="0"/>
    <n v="5000"/>
    <n v="0"/>
    <n v="5000"/>
  </r>
  <r>
    <s v="ECOLE YASSAMINE KENITRA-Marketing et Communication-Impression documents"/>
    <x v="12"/>
    <x v="1"/>
    <x v="6"/>
    <x v="0"/>
    <n v="10000"/>
    <n v="0"/>
    <n v="10000"/>
  </r>
  <r>
    <s v="ECOLE YASSAMINE KENITRA-Marketing et Communication-Journée portes ouvertes"/>
    <x v="12"/>
    <x v="1"/>
    <x v="7"/>
    <x v="0"/>
    <n v="20000"/>
    <n v="0"/>
    <n v="20000"/>
  </r>
  <r>
    <s v="ECOLE YASSAMINE KENITRA-Marketing et Communication-Signalisation &amp; aménagement"/>
    <x v="12"/>
    <x v="1"/>
    <x v="8"/>
    <x v="0"/>
    <n v="0"/>
    <n v="0"/>
    <n v="0"/>
  </r>
  <r>
    <s v="ECOLE YASSAMINE KENITRA-Marketing et Communication-Sponsoring de postes"/>
    <x v="12"/>
    <x v="1"/>
    <x v="9"/>
    <x v="0"/>
    <n v="10000"/>
    <n v="0"/>
    <n v="10000"/>
  </r>
  <r>
    <s v="ECOLE YASSAMINE KENITRA-Maternelle-Achats-Consommables"/>
    <x v="12"/>
    <x v="3"/>
    <x v="49"/>
    <x v="4"/>
    <n v="17054.457218543001"/>
    <n v="0"/>
    <n v="17054.457218543001"/>
  </r>
  <r>
    <s v="ECOLE YASSAMINE KENITRA-Maternelle-Achats-Fournitures"/>
    <x v="12"/>
    <x v="3"/>
    <x v="50"/>
    <x v="4"/>
    <n v="39651.081189332399"/>
    <n v="0"/>
    <n v="39651.081189332399"/>
  </r>
  <r>
    <s v="ECOLE YASSAMINE KENITRA-Parascolaire-Divers Evenements"/>
    <x v="12"/>
    <x v="7"/>
    <x v="52"/>
    <x v="0"/>
    <n v="14480.421841658601"/>
    <n v="0"/>
    <n v="14480.421841658601"/>
  </r>
  <r>
    <s v="ECOLE YASSAMINE KENITRA-Primaire-Achats-Consommables"/>
    <x v="12"/>
    <x v="3"/>
    <x v="49"/>
    <x v="5"/>
    <n v="14777.4428997594"/>
    <n v="0"/>
    <n v="14777.4428997594"/>
  </r>
  <r>
    <s v="ECOLE YASSAMINE KENITRA-Primaire-Achats-Fournitures"/>
    <x v="12"/>
    <x v="3"/>
    <x v="50"/>
    <x v="5"/>
    <n v="38161.442670198703"/>
    <n v="0"/>
    <n v="38161.442670198703"/>
  </r>
  <r>
    <s v="ECOLE YASSAMINE KENITRA-SI-Autres charges SI"/>
    <x v="12"/>
    <x v="2"/>
    <x v="10"/>
    <x v="0"/>
    <n v="7103.7526688532398"/>
    <n v="0"/>
    <n v="7103.7526688532398"/>
  </r>
  <r>
    <s v="ECOLE YASSAMINE KENITRA-SI-Dématérialisation des RI"/>
    <x v="12"/>
    <x v="2"/>
    <x v="11"/>
    <x v="0"/>
    <n v="1479.94847267776"/>
    <n v="0"/>
    <n v="1479.94847267776"/>
  </r>
  <r>
    <s v="ECOLE YASSAMINE KENITRA-SI-GPS"/>
    <x v="12"/>
    <x v="2"/>
    <x v="12"/>
    <x v="0"/>
    <n v="3043.6668254052602"/>
    <n v="0"/>
    <n v="3043.6668254052602"/>
  </r>
  <r>
    <s v="ECOLE YASSAMINE KENITRA-SI-Pronote"/>
    <x v="12"/>
    <x v="2"/>
    <x v="13"/>
    <x v="0"/>
    <n v="29500"/>
    <n v="0"/>
    <n v="29500"/>
  </r>
  <r>
    <s v="ECOLE YASSAMINE KENITRA-SI-SAGE 1000"/>
    <x v="12"/>
    <x v="2"/>
    <x v="14"/>
    <x v="0"/>
    <n v="3114.78509661933"/>
    <n v="0"/>
    <n v="3114.78509661933"/>
  </r>
  <r>
    <s v="ECOLE YASSAMINE KENITRA-SI-SAGE PAIE"/>
    <x v="12"/>
    <x v="2"/>
    <x v="15"/>
    <x v="0"/>
    <n v="3079.0327974060801"/>
    <n v="0"/>
    <n v="3079.0327974060801"/>
  </r>
  <r>
    <s v="ECOLE YASSAMINE KENITRA-SI-Vdoc"/>
    <x v="12"/>
    <x v="2"/>
    <x v="16"/>
    <x v="0"/>
    <n v="4883.8299598366002"/>
    <n v="0"/>
    <n v="4883.8299598366002"/>
  </r>
  <r>
    <s v="Ecole Yassamine khouribga-Achats Hors Circuit (Caisse)-Achats Hors Circuit (Caisse)"/>
    <x v="13"/>
    <x v="0"/>
    <x v="0"/>
    <x v="0"/>
    <n v="30000"/>
    <n v="0"/>
    <n v="30000"/>
  </r>
  <r>
    <s v="Ecole Yassamine khouribga-Achats-Divers"/>
    <x v="13"/>
    <x v="3"/>
    <x v="18"/>
    <x v="0"/>
    <n v="30714.114584695901"/>
    <n v="0"/>
    <n v="30714.114584695901"/>
  </r>
  <r>
    <s v="Ecole Yassamine khouribga-Achats-Divers Prestations de service"/>
    <x v="13"/>
    <x v="3"/>
    <x v="19"/>
    <x v="0"/>
    <n v="32971.060045938502"/>
    <n v="0"/>
    <n v="32971.060045938502"/>
  </r>
  <r>
    <s v="Ecole Yassamine khouribga-Achats-Entretien et réparations"/>
    <x v="13"/>
    <x v="3"/>
    <x v="21"/>
    <x v="0"/>
    <n v="116548.579387209"/>
    <n v="0"/>
    <n v="116548.579387209"/>
  </r>
  <r>
    <s v="Ecole Yassamine khouribga-Achats-Location copieur"/>
    <x v="13"/>
    <x v="3"/>
    <x v="23"/>
    <x v="0"/>
    <n v="135480.83056010501"/>
    <n v="0"/>
    <n v="135480.83056010501"/>
  </r>
  <r>
    <s v="Ecole Yassamine khouribga-Achats-Pharmacie"/>
    <x v="13"/>
    <x v="3"/>
    <x v="25"/>
    <x v="0"/>
    <n v="41279.414456507497"/>
    <n v="0"/>
    <n v="41279.414456507497"/>
  </r>
  <r>
    <s v="Ecole Yassamine khouribga-Achats-Produits de nettoyage"/>
    <x v="13"/>
    <x v="3"/>
    <x v="27"/>
    <x v="0"/>
    <n v="29395.111199999999"/>
    <n v="0"/>
    <n v="29395.111199999999"/>
  </r>
  <r>
    <s v="Ecole Yassamine khouribga-Achats-Travaux d'impression"/>
    <x v="13"/>
    <x v="3"/>
    <x v="28"/>
    <x v="0"/>
    <n v="92728.669090909098"/>
    <n v="0"/>
    <n v="92728.669090909098"/>
  </r>
  <r>
    <s v="Ecole Yassamine khouribga-Achats-Vêtement de travail"/>
    <x v="13"/>
    <x v="3"/>
    <x v="29"/>
    <x v="0"/>
    <n v="93872.290909090894"/>
    <n v="0"/>
    <n v="93872.290909090894"/>
  </r>
  <r>
    <s v="Ecole Yassamine khouribga-Charges Assurances-AT"/>
    <x v="13"/>
    <x v="4"/>
    <x v="32"/>
    <x v="0"/>
    <n v="40007.152000000002"/>
    <n v="0"/>
    <n v="40007.152000000002"/>
  </r>
  <r>
    <s v="Ecole Yassamine khouribga-Charges Assurances-AUTO"/>
    <x v="13"/>
    <x v="4"/>
    <x v="33"/>
    <x v="2"/>
    <n v="0"/>
    <n v="0"/>
    <n v="0"/>
  </r>
  <r>
    <s v="Ecole Yassamine khouribga-Charges Assurances-RC"/>
    <x v="13"/>
    <x v="4"/>
    <x v="35"/>
    <x v="0"/>
    <n v="44074.6"/>
    <n v="0"/>
    <n v="44074.6"/>
  </r>
  <r>
    <s v="Ecole Yassamine khouribga-Charges contractuelles-EAU"/>
    <x v="13"/>
    <x v="5"/>
    <x v="40"/>
    <x v="0"/>
    <n v="205913.22"/>
    <n v="0"/>
    <n v="205913.22"/>
  </r>
  <r>
    <s v="Ecole Yassamine khouribga-Charges contractuelles-ELECTRICITE"/>
    <x v="13"/>
    <x v="5"/>
    <x v="41"/>
    <x v="0"/>
    <n v="142078.30666666699"/>
    <n v="0"/>
    <n v="142078.30666666699"/>
  </r>
  <r>
    <s v="Ecole Yassamine khouribga-Charges contractuelles-FRAIS DE TÉLÉPHONE"/>
    <x v="13"/>
    <x v="5"/>
    <x v="42"/>
    <x v="0"/>
    <n v="16341.746666666701"/>
    <n v="0"/>
    <n v="16341.746666666701"/>
  </r>
  <r>
    <s v="Ecole Yassamine khouribga-Charges contractuelles-FRAIS ET COMMISSIONS SUR SERVICES BANCAIRES"/>
    <x v="13"/>
    <x v="5"/>
    <x v="43"/>
    <x v="0"/>
    <n v="16275.5816666667"/>
    <n v="0"/>
    <n v="16275.5816666667"/>
  </r>
  <r>
    <s v="Ecole Yassamine khouribga-Charges contractuelles-FRAIS POSTAUX"/>
    <x v="13"/>
    <x v="5"/>
    <x v="44"/>
    <x v="0"/>
    <n v="517.14499999999998"/>
    <n v="0"/>
    <n v="517.14499999999998"/>
  </r>
  <r>
    <s v="Ecole Yassamine khouribga-Charges contractuelles-HONORAIRES (FIDAROC, Autres…)"/>
    <x v="13"/>
    <x v="5"/>
    <x v="45"/>
    <x v="0"/>
    <n v="3050"/>
    <n v="0"/>
    <n v="3050"/>
  </r>
  <r>
    <s v="Ecole Yassamine khouribga-Commun-Achats-Fournitures"/>
    <x v="13"/>
    <x v="3"/>
    <x v="50"/>
    <x v="0"/>
    <n v="148065.150429865"/>
    <n v="0"/>
    <n v="148065.150429865"/>
  </r>
  <r>
    <s v="Ecole Yassamine khouribga-Formations-Formations"/>
    <x v="13"/>
    <x v="6"/>
    <x v="51"/>
    <x v="0"/>
    <n v="22010"/>
    <n v="0"/>
    <n v="22010"/>
  </r>
  <r>
    <s v="Ecole Yassamine khouribga-Maternelle-Achats-Consommables"/>
    <x v="13"/>
    <x v="3"/>
    <x v="49"/>
    <x v="4"/>
    <n v="28625.297414512101"/>
    <n v="0"/>
    <n v="28625.297414512101"/>
  </r>
  <r>
    <s v="Ecole Yassamine khouribga-Maternelle-Achats-Fournitures"/>
    <x v="13"/>
    <x v="3"/>
    <x v="50"/>
    <x v="4"/>
    <n v="106014.563489575"/>
    <n v="0"/>
    <n v="106014.563489575"/>
  </r>
  <r>
    <s v="Ecole Yassamine khouribga-Parascolaire-Divers Evenements"/>
    <x v="13"/>
    <x v="7"/>
    <x v="52"/>
    <x v="0"/>
    <n v="0"/>
    <n v="0"/>
    <n v="0"/>
  </r>
  <r>
    <s v="Ecole Yassamine khouribga-Primaire-Achats-Consommables"/>
    <x v="13"/>
    <x v="3"/>
    <x v="49"/>
    <x v="5"/>
    <n v="19773.866666666701"/>
    <n v="0"/>
    <n v="19773.866666666701"/>
  </r>
  <r>
    <s v="Ecole Yassamine khouribga-Primaire-Achats-Fournitures"/>
    <x v="13"/>
    <x v="3"/>
    <x v="50"/>
    <x v="5"/>
    <n v="3841.9789968253999"/>
    <n v="0"/>
    <n v="3841.9789968253999"/>
  </r>
  <r>
    <s v="Ecole Yassamine khouribga-SI-Autres charges SI"/>
    <x v="13"/>
    <x v="2"/>
    <x v="10"/>
    <x v="0"/>
    <n v="14186.3395493767"/>
    <n v="0"/>
    <n v="14186.3395493767"/>
  </r>
  <r>
    <s v="Ecole Yassamine khouribga-SI-Dématérialisation des RI"/>
    <x v="13"/>
    <x v="2"/>
    <x v="11"/>
    <x v="0"/>
    <n v="2955.4874061201499"/>
    <n v="0"/>
    <n v="2955.4874061201499"/>
  </r>
  <r>
    <s v="Ecole Yassamine khouribga-SI-GPS"/>
    <x v="13"/>
    <x v="2"/>
    <x v="12"/>
    <x v="0"/>
    <n v="0"/>
    <n v="0"/>
    <n v="0"/>
  </r>
  <r>
    <s v="Ecole Yassamine khouribga-SI-Pronote"/>
    <x v="13"/>
    <x v="2"/>
    <x v="13"/>
    <x v="0"/>
    <n v="29500"/>
    <n v="0"/>
    <n v="29500"/>
  </r>
  <r>
    <s v="Ecole Yassamine khouribga-SI-SAGE 1000"/>
    <x v="13"/>
    <x v="2"/>
    <x v="14"/>
    <x v="0"/>
    <n v="6220.2896220925404"/>
    <n v="0"/>
    <n v="6220.2896220925404"/>
  </r>
  <r>
    <s v="Ecole Yassamine khouribga-SI-SAGE PAIE"/>
    <x v="13"/>
    <x v="2"/>
    <x v="15"/>
    <x v="0"/>
    <n v="6148.89154843297"/>
    <n v="0"/>
    <n v="6148.89154843297"/>
  </r>
  <r>
    <s v="Ecole Yassamine khouribga-SI-Vdoc"/>
    <x v="13"/>
    <x v="2"/>
    <x v="16"/>
    <x v="0"/>
    <n v="9753.1084401964999"/>
    <n v="0"/>
    <n v="9753.1084401964999"/>
  </r>
  <r>
    <s v="Ecole Yassamine Marrakech-Charges contractuelles-HONORAIRES (FIDAROC, Autres…)"/>
    <x v="14"/>
    <x v="5"/>
    <x v="45"/>
    <x v="0"/>
    <n v="3050"/>
    <n v="0"/>
    <n v="3050"/>
  </r>
  <r>
    <s v="Ecole Yassamine Marrakech-Commun-Achats-Fournitures"/>
    <x v="14"/>
    <x v="3"/>
    <x v="50"/>
    <x v="0"/>
    <n v="0"/>
    <n v="0"/>
    <n v="0"/>
  </r>
  <r>
    <s v="Ecole Yassamine Oasis-Achats Hors Circuit (Caisse)-Achats Hors Circuit (Caisse)"/>
    <x v="15"/>
    <x v="0"/>
    <x v="0"/>
    <x v="0"/>
    <n v="30000"/>
    <n v="0"/>
    <n v="30000"/>
  </r>
  <r>
    <s v="Ecole Yassamine Oasis-Achats-Cantine"/>
    <x v="15"/>
    <x v="3"/>
    <x v="17"/>
    <x v="0"/>
    <n v="81919.452806298199"/>
    <n v="0"/>
    <n v="81919.452806298199"/>
  </r>
  <r>
    <s v="Ecole Yassamine Oasis-Achats-Divers"/>
    <x v="15"/>
    <x v="3"/>
    <x v="18"/>
    <x v="0"/>
    <n v="23474.659915847598"/>
    <n v="16852.599999999999"/>
    <n v="6622.0599158475998"/>
  </r>
  <r>
    <s v="Ecole Yassamine Oasis-Achats-Divers Prestations de service"/>
    <x v="15"/>
    <x v="3"/>
    <x v="19"/>
    <x v="0"/>
    <n v="31344.646812811501"/>
    <n v="0"/>
    <n v="31344.646812811501"/>
  </r>
  <r>
    <s v="Ecole Yassamine Oasis-Achats-DIVERS REPARATIONS"/>
    <x v="15"/>
    <x v="3"/>
    <x v="20"/>
    <x v="0"/>
    <n v="104491.58748"/>
    <n v="20673.599999999999"/>
    <n v="83817.987480000011"/>
  </r>
  <r>
    <s v="Ecole Yassamine Oasis-Achats-Entretien et réparations"/>
    <x v="15"/>
    <x v="3"/>
    <x v="21"/>
    <x v="0"/>
    <n v="51247.178304449"/>
    <n v="0"/>
    <n v="51247.178304449"/>
  </r>
  <r>
    <s v="Ecole Yassamine Oasis-Achats-Gasoil"/>
    <x v="15"/>
    <x v="3"/>
    <x v="22"/>
    <x v="0"/>
    <n v="241114.65588000001"/>
    <n v="0"/>
    <n v="241114.65588000001"/>
  </r>
  <r>
    <s v="Ecole Yassamine Oasis-Achats-Location copieur"/>
    <x v="15"/>
    <x v="3"/>
    <x v="23"/>
    <x v="0"/>
    <n v="43818.6332375251"/>
    <n v="0"/>
    <n v="43818.6332375251"/>
  </r>
  <r>
    <s v="Ecole Yassamine Oasis-Achats-Petit équipement"/>
    <x v="15"/>
    <x v="3"/>
    <x v="24"/>
    <x v="0"/>
    <n v="13317.087110749701"/>
    <n v="0"/>
    <n v="13317.087110749701"/>
  </r>
  <r>
    <s v="Ecole Yassamine Oasis-Achats-Pharmacie"/>
    <x v="15"/>
    <x v="3"/>
    <x v="25"/>
    <x v="0"/>
    <n v="5396.95382272198"/>
    <n v="0"/>
    <n v="5396.95382272198"/>
  </r>
  <r>
    <s v="Ecole Yassamine Oasis-Achats-Pneus"/>
    <x v="15"/>
    <x v="3"/>
    <x v="26"/>
    <x v="1"/>
    <n v="12935.976479999999"/>
    <n v="0"/>
    <n v="12935.976479999999"/>
  </r>
  <r>
    <s v="Ecole Yassamine Oasis-Achats-Produits de nettoyage"/>
    <x v="15"/>
    <x v="3"/>
    <x v="27"/>
    <x v="0"/>
    <n v="43118.9928"/>
    <n v="4764.24"/>
    <n v="38354.752800000002"/>
  </r>
  <r>
    <s v="Ecole Yassamine Oasis-Achats-Travaux d'impression"/>
    <x v="15"/>
    <x v="3"/>
    <x v="28"/>
    <x v="0"/>
    <n v="49595.499954853301"/>
    <n v="2808"/>
    <n v="46787.499954853301"/>
  </r>
  <r>
    <s v="Ecole Yassamine Oasis-Achats-Vêtement de travail"/>
    <x v="15"/>
    <x v="3"/>
    <x v="29"/>
    <x v="0"/>
    <n v="7566.7661203258403"/>
    <n v="0"/>
    <n v="7566.7661203258403"/>
  </r>
  <r>
    <s v="Ecole Yassamine Oasis-Achats-Vidange"/>
    <x v="15"/>
    <x v="3"/>
    <x v="30"/>
    <x v="1"/>
    <n v="23785.86924"/>
    <n v="0"/>
    <n v="23785.86924"/>
  </r>
  <r>
    <s v="Ecole Yassamine Oasis-Achats-Visite technique"/>
    <x v="15"/>
    <x v="3"/>
    <x v="31"/>
    <x v="1"/>
    <n v="12600"/>
    <n v="0"/>
    <n v="12600"/>
  </r>
  <r>
    <s v="Ecole Yassamine Oasis-Charges Assurances-AT"/>
    <x v="15"/>
    <x v="4"/>
    <x v="32"/>
    <x v="0"/>
    <n v="28143.567999999999"/>
    <n v="0"/>
    <n v="28143.567999999999"/>
  </r>
  <r>
    <s v="Ecole Yassamine Oasis-Charges Assurances-AUTO"/>
    <x v="15"/>
    <x v="4"/>
    <x v="33"/>
    <x v="2"/>
    <n v="59374.61"/>
    <n v="0"/>
    <n v="59374.61"/>
  </r>
  <r>
    <s v="Ecole Yassamine Oasis-Charges Assurances-MULTIRISQUE"/>
    <x v="15"/>
    <x v="4"/>
    <x v="34"/>
    <x v="0"/>
    <n v="15888.31"/>
    <n v="0"/>
    <n v="15888.31"/>
  </r>
  <r>
    <s v="Ecole Yassamine Oasis-Charges Assurances-RC"/>
    <x v="15"/>
    <x v="4"/>
    <x v="35"/>
    <x v="0"/>
    <n v="11037.4"/>
    <n v="0"/>
    <n v="11037.4"/>
  </r>
  <r>
    <s v="Ecole Yassamine Oasis-Charges contractuelles-AUTRES IMPÔTS, TAXES ET DROITS ASSIMILÉS"/>
    <x v="15"/>
    <x v="5"/>
    <x v="53"/>
    <x v="0"/>
    <n v="0"/>
    <n v="0"/>
    <n v="0"/>
  </r>
  <r>
    <s v="Ecole Yassamine Oasis-Charges contractuelles-COTISATIONS"/>
    <x v="15"/>
    <x v="5"/>
    <x v="37"/>
    <x v="0"/>
    <n v="0"/>
    <n v="0"/>
    <n v="0"/>
  </r>
  <r>
    <s v="Ecole Yassamine Oasis-Charges contractuelles-CREDIT BAIL"/>
    <x v="15"/>
    <x v="5"/>
    <x v="38"/>
    <x v="0"/>
    <n v="0"/>
    <n v="0"/>
    <n v="0"/>
  </r>
  <r>
    <s v="Ecole Yassamine Oasis-Charges contractuelles-DOCUMENTATION GÉNÉRALE"/>
    <x v="15"/>
    <x v="5"/>
    <x v="54"/>
    <x v="0"/>
    <n v="0"/>
    <n v="0"/>
    <n v="0"/>
  </r>
  <r>
    <s v="Ecole Yassamine Oasis-Charges contractuelles-DROITS D’ENREGISTREMENT ET DE TIMBRE"/>
    <x v="15"/>
    <x v="5"/>
    <x v="39"/>
    <x v="0"/>
    <n v="7629.8107142857098"/>
    <n v="0"/>
    <n v="7629.8107142857098"/>
  </r>
  <r>
    <s v="Ecole Yassamine Oasis-Charges contractuelles-EAU"/>
    <x v="15"/>
    <x v="5"/>
    <x v="40"/>
    <x v="0"/>
    <n v="25450.6021428571"/>
    <n v="0"/>
    <n v="25450.6021428571"/>
  </r>
  <r>
    <s v="Ecole Yassamine Oasis-Charges contractuelles-ELECTRICITE"/>
    <x v="15"/>
    <x v="5"/>
    <x v="41"/>
    <x v="0"/>
    <n v="61532.634285714303"/>
    <n v="0"/>
    <n v="61532.634285714303"/>
  </r>
  <r>
    <s v="Ecole Yassamine Oasis-Charges contractuelles-FRAIS DE TÉLÉPHONE"/>
    <x v="15"/>
    <x v="5"/>
    <x v="42"/>
    <x v="0"/>
    <n v="27157.77"/>
    <n v="0"/>
    <n v="27157.77"/>
  </r>
  <r>
    <s v="Ecole Yassamine Oasis-Charges contractuelles-FRAIS ET COMMISSIONS SUR SERVICES BANCAIRES"/>
    <x v="15"/>
    <x v="5"/>
    <x v="43"/>
    <x v="0"/>
    <n v="15967.2585714286"/>
    <n v="0"/>
    <n v="15967.2585714286"/>
  </r>
  <r>
    <s v="Ecole Yassamine Oasis-Charges contractuelles-FRAIS POSTAUX"/>
    <x v="15"/>
    <x v="5"/>
    <x v="44"/>
    <x v="0"/>
    <n v="70.7"/>
    <n v="0"/>
    <n v="70.7"/>
  </r>
  <r>
    <s v="Ecole Yassamine Oasis-Charges contractuelles-HONORAIRES (FIDAROC, Autres…)"/>
    <x v="15"/>
    <x v="5"/>
    <x v="45"/>
    <x v="0"/>
    <n v="3050"/>
    <n v="0"/>
    <n v="3050"/>
  </r>
  <r>
    <s v="Ecole Yassamine Oasis-Charges contractuelles-IMPÔTS ET TAXES DIRECTS"/>
    <x v="15"/>
    <x v="5"/>
    <x v="56"/>
    <x v="0"/>
    <n v="0"/>
    <n v="0"/>
    <n v="0"/>
  </r>
  <r>
    <s v="Ecole Yassamine Oasis-Charges contractuelles-LOCATIONS DE CONSTRUCTIONS"/>
    <x v="15"/>
    <x v="5"/>
    <x v="57"/>
    <x v="0"/>
    <n v="120000"/>
    <n v="0"/>
    <n v="120000"/>
  </r>
  <r>
    <s v="Ecole Yassamine Oasis-Charges contractuelles-LOCATIONS DE MATÉRIEL DE TRANSPORT"/>
    <x v="15"/>
    <x v="5"/>
    <x v="58"/>
    <x v="0"/>
    <n v="0"/>
    <n v="0"/>
    <n v="0"/>
  </r>
  <r>
    <s v="Ecole Yassamine Oasis-Charges contractuelles-LOCATIONS DE TERRAINS"/>
    <x v="15"/>
    <x v="5"/>
    <x v="59"/>
    <x v="0"/>
    <n v="0"/>
    <n v="0"/>
    <n v="0"/>
  </r>
  <r>
    <s v="Ecole Yassamine Oasis-Charges contractuelles-MAINTENANCE"/>
    <x v="15"/>
    <x v="5"/>
    <x v="60"/>
    <x v="0"/>
    <n v="0"/>
    <n v="0"/>
    <n v="0"/>
  </r>
  <r>
    <s v="Ecole Yassamine Oasis-Charges contractuelles-PATENTE"/>
    <x v="15"/>
    <x v="5"/>
    <x v="46"/>
    <x v="0"/>
    <n v="12000"/>
    <n v="0"/>
    <n v="12000"/>
  </r>
  <r>
    <s v="Ecole Yassamine Oasis-Charges contractuelles-SERVICES BANCAIRES"/>
    <x v="15"/>
    <x v="5"/>
    <x v="61"/>
    <x v="0"/>
    <n v="0"/>
    <n v="0"/>
    <n v="0"/>
  </r>
  <r>
    <s v="Ecole Yassamine Oasis-Charges contractuelles-TAXE URBAINE ET TAXE D'ÉDILITÉ"/>
    <x v="15"/>
    <x v="5"/>
    <x v="47"/>
    <x v="0"/>
    <n v="0"/>
    <n v="0"/>
    <n v="0"/>
  </r>
  <r>
    <s v="Ecole Yassamine Oasis-Charges contractuelles-TAXES LOCALES"/>
    <x v="15"/>
    <x v="5"/>
    <x v="62"/>
    <x v="0"/>
    <n v="0"/>
    <n v="0"/>
    <n v="0"/>
  </r>
  <r>
    <s v="Ecole Yassamine Oasis-Charges contractuelles-TAXES SUR LES VÉHICULES"/>
    <x v="15"/>
    <x v="5"/>
    <x v="48"/>
    <x v="0"/>
    <n v="9500.34"/>
    <n v="0"/>
    <n v="9500.34"/>
  </r>
  <r>
    <s v="Ecole Yassamine Oasis-Commun-Achats-Consommables"/>
    <x v="15"/>
    <x v="3"/>
    <x v="49"/>
    <x v="0"/>
    <n v="4467.5236117381501"/>
    <n v="0"/>
    <n v="4467.5236117381501"/>
  </r>
  <r>
    <s v="Ecole Yassamine Oasis-Commun-Achats-Fournitures"/>
    <x v="15"/>
    <x v="3"/>
    <x v="50"/>
    <x v="0"/>
    <n v="33954.675599983202"/>
    <n v="0"/>
    <n v="33954.675599983202"/>
  </r>
  <r>
    <s v="Ecole Yassamine Oasis-Formations-Formations"/>
    <x v="15"/>
    <x v="6"/>
    <x v="51"/>
    <x v="0"/>
    <n v="19040"/>
    <n v="0"/>
    <n v="19040"/>
  </r>
  <r>
    <s v="Ecole Yassamine Oasis-Marketing et Communication-Activités After School"/>
    <x v="15"/>
    <x v="1"/>
    <x v="1"/>
    <x v="0"/>
    <n v="7500"/>
    <n v="0"/>
    <n v="7500"/>
  </r>
  <r>
    <s v="Ecole Yassamine Oasis-Marketing et Communication-Campagne de communication"/>
    <x v="15"/>
    <x v="1"/>
    <x v="3"/>
    <x v="0"/>
    <n v="40000"/>
    <n v="0"/>
    <n v="40000"/>
  </r>
  <r>
    <s v="Ecole Yassamine Oasis-Marketing et Communication-Conférences"/>
    <x v="15"/>
    <x v="1"/>
    <x v="65"/>
    <x v="0"/>
    <n v="5000"/>
    <n v="0"/>
    <n v="5000"/>
  </r>
  <r>
    <s v="Ecole Yassamine Oasis-Marketing et Communication-Impression documents"/>
    <x v="15"/>
    <x v="1"/>
    <x v="6"/>
    <x v="0"/>
    <n v="15000"/>
    <n v="0"/>
    <n v="15000"/>
  </r>
  <r>
    <s v="Ecole Yassamine Oasis-Marketing et Communication-Journée portes ouvertes"/>
    <x v="15"/>
    <x v="1"/>
    <x v="7"/>
    <x v="0"/>
    <n v="20000"/>
    <n v="0"/>
    <n v="20000"/>
  </r>
  <r>
    <s v="Ecole Yassamine Oasis-Marketing et Communication-Signalisation &amp; aménagement"/>
    <x v="15"/>
    <x v="1"/>
    <x v="8"/>
    <x v="0"/>
    <n v="30000"/>
    <n v="0"/>
    <n v="30000"/>
  </r>
  <r>
    <s v="Ecole Yassamine Oasis-Marketing et Communication-Sponsoring de postes"/>
    <x v="15"/>
    <x v="1"/>
    <x v="9"/>
    <x v="0"/>
    <n v="10000"/>
    <n v="0"/>
    <n v="10000"/>
  </r>
  <r>
    <s v="Ecole Yassamine Oasis-Maternelle-Achats-Consommables"/>
    <x v="15"/>
    <x v="3"/>
    <x v="49"/>
    <x v="4"/>
    <n v="9569.4722891566307"/>
    <n v="0"/>
    <n v="9569.4722891566307"/>
  </r>
  <r>
    <s v="Ecole Yassamine Oasis-Maternelle-Achats-Fournitures"/>
    <x v="15"/>
    <x v="3"/>
    <x v="50"/>
    <x v="4"/>
    <n v="16858.968391836701"/>
    <n v="0"/>
    <n v="16858.968391836701"/>
  </r>
  <r>
    <s v="Ecole Yassamine Oasis-Parascolaire-Divers Evenements"/>
    <x v="15"/>
    <x v="7"/>
    <x v="52"/>
    <x v="0"/>
    <n v="25174.4991328945"/>
    <n v="0"/>
    <n v="25174.4991328945"/>
  </r>
  <r>
    <s v="Ecole Yassamine Oasis-Primaire-Achats-Consommables"/>
    <x v="15"/>
    <x v="3"/>
    <x v="49"/>
    <x v="5"/>
    <n v="16616.871428571401"/>
    <n v="8606.4"/>
    <n v="8010.4714285714017"/>
  </r>
  <r>
    <s v="Ecole Yassamine Oasis-Primaire-Achats-Fournitures"/>
    <x v="15"/>
    <x v="3"/>
    <x v="50"/>
    <x v="5"/>
    <n v="48481.177959183697"/>
    <n v="0"/>
    <n v="48481.177959183697"/>
  </r>
  <r>
    <s v="Ecole Yassamine Oasis-SI-Autres charges SI"/>
    <x v="15"/>
    <x v="2"/>
    <x v="10"/>
    <x v="0"/>
    <n v="7619.45237826021"/>
    <n v="0"/>
    <n v="7619.45237826021"/>
  </r>
  <r>
    <s v="Ecole Yassamine Oasis-SI-Dématérialisation des RI"/>
    <x v="15"/>
    <x v="2"/>
    <x v="11"/>
    <x v="0"/>
    <n v="1587.3859121375399"/>
    <n v="0"/>
    <n v="1587.3859121375399"/>
  </r>
  <r>
    <s v="Ecole Yassamine Oasis-SI-GPS"/>
    <x v="15"/>
    <x v="2"/>
    <x v="12"/>
    <x v="0"/>
    <n v="3264.62301160177"/>
    <n v="0"/>
    <n v="3264.62301160177"/>
  </r>
  <r>
    <s v="Ecole Yassamine Oasis-SI-Pronote"/>
    <x v="15"/>
    <x v="2"/>
    <x v="13"/>
    <x v="0"/>
    <n v="14750"/>
    <n v="0"/>
    <n v="14750"/>
  </r>
  <r>
    <s v="Ecole Yassamine Oasis-SI-SAGE 1000"/>
    <x v="15"/>
    <x v="2"/>
    <x v="14"/>
    <x v="0"/>
    <n v="3340.9041415903998"/>
    <n v="0"/>
    <n v="3340.9041415903998"/>
  </r>
  <r>
    <s v="Ecole Yassamine Oasis-SI-SAGE PAIE"/>
    <x v="15"/>
    <x v="2"/>
    <x v="15"/>
    <x v="0"/>
    <n v="3302.5563902021599"/>
    <n v="2762.86"/>
    <n v="539.69639020215982"/>
  </r>
  <r>
    <s v="Ecole Yassamine Oasis-SI-Vdoc"/>
    <x v="15"/>
    <x v="2"/>
    <x v="16"/>
    <x v="0"/>
    <n v="5238.3735100538997"/>
    <n v="0"/>
    <n v="5238.3735100538997"/>
  </r>
  <r>
    <s v="ECOLE YASSAMINE OUED FES-Achats-Location copieur"/>
    <x v="16"/>
    <x v="3"/>
    <x v="23"/>
    <x v="0"/>
    <n v="0"/>
    <n v="0"/>
    <n v="0"/>
  </r>
  <r>
    <s v="ECOLE YASSAMINE OUED FES-Achats-Petit équipement"/>
    <x v="16"/>
    <x v="3"/>
    <x v="24"/>
    <x v="0"/>
    <n v="0"/>
    <n v="0"/>
    <n v="0"/>
  </r>
  <r>
    <s v="ECOLE YASSAMINE OUED FES-Achats-Pneus"/>
    <x v="16"/>
    <x v="3"/>
    <x v="26"/>
    <x v="1"/>
    <n v="0"/>
    <n v="0"/>
    <n v="0"/>
  </r>
  <r>
    <s v="ECOLE YASSAMINE OUED FES-Achats-Vidange"/>
    <x v="16"/>
    <x v="3"/>
    <x v="30"/>
    <x v="1"/>
    <n v="0"/>
    <n v="0"/>
    <n v="0"/>
  </r>
  <r>
    <s v="ECOLE YASSAMINE OUED FES-Achats-Visite technique"/>
    <x v="16"/>
    <x v="3"/>
    <x v="31"/>
    <x v="1"/>
    <n v="0"/>
    <n v="0"/>
    <n v="0"/>
  </r>
  <r>
    <s v="ECOLE YASSAMINE OUED FES-Charges Assurances-AUTO"/>
    <x v="16"/>
    <x v="4"/>
    <x v="33"/>
    <x v="2"/>
    <n v="0"/>
    <n v="0"/>
    <n v="0"/>
  </r>
  <r>
    <s v="ECOLE YASSAMINE OUED FES-Commun-Achats-Fournitures"/>
    <x v="16"/>
    <x v="3"/>
    <x v="50"/>
    <x v="0"/>
    <n v="0"/>
    <n v="0"/>
    <n v="0"/>
  </r>
  <r>
    <s v="ECOLE YASSAMINE OUED FES-Maternelle-Achats-Consommables"/>
    <x v="16"/>
    <x v="3"/>
    <x v="49"/>
    <x v="4"/>
    <n v="0"/>
    <n v="0"/>
    <n v="0"/>
  </r>
  <r>
    <s v="ECOLE YASSAMINE OUED FES-Maternelle-Achats-Fournitures"/>
    <x v="16"/>
    <x v="3"/>
    <x v="50"/>
    <x v="4"/>
    <n v="0"/>
    <n v="0"/>
    <n v="0"/>
  </r>
  <r>
    <s v="ECOLE YASSAMINE OUED FES-Parascolaire-Divers Evenements"/>
    <x v="16"/>
    <x v="7"/>
    <x v="52"/>
    <x v="0"/>
    <n v="0"/>
    <n v="0"/>
    <n v="0"/>
  </r>
  <r>
    <s v="ECOLE YASSAMINE OUED FES-Primaire-Achats-Fournitures"/>
    <x v="16"/>
    <x v="3"/>
    <x v="50"/>
    <x v="5"/>
    <n v="0"/>
    <n v="0"/>
    <n v="0"/>
  </r>
  <r>
    <s v="Ecole Yassamine Rabat-Charges contractuelles-HONORAIRES (FIDAROC, Autres…)"/>
    <x v="17"/>
    <x v="5"/>
    <x v="45"/>
    <x v="0"/>
    <n v="3050"/>
    <n v="0"/>
    <n v="3050"/>
  </r>
  <r>
    <s v="Ecole Yassamine Sidi Maarouf-Achats Hors Circuit (Caisse)-Achats Hors Circuit (Caisse)"/>
    <x v="18"/>
    <x v="0"/>
    <x v="0"/>
    <x v="0"/>
    <n v="30000"/>
    <n v="0"/>
    <n v="30000"/>
  </r>
  <r>
    <s v="Ecole Yassamine Sidi Maarouf-Achats-Cantine"/>
    <x v="18"/>
    <x v="3"/>
    <x v="17"/>
    <x v="0"/>
    <n v="247270.275578311"/>
    <n v="0"/>
    <n v="247270.275578311"/>
  </r>
  <r>
    <s v="Ecole Yassamine Sidi Maarouf-Achats-Divers"/>
    <x v="18"/>
    <x v="3"/>
    <x v="18"/>
    <x v="0"/>
    <n v="81368.523209601306"/>
    <n v="32026.149999999998"/>
    <n v="49342.373209601312"/>
  </r>
  <r>
    <s v="Ecole Yassamine Sidi Maarouf-Achats-Divers Prestations de service"/>
    <x v="18"/>
    <x v="3"/>
    <x v="19"/>
    <x v="0"/>
    <n v="189040.56044467099"/>
    <n v="0"/>
    <n v="189040.56044467099"/>
  </r>
  <r>
    <s v="Ecole Yassamine Sidi Maarouf-Achats-DIVERS REPARATIONS"/>
    <x v="18"/>
    <x v="3"/>
    <x v="20"/>
    <x v="0"/>
    <n v="148179.1164"/>
    <n v="18426"/>
    <n v="129753.1164"/>
  </r>
  <r>
    <s v="Ecole Yassamine Sidi Maarouf-Achats-Entretien et réparations"/>
    <x v="18"/>
    <x v="3"/>
    <x v="21"/>
    <x v="0"/>
    <n v="119196.258428723"/>
    <n v="0"/>
    <n v="119196.258428723"/>
  </r>
  <r>
    <s v="Ecole Yassamine Sidi Maarouf-Achats-Gasoil"/>
    <x v="18"/>
    <x v="3"/>
    <x v="22"/>
    <x v="0"/>
    <n v="428453.53879999998"/>
    <n v="0"/>
    <n v="428453.53879999998"/>
  </r>
  <r>
    <s v="Ecole Yassamine Sidi Maarouf-Achats-Location copieur"/>
    <x v="18"/>
    <x v="3"/>
    <x v="23"/>
    <x v="0"/>
    <n v="128514.142231377"/>
    <n v="0"/>
    <n v="128514.142231377"/>
  </r>
  <r>
    <s v="Ecole Yassamine Sidi Maarouf-Achats-Petit équipement"/>
    <x v="18"/>
    <x v="3"/>
    <x v="24"/>
    <x v="0"/>
    <n v="36758.365787133102"/>
    <n v="0"/>
    <n v="36758.365787133102"/>
  </r>
  <r>
    <s v="Ecole Yassamine Sidi Maarouf-Achats-Pharmacie"/>
    <x v="18"/>
    <x v="3"/>
    <x v="25"/>
    <x v="0"/>
    <n v="11346.1128651122"/>
    <n v="0"/>
    <n v="11346.1128651122"/>
  </r>
  <r>
    <s v="Ecole Yassamine Sidi Maarouf-Achats-Pneus"/>
    <x v="18"/>
    <x v="3"/>
    <x v="26"/>
    <x v="1"/>
    <n v="20808.236400000002"/>
    <n v="0"/>
    <n v="20808.236400000002"/>
  </r>
  <r>
    <s v="Ecole Yassamine Sidi Maarouf-Achats-Produits de nettoyage"/>
    <x v="18"/>
    <x v="3"/>
    <x v="27"/>
    <x v="0"/>
    <n v="128634.7608"/>
    <n v="16851.32"/>
    <n v="111783.44080000001"/>
  </r>
  <r>
    <s v="Ecole Yassamine Sidi Maarouf-Achats-Travaux d'impression"/>
    <x v="18"/>
    <x v="3"/>
    <x v="28"/>
    <x v="0"/>
    <n v="149412.92018746599"/>
    <n v="13545.5"/>
    <n v="135867.42018746599"/>
  </r>
  <r>
    <s v="Ecole Yassamine Sidi Maarouf-Achats-Vêtement de travail"/>
    <x v="18"/>
    <x v="3"/>
    <x v="29"/>
    <x v="0"/>
    <n v="25091.752472076001"/>
    <n v="0"/>
    <n v="25091.752472076001"/>
  </r>
  <r>
    <s v="Ecole Yassamine Sidi Maarouf-Achats-Vidange"/>
    <x v="18"/>
    <x v="3"/>
    <x v="30"/>
    <x v="1"/>
    <n v="32349.433199999999"/>
    <n v="0"/>
    <n v="32349.433199999999"/>
  </r>
  <r>
    <s v="Ecole Yassamine Sidi Maarouf-Achats-Visite technique"/>
    <x v="18"/>
    <x v="3"/>
    <x v="31"/>
    <x v="1"/>
    <n v="12600"/>
    <n v="0"/>
    <n v="12600"/>
  </r>
  <r>
    <s v="Ecole Yassamine Sidi Maarouf-Charges Assurances-AT"/>
    <x v="18"/>
    <x v="4"/>
    <x v="32"/>
    <x v="0"/>
    <n v="64739.753119360001"/>
    <n v="0"/>
    <n v="64739.753119360001"/>
  </r>
  <r>
    <s v="Ecole Yassamine Sidi Maarouf-Charges Assurances-AUTO"/>
    <x v="18"/>
    <x v="4"/>
    <x v="33"/>
    <x v="2"/>
    <n v="108322.29"/>
    <n v="0"/>
    <n v="108322.29"/>
  </r>
  <r>
    <s v="Ecole Yassamine Sidi Maarouf-Charges Assurances-MULTIRISQUE"/>
    <x v="18"/>
    <x v="4"/>
    <x v="34"/>
    <x v="0"/>
    <n v="18645.27"/>
    <n v="0"/>
    <n v="18645.27"/>
  </r>
  <r>
    <s v="Ecole Yassamine Sidi Maarouf-Charges Assurances-RC"/>
    <x v="18"/>
    <x v="4"/>
    <x v="35"/>
    <x v="0"/>
    <n v="33199"/>
    <n v="0"/>
    <n v="33199"/>
  </r>
  <r>
    <s v="Ecole Yassamine Sidi Maarouf-Charges contractuelles-AUTRES IMPÔTS, TAXES ET DROITS ASSIMILÉS"/>
    <x v="18"/>
    <x v="5"/>
    <x v="53"/>
    <x v="0"/>
    <n v="11874"/>
    <n v="0"/>
    <n v="11874"/>
  </r>
  <r>
    <s v="Ecole Yassamine Sidi Maarouf-Charges contractuelles-DROITS D’ENREGISTREMENT ET DE TIMBRE"/>
    <x v="18"/>
    <x v="5"/>
    <x v="39"/>
    <x v="0"/>
    <n v="17586.833333333299"/>
    <n v="0"/>
    <n v="17586.833333333299"/>
  </r>
  <r>
    <s v="Ecole Yassamine Sidi Maarouf-Charges contractuelles-EAU"/>
    <x v="18"/>
    <x v="5"/>
    <x v="40"/>
    <x v="0"/>
    <n v="78542.39"/>
    <n v="0"/>
    <n v="78542.39"/>
  </r>
  <r>
    <s v="Ecole Yassamine Sidi Maarouf-Charges contractuelles-ELECTRICITE"/>
    <x v="18"/>
    <x v="5"/>
    <x v="41"/>
    <x v="0"/>
    <n v="156334.148333333"/>
    <n v="0"/>
    <n v="156334.148333333"/>
  </r>
  <r>
    <s v="Ecole Yassamine Sidi Maarouf-Charges contractuelles-FRAIS DE TÉLÉPHONE"/>
    <x v="18"/>
    <x v="5"/>
    <x v="42"/>
    <x v="0"/>
    <n v="91918.911666666696"/>
    <n v="0"/>
    <n v="91918.911666666696"/>
  </r>
  <r>
    <s v="Ecole Yassamine Sidi Maarouf-Charges contractuelles-FRAIS ET COMMISSIONS SUR SERVICES BANCAIRES"/>
    <x v="18"/>
    <x v="5"/>
    <x v="43"/>
    <x v="0"/>
    <n v="57975.608333333403"/>
    <n v="0"/>
    <n v="57975.608333333403"/>
  </r>
  <r>
    <s v="Ecole Yassamine Sidi Maarouf-Charges contractuelles-HONORAIRES (FIDAROC, Autres…)"/>
    <x v="18"/>
    <x v="5"/>
    <x v="45"/>
    <x v="0"/>
    <n v="3050"/>
    <n v="0"/>
    <n v="3050"/>
  </r>
  <r>
    <s v="Ecole Yassamine Sidi Maarouf-Charges contractuelles-MAINTENANCE"/>
    <x v="18"/>
    <x v="5"/>
    <x v="60"/>
    <x v="0"/>
    <n v="17400"/>
    <n v="0"/>
    <n v="17400"/>
  </r>
  <r>
    <s v="Ecole Yassamine Sidi Maarouf-Charges contractuelles-PATENTE"/>
    <x v="18"/>
    <x v="5"/>
    <x v="46"/>
    <x v="0"/>
    <n v="6000"/>
    <n v="0"/>
    <n v="6000"/>
  </r>
  <r>
    <s v="Ecole Yassamine Sidi Maarouf-Charges contractuelles-TAXES SUR LES VÉHICULES"/>
    <x v="18"/>
    <x v="5"/>
    <x v="48"/>
    <x v="0"/>
    <n v="13500"/>
    <n v="0"/>
    <n v="13500"/>
  </r>
  <r>
    <s v="Ecole Yassamine Sidi Maarouf-Commun-Achats-Consommables"/>
    <x v="18"/>
    <x v="3"/>
    <x v="49"/>
    <x v="0"/>
    <n v="17231.984532131799"/>
    <n v="0"/>
    <n v="17231.984532131799"/>
  </r>
  <r>
    <s v="Ecole Yassamine Sidi Maarouf-Commun-Achats-Fournitures"/>
    <x v="18"/>
    <x v="3"/>
    <x v="50"/>
    <x v="0"/>
    <n v="59882.855645468699"/>
    <n v="0"/>
    <n v="59882.855645468699"/>
  </r>
  <r>
    <s v="Ecole Yassamine Sidi Maarouf-Formations-Formations"/>
    <x v="18"/>
    <x v="6"/>
    <x v="51"/>
    <x v="0"/>
    <n v="19760"/>
    <n v="0"/>
    <n v="19760"/>
  </r>
  <r>
    <s v="Ecole Yassamine Sidi Maarouf-Marketing et Communication-Activités After School"/>
    <x v="18"/>
    <x v="1"/>
    <x v="1"/>
    <x v="0"/>
    <n v="7500"/>
    <n v="0"/>
    <n v="7500"/>
  </r>
  <r>
    <s v="Ecole Yassamine Sidi Maarouf-Marketing et Communication-Campagne de communication"/>
    <x v="18"/>
    <x v="1"/>
    <x v="3"/>
    <x v="0"/>
    <n v="50000"/>
    <n v="0"/>
    <n v="50000"/>
  </r>
  <r>
    <s v="Ecole Yassamine Sidi Maarouf-Marketing et Communication-Conférences"/>
    <x v="18"/>
    <x v="1"/>
    <x v="65"/>
    <x v="0"/>
    <n v="5000"/>
    <n v="0"/>
    <n v="5000"/>
  </r>
  <r>
    <s v="Ecole Yassamine Sidi Maarouf-Marketing et Communication-Impression documents"/>
    <x v="18"/>
    <x v="1"/>
    <x v="6"/>
    <x v="0"/>
    <n v="15000"/>
    <n v="960"/>
    <n v="14040"/>
  </r>
  <r>
    <s v="Ecole Yassamine Sidi Maarouf-Marketing et Communication-Journée portes ouvertes"/>
    <x v="18"/>
    <x v="1"/>
    <x v="7"/>
    <x v="0"/>
    <n v="20000"/>
    <n v="0"/>
    <n v="20000"/>
  </r>
  <r>
    <s v="Ecole Yassamine Sidi Maarouf-Marketing et Communication-Signalisation &amp; aménagement"/>
    <x v="18"/>
    <x v="1"/>
    <x v="8"/>
    <x v="0"/>
    <n v="5000"/>
    <n v="0"/>
    <n v="5000"/>
  </r>
  <r>
    <s v="Ecole Yassamine Sidi Maarouf-Marketing et Communication-Sponsoring de postes"/>
    <x v="18"/>
    <x v="1"/>
    <x v="9"/>
    <x v="0"/>
    <n v="10000"/>
    <n v="1800"/>
    <n v="8200"/>
  </r>
  <r>
    <s v="Ecole Yassamine Sidi Maarouf-Maternelle-Achats-Consommables"/>
    <x v="18"/>
    <x v="3"/>
    <x v="49"/>
    <x v="4"/>
    <n v="9108.0021864768696"/>
    <n v="6048"/>
    <n v="3060.0021864768696"/>
  </r>
  <r>
    <s v="Ecole Yassamine Sidi Maarouf-Maternelle-Achats-Fournitures"/>
    <x v="18"/>
    <x v="3"/>
    <x v="50"/>
    <x v="4"/>
    <n v="41204.240741921698"/>
    <n v="0"/>
    <n v="41204.240741921698"/>
  </r>
  <r>
    <s v="Ecole Yassamine Sidi Maarouf-Parascolaire-Divers Evenements"/>
    <x v="18"/>
    <x v="7"/>
    <x v="52"/>
    <x v="0"/>
    <n v="21085.069267966501"/>
    <n v="0"/>
    <n v="21085.069267966501"/>
  </r>
  <r>
    <s v="Ecole Yassamine Sidi Maarouf-Primaire-Achats-Consommables"/>
    <x v="18"/>
    <x v="3"/>
    <x v="49"/>
    <x v="5"/>
    <n v="26343.062045930201"/>
    <n v="0"/>
    <n v="26343.062045930201"/>
  </r>
  <r>
    <s v="Ecole Yassamine Sidi Maarouf-Primaire-Achats-Fournitures"/>
    <x v="18"/>
    <x v="3"/>
    <x v="50"/>
    <x v="5"/>
    <n v="66808.394639999999"/>
    <n v="0"/>
    <n v="66808.394639999999"/>
  </r>
  <r>
    <s v="Ecole Yassamine Sidi Maarouf-Secondaire-Achats-Consommables"/>
    <x v="18"/>
    <x v="3"/>
    <x v="49"/>
    <x v="3"/>
    <n v="21487.869124424"/>
    <n v="5468.4"/>
    <n v="16019.469124424"/>
  </r>
  <r>
    <s v="Ecole Yassamine Sidi Maarouf-Secondaire-Achats-Fournitures"/>
    <x v="18"/>
    <x v="3"/>
    <x v="50"/>
    <x v="3"/>
    <n v="64554.330483475998"/>
    <n v="0"/>
    <n v="64554.330483475998"/>
  </r>
  <r>
    <s v="Ecole Yassamine Sidi Maarouf-SI-Autres charges SI"/>
    <x v="18"/>
    <x v="2"/>
    <x v="10"/>
    <x v="0"/>
    <n v="27294.663520036102"/>
    <n v="0"/>
    <n v="27294.663520036102"/>
  </r>
  <r>
    <s v="Ecole Yassamine Sidi Maarouf-SI-Dématérialisation des RI"/>
    <x v="18"/>
    <x v="2"/>
    <x v="11"/>
    <x v="0"/>
    <n v="5686.3882333408601"/>
    <n v="0"/>
    <n v="5686.3882333408601"/>
  </r>
  <r>
    <s v="Ecole Yassamine Sidi Maarouf-SI-GPS"/>
    <x v="18"/>
    <x v="2"/>
    <x v="12"/>
    <x v="0"/>
    <n v="11694.644470208401"/>
    <n v="0"/>
    <n v="11694.644470208401"/>
  </r>
  <r>
    <s v="Ecole Yassamine Sidi Maarouf-SI-Pronote"/>
    <x v="18"/>
    <x v="2"/>
    <x v="13"/>
    <x v="0"/>
    <n v="29500"/>
    <n v="0"/>
    <n v="29500"/>
  </r>
  <r>
    <s v="Ecole Yassamine Sidi Maarouf-SI-SAGE 1000"/>
    <x v="18"/>
    <x v="2"/>
    <x v="14"/>
    <x v="0"/>
    <n v="11967.901349129101"/>
    <n v="0"/>
    <n v="11967.901349129101"/>
  </r>
  <r>
    <s v="Ecole Yassamine Sidi Maarouf-SI-SAGE PAIE"/>
    <x v="18"/>
    <x v="2"/>
    <x v="15"/>
    <x v="0"/>
    <n v="11830.5307194657"/>
    <n v="6446.66"/>
    <n v="5383.8707194656999"/>
  </r>
  <r>
    <s v="Ecole Yassamine Sidi Maarouf-SI-Vdoc"/>
    <x v="18"/>
    <x v="2"/>
    <x v="16"/>
    <x v="0"/>
    <n v="18765.081170024801"/>
    <n v="0"/>
    <n v="18765.081170024801"/>
  </r>
  <r>
    <s v="Ecole Yassamine Tanger-Commun-Achats-Fournitures"/>
    <x v="19"/>
    <x v="3"/>
    <x v="50"/>
    <x v="0"/>
    <n v="0"/>
    <n v="0"/>
    <n v="0"/>
  </r>
  <r>
    <s v="ECOLES JOURI I (AL HAMRA)-Achats Hors Circuit (Caisse)-Achats Hors Circuit (Caisse)"/>
    <x v="20"/>
    <x v="0"/>
    <x v="0"/>
    <x v="0"/>
    <n v="30000"/>
    <n v="0"/>
    <n v="30000"/>
  </r>
  <r>
    <s v="ECOLES JOURI I (AL HAMRA)-Achats-Cantine"/>
    <x v="20"/>
    <x v="3"/>
    <x v="17"/>
    <x v="0"/>
    <n v="1418.6057142857101"/>
    <n v="0"/>
    <n v="1418.6057142857101"/>
  </r>
  <r>
    <s v="ECOLES JOURI I (AL HAMRA)-Achats-Divers"/>
    <x v="20"/>
    <x v="3"/>
    <x v="18"/>
    <x v="0"/>
    <n v="4111.9649409523799"/>
    <n v="0"/>
    <n v="4111.9649409523799"/>
  </r>
  <r>
    <s v="ECOLES JOURI I (AL HAMRA)-Achats-Divers Prestations de service"/>
    <x v="20"/>
    <x v="3"/>
    <x v="19"/>
    <x v="0"/>
    <n v="26223.6429608791"/>
    <n v="0"/>
    <n v="26223.6429608791"/>
  </r>
  <r>
    <s v="ECOLES JOURI I (AL HAMRA)-Achats-DIVERS REPARATIONS"/>
    <x v="20"/>
    <x v="3"/>
    <x v="20"/>
    <x v="0"/>
    <n v="21946.394400000001"/>
    <n v="0"/>
    <n v="21946.394400000001"/>
  </r>
  <r>
    <s v="ECOLES JOURI I (AL HAMRA)-Achats-Entretien et réparations"/>
    <x v="20"/>
    <x v="3"/>
    <x v="21"/>
    <x v="0"/>
    <n v="80605.106047628404"/>
    <n v="0"/>
    <n v="80605.106047628404"/>
  </r>
  <r>
    <s v="ECOLES JOURI I (AL HAMRA)-Achats-Gasoil"/>
    <x v="20"/>
    <x v="3"/>
    <x v="22"/>
    <x v="0"/>
    <n v="151124.8872"/>
    <n v="0"/>
    <n v="151124.8872"/>
  </r>
  <r>
    <s v="ECOLES JOURI I (AL HAMRA)-Achats-Location copieur"/>
    <x v="20"/>
    <x v="3"/>
    <x v="23"/>
    <x v="0"/>
    <n v="44467.329752381003"/>
    <n v="0"/>
    <n v="44467.329752381003"/>
  </r>
  <r>
    <s v="ECOLES JOURI I (AL HAMRA)-Achats-Pneus"/>
    <x v="20"/>
    <x v="3"/>
    <x v="26"/>
    <x v="1"/>
    <n v="12600"/>
    <n v="0"/>
    <n v="12600"/>
  </r>
  <r>
    <s v="ECOLES JOURI I (AL HAMRA)-Achats-Produits de nettoyage"/>
    <x v="20"/>
    <x v="3"/>
    <x v="27"/>
    <x v="0"/>
    <n v="47490.565199999997"/>
    <n v="0"/>
    <n v="47490.565199999997"/>
  </r>
  <r>
    <s v="ECOLES JOURI I (AL HAMRA)-Achats-Travaux d'impression"/>
    <x v="20"/>
    <x v="3"/>
    <x v="28"/>
    <x v="0"/>
    <n v="23987.736000000001"/>
    <n v="0"/>
    <n v="23987.736000000001"/>
  </r>
  <r>
    <s v="ECOLES JOURI I (AL HAMRA)-Achats-Vidange"/>
    <x v="20"/>
    <x v="3"/>
    <x v="30"/>
    <x v="1"/>
    <n v="8883"/>
    <n v="0"/>
    <n v="8883"/>
  </r>
  <r>
    <s v="ECOLES JOURI I (AL HAMRA)-Achats-Visite technique"/>
    <x v="20"/>
    <x v="3"/>
    <x v="31"/>
    <x v="1"/>
    <n v="5600"/>
    <n v="0"/>
    <n v="5600"/>
  </r>
  <r>
    <s v="ECOLES JOURI I (AL HAMRA)-Charges Assurances-AT"/>
    <x v="20"/>
    <x v="4"/>
    <x v="32"/>
    <x v="0"/>
    <n v="16204.816000000001"/>
    <n v="0"/>
    <n v="16204.816000000001"/>
  </r>
  <r>
    <s v="ECOLES JOURI I (AL HAMRA)-Charges Assurances-AUTO"/>
    <x v="20"/>
    <x v="4"/>
    <x v="33"/>
    <x v="2"/>
    <n v="24870.47"/>
    <n v="0"/>
    <n v="24870.47"/>
  </r>
  <r>
    <s v="ECOLES JOURI I (AL HAMRA)-Charges Assurances-MULTIRISQUE"/>
    <x v="20"/>
    <x v="4"/>
    <x v="34"/>
    <x v="0"/>
    <n v="11822.75"/>
    <n v="0"/>
    <n v="11822.75"/>
  </r>
  <r>
    <s v="ECOLES JOURI I (AL HAMRA)-Charges Assurances-RC"/>
    <x v="20"/>
    <x v="4"/>
    <x v="35"/>
    <x v="0"/>
    <n v="20647.599999999999"/>
    <n v="0"/>
    <n v="20647.599999999999"/>
  </r>
  <r>
    <s v="ECOLES JOURI I (AL HAMRA)-Charges contractuelles-DROITS D’ENREGISTREMENT ET DE TIMBRE"/>
    <x v="20"/>
    <x v="5"/>
    <x v="39"/>
    <x v="0"/>
    <n v="6154.3950000000004"/>
    <n v="0"/>
    <n v="6154.3950000000004"/>
  </r>
  <r>
    <s v="ECOLES JOURI I (AL HAMRA)-Charges contractuelles-EAU"/>
    <x v="20"/>
    <x v="5"/>
    <x v="40"/>
    <x v="0"/>
    <n v="51105.894999999997"/>
    <n v="0"/>
    <n v="51105.894999999997"/>
  </r>
  <r>
    <s v="ECOLES JOURI I (AL HAMRA)-Charges contractuelles-ELECTRICITE"/>
    <x v="20"/>
    <x v="5"/>
    <x v="41"/>
    <x v="0"/>
    <n v="33865.78"/>
    <n v="0"/>
    <n v="33865.78"/>
  </r>
  <r>
    <s v="ECOLES JOURI I (AL HAMRA)-Charges contractuelles-FRAIS DE TÉLÉPHONE"/>
    <x v="20"/>
    <x v="5"/>
    <x v="42"/>
    <x v="0"/>
    <n v="13421.594999999999"/>
    <n v="0"/>
    <n v="13421.594999999999"/>
  </r>
  <r>
    <s v="ECOLES JOURI I (AL HAMRA)-Charges contractuelles-FRAIS ET COMMISSIONS SUR SERVICES BANCAIRES"/>
    <x v="20"/>
    <x v="5"/>
    <x v="43"/>
    <x v="0"/>
    <n v="7988.5633333333399"/>
    <n v="0"/>
    <n v="7988.5633333333399"/>
  </r>
  <r>
    <s v="ECOLES JOURI I (AL HAMRA)-Charges contractuelles-FRAIS POSTAUX"/>
    <x v="20"/>
    <x v="5"/>
    <x v="44"/>
    <x v="0"/>
    <n v="3065.8716666666701"/>
    <n v="0"/>
    <n v="3065.8716666666701"/>
  </r>
  <r>
    <s v="ECOLES JOURI I (AL HAMRA)-Charges contractuelles-HONORAIRES (FIDAROC, Autres…)"/>
    <x v="20"/>
    <x v="5"/>
    <x v="45"/>
    <x v="0"/>
    <n v="3050"/>
    <n v="0"/>
    <n v="3050"/>
  </r>
  <r>
    <s v="ECOLES JOURI I (AL HAMRA)-Charges contractuelles-PATENTE"/>
    <x v="20"/>
    <x v="5"/>
    <x v="46"/>
    <x v="0"/>
    <n v="10985"/>
    <n v="0"/>
    <n v="10985"/>
  </r>
  <r>
    <s v="ECOLES JOURI I (AL HAMRA)-Charges contractuelles-TAXE URBAINE ET TAXE D'ÉDILITÉ"/>
    <x v="20"/>
    <x v="5"/>
    <x v="47"/>
    <x v="0"/>
    <n v="5796"/>
    <n v="0"/>
    <n v="5796"/>
  </r>
  <r>
    <s v="ECOLES JOURI I (AL HAMRA)-Charges contractuelles-TAXES SUR LES VÉHICULES"/>
    <x v="20"/>
    <x v="5"/>
    <x v="48"/>
    <x v="0"/>
    <n v="2400"/>
    <n v="0"/>
    <n v="2400"/>
  </r>
  <r>
    <s v="ECOLES JOURI I (AL HAMRA)-Commun-Achats-Consommables"/>
    <x v="20"/>
    <x v="3"/>
    <x v="49"/>
    <x v="0"/>
    <n v="9788.1395200000006"/>
    <n v="0"/>
    <n v="9788.1395200000006"/>
  </r>
  <r>
    <s v="ECOLES JOURI I (AL HAMRA)-Commun-Achats-Fournitures"/>
    <x v="20"/>
    <x v="3"/>
    <x v="50"/>
    <x v="0"/>
    <n v="43120.021851428603"/>
    <n v="0"/>
    <n v="43120.021851428603"/>
  </r>
  <r>
    <s v="ECOLES JOURI I (AL HAMRA)-Marketing et Communication-Impression documents"/>
    <x v="20"/>
    <x v="1"/>
    <x v="6"/>
    <x v="0"/>
    <n v="5000"/>
    <n v="0"/>
    <n v="5000"/>
  </r>
  <r>
    <s v="ECOLES JOURI I (AL HAMRA)-Marketing et Communication-Journée portes ouvertes"/>
    <x v="20"/>
    <x v="1"/>
    <x v="7"/>
    <x v="0"/>
    <n v="7500"/>
    <n v="0"/>
    <n v="7500"/>
  </r>
  <r>
    <s v="ECOLES JOURI I (AL HAMRA)-Marketing et Communication-Sponsoring de postes"/>
    <x v="20"/>
    <x v="1"/>
    <x v="9"/>
    <x v="0"/>
    <n v="0"/>
    <n v="0"/>
    <n v="0"/>
  </r>
  <r>
    <s v="ECOLES JOURI I (AL HAMRA)-Parascolaire-Divers Evenements"/>
    <x v="20"/>
    <x v="7"/>
    <x v="52"/>
    <x v="0"/>
    <n v="8742.2600572864994"/>
    <n v="0"/>
    <n v="8742.2600572864994"/>
  </r>
  <r>
    <s v="ECOLES JOURI I (AL HAMRA)-SI-Autres charges SI"/>
    <x v="20"/>
    <x v="2"/>
    <x v="10"/>
    <x v="0"/>
    <n v="5354.4697838510101"/>
    <n v="0"/>
    <n v="5354.4697838510101"/>
  </r>
  <r>
    <s v="ECOLES JOURI I (AL HAMRA)-SI-Dématérialisation des RI"/>
    <x v="20"/>
    <x v="2"/>
    <x v="11"/>
    <x v="0"/>
    <n v="1115.51453830229"/>
    <n v="0"/>
    <n v="1115.51453830229"/>
  </r>
  <r>
    <s v="ECOLES JOURI I (AL HAMRA)-SI-GPS"/>
    <x v="20"/>
    <x v="2"/>
    <x v="12"/>
    <x v="0"/>
    <n v="2294.17081484244"/>
    <n v="0"/>
    <n v="2294.17081484244"/>
  </r>
  <r>
    <s v="ECOLES JOURI I (AL HAMRA)-SI-SAGE 1000"/>
    <x v="20"/>
    <x v="2"/>
    <x v="14"/>
    <x v="0"/>
    <n v="2347.7763740513201"/>
    <n v="0"/>
    <n v="2347.7763740513201"/>
  </r>
  <r>
    <s v="ECOLES JOURI I (AL HAMRA)-SI-SAGE PAIE"/>
    <x v="20"/>
    <x v="2"/>
    <x v="15"/>
    <x v="0"/>
    <n v="2320.82799693792"/>
    <n v="0"/>
    <n v="2320.82799693792"/>
  </r>
  <r>
    <s v="ECOLES JOURI I (AL HAMRA)-SI-Vdoc"/>
    <x v="20"/>
    <x v="2"/>
    <x v="16"/>
    <x v="0"/>
    <n v="3681.1979763975701"/>
    <n v="0"/>
    <n v="3681.1979763975701"/>
  </r>
  <r>
    <s v="ECOLES JOURI II-Achats-Location copieur"/>
    <x v="21"/>
    <x v="3"/>
    <x v="23"/>
    <x v="0"/>
    <n v="0"/>
    <n v="0"/>
    <n v="0"/>
  </r>
  <r>
    <s v="ECOLES JOURI II-Charges Assurances-AUTO"/>
    <x v="21"/>
    <x v="4"/>
    <x v="33"/>
    <x v="2"/>
    <n v="0"/>
    <n v="0"/>
    <n v="0"/>
  </r>
  <r>
    <s v="ECOLES JOURI II-Commun-Achats-Fournitures"/>
    <x v="21"/>
    <x v="3"/>
    <x v="50"/>
    <x v="0"/>
    <n v="0"/>
    <n v="0"/>
    <n v="0"/>
  </r>
  <r>
    <s v="ECOLES JOURI II-Parascolaire-Divers Evenements"/>
    <x v="21"/>
    <x v="7"/>
    <x v="52"/>
    <x v="0"/>
    <n v="0"/>
    <n v="0"/>
    <n v="0"/>
  </r>
  <r>
    <s v="GROUPE SCOLAIRE DEUX VILLES-Achats Hors Circuit (Caisse)-Achats Hors Circuit (Caisse)"/>
    <x v="22"/>
    <x v="0"/>
    <x v="0"/>
    <x v="0"/>
    <n v="30000"/>
    <n v="0"/>
    <n v="30000"/>
  </r>
  <r>
    <s v="GROUPE SCOLAIRE DEUX VILLES-Achats-Cantine"/>
    <x v="22"/>
    <x v="3"/>
    <x v="17"/>
    <x v="0"/>
    <n v="82875.369363788996"/>
    <n v="4199"/>
    <n v="78676.369363788996"/>
  </r>
  <r>
    <s v="GROUPE SCOLAIRE DEUX VILLES-Achats-Divers"/>
    <x v="22"/>
    <x v="3"/>
    <x v="18"/>
    <x v="0"/>
    <n v="6534.5907178398802"/>
    <n v="624"/>
    <n v="5910.5907178398802"/>
  </r>
  <r>
    <s v="GROUPE SCOLAIRE DEUX VILLES-Achats-Divers Prestations de service"/>
    <x v="22"/>
    <x v="3"/>
    <x v="19"/>
    <x v="0"/>
    <n v="39660.639005444304"/>
    <n v="0"/>
    <n v="39660.639005444304"/>
  </r>
  <r>
    <s v="GROUPE SCOLAIRE DEUX VILLES-Achats-DIVERS REPARATIONS"/>
    <x v="22"/>
    <x v="3"/>
    <x v="20"/>
    <x v="0"/>
    <n v="226731.234526316"/>
    <n v="29238"/>
    <n v="197493.234526316"/>
  </r>
  <r>
    <s v="GROUPE SCOLAIRE DEUX VILLES-Achats-Entretien et réparations"/>
    <x v="22"/>
    <x v="3"/>
    <x v="21"/>
    <x v="0"/>
    <n v="56134.608291776203"/>
    <n v="0"/>
    <n v="56134.608291776203"/>
  </r>
  <r>
    <s v="GROUPE SCOLAIRE DEUX VILLES-Achats-Gasoil"/>
    <x v="22"/>
    <x v="3"/>
    <x v="22"/>
    <x v="0"/>
    <n v="330609.61831578898"/>
    <n v="0"/>
    <n v="330609.61831578898"/>
  </r>
  <r>
    <s v="GROUPE SCOLAIRE DEUX VILLES-Achats-Location copieur"/>
    <x v="22"/>
    <x v="3"/>
    <x v="23"/>
    <x v="0"/>
    <n v="21310.829823504399"/>
    <n v="0"/>
    <n v="21310.829823504399"/>
  </r>
  <r>
    <s v="GROUPE SCOLAIRE DEUX VILLES-Achats-Petit équipement"/>
    <x v="22"/>
    <x v="3"/>
    <x v="24"/>
    <x v="0"/>
    <n v="2549.4277929155301"/>
    <n v="0"/>
    <n v="2549.4277929155301"/>
  </r>
  <r>
    <s v="GROUPE SCOLAIRE DEUX VILLES-Achats-Pharmacie"/>
    <x v="22"/>
    <x v="3"/>
    <x v="25"/>
    <x v="0"/>
    <n v="7003.3150953678496"/>
    <n v="0"/>
    <n v="7003.3150953678496"/>
  </r>
  <r>
    <s v="GROUPE SCOLAIRE DEUX VILLES-Achats-Pneus"/>
    <x v="22"/>
    <x v="3"/>
    <x v="26"/>
    <x v="1"/>
    <n v="18061.851978947401"/>
    <n v="0"/>
    <n v="18061.851978947401"/>
  </r>
  <r>
    <s v="GROUPE SCOLAIRE DEUX VILLES-Achats-Produits de nettoyage"/>
    <x v="22"/>
    <x v="3"/>
    <x v="27"/>
    <x v="0"/>
    <n v="26823.412199999999"/>
    <n v="6561.84"/>
    <n v="20261.572199999999"/>
  </r>
  <r>
    <s v="GROUPE SCOLAIRE DEUX VILLES-Achats-Travaux d'impression"/>
    <x v="22"/>
    <x v="3"/>
    <x v="28"/>
    <x v="0"/>
    <n v="40306.083923705701"/>
    <n v="1181"/>
    <n v="39125.083923705701"/>
  </r>
  <r>
    <s v="GROUPE SCOLAIRE DEUX VILLES-Achats-Vêtement de travail"/>
    <x v="22"/>
    <x v="3"/>
    <x v="29"/>
    <x v="0"/>
    <n v="8660.6648501362397"/>
    <n v="990"/>
    <n v="7670.6648501362397"/>
  </r>
  <r>
    <s v="GROUPE SCOLAIRE DEUX VILLES-Achats-Vidange"/>
    <x v="22"/>
    <x v="3"/>
    <x v="30"/>
    <x v="1"/>
    <n v="18665.631578947399"/>
    <n v="0"/>
    <n v="18665.631578947399"/>
  </r>
  <r>
    <s v="GROUPE SCOLAIRE DEUX VILLES-Achats-Visite technique"/>
    <x v="22"/>
    <x v="3"/>
    <x v="31"/>
    <x v="1"/>
    <n v="21000"/>
    <n v="0"/>
    <n v="21000"/>
  </r>
  <r>
    <s v="GROUPE SCOLAIRE DEUX VILLES-Charges Assurances-AT"/>
    <x v="22"/>
    <x v="4"/>
    <x v="32"/>
    <x v="0"/>
    <n v="11860.624"/>
    <n v="0"/>
    <n v="11860.624"/>
  </r>
  <r>
    <s v="GROUPE SCOLAIRE DEUX VILLES-Charges Assurances-AUTO"/>
    <x v="22"/>
    <x v="4"/>
    <x v="33"/>
    <x v="2"/>
    <n v="58639.79"/>
    <n v="0"/>
    <n v="58639.79"/>
  </r>
  <r>
    <s v="GROUPE SCOLAIRE DEUX VILLES-Charges Assurances-MULTIRISQUE"/>
    <x v="22"/>
    <x v="4"/>
    <x v="34"/>
    <x v="0"/>
    <n v="8986.14"/>
    <n v="0"/>
    <n v="8986.14"/>
  </r>
  <r>
    <s v="GROUPE SCOLAIRE DEUX VILLES-Charges Assurances-RC"/>
    <x v="22"/>
    <x v="4"/>
    <x v="35"/>
    <x v="0"/>
    <n v="14047"/>
    <n v="0"/>
    <n v="14047"/>
  </r>
  <r>
    <s v="GROUPE SCOLAIRE DEUX VILLES-Charges contractuelles-DROITS D’ENREGISTREMENT ET DE TIMBRE"/>
    <x v="22"/>
    <x v="5"/>
    <x v="39"/>
    <x v="0"/>
    <n v="8885.6450000000004"/>
    <n v="0"/>
    <n v="8885.6450000000004"/>
  </r>
  <r>
    <s v="GROUPE SCOLAIRE DEUX VILLES-Charges contractuelles-ELECTRICITE"/>
    <x v="22"/>
    <x v="5"/>
    <x v="41"/>
    <x v="0"/>
    <n v="19342.924999999999"/>
    <n v="0"/>
    <n v="19342.924999999999"/>
  </r>
  <r>
    <s v="GROUPE SCOLAIRE DEUX VILLES-Charges contractuelles-FRAIS ET COMMISSIONS SUR SERVICES BANCAIRES"/>
    <x v="22"/>
    <x v="5"/>
    <x v="43"/>
    <x v="0"/>
    <n v="7424.9666666666699"/>
    <n v="0"/>
    <n v="7424.9666666666699"/>
  </r>
  <r>
    <s v="GROUPE SCOLAIRE DEUX VILLES-Charges contractuelles-FRAIS POSTAUX"/>
    <x v="22"/>
    <x v="5"/>
    <x v="44"/>
    <x v="0"/>
    <n v="184.91"/>
    <n v="0"/>
    <n v="184.91"/>
  </r>
  <r>
    <s v="GROUPE SCOLAIRE DEUX VILLES-Charges contractuelles-HONORAIRES (FIDAROC, Autres…)"/>
    <x v="22"/>
    <x v="5"/>
    <x v="45"/>
    <x v="0"/>
    <n v="3050"/>
    <n v="0"/>
    <n v="3050"/>
  </r>
  <r>
    <s v="GROUPE SCOLAIRE DEUX VILLES-Charges contractuelles-TAXES SUR LES VÉHICULES"/>
    <x v="22"/>
    <x v="5"/>
    <x v="48"/>
    <x v="0"/>
    <n v="10505.5583333333"/>
    <n v="0"/>
    <n v="10505.5583333333"/>
  </r>
  <r>
    <s v="GROUPE SCOLAIRE DEUX VILLES-Commun-Achats-Consommables"/>
    <x v="22"/>
    <x v="3"/>
    <x v="49"/>
    <x v="0"/>
    <n v="9814.7217559185592"/>
    <n v="1344"/>
    <n v="8470.7217559185592"/>
  </r>
  <r>
    <s v="GROUPE SCOLAIRE DEUX VILLES-Commun-Achats-Fournitures"/>
    <x v="22"/>
    <x v="3"/>
    <x v="50"/>
    <x v="0"/>
    <n v="23570.271925841698"/>
    <n v="0"/>
    <n v="23570.271925841698"/>
  </r>
  <r>
    <s v="GROUPE SCOLAIRE DEUX VILLES-Marketing et Communication-Impression documents"/>
    <x v="22"/>
    <x v="1"/>
    <x v="6"/>
    <x v="0"/>
    <n v="5000"/>
    <n v="0"/>
    <n v="5000"/>
  </r>
  <r>
    <s v="GROUPE SCOLAIRE DEUX VILLES-Marketing et Communication-Journée portes ouvertes"/>
    <x v="22"/>
    <x v="1"/>
    <x v="7"/>
    <x v="0"/>
    <n v="7500"/>
    <n v="0"/>
    <n v="7500"/>
  </r>
  <r>
    <s v="GROUPE SCOLAIRE DEUX VILLES-Marketing et Communication-Sponsoring de postes"/>
    <x v="22"/>
    <x v="1"/>
    <x v="9"/>
    <x v="0"/>
    <n v="0"/>
    <n v="0"/>
    <n v="0"/>
  </r>
  <r>
    <s v="GROUPE SCOLAIRE DEUX VILLES-Maternelle-Achats-Consommables"/>
    <x v="22"/>
    <x v="3"/>
    <x v="49"/>
    <x v="4"/>
    <n v="4285.8542465753399"/>
    <n v="0"/>
    <n v="4285.8542465753399"/>
  </r>
  <r>
    <s v="GROUPE SCOLAIRE DEUX VILLES-Maternelle-Achats-Fournitures"/>
    <x v="22"/>
    <x v="3"/>
    <x v="50"/>
    <x v="4"/>
    <n v="6990.6468705882398"/>
    <n v="0"/>
    <n v="6990.6468705882398"/>
  </r>
  <r>
    <s v="GROUPE SCOLAIRE DEUX VILLES-Parascolaire-Divers Evenements"/>
    <x v="22"/>
    <x v="7"/>
    <x v="52"/>
    <x v="0"/>
    <n v="13514.8871289979"/>
    <n v="0"/>
    <n v="13514.8871289979"/>
  </r>
  <r>
    <s v="GROUPE SCOLAIRE DEUX VILLES-SI-Autres charges SI"/>
    <x v="22"/>
    <x v="2"/>
    <x v="10"/>
    <x v="0"/>
    <n v="3348.1329663162401"/>
    <n v="0"/>
    <n v="3348.1329663162401"/>
  </r>
  <r>
    <s v="GROUPE SCOLAIRE DEUX VILLES-SI-Dématérialisation des RI"/>
    <x v="22"/>
    <x v="2"/>
    <x v="11"/>
    <x v="0"/>
    <n v="697.52770131588295"/>
    <n v="0"/>
    <n v="697.52770131588295"/>
  </r>
  <r>
    <s v="GROUPE SCOLAIRE DEUX VILLES-SI-GPS"/>
    <x v="22"/>
    <x v="2"/>
    <x v="12"/>
    <x v="0"/>
    <n v="1434.5377312056"/>
    <n v="0"/>
    <n v="1434.5377312056"/>
  </r>
  <r>
    <s v="GROUPE SCOLAIRE DEUX VILLES-SI-SAGE 1000"/>
    <x v="22"/>
    <x v="2"/>
    <x v="14"/>
    <x v="0"/>
    <n v="1468.05711729054"/>
    <n v="0"/>
    <n v="1468.05711729054"/>
  </r>
  <r>
    <s v="GROUPE SCOLAIRE DEUX VILLES-SI-SAGE PAIE"/>
    <x v="22"/>
    <x v="2"/>
    <x v="15"/>
    <x v="0"/>
    <n v="1451.2063825877001"/>
    <n v="0"/>
    <n v="1451.2063825877001"/>
  </r>
  <r>
    <s v="GROUPE SCOLAIRE DEUX VILLES-SI-Vdoc"/>
    <x v="22"/>
    <x v="2"/>
    <x v="16"/>
    <x v="0"/>
    <n v="2301.8414143424202"/>
    <n v="0"/>
    <n v="2301.8414143424202"/>
  </r>
  <r>
    <s v="Groupe Scolaire Yassamine-Achats Hors Circuit (Caisse)-Achats Hors Circuit (Caisse)"/>
    <x v="23"/>
    <x v="0"/>
    <x v="0"/>
    <x v="0"/>
    <n v="30000"/>
    <n v="0"/>
    <n v="30000"/>
  </r>
  <r>
    <s v="Groupe Scolaire Yassamine-Achats-Cantine"/>
    <x v="23"/>
    <x v="3"/>
    <x v="17"/>
    <x v="0"/>
    <n v="12363.557767955799"/>
    <n v="0"/>
    <n v="12363.557767955799"/>
  </r>
  <r>
    <s v="Groupe Scolaire Yassamine-Achats-Divers"/>
    <x v="23"/>
    <x v="3"/>
    <x v="18"/>
    <x v="0"/>
    <n v="23261.340406644202"/>
    <n v="7788"/>
    <n v="15473.340406644202"/>
  </r>
  <r>
    <s v="Groupe Scolaire Yassamine-Achats-Divers Prestations de service"/>
    <x v="23"/>
    <x v="3"/>
    <x v="19"/>
    <x v="0"/>
    <n v="41266.934531870698"/>
    <n v="0"/>
    <n v="41266.934531870698"/>
  </r>
  <r>
    <s v="Groupe Scolaire Yassamine-Achats-Entretien et réparations"/>
    <x v="23"/>
    <x v="3"/>
    <x v="21"/>
    <x v="0"/>
    <n v="30493.744165885299"/>
    <n v="0"/>
    <n v="30493.744165885299"/>
  </r>
  <r>
    <s v="Groupe Scolaire Yassamine-Achats-Location copieur"/>
    <x v="23"/>
    <x v="3"/>
    <x v="23"/>
    <x v="0"/>
    <n v="22777.772355579698"/>
    <n v="0"/>
    <n v="22777.772355579698"/>
  </r>
  <r>
    <s v="Groupe Scolaire Yassamine-Achats-Petit équipement"/>
    <x v="23"/>
    <x v="3"/>
    <x v="24"/>
    <x v="0"/>
    <n v="6647.7679558011096"/>
    <n v="0"/>
    <n v="6647.7679558011096"/>
  </r>
  <r>
    <s v="Groupe Scolaire Yassamine-Achats-Pharmacie"/>
    <x v="23"/>
    <x v="3"/>
    <x v="25"/>
    <x v="0"/>
    <n v="63675.302371137499"/>
    <n v="0"/>
    <n v="63675.302371137499"/>
  </r>
  <r>
    <s v="Groupe Scolaire Yassamine-Achats-Pneus"/>
    <x v="23"/>
    <x v="3"/>
    <x v="26"/>
    <x v="1"/>
    <n v="0"/>
    <n v="0"/>
    <n v="0"/>
  </r>
  <r>
    <s v="Groupe Scolaire Yassamine-Achats-Produits de nettoyage"/>
    <x v="23"/>
    <x v="3"/>
    <x v="27"/>
    <x v="0"/>
    <n v="31749.993600000002"/>
    <n v="0"/>
    <n v="31749.993600000002"/>
  </r>
  <r>
    <s v="Groupe Scolaire Yassamine-Achats-Travaux d'impression"/>
    <x v="23"/>
    <x v="3"/>
    <x v="28"/>
    <x v="0"/>
    <n v="7366.6139469613199"/>
    <n v="2061.5"/>
    <n v="5305.1139469613199"/>
  </r>
  <r>
    <s v="Groupe Scolaire Yassamine-Achats-Vêtement de travail"/>
    <x v="23"/>
    <x v="3"/>
    <x v="29"/>
    <x v="0"/>
    <n v="6031.0369427897904"/>
    <n v="0"/>
    <n v="6031.0369427897904"/>
  </r>
  <r>
    <s v="Groupe Scolaire Yassamine-Achats-Vidange"/>
    <x v="23"/>
    <x v="3"/>
    <x v="30"/>
    <x v="1"/>
    <n v="0"/>
    <n v="0"/>
    <n v="0"/>
  </r>
  <r>
    <s v="Groupe Scolaire Yassamine-Achats-Visite technique"/>
    <x v="23"/>
    <x v="3"/>
    <x v="31"/>
    <x v="1"/>
    <n v="0"/>
    <n v="0"/>
    <n v="0"/>
  </r>
  <r>
    <s v="Groupe Scolaire Yassamine-Charges Assurances-AT"/>
    <x v="23"/>
    <x v="4"/>
    <x v="32"/>
    <x v="0"/>
    <n v="10310.608"/>
    <n v="0"/>
    <n v="10310.608"/>
  </r>
  <r>
    <s v="Groupe Scolaire Yassamine-Charges Assurances-AUTO"/>
    <x v="23"/>
    <x v="4"/>
    <x v="33"/>
    <x v="2"/>
    <n v="18580.04"/>
    <n v="0"/>
    <n v="18580.04"/>
  </r>
  <r>
    <s v="Groupe Scolaire Yassamine-Charges Assurances-MULTIRISQUE"/>
    <x v="23"/>
    <x v="4"/>
    <x v="34"/>
    <x v="0"/>
    <n v="10236.36"/>
    <n v="0"/>
    <n v="10236.36"/>
  </r>
  <r>
    <s v="Groupe Scolaire Yassamine-Charges Assurances-RC"/>
    <x v="23"/>
    <x v="4"/>
    <x v="35"/>
    <x v="0"/>
    <n v="9224.7999999999993"/>
    <n v="0"/>
    <n v="9224.7999999999993"/>
  </r>
  <r>
    <s v="Groupe Scolaire Yassamine-Charges contractuelles-AUTRES IMPÔTS, TAXES ET DROITS ASSIMILÉS"/>
    <x v="23"/>
    <x v="5"/>
    <x v="53"/>
    <x v="0"/>
    <n v="0"/>
    <n v="0"/>
    <n v="0"/>
  </r>
  <r>
    <s v="Groupe Scolaire Yassamine-Charges contractuelles-COTISATIONS"/>
    <x v="23"/>
    <x v="5"/>
    <x v="37"/>
    <x v="0"/>
    <n v="0"/>
    <n v="0"/>
    <n v="0"/>
  </r>
  <r>
    <s v="Groupe Scolaire Yassamine-Charges contractuelles-CREDIT BAIL"/>
    <x v="23"/>
    <x v="5"/>
    <x v="38"/>
    <x v="0"/>
    <n v="0"/>
    <n v="0"/>
    <n v="0"/>
  </r>
  <r>
    <s v="Groupe Scolaire Yassamine-Charges contractuelles-DOCUMENTATION GÉNÉRALE"/>
    <x v="23"/>
    <x v="5"/>
    <x v="54"/>
    <x v="0"/>
    <n v="0"/>
    <n v="0"/>
    <n v="0"/>
  </r>
  <r>
    <s v="Groupe Scolaire Yassamine-Charges contractuelles-DROITS D’ENREGISTREMENT ET DE TIMBRE"/>
    <x v="23"/>
    <x v="5"/>
    <x v="39"/>
    <x v="0"/>
    <n v="5543.8992857142903"/>
    <n v="0"/>
    <n v="5543.8992857142903"/>
  </r>
  <r>
    <s v="Groupe Scolaire Yassamine-Charges contractuelles-EAU"/>
    <x v="23"/>
    <x v="5"/>
    <x v="40"/>
    <x v="0"/>
    <n v="1678.1442857142899"/>
    <n v="0"/>
    <n v="1678.1442857142899"/>
  </r>
  <r>
    <s v="Groupe Scolaire Yassamine-Charges contractuelles-ELECTRICITE"/>
    <x v="23"/>
    <x v="5"/>
    <x v="41"/>
    <x v="0"/>
    <n v="59571.685714285697"/>
    <n v="0"/>
    <n v="59571.685714285697"/>
  </r>
  <r>
    <s v="Groupe Scolaire Yassamine-Charges contractuelles-FRAIS DE TÉLÉPHONE"/>
    <x v="23"/>
    <x v="5"/>
    <x v="42"/>
    <x v="0"/>
    <n v="19948.064999999999"/>
    <n v="0"/>
    <n v="19948.064999999999"/>
  </r>
  <r>
    <s v="Groupe Scolaire Yassamine-Charges contractuelles-FRAIS ET COMMISSIONS SUR SERVICES BANCAIRES"/>
    <x v="23"/>
    <x v="5"/>
    <x v="43"/>
    <x v="0"/>
    <n v="11435.394285714299"/>
    <n v="0"/>
    <n v="11435.394285714299"/>
  </r>
  <r>
    <s v="Groupe Scolaire Yassamine-Charges contractuelles-FRAIS POSTAUX"/>
    <x v="23"/>
    <x v="5"/>
    <x v="44"/>
    <x v="0"/>
    <n v="100.8"/>
    <n v="0"/>
    <n v="100.8"/>
  </r>
  <r>
    <s v="Groupe Scolaire Yassamine-Charges contractuelles-HONORAIRES (FIDAROC, Autres…)"/>
    <x v="23"/>
    <x v="5"/>
    <x v="45"/>
    <x v="0"/>
    <n v="3050"/>
    <n v="0"/>
    <n v="3050"/>
  </r>
  <r>
    <s v="Groupe Scolaire Yassamine-Charges contractuelles-IMPÔTS ET TAXES DIRECTS"/>
    <x v="23"/>
    <x v="5"/>
    <x v="56"/>
    <x v="0"/>
    <n v="0"/>
    <n v="0"/>
    <n v="0"/>
  </r>
  <r>
    <s v="Groupe Scolaire Yassamine-Charges contractuelles-LOCATIONS DE CONSTRUCTIONS"/>
    <x v="23"/>
    <x v="5"/>
    <x v="57"/>
    <x v="0"/>
    <n v="240000"/>
    <n v="0"/>
    <n v="240000"/>
  </r>
  <r>
    <s v="Groupe Scolaire Yassamine-Charges contractuelles-LOCATIONS DE MATÉRIEL DE TRANSPORT"/>
    <x v="23"/>
    <x v="5"/>
    <x v="58"/>
    <x v="0"/>
    <n v="0"/>
    <n v="0"/>
    <n v="0"/>
  </r>
  <r>
    <s v="Groupe Scolaire Yassamine-Charges contractuelles-LOCATIONS DE TERRAINS"/>
    <x v="23"/>
    <x v="5"/>
    <x v="59"/>
    <x v="0"/>
    <n v="0"/>
    <n v="0"/>
    <n v="0"/>
  </r>
  <r>
    <s v="Groupe Scolaire Yassamine-Charges contractuelles-MAINTENANCE"/>
    <x v="23"/>
    <x v="5"/>
    <x v="60"/>
    <x v="0"/>
    <n v="0"/>
    <n v="0"/>
    <n v="0"/>
  </r>
  <r>
    <s v="Groupe Scolaire Yassamine-Charges contractuelles-PATENTE"/>
    <x v="23"/>
    <x v="5"/>
    <x v="46"/>
    <x v="0"/>
    <n v="31571.599999999999"/>
    <n v="0"/>
    <n v="31571.599999999999"/>
  </r>
  <r>
    <s v="Groupe Scolaire Yassamine-Charges contractuelles-SERVICES BANCAIRES"/>
    <x v="23"/>
    <x v="5"/>
    <x v="61"/>
    <x v="0"/>
    <n v="0"/>
    <n v="0"/>
    <n v="0"/>
  </r>
  <r>
    <s v="Groupe Scolaire Yassamine-Charges contractuelles-TAXE URBAINE ET TAXE D'ÉDILITÉ"/>
    <x v="23"/>
    <x v="5"/>
    <x v="47"/>
    <x v="0"/>
    <n v="0"/>
    <n v="0"/>
    <n v="0"/>
  </r>
  <r>
    <s v="Groupe Scolaire Yassamine-Charges contractuelles-TAXES LOCALES"/>
    <x v="23"/>
    <x v="5"/>
    <x v="62"/>
    <x v="0"/>
    <n v="22593.09"/>
    <n v="0"/>
    <n v="22593.09"/>
  </r>
  <r>
    <s v="Groupe Scolaire Yassamine-Charges contractuelles-TAXES SUR LES VÉHICULES"/>
    <x v="23"/>
    <x v="5"/>
    <x v="48"/>
    <x v="0"/>
    <n v="12500"/>
    <n v="0"/>
    <n v="12500"/>
  </r>
  <r>
    <s v="Groupe Scolaire Yassamine-Formations-Formations"/>
    <x v="23"/>
    <x v="6"/>
    <x v="51"/>
    <x v="0"/>
    <n v="18680"/>
    <n v="0"/>
    <n v="18680"/>
  </r>
  <r>
    <s v="Groupe Scolaire Yassamine-Parascolaire-Divers Evenements"/>
    <x v="23"/>
    <x v="7"/>
    <x v="52"/>
    <x v="0"/>
    <n v="3427.5431942872801"/>
    <n v="0"/>
    <n v="3427.5431942872801"/>
  </r>
  <r>
    <s v="Groupe Scolaire Yassamine-Secondaire-Achats-Consommables"/>
    <x v="23"/>
    <x v="3"/>
    <x v="49"/>
    <x v="3"/>
    <n v="11103"/>
    <n v="0"/>
    <n v="11103"/>
  </r>
  <r>
    <s v="Groupe Scolaire Yassamine-Secondaire-Achats-Fournitures"/>
    <x v="23"/>
    <x v="3"/>
    <x v="50"/>
    <x v="3"/>
    <n v="40842.263970047003"/>
    <n v="0"/>
    <n v="40842.263970047003"/>
  </r>
  <r>
    <s v="Groupe Scolaire Yassamine-SI-Autres charges SI"/>
    <x v="23"/>
    <x v="2"/>
    <x v="10"/>
    <x v="0"/>
    <n v="8298.1435005910207"/>
    <n v="0"/>
    <n v="8298.1435005910207"/>
  </r>
  <r>
    <s v="Groupe Scolaire Yassamine-SI-Dématérialisation des RI"/>
    <x v="23"/>
    <x v="2"/>
    <x v="11"/>
    <x v="0"/>
    <n v="1728.77989595646"/>
    <n v="0"/>
    <n v="1728.77989595646"/>
  </r>
  <r>
    <s v="Groupe Scolaire Yassamine-SI-GPS"/>
    <x v="23"/>
    <x v="2"/>
    <x v="12"/>
    <x v="0"/>
    <n v="0"/>
    <n v="0"/>
    <n v="0"/>
  </r>
  <r>
    <s v="Groupe Scolaire Yassamine-SI-Pronote"/>
    <x v="23"/>
    <x v="2"/>
    <x v="13"/>
    <x v="0"/>
    <n v="14750"/>
    <n v="0"/>
    <n v="14750"/>
  </r>
  <r>
    <s v="Groupe Scolaire Yassamine-SI-SAGE 1000"/>
    <x v="23"/>
    <x v="2"/>
    <x v="14"/>
    <x v="0"/>
    <n v="3638.4900925079601"/>
    <n v="0"/>
    <n v="3638.4900925079601"/>
  </r>
  <r>
    <s v="Groupe Scolaire Yassamine-SI-SAGE PAIE"/>
    <x v="23"/>
    <x v="2"/>
    <x v="15"/>
    <x v="0"/>
    <n v="3596.7265735374199"/>
    <n v="2302.38"/>
    <n v="1294.3465735374198"/>
  </r>
  <r>
    <s v="Groupe Scolaire Yassamine-SI-Vdoc"/>
    <x v="23"/>
    <x v="2"/>
    <x v="16"/>
    <x v="0"/>
    <n v="5704.9736566563297"/>
    <n v="0"/>
    <n v="5704.9736566563297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348">
  <r>
    <s v="Ecole Yassamine Californie"/>
    <d v="2020-08-04T00:00:00"/>
    <s v="Fiches eleves bureau administratif"/>
    <s v="Euroscan"/>
    <n v="1680"/>
    <s v="Bennouna"/>
    <s v="Commun"/>
    <s v="Achats"/>
    <s v="Travaux d'impression"/>
    <x v="0"/>
    <n v="115400.710645161"/>
    <x v="0"/>
  </r>
  <r>
    <s v="Ecole Yassamine Sidi Maarouf"/>
    <d v="2020-08-04T00:00:00"/>
    <s v="Dossiers d'inscrption"/>
    <s v="POLYGAM"/>
    <n v="1592.85"/>
    <s v="AZZAM"/>
    <s v="Secondaire"/>
    <s v="Achats"/>
    <s v="Fournitures scolaires"/>
    <x v="1"/>
    <n v="-16108.85"/>
    <x v="1"/>
  </r>
  <r>
    <s v="Groupe Scolaire Yassamine"/>
    <d v="2020-07-23T00:00:00"/>
    <s v="Dossiers d'inscrption"/>
    <s v="POLYGAM"/>
    <n v="909.5"/>
    <s v="FAJRANI"/>
    <s v="Secondaire"/>
    <s v="Achats"/>
    <s v="Fournitures scolaires"/>
    <x v="1"/>
    <n v="-23547.5"/>
    <x v="2"/>
  </r>
  <r>
    <s v="Ecole Yassamine Oasis"/>
    <d v="2020-08-04T00:00:00"/>
    <s v="Dossiers d'inscrption"/>
    <s v="POLYGAM"/>
    <n v="108"/>
    <s v="JAMAI"/>
    <s v="Primaire"/>
    <s v="Achats"/>
    <s v="Fournitures scolaires"/>
    <x v="1"/>
    <n v="-7896"/>
    <x v="3"/>
  </r>
  <r>
    <s v="Ecole Yassamine Californie"/>
    <d v="2020-08-04T00:00:00"/>
    <s v="Dossiers d'inscrption"/>
    <s v="POLYGAM"/>
    <n v="1438.5"/>
    <s v="Amrani"/>
    <s v="Commun"/>
    <s v="Achats"/>
    <s v="Fournitures scolaires"/>
    <x v="1"/>
    <n v="-683013.07999999984"/>
    <x v="4"/>
  </r>
  <r>
    <s v="Ecole Yassamine Berrechid"/>
    <d v="2020-08-04T00:00:00"/>
    <s v="Dossiers d'inscrption"/>
    <s v="POLYGAM"/>
    <n v="469.2"/>
    <s v="SOUGMI"/>
    <s v="Commun"/>
    <s v="Achats"/>
    <s v="Fournitures scolaires"/>
    <x v="1"/>
    <n v="-9340.84"/>
    <x v="5"/>
  </r>
  <r>
    <s v="Groupe Scolaire Yassamine"/>
    <d v="2020-08-13T00:00:00"/>
    <s v="Divers fournitures electrique"/>
    <s v="ELEC MAHASSINE"/>
    <n v="7788"/>
    <s v="LYOUBI"/>
    <s v="MATERNELLE"/>
    <s v="Achats"/>
    <s v="Divers"/>
    <x v="0"/>
    <n v="9425.3404066442017"/>
    <x v="6"/>
  </r>
  <r>
    <s v="AL JABR"/>
    <d v="2020-09-07T00:00:00"/>
    <s v="TONER HP"/>
    <s v="LES ARCHES"/>
    <n v="20300.400000000001"/>
    <s v="CHRAIBI NAJTE"/>
    <s v="Commun"/>
    <s v="Achats"/>
    <s v="Consommables"/>
    <x v="2"/>
    <n v="-63348.086904441399"/>
    <x v="7"/>
  </r>
  <r>
    <s v="Ecole Yassamine Sidi Maarouf"/>
    <d v="2020-08-26T00:00:00"/>
    <s v="Sponsoring Facebook"/>
    <s v="Intelcia"/>
    <n v="1200"/>
    <s v="Kemal"/>
    <s v="Commun"/>
    <s v="Marketing et communication"/>
    <m/>
    <x v="1"/>
    <n v="-5022.1000000000004"/>
    <x v="8"/>
  </r>
  <r>
    <s v="ECOLE YASSAMINE KENITRA"/>
    <d v="2020-08-26T00:00:00"/>
    <s v="Acheminement de marchandises a sale"/>
    <s v="ZAHRAOUI TRANS SARL"/>
    <n v="1482"/>
    <s v="LARAKI"/>
    <s v="Commun"/>
    <s v="Achats"/>
    <s v="Divers"/>
    <x v="0"/>
    <n v="25303.073739449297"/>
    <x v="9"/>
  </r>
  <r>
    <s v="ECOLE YASSAMINE EL JADIDA"/>
    <d v="2020-08-26T00:00:00"/>
    <s v="Entretien des extincteurs "/>
    <s v="WITH FIRE AND SERVICES"/>
    <n v="4680"/>
    <s v="Kemal"/>
    <s v="Commun"/>
    <s v="Achats"/>
    <s v="Achats-entretien et réparation"/>
    <x v="1"/>
    <n v="-12672"/>
    <x v="10"/>
  </r>
  <r>
    <s v="Ecole Yassamine Californie"/>
    <d v="2020-08-26T00:00:00"/>
    <s v="Derniere session de test 2 et 3 septembre"/>
    <s v="DECLIC AGENCY"/>
    <n v="3990"/>
    <s v="Kemal"/>
    <s v="Commun"/>
    <s v="Marketing et communication"/>
    <s v="CAMPAGNE D'INSCRIPTION"/>
    <x v="1"/>
    <n v="-11634"/>
    <x v="11"/>
  </r>
  <r>
    <s v="ECOLE YASSAMINE FES ROUTE IMMOUZER"/>
    <d v="2020-08-26T00:00:00"/>
    <s v="Derniere session de test 2 et 3 septembre"/>
    <s v="DECLIC AGENCY"/>
    <n v="3990"/>
    <s v="Kemal"/>
    <s v="Commun"/>
    <s v="Marketing et communication"/>
    <s v="CAMPAGNE D'INSCRIPTION"/>
    <x v="1"/>
    <n v="-5094.3"/>
    <x v="12"/>
  </r>
  <r>
    <s v="Ecole Yassamine Sidi Maarouf"/>
    <d v="2020-08-27T00:00:00"/>
    <s v="campagne de communication"/>
    <s v="DECLIC COMMUNICATION"/>
    <n v="3990"/>
    <s v="Kemal"/>
    <s v="Commun"/>
    <s v="Marketing et communication"/>
    <s v="CAMPAGNE D'INSCRIPTION"/>
    <x v="1"/>
    <n v="-69579"/>
    <x v="13"/>
  </r>
  <r>
    <s v="Ecole Yassamine Berrechid"/>
    <d v="2020-08-27T00:00:00"/>
    <s v="campagne d'inscription"/>
    <s v="DECLIC COMMUNICATION"/>
    <n v="3990"/>
    <s v="Kemal"/>
    <s v="Commun"/>
    <s v="Marketing et communication"/>
    <s v="CAMPAGNE D'INSCRIPTION"/>
    <x v="1"/>
    <n v="-10392"/>
    <x v="14"/>
  </r>
  <r>
    <s v="Ecole Yassamine Oasis"/>
    <d v="2020-08-27T00:00:00"/>
    <s v="campagne d'inscription"/>
    <s v="DECLIC COMMUNICATION"/>
    <n v="3990"/>
    <s v="Kemal"/>
    <s v="Commun"/>
    <s v="Marketing et communication"/>
    <s v="CAMPAGNE D'INSCRIPTION"/>
    <x v="1"/>
    <n v="-9183.6"/>
    <x v="15"/>
  </r>
  <r>
    <s v="ECOLE YASSAMINE KENITRA"/>
    <d v="2020-08-26T00:00:00"/>
    <s v="Derniere session de test 2 et 3 septembre"/>
    <s v="DECLIC AGENCY"/>
    <n v="3990"/>
    <s v="Kemal"/>
    <s v="Commun"/>
    <s v="Marketing et communication"/>
    <s v="CAMPAGNE D'INSCRIPTION"/>
    <x v="1"/>
    <n v="-8019.6"/>
    <x v="16"/>
  </r>
  <r>
    <s v="Ecole Yassamine Sidi Maarouf"/>
    <d v="2020-08-27T00:00:00"/>
    <s v="reparation carte mere pc macbook"/>
    <s v="PLANET MULTIMEDIA"/>
    <n v="2500"/>
    <s v="SOUFIANE"/>
    <s v="Commun"/>
    <m/>
    <m/>
    <x v="1"/>
    <n v="-8740"/>
    <x v="17"/>
  </r>
  <r>
    <s v="Ecole Yassamine Berrechid"/>
    <d v="2020-04-01T00:00:00"/>
    <s v="Service traiteur (18-19)"/>
    <s v="LB RESTAURATION"/>
    <n v="9570"/>
    <s v="SOUGMI"/>
    <s v="Commun"/>
    <s v="Marketing et communication"/>
    <s v="JPO"/>
    <x v="1"/>
    <n v="-16350"/>
    <x v="18"/>
  </r>
  <r>
    <s v="AL JABR"/>
    <d v="2020-08-18T00:00:00"/>
    <s v="Changement pneu arriere voiture de service"/>
    <s v="AUTO LINK"/>
    <n v="2800"/>
    <s v="BENYAHIA AHMED"/>
    <s v="D.Générale"/>
    <s v="Achats"/>
    <s v="Pneu"/>
    <x v="1"/>
    <n v="-15040"/>
    <x v="19"/>
  </r>
  <r>
    <s v="AL JABR"/>
    <d v="2020-09-07T00:00:00"/>
    <s v="TONER HP"/>
    <s v="LES ARCHES"/>
    <n v="4680"/>
    <s v="OUMESSAOUD RACHID"/>
    <s v="Commun"/>
    <s v="Achats"/>
    <s v="Consommables"/>
    <x v="2"/>
    <n v="-47727.686904441398"/>
    <x v="7"/>
  </r>
  <r>
    <s v="Ecole Yassamine Berrechid"/>
    <d v="2020-08-28T00:00:00"/>
    <s v="TONER HP"/>
    <s v="LES ARCHES"/>
    <n v="10569"/>
    <s v="MESSAOUDI"/>
    <s v="Com Mat &amp; Prim"/>
    <s v="Achats"/>
    <s v="Consommables"/>
    <x v="1"/>
    <n v="-20927.400000000001"/>
    <x v="20"/>
  </r>
  <r>
    <s v="Ecole Yasamine khouribga"/>
    <d v="2020-08-24T00:00:00"/>
    <s v="Produits de nettoyage (1er trimestre)"/>
    <s v="FAIZ PRO"/>
    <n v="4628.3999999999996"/>
    <s v="ABED MOUNA"/>
    <s v="Commun"/>
    <s v="Achats"/>
    <s v="Produits de nettoyage"/>
    <x v="1"/>
    <n v="-44191.08"/>
    <x v="21"/>
  </r>
  <r>
    <s v="Ecole Yasamine khouribga"/>
    <d v="2020-08-24T00:00:00"/>
    <s v="Tenus agents de maintenance "/>
    <s v="Best diffusion"/>
    <n v="16020"/>
    <s v="ABED MOUNA"/>
    <s v="Commun"/>
    <s v="Achats"/>
    <s v="Vêtement de travail"/>
    <x v="1"/>
    <n v="-24355.200000000001"/>
    <x v="22"/>
  </r>
  <r>
    <s v="Ecole Yasamine khouribga"/>
    <d v="2020-08-24T00:00:00"/>
    <s v="TONER HP"/>
    <s v="EVERYWAY SERVICE"/>
    <n v="5186.3999999999996"/>
    <s v="ABED MOUNA"/>
    <s v="Commun"/>
    <s v="Achats"/>
    <s v="Consommables"/>
    <x v="1"/>
    <n v="-13184.4"/>
    <x v="23"/>
  </r>
  <r>
    <s v="AL JABR"/>
    <d v="2020-09-07T00:00:00"/>
    <s v="TONER HP"/>
    <s v="LES ARCHES"/>
    <n v="8640"/>
    <s v="CHRAIBI NAJTE"/>
    <s v="Commun"/>
    <s v="Achats"/>
    <s v="Consommables"/>
    <x v="2"/>
    <n v="-51687.686904441398"/>
    <x v="7"/>
  </r>
  <r>
    <s v="Ecole Yassamine Sidi Maarouf"/>
    <d v="2020-07-20T00:00:00"/>
    <s v="TONER HP"/>
    <s v="EVERYWAY SERVICE"/>
    <n v="5468.4"/>
    <s v="AZZAM"/>
    <s v="Secondaire"/>
    <s v="Achats"/>
    <s v="Consommables"/>
    <x v="0"/>
    <n v="15618.269124424"/>
    <x v="24"/>
  </r>
  <r>
    <s v="ECOLE YASSAMINE BENGUERIR"/>
    <d v="2020-07-24T00:00:00"/>
    <s v="FOURNITURES SCOLAIRE"/>
    <s v="L'ART DU PINCEAU"/>
    <n v="10504.48"/>
    <s v="ZOUINE HANANE"/>
    <s v="MATERNELLE"/>
    <s v="Achats"/>
    <s v="Fournitures scolaires"/>
    <x v="1"/>
    <n v="-22363.040000000001"/>
    <x v="25"/>
  </r>
  <r>
    <s v="Groupe Scolaire Yassamine"/>
    <d v="2020-07-22T00:00:00"/>
    <s v="TONER HP"/>
    <s v="EVERYWAY SERVICE"/>
    <n v="9888"/>
    <s v="FAJRANI"/>
    <s v="Secondaire"/>
    <s v="Achats"/>
    <s v="Consommables"/>
    <x v="0"/>
    <n v="-33340.5"/>
    <x v="26"/>
  </r>
  <r>
    <s v="Groupe Scolaire Yassamine"/>
    <d v="2020-07-22T00:00:00"/>
    <s v="CABLE, Souris, clavier"/>
    <s v="ALIF CONNECT"/>
    <n v="1272"/>
    <s v="FAJRANI"/>
    <s v="Secondaire"/>
    <s v="Achats"/>
    <s v="PETIT MATERIEL"/>
    <x v="1"/>
    <n v="-18124.599999999999"/>
    <x v="27"/>
  </r>
  <r>
    <s v="AL JABR"/>
    <d v="2020-09-07T00:00:00"/>
    <s v="TONER HP"/>
    <s v="POLYGAM"/>
    <n v="5316"/>
    <s v="CHRAIBI NAJTE"/>
    <s v="Commun"/>
    <s v="Achats"/>
    <s v="Consommables"/>
    <x v="2"/>
    <n v="-48363.686904441398"/>
    <x v="7"/>
  </r>
  <r>
    <s v="ECOLE YASSAMINE BENGUERIR"/>
    <d v="2020-07-24T00:00:00"/>
    <s v="TONER HP"/>
    <s v="EVERYWAY SERVICE"/>
    <n v="6186.4"/>
    <s v="ZOUINE HANANE"/>
    <s v="Commun"/>
    <s v="Achats"/>
    <s v="Consommables"/>
    <x v="0"/>
    <n v="45427.504680851103"/>
    <x v="28"/>
  </r>
  <r>
    <s v="ECOLE YASSAMINE BENGUERIR"/>
    <d v="2020-07-28T00:00:00"/>
    <s v="Produits de nettoyage (1er semestre)"/>
    <s v="FAIZ PRO"/>
    <n v="6280.8"/>
    <s v="ZOUINE HANANE"/>
    <s v="Commun"/>
    <s v="Achats"/>
    <s v="Produits de nettoyage"/>
    <x v="0"/>
    <n v="146649.13060000003"/>
    <x v="29"/>
  </r>
  <r>
    <s v="ECOLE YASSAMINE BENGUERIR"/>
    <d v="2020-07-24T00:00:00"/>
    <s v="produits de nettoyage (scotch, gant, javel…)"/>
    <s v="FAIZ PRO"/>
    <n v="1447.2"/>
    <s v="ZOUINE HANANE"/>
    <s v="Primaire"/>
    <s v="Achats"/>
    <s v="Produits de nettoyage"/>
    <x v="0"/>
    <n v="151482.73060000001"/>
    <x v="29"/>
  </r>
  <r>
    <s v="AL JABR"/>
    <d v="2020-09-22T00:00:00"/>
    <s v="blouses de travail"/>
    <s v="Best diffusion"/>
    <n v="7956"/>
    <s v="CAMILLERI"/>
    <s v="Commun"/>
    <s v="Achats"/>
    <s v="Vêtement de travail"/>
    <x v="2"/>
    <n v="-11728.001345895"/>
    <x v="30"/>
  </r>
  <r>
    <s v="ECOLE YASSAMINE EL JADIDA"/>
    <d v="2020-08-24T00:00:00"/>
    <s v="PRODUITS PHARMACEUTIQUES"/>
    <s v="PHARMACIE MAJORELLE"/>
    <n v="1104.3"/>
    <s v="Asmaa Filali"/>
    <s v="MATERNELLE"/>
    <s v="Achats"/>
    <s v="PHARMACIE"/>
    <x v="0"/>
    <n v="868.98278752627016"/>
    <x v="31"/>
  </r>
  <r>
    <s v="ECOLE YASSAMINE BENGUERIR"/>
    <d v="2020-08-19T00:00:00"/>
    <s v="PRODUITS PHARMACEUTIQUES"/>
    <s v="PHARMACIE MAJORELLE"/>
    <n v="3822.1"/>
    <s v="ZOUINE HANANE"/>
    <s v="Commun"/>
    <s v="Achats"/>
    <s v="PHARMACIE"/>
    <x v="2"/>
    <n v="-231.65869760358009"/>
    <x v="32"/>
  </r>
  <r>
    <s v="ECOLE YASSAMINE BENGUERIR"/>
    <d v="2020-07-24T00:00:00"/>
    <s v="tenues de travail"/>
    <s v="Best diffusion"/>
    <n v="7644"/>
    <s v="ZOUINE HANANE"/>
    <s v="Commun"/>
    <s v="Achats"/>
    <s v="Vêtement de travail"/>
    <x v="2"/>
    <n v="-12412.06038073908"/>
    <x v="33"/>
  </r>
  <r>
    <s v="ECOLE YASSAMINE EL JADIDA"/>
    <d v="2020-07-22T00:00:00"/>
    <s v="FOURNITURES SCOLAIRE"/>
    <s v="L'ART DU PINCEAU"/>
    <n v="5964"/>
    <s v="Asmaa Filali"/>
    <s v="MATERNELLE"/>
    <s v="Achats"/>
    <s v="Fournitures scolaires"/>
    <x v="1"/>
    <n v="-48401.8"/>
    <x v="34"/>
  </r>
  <r>
    <s v="ECOLE YASSAMINE EL JADIDA"/>
    <d v="2020-07-22T00:00:00"/>
    <s v="FOURNITURES SCOLAIRE"/>
    <s v="L'ART DU PINCEAU"/>
    <n v="9471.6"/>
    <s v="Asmaa Filali"/>
    <s v="Primaire"/>
    <s v="Achats"/>
    <s v="Fournitures scolaires"/>
    <x v="1"/>
    <n v="-51909.4"/>
    <x v="34"/>
  </r>
  <r>
    <s v="ECOLE YASSAMINE BENGUERIR"/>
    <d v="2020-08-31T00:00:00"/>
    <s v="Impression sur plaque"/>
    <s v="Euroscan"/>
    <n v="6240"/>
    <s v="ZOUINE HANANE"/>
    <s v="Commun"/>
    <s v="Achats"/>
    <s v="Travaux d'impression"/>
    <x v="2"/>
    <n v="925.90978723404078"/>
    <x v="35"/>
  </r>
  <r>
    <s v="ECOLE YASSAMINE EL JADIDA"/>
    <d v="2020-07-22T00:00:00"/>
    <s v="prise ingelec+ballastre"/>
    <s v="ALIF CONNECT"/>
    <n v="796.8"/>
    <s v="Asmaa Filali"/>
    <s v="Commun"/>
    <s v="Achats"/>
    <s v="Divers"/>
    <x v="0"/>
    <n v="-8093.859690111929"/>
    <x v="36"/>
  </r>
  <r>
    <s v="ECOLE YASSAMINE EL JADIDA"/>
    <d v="2020-07-22T00:00:00"/>
    <s v="desnifection de l'etablissement"/>
    <s v="FAIZ PRO"/>
    <n v="3000"/>
    <s v="Asmaa Filali"/>
    <s v="Commun"/>
    <s v="Achats"/>
    <s v="Prestation de service"/>
    <x v="1"/>
    <n v="-9446.66"/>
    <x v="37"/>
  </r>
  <r>
    <s v="Ecole Yassamine Berrechid"/>
    <d v="2020-08-28T00:00:00"/>
    <s v="HP TONER"/>
    <s v="LES ARCHES"/>
    <n v="3806.4"/>
    <s v="SOUGMI"/>
    <s v="Secondaire"/>
    <s v="Achats"/>
    <s v="Consommables"/>
    <x v="2"/>
    <n v="-6428.5585671641802"/>
    <x v="38"/>
  </r>
  <r>
    <s v="Ecole Yasamine khouribga"/>
    <d v="2020-08-28T00:00:00"/>
    <s v="PRODUITS PHARMACEUTIQUES"/>
    <s v="PHARMACIE MAJORELLE"/>
    <n v="3421"/>
    <s v="ABED MOUNA"/>
    <s v="Commun"/>
    <s v="Achats"/>
    <s v="PHARMACIE"/>
    <x v="1"/>
    <n v="-7104.8099999999995"/>
    <x v="39"/>
  </r>
  <r>
    <s v="Ecole Yassamine Berrechid"/>
    <d v="2020-07-22T00:00:00"/>
    <s v="Fournitures de bureau (1er semestre)"/>
    <s v="L'ART DU PINCEAU"/>
    <n v="4686.2"/>
    <s v="SOUGMI"/>
    <s v="Secondaire"/>
    <s v="Achats"/>
    <s v="Fournitures scolaires"/>
    <x v="1"/>
    <n v="-13557.84"/>
    <x v="5"/>
  </r>
  <r>
    <s v="Ecole Yassamine Berrechid"/>
    <d v="2020-07-22T00:00:00"/>
    <s v="Fournitures de bureau (1er semestre)"/>
    <s v="L'ART DU PINCEAU"/>
    <n v="2539.44"/>
    <s v="SOUGMI"/>
    <s v="Com Mat &amp; Prim"/>
    <s v="Achats"/>
    <s v="Fournitures scolaires"/>
    <x v="1"/>
    <n v="-11411.08"/>
    <x v="5"/>
  </r>
  <r>
    <s v="ECOLE YASSAMINE BENGUERIR"/>
    <d v="2020-07-24T00:00:00"/>
    <s v="FOURNITURES SCOLAIRE"/>
    <s v="L'ART DU PINCEAU"/>
    <n v="3422.64"/>
    <s v="ZOUINE HANANE"/>
    <s v="Primaire"/>
    <s v="Achats"/>
    <s v="Fournitures scolaires"/>
    <x v="1"/>
    <n v="-15281.2"/>
    <x v="25"/>
  </r>
  <r>
    <s v="Groupe Scolaire Yassamine"/>
    <d v="2020-07-22T00:00:00"/>
    <s v="Fourniture de bureau"/>
    <s v="L'ART DU PINCEAU"/>
    <n v="14149.2"/>
    <s v="FAJRANI"/>
    <s v="Secondaire"/>
    <s v="Achats"/>
    <s v="Fournitures scolaires"/>
    <x v="1"/>
    <n v="-36787.199999999997"/>
    <x v="2"/>
  </r>
  <r>
    <s v="Ecole Yassamine Sidi Maarouf"/>
    <d v="2020-08-31T00:00:00"/>
    <s v="TONER HP"/>
    <s v="POLYGAM"/>
    <n v="18702"/>
    <s v="CHAMA"/>
    <s v="D.RH"/>
    <s v="Achats"/>
    <s v="Consommables"/>
    <x v="1"/>
    <n v="-39375.599999999999"/>
    <x v="40"/>
  </r>
  <r>
    <s v="Ecole Yassamine Sidi Maarouf"/>
    <d v="2020-08-31T00:00:00"/>
    <s v="Divers fournitures de bureau"/>
    <s v="POLYGAM"/>
    <n v="1965.44"/>
    <s v="CHAMA"/>
    <s v="D.RH"/>
    <s v="Achats"/>
    <s v="Fournitures scolaires"/>
    <x v="1"/>
    <n v="-16481.439999999999"/>
    <x v="1"/>
  </r>
  <r>
    <s v="Ecole Yasamine khouribga"/>
    <d v="2020-08-31T00:00:00"/>
    <s v="Impression sur plaque"/>
    <s v="Euroscan"/>
    <n v="6240"/>
    <s v="ABOULKACIM"/>
    <s v="Commun"/>
    <s v="Achats"/>
    <s v="Travaux d'impression"/>
    <x v="1"/>
    <n v="-19785.5"/>
    <x v="41"/>
  </r>
  <r>
    <s v="Ecole Yassamine Californie"/>
    <d v="2020-08-27T00:00:00"/>
    <s v="DIVERS PRODUITS PHARMACEUTIQUE"/>
    <s v="PHARMACIE MAJORELLE"/>
    <n v="3456.9"/>
    <s v="Amrani"/>
    <s v="Primaire"/>
    <s v="Achats"/>
    <s v="PHARMACIE"/>
    <x v="2"/>
    <n v="-3900.890323331691"/>
    <x v="42"/>
  </r>
  <r>
    <s v="ECOLE YASSAMINE EL JADIDA"/>
    <d v="2020-08-31T00:00:00"/>
    <s v="Impression sur plaque"/>
    <s v="Euroscan"/>
    <n v="6780"/>
    <s v="Asmaa Filali"/>
    <s v="Commun"/>
    <s v="Achats"/>
    <s v="Travaux d'impression"/>
    <x v="0"/>
    <n v="24625.018536585398"/>
    <x v="43"/>
  </r>
  <r>
    <s v="Ecole Yassamine Sidi Maarouf"/>
    <d v="2020-08-31T00:00:00"/>
    <s v="Fournitures scolaire (1er semestre)"/>
    <s v="POLYGAM"/>
    <n v="18042.759999999998"/>
    <s v="FARSANE"/>
    <s v="Primaire"/>
    <s v="Achats"/>
    <s v="Fournitures scolaires"/>
    <x v="1"/>
    <n v="-32558.76"/>
    <x v="1"/>
  </r>
  <r>
    <s v="Ecole Yassamine Sidi Maarouf"/>
    <d v="2020-08-31T00:00:00"/>
    <s v="Fournitures scolaire (1er semestre)"/>
    <s v="POLYGAM"/>
    <n v="13520.63"/>
    <s v="FARSANE"/>
    <s v="Primaire"/>
    <s v="Achats"/>
    <s v="Fournitures scolaires"/>
    <x v="1"/>
    <n v="-28036.629999999997"/>
    <x v="1"/>
  </r>
  <r>
    <s v="Ecole Yassamine Sidi Maarouf"/>
    <d v="2020-07-22T00:00:00"/>
    <s v="Fournitures scolaire (1er semestre)"/>
    <s v="POLYGAM"/>
    <n v="3544.4"/>
    <s v="AZZAM"/>
    <s v="Secondaire"/>
    <s v="Achats"/>
    <s v="Fournitures scolaires"/>
    <x v="1"/>
    <n v="-18060.400000000001"/>
    <x v="1"/>
  </r>
  <r>
    <s v="Ecole Yassamine Berrechid"/>
    <d v="2020-09-01T00:00:00"/>
    <s v="Visite technique"/>
    <s v="SOCIETE CONTRÔLE ET TECHNIQUE"/>
    <n v="12240"/>
    <s v="IAAZIZITEN"/>
    <s v="Commun"/>
    <s v="Achats"/>
    <s v="Visite technique"/>
    <x v="0"/>
    <n v="11714.400000000001"/>
    <x v="44"/>
  </r>
  <r>
    <s v="Ecole Yassamine Californie"/>
    <d v="2020-08-27T00:00:00"/>
    <s v="DIVERS PRODUITS PHARMACEUTIQUE"/>
    <s v="PHARMACIE MAJORELLE"/>
    <n v="2466.5"/>
    <s v="Amrani"/>
    <s v="MATERNELLE"/>
    <s v="Achats"/>
    <s v="PHARMACIE"/>
    <x v="2"/>
    <n v="-2910.4903233316909"/>
    <x v="42"/>
  </r>
  <r>
    <s v="Ecole Yassamine Sidi Maarouf"/>
    <d v="2020-09-01T00:00:00"/>
    <s v="CACHET POUR LE MEDECIN DU TRAVAIL"/>
    <s v="AL MAGHRIB NAKCH"/>
    <n v="300"/>
    <s v="CHAMA"/>
    <s v="Commun"/>
    <s v="Achats"/>
    <s v="Divers"/>
    <x v="0"/>
    <n v="79724.523209601306"/>
    <x v="45"/>
  </r>
  <r>
    <s v="Ecole Yassamine Californie"/>
    <d v="2020-08-27T00:00:00"/>
    <s v="DIVERS PRODUITS PHARMACEUTIQUE"/>
    <s v="PHARMACIE MAJORELLE"/>
    <n v="3172.3"/>
    <s v="Amrani"/>
    <s v="Secondaire"/>
    <s v="Achats"/>
    <s v="PHARMACIE"/>
    <x v="2"/>
    <n v="-3616.2903233316911"/>
    <x v="42"/>
  </r>
  <r>
    <s v="Ecole Yasamine khouribga"/>
    <d v="2020-09-01T00:00:00"/>
    <s v="PRODUITS SANITAIRE"/>
    <s v="FAIZ PRO"/>
    <n v="23370"/>
    <s v="ABOULKACIM"/>
    <s v="Commun"/>
    <s v="Achats"/>
    <s v="Produits de nettoyage"/>
    <x v="1"/>
    <n v="-62932.68"/>
    <x v="21"/>
  </r>
  <r>
    <s v="Ecole Yassamine Sidi Maarouf"/>
    <d v="2020-07-29T00:00:00"/>
    <s v="TONER HP"/>
    <s v="EVERYWAY SERVICE"/>
    <n v="25815.599999999999"/>
    <s v="FARSANE"/>
    <s v="Primaire"/>
    <s v="Achats"/>
    <s v="Consommables"/>
    <x v="0"/>
    <n v="-4392.5379540697977"/>
    <x v="46"/>
  </r>
  <r>
    <s v="Ecole Yassamine Sidi Maarouf"/>
    <d v="2020-09-01T00:00:00"/>
    <s v="TONER HP"/>
    <s v="EVERYWAY SERVICE"/>
    <n v="7737.6"/>
    <s v="LARAKI"/>
    <s v="D.ACHAT"/>
    <s v="Achats"/>
    <s v="Consommables"/>
    <x v="1"/>
    <n v="-16344"/>
    <x v="47"/>
  </r>
  <r>
    <s v="ECOLE YASSAMINE FES ROUTE IMMOUZER"/>
    <d v="2020-07-17T00:00:00"/>
    <s v="DIVERS PRODUITS D'ENTRETIEN"/>
    <s v="INBATRAV"/>
    <n v="3200.4"/>
    <s v="AHTAR"/>
    <s v="Commun"/>
    <s v="Achats"/>
    <s v="Produits de nettoyage"/>
    <x v="0"/>
    <n v="9998.4385999999995"/>
    <x v="48"/>
  </r>
  <r>
    <s v="Ecole Yassamine Californie"/>
    <d v="2020-08-07T00:00:00"/>
    <s v="DIVERS PRODUITS D'ENTRETIEN"/>
    <s v="FAIZ PRO"/>
    <n v="5617.68"/>
    <s v="Amrani"/>
    <s v="Commun"/>
    <s v="Achats"/>
    <s v="Produits de nettoyage"/>
    <x v="0"/>
    <n v="82871.229400000011"/>
    <x v="49"/>
  </r>
  <r>
    <s v="ECOLE JOURI CHERKAOUI"/>
    <d v="2020-09-02T00:00:00"/>
    <s v="Solution hydroalcolique+bavette…"/>
    <s v="FAIZ PRO"/>
    <n v="3840"/>
    <s v="YAACOUBI"/>
    <s v="Commun"/>
    <s v="Achats"/>
    <s v="Produits de nettoyage"/>
    <x v="0"/>
    <n v="-14050.313399999999"/>
    <x v="50"/>
  </r>
  <r>
    <s v="ECOLE YASSAMINE KENITRA"/>
    <d v="2020-09-02T00:00:00"/>
    <s v="Solution hydroalcolique+bavette…"/>
    <s v="FAIZ PRO"/>
    <n v="6090"/>
    <s v="AHMADI"/>
    <s v="Commun"/>
    <s v="Achats"/>
    <s v="Produits de nettoyage"/>
    <x v="0"/>
    <n v="23102.402999999998"/>
    <x v="51"/>
  </r>
  <r>
    <s v="GROUPE SCOLAIRE DEUX VILLES"/>
    <d v="2020-09-02T00:00:00"/>
    <s v="Solution hydroalcolique+bavette…"/>
    <s v="FAIZ PRO"/>
    <n v="3780"/>
    <s v="SKENDRAOUI"/>
    <s v="Commun"/>
    <s v="Achats"/>
    <s v="Produits de nettoyage"/>
    <x v="0"/>
    <n v="16395.412199999999"/>
    <x v="52"/>
  </r>
  <r>
    <s v="ECOLE YASSAMINE FES ROUTE IMMOUZER"/>
    <d v="2020-09-02T00:00:00"/>
    <s v="Solution hydroalcolique+bavette…"/>
    <s v="FAIZ PRO"/>
    <n v="7158"/>
    <s v="RAYANE"/>
    <s v="Commun"/>
    <s v="Achats"/>
    <s v="Produits de nettoyage"/>
    <x v="0"/>
    <n v="6040.8385999999991"/>
    <x v="48"/>
  </r>
  <r>
    <s v="ECOLE YASSAMINE KENITRA"/>
    <d v="2020-07-08T00:00:00"/>
    <s v="TENUE DE TRAVAIL"/>
    <s v="Best diffusion"/>
    <n v="990"/>
    <s v="AHMADI"/>
    <s v="Commun"/>
    <s v="Achats"/>
    <s v="Vêtement de travail"/>
    <x v="1"/>
    <n v="-1614"/>
    <x v="53"/>
  </r>
  <r>
    <s v="ECOLE YASSAMINE KENITRA"/>
    <d v="2020-07-08T00:00:00"/>
    <s v="DIVERS PRODUITS PHARMACEUTIQUE"/>
    <s v="PHARMACIE MAJORELLE"/>
    <n v="401.2"/>
    <s v="AHMADI"/>
    <s v="Commun"/>
    <s v="Achats"/>
    <s v="PHARMACIE"/>
    <x v="0"/>
    <n v="-4207.1232550228497"/>
    <x v="54"/>
  </r>
  <r>
    <s v="Ecole Yassamine Californie"/>
    <d v="2020-09-03T00:00:00"/>
    <s v="SCOTCH DE TRACAGE"/>
    <s v="DH CLEAN SARL"/>
    <n v="7020"/>
    <s v="Amrani"/>
    <s v="Commun"/>
    <s v="Achats"/>
    <s v="Divers"/>
    <x v="2"/>
    <n v="21820.864830398903"/>
    <x v="55"/>
  </r>
  <r>
    <s v="Ecole Yassamine Californie"/>
    <d v="2020-09-04T00:00:00"/>
    <s v="bac en plastique"/>
    <s v="BRICO INVEST"/>
    <n v="9521.2999999999993"/>
    <s v="DAMOUL"/>
    <s v="MATERNELLE"/>
    <s v="Achats"/>
    <s v="Divers"/>
    <x v="2"/>
    <n v="19319.564830398904"/>
    <x v="55"/>
  </r>
  <r>
    <s v="Ecole Yassamine Californie"/>
    <d v="2020-09-10T00:00:00"/>
    <s v="CABLE, Souris, clavier"/>
    <s v="MICROSHOP"/>
    <n v="8222.2000000000007"/>
    <s v="EL HADADI"/>
    <s v="Primaire"/>
    <s v="Achats"/>
    <s v="Divers"/>
    <x v="2"/>
    <n v="20618.664830398902"/>
    <x v="55"/>
  </r>
  <r>
    <s v="ECOLE YASSAMINE KENITRA"/>
    <d v="2020-08-26T00:00:00"/>
    <s v="CLE USB"/>
    <s v="POLYGAM"/>
    <n v="1620"/>
    <s v="AHMADI"/>
    <s v="Commun"/>
    <s v="Achats"/>
    <s v="Divers"/>
    <x v="0"/>
    <n v="25165.073739449297"/>
    <x v="9"/>
  </r>
  <r>
    <s v="Ecole Yassamine Californie"/>
    <d v="2020-08-12T00:00:00"/>
    <s v="Fournitures de bureau "/>
    <s v="L'ART DU PINCEAU"/>
    <n v="690.8"/>
    <s v="Amrani"/>
    <s v="Commun"/>
    <s v="Achats"/>
    <s v="Fournitures scolaires"/>
    <x v="1"/>
    <n v="-682265.37999999989"/>
    <x v="4"/>
  </r>
  <r>
    <s v="Ecole Yassamine Californie"/>
    <d v="2020-07-07T00:00:00"/>
    <s v="DIVERS FOURNITURES SCOLAIRES"/>
    <s v="L'ART DU PINCEAU"/>
    <n v="6799.5"/>
    <s v="MOUTASSIM"/>
    <s v="MATERNELLE"/>
    <s v="Achats"/>
    <s v="Fournitures scolaires"/>
    <x v="1"/>
    <n v="-688374.07999999984"/>
    <x v="4"/>
  </r>
  <r>
    <s v="Ecole Yassamine Californie"/>
    <s v="07/07/20020"/>
    <s v="DIVERS FOURNITURES SCOLAIRES"/>
    <s v="L'ART DU PINCEAU"/>
    <n v="4646.3999999999996"/>
    <s v="EL HADADI"/>
    <s v="Primaire"/>
    <s v="Achats"/>
    <s v="Fournitures scolaires"/>
    <x v="1"/>
    <n v="-686220.97999999986"/>
    <x v="4"/>
  </r>
  <r>
    <s v="Ecole Yassamine Californie"/>
    <d v="2020-07-07T00:00:00"/>
    <s v="DIVERS FOURNITURES SCOLAIRES"/>
    <s v="L'ART DU PINCEAU"/>
    <n v="8892.7999999999993"/>
    <s v="MAROUBI"/>
    <s v="Secondaire"/>
    <s v="Achats"/>
    <s v="Fournitures scolaires"/>
    <x v="1"/>
    <n v="-690467.37999999989"/>
    <x v="4"/>
  </r>
  <r>
    <s v="ECOLE YASSAMINE KENITRA"/>
    <d v="2020-07-16T00:00:00"/>
    <s v="DIVERS FOURNITURES SCOLAIRES"/>
    <s v="L'ART DU PINCEAU"/>
    <n v="5222.6899999999996"/>
    <s v="AHMADI HANANE"/>
    <s v="Secondaire"/>
    <s v="Achats"/>
    <s v="Fournitures scolaires"/>
    <x v="1"/>
    <n v="-5222.6899999999996"/>
    <x v="56"/>
  </r>
  <r>
    <s v="Ecole Yassamine Californie"/>
    <d v="2020-07-17T00:00:00"/>
    <s v="CLE USB"/>
    <s v="ALIF CONNECT"/>
    <n v="288"/>
    <s v="MAROUBI"/>
    <s v="Secondaire"/>
    <s v="Achats"/>
    <s v="Divers"/>
    <x v="0"/>
    <n v="28552.864830398903"/>
    <x v="55"/>
  </r>
  <r>
    <s v="HOLGED"/>
    <d v="2020-09-02T00:00:00"/>
    <s v="Vidange voiture de service Q5"/>
    <s v="centrale automobile cherigienne"/>
    <n v="3823.54"/>
    <s v="MIMID"/>
    <s v="D.Finance &amp; Support"/>
    <s v="Achats"/>
    <s v="Vidange"/>
    <x v="1"/>
    <n v="-3823.54"/>
    <x v="57"/>
  </r>
  <r>
    <s v="Ecole Yassamine Californie"/>
    <d v="2020-07-06T00:00:00"/>
    <s v="DUA SAGE PAIE"/>
    <s v="DB2S"/>
    <n v="9670"/>
    <s v="CHAMA"/>
    <s v="Commun"/>
    <s v="SI"/>
    <s v="SAGE PAIE"/>
    <x v="2"/>
    <n v="5668.6311353452002"/>
    <x v="58"/>
  </r>
  <r>
    <s v="Ecole Yassamine Californie"/>
    <d v="2020-09-03T00:00:00"/>
    <s v="PULVARISATEUR"/>
    <s v="FAIZ PRO"/>
    <n v="960"/>
    <s v="Amrani"/>
    <s v="Commun"/>
    <s v="Achats"/>
    <s v="Divers"/>
    <x v="0"/>
    <n v="27880.864830398903"/>
    <x v="55"/>
  </r>
  <r>
    <s v="Ecole Yassamine Oasis"/>
    <d v="2020-09-03T00:00:00"/>
    <s v="VAPORISATEUR"/>
    <s v="FAIZ PRO"/>
    <n v="480"/>
    <s v="BELLAMINE"/>
    <s v="Commun"/>
    <s v="Achats"/>
    <s v="Divers"/>
    <x v="0"/>
    <n v="22994.659915847598"/>
    <x v="59"/>
  </r>
  <r>
    <s v="Ecole Yassamine Oasis"/>
    <d v="2020-09-03T00:00:00"/>
    <s v="SCOTCH DE TRACAGE"/>
    <s v="DH CLEAN SARL"/>
    <n v="4050"/>
    <s v="BELLAMINE"/>
    <s v="Commun"/>
    <s v="Achats"/>
    <s v="Divers"/>
    <x v="0"/>
    <n v="19424.659915847598"/>
    <x v="59"/>
  </r>
  <r>
    <s v="Ecole Yassamine Berrechid"/>
    <d v="2020-09-03T00:00:00"/>
    <s v="VAPORISATEUR"/>
    <s v="FAIZ PRO"/>
    <n v="720"/>
    <s v="IAAZIZITEN"/>
    <s v="Commun"/>
    <s v="Achats"/>
    <s v="Divers"/>
    <x v="0"/>
    <n v="28090.5925738201"/>
    <x v="60"/>
  </r>
  <r>
    <s v="Ecole Yassamine Berrechid"/>
    <d v="2020-09-03T00:00:00"/>
    <s v="SCOTCH DE TRACAGE"/>
    <s v="DH CLEAN SARL"/>
    <n v="7560"/>
    <s v="IAAZIZITEN"/>
    <s v="Commun"/>
    <s v="Achats"/>
    <s v="Divers"/>
    <x v="0"/>
    <n v="21250.5925738201"/>
    <x v="60"/>
  </r>
  <r>
    <s v="Ecole Yassamine Sidi Maarouf"/>
    <d v="2020-09-03T00:00:00"/>
    <s v="SCOTCH DE TRACAGE"/>
    <s v="DH CLEAN SARL"/>
    <n v="5400"/>
    <s v="MOUTAWALLI"/>
    <s v="Commun"/>
    <s v="Achats"/>
    <s v="Divers"/>
    <x v="0"/>
    <n v="74624.523209601306"/>
    <x v="45"/>
  </r>
  <r>
    <s v="Ecole Yassamine Sidi Maarouf"/>
    <d v="2020-09-03T00:00:00"/>
    <s v="VAPORISATEUR+SCOTCH DE TRACAGE"/>
    <s v="SOCIETE CONTRÔLE ET TECHNIQUE"/>
    <n v="1422"/>
    <s v="MOUTAWALLI"/>
    <s v="Commun"/>
    <s v="Achats"/>
    <s v="Divers"/>
    <x v="0"/>
    <n v="78602.523209601306"/>
    <x v="45"/>
  </r>
  <r>
    <s v="Ecole Yassamine Sidi Maarouf"/>
    <d v="2020-07-20T00:00:00"/>
    <s v="DIVERS FOURNITURES DE BUREAU"/>
    <s v="L'ART DU PINCEAU"/>
    <n v="37989.599999999999"/>
    <s v="TALHAOUI"/>
    <s v="MATERNELLE"/>
    <s v="Achats"/>
    <s v="Fournitures scolaires"/>
    <x v="1"/>
    <n v="-52505.599999999999"/>
    <x v="1"/>
  </r>
  <r>
    <s v="Ecole Yassamine Californie"/>
    <d v="2020-09-03T00:00:00"/>
    <s v="DIVERS PRODUITS SANITAIRE COVID"/>
    <s v="ISOTEC MAROC"/>
    <n v="4207.8"/>
    <s v="Amrani"/>
    <s v="Commun"/>
    <s v="Achats"/>
    <s v="Produits de nettoyage"/>
    <x v="0"/>
    <n v="84281.109400000001"/>
    <x v="49"/>
  </r>
  <r>
    <s v="Ecole Yassamine Oasis"/>
    <d v="2020-09-03T00:00:00"/>
    <s v="DIVERS PRODUITS SANITAIRE COVID"/>
    <s v="ISOTEC MAROC"/>
    <n v="2026.8"/>
    <s v="BELLAMINE"/>
    <s v="Commun"/>
    <s v="Achats"/>
    <s v="Produits de nettoyage"/>
    <x v="0"/>
    <n v="41092.192799999997"/>
    <x v="61"/>
  </r>
  <r>
    <s v="Ecole Yassamine Sidi Maarouf"/>
    <d v="2020-09-03T00:00:00"/>
    <s v="DIVERS PRODUITS SANITAIRE COVID"/>
    <s v="ISOTEC MAROC"/>
    <n v="4207.8"/>
    <s v="MOUTAWALLI"/>
    <s v="Commun"/>
    <s v="Achats"/>
    <s v="Produits de nettoyage"/>
    <x v="0"/>
    <n v="124426.9608"/>
    <x v="62"/>
  </r>
  <r>
    <s v="Ecole Yassamine Berrechid"/>
    <d v="2020-09-03T00:00:00"/>
    <s v="DIVERS PRODUITS SANITAIRE COVID"/>
    <s v="ISOTEC MAROC"/>
    <n v="2764.8"/>
    <s v="IAAZIZITEN"/>
    <s v="Commun"/>
    <s v="Achats"/>
    <s v="Produits de nettoyage"/>
    <x v="0"/>
    <n v="47517.275999999998"/>
    <x v="63"/>
  </r>
  <r>
    <s v="GROUPE SCOLAIRE DEUX VILLES"/>
    <d v="2020-07-07T00:00:00"/>
    <s v="DIVERS FOURNITURES SCOLAIRES"/>
    <s v="L'ART DU PINCEAU"/>
    <n v="4520.74"/>
    <s v="ABOULKACIM"/>
    <s v="Commun"/>
    <s v="Achats"/>
    <s v="Fournitures scolaires"/>
    <x v="1"/>
    <n v="-4520.74"/>
    <x v="64"/>
  </r>
  <r>
    <s v="ECOLE YASSAMINE KENITRA"/>
    <d v="2020-07-07T00:00:00"/>
    <s v="DIVERS FOURNITURES SCOLAIRES"/>
    <s v="L'ART DU PINCEAU"/>
    <n v="13601.46"/>
    <s v="MOUNIB MARIAM"/>
    <s v="MATERNELLE"/>
    <s v="Achats"/>
    <s v="Fournitures scolaires"/>
    <x v="1"/>
    <n v="-13601.46"/>
    <x v="56"/>
  </r>
  <r>
    <s v="Ecole Yassamine Californie"/>
    <d v="2020-09-04T00:00:00"/>
    <s v="BAVETTE"/>
    <s v="TRIC-MA"/>
    <n v="5172"/>
    <s v="Bennouna"/>
    <s v="Commun"/>
    <s v="Achats"/>
    <s v="Divers"/>
    <x v="0"/>
    <n v="23668.864830398903"/>
    <x v="55"/>
  </r>
  <r>
    <s v="Ecole Yassamine Californie"/>
    <d v="2020-09-04T00:00:00"/>
    <s v="BAVETTE"/>
    <s v="TRIC-MA"/>
    <n v="3372"/>
    <s v="Bennouna"/>
    <s v="Commun"/>
    <s v="Achats"/>
    <s v="Divers"/>
    <x v="0"/>
    <n v="25468.864830398903"/>
    <x v="55"/>
  </r>
  <r>
    <s v="Ecole Yassamine Sidi Maarouf"/>
    <d v="2020-09-04T00:00:00"/>
    <s v="BAVETTE"/>
    <s v="TRIC-MA"/>
    <n v="7308"/>
    <s v="Bennouna"/>
    <s v="Commun"/>
    <s v="Achats"/>
    <s v="Divers"/>
    <x v="0"/>
    <n v="72716.523209601306"/>
    <x v="45"/>
  </r>
  <r>
    <s v="Ecole Yassamine Berrechid"/>
    <d v="2020-09-04T00:00:00"/>
    <s v="BAVETTE"/>
    <s v="TRIC-MA"/>
    <n v="3372"/>
    <s v="Bennouna"/>
    <s v="Commun"/>
    <s v="Achats"/>
    <s v="Divers"/>
    <x v="0"/>
    <n v="25438.5925738201"/>
    <x v="60"/>
  </r>
  <r>
    <s v="Ecole Yassamine Sidi Maarouf"/>
    <d v="2020-08-31T00:00:00"/>
    <s v="Fournitures scolaire (1er semestre)"/>
    <s v="POLYGAM"/>
    <n v="15542"/>
    <s v="FARSANE"/>
    <s v="Primaire"/>
    <s v="Achats"/>
    <s v="Fournitures scolaires"/>
    <x v="1"/>
    <n v="-30058"/>
    <x v="1"/>
  </r>
  <r>
    <s v="Ecole Yassamine Oasis"/>
    <d v="2020-09-04T00:00:00"/>
    <s v="acheminement du mobilier oasis vers GSY"/>
    <s v="ZAHRAOUI TRANS SARL"/>
    <n v="912"/>
    <s v="LARAKI"/>
    <s v="Primaire"/>
    <s v="Achats"/>
    <s v="Divers"/>
    <x v="0"/>
    <n v="22562.659915847598"/>
    <x v="59"/>
  </r>
  <r>
    <s v="Ecole Yassamine Oasis"/>
    <d v="2020-09-03T00:00:00"/>
    <s v="acheminement du mobilier oasis vers GSDV"/>
    <s v="ZAHRAOUI TRANS SARL"/>
    <n v="912"/>
    <s v="LARAKI"/>
    <s v="Primaire"/>
    <s v="Achats"/>
    <s v="Divers"/>
    <x v="0"/>
    <n v="22562.659915847598"/>
    <x v="59"/>
  </r>
  <r>
    <s v="Ecole Yassamine Sidi Maarouf"/>
    <d v="2020-09-08T00:00:00"/>
    <s v="Réparation bus "/>
    <s v="Service garage carrosserie"/>
    <n v="13986"/>
    <s v="LOUBACHI"/>
    <s v="Commun"/>
    <s v="Achats"/>
    <s v="DIVERS REPARATIONS"/>
    <x v="0"/>
    <n v="134193.1164"/>
    <x v="65"/>
  </r>
  <r>
    <s v="HOLGED"/>
    <d v="2020-09-07T00:00:00"/>
    <s v="cartouche EPSON"/>
    <s v="YOUR OFFICE"/>
    <m/>
    <s v="BENYAHIA AHMED"/>
    <s v="Commun"/>
    <s v="Achats"/>
    <s v="Consommables"/>
    <x v="1"/>
    <n v="0"/>
    <x v="66"/>
  </r>
  <r>
    <s v="Ecole Yassamine Oasis"/>
    <d v="2020-09-08T00:00:00"/>
    <s v="Fournitures scolaires"/>
    <s v="L'ART DU PINCEAU"/>
    <m/>
    <s v="IRAQI"/>
    <s v="MATERNELLE"/>
    <s v="Achats"/>
    <s v="Fournitures scolaires"/>
    <x v="1"/>
    <n v="-7788"/>
    <x v="3"/>
  </r>
  <r>
    <s v="HOLGED"/>
    <d v="2020-09-01T00:00:00"/>
    <s v="Fournitures de bureau"/>
    <s v="L'ART DU PINCEAU"/>
    <n v="570.79999999999995"/>
    <s v="LYOUBI"/>
    <s v="D.Develop"/>
    <s v="Achats"/>
    <s v="Fournitures scolaires"/>
    <x v="1"/>
    <n v="-570.79999999999995"/>
    <x v="67"/>
  </r>
  <r>
    <s v="Ecole Yassamine Sidi Maarouf"/>
    <d v="2020-09-07T00:00:00"/>
    <s v="TONER HP"/>
    <s v="EVERYWAY SERVICE"/>
    <n v="2593.1999999999998"/>
    <s v="CHAOUI"/>
    <s v="D.ACHAT"/>
    <s v="Achats"/>
    <s v="Consommables"/>
    <x v="1"/>
    <n v="-11199.599999999999"/>
    <x v="47"/>
  </r>
  <r>
    <s v="Ecole Yassamine Oasis"/>
    <d v="2020-09-07T00:00:00"/>
    <s v="bac en plastique"/>
    <s v="BRICOMA"/>
    <n v="236"/>
    <s v="DAMOUL"/>
    <s v="MATERNELLE"/>
    <s v="Achats"/>
    <s v="Divers"/>
    <x v="0"/>
    <n v="23238.659915847598"/>
    <x v="59"/>
  </r>
  <r>
    <s v="Ecole Yassamine Sidi Maarouf"/>
    <d v="2020-09-07T00:00:00"/>
    <s v="bac en plastique"/>
    <s v="BRICO INVEST"/>
    <n v="11148"/>
    <s v="DAMOUL"/>
    <s v="MATERNELLE"/>
    <s v="Achats"/>
    <s v="Divers"/>
    <x v="0"/>
    <n v="68876.523209601306"/>
    <x v="45"/>
  </r>
  <r>
    <s v="ECOLE YASSAMINE EL JADIDA"/>
    <d v="2020-07-22T00:00:00"/>
    <s v="Produits de nettoyage (1er semestre)"/>
    <s v="FAIZ PRO"/>
    <n v="6379.8"/>
    <s v="Asmaa Filali"/>
    <s v="Primaire"/>
    <s v="Achats"/>
    <s v="Produits de nettoyage"/>
    <x v="2"/>
    <n v="59503.843800000002"/>
    <x v="68"/>
  </r>
  <r>
    <s v="ECOLE YASSAMINE EL JADIDA"/>
    <d v="2020-07-22T00:00:00"/>
    <s v="Produits de nettoyage (1er semestre)"/>
    <s v="FAIZ PRO"/>
    <n v="6793.8"/>
    <s v="Asmaa Filali"/>
    <s v="MATERNELLE"/>
    <s v="Achats"/>
    <s v="Produits de nettoyage"/>
    <x v="2"/>
    <n v="59089.843800000002"/>
    <x v="68"/>
  </r>
  <r>
    <s v="HOLGED"/>
    <d v="2020-09-07T00:00:00"/>
    <s v="Réparation imprimante"/>
    <s v="FOCUS INFO"/>
    <n v="360"/>
    <s v="BENYAHIA AHMED"/>
    <s v="D.Générale"/>
    <s v="Achats"/>
    <s v="Entretien et réparation"/>
    <x v="1"/>
    <n v="-360"/>
    <x v="69"/>
  </r>
  <r>
    <s v="Ecole Yassamine Sidi Maarouf"/>
    <d v="2020-09-07T00:00:00"/>
    <s v="impression des dossiers"/>
    <s v="Euroscan"/>
    <n v="960"/>
    <s v="Kemal"/>
    <s v="Commun"/>
    <s v="Marketing et communication"/>
    <s v="Impression documents"/>
    <x v="0"/>
    <n v="14040"/>
    <x v="70"/>
  </r>
  <r>
    <s v="HOLGED"/>
    <d v="2020-09-07T00:00:00"/>
    <s v="Renouvelement nom de domaine des écoles"/>
    <s v="ADKMEDIA"/>
    <n v="432"/>
    <s v="AZZAM"/>
    <s v="Commun"/>
    <s v="Achats"/>
    <s v="Prestation de service"/>
    <x v="1"/>
    <n v="-432"/>
    <x v="71"/>
  </r>
  <r>
    <s v="HOLGED"/>
    <d v="2020-09-07T00:00:00"/>
    <s v="Renouvelement nom de domaine des écoles"/>
    <s v="ADKMEDIA"/>
    <n v="432"/>
    <s v="AZZAM"/>
    <s v="Commun"/>
    <s v="Achats"/>
    <s v="Prestation de service"/>
    <x v="1"/>
    <n v="-432"/>
    <x v="71"/>
  </r>
  <r>
    <s v="HOLGED"/>
    <d v="2020-09-07T00:00:00"/>
    <s v="Renouvelement nom de domaine des écoles"/>
    <s v="ADKMEDIA"/>
    <n v="432"/>
    <s v="AZZAM"/>
    <s v="Commun"/>
    <s v="Achats"/>
    <s v="Prestation de service"/>
    <x v="1"/>
    <n v="-432"/>
    <x v="71"/>
  </r>
  <r>
    <s v="HOLGED"/>
    <d v="2020-09-07T00:00:00"/>
    <s v="Renouvelement nom de domaine des écoles"/>
    <s v="ADKMEDIA"/>
    <n v="432"/>
    <s v="AZZAM"/>
    <s v="Commun"/>
    <s v="Achats"/>
    <s v="Prestation de service"/>
    <x v="1"/>
    <n v="-432"/>
    <x v="71"/>
  </r>
  <r>
    <s v="HOLGED"/>
    <d v="2020-09-07T00:00:00"/>
    <s v="Renouvelement nom de domaine des écoles"/>
    <s v="ADKMEDIA"/>
    <n v="432"/>
    <s v="AZZAM"/>
    <s v="Commun"/>
    <s v="Achats"/>
    <s v="Prestation de service"/>
    <x v="1"/>
    <n v="-432"/>
    <x v="71"/>
  </r>
  <r>
    <s v="Ecole Yassamine Berrechid"/>
    <d v="2020-09-09T00:00:00"/>
    <s v="DISTRIBUTEUR DU GEL"/>
    <s v="FAIZ PRO"/>
    <n v="1536"/>
    <s v="IAAZIZITEN"/>
    <s v="Achat"/>
    <s v="Achats"/>
    <s v="Divers"/>
    <x v="0"/>
    <n v="27274.5925738201"/>
    <x v="60"/>
  </r>
  <r>
    <s v="ECOLE JOURI CHERKAOUI"/>
    <d v="2020-09-09T00:00:00"/>
    <s v="BATTERIE"/>
    <s v="CHAKIB DIESEL"/>
    <n v="1100"/>
    <s v="HBABCHA"/>
    <s v="TRANSPORT"/>
    <s v="Achats"/>
    <s v="DIVERS REPARATIONS"/>
    <x v="0"/>
    <n v="10878.5743"/>
    <x v="72"/>
  </r>
  <r>
    <s v="Ecole Yassamine Californie"/>
    <d v="2020-09-04T00:00:00"/>
    <s v="FOURNITURES SCOLAIRES"/>
    <s v="L'ART DU PINCEAU"/>
    <n v="878.4"/>
    <s v="MOUTASSIM"/>
    <s v="MATERNELLE"/>
    <s v="Achats"/>
    <s v="Fournitures scolaires"/>
    <x v="1"/>
    <n v="-682452.97999999986"/>
    <x v="4"/>
  </r>
  <r>
    <s v="Ecole Yassamine Californie"/>
    <d v="2020-09-09T00:00:00"/>
    <s v="changemenet de feu rouge"/>
    <s v="universtec auto"/>
    <n v="1056"/>
    <s v="Amrani"/>
    <s v="TRANSPORT"/>
    <s v="Achats"/>
    <s v="DIVERS REPARATIONS"/>
    <x v="0"/>
    <n v="172193.8236"/>
    <x v="73"/>
  </r>
  <r>
    <s v="HOLGED"/>
    <d v="2020-09-02T00:00:00"/>
    <s v="divers fournitures scolaire et livres"/>
    <s v="DAR SOULAMI"/>
    <n v="1324"/>
    <s v="BENYAHIA AHMED"/>
    <s v="D.Générale"/>
    <s v="Achats"/>
    <s v="Fournitures scolaires"/>
    <x v="1"/>
    <n v="-1324"/>
    <x v="67"/>
  </r>
  <r>
    <s v="ECOLE YASSAMINE EL JADIDA"/>
    <d v="2020-07-24T00:00:00"/>
    <s v="blouses de travail"/>
    <s v="Best diffusion"/>
    <n v="6402"/>
    <s v="Asmaa Filali"/>
    <s v="Commun"/>
    <s v="Achats"/>
    <s v="Vêtement de travail"/>
    <x v="2"/>
    <n v="2100.4390243902399"/>
    <x v="74"/>
  </r>
  <r>
    <s v="ECOLE YASSAMINE EL JADIDA"/>
    <d v="2020-07-22T00:00:00"/>
    <s v="TONER HP"/>
    <s v="EVERYWAY SERVICE"/>
    <n v="4029.6"/>
    <s v="Asmaa Filali"/>
    <s v="Primaire"/>
    <s v="Achats"/>
    <s v="Consommables"/>
    <x v="2"/>
    <n v="3423.1938294010902"/>
    <x v="75"/>
  </r>
  <r>
    <s v="AL JABR"/>
    <d v="2020-09-08T00:00:00"/>
    <s v="AFFICHES Sensibilisation COVID"/>
    <s v="DH CLEAN SARL"/>
    <n v="2520"/>
    <s v="OUMESSAOUD RACHID"/>
    <s v="Secondaire"/>
    <s v="Achats"/>
    <s v="Divers"/>
    <x v="0"/>
    <n v="36353.6061162271"/>
    <x v="76"/>
  </r>
  <r>
    <s v="ECOLE YASSAMINE EL JADIDA"/>
    <d v="2020-09-01T00:00:00"/>
    <s v="PRODUITS SANITAIRE"/>
    <s v="FAIZ PRO"/>
    <n v="29177.4"/>
    <s v="Asmaa Filali"/>
    <s v="Commun"/>
    <s v="Achats"/>
    <s v="Produits de nettoyage"/>
    <x v="2"/>
    <n v="36706.243800000004"/>
    <x v="68"/>
  </r>
  <r>
    <s v="ECOLE YASSAMINE EL JADIDA"/>
    <d v="2020-07-22T00:00:00"/>
    <s v="INTERRUPTEUR"/>
    <s v="ALIF CONNECT"/>
    <n v="1084.8"/>
    <s v="Asmaa Filali"/>
    <s v="Commun"/>
    <s v="Achats"/>
    <s v="Divers"/>
    <x v="2"/>
    <n v="-8381.859690111929"/>
    <x v="36"/>
  </r>
  <r>
    <s v="AL JABR"/>
    <d v="2020-07-20T00:00:00"/>
    <s v="reparation &amp; deplacement d'un climatiseur"/>
    <s v="EL MACHKOUR"/>
    <n v="3500"/>
    <s v="LYOUBI"/>
    <s v="Secondaire"/>
    <s v="Achats"/>
    <s v="Entretien et réparation"/>
    <x v="1"/>
    <n v="-3500"/>
    <x v="77"/>
  </r>
  <r>
    <s v="AL JABR JUNIOR PRIVEE"/>
    <s v="02/07/020"/>
    <s v="reparation des climatiseurs"/>
    <s v="EL MACHKOUR"/>
    <n v="2500"/>
    <s v="LYOUBI"/>
    <s v="Primaire"/>
    <s v="Achats"/>
    <s v="Entretien et réparation"/>
    <x v="1"/>
    <n v="-2500"/>
    <x v="78"/>
  </r>
  <r>
    <s v="Ecole Yassamine Californie"/>
    <d v="2020-09-09T00:00:00"/>
    <s v="CABLE ET CROSE POUR BETTERIE"/>
    <s v="universtec auto"/>
    <n v="912"/>
    <s v="Amrani"/>
    <s v="TRANSPORT"/>
    <s v="Achats"/>
    <s v="DIVERS REPARATIONS"/>
    <x v="0"/>
    <n v="172337.8236"/>
    <x v="73"/>
  </r>
  <r>
    <s v="GROUPE SCOLAIRE DEUX VILLES"/>
    <d v="2020-09-09T00:00:00"/>
    <s v="CHANGEMNT DE PNEUS"/>
    <s v="AUTO LINK"/>
    <n v="4200"/>
    <s v="SKENDRAOUI"/>
    <s v="Commun"/>
    <s v="Achats"/>
    <s v="Pneu"/>
    <x v="1"/>
    <n v="-4200"/>
    <x v="79"/>
  </r>
  <r>
    <s v="ECOLE JOURI CHERKAOUI"/>
    <d v="2020-09-09T00:00:00"/>
    <s v="DIVERS PRODUITS D'ENTRETIEN"/>
    <s v="FAIZ PRO"/>
    <n v="1039.2"/>
    <s v="HBABCHA"/>
    <s v="Commun"/>
    <s v="Achats"/>
    <s v="Produits de nettoyage"/>
    <x v="0"/>
    <n v="-11249.5134"/>
    <x v="50"/>
  </r>
  <r>
    <s v="ECOLE JOURI CHERKAOUI"/>
    <d v="2020-09-09T00:00:00"/>
    <s v="DIVERS PRODUITS sanitaIRE COVID"/>
    <s v="FAIZ PRO"/>
    <n v="2016"/>
    <s v="HBABCHA"/>
    <s v="Commun"/>
    <s v="Achats"/>
    <s v="Produits de nettoyage"/>
    <x v="0"/>
    <n v="-12226.313399999999"/>
    <x v="50"/>
  </r>
  <r>
    <s v="Ecole Yassamine Californie"/>
    <d v="2020-09-10T00:00:00"/>
    <s v="REPARATION VEHICULE DE SERVICE"/>
    <s v="Service garage carrosserie"/>
    <n v="2784"/>
    <s v="CHAMA"/>
    <m/>
    <s v="Achats"/>
    <s v="DIVERS REPARATIONS"/>
    <x v="0"/>
    <n v="170465.8236"/>
    <x v="73"/>
  </r>
  <r>
    <s v="ECOLE YASSAMINE EL JADIDA"/>
    <d v="2020-09-16T00:00:00"/>
    <s v="sac poubelle"/>
    <s v="FAIZ PRO"/>
    <n v="840"/>
    <s v="Asmaa Filali"/>
    <s v="Commun"/>
    <s v="Achats"/>
    <s v="Produits de nettoyage"/>
    <x v="2"/>
    <n v="65043.643800000005"/>
    <x v="68"/>
  </r>
  <r>
    <s v="Ecole Yassamine Sidi Maarouf"/>
    <d v="2020-09-09T00:00:00"/>
    <s v="Sponsoring post video protocole sanitaire"/>
    <s v="DECLIC AGENCY"/>
    <n v="1800"/>
    <s v="Kemal"/>
    <s v="Commun"/>
    <s v="Marketing et communication"/>
    <s v="Sponsoring de postes"/>
    <x v="0"/>
    <n v="8200"/>
    <x v="80"/>
  </r>
  <r>
    <s v="ECOLE YASSAMINE EL JADIDA"/>
    <d v="2020-09-24T00:00:00"/>
    <s v="papier hygienique"/>
    <s v="FAIZ PRO"/>
    <n v="8521.2000000000007"/>
    <s v="Asmaa Filali"/>
    <s v="MATERNELLE"/>
    <s v="Achats"/>
    <s v="Produits de nettoyage"/>
    <x v="2"/>
    <n v="57362.443800000008"/>
    <x v="68"/>
  </r>
  <r>
    <s v="Ecole Yassamine Sidi Maarouf"/>
    <d v="2020-09-09T00:00:00"/>
    <s v="Maintenance site web "/>
    <s v="Intelcia"/>
    <n v="4800"/>
    <s v="Kemal"/>
    <s v="Commun"/>
    <s v="Achats"/>
    <s v="Maintenance site Web"/>
    <x v="1"/>
    <n v="-4800"/>
    <x v="81"/>
  </r>
  <r>
    <s v="AL JABR"/>
    <d v="2020-07-06T00:00:00"/>
    <s v="DUA SAGE PAIE"/>
    <s v="DB2S"/>
    <n v="13353.8"/>
    <s v="CHAMA"/>
    <s v="Commun"/>
    <s v="SI"/>
    <s v="SAGE PAIE"/>
    <x v="0"/>
    <n v="15177.874796903699"/>
    <x v="82"/>
  </r>
  <r>
    <s v="AL JABR JUNIOR PRIVEE"/>
    <d v="2020-07-06T00:00:00"/>
    <s v="DUA SAGE PAIE"/>
    <s v="DB2S"/>
    <n v="5065.24"/>
    <s v="CHAMA"/>
    <s v="Commun"/>
    <s v="SI"/>
    <s v="SAGE PAIE"/>
    <x v="1"/>
    <n v="-5065.24"/>
    <x v="83"/>
  </r>
  <r>
    <s v="ECOLE YASSAMINE EL JADIDA"/>
    <m/>
    <s v="PRODUIT COVID    1 THERMOMETRE FRONTAL / GEL HYDROALCOLIQUE150L /DESINFECTANT POUR TAPIS 100L / 4 PULVERISATEURS /  2 L/600 SACS POUBELLES REFERMABLE 30L "/>
    <s v="FAIZ PRO"/>
    <n v="13876.8"/>
    <s v="FILALI"/>
    <s v="Commun"/>
    <s v="Achats"/>
    <s v="Produits de nettoyage"/>
    <x v="2"/>
    <n v="52006.843800000002"/>
    <x v="68"/>
  </r>
  <r>
    <s v="ECOLE YASSAMINE EL JADIDA"/>
    <m/>
    <s v="120 BOITE DE RANGEMENT POUR LA FOURNITURE DES PROFS"/>
    <s v="FAIZ PRO"/>
    <n v="3312"/>
    <s v="FILALI"/>
    <s v="Commun"/>
    <s v="Achats"/>
    <s v="Divers"/>
    <x v="2"/>
    <n v="-10609.059690111928"/>
    <x v="36"/>
  </r>
  <r>
    <s v="ECOLE YASSAMINE EL JADIDA"/>
    <d v="2020-07-06T00:00:00"/>
    <s v="DUA SAGE PAIE"/>
    <s v="DB2S"/>
    <n v="3683.81"/>
    <s v="CHAMA"/>
    <s v="Commun"/>
    <s v="SI"/>
    <s v="SAGE PAIE"/>
    <x v="0"/>
    <n v="6896.3345241116003"/>
    <x v="84"/>
  </r>
  <r>
    <s v="Ecole Yassamine Oasis"/>
    <d v="2020-09-07T00:00:00"/>
    <s v="bac en plastique"/>
    <s v="BRICO INVEST"/>
    <n v="9470.6"/>
    <s v="DAMOUL"/>
    <s v="MATERNELLE"/>
    <s v="Achats"/>
    <s v="Divers"/>
    <x v="2"/>
    <n v="14004.059915847598"/>
    <x v="59"/>
  </r>
  <r>
    <s v="Ecole Yassamine Oasis"/>
    <d v="2020-07-06T00:00:00"/>
    <s v="DUA SAGE PAIE"/>
    <s v="DB2S"/>
    <n v="2762.86"/>
    <s v="CHAMA"/>
    <s v="Commun"/>
    <s v="SI"/>
    <s v="SAGE PAIE"/>
    <x v="2"/>
    <n v="539.69639020215982"/>
    <x v="85"/>
  </r>
  <r>
    <s v="Ecole Yassamine Berrechid"/>
    <d v="2020-07-06T00:00:00"/>
    <s v="DUA SAGE PAIE"/>
    <s v="DB2S"/>
    <n v="2762.86"/>
    <s v="CHAMA"/>
    <s v="Commun"/>
    <s v="SI"/>
    <s v="SAGE PAIE"/>
    <x v="0"/>
    <n v="3688.9562480087202"/>
    <x v="86"/>
  </r>
  <r>
    <s v="AL JABR JUNIOR PRIVEE"/>
    <d v="2020-08-28T00:00:00"/>
    <s v="Pot de bienvenue Al Jabr Bouskoura"/>
    <s v="Patisserie SEKKAT "/>
    <n v="3620"/>
    <s v="Theeten patricia"/>
    <s v="Commun "/>
    <s v="Achats"/>
    <s v="Evenement"/>
    <x v="1"/>
    <n v="-3620"/>
    <x v="87"/>
  </r>
  <r>
    <s v="AL JABR"/>
    <d v="2020-08-31T00:00:00"/>
    <s v="Pot de bienvenue"/>
    <s v="Patisserie SEKKAT "/>
    <n v="6320"/>
    <s v="CHRAIBI"/>
    <s v="Commun "/>
    <s v="Achats"/>
    <s v="Evenement"/>
    <x v="1"/>
    <n v="-6320"/>
    <x v="88"/>
  </r>
  <r>
    <s v="AL JABR"/>
    <d v="2020-07-01T00:00:00"/>
    <s v="campagne d'inscription"/>
    <s v="Intelcia"/>
    <n v="12420"/>
    <s v="SAGGAR MERYEM"/>
    <s v="Secondaire"/>
    <s v="Marketing et communication"/>
    <s v="CAMPAGNE D'INSCRIPTION"/>
    <x v="1"/>
    <n v="-12420"/>
    <x v="89"/>
  </r>
  <r>
    <s v="AL JABR"/>
    <d v="2020-06-01T00:00:00"/>
    <s v="campagne d'inscription"/>
    <s v="Intelcia"/>
    <n v="12420"/>
    <s v="SAGGAR MERYEM"/>
    <s v="Secondaire"/>
    <s v="Marketing et communication"/>
    <s v="CAMPAGNE D'INSCRIPTION"/>
    <x v="1"/>
    <n v="-12420"/>
    <x v="89"/>
  </r>
  <r>
    <s v="AL JABR JUNIOR PRIVEE"/>
    <d v="2020-06-01T00:00:00"/>
    <s v="campagne d'inscription"/>
    <s v="Intelcia"/>
    <n v="14490"/>
    <s v="SAGGAR MERYEM"/>
    <s v="Secondaire"/>
    <s v="Marketing et communication"/>
    <s v="CAMPAGNE D'INSCRIPTION"/>
    <x v="1"/>
    <n v="-14490"/>
    <x v="90"/>
  </r>
  <r>
    <s v="AL JABR JUNIOR PRIVEE"/>
    <d v="2020-07-01T00:00:00"/>
    <s v="campagne d'inscription"/>
    <s v="Intelcia"/>
    <n v="14490"/>
    <s v="SAGGAR MERYEM"/>
    <s v="Secondaire"/>
    <s v="Marketing et communication"/>
    <s v="CAMPAGNE D'INSCRIPTION"/>
    <x v="1"/>
    <n v="-14490"/>
    <x v="90"/>
  </r>
  <r>
    <s v="AL JABR JUNIOR PRIVEE"/>
    <d v="2020-06-01T00:00:00"/>
    <s v="campagne d'inscription"/>
    <s v="Intelcia"/>
    <n v="14490"/>
    <s v="SAGGAR MERYEM"/>
    <s v="Secondaire"/>
    <s v="Marketing et communication"/>
    <s v="CAMPAGNE D'INSCRIPTION"/>
    <x v="1"/>
    <n v="-14490"/>
    <x v="90"/>
  </r>
  <r>
    <s v="AL JABR JUNIOR PRIVEE"/>
    <d v="2020-07-01T00:00:00"/>
    <s v="campagne d'inscription"/>
    <s v="Intelcia"/>
    <n v="14490"/>
    <s v="SAGGAR MERYEM"/>
    <s v="Secondaire"/>
    <s v="Marketing et communication"/>
    <s v="CAMPAGNE D'INSCRIPTION"/>
    <x v="1"/>
    <n v="-14490"/>
    <x v="90"/>
  </r>
  <r>
    <s v="AL JABR"/>
    <s v="11/09/220"/>
    <s v="PRODUITS DE NETTOYAGE"/>
    <s v="FAIZ PRO"/>
    <n v="7128"/>
    <s v="CAMILLERI"/>
    <s v="Commun"/>
    <s v="Achats"/>
    <s v="Produits de nettoyage"/>
    <x v="0"/>
    <n v="47656.9614"/>
    <x v="91"/>
  </r>
  <r>
    <s v="AL JABR JUNIOR PRIVEE"/>
    <d v="2020-09-11T00:00:00"/>
    <s v="PRODUITS DE NETTOYAGE"/>
    <s v="FAIZ PRO"/>
    <n v="1888.8"/>
    <s v="CAMILLERI"/>
    <s v="Commun"/>
    <s v="Achats"/>
    <s v="Produits de nettoyage"/>
    <x v="1"/>
    <n v="-1888.8"/>
    <x v="92"/>
  </r>
  <r>
    <s v="AL JABR JUNIOR PRIVEE"/>
    <d v="2020-09-10T00:00:00"/>
    <s v="PRODUITS DE NETTOYAGE"/>
    <s v="DH CLEAN SARL"/>
    <n v="4620"/>
    <s v="ABDELAZIZ"/>
    <s v="Commun"/>
    <s v="Achats"/>
    <s v="Produits de nettoyage"/>
    <x v="1"/>
    <n v="-4620"/>
    <x v="92"/>
  </r>
  <r>
    <s v="AL JABR JUNIOR PRIVEE"/>
    <d v="2020-09-10T00:00:00"/>
    <s v="PRODUITS DE NETTOYAGE"/>
    <s v="DH CLEAN SARL"/>
    <n v="2690"/>
    <s v="ABDELAZIZ"/>
    <s v="Commun"/>
    <s v="Achats"/>
    <s v="Produits de nettoyage"/>
    <x v="1"/>
    <n v="-2690"/>
    <x v="92"/>
  </r>
  <r>
    <s v="AL JABR"/>
    <d v="2020-09-10T00:00:00"/>
    <s v="PRODUITS DE NETTOYAGE"/>
    <s v="FAIZ PRO"/>
    <n v="10398"/>
    <s v="CAMILLERI"/>
    <s v="Commun"/>
    <s v="Achats"/>
    <s v="Produits de nettoyage"/>
    <x v="0"/>
    <n v="44386.9614"/>
    <x v="91"/>
  </r>
  <r>
    <s v="Ecole Yassamine Oasis"/>
    <d v="2020-07-23T00:00:00"/>
    <s v="réparations bus"/>
    <s v="universtec auto"/>
    <n v="17421.599999999999"/>
    <s v="ECHATBI AMAL"/>
    <s v="TRANSPORT"/>
    <s v="Achats"/>
    <s v="DIVERS REPARATIONS"/>
    <x v="0"/>
    <n v="87069.987480000011"/>
    <x v="93"/>
  </r>
  <r>
    <s v="Ecole Yassamine Oasis"/>
    <d v="2020-09-11T00:00:00"/>
    <s v="ETIQUETTE STP COVID"/>
    <s v="Euroscan"/>
    <n v="1692"/>
    <s v="Kemal"/>
    <s v="Commun"/>
    <s v="Achats"/>
    <s v="Travaux d'impression"/>
    <x v="0"/>
    <n v="47903.499954853301"/>
    <x v="94"/>
  </r>
  <r>
    <s v="Ecole Yassamine Sidi Maarouf"/>
    <d v="2020-09-09T00:00:00"/>
    <s v="fournitures de bureau pour medecine de travail"/>
    <s v="L'ART DU PINCEAU"/>
    <n v="272.36"/>
    <s v="CHAMA"/>
    <s v="D.RH"/>
    <s v="Achats"/>
    <s v="Fournitures scolaires"/>
    <x v="1"/>
    <n v="-14788.36"/>
    <x v="1"/>
  </r>
  <r>
    <s v="Ecole Yassamine Berrechid"/>
    <d v="2020-09-10T00:00:00"/>
    <s v="DIVERS FOURNITURES DE NETTOYAGE"/>
    <s v="FAIZ PRO"/>
    <n v="3136.68"/>
    <s v="IAAZIZITEN"/>
    <s v="Commun"/>
    <s v="Achats"/>
    <s v="Produits de nettoyage"/>
    <x v="0"/>
    <n v="47145.396000000001"/>
    <x v="63"/>
  </r>
  <r>
    <s v="Ecole Yassamine Sidi Maarouf"/>
    <d v="2020-09-10T00:00:00"/>
    <s v="complement fournitures"/>
    <s v="L'ART DU PINCEAU"/>
    <n v="510"/>
    <s v="DAMOUL"/>
    <s v="MATERNELLE"/>
    <s v="Achats"/>
    <s v="Fournitures scolaires"/>
    <x v="1"/>
    <n v="-15026"/>
    <x v="1"/>
  </r>
  <r>
    <s v="Ecole Yassamine Sidi Maarouf"/>
    <d v="2020-09-10T00:00:00"/>
    <s v="ETIQUETTE STP COVID"/>
    <s v="Euroscan"/>
    <n v="1692"/>
    <s v="Kemal"/>
    <s v="Commun"/>
    <s v="Achats"/>
    <s v="Travaux d'impression"/>
    <x v="0"/>
    <n v="147720.92018746599"/>
    <x v="95"/>
  </r>
  <r>
    <s v="Ecole Yassamine Sidi Maarouf"/>
    <d v="2020-09-10T00:00:00"/>
    <s v="PLAQUEE SIGNALETIQUE"/>
    <s v="Euroscan"/>
    <n v="2856"/>
    <s v="Kemal"/>
    <s v="Commun"/>
    <s v="Achats"/>
    <m/>
    <x v="1"/>
    <n v="-2856"/>
    <x v="96"/>
  </r>
  <r>
    <s v="Ecole Yassamine Berrechid"/>
    <d v="2020-09-10T00:00:00"/>
    <s v="chlorodex, manucare"/>
    <s v="ISOTEC MAROC"/>
    <n v="5791.2"/>
    <s v="IAAZIZITEN"/>
    <s v="Commun"/>
    <s v="Achats"/>
    <s v="Achats-entretien et réparation"/>
    <x v="1"/>
    <n v="-5791.2"/>
    <x v="97"/>
  </r>
  <r>
    <s v="Ecole Yassamine Berrechid"/>
    <d v="2020-09-11T00:00:00"/>
    <s v="ETIQUETTE STP COVID"/>
    <s v="Euroscan"/>
    <n v="900"/>
    <s v="Kemal"/>
    <s v="Commun"/>
    <s v="Achats"/>
    <s v="Travaux d'impression"/>
    <x v="0"/>
    <n v="58308.207017061599"/>
    <x v="98"/>
  </r>
  <r>
    <s v="Ecole Yassamine Californie"/>
    <d v="2020-09-11T00:00:00"/>
    <s v="ETIQUETTE STP COVID"/>
    <s v="Euroscan"/>
    <n v="1692"/>
    <s v="Kemal"/>
    <s v="Commun"/>
    <s v="Achats"/>
    <s v="Travaux d'impression"/>
    <x v="0"/>
    <n v="115388.710645161"/>
    <x v="0"/>
  </r>
  <r>
    <s v="ECOLE YASSAMINE FES ROUTE IMMOUZER"/>
    <d v="2020-09-11T00:00:00"/>
    <s v="ETIQUETTE STP COVID"/>
    <s v="Euroscan"/>
    <n v="900"/>
    <s v="Kemal"/>
    <s v="Commun"/>
    <s v="Achats"/>
    <s v="Travaux d'impression"/>
    <x v="0"/>
    <n v="39637.553922480598"/>
    <x v="99"/>
  </r>
  <r>
    <s v="ECOLE YASSAMINE KENITRA"/>
    <d v="2020-09-11T00:00:00"/>
    <s v="ETIQUETTE STP COVID"/>
    <s v="Euroscan"/>
    <n v="900"/>
    <s v="Kemal"/>
    <s v="Commun"/>
    <s v="Achats"/>
    <s v="Travaux d'impression"/>
    <x v="0"/>
    <n v="82050.885652173907"/>
    <x v="100"/>
  </r>
  <r>
    <s v="Ecole Yassamine Sidi Maarouf"/>
    <d v="2020-09-11T00:00:00"/>
    <s v="BOUQUET"/>
    <s v="GB MARK"/>
    <n v="480"/>
    <s v="CHAMA"/>
    <s v="Commun"/>
    <s v="Achats"/>
    <s v="Divers"/>
    <x v="0"/>
    <n v="79544.523209601306"/>
    <x v="45"/>
  </r>
  <r>
    <s v="Ecole Yassamine Berrechid"/>
    <d v="2020-09-14T00:00:00"/>
    <s v="PNEU"/>
    <s v="AUTO LINK"/>
    <n v="9250"/>
    <s v="IAAZIZITEN"/>
    <s v="Commun"/>
    <s v="Achats"/>
    <s v="Pneu"/>
    <x v="1"/>
    <n v="-9250"/>
    <x v="101"/>
  </r>
  <r>
    <s v="Ecole Yassamine Californie"/>
    <d v="2020-09-11T00:00:00"/>
    <s v="TONER HP"/>
    <s v="EVERYWAY SERVICE"/>
    <n v="3842"/>
    <s v="MAROUBI"/>
    <s v="Secondaire"/>
    <s v="Achats"/>
    <s v="Consommables"/>
    <x v="0"/>
    <n v="4310.1346534653503"/>
    <x v="102"/>
  </r>
  <r>
    <s v="ECOLE YASSAMINE KENITRA"/>
    <d v="2020-09-14T00:00:00"/>
    <s v="changement de batterie"/>
    <s v="STE COMPTOIR AUTOMOBILE"/>
    <n v="5850"/>
    <s v="YAACOUBI"/>
    <s v="TRANSPORT"/>
    <s v="Achats"/>
    <s v="DIVERS REPARATIONS"/>
    <x v="0"/>
    <n v="29260.980799999998"/>
    <x v="103"/>
  </r>
  <r>
    <s v="ECOLE YASSAMINE KENITRA"/>
    <d v="2020-09-14T00:00:00"/>
    <s v="Solution hydroalcolique"/>
    <s v="FAIZ PRO"/>
    <n v="960"/>
    <s v="YAACOUBI"/>
    <s v="Commun"/>
    <s v="Achats"/>
    <s v="Produits de nettoyage"/>
    <x v="0"/>
    <n v="28232.402999999998"/>
    <x v="51"/>
  </r>
  <r>
    <s v="ECOLE YASSAMINE KENITRA"/>
    <d v="2020-09-14T00:00:00"/>
    <s v="DIVERS PRODUITS D'ENTRETIEN"/>
    <s v="FAIZ PRO"/>
    <n v="775.2"/>
    <s v="YAACOUBI"/>
    <s v="Commun"/>
    <s v="Achats"/>
    <s v="Produits de nettoyage"/>
    <x v="0"/>
    <n v="28417.202999999998"/>
    <x v="51"/>
  </r>
  <r>
    <s v="GROUPE SCOLAIRE DEUX VILLES"/>
    <d v="2020-09-11T00:00:00"/>
    <s v="changement de pneu"/>
    <s v="AUTO LINK"/>
    <n v="1800"/>
    <s v="SKENDRAOUI"/>
    <s v="Commun"/>
    <s v="Achats"/>
    <s v="Pneu"/>
    <x v="1"/>
    <n v="-1800"/>
    <x v="79"/>
  </r>
  <r>
    <s v="Ecole Yassamine Californie"/>
    <d v="2020-09-11T00:00:00"/>
    <s v="TONER HP"/>
    <s v="EVERYWAY SERVICE"/>
    <n v="5445.6"/>
    <s v="MOUTASSIM"/>
    <s v="MATERNELLE"/>
    <s v="Achats"/>
    <s v="Consommables"/>
    <x v="0"/>
    <n v="13987.9491871921"/>
    <x v="104"/>
  </r>
  <r>
    <s v="Ecole Yassamine Californie"/>
    <d v="2020-09-11T00:00:00"/>
    <s v="TONER HP"/>
    <s v="EVERYWAY SERVICE"/>
    <n v="4687.2"/>
    <s v="EL HADADI"/>
    <s v="Primaire"/>
    <s v="Achats"/>
    <s v="Consommables"/>
    <x v="0"/>
    <n v="8228.5600000000013"/>
    <x v="105"/>
  </r>
  <r>
    <s v="GROUPE SCOLAIRE DEUX VILLES"/>
    <d v="2020-09-11T00:00:00"/>
    <s v="TONER HP"/>
    <s v="EVERYWAY SERVICE"/>
    <n v="1344"/>
    <s v="SKENDRAOUI"/>
    <s v="Commun"/>
    <s v="Achats"/>
    <s v="Consommables"/>
    <x v="0"/>
    <n v="8470.7217559185592"/>
    <x v="106"/>
  </r>
  <r>
    <s v="AL JABR"/>
    <d v="2020-09-11T00:00:00"/>
    <s v="ETIQUETTE MULTICO , RAMETTE"/>
    <s v="L'ART DU PINCEAU"/>
    <n v="16621.2"/>
    <s v="CHRAUBI NAJATE"/>
    <s v="Secondaire"/>
    <s v="Achats"/>
    <s v="Fournitures scolaires"/>
    <x v="1"/>
    <n v="-16621.2"/>
    <x v="107"/>
  </r>
  <r>
    <s v="AL JABR"/>
    <d v="2020-09-14T00:00:00"/>
    <s v="Rallonge, tableau de 12 piles"/>
    <s v="ALIF CONNECT"/>
    <n v="2485.1999999999998"/>
    <s v="CAMILLERI"/>
    <s v="Primaire"/>
    <s v="Achats"/>
    <s v="Divers"/>
    <x v="0"/>
    <n v="36388.406116227103"/>
    <x v="76"/>
  </r>
  <r>
    <s v="AL JABR"/>
    <d v="2020-09-14T00:00:00"/>
    <s v="Etiquette"/>
    <s v="L'ART DU PINCEAU"/>
    <n v="135.19999999999999"/>
    <s v="CAMILLERI"/>
    <s v="Primaire"/>
    <s v="Achats"/>
    <s v="Fournitures scolaires"/>
    <x v="1"/>
    <n v="-135.19999999999999"/>
    <x v="107"/>
  </r>
  <r>
    <s v="AL JABR JUNIOR PRIVEE"/>
    <d v="2020-09-09T00:00:00"/>
    <s v="pack maintenance mensuel site web"/>
    <s v="Intelcia"/>
    <n v="1600"/>
    <s v="SAGGAR MERYEM"/>
    <s v="Commun"/>
    <s v="Achats"/>
    <s v="Maintenance site Web"/>
    <x v="1"/>
    <n v="-1600"/>
    <x v="108"/>
  </r>
  <r>
    <s v="AL JABR"/>
    <d v="2020-09-09T00:00:00"/>
    <s v="pack maintenance mensuel site web"/>
    <s v="Intelcia"/>
    <n v="1600"/>
    <s v="SAGGAR MERYEM"/>
    <s v="Commun"/>
    <s v="Achats"/>
    <s v="Maintenance site Web"/>
    <x v="1"/>
    <n v="-1600"/>
    <x v="109"/>
  </r>
  <r>
    <s v="AL JABR JUNIOR PRIVEE"/>
    <d v="2020-09-09T00:00:00"/>
    <s v="pack maintenance mensuel site web"/>
    <s v="Intelcia"/>
    <n v="1600"/>
    <s v="SAGGAR MERYEM"/>
    <s v="Commun"/>
    <s v="Achats"/>
    <s v="Maintenance site Web"/>
    <x v="1"/>
    <n v="-1600"/>
    <x v="108"/>
  </r>
  <r>
    <s v="AL JABR"/>
    <d v="2020-09-11T00:00:00"/>
    <s v="impression etiquette stp covid"/>
    <s v="Euroscan"/>
    <n v="1692"/>
    <s v="LECHEHEB SOUKAINA"/>
    <s v="Commun"/>
    <s v="Marketing et communication"/>
    <s v="Impression documents"/>
    <x v="0"/>
    <n v="18308"/>
    <x v="110"/>
  </r>
  <r>
    <s v="AL JABR JUNIOR PRIVEE"/>
    <d v="2020-09-11T00:00:00"/>
    <s v="Etiquette"/>
    <s v="Euroscan"/>
    <n v="1248"/>
    <s v="LECHEHEB SOUKAINA"/>
    <s v="Commun"/>
    <s v="Achats"/>
    <s v="Impression documents"/>
    <x v="1"/>
    <n v="-1248"/>
    <x v="111"/>
  </r>
  <r>
    <s v="AL JABR JUNIOR PRIVEE"/>
    <d v="2020-09-11T00:00:00"/>
    <s v="etiquette"/>
    <s v="Euroscan"/>
    <n v="1692"/>
    <s v="LECHEHEB SOUKAINA"/>
    <s v="Commun"/>
    <s v="Achats"/>
    <s v="Impression documents"/>
    <x v="1"/>
    <n v="-1692"/>
    <x v="111"/>
  </r>
  <r>
    <s v="AL JABR"/>
    <d v="2020-09-11T00:00:00"/>
    <s v="Poubelle de classe"/>
    <s v="MAROC PROPRETE PARTENARIAT"/>
    <n v="585"/>
    <s v="CAMILLERI"/>
    <s v="Commun"/>
    <s v="Achats"/>
    <s v="Divers"/>
    <x v="0"/>
    <n v="38288.6061162271"/>
    <x v="76"/>
  </r>
  <r>
    <s v="Ecole Yassamine Sidi Maarouf"/>
    <d v="2020-09-11T00:00:00"/>
    <s v="impression pannaux d'entree"/>
    <s v="Euroscan"/>
    <n v="28800"/>
    <s v="Kemal"/>
    <s v="Commun"/>
    <s v="Marketing et communication"/>
    <m/>
    <x v="1"/>
    <n v="-32622.1"/>
    <x v="8"/>
  </r>
  <r>
    <s v="Ecole Yassamine Sidi Maarouf"/>
    <d v="2020-09-11T00:00:00"/>
    <s v="pneu"/>
    <s v="AUTO LINK"/>
    <n v="5400"/>
    <s v="LOUBACHI"/>
    <s v="D.Générale"/>
    <s v="Achats"/>
    <s v="Pneu"/>
    <x v="1"/>
    <n v="-5400"/>
    <x v="112"/>
  </r>
  <r>
    <s v="AL JABR"/>
    <d v="2020-09-01T00:00:00"/>
    <s v="Fournitures scolaires"/>
    <s v="POLYGAM"/>
    <n v="39064.800000000003"/>
    <s v="OUMESSAOUD RACHID"/>
    <s v="Secondaire"/>
    <s v="Achats"/>
    <s v="Fournitures scolaires"/>
    <x v="1"/>
    <n v="-39064.800000000003"/>
    <x v="107"/>
  </r>
  <r>
    <s v="Ecole Yasamine khouribga"/>
    <d v="2020-09-15T00:00:00"/>
    <s v="fournitures"/>
    <s v="L'ART DU PINCEAU"/>
    <n v="17942.8"/>
    <s v="ABED MOUNA"/>
    <s v="Commun"/>
    <s v="Achats"/>
    <s v="Fournitures scolaires"/>
    <x v="1"/>
    <n v="-17942.8"/>
    <x v="113"/>
  </r>
  <r>
    <s v="Ecole Yassamine Berrechid"/>
    <d v="2020-09-11T00:00:00"/>
    <s v="réparations bus"/>
    <s v="universtec auto"/>
    <n v="19585.2"/>
    <s v="IAAZIZITEN"/>
    <s v="TRANSPORT"/>
    <s v="Achats"/>
    <s v="DIVERS REPARATIONS"/>
    <x v="0"/>
    <n v="232078.52571529397"/>
    <x v="114"/>
  </r>
  <r>
    <s v="GROUPE SCOLAIRE DEUX VILLES"/>
    <d v="2020-09-16T00:00:00"/>
    <s v="CHANGEMENT DE PNEUS"/>
    <s v="AUTO LINK"/>
    <n v="2700"/>
    <s v="SKENDRAOUI"/>
    <s v="TRANSPORT"/>
    <s v="Achats"/>
    <s v="Pneu"/>
    <x v="1"/>
    <n v="-2700"/>
    <x v="79"/>
  </r>
  <r>
    <s v="Ecole Yassamine Californie"/>
    <d v="2020-09-16T00:00:00"/>
    <s v="Trousse scolaire "/>
    <s v="L'ART DU PINCEAU"/>
    <n v="252.09"/>
    <s v="MOUTASSIM"/>
    <s v="MATERNELLE"/>
    <s v="Achats"/>
    <s v="Fournitures scolaires"/>
    <x v="1"/>
    <n v="-681826.66999999981"/>
    <x v="4"/>
  </r>
  <r>
    <s v="Ecole Yassamine Californie"/>
    <d v="2020-09-16T00:00:00"/>
    <s v="Changement de pneus"/>
    <s v="AUTO LINK"/>
    <n v="2200"/>
    <s v="Amrani"/>
    <s v="TRANSPORT"/>
    <s v="Achats"/>
    <s v="Pneu"/>
    <x v="1"/>
    <n v="-2200"/>
    <x v="115"/>
  </r>
  <r>
    <s v="Ecole Yassamine Californie"/>
    <d v="2020-09-15T00:00:00"/>
    <s v="BATTERIE"/>
    <s v="Service garage carrosserie"/>
    <n v="1440"/>
    <s v="CHAMA"/>
    <s v="TRANSPORT"/>
    <s v="Achats"/>
    <s v="DIVERS REPARATIONS"/>
    <x v="0"/>
    <n v="171809.8236"/>
    <x v="73"/>
  </r>
  <r>
    <s v="Ecole Yassamine Oasis"/>
    <d v="2020-09-15T00:00:00"/>
    <s v="Filtre huile, batterie"/>
    <s v="Service garage carrosserie"/>
    <n v="3252"/>
    <s v="LARAKI"/>
    <s v="TRANSPORT"/>
    <s v="Achats"/>
    <s v="DIVERS REPARATIONS"/>
    <x v="0"/>
    <n v="101239.58748"/>
    <x v="93"/>
  </r>
  <r>
    <s v="Ecole Yassamine Californie"/>
    <d v="2020-09-15T00:00:00"/>
    <s v="reparation demareur"/>
    <s v="universtec auto"/>
    <n v="720"/>
    <s v="Amrani"/>
    <s v="TRANSPORT"/>
    <s v="Achats"/>
    <s v="DIVERS REPARATIONS"/>
    <x v="0"/>
    <n v="172529.8236"/>
    <x v="73"/>
  </r>
  <r>
    <s v="Ecole Yassamine Californie"/>
    <d v="2020-09-15T00:00:00"/>
    <s v="REPARATION PLAFOND BUS"/>
    <s v="universtec auto"/>
    <n v="420"/>
    <s v="Amrani"/>
    <s v="TRANSPORT"/>
    <s v="Achats"/>
    <s v="DIVERS REPARATIONS"/>
    <x v="0"/>
    <n v="172829.8236"/>
    <x v="73"/>
  </r>
  <r>
    <s v="Ecole Yassamine Californie"/>
    <d v="2020-09-15T00:00:00"/>
    <s v="Jeux de plaquette"/>
    <s v="universtec auto"/>
    <n v="1632"/>
    <s v="Amrani"/>
    <s v="TRANSPORT"/>
    <s v="Achats"/>
    <s v="DIVERS REPARATIONS"/>
    <x v="0"/>
    <n v="171617.8236"/>
    <x v="73"/>
  </r>
  <r>
    <s v="Ecole Yassamine Californie"/>
    <d v="2020-09-15T00:00:00"/>
    <s v="changement de la raille"/>
    <s v="universtec auto"/>
    <n v="720"/>
    <s v="Amrani"/>
    <s v="TRANSPORT"/>
    <s v="Achats"/>
    <s v="DIVERS REPARATIONS"/>
    <x v="0"/>
    <n v="172529.8236"/>
    <x v="73"/>
  </r>
  <r>
    <s v="Ecole Yassamine Californie"/>
    <d v="2020-09-15T00:00:00"/>
    <s v="fixation des chaises , reparations"/>
    <s v="universtec auto"/>
    <n v="1800"/>
    <s v="Amrani"/>
    <s v="TRANSPORT"/>
    <s v="Achats"/>
    <s v="DIVERS REPARATIONS"/>
    <x v="0"/>
    <n v="171449.8236"/>
    <x v="73"/>
  </r>
  <r>
    <s v="Ecole Yassamine Californie"/>
    <d v="2020-09-15T00:00:00"/>
    <s v="manucare covid"/>
    <s v="ISOTEC MAROC"/>
    <n v="5400"/>
    <s v="Amrani"/>
    <s v="Commun"/>
    <s v="Achats"/>
    <s v="Produits de nettoyage"/>
    <x v="0"/>
    <n v="83088.909400000004"/>
    <x v="49"/>
  </r>
  <r>
    <s v="Ecole Yassamine Californie"/>
    <d v="2020-09-15T00:00:00"/>
    <s v="tapis desinfectant"/>
    <s v="FAIZ PRO"/>
    <n v="1152"/>
    <s v="MAROUBI"/>
    <s v="Secondaire"/>
    <s v="Achats"/>
    <s v="Produits de nettoyage"/>
    <x v="0"/>
    <n v="87336.909400000004"/>
    <x v="49"/>
  </r>
  <r>
    <s v="AL JABR JUNIOR PRIVEE"/>
    <d v="2020-08-31T00:00:00"/>
    <s v="blouses de travail"/>
    <s v="Best diffusion"/>
    <n v="20748"/>
    <s v="ABDELAZIZ"/>
    <s v="Commun"/>
    <s v="Achats"/>
    <s v="Vêtement de travail"/>
    <x v="1"/>
    <n v="-20748"/>
    <x v="116"/>
  </r>
  <r>
    <s v="AL JABR JUNIOR PRIVEE"/>
    <d v="2020-09-16T00:00:00"/>
    <s v="Difference de 5dh qui remplace la serigraphie de la broderie"/>
    <s v="Best diffusion"/>
    <n v="708"/>
    <s v="ABDELAZIZ"/>
    <s v="Commun"/>
    <s v="Achats"/>
    <s v="Vêtement de travail"/>
    <x v="1"/>
    <n v="-708"/>
    <x v="116"/>
  </r>
  <r>
    <s v="AL JABR"/>
    <d v="2020-09-15T00:00:00"/>
    <s v="Canons, poignet…"/>
    <s v="SOUBAI"/>
    <n v="7668"/>
    <s v="CAMILLERI"/>
    <s v="Commun"/>
    <s v="Achats"/>
    <s v="Entretien et réparation"/>
    <x v="1"/>
    <n v="-7668"/>
    <x v="77"/>
  </r>
  <r>
    <s v="AL JABR"/>
    <d v="2020-09-15T00:00:00"/>
    <s v="LIVRES"/>
    <s v="MM STRATEGY"/>
    <n v="7840"/>
    <s v="CAMILLERI"/>
    <s v="Commun"/>
    <s v="Achats"/>
    <s v="Fournitures scolaires"/>
    <x v="1"/>
    <n v="-7840"/>
    <x v="107"/>
  </r>
  <r>
    <s v="AL JABR"/>
    <d v="2020-09-15T00:00:00"/>
    <s v="LIVRES"/>
    <s v="MM STRATEGY"/>
    <n v="530"/>
    <s v="CAMILLERI"/>
    <s v="Commun"/>
    <s v="Achats"/>
    <s v="Fournitures scolaires"/>
    <x v="1"/>
    <n v="-530"/>
    <x v="107"/>
  </r>
  <r>
    <s v="AL JABR"/>
    <d v="2020-09-16T00:00:00"/>
    <s v="Livres pour enseignants"/>
    <s v="DISRIBUTION ACTION DIRECTE"/>
    <n v="68824.19"/>
    <s v="CAMILLERI"/>
    <s v="Primaire"/>
    <s v="Achats"/>
    <s v="Fournitures scolaires"/>
    <x v="1"/>
    <n v="-68824.19"/>
    <x v="107"/>
  </r>
  <r>
    <s v="AL JABR"/>
    <d v="2020-09-16T00:00:00"/>
    <s v="Réparation rideau"/>
    <s v="ALIF CONNECT"/>
    <n v="480"/>
    <s v="DJEBBAR GHIZLANE"/>
    <s v="Secondaire"/>
    <s v="Achats"/>
    <s v="Entretien et réparation"/>
    <x v="1"/>
    <n v="-480"/>
    <x v="77"/>
  </r>
  <r>
    <s v="AL JABR"/>
    <d v="2020-09-16T00:00:00"/>
    <s v="TONER HP"/>
    <s v="POLYGAM"/>
    <n v="1920"/>
    <s v="DJEBBAR GHIZLANE"/>
    <s v="Secondaire"/>
    <s v="Achats"/>
    <s v="Consommables"/>
    <x v="0"/>
    <n v="26899.303053093699"/>
    <x v="117"/>
  </r>
  <r>
    <s v="AL JABR"/>
    <d v="2020-09-16T00:00:00"/>
    <s v="Cordon, bloc multiprise"/>
    <s v="ALIF CONNECT"/>
    <n v="5160.6000000000004"/>
    <s v="CHRAIBI"/>
    <s v="Secondaire"/>
    <s v="Achats"/>
    <s v="Divers"/>
    <x v="0"/>
    <n v="33713.006116227101"/>
    <x v="76"/>
  </r>
  <r>
    <s v="AL JABR"/>
    <d v="2020-09-15T00:00:00"/>
    <s v="Fournitures"/>
    <s v="L'ART DU PINCEAU"/>
    <n v="4577.8"/>
    <s v="CAMILLERI"/>
    <s v="Commun"/>
    <s v="Achats"/>
    <s v="Fournitures scolaires"/>
    <x v="1"/>
    <n v="-4577.8"/>
    <x v="107"/>
  </r>
  <r>
    <s v="Ecole Yassamine Oasis"/>
    <d v="2020-09-14T00:00:00"/>
    <s v="fournitures de bureau"/>
    <s v="L'ART DU PINCEAU"/>
    <n v="4136.3999999999996"/>
    <s v="JAMAI"/>
    <s v="Primaire"/>
    <s v="Achats"/>
    <s v="Fournitures scolaires"/>
    <x v="1"/>
    <n v="-11924.4"/>
    <x v="3"/>
  </r>
  <r>
    <s v="Ecole Yassamine Oasis"/>
    <d v="2020-09-16T00:00:00"/>
    <s v="TONER HP"/>
    <s v="EVERYWAY SERVICE"/>
    <n v="8606.4"/>
    <s v="JAMAI"/>
    <s v="Primaire"/>
    <s v="Achats"/>
    <s v="Consommables"/>
    <x v="2"/>
    <n v="8010.4714285714017"/>
    <x v="118"/>
  </r>
  <r>
    <s v="Ecole Yassamine Sidi Maarouf"/>
    <d v="2020-09-14T00:00:00"/>
    <s v="Pochette plastique"/>
    <s v="L'ART DU PINCEAU"/>
    <n v="2703.84"/>
    <s v="DAMOUL"/>
    <s v="MATERNELLE"/>
    <s v="Achats"/>
    <s v="Fournitures scolaires"/>
    <x v="1"/>
    <n v="-17219.84"/>
    <x v="1"/>
  </r>
  <r>
    <s v="Groupe Scolaire Yassamine"/>
    <d v="2020-09-01T00:00:00"/>
    <s v="fournitures et poseb robiner, Wc"/>
    <s v="EL MACHKOUR"/>
    <n v="1610"/>
    <s v="FAJRANI"/>
    <s v="Commun"/>
    <s v="Achats"/>
    <s v="Entretien et réparation"/>
    <x v="1"/>
    <n v="-1610"/>
    <x v="119"/>
  </r>
  <r>
    <s v="Ecole Yassamine Oasis"/>
    <d v="2020-09-16T00:00:00"/>
    <s v="produits de nettoyage"/>
    <s v="FAIZ PRO"/>
    <n v="2737.44"/>
    <s v="ECHATBI AMAL"/>
    <s v="Commun"/>
    <s v="Achats"/>
    <s v="Produits de nettoyage"/>
    <x v="0"/>
    <n v="40381.552799999998"/>
    <x v="61"/>
  </r>
  <r>
    <s v="Ecole Yassamine Sidi Maarouf"/>
    <d v="2020-08-28T00:00:00"/>
    <s v="TONER HP"/>
    <s v="LES ARCHES"/>
    <n v="6048"/>
    <s v="TALHAOUI"/>
    <s v="MATERNELLE"/>
    <s v="Achats"/>
    <s v="Consommables"/>
    <x v="2"/>
    <n v="3060.0021864768696"/>
    <x v="120"/>
  </r>
  <r>
    <s v="Ecole Yassamine Californie"/>
    <d v="2020-09-15T00:00:00"/>
    <s v="VIDANGE"/>
    <s v="universtec auto"/>
    <n v="1951"/>
    <s v="Amrani"/>
    <s v="TRANSPORT"/>
    <s v="Achats"/>
    <s v="Vidange"/>
    <x v="0"/>
    <n v="20770.271066666701"/>
    <x v="121"/>
  </r>
  <r>
    <s v="ECOLE YASSAMINE BENGUERIR"/>
    <d v="2020-09-16T00:00:00"/>
    <s v="SAC POUBELLE. BAVETTE"/>
    <s v="FAIZ PRO"/>
    <n v="264"/>
    <s v="ZOUINE HANANE"/>
    <s v="Commun"/>
    <s v="Achats"/>
    <s v="Produits de nettoyage"/>
    <x v="0"/>
    <n v="152665.93060000002"/>
    <x v="29"/>
  </r>
  <r>
    <s v="Groupe Scolaire Yassamine"/>
    <d v="2020-09-01T00:00:00"/>
    <s v="Divers travaux d'electricite"/>
    <s v="ELEC MAHASSINE"/>
    <n v="3781.2"/>
    <s v="FAJRANI"/>
    <s v="Secondaire"/>
    <s v="Achats"/>
    <s v="Entretien et réparation"/>
    <x v="1"/>
    <n v="-3781.2"/>
    <x v="119"/>
  </r>
  <r>
    <s v="HOLGED"/>
    <d v="2020-09-01T00:00:00"/>
    <s v="Fournitures et pose lampe"/>
    <s v="ELEC MAHASSINE"/>
    <n v="504"/>
    <s v="LYOUBI"/>
    <s v="D.Générale"/>
    <s v="Achats"/>
    <s v="Entretien et réparation"/>
    <x v="1"/>
    <n v="-504"/>
    <x v="69"/>
  </r>
  <r>
    <s v="Ecole Yassamine Oasis"/>
    <d v="2020-09-01T00:00:00"/>
    <s v="fournitures et pose robinet, drainns dans la cour"/>
    <s v="EL MACHKOUR"/>
    <n v="1700"/>
    <m/>
    <s v="Primaire"/>
    <s v="Achats"/>
    <s v="Entretien et réparation"/>
    <x v="1"/>
    <n v="-1700"/>
    <x v="122"/>
  </r>
  <r>
    <s v="Ecole Yassamine Sidi Maarouf"/>
    <d v="2020-09-14T00:00:00"/>
    <s v="the, bouteille deau, sucre"/>
    <s v="Carrefour"/>
    <n v="438.25"/>
    <s v="Housni fadwa"/>
    <s v="D.Générale"/>
    <s v="Achats"/>
    <s v="Divers"/>
    <x v="0"/>
    <n v="79586.273209601306"/>
    <x v="45"/>
  </r>
  <r>
    <s v="Ecole Yassamine Sidi Maarouf"/>
    <d v="2020-09-16T00:00:00"/>
    <s v="capsule nespresso"/>
    <s v="DABA MAROC"/>
    <n v="1339.1"/>
    <s v="Housni fadwa"/>
    <s v="D.Générale"/>
    <s v="Achats"/>
    <s v="Divers"/>
    <x v="0"/>
    <n v="78685.4232096013"/>
    <x v="45"/>
  </r>
  <r>
    <s v="Ecole Yassamine Sidi Maarouf"/>
    <d v="2020-09-01T00:00:00"/>
    <s v="Fournitures de bureau"/>
    <s v="L'ART DU PINCEAU"/>
    <n v="626.48"/>
    <s v="Housni fadwa"/>
    <s v="D.Générale"/>
    <s v="Achats"/>
    <s v="Fournitures scolaires"/>
    <x v="1"/>
    <n v="-15142.48"/>
    <x v="1"/>
  </r>
  <r>
    <s v="Ecole Yassamine Sidi Maarouf"/>
    <d v="2020-09-10T00:00:00"/>
    <s v="Impression fiche d'aptitude, dossier medical"/>
    <s v="Euroscan"/>
    <n v="6480"/>
    <s v="CHAMA"/>
    <s v="DRH"/>
    <s v="Achats"/>
    <s v="Travaux d'impression"/>
    <x v="0"/>
    <n v="142932.92018746599"/>
    <x v="95"/>
  </r>
  <r>
    <s v="Ecole Yasamine khouribga"/>
    <d v="2020-09-17T00:00:00"/>
    <s v="bouteille plastic vide"/>
    <s v="FAIZ PRO"/>
    <n v="720"/>
    <s v="NAWAL ABOUAMIR"/>
    <s v="Commun"/>
    <s v="Achats"/>
    <s v="Divers"/>
    <x v="1"/>
    <n v="-720"/>
    <x v="123"/>
  </r>
  <r>
    <s v="Ecole Yassamine Californie"/>
    <d v="2020-09-18T00:00:00"/>
    <s v="sponsoring video facebook"/>
    <s v="DECLIC AGENCY"/>
    <n v="1800"/>
    <s v="faiza"/>
    <s v="Commun"/>
    <s v="Marketing et communication"/>
    <m/>
    <x v="1"/>
    <n v="-1800"/>
    <x v="124"/>
  </r>
  <r>
    <s v="ECOLE YASSAMINE KENITRA"/>
    <d v="2020-09-18T00:00:00"/>
    <s v="sponsoring video facebook"/>
    <s v="DECLIC AGENCY"/>
    <n v="1800"/>
    <s v="faiza"/>
    <s v="Commun"/>
    <s v="Marketing et communication"/>
    <m/>
    <x v="1"/>
    <n v="-1800"/>
    <x v="125"/>
  </r>
  <r>
    <s v="ECOLE YASSAMINE FES ROUTE IMMOUZER"/>
    <d v="2020-09-18T00:00:00"/>
    <s v="batterie bus"/>
    <s v="ste fix car pestige"/>
    <n v="2150"/>
    <s v="kawtar"/>
    <s v="TRANSPORT"/>
    <s v="Achats"/>
    <s v="DIVERS REPARATIONS"/>
    <x v="0"/>
    <n v="87999.300640000001"/>
    <x v="126"/>
  </r>
  <r>
    <s v="Ecole Yassamine Sidi Maarouf"/>
    <d v="2020-09-01T00:00:00"/>
    <s v="TROUSSE D'URGENCE"/>
    <s v="GEOMED"/>
    <n v="12666"/>
    <s v="CHAMA"/>
    <s v="Commun"/>
    <s v="Achats"/>
    <s v="PHARMACIE"/>
    <x v="2"/>
    <n v="-1319.8871348878001"/>
    <x v="127"/>
  </r>
  <r>
    <s v="Ecole Yassamine Californie"/>
    <d v="2020-09-21T00:00:00"/>
    <s v="PLASTIFIEUSE"/>
    <s v="L'ART DU PINCEAU"/>
    <n v="1999.2"/>
    <s v="MOUTASSIM"/>
    <s v="MATERNELLE"/>
    <s v="Achats"/>
    <s v="Fournitures scolaires"/>
    <x v="1"/>
    <n v="-683573.7799999998"/>
    <x v="4"/>
  </r>
  <r>
    <s v="GROUPE SCOLAIRE DEUX VILLES"/>
    <d v="2020-09-21T00:00:00"/>
    <s v="Plaquette, croise carda"/>
    <s v="PIECES AUTOS MORASI"/>
    <n v="2220"/>
    <s v="MESSOUDI"/>
    <s v="TRANSPORT"/>
    <s v="Achats"/>
    <s v="DIVERS REPARATIONS"/>
    <x v="0"/>
    <n v="224511.234526316"/>
    <x v="128"/>
  </r>
  <r>
    <s v="GROUPE SCOLAIRE DEUX VILLES"/>
    <d v="2020-09-21T00:00:00"/>
    <s v="vidange"/>
    <s v="PIECES AUTOS MORASI"/>
    <n v="18102"/>
    <s v="MESSOUDI"/>
    <s v="TRANSPORT"/>
    <s v="Achats"/>
    <s v="DIVERS REPARATIONS"/>
    <x v="0"/>
    <n v="208629.234526316"/>
    <x v="128"/>
  </r>
  <r>
    <s v="GROUPE SCOLAIRE DEUX VILLES"/>
    <d v="2020-09-21T00:00:00"/>
    <s v="divers fournitures scolaires"/>
    <s v="L'ART DU PINCEAU"/>
    <n v="862.76"/>
    <s v="SKENDRAOUI"/>
    <s v="MATERNELLE"/>
    <s v="Achats"/>
    <s v="Fournitures scolaires"/>
    <x v="1"/>
    <n v="-862.76"/>
    <x v="64"/>
  </r>
  <r>
    <s v="ECOLE JOURI I"/>
    <d v="2020-09-01T00:00:00"/>
    <s v="FOURNITURES ELECTRIQUE"/>
    <s v="CENTRE FSD"/>
    <n v="1590"/>
    <s v="ISMAILI"/>
    <s v="Commun"/>
    <s v="Achats"/>
    <s v="Divers"/>
    <x v="1"/>
    <n v="-1590"/>
    <x v="129"/>
  </r>
  <r>
    <s v="Ecole Yasamine khouribga"/>
    <d v="2020-09-21T00:00:00"/>
    <s v="poche poubelle"/>
    <s v="FAIZ PRO"/>
    <n v="264"/>
    <s v="ABOULKACIM"/>
    <s v="Commun"/>
    <s v="Achats"/>
    <s v="Produits de nettoyage"/>
    <x v="1"/>
    <n v="-39826.68"/>
    <x v="21"/>
  </r>
  <r>
    <s v="ECOLE YASSAMINE FES ROUTE IMMOUZER"/>
    <d v="2020-09-01T00:00:00"/>
    <s v="Visite technique"/>
    <s v="universtec auto"/>
    <n v="4140"/>
    <s v="AHTAR"/>
    <s v="Commun"/>
    <s v="Achats"/>
    <s v="Visite technique"/>
    <x v="0"/>
    <n v="8460"/>
    <x v="130"/>
  </r>
  <r>
    <s v="AL JABR"/>
    <d v="2020-09-18T00:00:00"/>
    <s v="SAC POUBELLE"/>
    <s v="FAIZ PRO"/>
    <n v="624"/>
    <s v="CAMILLERI"/>
    <s v="Commun"/>
    <s v="Achats"/>
    <s v="Produits de nettoyage"/>
    <x v="0"/>
    <n v="54160.9614"/>
    <x v="91"/>
  </r>
  <r>
    <s v="AL JABR JUNIOR PRIVEE"/>
    <d v="2020-08-18T00:00:00"/>
    <s v="cachet boitier"/>
    <s v="AL MAGHRIB NAKCH"/>
    <n v="750"/>
    <s v="ABDELAZIZ"/>
    <s v="Commun"/>
    <s v="Achats"/>
    <s v="Divers"/>
    <x v="1"/>
    <n v="-750"/>
    <x v="131"/>
  </r>
  <r>
    <s v="AL JABR"/>
    <d v="2020-08-01T00:00:00"/>
    <s v="COUT A LA PAGE (COMPTEUR)"/>
    <s v="ARKEOS"/>
    <n v="116.94"/>
    <s v="CHRABI"/>
    <s v="Secondaire"/>
    <s v="Achats"/>
    <s v="Prestation de service"/>
    <x v="1"/>
    <n v="-116.94"/>
    <x v="132"/>
  </r>
  <r>
    <s v="AL JABR"/>
    <s v="01/029/2020"/>
    <s v="Reparation porte AV "/>
    <s v="universtec auto"/>
    <n v="1920"/>
    <s v="DJEBBAR GHIZLANE"/>
    <s v="Secondaire"/>
    <s v="Achats"/>
    <s v="Entretien et réparation"/>
    <x v="1"/>
    <n v="-1920"/>
    <x v="77"/>
  </r>
  <r>
    <s v="AL JABR"/>
    <d v="2020-09-18T00:00:00"/>
    <s v="BOMBE DE PEINTURE"/>
    <s v="FAIZ PRO"/>
    <n v="1464"/>
    <s v="DJEBBAR GHIZLANE"/>
    <s v="Secondaire"/>
    <s v="Achats"/>
    <s v="Divers"/>
    <x v="0"/>
    <n v="37409.6061162271"/>
    <x v="76"/>
  </r>
  <r>
    <s v="AL JABR JUNIOR PRIVEE"/>
    <d v="2020-09-09T00:00:00"/>
    <s v="cachet"/>
    <s v="AL MAGHRIB NAKCH"/>
    <n v="150"/>
    <s v="Theeten patricia"/>
    <s v="Primaire"/>
    <s v="Achats"/>
    <s v="Divers"/>
    <x v="1"/>
    <n v="-150"/>
    <x v="131"/>
  </r>
  <r>
    <s v="AL JABR"/>
    <d v="2020-09-18T00:00:00"/>
    <s v="Fournitures "/>
    <s v="L'ART DU PINCEAU"/>
    <n v="2021.2"/>
    <s v="DJEBBAR GHIZLANE"/>
    <s v="Secondaire"/>
    <s v="Achats"/>
    <s v="Fournitures scolaires"/>
    <x v="1"/>
    <n v="-2021.2"/>
    <x v="107"/>
  </r>
  <r>
    <s v="AL JABR"/>
    <d v="2020-09-18T00:00:00"/>
    <s v="TONER HP"/>
    <s v="POLYGAM"/>
    <n v="2160"/>
    <s v="DJEBBAR GHIZLANE"/>
    <s v="Secondaire"/>
    <s v="Achats"/>
    <s v="Consommables"/>
    <x v="0"/>
    <n v="26659.303053093699"/>
    <x v="117"/>
  </r>
  <r>
    <s v="AL JABR JUNIOR PRIVEE"/>
    <d v="2020-11-26T00:00:00"/>
    <s v="mise a dispo animateur"/>
    <s v="Association Matissa"/>
    <n v="16680"/>
    <s v="CAMILLERI"/>
    <s v="Primaire"/>
    <s v="Achats"/>
    <s v="Prestation de service"/>
    <x v="1"/>
    <n v="-16680"/>
    <x v="133"/>
  </r>
  <r>
    <s v="AL JABR"/>
    <d v="2020-09-21T00:00:00"/>
    <s v="Chemise a souflet"/>
    <s v="ZIRAOUI PRINT"/>
    <n v="1750"/>
    <s v="CAMILLERI"/>
    <s v="Primaire"/>
    <s v="Achats"/>
    <s v="Fournitures scolaires"/>
    <x v="1"/>
    <n v="-1750"/>
    <x v="107"/>
  </r>
  <r>
    <s v="AL JABR"/>
    <d v="2020-09-13T00:00:00"/>
    <s v="Extincteur"/>
    <s v="SEPMA"/>
    <n v="3036"/>
    <s v="DJEBBAR GHIZLANE"/>
    <s v="Secondaire"/>
    <s v="Achats"/>
    <s v="Divers"/>
    <x v="0"/>
    <n v="35837.6061162271"/>
    <x v="76"/>
  </r>
  <r>
    <s v="AL JABR"/>
    <d v="2020-08-31T00:00:00"/>
    <s v="LAMPE"/>
    <s v="ELEC MAHASSINE"/>
    <n v="3600"/>
    <s v="CHRAIBI NAJTE"/>
    <s v="Secondaire"/>
    <s v="Achats"/>
    <s v="Divers"/>
    <x v="0"/>
    <n v="35273.6061162271"/>
    <x v="76"/>
  </r>
  <r>
    <s v="AL JABR"/>
    <d v="2020-09-01T00:00:00"/>
    <s v="Réparations lavabo"/>
    <s v="EL MACHKOUR"/>
    <n v="4450"/>
    <s v="LYOUBI"/>
    <s v="Primaire"/>
    <s v="Achats"/>
    <s v="Entretien et réparation"/>
    <x v="1"/>
    <n v="-4450"/>
    <x v="77"/>
  </r>
  <r>
    <s v="AL JABR"/>
    <d v="2020-09-01T00:00:00"/>
    <s v="Chemise a souflet"/>
    <s v="POLYGAM"/>
    <n v="2160"/>
    <s v="BIDI MALIKA"/>
    <s v="Secondaire"/>
    <s v="Achats"/>
    <s v="Fournitures scolaires"/>
    <x v="1"/>
    <n v="-2160"/>
    <x v="107"/>
  </r>
  <r>
    <s v="AL JABR JUNIOR PRIVEE"/>
    <d v="2020-09-04T00:00:00"/>
    <s v="DESINFECTION GENERALE"/>
    <s v="FAIZ PRO"/>
    <n v="2400"/>
    <s v="DEDENON "/>
    <s v="Commun"/>
    <s v="Achats"/>
    <s v="Prestation de service"/>
    <x v="1"/>
    <n v="-2400"/>
    <x v="133"/>
  </r>
  <r>
    <s v="AL JABR JUNIOR PRIVEE"/>
    <d v="2020-02-08T00:00:00"/>
    <s v="les cours d'echec"/>
    <s v="NAFRI KHALIL"/>
    <n v="4000"/>
    <s v="CAMILLERI"/>
    <s v="Commun"/>
    <s v="Achats"/>
    <m/>
    <x v="1"/>
    <n v="-4000"/>
    <x v="134"/>
  </r>
  <r>
    <s v="ECOLE JOURI CHERKAOUI"/>
    <d v="2020-09-22T00:00:00"/>
    <s v="Solution hydroalcolique"/>
    <s v="FAIZ PRO"/>
    <n v="1440"/>
    <s v="HBABCHA"/>
    <s v="Commun"/>
    <s v="Achats"/>
    <s v="Produits de nettoyage"/>
    <x v="0"/>
    <n v="-11650.313399999999"/>
    <x v="50"/>
  </r>
  <r>
    <s v="ECOLE YASSAMINE KENITRA"/>
    <d v="2020-09-22T00:00:00"/>
    <s v="savon a main"/>
    <s v="FAIZ PRO"/>
    <n v="172.8"/>
    <s v="YAACOUBI"/>
    <s v="Commun"/>
    <s v="Achats"/>
    <s v="Produits de nettoyage"/>
    <x v="0"/>
    <n v="29019.602999999999"/>
    <x v="51"/>
  </r>
  <r>
    <s v="Ecole Yassamine Californie"/>
    <d v="2020-09-22T00:00:00"/>
    <s v="tenues pour femmes de menage"/>
    <s v="Best diffusion"/>
    <n v="6648"/>
    <s v="Amrani"/>
    <s v="Commun"/>
    <s v="Achats"/>
    <s v="Vêtement de travail"/>
    <x v="0"/>
    <n v="19042.524181236098"/>
    <x v="135"/>
  </r>
  <r>
    <s v="Ecole Yassamine Sidi Maarouf"/>
    <d v="2020-07-06T00:00:00"/>
    <s v="DUA SAGE PAIE"/>
    <s v="DB2S"/>
    <n v="6446.66"/>
    <s v="CHAMA"/>
    <s v="Commun"/>
    <s v="SI"/>
    <s v="SAGE PAIE"/>
    <x v="2"/>
    <n v="5383.8707194656999"/>
    <x v="136"/>
  </r>
  <r>
    <s v="Ecole Yassamine Sidi Maarouf"/>
    <d v="2020-08-31T00:00:00"/>
    <s v="ADAPTATEUR USB"/>
    <s v="PLANET MULTIMEDIA"/>
    <n v="550"/>
    <s v="SOUFIANE"/>
    <s v="D.Marketing"/>
    <s v="Achats"/>
    <s v="Divers"/>
    <x v="0"/>
    <n v="79474.523209601306"/>
    <x v="45"/>
  </r>
  <r>
    <s v="Ecole Yassamine Sidi Maarouf"/>
    <d v="2020-09-21T00:00:00"/>
    <s v="Charlotte, combinaisons jettables"/>
    <s v="FAIZ PRO"/>
    <n v="330"/>
    <s v="DAMOUL"/>
    <s v="MATERNELLE"/>
    <s v="Achats"/>
    <s v="Produits de nettoyage"/>
    <x v="0"/>
    <n v="128304.7608"/>
    <x v="62"/>
  </r>
  <r>
    <s v="Ecole Yassamine Oasis"/>
    <d v="2020-09-21T00:00:00"/>
    <s v="Dératisation et desinfection"/>
    <s v="FAIZ PRO"/>
    <n v="3000"/>
    <s v="ECHATBI AMAL"/>
    <s v="Commun"/>
    <s v="Achats"/>
    <s v="Prestation de service"/>
    <x v="1"/>
    <n v="-3000"/>
    <x v="137"/>
  </r>
  <r>
    <s v="Ecole Yassamine Sidi Maarouf"/>
    <d v="2020-09-21T00:00:00"/>
    <s v="verification periodique du carnet metrologique, réparations"/>
    <s v="SECURITE ACCESSOIRES"/>
    <n v="4440"/>
    <s v="MOUTAWALLI"/>
    <s v="Commun"/>
    <s v="Achats"/>
    <s v="DIVERS REPARATIONS"/>
    <x v="0"/>
    <n v="143739.1164"/>
    <x v="65"/>
  </r>
  <r>
    <s v="Ecole Yassamine Sidi Maarouf"/>
    <d v="2020-09-21T00:00:00"/>
    <s v="impression des affiches"/>
    <s v="Euroscan"/>
    <n v="1392"/>
    <s v="Kemal"/>
    <s v="Primaire"/>
    <s v="Achats"/>
    <s v="Travaux d'impression"/>
    <x v="0"/>
    <n v="148020.92018746599"/>
    <x v="95"/>
  </r>
  <r>
    <s v="Ecole Yassamine Oasis"/>
    <d v="2020-09-21T00:00:00"/>
    <s v="PLASTIFIEUSE, papier"/>
    <s v="L'ART DU PINCEAU"/>
    <n v="2165.81"/>
    <s v="IRAQI"/>
    <s v="MATERNELLE"/>
    <s v="Achats"/>
    <s v="Fournitures scolaires"/>
    <x v="1"/>
    <n v="-9953.81"/>
    <x v="3"/>
  </r>
  <r>
    <s v="Ecole Yassamine Berrechid"/>
    <d v="2020-09-21T00:00:00"/>
    <s v="verification periodique du carnet metrologique, réparations"/>
    <s v="SECURITE ACCESSOIRES"/>
    <n v="3600"/>
    <s v="IAAZIZITEN"/>
    <s v="TRANSPORT"/>
    <s v="Achats"/>
    <s v="DIVERS REPARATIONS"/>
    <x v="0"/>
    <n v="248063.72571529399"/>
    <x v="114"/>
  </r>
  <r>
    <s v="Ecole Yassamine Sidi Maarouf"/>
    <d v="2020-09-21T00:00:00"/>
    <s v="Produits de nettoyage"/>
    <s v="FAIZ PRO"/>
    <n v="4772.04"/>
    <s v="MOUTAWALLI"/>
    <s v="Commun"/>
    <s v="Achats"/>
    <s v="Produits de nettoyage"/>
    <x v="0"/>
    <n v="123862.72080000001"/>
    <x v="62"/>
  </r>
  <r>
    <s v="Ecole Yassamine Sidi Maarouf"/>
    <d v="2020-09-21T00:00:00"/>
    <s v="produits de nettoyage"/>
    <s v="FAIZ PRO"/>
    <n v="3351.48"/>
    <s v="MOUTAWALLI"/>
    <s v="Commun"/>
    <s v="Achats"/>
    <s v="Produits de nettoyage"/>
    <x v="0"/>
    <n v="125283.28080000001"/>
    <x v="62"/>
  </r>
  <r>
    <s v="Ecole Yassamine Sidi Maarouf"/>
    <d v="2020-09-22T00:00:00"/>
    <s v="manucare covid"/>
    <s v="ISOTEC MAROC"/>
    <n v="4190"/>
    <s v="DOUNIA SALAH"/>
    <s v="Commun"/>
    <s v="Achats"/>
    <s v="Produits de nettoyage"/>
    <x v="0"/>
    <n v="124444.7608"/>
    <x v="62"/>
  </r>
  <r>
    <s v="Ecole Yassamine Sidi Maarouf"/>
    <d v="2020-08-31T00:00:00"/>
    <s v="ENTRETEN DES PLANTES"/>
    <s v="GB MARK"/>
    <n v="900"/>
    <s v="RAFOUK"/>
    <s v="D.Générale"/>
    <s v="Achats"/>
    <s v="Entretien et réparation"/>
    <x v="1"/>
    <n v="-900"/>
    <x v="138"/>
  </r>
  <r>
    <s v="GROUPE SCOLAIRE DEUX VILLES"/>
    <d v="2020-09-23T00:00:00"/>
    <s v="DEMAREUR BUS"/>
    <s v="PIECES AUTOS MORASI"/>
    <n v="840"/>
    <s v="MESSOUDI"/>
    <s v="TRANSPORT"/>
    <s v="Achats"/>
    <s v="DIVERS REPARATIONS"/>
    <x v="0"/>
    <n v="225891.234526316"/>
    <x v="128"/>
  </r>
  <r>
    <s v="GROUPE SCOLAIRE DEUX VILLES"/>
    <d v="2020-09-24T00:00:00"/>
    <s v="Changement de pneu"/>
    <s v="AUTO LINK"/>
    <n v="4600"/>
    <s v="MESSOUDI"/>
    <s v="TRANSPORT"/>
    <s v="Achats"/>
    <s v="Pneu"/>
    <x v="1"/>
    <n v="-4600"/>
    <x v="79"/>
  </r>
  <r>
    <s v="Groupe Scolaire Yassamine"/>
    <d v="2020-09-23T00:00:00"/>
    <s v="réparationsvoiture hyndai"/>
    <s v="Service garage carrosserie"/>
    <n v="8400"/>
    <s v="LOUBACHI"/>
    <s v="TRANSPORT"/>
    <s v="Achats"/>
    <s v="DIVERS REPARATIONS"/>
    <x v="1"/>
    <n v="-8400"/>
    <x v="139"/>
  </r>
  <r>
    <s v="Ecole Yassamine Sidi Maarouf"/>
    <d v="2020-09-24T00:00:00"/>
    <s v="casque"/>
    <s v="GOLD TRONIC"/>
    <n v="1416"/>
    <s v="TALHAOUI"/>
    <s v="MATERNELLE"/>
    <s v="Achats"/>
    <s v="Divers"/>
    <x v="0"/>
    <n v="78608.523209601306"/>
    <x v="45"/>
  </r>
  <r>
    <s v="GROUPE SCOLAIRE DEUX VILLES"/>
    <d v="2020-09-24T00:00:00"/>
    <s v="enrouleur"/>
    <s v="ALIF CONNECT"/>
    <n v="624"/>
    <s v="MESSOUDI"/>
    <s v="Commun"/>
    <s v="Achats"/>
    <s v="Divers"/>
    <x v="0"/>
    <n v="5910.5907178398802"/>
    <x v="140"/>
  </r>
  <r>
    <s v="GROUPE SCOLAIRE DEUX VILLES"/>
    <d v="2020-09-21T00:00:00"/>
    <s v="Vidange bus"/>
    <s v="PIECES AUTOS MORASI"/>
    <n v="21006"/>
    <s v="MESSOUDI"/>
    <s v="TRANSPORT"/>
    <s v="Achats"/>
    <s v="Vidange"/>
    <x v="2"/>
    <n v="-2340.3684210526008"/>
    <x v="141"/>
  </r>
  <r>
    <s v="Ecole Yassamine Sidi Maarouf"/>
    <d v="2020-09-24T00:00:00"/>
    <s v="gonglage ballon du puit, fixation lavabo"/>
    <s v="EL MACHKOUR"/>
    <n v="950"/>
    <s v="LYOUBI"/>
    <s v="Secondaire"/>
    <s v="Achats"/>
    <s v="Entretien et réparation"/>
    <x v="1"/>
    <n v="-950"/>
    <x v="138"/>
  </r>
  <r>
    <s v="AL JABR JUNIOR PRIVEE"/>
    <d v="2020-09-24T00:00:00"/>
    <s v="Extincteur"/>
    <s v="SEPMA"/>
    <n v="5912.4"/>
    <s v="ABDELAZIZ"/>
    <s v="Commun"/>
    <s v="Achats"/>
    <s v="Divers"/>
    <x v="1"/>
    <n v="-5912.4"/>
    <x v="131"/>
  </r>
  <r>
    <s v="AL JABR JUNIOR PRIVEE"/>
    <d v="2020-09-24T00:00:00"/>
    <s v="Guide 6eme al jabr bouskoura Impression"/>
    <s v="ANG DEV"/>
    <n v="1500"/>
    <s v="SAGGAR"/>
    <s v="Commun"/>
    <s v="Achats"/>
    <s v="Travaux d'impression"/>
    <x v="1"/>
    <n v="-1500"/>
    <x v="142"/>
  </r>
  <r>
    <s v="AL JABR JUNIOR PRIVEE"/>
    <d v="2020-09-24T00:00:00"/>
    <s v="Desinfectant vaporisateur"/>
    <s v="FAIZ PRO"/>
    <n v="1800"/>
    <s v="ABDELAZIZ"/>
    <s v="Commun"/>
    <s v="Achats"/>
    <s v="Prestation de service"/>
    <x v="1"/>
    <n v="-1800"/>
    <x v="133"/>
  </r>
  <r>
    <s v="AL JABR JUNIOR PRIVEE"/>
    <d v="2020-09-24T00:00:00"/>
    <s v="TONER HP"/>
    <s v="MICROSHOP"/>
    <n v="17630.400000000001"/>
    <s v="ABDELAZIZ"/>
    <s v="Commun"/>
    <s v="Achats"/>
    <s v="Consommables"/>
    <x v="1"/>
    <n v="-17630.400000000001"/>
    <x v="143"/>
  </r>
  <r>
    <s v="AL JABR JUNIOR PRIVEE"/>
    <d v="2020-09-24T00:00:00"/>
    <s v="papier hygienique"/>
    <s v="DH CLEAN SARL"/>
    <n v="4374"/>
    <s v="ABDELAZIZ"/>
    <s v="Commun"/>
    <s v="Achats"/>
    <s v="Produits de nettoyage"/>
    <x v="1"/>
    <n v="-4374"/>
    <x v="92"/>
  </r>
  <r>
    <s v="AL JABR"/>
    <d v="2020-09-24T00:00:00"/>
    <s v="réparation voiture de service kango"/>
    <s v="Service garage carrosserie"/>
    <n v="7080"/>
    <s v="LOUBACHI"/>
    <s v="TRANSPORT"/>
    <s v="Achats"/>
    <s v="DIVERS REPARATIONS"/>
    <x v="0"/>
    <n v="98811.760800000004"/>
    <x v="144"/>
  </r>
  <r>
    <s v="AL JABR JUNIOR PRIVEE"/>
    <d v="2020-09-23T00:00:00"/>
    <s v="produits de nettoyage"/>
    <s v="MAROC PROPRETE PARTENARIAT"/>
    <n v="1578"/>
    <s v="HBA SARA"/>
    <s v="Commun"/>
    <s v="Achats"/>
    <s v="Produits de nettoyage"/>
    <x v="1"/>
    <n v="-1578"/>
    <x v="92"/>
  </r>
  <r>
    <s v="AL JABR"/>
    <d v="2020-09-25T00:00:00"/>
    <s v="ETIQUETTE IMPRESSION"/>
    <s v="GRAPH PRO"/>
    <n v="1680"/>
    <s v="CAMILLERI"/>
    <s v="Commun"/>
    <s v="Achats"/>
    <s v="Travaux d'impression"/>
    <x v="0"/>
    <n v="333947.42724791402"/>
    <x v="145"/>
  </r>
  <r>
    <s v="GROUPE SCOLAIRE DEUX VILLES"/>
    <d v="2020-09-25T00:00:00"/>
    <s v="DIVERS PRODUITS D'ENTRETIEN"/>
    <s v="FAIZ PRO"/>
    <n v="2781.84"/>
    <s v="MESSOUDI"/>
    <s v="Commun"/>
    <s v="Achats"/>
    <s v="Produits de nettoyage"/>
    <x v="0"/>
    <n v="17393.572199999999"/>
    <x v="52"/>
  </r>
  <r>
    <s v="Ecole Yassamine Berrechid"/>
    <d v="2020-09-24T00:00:00"/>
    <s v="casque micro bleutooth"/>
    <s v="GOLD TRONIC"/>
    <n v="1800"/>
    <s v="SOUGMI"/>
    <s v="Secondaire"/>
    <s v="Achats"/>
    <s v="Divers "/>
    <x v="1"/>
    <n v="-1800"/>
    <x v="146"/>
  </r>
  <r>
    <s v="Groupe Scolaire Yassamine"/>
    <d v="2020-09-25T00:00:00"/>
    <s v="cke usb"/>
    <s v="MACSI"/>
    <n v="2616"/>
    <s v="FAJRANI"/>
    <s v="Secondaire"/>
    <s v="Achats"/>
    <s v="Divers "/>
    <x v="1"/>
    <n v="-2616"/>
    <x v="147"/>
  </r>
  <r>
    <s v="Ecole Yassamine Sidi Maarouf"/>
    <d v="2020-09-25T00:00:00"/>
    <s v="cle WIFI"/>
    <s v="ALIF CONNECT"/>
    <n v="162"/>
    <s v="TAHLOUI"/>
    <s v="MATERNELLE"/>
    <s v="Achats"/>
    <s v="Divers"/>
    <x v="0"/>
    <n v="79862.523209601306"/>
    <x v="45"/>
  </r>
  <r>
    <s v="Ecole Yassamine Sidi Maarouf"/>
    <d v="2020-09-25T00:00:00"/>
    <s v="trepied"/>
    <s v="BIM"/>
    <n v="718.8"/>
    <s v="TALHAOUI"/>
    <s v="MATERNELLE"/>
    <s v="Achats"/>
    <s v="Divers"/>
    <x v="0"/>
    <n v="79305.723209601303"/>
    <x v="45"/>
  </r>
  <r>
    <s v="Ecole Yassamine Sidi Maarouf"/>
    <d v="2020-09-24T00:00:00"/>
    <s v="casque"/>
    <s v="GOLD TRONIC"/>
    <n v="1344"/>
    <s v="TALHAOUI"/>
    <s v="MATERNELLE"/>
    <s v="Achats"/>
    <s v="Divers"/>
    <x v="0"/>
    <n v="78680.523209601306"/>
    <x v="45"/>
  </r>
  <r>
    <s v="GROUPE SCOLAIRE DEUX VILLES"/>
    <d v="2020-03-01T00:00:00"/>
    <s v="cantine mois mars"/>
    <s v="TASTY FOOD"/>
    <n v="4199"/>
    <s v="ABOULKACIM"/>
    <s v="Commun"/>
    <s v="Achats"/>
    <s v="cantine"/>
    <x v="0"/>
    <n v="78676.369363788996"/>
    <x v="148"/>
  </r>
  <r>
    <s v="ECOLE YASSAMINE KENITRA"/>
    <d v="2020-09-25T00:00:00"/>
    <s v="extincteurs"/>
    <s v="STE BARIK EXTINCTEURS"/>
    <n v="5376"/>
    <s v="YAACOUBI"/>
    <s v="Commun"/>
    <s v="Achats"/>
    <s v="Divers"/>
    <x v="0"/>
    <n v="21409.073739449297"/>
    <x v="9"/>
  </r>
  <r>
    <s v="ECOLE JOURI I"/>
    <d v="2020-09-25T00:00:00"/>
    <s v="DIVERS PRODUITS D'ENTRETIEN"/>
    <s v="FAIZ PRO"/>
    <n v="4387.2"/>
    <s v="ISMAILI"/>
    <s v="Commun"/>
    <s v="Achats"/>
    <s v="Produits de nettoyage"/>
    <x v="1"/>
    <n v="-4387.2"/>
    <x v="149"/>
  </r>
  <r>
    <s v="Groupe Scolaire Yassamine"/>
    <d v="2020-08-13T00:00:00"/>
    <s v="Divers fournitures electrique"/>
    <s v="ELEC MAHASSINE"/>
    <n v="28392"/>
    <s v="LYOUBI"/>
    <s v="Commun"/>
    <s v="Achats"/>
    <s v="Divers"/>
    <x v="2"/>
    <n v="-11178.659593355798"/>
    <x v="6"/>
  </r>
  <r>
    <s v="ECOLE JOURI CHERKAOUI"/>
    <m/>
    <s v="PLAQUETTES AVANT ET ARRIERE BUS 52090A2"/>
    <s v="CHAKIB DIESEL"/>
    <n v="1360"/>
    <s v="HBABCHA"/>
    <m/>
    <s v="Achats"/>
    <s v="Travaux d'impression"/>
    <x v="0"/>
    <n v="20285.426415094302"/>
    <x v="150"/>
  </r>
  <r>
    <s v="Ecole Yassamine Berrechid"/>
    <m/>
    <s v="GESTES BARRIERE  IMPRESSION NUMERIQUE SUR VINYLE MAT HD CONTRE COLLE SUR FOREX 5MM AVEC FILM DE PROTECTION A FROID  FMT 70*100                 "/>
    <s v="ANG DEV"/>
    <n v="1116"/>
    <s v="FAHMY FAIZA"/>
    <m/>
    <s v="Achats"/>
    <s v="Travaux d'impression"/>
    <x v="0"/>
    <n v="58092.207017061599"/>
    <x v="98"/>
  </r>
  <r>
    <s v="Ecole Yassamine Californie"/>
    <m/>
    <s v="GESTES BARRIERE  IMPRESSION NUMERIQUE SUR VINYLE MAT HD CONTRE COLLE SUR FOREX 5MM AVEC FILM DE PROTECTION A FROID  FMT 70*101"/>
    <s v="ANG DEV"/>
    <n v="1116"/>
    <s v="FAHMY FAIZA"/>
    <m/>
    <s v="Achats"/>
    <s v="Travaux d'impression"/>
    <x v="0"/>
    <n v="115964.710645161"/>
    <x v="0"/>
  </r>
  <r>
    <s v="ECOLE YASSAMINE KENITRA"/>
    <m/>
    <s v="GESTES BARRIERE  IMPRESSION NUMERIQUE SUR VINYLE MAT HD CONTRE COLLE SUR FOREX 5MM AVEC FILM DE PROTECTION A FROID  FMT 70*102"/>
    <s v="ANG DEV"/>
    <n v="1116"/>
    <s v="FAHMY FAIZA"/>
    <m/>
    <s v="Achats"/>
    <s v="Travaux d'impression"/>
    <x v="0"/>
    <n v="81834.885652173907"/>
    <x v="100"/>
  </r>
  <r>
    <s v="Ecole Yassamine Oasis"/>
    <m/>
    <s v="GESTES BARRIERE  IMPRESSION NUMERIQUE SUR VINYLE MAT HD CONTRE COLLE SUR FOREX 5MM AVEC FILM DE PROTECTION A FROID  FMT 70*103"/>
    <s v="ANG DEV"/>
    <n v="1116"/>
    <s v="FAHMY FAIZA"/>
    <m/>
    <s v="Achats"/>
    <s v="Travaux d'impression"/>
    <x v="0"/>
    <n v="48479.499954853301"/>
    <x v="94"/>
  </r>
  <r>
    <s v="ECOLE YASSAMINE FES ROUTE IMMOUZER"/>
    <m/>
    <s v="GESTES BARRIERE  IMPRESSION NUMERIQUE SUR VINYLE MAT HD CONTRE COLLE SUR FOREX 5MM AVEC FILM DE PROTECTION A FROID  FMT 70*104"/>
    <s v="ANG DEV"/>
    <n v="1116"/>
    <s v="FAHMY FAIZA"/>
    <m/>
    <s v="Achats"/>
    <s v="Travaux d'impression"/>
    <x v="0"/>
    <n v="39421.553922480598"/>
    <x v="99"/>
  </r>
  <r>
    <s v="Ecole Yassamine Sidi Maarouf"/>
    <m/>
    <s v="GESTES BARRIERE  IMPRESSION NUMERIQUE SUR VINYLE MAT HD CONTRE COLLE SUR FOREX 5MM AVEC FILM DE PROTECTION A FROID  FMT 70*105"/>
    <s v="ANG DEV"/>
    <n v="1116"/>
    <s v="FAHMY FAIZA"/>
    <m/>
    <s v="Achats"/>
    <s v="Travaux d'impression"/>
    <x v="0"/>
    <n v="148296.92018746599"/>
    <x v="95"/>
  </r>
  <r>
    <s v="ECOLE JOURI CHERKAOUI"/>
    <m/>
    <s v="GESTES BARRIERE  IMPRESSION NUMERIQUE SUR VINYLE MAT HD CONTRE COLLE SUR FOREX 5MM AVEC FILM DE PROTECTION A FROID  FMT 70*106"/>
    <s v="ANG DEV"/>
    <n v="744"/>
    <s v="FAHMY FAIZA"/>
    <m/>
    <s v="Achats"/>
    <s v="Travaux d'impression"/>
    <x v="0"/>
    <n v="20901.426415094302"/>
    <x v="150"/>
  </r>
  <r>
    <s v="ECOLE JOURI I"/>
    <m/>
    <s v="GESTES BARRIERE  IMPRESSION NUMERIQUE SUR VINYLE MAT HD CONTRE COLLE SUR FOREX 5MM AVEC FILM DE PROTECTION A FROID  FMT 70*107"/>
    <s v="ANG DEV"/>
    <n v="744"/>
    <s v="FAHMY FAIZA"/>
    <m/>
    <s v="Achats"/>
    <s v="Travaux d'impression"/>
    <x v="1"/>
    <n v="-744"/>
    <x v="151"/>
  </r>
  <r>
    <s v="GROUPE SCOLAIRE DEUX VILLES"/>
    <m/>
    <s v="GESTES BARRIERE  IMPRESSION NUMERIQUE SUR VINYLE MAT HD CONTRE COLLE SUR FOREX 5MM AVEC FILM DE PROTECTION A FROID  FMT 70*108"/>
    <s v="ANG DEV"/>
    <n v="744"/>
    <s v="FAHMY FAIZA"/>
    <m/>
    <s v="Achats"/>
    <s v="Travaux d'impression"/>
    <x v="0"/>
    <n v="39562.083923705701"/>
    <x v="152"/>
  </r>
  <r>
    <s v="GROUPE SCOLAIRE DEUX VILLES"/>
    <m/>
    <s v="5 TENUES POUR FEMMES DE MENAGES"/>
    <s v="BEST DIFFUSION"/>
    <n v="990"/>
    <s v="MESSOUDI NAOUAL"/>
    <m/>
    <s v="Achats"/>
    <s v="Vêtement de travail"/>
    <x v="0"/>
    <n v="7670.6648501362397"/>
    <x v="153"/>
  </r>
  <r>
    <s v="GROUPE SCOLAIRE DEUX VILLES"/>
    <m/>
    <s v="BUS 5/ LESSIOU QUI TIENT LA ROTULE AVANT-BALAI ESSUI GLACE- RADIATEUR ASSISTE- MAIN D ŒUVRE                                                           BUS4/ POT D ECHAPEMENT"/>
    <s v="PIECES AUTO MORASI"/>
    <n v="3456"/>
    <s v="MESSOUDI NAOUAL"/>
    <m/>
    <s v="Achats"/>
    <s v="DIVERS REPARATIONS"/>
    <x v="0"/>
    <n v="223275.234526316"/>
    <x v="128"/>
  </r>
  <r>
    <s v="GROUPE SCOLAIRE DEUX VILLES"/>
    <m/>
    <s v="2 PNEUS POUR LE BUS N° 5 "/>
    <s v="AUTOLINK"/>
    <n v="2700"/>
    <s v=" SKENDRAOUI"/>
    <s v="TRANSPORT"/>
    <s v="Achats"/>
    <s v="DIVERS REPARATIONS"/>
    <x v="0"/>
    <n v="224031.234526316"/>
    <x v="128"/>
  </r>
  <r>
    <s v="ECOLE YASSAMINE EL JADIDA"/>
    <m/>
    <s v=" FOURNITURES SCOLAIRES"/>
    <s v="L ART DU PINCEAU"/>
    <n v="275.2"/>
    <s v="FILALI"/>
    <s v="MATERNELLE"/>
    <s v="Achats"/>
    <s v="Fournitures scolaires"/>
    <x v="1"/>
    <n v="-42713"/>
    <x v="34"/>
  </r>
  <r>
    <s v="ECOLE YASSAMINE EL JADIDA"/>
    <m/>
    <s v="FOURNITURES SCOLAIRES"/>
    <s v="L ART DU PINCEAU"/>
    <n v="1076.8"/>
    <s v="FILALI"/>
    <s v="Primaire"/>
    <s v="Achats"/>
    <s v="Fournitures scolaires"/>
    <x v="1"/>
    <n v="-43514.600000000006"/>
    <x v="34"/>
  </r>
  <r>
    <s v="Ecole Yassamine Californie"/>
    <m/>
    <s v="BATTERIE VARTA L 5 POUR BUS N° 18"/>
    <s v="UNIVERSTEC AUTO"/>
    <n v="1680"/>
    <s v="AMRANI"/>
    <s v="TRANSPORT"/>
    <s v="Achats"/>
    <s v="DIVERS REPARATIONS"/>
    <x v="0"/>
    <n v="171569.8236"/>
    <x v="73"/>
  </r>
  <r>
    <s v="Ecole Yassamine Oasis"/>
    <m/>
    <s v="REPARATION DU MATERIEL DE CUISINE  LES 2 SAUTEUSES/LA MARMITTE CHAUFFANTE/LE RECHAUD/LA CUISINIERE 4 FEUX/ LA CHAMBRE FROIDE"/>
    <s v="RAHF SERVICE SARL"/>
    <n v="8640"/>
    <s v="BENNOUNA"/>
    <s v="Cantine"/>
    <s v="Achats"/>
    <s v="Entretien et réparation"/>
    <x v="1"/>
    <n v="-8640"/>
    <x v="122"/>
  </r>
  <r>
    <s v="Ecole Yassamine Californie"/>
    <m/>
    <s v="REPARATION MATERIEL DE CANTINE      LES DEUX BAINS -MARIE"/>
    <s v="RAHF SERVICE SARL"/>
    <n v="2640"/>
    <s v="BENNOUNA"/>
    <s v="Cantine"/>
    <s v="Achats"/>
    <s v="Entretien et réparation"/>
    <x v="1"/>
    <n v="-2640"/>
    <x v="154"/>
  </r>
  <r>
    <s v="Ecole Yassamine Sidi Maarouf"/>
    <m/>
    <s v="REPARATION  DU BAIN MARIE SALLE DE CANTINE/REPARATION DU LAVE VAISSELLE SALLE DE PLONGE"/>
    <s v="RAHF SERVICE SARL"/>
    <n v="2424"/>
    <s v="BENNOUNA"/>
    <s v="Cantine"/>
    <s v="Achats"/>
    <s v="Entretien et réparation"/>
    <x v="1"/>
    <n v="-2424"/>
    <x v="138"/>
  </r>
  <r>
    <s v="ECOLE JOURI I"/>
    <m/>
    <s v="40 L PRODUIT DESINFECTANT DES SURFACES "/>
    <s v="FAIZ PRO"/>
    <n v="1440"/>
    <s v="ISMAILI"/>
    <s v="Commun"/>
    <s v="Achats"/>
    <s v="Produits de nettoyage"/>
    <x v="1"/>
    <n v="-1440"/>
    <x v="149"/>
  </r>
  <r>
    <s v="Groupe Scolaire Yassamine"/>
    <m/>
    <s v="200 CARTE SCOLAIRE-40 CAHIER DE TEXTE COLLEGE-50 CAHIER DE TEXTE LYCEE-200 FICHE D ABSENCE"/>
    <s v="EUROSCAN"/>
    <n v="2061.5"/>
    <s v="EL FAJRANI"/>
    <s v="Secondaire"/>
    <s v="Achats"/>
    <s v="Travaux d'impression"/>
    <x v="0"/>
    <n v="5305.1139469613199"/>
    <x v="155"/>
  </r>
  <r>
    <s v="Ecole Yassamine Californie"/>
    <m/>
    <s v="1000 CARTE SCOLAIRE-50 CAHIER DE TEXTE COLLEGE-50 CAHIER DE TEXTE LYCEE-"/>
    <s v="EUROSCAN"/>
    <n v="2162.5"/>
    <s v="MAROUBI"/>
    <s v="Secondaire"/>
    <s v="Achats"/>
    <s v="Entretien et réparation"/>
    <x v="1"/>
    <n v="-2162.5"/>
    <x v="154"/>
  </r>
  <r>
    <s v="Ecole Yassamine Sidi Maarouf"/>
    <m/>
    <s v="300 CARTE SCOLAIRE-40 CAHIER DE TEXTE COLLEGE-50 CAHIER DE TEXTE LYCEE-400 FICHE D ABSENCE"/>
    <s v="EUROSCAN"/>
    <n v="2865.5"/>
    <s v="AAZAM"/>
    <s v="Secondaire"/>
    <s v="Achats"/>
    <s v="Travaux d'impression"/>
    <x v="0"/>
    <n v="146547.42018746599"/>
    <x v="95"/>
  </r>
  <r>
    <s v="Ecole Yassamine Berrechid"/>
    <m/>
    <s v="400 FICHE D ABSENCE"/>
    <s v="EUROSCAN"/>
    <n v="1440"/>
    <s v="SOUGMI"/>
    <s v="Secondaire"/>
    <s v="Achats"/>
    <s v="Travaux d'impression"/>
    <x v="0"/>
    <n v="57768.207017061599"/>
    <x v="98"/>
  </r>
  <r>
    <s v="GROUPE SCOLAIRE DEUX VILLES"/>
    <m/>
    <s v="50 CARTE SCOLAIRE-10 CAHIER DE TEXTE COLLEGE-60 FICHE D ABSENCE"/>
    <s v="EUROSCAN"/>
    <n v="437"/>
    <s v="SKENDRAOUI"/>
    <s v="Secondaire"/>
    <s v="Achats"/>
    <s v="Travaux d'impression"/>
    <x v="0"/>
    <n v="39869.083923705701"/>
    <x v="152"/>
  </r>
  <r>
    <s v="Groupe Scolaire Yassamine"/>
    <d v="2020-07-06T00:00:00"/>
    <s v="DUA SAGE PAIE"/>
    <s v="DB2S"/>
    <n v="2302.38"/>
    <s v="CHAMA"/>
    <s v="Commun"/>
    <s v="SI"/>
    <s v="SAGE PAIE"/>
    <x v="2"/>
    <n v="1294.3465735374198"/>
    <x v="156"/>
  </r>
  <r>
    <s v="GROUPE SCOLAIRE DEUX VILLES"/>
    <m/>
    <s v="PARE BRISE  POUR LE BUS N°6"/>
    <s v="MORASI"/>
    <n v="1920"/>
    <s v="SKENDRAOUI"/>
    <s v="TRANSPORT"/>
    <s v="Achats"/>
    <s v="DIVERS REPARATIONS"/>
    <x v="0"/>
    <n v="224811.234526316"/>
    <x v="128"/>
  </r>
  <r>
    <s v="Ecole Yassamine Oasis"/>
    <d v="2020-10-05T00:00:00"/>
    <s v="Rallonge electrique"/>
    <s v="ALIF CONNECT"/>
    <n v="792"/>
    <s v="JAMAI"/>
    <s v="Primaire"/>
    <s v="Achats"/>
    <s v="Divers"/>
    <x v="0"/>
    <n v="22682.659915847598"/>
    <x v="59"/>
  </r>
  <r>
    <s v="AL JABR JUNIOR PRIVEE"/>
    <d v="2020-09-30T00:00:00"/>
    <s v="Impression sur vinyl "/>
    <s v="ANG DEV"/>
    <n v="5632.8"/>
    <s v="SAGGAR"/>
    <s v="Commun"/>
    <s v="Achats"/>
    <s v="Travaux d'impression"/>
    <x v="1"/>
    <n v="-5632.8"/>
    <x v="142"/>
  </r>
  <r>
    <s v="AL JABR"/>
    <d v="2020-09-30T00:00:00"/>
    <s v="Impression numérique sur vinyl"/>
    <s v="ANG DEV"/>
    <n v="1488"/>
    <s v="SAGGAR"/>
    <s v="Commun"/>
    <s v="Achats"/>
    <s v="Travaux d'impression"/>
    <x v="0"/>
    <n v="334139.42724791402"/>
    <x v="145"/>
  </r>
  <r>
    <s v="AL JABR JUNIOR PRIVEE"/>
    <d v="2020-09-30T00:00:00"/>
    <s v=" Flyers A5+ fiche A3"/>
    <s v="ANG DEV"/>
    <n v="300"/>
    <s v="SAGGAR"/>
    <s v="Commun"/>
    <s v="Achats"/>
    <s v="Travaux d'impression"/>
    <x v="1"/>
    <n v="-300"/>
    <x v="142"/>
  </r>
  <r>
    <s v="AL JABR JUNIOR PRIVEE"/>
    <d v="2020-09-30T00:00:00"/>
    <s v="Impressions (Gestes barrière)"/>
    <s v="ANG DEV"/>
    <n v="744"/>
    <s v="SAGGAR"/>
    <s v="Commun"/>
    <s v="Achats"/>
    <s v="Travaux d'impression"/>
    <x v="1"/>
    <n v="-744"/>
    <x v="142"/>
  </r>
  <r>
    <s v="AL JABR JUNIOR PRIVEE"/>
    <d v="2020-09-30T00:00:00"/>
    <s v="Impressions (Gestes barrière)"/>
    <s v="ANG DEV"/>
    <n v="1488"/>
    <s v="SAGGAR"/>
    <s v="Commun"/>
    <s v="Achats"/>
    <s v="Travaux d'impression"/>
    <x v="1"/>
    <n v="-1488"/>
    <x v="142"/>
  </r>
  <r>
    <s v="AL JABR"/>
    <d v="2020-09-30T00:00:00"/>
    <s v="Impression brochure"/>
    <s v="Euroscan"/>
    <n v="2880"/>
    <s v="SAGGAR"/>
    <s v="Commun"/>
    <s v="Achats"/>
    <s v="Travaux d'impression"/>
    <x v="0"/>
    <n v="332747.42724791402"/>
    <x v="145"/>
  </r>
  <r>
    <s v="AL JABR JUNIOR PRIVEE"/>
    <d v="2020-09-30T00:00:00"/>
    <s v="sponsoring video facebook"/>
    <s v="DECLIC AGENCY"/>
    <n v="1800"/>
    <s v="SAGGAR"/>
    <s v="Commun"/>
    <s v="Marketing et communication"/>
    <s v="Sponsoring de postes"/>
    <x v="1"/>
    <n v="-1800"/>
    <x v="157"/>
  </r>
  <r>
    <s v="AL JABR JUNIOR PRIVEE"/>
    <d v="2020-09-30T00:00:00"/>
    <s v="sponsoring video facebook"/>
    <s v="DECLIC AGENCY"/>
    <n v="1800"/>
    <s v="SAGGAR"/>
    <s v="Commun"/>
    <s v="Marketing et communication"/>
    <s v="Sponsoring de postes"/>
    <x v="1"/>
    <n v="-1800"/>
    <x v="157"/>
  </r>
  <r>
    <s v="AL JABR"/>
    <d v="2020-10-03T00:00:00"/>
    <s v="pack maintenance mensuel site web"/>
    <s v="Intelcia"/>
    <n v="1600"/>
    <s v="SAGGAR"/>
    <s v="Commun"/>
    <s v="Marketing et communication"/>
    <s v="Pack maintenance"/>
    <x v="1"/>
    <n v="-1600"/>
    <x v="158"/>
  </r>
  <r>
    <s v="AL JABR JUNIOR PRIVEE"/>
    <d v="2020-10-03T00:00:00"/>
    <s v="pack maintenance mensuel site web"/>
    <s v="Intelcia"/>
    <n v="1600"/>
    <s v="SAGGAR"/>
    <s v="Commun"/>
    <s v="Marketing et communication"/>
    <s v="Pack maintenance"/>
    <x v="1"/>
    <n v="-1600"/>
    <x v="159"/>
  </r>
  <r>
    <s v="AL JABR JUNIOR PRIVEE"/>
    <d v="2020-10-03T00:00:00"/>
    <s v="pack maintenance mensuel site web"/>
    <s v="Intelcia"/>
    <n v="1600"/>
    <s v="SAGGAR"/>
    <s v="Commun"/>
    <s v="Marketing et communication"/>
    <s v="Pack maintenance"/>
    <x v="1"/>
    <n v="-1600"/>
    <x v="159"/>
  </r>
  <r>
    <s v="AL JABR JUNIOR PRIVEE"/>
    <d v="2020-10-03T00:00:00"/>
    <s v="Distributel papier, papier .."/>
    <s v="FAIZ PRO"/>
    <n v="4992"/>
    <s v="HBA SARA"/>
    <s v="Commun"/>
    <s v="Achats"/>
    <s v="Produits de nettoyage"/>
    <x v="1"/>
    <n v="-4992"/>
    <x v="92"/>
  </r>
  <r>
    <s v="AL JABR"/>
    <d v="2020-10-03T00:00:00"/>
    <s v="Vetements infirmière jettables"/>
    <s v="DH CLEAN SARL"/>
    <n v="4951"/>
    <s v="DJEBBAR GHIZLANE"/>
    <s v="Secondaire"/>
    <s v="Achats"/>
    <s v="Divers"/>
    <x v="0"/>
    <n v="33922.6061162271"/>
    <x v="76"/>
  </r>
  <r>
    <s v="AL JABR"/>
    <d v="2020-10-03T00:00:00"/>
    <s v="TONER HP"/>
    <s v="POLYGAM"/>
    <n v="840"/>
    <s v="DJEBBAR GHIZLANE"/>
    <s v="Secondaire"/>
    <s v="Achats"/>
    <s v="Consommables"/>
    <x v="0"/>
    <n v="27979.303053093699"/>
    <x v="117"/>
  </r>
  <r>
    <s v="AL JABR JUNIOR PRIVEE"/>
    <d v="2020-09-29T00:00:00"/>
    <s v="ETIQUETTE BLANCHE"/>
    <s v="L'ART DU PINCEAU"/>
    <n v="223.6"/>
    <s v="ABDELAZIZ"/>
    <s v="Commun"/>
    <s v="Achats"/>
    <s v="Fournitures scolaires"/>
    <x v="1"/>
    <n v="-223.6"/>
    <x v="16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3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B7:C70" firstHeaderRow="1" firstDataRow="1" firstDataCol="1" rowPageCount="1" colPageCount="1"/>
  <pivotFields count="12"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axis="axisPage" multipleItemSelectionAllowed="1" showAll="0">
      <items count="4">
        <item h="1" x="1"/>
        <item x="0"/>
        <item h="1" x="2"/>
        <item t="default"/>
      </items>
    </pivotField>
    <pivotField numFmtId="166" showAll="0" defaultSubtotal="0"/>
    <pivotField axis="axisRow" showAll="0">
      <items count="172">
        <item m="1" x="161"/>
        <item m="1" x="167"/>
        <item m="1" x="163"/>
        <item m="1" x="169"/>
        <item m="1" x="162"/>
        <item m="1" x="164"/>
        <item m="1" x="165"/>
        <item m="1" x="170"/>
        <item m="1" x="166"/>
        <item m="1" x="168"/>
        <item x="0"/>
        <item x="1"/>
        <item x="2"/>
        <item x="3"/>
        <item x="4"/>
        <item x="5"/>
        <item x="6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38"/>
        <item x="20"/>
        <item x="21"/>
        <item x="22"/>
        <item x="23"/>
        <item x="120"/>
        <item x="24"/>
        <item x="25"/>
        <item x="26"/>
        <item x="27"/>
        <item x="32"/>
        <item x="28"/>
        <item x="29"/>
        <item x="33"/>
        <item x="31"/>
        <item x="68"/>
        <item x="34"/>
        <item x="74"/>
        <item x="36"/>
        <item x="37"/>
        <item x="75"/>
        <item x="39"/>
        <item x="40"/>
        <item x="41"/>
        <item x="35"/>
        <item x="43"/>
        <item x="44"/>
        <item x="127"/>
        <item x="45"/>
        <item x="46"/>
        <item x="47"/>
        <item x="48"/>
        <item x="49"/>
        <item x="50"/>
        <item x="51"/>
        <item x="52"/>
        <item x="53"/>
        <item x="54"/>
        <item x="42"/>
        <item x="56"/>
        <item x="55"/>
        <item x="57"/>
        <item x="59"/>
        <item x="60"/>
        <item x="61"/>
        <item x="62"/>
        <item x="63"/>
        <item x="64"/>
        <item x="65"/>
        <item x="66"/>
        <item x="67"/>
        <item x="69"/>
        <item x="70"/>
        <item x="71"/>
        <item x="72"/>
        <item x="73"/>
        <item x="7"/>
        <item x="76"/>
        <item x="77"/>
        <item x="78"/>
        <item x="79"/>
        <item x="80"/>
        <item x="81"/>
        <item x="82"/>
        <item x="83"/>
        <item x="136"/>
        <item x="58"/>
        <item x="84"/>
        <item x="85"/>
        <item x="156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1"/>
        <item x="122"/>
        <item x="123"/>
        <item x="124"/>
        <item x="125"/>
        <item x="126"/>
        <item x="141"/>
        <item x="128"/>
        <item x="129"/>
        <item x="130"/>
        <item x="131"/>
        <item x="132"/>
        <item x="133"/>
        <item x="134"/>
        <item x="135"/>
        <item x="30"/>
        <item x="137"/>
        <item x="138"/>
        <item x="139"/>
        <item x="140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7"/>
        <item x="158"/>
        <item x="159"/>
        <item x="160"/>
        <item t="default"/>
      </items>
    </pivotField>
  </pivotFields>
  <rowFields count="1">
    <field x="11"/>
  </rowFields>
  <rowItems count="63">
    <i>
      <x v="10"/>
    </i>
    <i>
      <x v="16"/>
    </i>
    <i>
      <x v="18"/>
    </i>
    <i>
      <x v="35"/>
    </i>
    <i>
      <x v="37"/>
    </i>
    <i>
      <x v="40"/>
    </i>
    <i>
      <x v="41"/>
    </i>
    <i>
      <x v="43"/>
    </i>
    <i>
      <x v="47"/>
    </i>
    <i>
      <x v="54"/>
    </i>
    <i>
      <x v="55"/>
    </i>
    <i>
      <x v="57"/>
    </i>
    <i>
      <x v="58"/>
    </i>
    <i>
      <x v="60"/>
    </i>
    <i>
      <x v="61"/>
    </i>
    <i>
      <x v="62"/>
    </i>
    <i>
      <x v="63"/>
    </i>
    <i>
      <x v="64"/>
    </i>
    <i>
      <x v="66"/>
    </i>
    <i>
      <x v="69"/>
    </i>
    <i>
      <x v="71"/>
    </i>
    <i>
      <x v="72"/>
    </i>
    <i>
      <x v="73"/>
    </i>
    <i>
      <x v="74"/>
    </i>
    <i>
      <x v="75"/>
    </i>
    <i>
      <x v="77"/>
    </i>
    <i>
      <x v="81"/>
    </i>
    <i>
      <x v="83"/>
    </i>
    <i>
      <x v="84"/>
    </i>
    <i>
      <x v="86"/>
    </i>
    <i>
      <x v="90"/>
    </i>
    <i>
      <x v="92"/>
    </i>
    <i>
      <x v="96"/>
    </i>
    <i>
      <x v="99"/>
    </i>
    <i>
      <x v="104"/>
    </i>
    <i>
      <x v="106"/>
    </i>
    <i>
      <x v="107"/>
    </i>
    <i>
      <x v="108"/>
    </i>
    <i>
      <x v="111"/>
    </i>
    <i>
      <x v="112"/>
    </i>
    <i>
      <x v="113"/>
    </i>
    <i>
      <x v="115"/>
    </i>
    <i>
      <x v="116"/>
    </i>
    <i>
      <x v="117"/>
    </i>
    <i>
      <x v="118"/>
    </i>
    <i>
      <x v="119"/>
    </i>
    <i>
      <x v="123"/>
    </i>
    <i>
      <x v="127"/>
    </i>
    <i>
      <x v="130"/>
    </i>
    <i>
      <x v="133"/>
    </i>
    <i>
      <x v="138"/>
    </i>
    <i>
      <x v="140"/>
    </i>
    <i>
      <x v="142"/>
    </i>
    <i>
      <x v="147"/>
    </i>
    <i>
      <x v="152"/>
    </i>
    <i>
      <x v="155"/>
    </i>
    <i>
      <x v="156"/>
    </i>
    <i>
      <x v="159"/>
    </i>
    <i>
      <x v="161"/>
    </i>
    <i>
      <x v="163"/>
    </i>
    <i>
      <x v="164"/>
    </i>
    <i>
      <x v="166"/>
    </i>
    <i t="grand">
      <x/>
    </i>
  </rowItems>
  <colItems count="1">
    <i/>
  </colItems>
  <pageFields count="1">
    <pageField fld="9" hier="-1"/>
  </pageFields>
  <dataFields count="1">
    <dataField name="Somme de montant" fld="4" baseField="1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CD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B10:D59" firstHeaderRow="1" firstDataRow="1" firstDataCol="2" rowPageCount="2" colPageCount="1"/>
  <pivotFields count="8"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multipleItemSelectionAllowed="1" showAll="0" defaultSubtotal="0">
      <items count="24">
        <item x="1"/>
        <item h="1" x="0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8">
        <item x="3"/>
        <item x="0"/>
        <item x="4"/>
        <item x="5"/>
        <item x="6"/>
        <item x="1"/>
        <item x="7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66">
        <item x="36"/>
        <item x="0"/>
        <item x="1"/>
        <item x="2"/>
        <item x="32"/>
        <item x="33"/>
        <item x="10"/>
        <item x="53"/>
        <item x="63"/>
        <item x="3"/>
        <item x="4"/>
        <item x="17"/>
        <item x="65"/>
        <item x="5"/>
        <item x="49"/>
        <item x="37"/>
        <item x="38"/>
        <item x="11"/>
        <item x="18"/>
        <item x="52"/>
        <item x="19"/>
        <item x="20"/>
        <item x="54"/>
        <item x="39"/>
        <item x="40"/>
        <item x="41"/>
        <item x="21"/>
        <item x="51"/>
        <item x="50"/>
        <item x="55"/>
        <item x="42"/>
        <item x="43"/>
        <item x="44"/>
        <item x="22"/>
        <item x="12"/>
        <item x="45"/>
        <item x="56"/>
        <item x="6"/>
        <item x="7"/>
        <item x="23"/>
        <item x="57"/>
        <item x="58"/>
        <item x="59"/>
        <item x="60"/>
        <item x="34"/>
        <item x="46"/>
        <item x="24"/>
        <item x="25"/>
        <item x="26"/>
        <item x="27"/>
        <item x="13"/>
        <item x="35"/>
        <item x="14"/>
        <item x="15"/>
        <item x="64"/>
        <item x="61"/>
        <item x="8"/>
        <item x="9"/>
        <item x="47"/>
        <item x="62"/>
        <item x="48"/>
        <item x="28"/>
        <item x="16"/>
        <item x="29"/>
        <item x="30"/>
        <item x="3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showAll="0" defaultSubtotal="0">
      <items count="15">
        <item x="1"/>
        <item x="0"/>
        <item x="6"/>
        <item x="7"/>
        <item x="8"/>
        <item x="9"/>
        <item x="10"/>
        <item x="11"/>
        <item x="12"/>
        <item x="13"/>
        <item x="14"/>
        <item x="4"/>
        <item x="5"/>
        <item x="3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numFmtId="166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66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2"/>
    <field x="3"/>
  </rowFields>
  <rowItems count="49">
    <i>
      <x/>
      <x v="11"/>
    </i>
    <i r="1">
      <x v="14"/>
    </i>
    <i r="1">
      <x v="18"/>
    </i>
    <i r="1">
      <x v="20"/>
    </i>
    <i r="1">
      <x v="21"/>
    </i>
    <i r="1">
      <x v="26"/>
    </i>
    <i r="1">
      <x v="28"/>
    </i>
    <i r="1">
      <x v="33"/>
    </i>
    <i r="1">
      <x v="39"/>
    </i>
    <i r="1">
      <x v="46"/>
    </i>
    <i r="1">
      <x v="47"/>
    </i>
    <i r="1">
      <x v="49"/>
    </i>
    <i r="1">
      <x v="61"/>
    </i>
    <i r="1">
      <x v="63"/>
    </i>
    <i>
      <x v="1"/>
      <x v="1"/>
    </i>
    <i>
      <x v="2"/>
      <x v="4"/>
    </i>
    <i r="1">
      <x v="44"/>
    </i>
    <i r="1">
      <x v="51"/>
    </i>
    <i>
      <x v="3"/>
      <x/>
    </i>
    <i r="1">
      <x v="15"/>
    </i>
    <i r="1">
      <x v="16"/>
    </i>
    <i r="1">
      <x v="23"/>
    </i>
    <i r="1">
      <x v="24"/>
    </i>
    <i r="1">
      <x v="25"/>
    </i>
    <i r="1">
      <x v="30"/>
    </i>
    <i r="1">
      <x v="31"/>
    </i>
    <i r="1">
      <x v="32"/>
    </i>
    <i r="1">
      <x v="35"/>
    </i>
    <i r="1">
      <x v="45"/>
    </i>
    <i r="1">
      <x v="58"/>
    </i>
    <i r="1">
      <x v="60"/>
    </i>
    <i>
      <x v="4"/>
      <x v="27"/>
    </i>
    <i>
      <x v="5"/>
      <x v="2"/>
    </i>
    <i r="1">
      <x v="3"/>
    </i>
    <i r="1">
      <x v="9"/>
    </i>
    <i r="1">
      <x v="10"/>
    </i>
    <i r="1">
      <x v="37"/>
    </i>
    <i r="1">
      <x v="38"/>
    </i>
    <i r="1">
      <x v="56"/>
    </i>
    <i r="1">
      <x v="57"/>
    </i>
    <i>
      <x v="6"/>
      <x v="19"/>
    </i>
    <i>
      <x v="7"/>
      <x v="6"/>
    </i>
    <i r="1">
      <x v="17"/>
    </i>
    <i r="1">
      <x v="34"/>
    </i>
    <i r="1">
      <x v="50"/>
    </i>
    <i r="1">
      <x v="52"/>
    </i>
    <i r="1">
      <x v="53"/>
    </i>
    <i r="1">
      <x v="62"/>
    </i>
    <i t="grand">
      <x/>
    </i>
  </rowItems>
  <colItems count="1">
    <i/>
  </colItems>
  <pageFields count="2">
    <pageField fld="1" hier="-1"/>
    <pageField fld="4" item="1" hier="-1"/>
  </pageFields>
  <dataFields count="1">
    <dataField name="Somme de Montant budgétisé" fld="5" baseField="0" baseItem="0" numFmtId="166"/>
  </dataFields>
  <formats count="6">
    <format dxfId="9">
      <pivotArea outline="0" collapsedLevelsAreSubtotals="1" fieldPosition="0"/>
    </format>
    <format dxfId="8">
      <pivotArea dataOnly="0" labelOnly="1" outline="0" axis="axisValues" fieldPosition="0"/>
    </format>
    <format dxfId="7">
      <pivotArea dataOnly="0" labelOnly="1" outline="0" axis="axisValues" fieldPosition="0"/>
    </format>
    <format dxfId="6">
      <pivotArea outline="0" collapsedLevelsAreSubtotals="1" fieldPosition="0"/>
    </format>
    <format dxfId="5">
      <pivotArea dataOnly="0" labelOnly="1" outline="0" axis="axisValues" fieldPosition="0"/>
    </format>
    <format dxfId="4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pivotTables/pivotTable3.xml><?xml version="1.0" encoding="utf-8"?>
<pivotTableDefinition xmlns="http://schemas.openxmlformats.org/spreadsheetml/2006/main" name="TCD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F10:H59" firstHeaderRow="1" firstDataRow="1" firstDataCol="2" rowPageCount="2" colPageCount="1"/>
  <pivotFields count="8"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multipleItemSelectionAllowed="1" showAll="0" defaultSubtotal="0">
      <items count="24">
        <item x="1"/>
        <item h="1" x="0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8">
        <item x="3"/>
        <item x="0"/>
        <item x="4"/>
        <item x="5"/>
        <item x="6"/>
        <item x="1"/>
        <item x="7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66">
        <item x="36"/>
        <item x="0"/>
        <item x="1"/>
        <item x="2"/>
        <item x="32"/>
        <item x="33"/>
        <item x="10"/>
        <item x="53"/>
        <item x="63"/>
        <item x="3"/>
        <item x="4"/>
        <item x="17"/>
        <item x="65"/>
        <item x="5"/>
        <item x="49"/>
        <item x="37"/>
        <item x="38"/>
        <item x="11"/>
        <item x="18"/>
        <item x="52"/>
        <item x="19"/>
        <item x="20"/>
        <item x="54"/>
        <item x="39"/>
        <item x="40"/>
        <item x="41"/>
        <item x="21"/>
        <item x="51"/>
        <item x="50"/>
        <item x="55"/>
        <item x="42"/>
        <item x="43"/>
        <item x="44"/>
        <item x="22"/>
        <item x="12"/>
        <item x="45"/>
        <item x="56"/>
        <item x="6"/>
        <item x="7"/>
        <item x="23"/>
        <item x="57"/>
        <item x="58"/>
        <item x="59"/>
        <item x="60"/>
        <item x="34"/>
        <item x="46"/>
        <item x="24"/>
        <item x="25"/>
        <item x="26"/>
        <item x="27"/>
        <item x="13"/>
        <item x="35"/>
        <item x="14"/>
        <item x="15"/>
        <item x="64"/>
        <item x="61"/>
        <item x="8"/>
        <item x="9"/>
        <item x="47"/>
        <item x="62"/>
        <item x="48"/>
        <item x="28"/>
        <item x="16"/>
        <item x="29"/>
        <item x="30"/>
        <item x="3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showAll="0" defaultSubtotal="0">
      <items count="15">
        <item x="1"/>
        <item x="0"/>
        <item x="6"/>
        <item x="7"/>
        <item x="8"/>
        <item x="9"/>
        <item x="10"/>
        <item x="11"/>
        <item x="12"/>
        <item x="13"/>
        <item x="14"/>
        <item x="4"/>
        <item x="5"/>
        <item x="3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66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66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2"/>
    <field x="3"/>
  </rowFields>
  <rowItems count="49">
    <i>
      <x/>
      <x v="11"/>
    </i>
    <i r="1">
      <x v="14"/>
    </i>
    <i r="1">
      <x v="18"/>
    </i>
    <i r="1">
      <x v="20"/>
    </i>
    <i r="1">
      <x v="21"/>
    </i>
    <i r="1">
      <x v="26"/>
    </i>
    <i r="1">
      <x v="28"/>
    </i>
    <i r="1">
      <x v="33"/>
    </i>
    <i r="1">
      <x v="39"/>
    </i>
    <i r="1">
      <x v="46"/>
    </i>
    <i r="1">
      <x v="47"/>
    </i>
    <i r="1">
      <x v="49"/>
    </i>
    <i r="1">
      <x v="61"/>
    </i>
    <i r="1">
      <x v="63"/>
    </i>
    <i>
      <x v="1"/>
      <x v="1"/>
    </i>
    <i>
      <x v="2"/>
      <x v="4"/>
    </i>
    <i r="1">
      <x v="44"/>
    </i>
    <i r="1">
      <x v="51"/>
    </i>
    <i>
      <x v="3"/>
      <x/>
    </i>
    <i r="1">
      <x v="15"/>
    </i>
    <i r="1">
      <x v="16"/>
    </i>
    <i r="1">
      <x v="23"/>
    </i>
    <i r="1">
      <x v="24"/>
    </i>
    <i r="1">
      <x v="25"/>
    </i>
    <i r="1">
      <x v="30"/>
    </i>
    <i r="1">
      <x v="31"/>
    </i>
    <i r="1">
      <x v="32"/>
    </i>
    <i r="1">
      <x v="35"/>
    </i>
    <i r="1">
      <x v="45"/>
    </i>
    <i r="1">
      <x v="58"/>
    </i>
    <i r="1">
      <x v="60"/>
    </i>
    <i>
      <x v="4"/>
      <x v="27"/>
    </i>
    <i>
      <x v="5"/>
      <x v="2"/>
    </i>
    <i r="1">
      <x v="3"/>
    </i>
    <i r="1">
      <x v="9"/>
    </i>
    <i r="1">
      <x v="10"/>
    </i>
    <i r="1">
      <x v="37"/>
    </i>
    <i r="1">
      <x v="38"/>
    </i>
    <i r="1">
      <x v="56"/>
    </i>
    <i r="1">
      <x v="57"/>
    </i>
    <i>
      <x v="6"/>
      <x v="19"/>
    </i>
    <i>
      <x v="7"/>
      <x v="6"/>
    </i>
    <i r="1">
      <x v="17"/>
    </i>
    <i r="1">
      <x v="34"/>
    </i>
    <i r="1">
      <x v="50"/>
    </i>
    <i r="1">
      <x v="52"/>
    </i>
    <i r="1">
      <x v="53"/>
    </i>
    <i r="1">
      <x v="62"/>
    </i>
    <i t="grand">
      <x/>
    </i>
  </rowItems>
  <colItems count="1">
    <i/>
  </colItems>
  <pageFields count="2">
    <pageField fld="1" hier="-1"/>
    <pageField fld="4" item="1" hier="-1"/>
  </pageFields>
  <dataFields count="1">
    <dataField name="Somme de Montant achat" fld="6" baseField="0" baseItem="0" numFmtId="167"/>
  </dataFields>
  <formats count="3">
    <format dxfId="12">
      <pivotArea outline="0" collapsedLevelsAreSubtotals="1" fieldPosition="0"/>
    </format>
    <format dxfId="11">
      <pivotArea dataOnly="0" labelOnly="1" outline="0" axis="axisValues" fieldPosition="0"/>
    </format>
    <format dxfId="10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Ecole" sourceName="Ecole">
  <pivotTables>
    <pivotTable tabId="4" name="TCD1"/>
    <pivotTable tabId="4" name="TCD2"/>
  </pivotTables>
  <data>
    <tabular pivotCacheId="3">
      <items count="24">
        <i x="1" s="1"/>
        <i x="0"/>
        <i x="2"/>
        <i x="3"/>
        <i x="4"/>
        <i x="5"/>
        <i x="6"/>
        <i x="7"/>
        <i x="8"/>
        <i x="9"/>
        <i x="10"/>
        <i x="11"/>
        <i x="12"/>
        <i x="13"/>
        <i x="14"/>
        <i x="15"/>
        <i x="16"/>
        <i x="17"/>
        <i x="18"/>
        <i x="19"/>
        <i x="20"/>
        <i x="21"/>
        <i x="22"/>
        <i x="23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ycle" sourceName="Cycle">
  <pivotTables>
    <pivotTable tabId="4" name="TCD1"/>
    <pivotTable tabId="4" name="TCD2"/>
  </pivotTables>
  <data>
    <tabular pivotCacheId="3">
      <items count="15">
        <i x="1"/>
        <i x="0" s="1"/>
        <i x="3"/>
        <i x="2"/>
        <i x="6" nd="1"/>
        <i x="7" nd="1"/>
        <i x="8" nd="1"/>
        <i x="9" nd="1"/>
        <i x="10" nd="1"/>
        <i x="11" nd="1"/>
        <i x="12" nd="1"/>
        <i x="13" nd="1"/>
        <i x="14" nd="1"/>
        <i x="4" nd="1"/>
        <i x="5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Ecole" cache="Segment_Ecole" caption="Ecole" rowHeight="234950"/>
  <slicer name="Cycle" cache="Segment_Cycle" caption="Cycle" rowHeight="234950"/>
</slicers>
</file>

<file path=xl/tables/table1.xml><?xml version="1.0" encoding="utf-8"?>
<table xmlns="http://schemas.openxmlformats.org/spreadsheetml/2006/main" id="2" name="Tableau2" displayName="Tableau2" ref="B5:M353" totalsRowShown="0" headerRowDxfId="24">
  <autoFilter ref="B5:M353"/>
  <tableColumns count="12">
    <tableColumn id="1" name="Ecole"/>
    <tableColumn id="2" name="Date " dataDxfId="23"/>
    <tableColumn id="3" name="Nature de dépense"/>
    <tableColumn id="4" name="Fournisseur"/>
    <tableColumn id="5" name="Montant" dataDxfId="22" dataCellStyle="Milliers"/>
    <tableColumn id="6" name="Demandeur" dataDxfId="21" dataCellStyle="Monétaire"/>
    <tableColumn id="7" name="Cycle"/>
    <tableColumn id="8" name="Rubrique budgétaire"/>
    <tableColumn id="9" name="Sous-Rubrique"/>
    <tableColumn id="10" name="Décision CG" dataDxfId="20">
      <calculatedColumnFormula>IF(ISNA(VLOOKUP(M6,DATA!A:A,1,0)),"NA",IF(F6&lt;=VLOOKUP(M6,DATA!A:H,8),"validé","non validé"))</calculatedColumnFormula>
    </tableColumn>
    <tableColumn id="12" name="Budget restant" dataDxfId="0" dataCellStyle="Milliers">
      <calculatedColumnFormula>SUMIF(M6:M353,M6,OFFSET($F$5,1,0,-1,1))</calculatedColumnFormula>
    </tableColumn>
    <tableColumn id="11" name="Concatener" dataDxfId="19">
      <calculatedColumnFormula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calculatedColumnFormula>
    </tableColumn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C13:J79" totalsRowShown="0" headerRowDxfId="18">
  <tableColumns count="8">
    <tableColumn id="1" name="Rubrique budgétaire"/>
    <tableColumn id="2" name="Sous-Rubrique"/>
    <tableColumn id="5" name="Montant d'achat" dataDxfId="17" dataCellStyle="Milliers">
      <calculatedColumnFormula>+SUMIFS(TCD!H:H,TCD!B:B,C14,TCD!C:C,D14)</calculatedColumnFormula>
    </tableColumn>
    <tableColumn id="7" name="Montant budgétisé" dataDxfId="16" dataCellStyle="Milliers">
      <calculatedColumnFormula>+SUMIFS(TCD!D:D,TCD!B:B,C14,TCD!C:C,D14)</calculatedColumnFormula>
    </tableColumn>
    <tableColumn id="4" name="Reliquat" dataDxfId="15" dataCellStyle="Milliers">
      <calculatedColumnFormula>+Tableau3[[#This Row],[Montant budgétisé]]-Tableau3[[#This Row],[Montant d''achat]]</calculatedColumnFormula>
    </tableColumn>
    <tableColumn id="6" name="Reliquat en %" dataDxfId="14" dataCellStyle="Pourcentage">
      <calculatedColumnFormula>+Tableau3[[#This Row],[Reliquat]]/Tableau3[[#This Row],[Montant budgétisé]]</calculatedColumnFormula>
    </tableColumn>
    <tableColumn id="8" name="Statut" dataDxfId="13">
      <calculatedColumnFormula>+IF(E14&gt;F14,1," ")</calculatedColumnFormula>
    </tableColumn>
    <tableColumn id="10" name="Colonne1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microsoft.com/office/2007/relationships/slicer" Target="../slicers/slicer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pivotTable" Target="../pivotTables/pivotTable1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3.xml"/><Relationship Id="rId1" Type="http://schemas.openxmlformats.org/officeDocument/2006/relationships/pivotTable" Target="../pivotTables/pivotTable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A7"/>
  <sheetViews>
    <sheetView showGridLines="0" workbookViewId="0">
      <selection activeCell="C25" sqref="C25"/>
    </sheetView>
  </sheetViews>
  <sheetFormatPr baseColWidth="10" defaultRowHeight="14.4" x14ac:dyDescent="0.3"/>
  <sheetData>
    <row r="3" spans="1:1" s="32" customFormat="1" ht="18" x14ac:dyDescent="0.35">
      <c r="A3" s="32" t="s">
        <v>159</v>
      </c>
    </row>
    <row r="4" spans="1:1" s="32" customFormat="1" ht="18" x14ac:dyDescent="0.35">
      <c r="A4" s="32" t="s">
        <v>155</v>
      </c>
    </row>
    <row r="5" spans="1:1" s="32" customFormat="1" ht="18" x14ac:dyDescent="0.35">
      <c r="A5" s="33" t="s">
        <v>157</v>
      </c>
    </row>
    <row r="6" spans="1:1" s="32" customFormat="1" ht="18" x14ac:dyDescent="0.35">
      <c r="A6" s="33" t="s">
        <v>156</v>
      </c>
    </row>
    <row r="7" spans="1:1" s="32" customFormat="1" ht="18" x14ac:dyDescent="0.35">
      <c r="A7" s="32" t="s">
        <v>158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5:M353"/>
  <sheetViews>
    <sheetView showGridLines="0" tabSelected="1" topLeftCell="A5" workbookViewId="0">
      <selection activeCell="H14" sqref="H14"/>
    </sheetView>
  </sheetViews>
  <sheetFormatPr baseColWidth="10" defaultRowHeight="14.4" x14ac:dyDescent="0.3"/>
  <cols>
    <col min="1" max="1" width="7.109375" style="41" customWidth="1"/>
    <col min="2" max="2" width="21.5546875" customWidth="1"/>
    <col min="3" max="3" width="14.33203125" style="36" customWidth="1"/>
    <col min="4" max="4" width="19.21875" bestFit="1" customWidth="1"/>
    <col min="5" max="5" width="12.88671875" bestFit="1" customWidth="1"/>
    <col min="6" max="6" width="12.88671875" style="29" bestFit="1" customWidth="1"/>
    <col min="7" max="7" width="20" bestFit="1" customWidth="1"/>
    <col min="9" max="9" width="20.109375" customWidth="1"/>
    <col min="10" max="10" width="15.21875" customWidth="1"/>
    <col min="11" max="11" width="12.6640625" customWidth="1"/>
    <col min="12" max="12" width="12.6640625" style="19" customWidth="1"/>
    <col min="13" max="13" width="52.88671875" customWidth="1"/>
  </cols>
  <sheetData>
    <row r="5" spans="1:13" x14ac:dyDescent="0.3">
      <c r="B5" s="25" t="s">
        <v>12</v>
      </c>
      <c r="C5" s="35" t="s">
        <v>18</v>
      </c>
      <c r="D5" s="25" t="s">
        <v>19</v>
      </c>
      <c r="E5" s="25" t="s">
        <v>20</v>
      </c>
      <c r="F5" s="28" t="s">
        <v>154</v>
      </c>
      <c r="G5" s="25" t="s">
        <v>21</v>
      </c>
      <c r="H5" s="25" t="s">
        <v>22</v>
      </c>
      <c r="I5" s="25" t="s">
        <v>6</v>
      </c>
      <c r="J5" s="25" t="s">
        <v>23</v>
      </c>
      <c r="K5" s="25" t="s">
        <v>15</v>
      </c>
      <c r="L5" s="37" t="s">
        <v>620</v>
      </c>
      <c r="M5" s="25" t="s">
        <v>144</v>
      </c>
    </row>
    <row r="6" spans="1:13" x14ac:dyDescent="0.3">
      <c r="A6" s="41">
        <v>1</v>
      </c>
      <c r="B6" t="s">
        <v>95</v>
      </c>
      <c r="C6" s="36">
        <v>44047</v>
      </c>
      <c r="D6" t="s">
        <v>160</v>
      </c>
      <c r="E6" t="s">
        <v>161</v>
      </c>
      <c r="F6" s="29">
        <v>1680</v>
      </c>
      <c r="G6" s="17" t="s">
        <v>162</v>
      </c>
      <c r="H6" t="s">
        <v>121</v>
      </c>
      <c r="I6" t="s">
        <v>10</v>
      </c>
      <c r="J6" t="s">
        <v>35</v>
      </c>
      <c r="K6" s="26" t="str">
        <f>IF(ISNA(VLOOKUP(M6,DATA!A:A,1,0)),"NA",IF(F6&lt;=VLOOKUP(M6,DATA!A:H,8),"validé","non validé"))</f>
        <v>validé</v>
      </c>
      <c r="L6" s="38">
        <f t="shared" ref="L6:L69" ca="1" si="0">SUMIF(M6:M353,M6,OFFSET($F$5,1,0,-1,1))</f>
        <v>4488</v>
      </c>
      <c r="M6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Californie-Achats-Travaux d'impression</v>
      </c>
    </row>
    <row r="7" spans="1:13" x14ac:dyDescent="0.3">
      <c r="A7" s="41">
        <v>2</v>
      </c>
      <c r="B7" t="s">
        <v>96</v>
      </c>
      <c r="C7" s="36">
        <v>44047</v>
      </c>
      <c r="D7" t="s">
        <v>163</v>
      </c>
      <c r="E7" t="s">
        <v>164</v>
      </c>
      <c r="F7" s="29">
        <v>1592.85</v>
      </c>
      <c r="G7" s="17" t="s">
        <v>165</v>
      </c>
      <c r="H7" t="s">
        <v>122</v>
      </c>
      <c r="I7" t="s">
        <v>10</v>
      </c>
      <c r="J7" t="s">
        <v>166</v>
      </c>
      <c r="K7" s="26" t="str">
        <f>IF(ISNA(VLOOKUP(M7,DATA!A:A,1,0)),"NA",IF(F7&lt;=VLOOKUP(M7,DATA!A:H,8),"validé","non validé"))</f>
        <v>NA</v>
      </c>
      <c r="L7" s="38">
        <f t="shared" ca="1" si="0"/>
        <v>78293.569999999992</v>
      </c>
      <c r="M7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Sidi Maarouf-Achats-Fournitures scolaires</v>
      </c>
    </row>
    <row r="8" spans="1:13" x14ac:dyDescent="0.3">
      <c r="A8" s="41">
        <v>3</v>
      </c>
      <c r="B8" t="s">
        <v>102</v>
      </c>
      <c r="C8" s="36">
        <v>44035</v>
      </c>
      <c r="D8" t="s">
        <v>163</v>
      </c>
      <c r="E8" t="s">
        <v>164</v>
      </c>
      <c r="F8" s="29">
        <v>909.5</v>
      </c>
      <c r="G8" s="17" t="s">
        <v>167</v>
      </c>
      <c r="H8" t="s">
        <v>122</v>
      </c>
      <c r="I8" t="s">
        <v>10</v>
      </c>
      <c r="J8" t="s">
        <v>166</v>
      </c>
      <c r="K8" s="26" t="str">
        <f>IF(ISNA(VLOOKUP(M8,DATA!A:A,1,0)),"NA",IF(F8&lt;=VLOOKUP(M8,DATA!A:H,8),"validé","non validé"))</f>
        <v>NA</v>
      </c>
      <c r="L8" s="38">
        <f t="shared" ca="1" si="0"/>
        <v>4219.4400000000005</v>
      </c>
      <c r="M8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Groupe Scolaire Yassamine-Achats-Fournitures scolaires</v>
      </c>
    </row>
    <row r="9" spans="1:13" x14ac:dyDescent="0.3">
      <c r="A9" s="41">
        <v>4</v>
      </c>
      <c r="B9" t="s">
        <v>100</v>
      </c>
      <c r="C9" s="36">
        <v>44047</v>
      </c>
      <c r="D9" t="s">
        <v>163</v>
      </c>
      <c r="E9" t="s">
        <v>164</v>
      </c>
      <c r="F9" s="29">
        <v>108</v>
      </c>
      <c r="G9" s="17" t="s">
        <v>168</v>
      </c>
      <c r="H9" t="s">
        <v>132</v>
      </c>
      <c r="I9" t="s">
        <v>10</v>
      </c>
      <c r="J9" t="s">
        <v>166</v>
      </c>
      <c r="K9" s="26" t="str">
        <f>IF(ISNA(VLOOKUP(M9,DATA!A:A,1,0)),"NA",IF(F9&lt;=VLOOKUP(M9,DATA!A:H,8),"validé","non validé"))</f>
        <v>NA</v>
      </c>
      <c r="L9" s="38">
        <f t="shared" ca="1" si="0"/>
        <v>7512</v>
      </c>
      <c r="M9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Oasis-Achats-Fournitures scolaires</v>
      </c>
    </row>
    <row r="10" spans="1:13" x14ac:dyDescent="0.3">
      <c r="A10" s="41">
        <v>5</v>
      </c>
      <c r="B10" t="s">
        <v>95</v>
      </c>
      <c r="C10" s="36">
        <v>44047</v>
      </c>
      <c r="D10" t="s">
        <v>163</v>
      </c>
      <c r="E10" t="s">
        <v>164</v>
      </c>
      <c r="F10" s="30">
        <v>1438.5</v>
      </c>
      <c r="G10" s="27" t="s">
        <v>169</v>
      </c>
      <c r="H10" t="s">
        <v>121</v>
      </c>
      <c r="I10" t="s">
        <v>10</v>
      </c>
      <c r="J10" t="s">
        <v>166</v>
      </c>
      <c r="K10" s="26" t="str">
        <f>IF(ISNA(VLOOKUP(M10,DATA!A:A,1,0)),"NA",IF(F10&lt;=VLOOKUP(M10,DATA!A:H,8),"validé","non validé"))</f>
        <v>NA</v>
      </c>
      <c r="L10" s="38">
        <f t="shared" ca="1" si="0"/>
        <v>69360.3</v>
      </c>
      <c r="M10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Californie-Achats-Fournitures scolaires</v>
      </c>
    </row>
    <row r="11" spans="1:13" x14ac:dyDescent="0.3">
      <c r="A11" s="41">
        <v>6</v>
      </c>
      <c r="B11" t="s">
        <v>99</v>
      </c>
      <c r="C11" s="36">
        <v>44047</v>
      </c>
      <c r="D11" t="s">
        <v>163</v>
      </c>
      <c r="E11" t="s">
        <v>164</v>
      </c>
      <c r="F11" s="30">
        <v>469.2</v>
      </c>
      <c r="G11" s="27" t="s">
        <v>170</v>
      </c>
      <c r="H11" t="s">
        <v>121</v>
      </c>
      <c r="I11" t="s">
        <v>10</v>
      </c>
      <c r="J11" t="s">
        <v>166</v>
      </c>
      <c r="K11" s="26" t="str">
        <f>IF(ISNA(VLOOKUP(M11,DATA!A:A,1,0)),"NA",IF(F11&lt;=VLOOKUP(M11,DATA!A:H,8),"validé","non validé"))</f>
        <v>NA</v>
      </c>
      <c r="L11" s="38">
        <f t="shared" ca="1" si="0"/>
        <v>8716.7999999999993</v>
      </c>
      <c r="M11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Berrechid-Achats-Fournitures scolaires</v>
      </c>
    </row>
    <row r="12" spans="1:13" x14ac:dyDescent="0.3">
      <c r="A12" s="41">
        <v>7</v>
      </c>
      <c r="B12" t="s">
        <v>102</v>
      </c>
      <c r="C12" s="36">
        <v>44056</v>
      </c>
      <c r="D12" t="s">
        <v>171</v>
      </c>
      <c r="E12" t="s">
        <v>172</v>
      </c>
      <c r="F12" s="30">
        <v>7788</v>
      </c>
      <c r="G12" s="27" t="s">
        <v>173</v>
      </c>
      <c r="H12" t="s">
        <v>174</v>
      </c>
      <c r="I12" t="s">
        <v>10</v>
      </c>
      <c r="J12" t="s">
        <v>31</v>
      </c>
      <c r="K12" s="26" t="str">
        <f>IF(ISNA(VLOOKUP(M12,DATA!A:A,1,0)),"NA",IF(F12&lt;=VLOOKUP(M12,DATA!A:H,8),"validé","non validé"))</f>
        <v>validé</v>
      </c>
      <c r="L12" s="38">
        <f t="shared" ca="1" si="0"/>
        <v>1842</v>
      </c>
      <c r="M12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Groupe Scolaire Yassamine-Achats-Divers</v>
      </c>
    </row>
    <row r="13" spans="1:13" x14ac:dyDescent="0.3">
      <c r="A13" s="41">
        <v>8</v>
      </c>
      <c r="B13" t="s">
        <v>91</v>
      </c>
      <c r="C13" s="36">
        <v>44081</v>
      </c>
      <c r="D13" t="s">
        <v>205</v>
      </c>
      <c r="E13" t="s">
        <v>204</v>
      </c>
      <c r="F13" s="30">
        <v>20300.400000000001</v>
      </c>
      <c r="G13" s="27" t="s">
        <v>321</v>
      </c>
      <c r="H13" t="s">
        <v>121</v>
      </c>
      <c r="I13" t="s">
        <v>10</v>
      </c>
      <c r="J13" t="s">
        <v>44</v>
      </c>
      <c r="K13" s="26" t="str">
        <f>IF(ISNA(VLOOKUP(M13,DATA!A:A,1,0)),"NA",IF(F13&lt;=VLOOKUP(M13,DATA!A:H,8),"validé","non validé"))</f>
        <v>non validé</v>
      </c>
      <c r="L13" s="38">
        <f t="shared" ca="1" si="0"/>
        <v>31260</v>
      </c>
      <c r="M13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JABR-Commun-Achats-Consommables</v>
      </c>
    </row>
    <row r="14" spans="1:13" x14ac:dyDescent="0.3">
      <c r="A14" s="41">
        <v>9</v>
      </c>
      <c r="B14" t="s">
        <v>96</v>
      </c>
      <c r="C14" s="36">
        <v>44069</v>
      </c>
      <c r="D14" t="s">
        <v>175</v>
      </c>
      <c r="E14" t="s">
        <v>176</v>
      </c>
      <c r="F14" s="30">
        <v>1200</v>
      </c>
      <c r="G14" s="27" t="s">
        <v>177</v>
      </c>
      <c r="H14" t="s">
        <v>121</v>
      </c>
      <c r="I14" t="s">
        <v>178</v>
      </c>
      <c r="K14" s="26" t="str">
        <f>IF(ISNA(VLOOKUP(M14,DATA!A:A,1,0)),"NA",IF(F14&lt;=VLOOKUP(M14,DATA!A:H,8),"validé","non validé"))</f>
        <v>NA</v>
      </c>
      <c r="L14" s="38">
        <f t="shared" ca="1" si="0"/>
        <v>1815.2</v>
      </c>
      <c r="M14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Sidi Maarouf-Marketing et communication-</v>
      </c>
    </row>
    <row r="15" spans="1:13" x14ac:dyDescent="0.3">
      <c r="A15" s="41">
        <v>10</v>
      </c>
      <c r="B15" t="s">
        <v>101</v>
      </c>
      <c r="C15" s="36">
        <v>44069</v>
      </c>
      <c r="D15" t="s">
        <v>179</v>
      </c>
      <c r="E15" t="s">
        <v>180</v>
      </c>
      <c r="F15" s="30">
        <v>1482</v>
      </c>
      <c r="G15" s="27" t="s">
        <v>181</v>
      </c>
      <c r="H15" t="s">
        <v>121</v>
      </c>
      <c r="I15" t="s">
        <v>10</v>
      </c>
      <c r="J15" t="s">
        <v>31</v>
      </c>
      <c r="K15" s="26" t="str">
        <f>IF(ISNA(VLOOKUP(M15,DATA!A:A,1,0)),"NA",IF(F15&lt;=VLOOKUP(M15,DATA!A:H,8),"validé","non validé"))</f>
        <v>validé</v>
      </c>
      <c r="L15" s="38">
        <f t="shared" ca="1" si="0"/>
        <v>7098</v>
      </c>
      <c r="M15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KENITRA-Achats-Divers</v>
      </c>
    </row>
    <row r="16" spans="1:13" x14ac:dyDescent="0.3">
      <c r="A16" s="41">
        <v>11</v>
      </c>
      <c r="B16" t="s">
        <v>182</v>
      </c>
      <c r="C16" s="36">
        <v>44069</v>
      </c>
      <c r="D16" t="s">
        <v>183</v>
      </c>
      <c r="E16" t="s">
        <v>184</v>
      </c>
      <c r="F16" s="31">
        <v>4680</v>
      </c>
      <c r="G16" s="27" t="s">
        <v>177</v>
      </c>
      <c r="H16" t="s">
        <v>121</v>
      </c>
      <c r="I16" t="s">
        <v>10</v>
      </c>
      <c r="J16" t="s">
        <v>185</v>
      </c>
      <c r="K16" s="26" t="str">
        <f>IF(ISNA(VLOOKUP(M16,DATA!A:A,1,0)),"NA",IF(F16&lt;=VLOOKUP(M16,DATA!A:H,8),"validé","non validé"))</f>
        <v>NA</v>
      </c>
      <c r="L16" s="38">
        <f t="shared" ca="1" si="0"/>
        <v>1680</v>
      </c>
      <c r="M16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EL JADIDA-Achats-Achats-entretien et réparation</v>
      </c>
    </row>
    <row r="17" spans="1:13" x14ac:dyDescent="0.3">
      <c r="A17" s="41">
        <v>12</v>
      </c>
      <c r="B17" t="s">
        <v>95</v>
      </c>
      <c r="C17" s="36">
        <v>44069</v>
      </c>
      <c r="D17" t="s">
        <v>186</v>
      </c>
      <c r="E17" t="s">
        <v>187</v>
      </c>
      <c r="F17" s="31">
        <v>3990</v>
      </c>
      <c r="G17" s="27" t="s">
        <v>177</v>
      </c>
      <c r="H17" t="s">
        <v>121</v>
      </c>
      <c r="I17" t="s">
        <v>178</v>
      </c>
      <c r="J17" t="s">
        <v>188</v>
      </c>
      <c r="K17" s="26" t="str">
        <f>IF(ISNA(VLOOKUP(M17,DATA!A:A,1,0)),"NA",IF(F17&lt;=VLOOKUP(M17,DATA!A:H,8),"validé","non validé"))</f>
        <v>NA</v>
      </c>
      <c r="L17" s="38">
        <f t="shared" ca="1" si="0"/>
        <v>1680</v>
      </c>
      <c r="M17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Californie-Marketing et communication-CAMPAGNE D'INSCRIPTION</v>
      </c>
    </row>
    <row r="18" spans="1:13" x14ac:dyDescent="0.3">
      <c r="A18" s="41">
        <v>13</v>
      </c>
      <c r="B18" t="s">
        <v>98</v>
      </c>
      <c r="C18" s="36">
        <v>44069</v>
      </c>
      <c r="D18" t="s">
        <v>186</v>
      </c>
      <c r="E18" t="s">
        <v>187</v>
      </c>
      <c r="F18" s="30">
        <v>3990</v>
      </c>
      <c r="G18" s="27" t="s">
        <v>177</v>
      </c>
      <c r="H18" t="s">
        <v>121</v>
      </c>
      <c r="I18" t="s">
        <v>178</v>
      </c>
      <c r="J18" t="s">
        <v>188</v>
      </c>
      <c r="K18" s="26" t="str">
        <f>IF(ISNA(VLOOKUP(M18,DATA!A:A,1,0)),"NA",IF(F18&lt;=VLOOKUP(M18,DATA!A:H,8),"validé","non validé"))</f>
        <v>NA</v>
      </c>
      <c r="L18" s="38">
        <f t="shared" ca="1" si="0"/>
        <v>1680</v>
      </c>
      <c r="M18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FES ROUTE IMMOUZER-Marketing et communication-CAMPAGNE D'INSCRIPTION</v>
      </c>
    </row>
    <row r="19" spans="1:13" x14ac:dyDescent="0.3">
      <c r="A19" s="41">
        <v>14</v>
      </c>
      <c r="B19" t="s">
        <v>96</v>
      </c>
      <c r="C19" s="36">
        <v>44070</v>
      </c>
      <c r="D19" t="s">
        <v>189</v>
      </c>
      <c r="E19" t="s">
        <v>190</v>
      </c>
      <c r="F19" s="30">
        <v>3990</v>
      </c>
      <c r="G19" s="27" t="s">
        <v>177</v>
      </c>
      <c r="H19" t="s">
        <v>121</v>
      </c>
      <c r="I19" t="s">
        <v>178</v>
      </c>
      <c r="J19" t="s">
        <v>188</v>
      </c>
      <c r="K19" s="26" t="str">
        <f>IF(ISNA(VLOOKUP(M19,DATA!A:A,1,0)),"NA",IF(F19&lt;=VLOOKUP(M19,DATA!A:H,8),"validé","non validé"))</f>
        <v>NA</v>
      </c>
      <c r="L19" s="38">
        <f t="shared" ca="1" si="0"/>
        <v>1680</v>
      </c>
      <c r="M19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Sidi Maarouf-Marketing et communication-CAMPAGNE D'INSCRIPTION</v>
      </c>
    </row>
    <row r="20" spans="1:13" x14ac:dyDescent="0.3">
      <c r="A20" s="41">
        <v>15</v>
      </c>
      <c r="B20" t="s">
        <v>99</v>
      </c>
      <c r="C20" s="36">
        <v>44070</v>
      </c>
      <c r="D20" t="s">
        <v>191</v>
      </c>
      <c r="E20" t="s">
        <v>190</v>
      </c>
      <c r="F20" s="30">
        <v>3990</v>
      </c>
      <c r="G20" s="27" t="s">
        <v>177</v>
      </c>
      <c r="H20" t="s">
        <v>121</v>
      </c>
      <c r="I20" t="s">
        <v>178</v>
      </c>
      <c r="J20" t="s">
        <v>188</v>
      </c>
      <c r="K20" s="26" t="str">
        <f>IF(ISNA(VLOOKUP(M20,DATA!A:A,1,0)),"NA",IF(F20&lt;=VLOOKUP(M20,DATA!A:H,8),"validé","non validé"))</f>
        <v>NA</v>
      </c>
      <c r="L20" s="38">
        <f t="shared" ca="1" si="0"/>
        <v>1680</v>
      </c>
      <c r="M20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Berrechid-Marketing et communication-CAMPAGNE D'INSCRIPTION</v>
      </c>
    </row>
    <row r="21" spans="1:13" x14ac:dyDescent="0.3">
      <c r="A21" s="41">
        <v>16</v>
      </c>
      <c r="B21" t="s">
        <v>100</v>
      </c>
      <c r="C21" s="36">
        <v>44070</v>
      </c>
      <c r="D21" t="s">
        <v>191</v>
      </c>
      <c r="E21" t="s">
        <v>190</v>
      </c>
      <c r="F21" s="30">
        <v>3990</v>
      </c>
      <c r="G21" s="27" t="s">
        <v>177</v>
      </c>
      <c r="H21" t="s">
        <v>121</v>
      </c>
      <c r="I21" t="s">
        <v>178</v>
      </c>
      <c r="J21" t="s">
        <v>188</v>
      </c>
      <c r="K21" s="26" t="str">
        <f>IF(ISNA(VLOOKUP(M21,DATA!A:A,1,0)),"NA",IF(F21&lt;=VLOOKUP(M21,DATA!A:H,8),"validé","non validé"))</f>
        <v>NA</v>
      </c>
      <c r="L21" s="38">
        <f t="shared" ca="1" si="0"/>
        <v>1680</v>
      </c>
      <c r="M21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Oasis-Marketing et communication-CAMPAGNE D'INSCRIPTION</v>
      </c>
    </row>
    <row r="22" spans="1:13" x14ac:dyDescent="0.3">
      <c r="A22" s="41">
        <v>17</v>
      </c>
      <c r="B22" t="s">
        <v>101</v>
      </c>
      <c r="C22" s="36">
        <v>44069</v>
      </c>
      <c r="D22" t="s">
        <v>186</v>
      </c>
      <c r="E22" t="s">
        <v>187</v>
      </c>
      <c r="F22" s="30">
        <v>3990</v>
      </c>
      <c r="G22" s="27" t="s">
        <v>177</v>
      </c>
      <c r="H22" t="s">
        <v>121</v>
      </c>
      <c r="I22" t="s">
        <v>178</v>
      </c>
      <c r="J22" t="s">
        <v>188</v>
      </c>
      <c r="K22" s="26" t="str">
        <f>IF(ISNA(VLOOKUP(M22,DATA!A:A,1,0)),"NA",IF(F22&lt;=VLOOKUP(M22,DATA!A:H,8),"validé","non validé"))</f>
        <v>NA</v>
      </c>
      <c r="L22" s="38">
        <f t="shared" ca="1" si="0"/>
        <v>1680</v>
      </c>
      <c r="M22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KENITRA-Marketing et communication-CAMPAGNE D'INSCRIPTION</v>
      </c>
    </row>
    <row r="23" spans="1:13" x14ac:dyDescent="0.3">
      <c r="A23" s="41">
        <v>18</v>
      </c>
      <c r="B23" t="s">
        <v>96</v>
      </c>
      <c r="C23" s="36">
        <v>44070</v>
      </c>
      <c r="D23" t="s">
        <v>192</v>
      </c>
      <c r="E23" t="s">
        <v>193</v>
      </c>
      <c r="F23" s="30">
        <v>2500</v>
      </c>
      <c r="G23" s="27" t="s">
        <v>194</v>
      </c>
      <c r="H23" t="s">
        <v>121</v>
      </c>
      <c r="K23" s="26" t="str">
        <f>IF(ISNA(VLOOKUP(M23,DATA!A:A,1,0)),"NA",IF(F23&lt;=VLOOKUP(M23,DATA!A:H,8),"validé","non validé"))</f>
        <v>NA</v>
      </c>
      <c r="L23" s="38">
        <f t="shared" ca="1" si="0"/>
        <v>1680</v>
      </c>
      <c r="M23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Sidi Maarouf--</v>
      </c>
    </row>
    <row r="24" spans="1:13" x14ac:dyDescent="0.3">
      <c r="A24" s="41">
        <v>19</v>
      </c>
      <c r="B24" t="s">
        <v>99</v>
      </c>
      <c r="C24" s="36">
        <v>43922</v>
      </c>
      <c r="D24" t="s">
        <v>195</v>
      </c>
      <c r="E24" t="s">
        <v>196</v>
      </c>
      <c r="F24" s="30">
        <v>9570</v>
      </c>
      <c r="G24" s="27" t="s">
        <v>170</v>
      </c>
      <c r="H24" t="s">
        <v>121</v>
      </c>
      <c r="I24" t="s">
        <v>178</v>
      </c>
      <c r="J24" t="s">
        <v>197</v>
      </c>
      <c r="K24" s="26" t="str">
        <f>IF(ISNA(VLOOKUP(M24,DATA!A:A,1,0)),"NA",IF(F24&lt;=VLOOKUP(M24,DATA!A:H,8),"validé","non validé"))</f>
        <v>NA</v>
      </c>
      <c r="L24" s="38">
        <f t="shared" ca="1" si="0"/>
        <v>1680</v>
      </c>
      <c r="M24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Berrechid-Marketing et communication-JPO</v>
      </c>
    </row>
    <row r="25" spans="1:13" x14ac:dyDescent="0.3">
      <c r="A25" s="41">
        <v>20</v>
      </c>
      <c r="B25" t="s">
        <v>91</v>
      </c>
      <c r="C25" s="36">
        <v>44061</v>
      </c>
      <c r="D25" t="s">
        <v>198</v>
      </c>
      <c r="E25" t="s">
        <v>199</v>
      </c>
      <c r="F25" s="30">
        <v>2800</v>
      </c>
      <c r="G25" s="27" t="s">
        <v>200</v>
      </c>
      <c r="H25" t="s">
        <v>201</v>
      </c>
      <c r="I25" t="s">
        <v>10</v>
      </c>
      <c r="J25" t="s">
        <v>202</v>
      </c>
      <c r="K25" s="26" t="str">
        <f>IF(ISNA(VLOOKUP(M25,DATA!A:A,1,0)),"NA",IF(F25&lt;=VLOOKUP(M25,DATA!A:H,8),"validé","non validé"))</f>
        <v>NA</v>
      </c>
      <c r="L25" s="38">
        <f t="shared" ca="1" si="0"/>
        <v>1680</v>
      </c>
      <c r="M25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JABR-Achats-Pneu</v>
      </c>
    </row>
    <row r="26" spans="1:13" x14ac:dyDescent="0.3">
      <c r="A26" s="41">
        <v>21</v>
      </c>
      <c r="B26" t="s">
        <v>91</v>
      </c>
      <c r="C26" s="36">
        <v>44081</v>
      </c>
      <c r="D26" t="s">
        <v>205</v>
      </c>
      <c r="E26" t="s">
        <v>204</v>
      </c>
      <c r="F26" s="30">
        <v>4680</v>
      </c>
      <c r="G26" s="27" t="s">
        <v>322</v>
      </c>
      <c r="H26" t="s">
        <v>121</v>
      </c>
      <c r="I26" t="s">
        <v>10</v>
      </c>
      <c r="J26" t="s">
        <v>44</v>
      </c>
      <c r="K26" s="26" t="str">
        <f>IF(ISNA(VLOOKUP(M26,DATA!A:A,1,0)),"NA",IF(F26&lt;=VLOOKUP(M26,DATA!A:H,8),"validé","non validé"))</f>
        <v>validé</v>
      </c>
      <c r="L26" s="38">
        <f t="shared" ca="1" si="0"/>
        <v>6829.2</v>
      </c>
      <c r="M26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JABR-Commun-Achats-Consommables</v>
      </c>
    </row>
    <row r="27" spans="1:13" x14ac:dyDescent="0.3">
      <c r="A27" s="41">
        <v>22</v>
      </c>
      <c r="B27" t="s">
        <v>99</v>
      </c>
      <c r="C27" s="36">
        <v>44071</v>
      </c>
      <c r="D27" t="s">
        <v>205</v>
      </c>
      <c r="E27" t="s">
        <v>204</v>
      </c>
      <c r="F27" s="30">
        <v>10569</v>
      </c>
      <c r="G27" s="27" t="s">
        <v>206</v>
      </c>
      <c r="H27" t="s">
        <v>207</v>
      </c>
      <c r="I27" t="s">
        <v>10</v>
      </c>
      <c r="J27" t="s">
        <v>44</v>
      </c>
      <c r="K27" s="26" t="str">
        <f>IF(ISNA(VLOOKUP(M27,DATA!A:A,1,0)),"NA",IF(F27&lt;=VLOOKUP(M27,DATA!A:H,8),"validé","non validé"))</f>
        <v>NA</v>
      </c>
      <c r="L27" s="38">
        <f t="shared" ca="1" si="0"/>
        <v>1680</v>
      </c>
      <c r="M27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Berrechid-Com Mat &amp; Prim-Achats-Consommables</v>
      </c>
    </row>
    <row r="28" spans="1:13" x14ac:dyDescent="0.3">
      <c r="A28" s="41">
        <v>23</v>
      </c>
      <c r="B28" t="s">
        <v>208</v>
      </c>
      <c r="C28" s="36">
        <v>44067</v>
      </c>
      <c r="D28" t="s">
        <v>209</v>
      </c>
      <c r="E28" t="s">
        <v>210</v>
      </c>
      <c r="F28" s="30">
        <v>4628.3999999999996</v>
      </c>
      <c r="G28" s="27" t="s">
        <v>211</v>
      </c>
      <c r="H28" t="s">
        <v>121</v>
      </c>
      <c r="I28" t="s">
        <v>10</v>
      </c>
      <c r="J28" t="s">
        <v>36</v>
      </c>
      <c r="K28" s="26" t="str">
        <f>IF(ISNA(VLOOKUP(M28,DATA!A:A,1,0)),"NA",IF(F28&lt;=VLOOKUP(M28,DATA!A:H,8),"validé","non validé"))</f>
        <v>NA</v>
      </c>
      <c r="L28" s="38">
        <f t="shared" ca="1" si="0"/>
        <v>12761.6</v>
      </c>
      <c r="M28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Yasamine khouribga-Achats-Produits de nettoyage</v>
      </c>
    </row>
    <row r="29" spans="1:13" x14ac:dyDescent="0.3">
      <c r="A29" s="41">
        <v>24</v>
      </c>
      <c r="B29" t="s">
        <v>208</v>
      </c>
      <c r="C29" s="36">
        <v>44067</v>
      </c>
      <c r="D29" t="s">
        <v>212</v>
      </c>
      <c r="E29" t="s">
        <v>213</v>
      </c>
      <c r="F29" s="30">
        <v>16020</v>
      </c>
      <c r="G29" s="27" t="s">
        <v>211</v>
      </c>
      <c r="H29" t="s">
        <v>121</v>
      </c>
      <c r="I29" t="s">
        <v>10</v>
      </c>
      <c r="J29" t="s">
        <v>33</v>
      </c>
      <c r="K29" s="26" t="str">
        <f>IF(ISNA(VLOOKUP(M29,DATA!A:A,1,0)),"NA",IF(F29&lt;=VLOOKUP(M29,DATA!A:H,8),"validé","non validé"))</f>
        <v>NA</v>
      </c>
      <c r="L29" s="38">
        <f t="shared" ca="1" si="0"/>
        <v>1680</v>
      </c>
      <c r="M29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Yasamine khouribga-Achats-Vêtement de travail</v>
      </c>
    </row>
    <row r="30" spans="1:13" x14ac:dyDescent="0.3">
      <c r="A30" s="41">
        <v>25</v>
      </c>
      <c r="B30" t="s">
        <v>208</v>
      </c>
      <c r="C30" s="36">
        <v>44067</v>
      </c>
      <c r="D30" t="s">
        <v>205</v>
      </c>
      <c r="E30" t="s">
        <v>214</v>
      </c>
      <c r="F30" s="30">
        <v>5186.3999999999996</v>
      </c>
      <c r="G30" s="27" t="s">
        <v>211</v>
      </c>
      <c r="H30" t="s">
        <v>121</v>
      </c>
      <c r="I30" t="s">
        <v>10</v>
      </c>
      <c r="J30" t="s">
        <v>44</v>
      </c>
      <c r="K30" s="26" t="str">
        <f>IF(ISNA(VLOOKUP(M30,DATA!A:A,1,0)),"NA",IF(F30&lt;=VLOOKUP(M30,DATA!A:H,8),"validé","non validé"))</f>
        <v>NA</v>
      </c>
      <c r="L30" s="38">
        <f t="shared" ca="1" si="0"/>
        <v>1680</v>
      </c>
      <c r="M30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Yasamine khouribga-Commun-Achats-Consommables</v>
      </c>
    </row>
    <row r="31" spans="1:13" x14ac:dyDescent="0.3">
      <c r="A31" s="41">
        <v>26</v>
      </c>
      <c r="B31" t="s">
        <v>91</v>
      </c>
      <c r="C31" s="36">
        <v>44081</v>
      </c>
      <c r="D31" t="s">
        <v>205</v>
      </c>
      <c r="E31" t="s">
        <v>204</v>
      </c>
      <c r="F31" s="30">
        <v>8640</v>
      </c>
      <c r="G31" s="27" t="s">
        <v>321</v>
      </c>
      <c r="H31" t="s">
        <v>121</v>
      </c>
      <c r="I31" t="s">
        <v>10</v>
      </c>
      <c r="J31" t="s">
        <v>44</v>
      </c>
      <c r="K31" s="26" t="str">
        <f>IF(ISNA(VLOOKUP(M31,DATA!A:A,1,0)),"NA",IF(F31&lt;=VLOOKUP(M31,DATA!A:H,8),"validé","non validé"))</f>
        <v>validé</v>
      </c>
      <c r="L31" s="38">
        <f t="shared" ca="1" si="0"/>
        <v>2149.1999999999998</v>
      </c>
      <c r="M31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JABR-Commun-Achats-Consommables</v>
      </c>
    </row>
    <row r="32" spans="1:13" x14ac:dyDescent="0.3">
      <c r="A32" s="41">
        <v>27</v>
      </c>
      <c r="B32" t="s">
        <v>96</v>
      </c>
      <c r="C32" s="36">
        <v>44032</v>
      </c>
      <c r="D32" t="s">
        <v>205</v>
      </c>
      <c r="E32" t="s">
        <v>214</v>
      </c>
      <c r="F32" s="30">
        <v>5468.4</v>
      </c>
      <c r="G32" s="27" t="s">
        <v>165</v>
      </c>
      <c r="H32" t="s">
        <v>122</v>
      </c>
      <c r="I32" t="s">
        <v>10</v>
      </c>
      <c r="J32" t="s">
        <v>44</v>
      </c>
      <c r="K32" s="26" t="str">
        <f>IF(ISNA(VLOOKUP(M32,DATA!A:A,1,0)),"NA",IF(F32&lt;=VLOOKUP(M32,DATA!A:H,8),"validé","non validé"))</f>
        <v>validé</v>
      </c>
      <c r="L32" s="38">
        <f t="shared" ca="1" si="0"/>
        <v>1680</v>
      </c>
      <c r="M32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Sidi Maarouf-Secondaire-Achats-Consommables</v>
      </c>
    </row>
    <row r="33" spans="1:13" x14ac:dyDescent="0.3">
      <c r="A33" s="41">
        <v>28</v>
      </c>
      <c r="B33" t="s">
        <v>217</v>
      </c>
      <c r="C33" s="36">
        <v>44036</v>
      </c>
      <c r="D33" t="s">
        <v>218</v>
      </c>
      <c r="E33" t="s">
        <v>219</v>
      </c>
      <c r="F33" s="30">
        <v>10504.48</v>
      </c>
      <c r="G33" s="27" t="s">
        <v>220</v>
      </c>
      <c r="H33" t="s">
        <v>174</v>
      </c>
      <c r="I33" t="s">
        <v>10</v>
      </c>
      <c r="J33" t="s">
        <v>166</v>
      </c>
      <c r="K33" s="26" t="str">
        <f>IF(ISNA(VLOOKUP(M33,DATA!A:A,1,0)),"NA",IF(F33&lt;=VLOOKUP(M33,DATA!A:H,8),"validé","non validé"))</f>
        <v>NA</v>
      </c>
      <c r="L33" s="38">
        <f t="shared" ca="1" si="0"/>
        <v>6360</v>
      </c>
      <c r="M33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BENGUERIR-Achats-Fournitures scolaires</v>
      </c>
    </row>
    <row r="34" spans="1:13" x14ac:dyDescent="0.3">
      <c r="A34" s="41">
        <v>29</v>
      </c>
      <c r="B34" t="s">
        <v>102</v>
      </c>
      <c r="C34" s="36">
        <v>44034</v>
      </c>
      <c r="D34" t="s">
        <v>205</v>
      </c>
      <c r="E34" t="s">
        <v>214</v>
      </c>
      <c r="F34" s="30">
        <v>9888</v>
      </c>
      <c r="G34" s="27" t="s">
        <v>167</v>
      </c>
      <c r="H34" t="s">
        <v>122</v>
      </c>
      <c r="I34" t="s">
        <v>10</v>
      </c>
      <c r="J34" t="s">
        <v>44</v>
      </c>
      <c r="K34" s="26" t="str">
        <f>IF(ISNA(VLOOKUP(M34,DATA!A:A,1,0)),"NA",IF(F34&lt;=VLOOKUP(M34,DATA!A:H,8),"validé","non validé"))</f>
        <v>non validé</v>
      </c>
      <c r="L34" s="38">
        <f t="shared" ca="1" si="0"/>
        <v>1680</v>
      </c>
      <c r="M34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Groupe Scolaire Yassamine-Secondaire-Achats-Consommables</v>
      </c>
    </row>
    <row r="35" spans="1:13" x14ac:dyDescent="0.3">
      <c r="A35" s="41">
        <v>30</v>
      </c>
      <c r="B35" t="s">
        <v>102</v>
      </c>
      <c r="C35" s="36">
        <v>44034</v>
      </c>
      <c r="D35" t="s">
        <v>221</v>
      </c>
      <c r="E35" t="s">
        <v>222</v>
      </c>
      <c r="F35" s="30">
        <v>1272</v>
      </c>
      <c r="G35" s="27" t="s">
        <v>167</v>
      </c>
      <c r="H35" t="s">
        <v>122</v>
      </c>
      <c r="I35" t="s">
        <v>10</v>
      </c>
      <c r="J35" t="s">
        <v>223</v>
      </c>
      <c r="K35" s="26" t="str">
        <f>IF(ISNA(VLOOKUP(M35,DATA!A:A,1,0)),"NA",IF(F35&lt;=VLOOKUP(M35,DATA!A:H,8),"validé","non validé"))</f>
        <v>NA</v>
      </c>
      <c r="L35" s="38">
        <f t="shared" ca="1" si="0"/>
        <v>1680</v>
      </c>
      <c r="M35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Groupe Scolaire Yassamine-Achats-PETIT MATERIEL</v>
      </c>
    </row>
    <row r="36" spans="1:13" x14ac:dyDescent="0.3">
      <c r="A36" s="41">
        <v>31</v>
      </c>
      <c r="B36" t="s">
        <v>91</v>
      </c>
      <c r="C36" s="36">
        <v>44081</v>
      </c>
      <c r="D36" t="s">
        <v>205</v>
      </c>
      <c r="E36" t="s">
        <v>164</v>
      </c>
      <c r="F36" s="30">
        <v>5316</v>
      </c>
      <c r="G36" s="27" t="s">
        <v>321</v>
      </c>
      <c r="H36" t="s">
        <v>121</v>
      </c>
      <c r="I36" t="s">
        <v>10</v>
      </c>
      <c r="J36" t="s">
        <v>44</v>
      </c>
      <c r="K36" s="26" t="str">
        <f>IF(ISNA(VLOOKUP(M36,DATA!A:A,1,0)),"NA",IF(F36&lt;=VLOOKUP(M36,DATA!A:H,8),"validé","non validé"))</f>
        <v>validé</v>
      </c>
      <c r="L36" s="38">
        <f t="shared" ca="1" si="0"/>
        <v>1680</v>
      </c>
      <c r="M36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JABR-Commun-Achats-Consommables</v>
      </c>
    </row>
    <row r="37" spans="1:13" x14ac:dyDescent="0.3">
      <c r="A37" s="41">
        <v>32</v>
      </c>
      <c r="B37" t="s">
        <v>94</v>
      </c>
      <c r="C37" s="36">
        <v>44036</v>
      </c>
      <c r="D37" t="s">
        <v>205</v>
      </c>
      <c r="E37" t="s">
        <v>214</v>
      </c>
      <c r="F37" s="30">
        <v>6186.4</v>
      </c>
      <c r="G37" s="27" t="s">
        <v>220</v>
      </c>
      <c r="H37" t="s">
        <v>121</v>
      </c>
      <c r="I37" t="s">
        <v>10</v>
      </c>
      <c r="J37" t="s">
        <v>44</v>
      </c>
      <c r="K37" s="26" t="str">
        <f>IF(ISNA(VLOOKUP(M37,DATA!A:A,1,0)),"NA",IF(F37&lt;=VLOOKUP(M37,DATA!A:H,8),"validé","non validé"))</f>
        <v>validé</v>
      </c>
      <c r="L37" s="38">
        <f t="shared" ca="1" si="0"/>
        <v>1680</v>
      </c>
      <c r="M37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Benguerir-Commun-Achats-Consommables</v>
      </c>
    </row>
    <row r="38" spans="1:13" x14ac:dyDescent="0.3">
      <c r="A38" s="41">
        <v>33</v>
      </c>
      <c r="B38" t="s">
        <v>217</v>
      </c>
      <c r="C38" s="36">
        <v>44040</v>
      </c>
      <c r="D38" t="s">
        <v>227</v>
      </c>
      <c r="E38" t="s">
        <v>210</v>
      </c>
      <c r="F38" s="30">
        <v>6280.8</v>
      </c>
      <c r="G38" s="27" t="s">
        <v>220</v>
      </c>
      <c r="H38" t="s">
        <v>121</v>
      </c>
      <c r="I38" t="s">
        <v>10</v>
      </c>
      <c r="J38" t="s">
        <v>36</v>
      </c>
      <c r="K38" s="26" t="str">
        <f>IF(ISNA(VLOOKUP(M38,DATA!A:A,1,0)),"NA",IF(F38&lt;=VLOOKUP(M38,DATA!A:H,8),"validé","non validé"))</f>
        <v>validé</v>
      </c>
      <c r="L38" s="38">
        <f t="shared" ca="1" si="0"/>
        <v>42337.65</v>
      </c>
      <c r="M38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BENGUERIR-Achats-Produits de nettoyage</v>
      </c>
    </row>
    <row r="39" spans="1:13" x14ac:dyDescent="0.3">
      <c r="A39" s="41">
        <v>34</v>
      </c>
      <c r="B39" t="s">
        <v>217</v>
      </c>
      <c r="C39" s="36">
        <v>44036</v>
      </c>
      <c r="D39" t="s">
        <v>228</v>
      </c>
      <c r="E39" t="s">
        <v>210</v>
      </c>
      <c r="F39" s="30">
        <v>1447.2</v>
      </c>
      <c r="G39" s="27" t="s">
        <v>220</v>
      </c>
      <c r="H39" t="s">
        <v>132</v>
      </c>
      <c r="I39" t="s">
        <v>10</v>
      </c>
      <c r="J39" t="s">
        <v>36</v>
      </c>
      <c r="K39" s="26" t="str">
        <f>IF(ISNA(VLOOKUP(M39,DATA!A:A,1,0)),"NA",IF(F39&lt;=VLOOKUP(M39,DATA!A:H,8),"validé","non validé"))</f>
        <v>validé</v>
      </c>
      <c r="L39" s="38">
        <f t="shared" ca="1" si="0"/>
        <v>7080</v>
      </c>
      <c r="M39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BENGUERIR-Achats-Produits de nettoyage</v>
      </c>
    </row>
    <row r="40" spans="1:13" x14ac:dyDescent="0.3">
      <c r="A40" s="41">
        <v>35</v>
      </c>
      <c r="B40" t="s">
        <v>91</v>
      </c>
      <c r="C40" s="36">
        <v>44096</v>
      </c>
      <c r="D40" t="s">
        <v>231</v>
      </c>
      <c r="E40" t="s">
        <v>213</v>
      </c>
      <c r="F40" s="30">
        <v>7956</v>
      </c>
      <c r="G40" s="27" t="s">
        <v>350</v>
      </c>
      <c r="H40" t="s">
        <v>121</v>
      </c>
      <c r="I40" t="s">
        <v>10</v>
      </c>
      <c r="J40" t="s">
        <v>33</v>
      </c>
      <c r="K40" s="26" t="str">
        <f>IF(ISNA(VLOOKUP(M40,DATA!A:A,1,0)),"NA",IF(F40&lt;=VLOOKUP(M40,DATA!A:H,8),"validé","non validé"))</f>
        <v>validé</v>
      </c>
      <c r="L40" s="38">
        <f t="shared" ca="1" si="0"/>
        <v>1680</v>
      </c>
      <c r="M40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JABR-Achats-Vêtement de travail</v>
      </c>
    </row>
    <row r="41" spans="1:13" x14ac:dyDescent="0.3">
      <c r="A41" s="41">
        <v>36</v>
      </c>
      <c r="B41" t="s">
        <v>182</v>
      </c>
      <c r="C41" s="36">
        <v>44067</v>
      </c>
      <c r="D41" t="s">
        <v>224</v>
      </c>
      <c r="E41" t="s">
        <v>225</v>
      </c>
      <c r="F41" s="30">
        <v>1104.3</v>
      </c>
      <c r="G41" s="27" t="s">
        <v>230</v>
      </c>
      <c r="H41" t="s">
        <v>174</v>
      </c>
      <c r="I41" t="s">
        <v>10</v>
      </c>
      <c r="J41" t="s">
        <v>226</v>
      </c>
      <c r="K41" s="26" t="str">
        <f>IF(ISNA(VLOOKUP(M41,DATA!A:A,1,0)),"NA",IF(F41&lt;=VLOOKUP(M41,DATA!A:H,8),"validé","non validé"))</f>
        <v>validé</v>
      </c>
      <c r="L41" s="38">
        <f t="shared" ca="1" si="0"/>
        <v>1680</v>
      </c>
      <c r="M41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EL JADIDA-Achats-PHARMACIE</v>
      </c>
    </row>
    <row r="42" spans="1:13" x14ac:dyDescent="0.3">
      <c r="A42" s="41">
        <v>37</v>
      </c>
      <c r="B42" t="s">
        <v>217</v>
      </c>
      <c r="C42" s="36">
        <v>44062</v>
      </c>
      <c r="D42" t="s">
        <v>224</v>
      </c>
      <c r="E42" t="s">
        <v>225</v>
      </c>
      <c r="F42" s="30">
        <v>3822.1</v>
      </c>
      <c r="G42" s="27" t="s">
        <v>220</v>
      </c>
      <c r="H42" t="s">
        <v>121</v>
      </c>
      <c r="I42" t="s">
        <v>10</v>
      </c>
      <c r="J42" t="s">
        <v>226</v>
      </c>
      <c r="K42" s="26" t="str">
        <f>IF(ISNA(VLOOKUP(M42,DATA!A:A,1,0)),"NA",IF(F42&lt;=VLOOKUP(M42,DATA!A:H,8),"validé","non validé"))</f>
        <v>validé</v>
      </c>
      <c r="L42" s="38">
        <f t="shared" ca="1" si="0"/>
        <v>1680</v>
      </c>
      <c r="M42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BENGUERIR-Achats-PHARMACIE</v>
      </c>
    </row>
    <row r="43" spans="1:13" x14ac:dyDescent="0.3">
      <c r="A43" s="41">
        <v>38</v>
      </c>
      <c r="B43" t="s">
        <v>217</v>
      </c>
      <c r="C43" s="36">
        <v>44036</v>
      </c>
      <c r="D43" t="s">
        <v>229</v>
      </c>
      <c r="E43" t="s">
        <v>213</v>
      </c>
      <c r="F43" s="30">
        <v>7644</v>
      </c>
      <c r="G43" s="27" t="s">
        <v>220</v>
      </c>
      <c r="H43" t="s">
        <v>121</v>
      </c>
      <c r="I43" t="s">
        <v>10</v>
      </c>
      <c r="J43" t="s">
        <v>33</v>
      </c>
      <c r="K43" s="26" t="str">
        <f>IF(ISNA(VLOOKUP(M43,DATA!A:A,1,0)),"NA",IF(F43&lt;=VLOOKUP(M43,DATA!A:H,8),"validé","non validé"))</f>
        <v>validé</v>
      </c>
      <c r="L43" s="38">
        <f t="shared" ca="1" si="0"/>
        <v>1680</v>
      </c>
      <c r="M43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BENGUERIR-Achats-Vêtement de travail</v>
      </c>
    </row>
    <row r="44" spans="1:13" x14ac:dyDescent="0.3">
      <c r="A44" s="41">
        <v>39</v>
      </c>
      <c r="B44" t="s">
        <v>182</v>
      </c>
      <c r="C44" s="36">
        <v>44034</v>
      </c>
      <c r="D44" t="s">
        <v>218</v>
      </c>
      <c r="E44" t="s">
        <v>219</v>
      </c>
      <c r="F44" s="30">
        <v>5964</v>
      </c>
      <c r="G44" s="27" t="s">
        <v>230</v>
      </c>
      <c r="H44" t="s">
        <v>174</v>
      </c>
      <c r="I44" t="s">
        <v>10</v>
      </c>
      <c r="J44" t="s">
        <v>166</v>
      </c>
      <c r="K44" s="26" t="str">
        <f>IF(ISNA(VLOOKUP(M44,DATA!A:A,1,0)),"NA",IF(F44&lt;=VLOOKUP(M44,DATA!A:H,8),"validé","non validé"))</f>
        <v>NA</v>
      </c>
      <c r="L44" s="38">
        <f t="shared" ca="1" si="0"/>
        <v>8712.85</v>
      </c>
      <c r="M44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EL JADIDA-Achats-Fournitures scolaires</v>
      </c>
    </row>
    <row r="45" spans="1:13" x14ac:dyDescent="0.3">
      <c r="A45" s="41">
        <v>40</v>
      </c>
      <c r="B45" t="s">
        <v>182</v>
      </c>
      <c r="C45" s="36">
        <v>44034</v>
      </c>
      <c r="D45" t="s">
        <v>218</v>
      </c>
      <c r="E45" t="s">
        <v>219</v>
      </c>
      <c r="F45" s="30">
        <v>9471.6</v>
      </c>
      <c r="G45" s="27" t="s">
        <v>230</v>
      </c>
      <c r="H45" t="s">
        <v>132</v>
      </c>
      <c r="I45" t="s">
        <v>10</v>
      </c>
      <c r="J45" t="s">
        <v>166</v>
      </c>
      <c r="K45" s="26" t="str">
        <f>IF(ISNA(VLOOKUP(M45,DATA!A:A,1,0)),"NA",IF(F45&lt;=VLOOKUP(M45,DATA!A:H,8),"validé","non validé"))</f>
        <v>NA</v>
      </c>
      <c r="L45" s="38">
        <f t="shared" ca="1" si="0"/>
        <v>3420</v>
      </c>
      <c r="M45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EL JADIDA-Achats-Fournitures scolaires</v>
      </c>
    </row>
    <row r="46" spans="1:13" x14ac:dyDescent="0.3">
      <c r="A46" s="41">
        <v>41</v>
      </c>
      <c r="B46" t="s">
        <v>217</v>
      </c>
      <c r="C46" s="36">
        <v>44074</v>
      </c>
      <c r="D46" t="s">
        <v>240</v>
      </c>
      <c r="E46" t="s">
        <v>161</v>
      </c>
      <c r="F46" s="30">
        <v>6240</v>
      </c>
      <c r="G46" s="27" t="s">
        <v>220</v>
      </c>
      <c r="H46" t="s">
        <v>121</v>
      </c>
      <c r="I46" t="s">
        <v>10</v>
      </c>
      <c r="J46" t="s">
        <v>35</v>
      </c>
      <c r="K46" s="26" t="str">
        <f>IF(ISNA(VLOOKUP(M46,DATA!A:A,1,0)),"NA",IF(F46&lt;=VLOOKUP(M46,DATA!A:H,8),"validé","non validé"))</f>
        <v>validé</v>
      </c>
      <c r="L46" s="38">
        <f t="shared" ca="1" si="0"/>
        <v>1680</v>
      </c>
      <c r="M46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BENGUERIR-Achats-Travaux d'impression</v>
      </c>
    </row>
    <row r="47" spans="1:13" x14ac:dyDescent="0.3">
      <c r="A47" s="41">
        <v>42</v>
      </c>
      <c r="B47" t="s">
        <v>182</v>
      </c>
      <c r="C47" s="36">
        <v>44034</v>
      </c>
      <c r="D47" t="s">
        <v>232</v>
      </c>
      <c r="E47" t="s">
        <v>222</v>
      </c>
      <c r="F47" s="30">
        <v>796.8</v>
      </c>
      <c r="G47" s="27" t="s">
        <v>230</v>
      </c>
      <c r="H47" t="s">
        <v>121</v>
      </c>
      <c r="I47" t="s">
        <v>10</v>
      </c>
      <c r="J47" t="s">
        <v>31</v>
      </c>
      <c r="K47" s="26" t="str">
        <f>IF(ISNA(VLOOKUP(M47,DATA!A:A,1,0)),"NA",IF(F47&lt;=VLOOKUP(M47,DATA!A:H,8),"validé","non validé"))</f>
        <v>validé</v>
      </c>
      <c r="L47" s="38">
        <f t="shared" ca="1" si="0"/>
        <v>7992</v>
      </c>
      <c r="M47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EL JADIDA-Achats-Divers</v>
      </c>
    </row>
    <row r="48" spans="1:13" x14ac:dyDescent="0.3">
      <c r="A48" s="41">
        <v>43</v>
      </c>
      <c r="B48" t="s">
        <v>182</v>
      </c>
      <c r="C48" s="36">
        <v>44034</v>
      </c>
      <c r="D48" t="s">
        <v>233</v>
      </c>
      <c r="E48" t="s">
        <v>210</v>
      </c>
      <c r="F48" s="30">
        <v>3000</v>
      </c>
      <c r="G48" s="27" t="s">
        <v>230</v>
      </c>
      <c r="H48" t="s">
        <v>121</v>
      </c>
      <c r="I48" t="s">
        <v>10</v>
      </c>
      <c r="J48" t="s">
        <v>234</v>
      </c>
      <c r="K48" s="26" t="str">
        <f>IF(ISNA(VLOOKUP(M48,DATA!A:A,1,0)),"NA",IF(F48&lt;=VLOOKUP(M48,DATA!A:H,8),"validé","non validé"))</f>
        <v>NA</v>
      </c>
      <c r="L48" s="38">
        <f t="shared" ca="1" si="0"/>
        <v>1680</v>
      </c>
      <c r="M48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EL JADIDA-Achats-Prestation de service</v>
      </c>
    </row>
    <row r="49" spans="1:13" x14ac:dyDescent="0.3">
      <c r="A49" s="41">
        <v>44</v>
      </c>
      <c r="B49" t="s">
        <v>99</v>
      </c>
      <c r="C49" s="36">
        <v>44071</v>
      </c>
      <c r="D49" t="s">
        <v>203</v>
      </c>
      <c r="E49" t="s">
        <v>204</v>
      </c>
      <c r="F49" s="30">
        <v>3806.4</v>
      </c>
      <c r="G49" s="27" t="s">
        <v>170</v>
      </c>
      <c r="H49" t="s">
        <v>122</v>
      </c>
      <c r="I49" t="s">
        <v>10</v>
      </c>
      <c r="J49" t="s">
        <v>44</v>
      </c>
      <c r="K49" s="26" t="str">
        <f>IF(ISNA(VLOOKUP(M49,DATA!A:A,1,0)),"NA",IF(F49&lt;=VLOOKUP(M49,DATA!A:H,8),"validé","non validé"))</f>
        <v>validé</v>
      </c>
      <c r="L49" s="38">
        <f t="shared" ca="1" si="0"/>
        <v>1680</v>
      </c>
      <c r="M49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Berrechid-Secondaire-Achats-Consommables</v>
      </c>
    </row>
    <row r="50" spans="1:13" x14ac:dyDescent="0.3">
      <c r="A50" s="41">
        <v>45</v>
      </c>
      <c r="B50" t="s">
        <v>208</v>
      </c>
      <c r="C50" s="36">
        <v>44071</v>
      </c>
      <c r="D50" t="s">
        <v>224</v>
      </c>
      <c r="E50" t="s">
        <v>225</v>
      </c>
      <c r="F50" s="30">
        <v>3421</v>
      </c>
      <c r="G50" s="27" t="s">
        <v>211</v>
      </c>
      <c r="H50" t="s">
        <v>121</v>
      </c>
      <c r="I50" t="s">
        <v>10</v>
      </c>
      <c r="J50" t="s">
        <v>226</v>
      </c>
      <c r="K50" s="26" t="str">
        <f>IF(ISNA(VLOOKUP(M50,DATA!A:A,1,0)),"NA",IF(F50&lt;=VLOOKUP(M50,DATA!A:H,8),"validé","non validé"))</f>
        <v>NA</v>
      </c>
      <c r="L50" s="38">
        <f t="shared" ca="1" si="0"/>
        <v>1680</v>
      </c>
      <c r="M50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Yasamine khouribga-Achats-PHARMACIE</v>
      </c>
    </row>
    <row r="51" spans="1:13" x14ac:dyDescent="0.3">
      <c r="A51" s="41">
        <v>46</v>
      </c>
      <c r="B51" t="s">
        <v>99</v>
      </c>
      <c r="C51" s="36">
        <v>44034</v>
      </c>
      <c r="D51" t="s">
        <v>235</v>
      </c>
      <c r="E51" t="s">
        <v>219</v>
      </c>
      <c r="F51" s="30">
        <v>4686.2</v>
      </c>
      <c r="G51" s="27" t="s">
        <v>170</v>
      </c>
      <c r="H51" t="s">
        <v>122</v>
      </c>
      <c r="I51" t="s">
        <v>10</v>
      </c>
      <c r="J51" t="s">
        <v>166</v>
      </c>
      <c r="K51" s="26" t="str">
        <f>IF(ISNA(VLOOKUP(M51,DATA!A:A,1,0)),"NA",IF(F51&lt;=VLOOKUP(M51,DATA!A:H,8),"validé","non validé"))</f>
        <v>NA</v>
      </c>
      <c r="L51" s="38">
        <f t="shared" ca="1" si="0"/>
        <v>3272.85</v>
      </c>
      <c r="M51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Berrechid-Achats-Fournitures scolaires</v>
      </c>
    </row>
    <row r="52" spans="1:13" x14ac:dyDescent="0.3">
      <c r="A52" s="41">
        <v>47</v>
      </c>
      <c r="B52" t="s">
        <v>99</v>
      </c>
      <c r="C52" s="36">
        <v>44034</v>
      </c>
      <c r="D52" t="s">
        <v>235</v>
      </c>
      <c r="E52" t="s">
        <v>219</v>
      </c>
      <c r="F52" s="30">
        <v>2539.44</v>
      </c>
      <c r="G52" s="27" t="s">
        <v>170</v>
      </c>
      <c r="H52" t="s">
        <v>207</v>
      </c>
      <c r="I52" t="s">
        <v>10</v>
      </c>
      <c r="J52" t="s">
        <v>166</v>
      </c>
      <c r="K52" s="26" t="str">
        <f>IF(ISNA(VLOOKUP(M52,DATA!A:A,1,0)),"NA",IF(F52&lt;=VLOOKUP(M52,DATA!A:H,8),"validé","non validé"))</f>
        <v>NA</v>
      </c>
      <c r="L52" s="38">
        <f t="shared" ca="1" si="0"/>
        <v>1680</v>
      </c>
      <c r="M52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Berrechid-Achats-Fournitures scolaires</v>
      </c>
    </row>
    <row r="53" spans="1:13" x14ac:dyDescent="0.3">
      <c r="A53" s="41">
        <v>48</v>
      </c>
      <c r="B53" t="s">
        <v>217</v>
      </c>
      <c r="C53" s="36">
        <v>44036</v>
      </c>
      <c r="D53" t="s">
        <v>218</v>
      </c>
      <c r="E53" t="s">
        <v>219</v>
      </c>
      <c r="F53" s="30">
        <v>3422.64</v>
      </c>
      <c r="G53" s="27" t="s">
        <v>220</v>
      </c>
      <c r="H53" t="s">
        <v>132</v>
      </c>
      <c r="I53" t="s">
        <v>10</v>
      </c>
      <c r="J53" t="s">
        <v>166</v>
      </c>
      <c r="K53" s="26" t="str">
        <f>IF(ISNA(VLOOKUP(M53,DATA!A:A,1,0)),"NA",IF(F53&lt;=VLOOKUP(M53,DATA!A:H,8),"validé","non validé"))</f>
        <v>NA</v>
      </c>
      <c r="L53" s="38">
        <f t="shared" ca="1" si="0"/>
        <v>1680</v>
      </c>
      <c r="M53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BENGUERIR-Achats-Fournitures scolaires</v>
      </c>
    </row>
    <row r="54" spans="1:13" x14ac:dyDescent="0.3">
      <c r="A54" s="41">
        <v>49</v>
      </c>
      <c r="B54" t="s">
        <v>102</v>
      </c>
      <c r="C54" s="36">
        <v>44034</v>
      </c>
      <c r="D54" t="s">
        <v>236</v>
      </c>
      <c r="E54" t="s">
        <v>219</v>
      </c>
      <c r="F54" s="30">
        <v>14149.2</v>
      </c>
      <c r="G54" s="27" t="s">
        <v>167</v>
      </c>
      <c r="H54" t="s">
        <v>122</v>
      </c>
      <c r="I54" t="s">
        <v>10</v>
      </c>
      <c r="J54" t="s">
        <v>166</v>
      </c>
      <c r="K54" s="26" t="str">
        <f>IF(ISNA(VLOOKUP(M54,DATA!A:A,1,0)),"NA",IF(F54&lt;=VLOOKUP(M54,DATA!A:H,8),"validé","non validé"))</f>
        <v>NA</v>
      </c>
      <c r="L54" s="38">
        <f t="shared" ca="1" si="0"/>
        <v>1680</v>
      </c>
      <c r="M54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Groupe Scolaire Yassamine-Achats-Fournitures scolaires</v>
      </c>
    </row>
    <row r="55" spans="1:13" x14ac:dyDescent="0.3">
      <c r="A55" s="41">
        <v>50</v>
      </c>
      <c r="B55" t="s">
        <v>96</v>
      </c>
      <c r="C55" s="36">
        <v>44074</v>
      </c>
      <c r="D55" t="s">
        <v>205</v>
      </c>
      <c r="E55" t="s">
        <v>164</v>
      </c>
      <c r="F55" s="30">
        <v>18702</v>
      </c>
      <c r="G55" s="27" t="s">
        <v>237</v>
      </c>
      <c r="H55" t="s">
        <v>238</v>
      </c>
      <c r="I55" t="s">
        <v>10</v>
      </c>
      <c r="J55" t="s">
        <v>44</v>
      </c>
      <c r="K55" s="26" t="str">
        <f>IF(ISNA(VLOOKUP(M55,DATA!A:A,1,0)),"NA",IF(F55&lt;=VLOOKUP(M55,DATA!A:H,8),"validé","non validé"))</f>
        <v>NA</v>
      </c>
      <c r="L55" s="38">
        <f t="shared" ca="1" si="0"/>
        <v>1680</v>
      </c>
      <c r="M55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Sidi Maarouf-D.RH-Achats-Consommables</v>
      </c>
    </row>
    <row r="56" spans="1:13" x14ac:dyDescent="0.3">
      <c r="A56" s="41">
        <v>51</v>
      </c>
      <c r="B56" t="s">
        <v>96</v>
      </c>
      <c r="C56" s="36">
        <v>44074</v>
      </c>
      <c r="D56" t="s">
        <v>239</v>
      </c>
      <c r="E56" t="s">
        <v>164</v>
      </c>
      <c r="F56" s="30">
        <v>1965.44</v>
      </c>
      <c r="G56" s="27" t="s">
        <v>237</v>
      </c>
      <c r="H56" t="s">
        <v>238</v>
      </c>
      <c r="I56" t="s">
        <v>10</v>
      </c>
      <c r="J56" t="s">
        <v>166</v>
      </c>
      <c r="K56" s="26" t="str">
        <f>IF(ISNA(VLOOKUP(M56,DATA!A:A,1,0)),"NA",IF(F56&lt;=VLOOKUP(M56,DATA!A:H,8),"validé","non validé"))</f>
        <v>NA</v>
      </c>
      <c r="L56" s="38">
        <f t="shared" ca="1" si="0"/>
        <v>34542.600000000006</v>
      </c>
      <c r="M56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Sidi Maarouf-Achats-Fournitures scolaires</v>
      </c>
    </row>
    <row r="57" spans="1:13" x14ac:dyDescent="0.3">
      <c r="A57" s="41">
        <v>52</v>
      </c>
      <c r="B57" t="s">
        <v>208</v>
      </c>
      <c r="C57" s="36">
        <v>44074</v>
      </c>
      <c r="D57" t="s">
        <v>240</v>
      </c>
      <c r="E57" t="s">
        <v>161</v>
      </c>
      <c r="F57" s="30">
        <v>6240</v>
      </c>
      <c r="G57" s="27" t="s">
        <v>241</v>
      </c>
      <c r="H57" t="s">
        <v>121</v>
      </c>
      <c r="I57" t="s">
        <v>10</v>
      </c>
      <c r="J57" t="s">
        <v>35</v>
      </c>
      <c r="K57" s="26" t="str">
        <f>IF(ISNA(VLOOKUP(M57,DATA!A:A,1,0)),"NA",IF(F57&lt;=VLOOKUP(M57,DATA!A:H,8),"validé","non validé"))</f>
        <v>NA</v>
      </c>
      <c r="L57" s="38">
        <f t="shared" ca="1" si="0"/>
        <v>1680</v>
      </c>
      <c r="M57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Yasamine khouribga-Achats-Travaux d'impression</v>
      </c>
    </row>
    <row r="58" spans="1:13" x14ac:dyDescent="0.3">
      <c r="A58" s="41">
        <v>53</v>
      </c>
      <c r="B58" t="s">
        <v>95</v>
      </c>
      <c r="C58" s="36">
        <v>44070</v>
      </c>
      <c r="D58" t="s">
        <v>261</v>
      </c>
      <c r="E58" t="s">
        <v>225</v>
      </c>
      <c r="F58" s="30">
        <v>3456.9</v>
      </c>
      <c r="G58" s="27" t="s">
        <v>262</v>
      </c>
      <c r="H58" t="s">
        <v>132</v>
      </c>
      <c r="I58" t="s">
        <v>10</v>
      </c>
      <c r="J58" t="s">
        <v>226</v>
      </c>
      <c r="K58" s="26" t="str">
        <f>IF(ISNA(VLOOKUP(M58,DATA!A:A,1,0)),"NA",IF(F58&lt;=VLOOKUP(M58,DATA!A:H,8),"validé","non validé"))</f>
        <v>validé</v>
      </c>
      <c r="L58" s="38">
        <f t="shared" ca="1" si="0"/>
        <v>10668</v>
      </c>
      <c r="M58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Californie-Achats-PHARMACIE</v>
      </c>
    </row>
    <row r="59" spans="1:13" x14ac:dyDescent="0.3">
      <c r="A59" s="41">
        <v>54</v>
      </c>
      <c r="B59" t="s">
        <v>182</v>
      </c>
      <c r="C59" s="36">
        <v>44074</v>
      </c>
      <c r="D59" t="s">
        <v>240</v>
      </c>
      <c r="E59" t="s">
        <v>161</v>
      </c>
      <c r="F59" s="30">
        <v>6780</v>
      </c>
      <c r="G59" s="27" t="s">
        <v>230</v>
      </c>
      <c r="H59" t="s">
        <v>121</v>
      </c>
      <c r="I59" t="s">
        <v>10</v>
      </c>
      <c r="J59" t="s">
        <v>35</v>
      </c>
      <c r="K59" s="26" t="str">
        <f>IF(ISNA(VLOOKUP(M59,DATA!A:A,1,0)),"NA",IF(F59&lt;=VLOOKUP(M59,DATA!A:H,8),"validé","non validé"))</f>
        <v>validé</v>
      </c>
      <c r="L59" s="38">
        <f t="shared" ca="1" si="0"/>
        <v>1680</v>
      </c>
      <c r="M59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EL JADIDA-Achats-Travaux d'impression</v>
      </c>
    </row>
    <row r="60" spans="1:13" x14ac:dyDescent="0.3">
      <c r="A60" s="41">
        <v>55</v>
      </c>
      <c r="B60" t="s">
        <v>96</v>
      </c>
      <c r="C60" s="36">
        <v>44074</v>
      </c>
      <c r="D60" t="s">
        <v>242</v>
      </c>
      <c r="E60" t="s">
        <v>164</v>
      </c>
      <c r="F60" s="30">
        <v>18042.759999999998</v>
      </c>
      <c r="G60" s="27" t="s">
        <v>243</v>
      </c>
      <c r="H60" t="s">
        <v>132</v>
      </c>
      <c r="I60" t="s">
        <v>10</v>
      </c>
      <c r="J60" t="s">
        <v>166</v>
      </c>
      <c r="K60" s="26" t="str">
        <f>IF(ISNA(VLOOKUP(M60,DATA!A:A,1,0)),"NA",IF(F60&lt;=VLOOKUP(M60,DATA!A:H,8),"validé","non validé"))</f>
        <v>NA</v>
      </c>
      <c r="L60" s="38">
        <f t="shared" ca="1" si="0"/>
        <v>51508.55</v>
      </c>
      <c r="M60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Sidi Maarouf-Achats-Fournitures scolaires</v>
      </c>
    </row>
    <row r="61" spans="1:13" x14ac:dyDescent="0.3">
      <c r="A61" s="41">
        <v>56</v>
      </c>
      <c r="B61" t="s">
        <v>96</v>
      </c>
      <c r="C61" s="36">
        <v>44074</v>
      </c>
      <c r="D61" t="s">
        <v>242</v>
      </c>
      <c r="E61" t="s">
        <v>164</v>
      </c>
      <c r="F61" s="30">
        <v>13520.63</v>
      </c>
      <c r="G61" s="27" t="s">
        <v>243</v>
      </c>
      <c r="H61" t="s">
        <v>132</v>
      </c>
      <c r="I61" t="s">
        <v>10</v>
      </c>
      <c r="J61" t="s">
        <v>166</v>
      </c>
      <c r="K61" s="26" t="str">
        <f>IF(ISNA(VLOOKUP(M61,DATA!A:A,1,0)),"NA",IF(F61&lt;=VLOOKUP(M61,DATA!A:H,8),"validé","non validé"))</f>
        <v>NA</v>
      </c>
      <c r="L61" s="38">
        <f t="shared" ca="1" si="0"/>
        <v>20764.59</v>
      </c>
      <c r="M61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Sidi Maarouf-Achats-Fournitures scolaires</v>
      </c>
    </row>
    <row r="62" spans="1:13" x14ac:dyDescent="0.3">
      <c r="A62" s="41">
        <v>57</v>
      </c>
      <c r="B62" t="s">
        <v>96</v>
      </c>
      <c r="C62" s="36">
        <v>44034</v>
      </c>
      <c r="D62" t="s">
        <v>242</v>
      </c>
      <c r="E62" t="s">
        <v>164</v>
      </c>
      <c r="F62" s="30">
        <v>3544.4</v>
      </c>
      <c r="G62" s="27" t="s">
        <v>165</v>
      </c>
      <c r="H62" t="s">
        <v>122</v>
      </c>
      <c r="I62" t="s">
        <v>10</v>
      </c>
      <c r="J62" t="s">
        <v>166</v>
      </c>
      <c r="K62" s="26" t="str">
        <f>IF(ISNA(VLOOKUP(M62,DATA!A:A,1,0)),"NA",IF(F62&lt;=VLOOKUP(M62,DATA!A:H,8),"validé","non validé"))</f>
        <v>NA</v>
      </c>
      <c r="L62" s="38">
        <f t="shared" ca="1" si="0"/>
        <v>21716.94</v>
      </c>
      <c r="M62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Sidi Maarouf-Achats-Fournitures scolaires</v>
      </c>
    </row>
    <row r="63" spans="1:13" x14ac:dyDescent="0.3">
      <c r="A63" s="41">
        <v>58</v>
      </c>
      <c r="B63" t="s">
        <v>99</v>
      </c>
      <c r="C63" s="36">
        <v>44075</v>
      </c>
      <c r="D63" t="s">
        <v>39</v>
      </c>
      <c r="E63" t="s">
        <v>244</v>
      </c>
      <c r="F63" s="30">
        <v>12240</v>
      </c>
      <c r="G63" s="27" t="s">
        <v>245</v>
      </c>
      <c r="H63" t="s">
        <v>121</v>
      </c>
      <c r="I63" t="s">
        <v>10</v>
      </c>
      <c r="J63" t="s">
        <v>39</v>
      </c>
      <c r="K63" s="26" t="str">
        <f>IF(ISNA(VLOOKUP(M63,DATA!A:A,1,0)),"NA",IF(F63&lt;=VLOOKUP(M63,DATA!A:H,8),"validé","non validé"))</f>
        <v>validé</v>
      </c>
      <c r="L63" s="38">
        <f t="shared" ca="1" si="0"/>
        <v>1680</v>
      </c>
      <c r="M63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Berrechid-Achats-Visite technique</v>
      </c>
    </row>
    <row r="64" spans="1:13" x14ac:dyDescent="0.3">
      <c r="A64" s="41">
        <v>59</v>
      </c>
      <c r="B64" t="s">
        <v>95</v>
      </c>
      <c r="C64" s="36">
        <v>44070</v>
      </c>
      <c r="D64" t="s">
        <v>261</v>
      </c>
      <c r="E64" t="s">
        <v>225</v>
      </c>
      <c r="F64" s="30">
        <v>2466.5</v>
      </c>
      <c r="G64" s="27" t="s">
        <v>262</v>
      </c>
      <c r="H64" t="s">
        <v>174</v>
      </c>
      <c r="I64" t="s">
        <v>10</v>
      </c>
      <c r="J64" t="s">
        <v>226</v>
      </c>
      <c r="K64" s="26" t="str">
        <f>IF(ISNA(VLOOKUP(M64,DATA!A:A,1,0)),"NA",IF(F64&lt;=VLOOKUP(M64,DATA!A:H,8),"validé","non validé"))</f>
        <v>validé</v>
      </c>
      <c r="L64" s="38">
        <f t="shared" ca="1" si="0"/>
        <v>2589.5</v>
      </c>
      <c r="M64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Californie-Achats-PHARMACIE</v>
      </c>
    </row>
    <row r="65" spans="1:13" x14ac:dyDescent="0.3">
      <c r="A65" s="41">
        <v>60</v>
      </c>
      <c r="B65" t="s">
        <v>96</v>
      </c>
      <c r="C65" s="36">
        <v>44075</v>
      </c>
      <c r="D65" t="s">
        <v>248</v>
      </c>
      <c r="E65" t="s">
        <v>249</v>
      </c>
      <c r="F65" s="30">
        <v>300</v>
      </c>
      <c r="G65" s="27" t="s">
        <v>237</v>
      </c>
      <c r="H65" t="s">
        <v>121</v>
      </c>
      <c r="I65" t="s">
        <v>10</v>
      </c>
      <c r="J65" t="s">
        <v>31</v>
      </c>
      <c r="K65" s="26" t="str">
        <f>IF(ISNA(VLOOKUP(M65,DATA!A:A,1,0)),"NA",IF(F65&lt;=VLOOKUP(M65,DATA!A:H,8),"validé","non validé"))</f>
        <v>validé</v>
      </c>
      <c r="L65" s="38">
        <f t="shared" ca="1" si="0"/>
        <v>43967.94</v>
      </c>
      <c r="M65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Sidi Maarouf-Achats-Divers</v>
      </c>
    </row>
    <row r="66" spans="1:13" x14ac:dyDescent="0.3">
      <c r="A66" s="41">
        <v>61</v>
      </c>
      <c r="B66" t="s">
        <v>95</v>
      </c>
      <c r="C66" s="36">
        <v>44070</v>
      </c>
      <c r="D66" t="s">
        <v>261</v>
      </c>
      <c r="E66" t="s">
        <v>225</v>
      </c>
      <c r="F66" s="30">
        <v>3172.3</v>
      </c>
      <c r="G66" s="27" t="s">
        <v>169</v>
      </c>
      <c r="H66" t="s">
        <v>122</v>
      </c>
      <c r="I66" t="s">
        <v>10</v>
      </c>
      <c r="J66" t="s">
        <v>226</v>
      </c>
      <c r="K66" s="26" t="str">
        <f>IF(ISNA(VLOOKUP(M66,DATA!A:A,1,0)),"NA",IF(F66&lt;=VLOOKUP(M66,DATA!A:H,8),"validé","non validé"))</f>
        <v>validé</v>
      </c>
      <c r="L66" s="38">
        <f t="shared" ca="1" si="0"/>
        <v>1680</v>
      </c>
      <c r="M66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Californie-Achats-PHARMACIE</v>
      </c>
    </row>
    <row r="67" spans="1:13" x14ac:dyDescent="0.3">
      <c r="A67" s="41">
        <v>62</v>
      </c>
      <c r="B67" t="s">
        <v>208</v>
      </c>
      <c r="C67" s="36">
        <v>44075</v>
      </c>
      <c r="D67" t="s">
        <v>250</v>
      </c>
      <c r="E67" t="s">
        <v>210</v>
      </c>
      <c r="F67" s="30">
        <v>23370</v>
      </c>
      <c r="G67" s="27" t="s">
        <v>241</v>
      </c>
      <c r="H67" t="s">
        <v>121</v>
      </c>
      <c r="I67" t="s">
        <v>10</v>
      </c>
      <c r="J67" t="s">
        <v>36</v>
      </c>
      <c r="K67" s="26" t="str">
        <f>IF(ISNA(VLOOKUP(M67,DATA!A:A,1,0)),"NA",IF(F67&lt;=VLOOKUP(M67,DATA!A:H,8),"validé","non validé"))</f>
        <v>NA</v>
      </c>
      <c r="L67" s="38">
        <f t="shared" ca="1" si="0"/>
        <v>4165.2</v>
      </c>
      <c r="M67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Yasamine khouribga-Achats-Produits de nettoyage</v>
      </c>
    </row>
    <row r="68" spans="1:13" x14ac:dyDescent="0.3">
      <c r="A68" s="41">
        <v>63</v>
      </c>
      <c r="B68" t="s">
        <v>96</v>
      </c>
      <c r="C68" s="36">
        <v>44041</v>
      </c>
      <c r="D68" t="s">
        <v>205</v>
      </c>
      <c r="E68" t="s">
        <v>214</v>
      </c>
      <c r="F68" s="30">
        <v>25815.599999999999</v>
      </c>
      <c r="G68" s="27" t="s">
        <v>243</v>
      </c>
      <c r="H68" t="s">
        <v>132</v>
      </c>
      <c r="I68" t="s">
        <v>10</v>
      </c>
      <c r="J68" t="s">
        <v>44</v>
      </c>
      <c r="K68" s="26" t="str">
        <f>IF(ISNA(VLOOKUP(M68,DATA!A:A,1,0)),"NA",IF(F68&lt;=VLOOKUP(M68,DATA!A:H,8),"validé","non validé"))</f>
        <v>non validé</v>
      </c>
      <c r="L68" s="38">
        <f t="shared" ca="1" si="0"/>
        <v>1680</v>
      </c>
      <c r="M68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Sidi Maarouf-Primaire-Achats-Consommables</v>
      </c>
    </row>
    <row r="69" spans="1:13" x14ac:dyDescent="0.3">
      <c r="A69" s="41">
        <v>64</v>
      </c>
      <c r="B69" t="s">
        <v>96</v>
      </c>
      <c r="C69" s="36">
        <v>44075</v>
      </c>
      <c r="D69" t="s">
        <v>205</v>
      </c>
      <c r="E69" t="s">
        <v>214</v>
      </c>
      <c r="F69" s="30">
        <v>7737.6</v>
      </c>
      <c r="G69" s="27" t="s">
        <v>181</v>
      </c>
      <c r="H69" t="s">
        <v>251</v>
      </c>
      <c r="I69" t="s">
        <v>10</v>
      </c>
      <c r="J69" t="s">
        <v>44</v>
      </c>
      <c r="K69" s="26" t="str">
        <f>IF(ISNA(VLOOKUP(M69,DATA!A:A,1,0)),"NA",IF(F69&lt;=VLOOKUP(M69,DATA!A:H,8),"validé","non validé"))</f>
        <v>NA</v>
      </c>
      <c r="L69" s="38">
        <f t="shared" ca="1" si="0"/>
        <v>4219.4400000000005</v>
      </c>
      <c r="M69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Sidi Maarouf-D.ACHAT-Achats-Consommables</v>
      </c>
    </row>
    <row r="70" spans="1:13" x14ac:dyDescent="0.3">
      <c r="A70" s="41">
        <v>65</v>
      </c>
      <c r="B70" t="s">
        <v>98</v>
      </c>
      <c r="C70" s="36">
        <v>44029</v>
      </c>
      <c r="D70" t="s">
        <v>252</v>
      </c>
      <c r="E70" t="s">
        <v>253</v>
      </c>
      <c r="F70" s="30">
        <v>3200.4</v>
      </c>
      <c r="G70" s="27" t="s">
        <v>254</v>
      </c>
      <c r="H70" t="s">
        <v>121</v>
      </c>
      <c r="I70" t="s">
        <v>10</v>
      </c>
      <c r="J70" t="s">
        <v>36</v>
      </c>
      <c r="K70" s="26" t="str">
        <f>IF(ISNA(VLOOKUP(M70,DATA!A:A,1,0)),"NA",IF(F70&lt;=VLOOKUP(M70,DATA!A:H,8),"validé","non validé"))</f>
        <v>validé</v>
      </c>
      <c r="L70" s="38">
        <f t="shared" ref="L70:L133" ca="1" si="1">SUMIF(M70:M417,M70,OFFSET($F$5,1,0,-1,1))</f>
        <v>2149.1999999999998</v>
      </c>
      <c r="M70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FES ROUTE IMMOUZER-Achats-Produits de nettoyage</v>
      </c>
    </row>
    <row r="71" spans="1:13" x14ac:dyDescent="0.3">
      <c r="A71" s="41">
        <v>66</v>
      </c>
      <c r="B71" t="s">
        <v>95</v>
      </c>
      <c r="C71" s="36">
        <v>44050</v>
      </c>
      <c r="D71" t="s">
        <v>252</v>
      </c>
      <c r="E71" t="s">
        <v>210</v>
      </c>
      <c r="F71" s="30">
        <v>5617.68</v>
      </c>
      <c r="G71" s="27" t="s">
        <v>169</v>
      </c>
      <c r="H71" t="s">
        <v>121</v>
      </c>
      <c r="I71" t="s">
        <v>10</v>
      </c>
      <c r="J71" t="s">
        <v>36</v>
      </c>
      <c r="K71" s="26" t="str">
        <f>IF(ISNA(VLOOKUP(M71,DATA!A:A,1,0)),"NA",IF(F71&lt;=VLOOKUP(M71,DATA!A:H,8),"validé","non validé"))</f>
        <v>validé</v>
      </c>
      <c r="L71" s="38">
        <f t="shared" ca="1" si="1"/>
        <v>19180.29</v>
      </c>
      <c r="M71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Californie-Achats-Produits de nettoyage</v>
      </c>
    </row>
    <row r="72" spans="1:13" x14ac:dyDescent="0.3">
      <c r="A72" s="41">
        <v>67</v>
      </c>
      <c r="B72" t="s">
        <v>106</v>
      </c>
      <c r="C72" s="36">
        <v>44076</v>
      </c>
      <c r="D72" t="s">
        <v>255</v>
      </c>
      <c r="E72" t="s">
        <v>210</v>
      </c>
      <c r="F72" s="30">
        <v>3840</v>
      </c>
      <c r="G72" s="27" t="s">
        <v>256</v>
      </c>
      <c r="H72" t="s">
        <v>121</v>
      </c>
      <c r="I72" t="s">
        <v>10</v>
      </c>
      <c r="J72" t="s">
        <v>36</v>
      </c>
      <c r="K72" s="26" t="str">
        <f>IF(ISNA(VLOOKUP(M72,DATA!A:A,1,0)),"NA",IF(F72&lt;=VLOOKUP(M72,DATA!A:H,8),"validé","non validé"))</f>
        <v>validé</v>
      </c>
      <c r="L72" s="38">
        <f t="shared" ca="1" si="1"/>
        <v>29413.200000000001</v>
      </c>
      <c r="M72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JOURI CHERKAOUI-Achats-Produits de nettoyage</v>
      </c>
    </row>
    <row r="73" spans="1:13" x14ac:dyDescent="0.3">
      <c r="A73" s="41">
        <v>68</v>
      </c>
      <c r="B73" t="s">
        <v>101</v>
      </c>
      <c r="C73" s="36">
        <v>44076</v>
      </c>
      <c r="D73" t="s">
        <v>255</v>
      </c>
      <c r="E73" t="s">
        <v>210</v>
      </c>
      <c r="F73" s="30">
        <v>6090</v>
      </c>
      <c r="G73" s="27" t="s">
        <v>257</v>
      </c>
      <c r="H73" t="s">
        <v>121</v>
      </c>
      <c r="I73" t="s">
        <v>10</v>
      </c>
      <c r="J73" t="s">
        <v>36</v>
      </c>
      <c r="K73" s="26" t="str">
        <f>IF(ISNA(VLOOKUP(M73,DATA!A:A,1,0)),"NA",IF(F73&lt;=VLOOKUP(M73,DATA!A:H,8),"validé","non validé"))</f>
        <v>validé</v>
      </c>
      <c r="L73" s="38">
        <f t="shared" ca="1" si="1"/>
        <v>34438.800000000003</v>
      </c>
      <c r="M73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KENITRA-Achats-Produits de nettoyage</v>
      </c>
    </row>
    <row r="74" spans="1:13" x14ac:dyDescent="0.3">
      <c r="A74" s="41">
        <v>69</v>
      </c>
      <c r="B74" t="s">
        <v>104</v>
      </c>
      <c r="C74" s="36">
        <v>44076</v>
      </c>
      <c r="D74" t="s">
        <v>255</v>
      </c>
      <c r="E74" t="s">
        <v>210</v>
      </c>
      <c r="F74" s="30">
        <v>3780</v>
      </c>
      <c r="G74" s="27" t="s">
        <v>258</v>
      </c>
      <c r="H74" t="s">
        <v>121</v>
      </c>
      <c r="I74" t="s">
        <v>10</v>
      </c>
      <c r="J74" t="s">
        <v>36</v>
      </c>
      <c r="K74" s="26" t="str">
        <f>IF(ISNA(VLOOKUP(M74,DATA!A:A,1,0)),"NA",IF(F74&lt;=VLOOKUP(M74,DATA!A:H,8),"validé","non validé"))</f>
        <v>validé</v>
      </c>
      <c r="L74" s="38">
        <f t="shared" ca="1" si="1"/>
        <v>7728</v>
      </c>
      <c r="M74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GROUPE SCOLAIRE DEUX VILLES-Achats-Produits de nettoyage</v>
      </c>
    </row>
    <row r="75" spans="1:13" x14ac:dyDescent="0.3">
      <c r="A75" s="41">
        <v>70</v>
      </c>
      <c r="B75" t="s">
        <v>98</v>
      </c>
      <c r="C75" s="36">
        <v>44076</v>
      </c>
      <c r="D75" t="s">
        <v>255</v>
      </c>
      <c r="E75" t="s">
        <v>210</v>
      </c>
      <c r="F75" s="30">
        <v>7158</v>
      </c>
      <c r="G75" s="27" t="s">
        <v>259</v>
      </c>
      <c r="H75" t="s">
        <v>121</v>
      </c>
      <c r="I75" t="s">
        <v>10</v>
      </c>
      <c r="J75" t="s">
        <v>36</v>
      </c>
      <c r="K75" s="26" t="str">
        <f>IF(ISNA(VLOOKUP(M75,DATA!A:A,1,0)),"NA",IF(F75&lt;=VLOOKUP(M75,DATA!A:H,8),"validé","non validé"))</f>
        <v>validé</v>
      </c>
      <c r="L75" s="38">
        <f t="shared" ca="1" si="1"/>
        <v>1680</v>
      </c>
      <c r="M75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FES ROUTE IMMOUZER-Achats-Produits de nettoyage</v>
      </c>
    </row>
    <row r="76" spans="1:13" x14ac:dyDescent="0.3">
      <c r="A76" s="41">
        <v>71</v>
      </c>
      <c r="B76" t="s">
        <v>101</v>
      </c>
      <c r="C76" s="36">
        <v>44020</v>
      </c>
      <c r="D76" t="s">
        <v>260</v>
      </c>
      <c r="E76" t="s">
        <v>213</v>
      </c>
      <c r="F76" s="30">
        <v>990</v>
      </c>
      <c r="G76" s="27" t="s">
        <v>257</v>
      </c>
      <c r="H76" t="s">
        <v>121</v>
      </c>
      <c r="I76" t="s">
        <v>10</v>
      </c>
      <c r="J76" t="s">
        <v>33</v>
      </c>
      <c r="K76" s="26" t="str">
        <f>IF(ISNA(VLOOKUP(M76,DATA!A:A,1,0)),"NA",IF(F76&lt;=VLOOKUP(M76,DATA!A:H,8),"validé","non validé"))</f>
        <v>NA</v>
      </c>
      <c r="L76" s="38">
        <f t="shared" ca="1" si="1"/>
        <v>1680</v>
      </c>
      <c r="M76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KENITRA-Achats-Vêtement de travail</v>
      </c>
    </row>
    <row r="77" spans="1:13" x14ac:dyDescent="0.3">
      <c r="A77" s="41">
        <v>72</v>
      </c>
      <c r="B77" t="s">
        <v>101</v>
      </c>
      <c r="C77" s="36">
        <v>44020</v>
      </c>
      <c r="D77" t="s">
        <v>261</v>
      </c>
      <c r="E77" t="s">
        <v>225</v>
      </c>
      <c r="F77" s="30">
        <v>401.2</v>
      </c>
      <c r="G77" s="27" t="s">
        <v>257</v>
      </c>
      <c r="H77" t="s">
        <v>121</v>
      </c>
      <c r="I77" t="s">
        <v>10</v>
      </c>
      <c r="J77" t="s">
        <v>226</v>
      </c>
      <c r="K77" s="26" t="str">
        <f>IF(ISNA(VLOOKUP(M77,DATA!A:A,1,0)),"NA",IF(F77&lt;=VLOOKUP(M77,DATA!A:H,8),"validé","non validé"))</f>
        <v>validé</v>
      </c>
      <c r="L77" s="38">
        <f t="shared" ca="1" si="1"/>
        <v>1680</v>
      </c>
      <c r="M77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KENITRA-Achats-PHARMACIE</v>
      </c>
    </row>
    <row r="78" spans="1:13" x14ac:dyDescent="0.3">
      <c r="A78" s="41">
        <v>73</v>
      </c>
      <c r="B78" t="s">
        <v>95</v>
      </c>
      <c r="C78" s="36">
        <v>44077</v>
      </c>
      <c r="D78" t="s">
        <v>276</v>
      </c>
      <c r="E78" t="s">
        <v>277</v>
      </c>
      <c r="F78" s="30">
        <v>7020</v>
      </c>
      <c r="G78" s="27" t="s">
        <v>169</v>
      </c>
      <c r="H78" t="s">
        <v>121</v>
      </c>
      <c r="I78" t="s">
        <v>10</v>
      </c>
      <c r="J78" t="s">
        <v>31</v>
      </c>
      <c r="K78" s="26" t="str">
        <f>IF(ISNA(VLOOKUP(M78,DATA!A:A,1,0)),"NA",IF(F78&lt;=VLOOKUP(M78,DATA!A:H,8),"validé","non validé"))</f>
        <v>validé</v>
      </c>
      <c r="L78" s="38">
        <f t="shared" ca="1" si="1"/>
        <v>25627.23</v>
      </c>
      <c r="M78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Californie-Achats-Divers</v>
      </c>
    </row>
    <row r="79" spans="1:13" x14ac:dyDescent="0.3">
      <c r="A79" s="41">
        <v>74</v>
      </c>
      <c r="B79" t="s">
        <v>95</v>
      </c>
      <c r="C79" s="36">
        <v>44078</v>
      </c>
      <c r="D79" t="s">
        <v>301</v>
      </c>
      <c r="E79" t="s">
        <v>304</v>
      </c>
      <c r="F79" s="30">
        <v>9521.2999999999993</v>
      </c>
      <c r="G79" s="27" t="s">
        <v>303</v>
      </c>
      <c r="H79" t="s">
        <v>174</v>
      </c>
      <c r="I79" t="s">
        <v>10</v>
      </c>
      <c r="J79" t="s">
        <v>31</v>
      </c>
      <c r="K79" s="26" t="str">
        <f>IF(ISNA(VLOOKUP(M79,DATA!A:A,1,0)),"NA",IF(F79&lt;=VLOOKUP(M79,DATA!A:H,8),"validé","non validé"))</f>
        <v>validé</v>
      </c>
      <c r="L79" s="38">
        <f t="shared" ca="1" si="1"/>
        <v>22571.25</v>
      </c>
      <c r="M79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Californie-Achats-Divers</v>
      </c>
    </row>
    <row r="80" spans="1:13" x14ac:dyDescent="0.3">
      <c r="A80" s="41">
        <v>75</v>
      </c>
      <c r="B80" t="s">
        <v>95</v>
      </c>
      <c r="C80" s="36">
        <v>44084</v>
      </c>
      <c r="D80" t="s">
        <v>221</v>
      </c>
      <c r="E80" t="s">
        <v>333</v>
      </c>
      <c r="F80" s="30">
        <v>8222.2000000000007</v>
      </c>
      <c r="G80" s="27" t="s">
        <v>268</v>
      </c>
      <c r="H80" t="s">
        <v>132</v>
      </c>
      <c r="I80" t="s">
        <v>10</v>
      </c>
      <c r="J80" t="s">
        <v>31</v>
      </c>
      <c r="K80" s="26" t="str">
        <f>IF(ISNA(VLOOKUP(M80,DATA!A:A,1,0)),"NA",IF(F80&lt;=VLOOKUP(M80,DATA!A:H,8),"validé","non validé"))</f>
        <v>validé</v>
      </c>
      <c r="L80" s="38">
        <f t="shared" ca="1" si="1"/>
        <v>40486.800000000003</v>
      </c>
      <c r="M80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Californie-Achats-Divers</v>
      </c>
    </row>
    <row r="81" spans="1:13" x14ac:dyDescent="0.3">
      <c r="A81" s="41">
        <v>76</v>
      </c>
      <c r="B81" t="s">
        <v>101</v>
      </c>
      <c r="C81" s="36">
        <v>44069</v>
      </c>
      <c r="D81" t="s">
        <v>263</v>
      </c>
      <c r="E81" t="s">
        <v>164</v>
      </c>
      <c r="F81" s="30">
        <v>1620</v>
      </c>
      <c r="G81" s="27" t="s">
        <v>257</v>
      </c>
      <c r="H81" t="s">
        <v>121</v>
      </c>
      <c r="I81" t="s">
        <v>10</v>
      </c>
      <c r="J81" t="s">
        <v>31</v>
      </c>
      <c r="K81" s="26" t="str">
        <f>IF(ISNA(VLOOKUP(M81,DATA!A:A,1,0)),"NA",IF(F81&lt;=VLOOKUP(M81,DATA!A:H,8),"validé","non validé"))</f>
        <v>validé</v>
      </c>
      <c r="L81" s="38">
        <f t="shared" ca="1" si="1"/>
        <v>7728</v>
      </c>
      <c r="M81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KENITRA-Achats-Divers</v>
      </c>
    </row>
    <row r="82" spans="1:13" x14ac:dyDescent="0.3">
      <c r="A82" s="41">
        <v>77</v>
      </c>
      <c r="B82" t="s">
        <v>95</v>
      </c>
      <c r="C82" s="36">
        <v>44055</v>
      </c>
      <c r="D82" t="s">
        <v>264</v>
      </c>
      <c r="E82" t="s">
        <v>219</v>
      </c>
      <c r="F82" s="30">
        <v>690.8</v>
      </c>
      <c r="G82" s="27" t="s">
        <v>169</v>
      </c>
      <c r="H82" t="s">
        <v>121</v>
      </c>
      <c r="I82" t="s">
        <v>10</v>
      </c>
      <c r="J82" t="s">
        <v>166</v>
      </c>
      <c r="K82" s="26" t="str">
        <f>IF(ISNA(VLOOKUP(M82,DATA!A:A,1,0)),"NA",IF(F82&lt;=VLOOKUP(M82,DATA!A:H,8),"validé","non validé"))</f>
        <v>NA</v>
      </c>
      <c r="L82" s="38">
        <f t="shared" ca="1" si="1"/>
        <v>12173.67</v>
      </c>
      <c r="M82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Californie-Achats-Fournitures scolaires</v>
      </c>
    </row>
    <row r="83" spans="1:13" x14ac:dyDescent="0.3">
      <c r="A83" s="41">
        <v>78</v>
      </c>
      <c r="B83" t="s">
        <v>95</v>
      </c>
      <c r="C83" s="36">
        <v>44019</v>
      </c>
      <c r="D83" t="s">
        <v>265</v>
      </c>
      <c r="E83" t="s">
        <v>219</v>
      </c>
      <c r="F83" s="30">
        <v>6799.5</v>
      </c>
      <c r="G83" s="27" t="s">
        <v>266</v>
      </c>
      <c r="H83" t="s">
        <v>174</v>
      </c>
      <c r="I83" t="s">
        <v>10</v>
      </c>
      <c r="J83" t="s">
        <v>166</v>
      </c>
      <c r="K83" s="26" t="str">
        <f>IF(ISNA(VLOOKUP(M83,DATA!A:A,1,0)),"NA",IF(F83&lt;=VLOOKUP(M83,DATA!A:H,8),"validé","non validé"))</f>
        <v>NA</v>
      </c>
      <c r="L83" s="38">
        <f t="shared" ca="1" si="1"/>
        <v>8050.1500000000005</v>
      </c>
      <c r="M83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Californie-Achats-Fournitures scolaires</v>
      </c>
    </row>
    <row r="84" spans="1:13" x14ac:dyDescent="0.3">
      <c r="A84" s="41">
        <v>79</v>
      </c>
      <c r="B84" t="s">
        <v>95</v>
      </c>
      <c r="C84" s="36" t="s">
        <v>267</v>
      </c>
      <c r="D84" t="s">
        <v>265</v>
      </c>
      <c r="E84" t="s">
        <v>219</v>
      </c>
      <c r="F84" s="30">
        <v>4646.3999999999996</v>
      </c>
      <c r="G84" s="27" t="s">
        <v>268</v>
      </c>
      <c r="H84" t="s">
        <v>132</v>
      </c>
      <c r="I84" t="s">
        <v>10</v>
      </c>
      <c r="J84" t="s">
        <v>166</v>
      </c>
      <c r="K84" s="26" t="str">
        <f>IF(ISNA(VLOOKUP(M84,DATA!A:A,1,0)),"NA",IF(F84&lt;=VLOOKUP(M84,DATA!A:H,8),"validé","non validé"))</f>
        <v>NA</v>
      </c>
      <c r="L84" s="38">
        <f t="shared" ca="1" si="1"/>
        <v>10529.449999999999</v>
      </c>
      <c r="M84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Californie-Achats-Fournitures scolaires</v>
      </c>
    </row>
    <row r="85" spans="1:13" x14ac:dyDescent="0.3">
      <c r="A85" s="41">
        <v>80</v>
      </c>
      <c r="B85" t="s">
        <v>95</v>
      </c>
      <c r="C85" s="36">
        <v>44019</v>
      </c>
      <c r="D85" t="s">
        <v>265</v>
      </c>
      <c r="E85" t="s">
        <v>219</v>
      </c>
      <c r="F85" s="30">
        <v>8892.7999999999993</v>
      </c>
      <c r="G85" s="27" t="s">
        <v>269</v>
      </c>
      <c r="H85" t="s">
        <v>122</v>
      </c>
      <c r="I85" t="s">
        <v>10</v>
      </c>
      <c r="J85" t="s">
        <v>166</v>
      </c>
      <c r="K85" s="26" t="str">
        <f>IF(ISNA(VLOOKUP(M85,DATA!A:A,1,0)),"NA",IF(F85&lt;=VLOOKUP(M85,DATA!A:H,8),"validé","non validé"))</f>
        <v>NA</v>
      </c>
      <c r="L85" s="38">
        <f t="shared" ca="1" si="1"/>
        <v>23622.6</v>
      </c>
      <c r="M85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Californie-Achats-Fournitures scolaires</v>
      </c>
    </row>
    <row r="86" spans="1:13" x14ac:dyDescent="0.3">
      <c r="A86" s="41">
        <v>81</v>
      </c>
      <c r="B86" t="s">
        <v>101</v>
      </c>
      <c r="C86" s="36">
        <v>44028</v>
      </c>
      <c r="D86" t="s">
        <v>265</v>
      </c>
      <c r="E86" t="s">
        <v>219</v>
      </c>
      <c r="F86" s="30">
        <v>5222.6899999999996</v>
      </c>
      <c r="G86" s="27" t="s">
        <v>270</v>
      </c>
      <c r="H86" t="s">
        <v>122</v>
      </c>
      <c r="I86" t="s">
        <v>10</v>
      </c>
      <c r="J86" t="s">
        <v>166</v>
      </c>
      <c r="K86" s="26" t="str">
        <f>IF(ISNA(VLOOKUP(M86,DATA!A:A,1,0)),"NA",IF(F86&lt;=VLOOKUP(M86,DATA!A:H,8),"validé","non validé"))</f>
        <v>NA</v>
      </c>
      <c r="L86" s="38">
        <f t="shared" ca="1" si="1"/>
        <v>4180</v>
      </c>
      <c r="M86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KENITRA-Achats-Fournitures scolaires</v>
      </c>
    </row>
    <row r="87" spans="1:13" x14ac:dyDescent="0.3">
      <c r="A87" s="41">
        <v>82</v>
      </c>
      <c r="B87" t="s">
        <v>95</v>
      </c>
      <c r="C87" s="36">
        <v>44029</v>
      </c>
      <c r="D87" t="s">
        <v>263</v>
      </c>
      <c r="E87" t="s">
        <v>222</v>
      </c>
      <c r="F87" s="30">
        <v>288</v>
      </c>
      <c r="G87" s="27" t="s">
        <v>269</v>
      </c>
      <c r="H87" t="s">
        <v>122</v>
      </c>
      <c r="I87" t="s">
        <v>10</v>
      </c>
      <c r="J87" t="s">
        <v>31</v>
      </c>
      <c r="K87" s="26" t="str">
        <f>IF(ISNA(VLOOKUP(M87,DATA!A:A,1,0)),"NA",IF(F87&lt;=VLOOKUP(M87,DATA!A:H,8),"validé","non validé"))</f>
        <v>validé</v>
      </c>
      <c r="L87" s="38">
        <f t="shared" ca="1" si="1"/>
        <v>13858</v>
      </c>
      <c r="M87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Californie-Achats-Divers</v>
      </c>
    </row>
    <row r="88" spans="1:13" x14ac:dyDescent="0.3">
      <c r="A88" s="41">
        <v>83</v>
      </c>
      <c r="B88" t="s">
        <v>271</v>
      </c>
      <c r="C88" s="36">
        <v>44076</v>
      </c>
      <c r="D88" t="s">
        <v>272</v>
      </c>
      <c r="E88" t="s">
        <v>273</v>
      </c>
      <c r="F88" s="30">
        <v>3823.54</v>
      </c>
      <c r="G88" s="27" t="s">
        <v>274</v>
      </c>
      <c r="H88" t="s">
        <v>275</v>
      </c>
      <c r="I88" t="s">
        <v>10</v>
      </c>
      <c r="J88" t="s">
        <v>40</v>
      </c>
      <c r="K88" s="26" t="str">
        <f>IF(ISNA(VLOOKUP(M88,DATA!A:A,1,0)),"NA",IF(F88&lt;=VLOOKUP(M88,DATA!A:H,8),"validé","non validé"))</f>
        <v>NA</v>
      </c>
      <c r="L88" s="38">
        <f t="shared" ca="1" si="1"/>
        <v>1680</v>
      </c>
      <c r="M88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HOLGED-Achats-Vidange</v>
      </c>
    </row>
    <row r="89" spans="1:13" x14ac:dyDescent="0.3">
      <c r="A89" s="41">
        <v>84</v>
      </c>
      <c r="B89" t="s">
        <v>95</v>
      </c>
      <c r="C89" s="36">
        <v>44018</v>
      </c>
      <c r="D89" t="s">
        <v>338</v>
      </c>
      <c r="E89" t="s">
        <v>339</v>
      </c>
      <c r="F89" s="30">
        <v>9670</v>
      </c>
      <c r="G89" s="27" t="s">
        <v>237</v>
      </c>
      <c r="H89" t="s">
        <v>121</v>
      </c>
      <c r="I89" t="s">
        <v>25</v>
      </c>
      <c r="J89" t="s">
        <v>50</v>
      </c>
      <c r="K89" s="26" t="str">
        <f>IF(ISNA(VLOOKUP(M89,DATA!A:A,1,0)),"NA",IF(F89&lt;=VLOOKUP(M89,DATA!A:H,8),"validé","non validé"))</f>
        <v>validé</v>
      </c>
      <c r="L89" s="38">
        <f t="shared" ca="1" si="1"/>
        <v>1680</v>
      </c>
      <c r="M89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Californie-SI-SAGE PAIE</v>
      </c>
    </row>
    <row r="90" spans="1:13" x14ac:dyDescent="0.3">
      <c r="A90" s="41">
        <v>85</v>
      </c>
      <c r="B90" t="s">
        <v>95</v>
      </c>
      <c r="C90" s="36">
        <v>44077</v>
      </c>
      <c r="D90" t="s">
        <v>278</v>
      </c>
      <c r="E90" t="s">
        <v>210</v>
      </c>
      <c r="F90" s="30">
        <v>960</v>
      </c>
      <c r="G90" s="27" t="s">
        <v>169</v>
      </c>
      <c r="H90" t="s">
        <v>121</v>
      </c>
      <c r="I90" t="s">
        <v>10</v>
      </c>
      <c r="J90" t="s">
        <v>31</v>
      </c>
      <c r="K90" s="26" t="str">
        <f>IF(ISNA(VLOOKUP(M90,DATA!A:A,1,0)),"NA",IF(F90&lt;=VLOOKUP(M90,DATA!A:H,8),"validé","non validé"))</f>
        <v>validé</v>
      </c>
      <c r="L90" s="38">
        <f t="shared" ca="1" si="1"/>
        <v>9660</v>
      </c>
      <c r="M90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Californie-Achats-Divers</v>
      </c>
    </row>
    <row r="91" spans="1:13" x14ac:dyDescent="0.3">
      <c r="A91" s="41">
        <v>86</v>
      </c>
      <c r="B91" t="s">
        <v>100</v>
      </c>
      <c r="C91" s="36">
        <v>44077</v>
      </c>
      <c r="D91" t="s">
        <v>279</v>
      </c>
      <c r="E91" t="s">
        <v>210</v>
      </c>
      <c r="F91" s="30">
        <v>480</v>
      </c>
      <c r="G91" s="27" t="s">
        <v>280</v>
      </c>
      <c r="H91" t="s">
        <v>121</v>
      </c>
      <c r="I91" t="s">
        <v>10</v>
      </c>
      <c r="J91" t="s">
        <v>31</v>
      </c>
      <c r="K91" s="26" t="str">
        <f>IF(ISNA(VLOOKUP(M91,DATA!A:A,1,0)),"NA",IF(F91&lt;=VLOOKUP(M91,DATA!A:H,8),"validé","non validé"))</f>
        <v>validé</v>
      </c>
      <c r="L91" s="38">
        <f t="shared" ca="1" si="1"/>
        <v>50362.45</v>
      </c>
      <c r="M91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Oasis-Achats-Divers</v>
      </c>
    </row>
    <row r="92" spans="1:13" x14ac:dyDescent="0.3">
      <c r="A92" s="41">
        <v>87</v>
      </c>
      <c r="B92" t="s">
        <v>100</v>
      </c>
      <c r="C92" s="36">
        <v>44077</v>
      </c>
      <c r="D92" t="s">
        <v>276</v>
      </c>
      <c r="E92" t="s">
        <v>277</v>
      </c>
      <c r="F92" s="30">
        <v>4050</v>
      </c>
      <c r="G92" s="27" t="s">
        <v>280</v>
      </c>
      <c r="H92" t="s">
        <v>121</v>
      </c>
      <c r="I92" t="s">
        <v>10</v>
      </c>
      <c r="J92" t="s">
        <v>31</v>
      </c>
      <c r="K92" s="26" t="str">
        <f>IF(ISNA(VLOOKUP(M92,DATA!A:A,1,0)),"NA",IF(F92&lt;=VLOOKUP(M92,DATA!A:H,8),"validé","non validé"))</f>
        <v>validé</v>
      </c>
      <c r="L92" s="38">
        <f t="shared" ca="1" si="1"/>
        <v>43896.4</v>
      </c>
      <c r="M92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Oasis-Achats-Divers</v>
      </c>
    </row>
    <row r="93" spans="1:13" x14ac:dyDescent="0.3">
      <c r="A93" s="41">
        <v>88</v>
      </c>
      <c r="B93" t="s">
        <v>99</v>
      </c>
      <c r="C93" s="36">
        <v>44077</v>
      </c>
      <c r="D93" t="s">
        <v>279</v>
      </c>
      <c r="E93" t="s">
        <v>210</v>
      </c>
      <c r="F93" s="30">
        <v>720</v>
      </c>
      <c r="G93" s="27" t="s">
        <v>245</v>
      </c>
      <c r="H93" t="s">
        <v>121</v>
      </c>
      <c r="I93" t="s">
        <v>10</v>
      </c>
      <c r="J93" t="s">
        <v>31</v>
      </c>
      <c r="K93" s="26" t="str">
        <f>IF(ISNA(VLOOKUP(M93,DATA!A:A,1,0)),"NA",IF(F93&lt;=VLOOKUP(M93,DATA!A:H,8),"validé","non validé"))</f>
        <v>validé</v>
      </c>
      <c r="L93" s="38">
        <f t="shared" ca="1" si="1"/>
        <v>15218.85</v>
      </c>
      <c r="M93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Berrechid-Achats-Divers</v>
      </c>
    </row>
    <row r="94" spans="1:13" x14ac:dyDescent="0.3">
      <c r="A94" s="41">
        <v>89</v>
      </c>
      <c r="B94" t="s">
        <v>99</v>
      </c>
      <c r="C94" s="36">
        <v>44077</v>
      </c>
      <c r="D94" t="s">
        <v>276</v>
      </c>
      <c r="E94" t="s">
        <v>277</v>
      </c>
      <c r="F94" s="30">
        <v>7560</v>
      </c>
      <c r="G94" s="27" t="s">
        <v>245</v>
      </c>
      <c r="H94" t="s">
        <v>121</v>
      </c>
      <c r="I94" t="s">
        <v>10</v>
      </c>
      <c r="J94" t="s">
        <v>31</v>
      </c>
      <c r="K94" s="26" t="str">
        <f>IF(ISNA(VLOOKUP(M94,DATA!A:A,1,0)),"NA",IF(F94&lt;=VLOOKUP(M94,DATA!A:H,8),"validé","non validé"))</f>
        <v>validé</v>
      </c>
      <c r="L94" s="38">
        <f t="shared" ca="1" si="1"/>
        <v>7117.2</v>
      </c>
      <c r="M94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Berrechid-Achats-Divers</v>
      </c>
    </row>
    <row r="95" spans="1:13" x14ac:dyDescent="0.3">
      <c r="A95" s="41">
        <v>90</v>
      </c>
      <c r="B95" t="s">
        <v>96</v>
      </c>
      <c r="C95" s="36">
        <v>44077</v>
      </c>
      <c r="D95" t="s">
        <v>276</v>
      </c>
      <c r="E95" t="s">
        <v>277</v>
      </c>
      <c r="F95" s="30">
        <v>5400</v>
      </c>
      <c r="G95" s="27" t="s">
        <v>281</v>
      </c>
      <c r="H95" t="s">
        <v>121</v>
      </c>
      <c r="I95" t="s">
        <v>10</v>
      </c>
      <c r="J95" t="s">
        <v>31</v>
      </c>
      <c r="K95" s="26" t="str">
        <f>IF(ISNA(VLOOKUP(M95,DATA!A:A,1,0)),"NA",IF(F95&lt;=VLOOKUP(M95,DATA!A:H,8),"validé","non validé"))</f>
        <v>validé</v>
      </c>
      <c r="L95" s="38">
        <f t="shared" ca="1" si="1"/>
        <v>42842.25</v>
      </c>
      <c r="M95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Sidi Maarouf-Achats-Divers</v>
      </c>
    </row>
    <row r="96" spans="1:13" x14ac:dyDescent="0.3">
      <c r="A96" s="41">
        <v>91</v>
      </c>
      <c r="B96" t="s">
        <v>96</v>
      </c>
      <c r="C96" s="36">
        <v>44077</v>
      </c>
      <c r="D96" t="s">
        <v>282</v>
      </c>
      <c r="E96" t="s">
        <v>244</v>
      </c>
      <c r="F96" s="30">
        <v>1422</v>
      </c>
      <c r="G96" s="27" t="s">
        <v>281</v>
      </c>
      <c r="H96" t="s">
        <v>121</v>
      </c>
      <c r="I96" t="s">
        <v>10</v>
      </c>
      <c r="J96" t="s">
        <v>31</v>
      </c>
      <c r="K96" s="26" t="str">
        <f>IF(ISNA(VLOOKUP(M96,DATA!A:A,1,0)),"NA",IF(F96&lt;=VLOOKUP(M96,DATA!A:H,8),"validé","non validé"))</f>
        <v>validé</v>
      </c>
      <c r="L96" s="38">
        <f t="shared" ca="1" si="1"/>
        <v>46923.039999999994</v>
      </c>
      <c r="M96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Sidi Maarouf-Achats-Divers</v>
      </c>
    </row>
    <row r="97" spans="1:13" x14ac:dyDescent="0.3">
      <c r="A97" s="41">
        <v>92</v>
      </c>
      <c r="B97" t="s">
        <v>96</v>
      </c>
      <c r="C97" s="36">
        <v>44032</v>
      </c>
      <c r="D97" t="s">
        <v>283</v>
      </c>
      <c r="E97" t="s">
        <v>219</v>
      </c>
      <c r="F97" s="30">
        <v>37989.599999999999</v>
      </c>
      <c r="G97" s="27" t="s">
        <v>216</v>
      </c>
      <c r="H97" t="s">
        <v>174</v>
      </c>
      <c r="I97" t="s">
        <v>10</v>
      </c>
      <c r="J97" t="s">
        <v>166</v>
      </c>
      <c r="K97" s="26" t="str">
        <f>IF(ISNA(VLOOKUP(M97,DATA!A:A,1,0)),"NA",IF(F97&lt;=VLOOKUP(M97,DATA!A:H,8),"validé","non validé"))</f>
        <v>NA</v>
      </c>
      <c r="L97" s="38">
        <f t="shared" ca="1" si="1"/>
        <v>29371.8</v>
      </c>
      <c r="M97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Sidi Maarouf-Achats-Fournitures scolaires</v>
      </c>
    </row>
    <row r="98" spans="1:13" x14ac:dyDescent="0.3">
      <c r="A98" s="41">
        <v>93</v>
      </c>
      <c r="B98" t="s">
        <v>95</v>
      </c>
      <c r="C98" s="36">
        <v>44077</v>
      </c>
      <c r="D98" t="s">
        <v>284</v>
      </c>
      <c r="E98" t="s">
        <v>285</v>
      </c>
      <c r="F98" s="30">
        <v>4207.8</v>
      </c>
      <c r="G98" s="27" t="s">
        <v>169</v>
      </c>
      <c r="H98" t="s">
        <v>121</v>
      </c>
      <c r="I98" t="s">
        <v>10</v>
      </c>
      <c r="J98" t="s">
        <v>36</v>
      </c>
      <c r="K98" s="26" t="str">
        <f>IF(ISNA(VLOOKUP(M98,DATA!A:A,1,0)),"NA",IF(F98&lt;=VLOOKUP(M98,DATA!A:H,8),"validé","non validé"))</f>
        <v>validé</v>
      </c>
      <c r="L98" s="38">
        <f t="shared" ca="1" si="1"/>
        <v>2544</v>
      </c>
      <c r="M98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Californie-Achats-Produits de nettoyage</v>
      </c>
    </row>
    <row r="99" spans="1:13" x14ac:dyDescent="0.3">
      <c r="A99" s="41">
        <v>94</v>
      </c>
      <c r="B99" t="s">
        <v>100</v>
      </c>
      <c r="C99" s="36">
        <v>44077</v>
      </c>
      <c r="D99" t="s">
        <v>284</v>
      </c>
      <c r="E99" t="s">
        <v>285</v>
      </c>
      <c r="F99" s="30">
        <v>2026.8</v>
      </c>
      <c r="G99" s="27" t="s">
        <v>280</v>
      </c>
      <c r="H99" t="s">
        <v>121</v>
      </c>
      <c r="I99" t="s">
        <v>10</v>
      </c>
      <c r="J99" t="s">
        <v>36</v>
      </c>
      <c r="K99" s="26" t="str">
        <f>IF(ISNA(VLOOKUP(M99,DATA!A:A,1,0)),"NA",IF(F99&lt;=VLOOKUP(M99,DATA!A:H,8),"validé","non validé"))</f>
        <v>validé</v>
      </c>
      <c r="L99" s="38">
        <f t="shared" ca="1" si="1"/>
        <v>2592</v>
      </c>
      <c r="M99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Oasis-Achats-Produits de nettoyage</v>
      </c>
    </row>
    <row r="100" spans="1:13" x14ac:dyDescent="0.3">
      <c r="A100" s="41">
        <v>95</v>
      </c>
      <c r="B100" t="s">
        <v>96</v>
      </c>
      <c r="C100" s="36">
        <v>44077</v>
      </c>
      <c r="D100" t="s">
        <v>284</v>
      </c>
      <c r="E100" t="s">
        <v>285</v>
      </c>
      <c r="F100" s="30">
        <v>4207.8</v>
      </c>
      <c r="G100" s="27" t="s">
        <v>281</v>
      </c>
      <c r="H100" t="s">
        <v>121</v>
      </c>
      <c r="I100" t="s">
        <v>10</v>
      </c>
      <c r="J100" t="s">
        <v>36</v>
      </c>
      <c r="K100" s="26" t="str">
        <f>IF(ISNA(VLOOKUP(M100,DATA!A:A,1,0)),"NA",IF(F100&lt;=VLOOKUP(M100,DATA!A:H,8),"validé","non validé"))</f>
        <v>validé</v>
      </c>
      <c r="L100" s="38">
        <f t="shared" ca="1" si="1"/>
        <v>22406.799999999999</v>
      </c>
      <c r="M100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Sidi Maarouf-Achats-Produits de nettoyage</v>
      </c>
    </row>
    <row r="101" spans="1:13" x14ac:dyDescent="0.3">
      <c r="A101" s="41">
        <v>96</v>
      </c>
      <c r="B101" t="s">
        <v>99</v>
      </c>
      <c r="C101" s="36">
        <v>44077</v>
      </c>
      <c r="D101" t="s">
        <v>284</v>
      </c>
      <c r="E101" t="s">
        <v>285</v>
      </c>
      <c r="F101" s="30">
        <v>2764.8</v>
      </c>
      <c r="G101" s="27" t="s">
        <v>245</v>
      </c>
      <c r="H101" t="s">
        <v>121</v>
      </c>
      <c r="I101" t="s">
        <v>10</v>
      </c>
      <c r="J101" t="s">
        <v>36</v>
      </c>
      <c r="K101" s="26" t="str">
        <f>IF(ISNA(VLOOKUP(M101,DATA!A:A,1,0)),"NA",IF(F101&lt;=VLOOKUP(M101,DATA!A:H,8),"validé","non validé"))</f>
        <v>validé</v>
      </c>
      <c r="L101" s="38">
        <f t="shared" ca="1" si="1"/>
        <v>2081.1999999999998</v>
      </c>
      <c r="M101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Berrechid-Achats-Produits de nettoyage</v>
      </c>
    </row>
    <row r="102" spans="1:13" x14ac:dyDescent="0.3">
      <c r="A102" s="41">
        <v>97</v>
      </c>
      <c r="B102" t="s">
        <v>104</v>
      </c>
      <c r="C102" s="36">
        <v>44019</v>
      </c>
      <c r="D102" t="s">
        <v>265</v>
      </c>
      <c r="E102" t="s">
        <v>219</v>
      </c>
      <c r="F102" s="30">
        <v>4520.74</v>
      </c>
      <c r="G102" s="27" t="s">
        <v>241</v>
      </c>
      <c r="H102" t="s">
        <v>121</v>
      </c>
      <c r="I102" t="s">
        <v>10</v>
      </c>
      <c r="J102" t="s">
        <v>166</v>
      </c>
      <c r="K102" s="26" t="str">
        <f>IF(ISNA(VLOOKUP(M102,DATA!A:A,1,0)),"NA",IF(F102&lt;=VLOOKUP(M102,DATA!A:H,8),"validé","non validé"))</f>
        <v>NA</v>
      </c>
      <c r="L102" s="38">
        <f t="shared" ca="1" si="1"/>
        <v>4442.8600000000006</v>
      </c>
      <c r="M102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GROUPE SCOLAIRE DEUX VILLES-Achats-Fournitures scolaires</v>
      </c>
    </row>
    <row r="103" spans="1:13" x14ac:dyDescent="0.3">
      <c r="A103" s="41">
        <v>98</v>
      </c>
      <c r="B103" t="s">
        <v>101</v>
      </c>
      <c r="C103" s="36">
        <v>44019</v>
      </c>
      <c r="D103" t="s">
        <v>265</v>
      </c>
      <c r="E103" t="s">
        <v>219</v>
      </c>
      <c r="F103" s="30">
        <v>13601.46</v>
      </c>
      <c r="G103" s="27" t="s">
        <v>286</v>
      </c>
      <c r="H103" t="s">
        <v>174</v>
      </c>
      <c r="I103" t="s">
        <v>10</v>
      </c>
      <c r="J103" t="s">
        <v>166</v>
      </c>
      <c r="K103" s="26" t="str">
        <f>IF(ISNA(VLOOKUP(M103,DATA!A:A,1,0)),"NA",IF(F103&lt;=VLOOKUP(M103,DATA!A:H,8),"validé","non validé"))</f>
        <v>NA</v>
      </c>
      <c r="L103" s="38">
        <f t="shared" ca="1" si="1"/>
        <v>1680</v>
      </c>
      <c r="M103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KENITRA-Achats-Fournitures scolaires</v>
      </c>
    </row>
    <row r="104" spans="1:13" x14ac:dyDescent="0.3">
      <c r="A104" s="41">
        <v>99</v>
      </c>
      <c r="B104" t="s">
        <v>95</v>
      </c>
      <c r="C104" s="36">
        <v>44078</v>
      </c>
      <c r="D104" t="s">
        <v>287</v>
      </c>
      <c r="E104" t="s">
        <v>288</v>
      </c>
      <c r="F104" s="30">
        <v>5172</v>
      </c>
      <c r="G104" s="27" t="s">
        <v>162</v>
      </c>
      <c r="H104" t="s">
        <v>121</v>
      </c>
      <c r="I104" t="s">
        <v>10</v>
      </c>
      <c r="J104" t="s">
        <v>31</v>
      </c>
      <c r="K104" s="26" t="str">
        <f>IF(ISNA(VLOOKUP(M104,DATA!A:A,1,0)),"NA",IF(F104&lt;=VLOOKUP(M104,DATA!A:H,8),"validé","non validé"))</f>
        <v>validé</v>
      </c>
      <c r="L104" s="38">
        <f t="shared" ca="1" si="1"/>
        <v>3272.85</v>
      </c>
      <c r="M104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Californie-Achats-Divers</v>
      </c>
    </row>
    <row r="105" spans="1:13" x14ac:dyDescent="0.3">
      <c r="A105" s="41">
        <v>100</v>
      </c>
      <c r="B105" t="s">
        <v>95</v>
      </c>
      <c r="C105" s="36">
        <v>44078</v>
      </c>
      <c r="D105" t="s">
        <v>287</v>
      </c>
      <c r="E105" t="s">
        <v>288</v>
      </c>
      <c r="F105" s="30">
        <v>3372</v>
      </c>
      <c r="G105" s="27" t="s">
        <v>162</v>
      </c>
      <c r="H105" t="s">
        <v>121</v>
      </c>
      <c r="I105" t="s">
        <v>10</v>
      </c>
      <c r="J105" t="s">
        <v>31</v>
      </c>
      <c r="K105" s="26" t="str">
        <f>IF(ISNA(VLOOKUP(M105,DATA!A:A,1,0)),"NA",IF(F105&lt;=VLOOKUP(M105,DATA!A:H,8),"validé","non validé"))</f>
        <v>validé</v>
      </c>
      <c r="L105" s="38">
        <f t="shared" ca="1" si="1"/>
        <v>1680</v>
      </c>
      <c r="M105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Californie-Achats-Divers</v>
      </c>
    </row>
    <row r="106" spans="1:13" x14ac:dyDescent="0.3">
      <c r="A106" s="41">
        <v>101</v>
      </c>
      <c r="B106" t="s">
        <v>96</v>
      </c>
      <c r="C106" s="36">
        <v>44078</v>
      </c>
      <c r="D106" t="s">
        <v>287</v>
      </c>
      <c r="E106" t="s">
        <v>288</v>
      </c>
      <c r="F106" s="30">
        <v>7308</v>
      </c>
      <c r="G106" s="27" t="s">
        <v>162</v>
      </c>
      <c r="H106" t="s">
        <v>121</v>
      </c>
      <c r="I106" t="s">
        <v>10</v>
      </c>
      <c r="J106" t="s">
        <v>31</v>
      </c>
      <c r="K106" s="26" t="str">
        <f>IF(ISNA(VLOOKUP(M106,DATA!A:A,1,0)),"NA",IF(F106&lt;=VLOOKUP(M106,DATA!A:H,8),"validé","non validé"))</f>
        <v>validé</v>
      </c>
      <c r="L106" s="38">
        <f t="shared" ca="1" si="1"/>
        <v>60173.2</v>
      </c>
      <c r="M106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Sidi Maarouf-Achats-Divers</v>
      </c>
    </row>
    <row r="107" spans="1:13" x14ac:dyDescent="0.3">
      <c r="A107" s="41">
        <v>102</v>
      </c>
      <c r="B107" t="s">
        <v>289</v>
      </c>
      <c r="C107" s="36">
        <v>44078</v>
      </c>
      <c r="D107" t="s">
        <v>287</v>
      </c>
      <c r="E107" t="s">
        <v>288</v>
      </c>
      <c r="F107" s="30">
        <v>3372</v>
      </c>
      <c r="G107" s="27" t="s">
        <v>162</v>
      </c>
      <c r="H107" t="s">
        <v>121</v>
      </c>
      <c r="I107" t="s">
        <v>10</v>
      </c>
      <c r="J107" t="s">
        <v>31</v>
      </c>
      <c r="K107" s="26" t="str">
        <f>IF(ISNA(VLOOKUP(M107,DATA!A:A,1,0)),"NA",IF(F107&lt;=VLOOKUP(M107,DATA!A:H,8),"validé","non validé"))</f>
        <v>validé</v>
      </c>
      <c r="L107" s="38">
        <f t="shared" ca="1" si="1"/>
        <v>6360</v>
      </c>
      <c r="M107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BERREchid-Achats-Divers</v>
      </c>
    </row>
    <row r="108" spans="1:13" x14ac:dyDescent="0.3">
      <c r="A108" s="41">
        <v>103</v>
      </c>
      <c r="B108" t="s">
        <v>96</v>
      </c>
      <c r="C108" s="36">
        <v>44074</v>
      </c>
      <c r="D108" t="s">
        <v>242</v>
      </c>
      <c r="E108" t="s">
        <v>164</v>
      </c>
      <c r="F108" s="30">
        <v>15542</v>
      </c>
      <c r="G108" s="27" t="s">
        <v>243</v>
      </c>
      <c r="H108" t="s">
        <v>132</v>
      </c>
      <c r="I108" t="s">
        <v>10</v>
      </c>
      <c r="J108" t="s">
        <v>166</v>
      </c>
      <c r="K108" s="26" t="str">
        <f>IF(ISNA(VLOOKUP(M108,DATA!A:A,1,0)),"NA",IF(F108&lt;=VLOOKUP(M108,DATA!A:H,8),"validé","non validé"))</f>
        <v>NA</v>
      </c>
      <c r="L108" s="38">
        <f t="shared" ca="1" si="1"/>
        <v>17047.28</v>
      </c>
      <c r="M108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Sidi Maarouf-Achats-Fournitures scolaires</v>
      </c>
    </row>
    <row r="109" spans="1:13" x14ac:dyDescent="0.3">
      <c r="A109" s="41">
        <v>104</v>
      </c>
      <c r="B109" t="s">
        <v>100</v>
      </c>
      <c r="C109" s="36">
        <v>44078</v>
      </c>
      <c r="D109" t="s">
        <v>290</v>
      </c>
      <c r="E109" t="s">
        <v>180</v>
      </c>
      <c r="F109" s="30">
        <v>912</v>
      </c>
      <c r="G109" s="27" t="s">
        <v>181</v>
      </c>
      <c r="H109" t="s">
        <v>132</v>
      </c>
      <c r="I109" t="s">
        <v>10</v>
      </c>
      <c r="J109" t="s">
        <v>31</v>
      </c>
      <c r="K109" s="26" t="str">
        <f>IF(ISNA(VLOOKUP(M109,DATA!A:A,1,0)),"NA",IF(F109&lt;=VLOOKUP(M109,DATA!A:H,8),"validé","non validé"))</f>
        <v>validé</v>
      </c>
      <c r="L109" s="38">
        <f t="shared" ca="1" si="1"/>
        <v>27258.25</v>
      </c>
      <c r="M109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Oasis-Achats-Divers</v>
      </c>
    </row>
    <row r="110" spans="1:13" x14ac:dyDescent="0.3">
      <c r="A110" s="41">
        <v>105</v>
      </c>
      <c r="B110" t="s">
        <v>100</v>
      </c>
      <c r="C110" s="36">
        <v>44077</v>
      </c>
      <c r="D110" t="s">
        <v>291</v>
      </c>
      <c r="E110" t="s">
        <v>180</v>
      </c>
      <c r="F110" s="30">
        <v>912</v>
      </c>
      <c r="G110" s="27" t="s">
        <v>181</v>
      </c>
      <c r="H110" t="s">
        <v>132</v>
      </c>
      <c r="I110" t="s">
        <v>10</v>
      </c>
      <c r="J110" t="s">
        <v>31</v>
      </c>
      <c r="K110" s="26" t="str">
        <f>IF(ISNA(VLOOKUP(M110,DATA!A:A,1,0)),"NA",IF(F110&lt;=VLOOKUP(M110,DATA!A:H,8),"validé","non validé"))</f>
        <v>validé</v>
      </c>
      <c r="L110" s="38">
        <f t="shared" ca="1" si="1"/>
        <v>15225.4</v>
      </c>
      <c r="M110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Oasis-Achats-Divers</v>
      </c>
    </row>
    <row r="111" spans="1:13" x14ac:dyDescent="0.3">
      <c r="A111" s="41">
        <v>106</v>
      </c>
      <c r="B111" t="s">
        <v>96</v>
      </c>
      <c r="C111" s="36">
        <v>44082</v>
      </c>
      <c r="D111" t="s">
        <v>292</v>
      </c>
      <c r="E111" t="s">
        <v>293</v>
      </c>
      <c r="F111" s="30">
        <v>13986</v>
      </c>
      <c r="G111" s="27" t="s">
        <v>294</v>
      </c>
      <c r="H111" t="s">
        <v>121</v>
      </c>
      <c r="I111" t="s">
        <v>10</v>
      </c>
      <c r="J111" t="s">
        <v>38</v>
      </c>
      <c r="K111" s="26" t="str">
        <f>IF(ISNA(VLOOKUP(M111,DATA!A:A,1,0)),"NA",IF(F111&lt;=VLOOKUP(M111,DATA!A:H,8),"validé","non validé"))</f>
        <v>validé</v>
      </c>
      <c r="L111" s="38">
        <f t="shared" ca="1" si="1"/>
        <v>2190</v>
      </c>
      <c r="M111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Sidi Maarouf-Achats-DIVERS REPARATIONS</v>
      </c>
    </row>
    <row r="112" spans="1:13" x14ac:dyDescent="0.3">
      <c r="A112" s="41">
        <v>107</v>
      </c>
      <c r="B112" t="s">
        <v>271</v>
      </c>
      <c r="C112" s="36">
        <v>44081</v>
      </c>
      <c r="D112" t="s">
        <v>295</v>
      </c>
      <c r="E112" t="s">
        <v>296</v>
      </c>
      <c r="F112" s="30"/>
      <c r="G112" s="27" t="s">
        <v>200</v>
      </c>
      <c r="H112" t="s">
        <v>121</v>
      </c>
      <c r="I112" t="s">
        <v>10</v>
      </c>
      <c r="J112" t="s">
        <v>44</v>
      </c>
      <c r="K112" s="26" t="str">
        <f>IF(ISNA(VLOOKUP(M112,DATA!A:A,1,0)),"NA",IF(F112&lt;=VLOOKUP(M112,DATA!A:H,8),"validé","non validé"))</f>
        <v>NA</v>
      </c>
      <c r="L112" s="38">
        <f t="shared" ca="1" si="1"/>
        <v>1680</v>
      </c>
      <c r="M112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HOLGED-Commun-Achats-Consommables</v>
      </c>
    </row>
    <row r="113" spans="1:13" x14ac:dyDescent="0.3">
      <c r="A113" s="41">
        <v>108</v>
      </c>
      <c r="B113" t="s">
        <v>100</v>
      </c>
      <c r="C113" s="36">
        <v>44082</v>
      </c>
      <c r="D113" t="s">
        <v>166</v>
      </c>
      <c r="E113" t="s">
        <v>219</v>
      </c>
      <c r="F113" s="30"/>
      <c r="G113" s="27" t="s">
        <v>297</v>
      </c>
      <c r="H113" t="s">
        <v>174</v>
      </c>
      <c r="I113" t="s">
        <v>10</v>
      </c>
      <c r="J113" t="s">
        <v>166</v>
      </c>
      <c r="K113" s="26" t="str">
        <f>IF(ISNA(VLOOKUP(M113,DATA!A:A,1,0)),"NA",IF(F113&lt;=VLOOKUP(M113,DATA!A:H,8),"validé","non validé"))</f>
        <v>NA</v>
      </c>
      <c r="L113" s="38">
        <f t="shared" ca="1" si="1"/>
        <v>3150</v>
      </c>
      <c r="M113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Oasis-Achats-Fournitures scolaires</v>
      </c>
    </row>
    <row r="114" spans="1:13" x14ac:dyDescent="0.3">
      <c r="A114" s="41">
        <v>109</v>
      </c>
      <c r="B114" t="s">
        <v>271</v>
      </c>
      <c r="C114" s="36">
        <v>44075</v>
      </c>
      <c r="D114" t="s">
        <v>298</v>
      </c>
      <c r="E114" t="s">
        <v>219</v>
      </c>
      <c r="F114" s="30">
        <v>570.79999999999995</v>
      </c>
      <c r="G114" s="27" t="s">
        <v>173</v>
      </c>
      <c r="H114" t="s">
        <v>299</v>
      </c>
      <c r="I114" t="s">
        <v>10</v>
      </c>
      <c r="J114" t="s">
        <v>166</v>
      </c>
      <c r="K114" s="26" t="str">
        <f>IF(ISNA(VLOOKUP(M114,DATA!A:A,1,0)),"NA",IF(F114&lt;=VLOOKUP(M114,DATA!A:H,8),"validé","non validé"))</f>
        <v>NA</v>
      </c>
      <c r="L114" s="38">
        <f t="shared" ca="1" si="1"/>
        <v>4180</v>
      </c>
      <c r="M114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HOLGED-Achats-Fournitures scolaires</v>
      </c>
    </row>
    <row r="115" spans="1:13" x14ac:dyDescent="0.3">
      <c r="A115" s="41">
        <v>110</v>
      </c>
      <c r="B115" t="s">
        <v>96</v>
      </c>
      <c r="C115" s="36">
        <v>44081</v>
      </c>
      <c r="D115" t="s">
        <v>205</v>
      </c>
      <c r="E115" t="s">
        <v>214</v>
      </c>
      <c r="F115" s="30">
        <v>2593.1999999999998</v>
      </c>
      <c r="G115" s="27" t="s">
        <v>300</v>
      </c>
      <c r="H115" t="s">
        <v>251</v>
      </c>
      <c r="I115" t="s">
        <v>10</v>
      </c>
      <c r="J115" t="s">
        <v>44</v>
      </c>
      <c r="K115" s="26" t="str">
        <f>IF(ISNA(VLOOKUP(M115,DATA!A:A,1,0)),"NA",IF(F115&lt;=VLOOKUP(M115,DATA!A:H,8),"validé","non validé"))</f>
        <v>NA</v>
      </c>
      <c r="L115" s="38">
        <f t="shared" ca="1" si="1"/>
        <v>1680</v>
      </c>
      <c r="M115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Sidi Maarouf-D.ACHAT-Achats-Consommables</v>
      </c>
    </row>
    <row r="116" spans="1:13" x14ac:dyDescent="0.3">
      <c r="A116" s="41">
        <v>111</v>
      </c>
      <c r="B116" t="s">
        <v>100</v>
      </c>
      <c r="C116" s="36">
        <v>44081</v>
      </c>
      <c r="D116" t="s">
        <v>301</v>
      </c>
      <c r="E116" t="s">
        <v>302</v>
      </c>
      <c r="F116" s="30">
        <v>236</v>
      </c>
      <c r="G116" s="27" t="s">
        <v>303</v>
      </c>
      <c r="H116" t="s">
        <v>174</v>
      </c>
      <c r="I116" t="s">
        <v>10</v>
      </c>
      <c r="J116" t="s">
        <v>31</v>
      </c>
      <c r="K116" s="26" t="str">
        <f>IF(ISNA(VLOOKUP(M116,DATA!A:A,1,0)),"NA",IF(F116&lt;=VLOOKUP(M116,DATA!A:H,8),"validé","non validé"))</f>
        <v>validé</v>
      </c>
      <c r="L116" s="38">
        <f t="shared" ca="1" si="1"/>
        <v>13460.4</v>
      </c>
      <c r="M116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Oasis-Achats-Divers</v>
      </c>
    </row>
    <row r="117" spans="1:13" x14ac:dyDescent="0.3">
      <c r="A117" s="41">
        <v>112</v>
      </c>
      <c r="B117" t="s">
        <v>96</v>
      </c>
      <c r="C117" s="36">
        <v>44081</v>
      </c>
      <c r="D117" t="s">
        <v>301</v>
      </c>
      <c r="E117" t="s">
        <v>304</v>
      </c>
      <c r="F117" s="30">
        <v>11148</v>
      </c>
      <c r="G117" s="27" t="s">
        <v>303</v>
      </c>
      <c r="H117" t="s">
        <v>174</v>
      </c>
      <c r="I117" t="s">
        <v>10</v>
      </c>
      <c r="J117" t="s">
        <v>31</v>
      </c>
      <c r="K117" s="26" t="str">
        <f>IF(ISNA(VLOOKUP(M117,DATA!A:A,1,0)),"NA",IF(F117&lt;=VLOOKUP(M117,DATA!A:H,8),"validé","non validé"))</f>
        <v>validé</v>
      </c>
      <c r="L117" s="38">
        <f t="shared" ca="1" si="1"/>
        <v>19014</v>
      </c>
      <c r="M117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Sidi Maarouf-Achats-Divers</v>
      </c>
    </row>
    <row r="118" spans="1:13" x14ac:dyDescent="0.3">
      <c r="A118" s="41">
        <v>113</v>
      </c>
      <c r="B118" t="s">
        <v>182</v>
      </c>
      <c r="C118" s="36">
        <v>44034</v>
      </c>
      <c r="D118" t="s">
        <v>227</v>
      </c>
      <c r="E118" t="s">
        <v>210</v>
      </c>
      <c r="F118" s="30">
        <v>6379.8</v>
      </c>
      <c r="G118" s="27" t="s">
        <v>230</v>
      </c>
      <c r="H118" t="s">
        <v>132</v>
      </c>
      <c r="I118" t="s">
        <v>10</v>
      </c>
      <c r="J118" t="s">
        <v>36</v>
      </c>
      <c r="K118" s="26" t="str">
        <f>IF(ISNA(VLOOKUP(M118,DATA!A:A,1,0)),"NA",IF(F118&lt;=VLOOKUP(M118,DATA!A:H,8),"validé","non validé"))</f>
        <v>validé</v>
      </c>
      <c r="L118" s="38">
        <f t="shared" ca="1" si="1"/>
        <v>27410.05</v>
      </c>
      <c r="M118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EL JADIDA-Achats-Produits de nettoyage</v>
      </c>
    </row>
    <row r="119" spans="1:13" x14ac:dyDescent="0.3">
      <c r="A119" s="41">
        <v>114</v>
      </c>
      <c r="B119" t="s">
        <v>182</v>
      </c>
      <c r="C119" s="36">
        <v>44034</v>
      </c>
      <c r="D119" t="s">
        <v>227</v>
      </c>
      <c r="E119" t="s">
        <v>210</v>
      </c>
      <c r="F119" s="30">
        <v>6793.8</v>
      </c>
      <c r="G119" s="27" t="s">
        <v>230</v>
      </c>
      <c r="H119" t="s">
        <v>174</v>
      </c>
      <c r="I119" t="s">
        <v>10</v>
      </c>
      <c r="J119" t="s">
        <v>36</v>
      </c>
      <c r="K119" s="26" t="str">
        <f>IF(ISNA(VLOOKUP(M119,DATA!A:A,1,0)),"NA",IF(F119&lt;=VLOOKUP(M119,DATA!A:H,8),"validé","non validé"))</f>
        <v>validé</v>
      </c>
      <c r="L119" s="38">
        <f t="shared" ca="1" si="1"/>
        <v>31000.879999999997</v>
      </c>
      <c r="M119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EL JADIDA-Achats-Produits de nettoyage</v>
      </c>
    </row>
    <row r="120" spans="1:13" x14ac:dyDescent="0.3">
      <c r="A120" s="41">
        <v>115</v>
      </c>
      <c r="B120" t="s">
        <v>271</v>
      </c>
      <c r="C120" s="36">
        <v>44081</v>
      </c>
      <c r="D120" t="s">
        <v>305</v>
      </c>
      <c r="E120" t="s">
        <v>306</v>
      </c>
      <c r="F120" s="30">
        <v>360</v>
      </c>
      <c r="G120" s="27" t="s">
        <v>200</v>
      </c>
      <c r="H120" t="s">
        <v>201</v>
      </c>
      <c r="I120" t="s">
        <v>10</v>
      </c>
      <c r="J120" t="s">
        <v>307</v>
      </c>
      <c r="K120" s="26" t="str">
        <f>IF(ISNA(VLOOKUP(M120,DATA!A:A,1,0)),"NA",IF(F120&lt;=VLOOKUP(M120,DATA!A:H,8),"validé","non validé"))</f>
        <v>NA</v>
      </c>
      <c r="L120" s="38">
        <f t="shared" ca="1" si="1"/>
        <v>2112</v>
      </c>
      <c r="M120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HOLGED-Achats-Entretien et réparation</v>
      </c>
    </row>
    <row r="121" spans="1:13" x14ac:dyDescent="0.3">
      <c r="A121" s="41">
        <v>116</v>
      </c>
      <c r="B121" t="s">
        <v>96</v>
      </c>
      <c r="C121" s="36">
        <v>44081</v>
      </c>
      <c r="D121" t="s">
        <v>308</v>
      </c>
      <c r="E121" t="s">
        <v>161</v>
      </c>
      <c r="F121" s="30">
        <v>960</v>
      </c>
      <c r="G121" s="27" t="s">
        <v>177</v>
      </c>
      <c r="H121" t="s">
        <v>121</v>
      </c>
      <c r="I121" t="s">
        <v>178</v>
      </c>
      <c r="J121" t="s">
        <v>61</v>
      </c>
      <c r="K121" s="26" t="str">
        <f>IF(ISNA(VLOOKUP(M121,DATA!A:A,1,0)),"NA",IF(F121&lt;=VLOOKUP(M121,DATA!A:H,8),"validé","non validé"))</f>
        <v>validé</v>
      </c>
      <c r="L121" s="38">
        <f t="shared" ca="1" si="1"/>
        <v>1680</v>
      </c>
      <c r="M121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Sidi Maarouf-Marketing et communication-Impression documents</v>
      </c>
    </row>
    <row r="122" spans="1:13" x14ac:dyDescent="0.3">
      <c r="A122" s="41">
        <v>117</v>
      </c>
      <c r="B122" t="s">
        <v>271</v>
      </c>
      <c r="C122" s="36">
        <v>44081</v>
      </c>
      <c r="D122" t="s">
        <v>309</v>
      </c>
      <c r="E122" t="s">
        <v>310</v>
      </c>
      <c r="F122" s="30">
        <v>432</v>
      </c>
      <c r="G122" s="27" t="s">
        <v>165</v>
      </c>
      <c r="H122" t="s">
        <v>121</v>
      </c>
      <c r="I122" t="s">
        <v>10</v>
      </c>
      <c r="J122" t="s">
        <v>234</v>
      </c>
      <c r="K122" s="26" t="str">
        <f>IF(ISNA(VLOOKUP(M122,DATA!A:A,1,0)),"NA",IF(F122&lt;=VLOOKUP(M122,DATA!A:H,8),"validé","non validé"))</f>
        <v>NA</v>
      </c>
      <c r="L122" s="38">
        <f t="shared" ca="1" si="1"/>
        <v>5728.85</v>
      </c>
      <c r="M122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HOLGED-Achats-Prestation de service</v>
      </c>
    </row>
    <row r="123" spans="1:13" x14ac:dyDescent="0.3">
      <c r="A123" s="41">
        <v>118</v>
      </c>
      <c r="B123" t="s">
        <v>271</v>
      </c>
      <c r="C123" s="36">
        <v>44081</v>
      </c>
      <c r="D123" t="s">
        <v>309</v>
      </c>
      <c r="E123" t="s">
        <v>310</v>
      </c>
      <c r="F123" s="30">
        <v>432</v>
      </c>
      <c r="G123" s="27" t="s">
        <v>165</v>
      </c>
      <c r="H123" t="s">
        <v>121</v>
      </c>
      <c r="I123" t="s">
        <v>10</v>
      </c>
      <c r="J123" t="s">
        <v>234</v>
      </c>
      <c r="K123" s="26" t="str">
        <f>IF(ISNA(VLOOKUP(M123,DATA!A:A,1,0)),"NA",IF(F123&lt;=VLOOKUP(M123,DATA!A:H,8),"validé","non validé"))</f>
        <v>NA</v>
      </c>
      <c r="L123" s="38">
        <f t="shared" ca="1" si="1"/>
        <v>4290.3500000000004</v>
      </c>
      <c r="M123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HOLGED-Achats-Prestation de service</v>
      </c>
    </row>
    <row r="124" spans="1:13" x14ac:dyDescent="0.3">
      <c r="A124" s="41">
        <v>119</v>
      </c>
      <c r="B124" t="s">
        <v>271</v>
      </c>
      <c r="C124" s="36">
        <v>44081</v>
      </c>
      <c r="D124" t="s">
        <v>309</v>
      </c>
      <c r="E124" t="s">
        <v>310</v>
      </c>
      <c r="F124" s="30">
        <v>432</v>
      </c>
      <c r="G124" s="27" t="s">
        <v>165</v>
      </c>
      <c r="H124" t="s">
        <v>121</v>
      </c>
      <c r="I124" t="s">
        <v>10</v>
      </c>
      <c r="J124" t="s">
        <v>234</v>
      </c>
      <c r="K124" s="26" t="str">
        <f>IF(ISNA(VLOOKUP(M124,DATA!A:A,1,0)),"NA",IF(F124&lt;=VLOOKUP(M124,DATA!A:H,8),"validé","non validé"))</f>
        <v>NA</v>
      </c>
      <c r="L124" s="38">
        <f t="shared" ca="1" si="1"/>
        <v>4182.3500000000004</v>
      </c>
      <c r="M124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HOLGED-Achats-Prestation de service</v>
      </c>
    </row>
    <row r="125" spans="1:13" x14ac:dyDescent="0.3">
      <c r="A125" s="41">
        <v>120</v>
      </c>
      <c r="B125" t="s">
        <v>271</v>
      </c>
      <c r="C125" s="36">
        <v>44081</v>
      </c>
      <c r="D125" t="s">
        <v>309</v>
      </c>
      <c r="E125" t="s">
        <v>310</v>
      </c>
      <c r="F125" s="30">
        <v>432</v>
      </c>
      <c r="G125" s="27" t="s">
        <v>165</v>
      </c>
      <c r="H125" t="s">
        <v>121</v>
      </c>
      <c r="I125" t="s">
        <v>10</v>
      </c>
      <c r="J125" t="s">
        <v>234</v>
      </c>
      <c r="K125" s="26" t="str">
        <f>IF(ISNA(VLOOKUP(M125,DATA!A:A,1,0)),"NA",IF(F125&lt;=VLOOKUP(M125,DATA!A:H,8),"validé","non validé"))</f>
        <v>NA</v>
      </c>
      <c r="L125" s="38">
        <f t="shared" ca="1" si="1"/>
        <v>3272.85</v>
      </c>
      <c r="M125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HOLGED-Achats-Prestation de service</v>
      </c>
    </row>
    <row r="126" spans="1:13" x14ac:dyDescent="0.3">
      <c r="A126" s="41">
        <v>121</v>
      </c>
      <c r="B126" t="s">
        <v>271</v>
      </c>
      <c r="C126" s="36">
        <v>44081</v>
      </c>
      <c r="D126" t="s">
        <v>309</v>
      </c>
      <c r="E126" t="s">
        <v>310</v>
      </c>
      <c r="F126" s="30">
        <v>432</v>
      </c>
      <c r="G126" s="27" t="s">
        <v>165</v>
      </c>
      <c r="H126" t="s">
        <v>121</v>
      </c>
      <c r="I126" t="s">
        <v>10</v>
      </c>
      <c r="J126" t="s">
        <v>234</v>
      </c>
      <c r="K126" s="26" t="str">
        <f>IF(ISNA(VLOOKUP(M126,DATA!A:A,1,0)),"NA",IF(F126&lt;=VLOOKUP(M126,DATA!A:H,8),"validé","non validé"))</f>
        <v>NA</v>
      </c>
      <c r="L126" s="38">
        <f t="shared" ca="1" si="1"/>
        <v>1680</v>
      </c>
      <c r="M126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HOLGED-Achats-Prestation de service</v>
      </c>
    </row>
    <row r="127" spans="1:13" x14ac:dyDescent="0.3">
      <c r="A127" s="41">
        <v>122</v>
      </c>
      <c r="B127" t="s">
        <v>99</v>
      </c>
      <c r="C127" s="36">
        <v>44083</v>
      </c>
      <c r="D127" t="s">
        <v>311</v>
      </c>
      <c r="E127" t="s">
        <v>210</v>
      </c>
      <c r="F127" s="30">
        <v>1536</v>
      </c>
      <c r="G127" s="27" t="s">
        <v>245</v>
      </c>
      <c r="H127" t="s">
        <v>312</v>
      </c>
      <c r="I127" t="s">
        <v>10</v>
      </c>
      <c r="J127" t="s">
        <v>31</v>
      </c>
      <c r="K127" s="26" t="str">
        <f>IF(ISNA(VLOOKUP(M127,DATA!A:A,1,0)),"NA",IF(F127&lt;=VLOOKUP(M127,DATA!A:H,8),"validé","non validé"))</f>
        <v>validé</v>
      </c>
      <c r="L127" s="38">
        <f t="shared" ca="1" si="1"/>
        <v>1680</v>
      </c>
      <c r="M127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Berrechid-Achats-Divers</v>
      </c>
    </row>
    <row r="128" spans="1:13" x14ac:dyDescent="0.3">
      <c r="A128" s="41">
        <v>123</v>
      </c>
      <c r="B128" t="s">
        <v>106</v>
      </c>
      <c r="C128" s="36">
        <v>44083</v>
      </c>
      <c r="D128" t="s">
        <v>313</v>
      </c>
      <c r="E128" t="s">
        <v>314</v>
      </c>
      <c r="F128" s="30">
        <v>1100</v>
      </c>
      <c r="G128" s="27" t="s">
        <v>315</v>
      </c>
      <c r="H128" t="s">
        <v>126</v>
      </c>
      <c r="I128" t="s">
        <v>10</v>
      </c>
      <c r="J128" t="s">
        <v>38</v>
      </c>
      <c r="K128" s="26" t="str">
        <f>IF(ISNA(VLOOKUP(M128,DATA!A:A,1,0)),"NA",IF(F128&lt;=VLOOKUP(M128,DATA!A:H,8),"validé","non validé"))</f>
        <v>validé</v>
      </c>
      <c r="L128" s="38">
        <f t="shared" ca="1" si="1"/>
        <v>1680</v>
      </c>
      <c r="M128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JOURI CHERKAOUI-Achats-DIVERS REPARATIONS</v>
      </c>
    </row>
    <row r="129" spans="1:13" x14ac:dyDescent="0.3">
      <c r="A129" s="41">
        <v>124</v>
      </c>
      <c r="B129" t="s">
        <v>95</v>
      </c>
      <c r="C129" s="36">
        <v>44078</v>
      </c>
      <c r="D129" t="s">
        <v>316</v>
      </c>
      <c r="E129" t="s">
        <v>219</v>
      </c>
      <c r="F129" s="30">
        <v>878.4</v>
      </c>
      <c r="G129" s="27" t="s">
        <v>266</v>
      </c>
      <c r="H129" t="s">
        <v>174</v>
      </c>
      <c r="I129" t="s">
        <v>10</v>
      </c>
      <c r="J129" t="s">
        <v>166</v>
      </c>
      <c r="K129" s="26" t="str">
        <f>IF(ISNA(VLOOKUP(M129,DATA!A:A,1,0)),"NA",IF(F129&lt;=VLOOKUP(M129,DATA!A:H,8),"validé","non validé"))</f>
        <v>NA</v>
      </c>
      <c r="L129" s="38">
        <f t="shared" ca="1" si="1"/>
        <v>6758.4</v>
      </c>
      <c r="M129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Californie-Achats-Fournitures scolaires</v>
      </c>
    </row>
    <row r="130" spans="1:13" x14ac:dyDescent="0.3">
      <c r="A130" s="41">
        <v>125</v>
      </c>
      <c r="B130" t="s">
        <v>95</v>
      </c>
      <c r="C130" s="36">
        <v>44083</v>
      </c>
      <c r="D130" t="s">
        <v>317</v>
      </c>
      <c r="E130" t="s">
        <v>318</v>
      </c>
      <c r="F130" s="30">
        <v>1056</v>
      </c>
      <c r="G130" s="27" t="s">
        <v>169</v>
      </c>
      <c r="H130" t="s">
        <v>126</v>
      </c>
      <c r="I130" t="s">
        <v>10</v>
      </c>
      <c r="J130" t="s">
        <v>38</v>
      </c>
      <c r="K130" s="26" t="str">
        <f>IF(ISNA(VLOOKUP(M130,DATA!A:A,1,0)),"NA",IF(F130&lt;=VLOOKUP(M130,DATA!A:H,8),"validé","non validé"))</f>
        <v>validé</v>
      </c>
      <c r="L130" s="38">
        <f t="shared" ca="1" si="1"/>
        <v>36666.339999999997</v>
      </c>
      <c r="M130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Californie-Achats-DIVERS REPARATIONS</v>
      </c>
    </row>
    <row r="131" spans="1:13" x14ac:dyDescent="0.3">
      <c r="A131" s="41">
        <v>126</v>
      </c>
      <c r="B131" t="s">
        <v>271</v>
      </c>
      <c r="C131" s="36">
        <v>44076</v>
      </c>
      <c r="D131" t="s">
        <v>319</v>
      </c>
      <c r="E131" t="s">
        <v>320</v>
      </c>
      <c r="F131" s="30">
        <v>1324</v>
      </c>
      <c r="G131" s="27" t="s">
        <v>200</v>
      </c>
      <c r="H131" t="s">
        <v>201</v>
      </c>
      <c r="I131" t="s">
        <v>10</v>
      </c>
      <c r="J131" t="s">
        <v>166</v>
      </c>
      <c r="K131" s="26" t="str">
        <f>IF(ISNA(VLOOKUP(M131,DATA!A:A,1,0)),"NA",IF(F131&lt;=VLOOKUP(M131,DATA!A:H,8),"validé","non validé"))</f>
        <v>NA</v>
      </c>
      <c r="L131" s="38">
        <f t="shared" ca="1" si="1"/>
        <v>1680</v>
      </c>
      <c r="M131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HOLGED-Achats-Fournitures scolaires</v>
      </c>
    </row>
    <row r="132" spans="1:13" x14ac:dyDescent="0.3">
      <c r="A132" s="41">
        <v>127</v>
      </c>
      <c r="B132" t="s">
        <v>182</v>
      </c>
      <c r="C132" s="36">
        <v>44036</v>
      </c>
      <c r="D132" t="s">
        <v>231</v>
      </c>
      <c r="E132" t="s">
        <v>213</v>
      </c>
      <c r="F132" s="30">
        <v>6402</v>
      </c>
      <c r="G132" s="27" t="s">
        <v>230</v>
      </c>
      <c r="H132" t="s">
        <v>121</v>
      </c>
      <c r="I132" t="s">
        <v>10</v>
      </c>
      <c r="J132" t="s">
        <v>33</v>
      </c>
      <c r="K132" s="26" t="str">
        <f>IF(ISNA(VLOOKUP(M132,DATA!A:A,1,0)),"NA",IF(F132&lt;=VLOOKUP(M132,DATA!A:H,8),"validé","non validé"))</f>
        <v>validé</v>
      </c>
      <c r="L132" s="38">
        <f t="shared" ca="1" si="1"/>
        <v>1680</v>
      </c>
      <c r="M132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EL JADIDA-Achats-Vêtement de travail</v>
      </c>
    </row>
    <row r="133" spans="1:13" x14ac:dyDescent="0.3">
      <c r="A133" s="41">
        <v>128</v>
      </c>
      <c r="B133" t="s">
        <v>182</v>
      </c>
      <c r="C133" s="36">
        <v>44034</v>
      </c>
      <c r="D133" t="s">
        <v>205</v>
      </c>
      <c r="E133" t="s">
        <v>214</v>
      </c>
      <c r="F133" s="30">
        <v>4029.6</v>
      </c>
      <c r="G133" s="27" t="s">
        <v>230</v>
      </c>
      <c r="H133" t="s">
        <v>132</v>
      </c>
      <c r="I133" t="s">
        <v>10</v>
      </c>
      <c r="J133" t="s">
        <v>44</v>
      </c>
      <c r="K133" s="26" t="str">
        <f>IF(ISNA(VLOOKUP(M133,DATA!A:A,1,0)),"NA",IF(F133&lt;=VLOOKUP(M133,DATA!A:H,8),"validé","non validé"))</f>
        <v>validé</v>
      </c>
      <c r="L133" s="38">
        <f t="shared" ca="1" si="1"/>
        <v>1680</v>
      </c>
      <c r="M133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EL JADIDA-Primaire-Achats-Consommables</v>
      </c>
    </row>
    <row r="134" spans="1:13" x14ac:dyDescent="0.3">
      <c r="A134" s="41">
        <v>129</v>
      </c>
      <c r="B134" t="s">
        <v>91</v>
      </c>
      <c r="C134" s="36">
        <v>44082</v>
      </c>
      <c r="D134" t="s">
        <v>323</v>
      </c>
      <c r="E134" t="s">
        <v>277</v>
      </c>
      <c r="F134" s="30">
        <v>2520</v>
      </c>
      <c r="G134" s="27" t="s">
        <v>322</v>
      </c>
      <c r="H134" t="s">
        <v>122</v>
      </c>
      <c r="I134" t="s">
        <v>10</v>
      </c>
      <c r="J134" t="s">
        <v>31</v>
      </c>
      <c r="K134" s="26" t="str">
        <f>IF(ISNA(VLOOKUP(M134,DATA!A:A,1,0)),"NA",IF(F134&lt;=VLOOKUP(M134,DATA!A:H,8),"validé","non validé"))</f>
        <v>validé</v>
      </c>
      <c r="L134" s="38">
        <f t="shared" ref="L134:L197" ca="1" si="2">SUMIF(M134:M481,M134,OFFSET($F$5,1,0,-1,1))</f>
        <v>88342.49</v>
      </c>
      <c r="M134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JABR-Achats-Divers</v>
      </c>
    </row>
    <row r="135" spans="1:13" x14ac:dyDescent="0.3">
      <c r="A135" s="41">
        <v>130</v>
      </c>
      <c r="B135" t="s">
        <v>182</v>
      </c>
      <c r="C135" s="36">
        <v>44075</v>
      </c>
      <c r="D135" t="s">
        <v>250</v>
      </c>
      <c r="E135" t="s">
        <v>210</v>
      </c>
      <c r="F135" s="30">
        <v>29177.4</v>
      </c>
      <c r="G135" s="27" t="s">
        <v>230</v>
      </c>
      <c r="H135" t="s">
        <v>121</v>
      </c>
      <c r="I135" t="s">
        <v>10</v>
      </c>
      <c r="J135" t="s">
        <v>36</v>
      </c>
      <c r="K135" s="26" t="str">
        <f>IF(ISNA(VLOOKUP(M135,DATA!A:A,1,0)),"NA",IF(F135&lt;=VLOOKUP(M135,DATA!A:H,8),"validé","non validé"))</f>
        <v>validé</v>
      </c>
      <c r="L135" s="38">
        <f t="shared" ca="1" si="2"/>
        <v>11142</v>
      </c>
      <c r="M135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EL JADIDA-Achats-Produits de nettoyage</v>
      </c>
    </row>
    <row r="136" spans="1:13" x14ac:dyDescent="0.3">
      <c r="A136" s="41">
        <v>131</v>
      </c>
      <c r="B136" t="s">
        <v>182</v>
      </c>
      <c r="C136" s="36">
        <v>44034</v>
      </c>
      <c r="D136" t="s">
        <v>335</v>
      </c>
      <c r="E136" t="s">
        <v>222</v>
      </c>
      <c r="F136" s="30">
        <v>1084.8</v>
      </c>
      <c r="G136" s="27" t="s">
        <v>230</v>
      </c>
      <c r="H136" t="s">
        <v>121</v>
      </c>
      <c r="I136" t="s">
        <v>10</v>
      </c>
      <c r="J136" t="s">
        <v>31</v>
      </c>
      <c r="K136" s="26" t="str">
        <f>IF(ISNA(VLOOKUP(M136,DATA!A:A,1,0)),"NA",IF(F136&lt;=VLOOKUP(M136,DATA!A:H,8),"validé","non validé"))</f>
        <v>validé</v>
      </c>
      <c r="L136" s="38">
        <f t="shared" ca="1" si="2"/>
        <v>5670</v>
      </c>
      <c r="M136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EL JADIDA-Achats-Divers</v>
      </c>
    </row>
    <row r="137" spans="1:13" x14ac:dyDescent="0.3">
      <c r="A137" s="41">
        <v>132</v>
      </c>
      <c r="B137" t="s">
        <v>91</v>
      </c>
      <c r="C137" s="36">
        <v>44032</v>
      </c>
      <c r="D137" t="s">
        <v>324</v>
      </c>
      <c r="E137" t="s">
        <v>325</v>
      </c>
      <c r="F137" s="30">
        <v>3500</v>
      </c>
      <c r="G137" s="27" t="s">
        <v>173</v>
      </c>
      <c r="H137" t="s">
        <v>122</v>
      </c>
      <c r="I137" t="s">
        <v>10</v>
      </c>
      <c r="J137" t="s">
        <v>307</v>
      </c>
      <c r="K137" s="26" t="str">
        <f>IF(ISNA(VLOOKUP(M137,DATA!A:A,1,0)),"NA",IF(F137&lt;=VLOOKUP(M137,DATA!A:H,8),"validé","non validé"))</f>
        <v>NA</v>
      </c>
      <c r="L137" s="38">
        <f t="shared" ca="1" si="2"/>
        <v>14690.8</v>
      </c>
      <c r="M137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JABR-Achats-Entretien et réparation</v>
      </c>
    </row>
    <row r="138" spans="1:13" x14ac:dyDescent="0.3">
      <c r="A138" s="41">
        <v>133</v>
      </c>
      <c r="B138" t="s">
        <v>326</v>
      </c>
      <c r="C138" s="36" t="s">
        <v>327</v>
      </c>
      <c r="D138" t="s">
        <v>328</v>
      </c>
      <c r="E138" t="s">
        <v>325</v>
      </c>
      <c r="F138" s="30">
        <v>2500</v>
      </c>
      <c r="G138" s="27" t="s">
        <v>173</v>
      </c>
      <c r="H138" t="s">
        <v>132</v>
      </c>
      <c r="I138" t="s">
        <v>10</v>
      </c>
      <c r="J138" t="s">
        <v>307</v>
      </c>
      <c r="K138" s="26" t="str">
        <f>IF(ISNA(VLOOKUP(M138,DATA!A:A,1,0)),"NA",IF(F138&lt;=VLOOKUP(M138,DATA!A:H,8),"validé","non validé"))</f>
        <v>NA</v>
      </c>
      <c r="L138" s="38">
        <f t="shared" ca="1" si="2"/>
        <v>1680</v>
      </c>
      <c r="M138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 JUNIOR PRIVEE-Achats-Entretien et réparation</v>
      </c>
    </row>
    <row r="139" spans="1:13" x14ac:dyDescent="0.3">
      <c r="A139" s="41">
        <v>134</v>
      </c>
      <c r="B139" t="s">
        <v>95</v>
      </c>
      <c r="C139" s="36">
        <v>44083</v>
      </c>
      <c r="D139" t="s">
        <v>329</v>
      </c>
      <c r="E139" t="s">
        <v>318</v>
      </c>
      <c r="F139" s="30">
        <v>912</v>
      </c>
      <c r="G139" s="27" t="s">
        <v>169</v>
      </c>
      <c r="H139" t="s">
        <v>126</v>
      </c>
      <c r="I139" t="s">
        <v>10</v>
      </c>
      <c r="J139" t="s">
        <v>38</v>
      </c>
      <c r="K139" s="26" t="str">
        <f>IF(ISNA(VLOOKUP(M139,DATA!A:A,1,0)),"NA",IF(F139&lt;=VLOOKUP(M139,DATA!A:H,8),"validé","non validé"))</f>
        <v>validé</v>
      </c>
      <c r="L139" s="38">
        <f t="shared" ca="1" si="2"/>
        <v>31318</v>
      </c>
      <c r="M139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Californie-Achats-DIVERS REPARATIONS</v>
      </c>
    </row>
    <row r="140" spans="1:13" x14ac:dyDescent="0.3">
      <c r="A140" s="41">
        <v>135</v>
      </c>
      <c r="B140" t="s">
        <v>104</v>
      </c>
      <c r="C140" s="36">
        <v>44083</v>
      </c>
      <c r="D140" t="s">
        <v>330</v>
      </c>
      <c r="E140" t="s">
        <v>199</v>
      </c>
      <c r="F140" s="30">
        <v>4200</v>
      </c>
      <c r="G140" s="27" t="s">
        <v>258</v>
      </c>
      <c r="H140" t="s">
        <v>121</v>
      </c>
      <c r="I140" t="s">
        <v>10</v>
      </c>
      <c r="J140" t="s">
        <v>202</v>
      </c>
      <c r="K140" s="26" t="str">
        <f>IF(ISNA(VLOOKUP(M140,DATA!A:A,1,0)),"NA",IF(F140&lt;=VLOOKUP(M140,DATA!A:H,8),"validé","non validé"))</f>
        <v>NA</v>
      </c>
      <c r="L140" s="38">
        <f t="shared" ca="1" si="2"/>
        <v>18413.239999999998</v>
      </c>
      <c r="M140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GROUPE SCOLAIRE DEUX VILLES-Achats-Pneu</v>
      </c>
    </row>
    <row r="141" spans="1:13" x14ac:dyDescent="0.3">
      <c r="A141" s="41">
        <v>136</v>
      </c>
      <c r="B141" t="s">
        <v>106</v>
      </c>
      <c r="C141" s="36">
        <v>44083</v>
      </c>
      <c r="D141" t="s">
        <v>252</v>
      </c>
      <c r="E141" t="s">
        <v>210</v>
      </c>
      <c r="F141" s="30">
        <v>1039.2</v>
      </c>
      <c r="G141" s="27" t="s">
        <v>315</v>
      </c>
      <c r="H141" t="s">
        <v>121</v>
      </c>
      <c r="I141" t="s">
        <v>10</v>
      </c>
      <c r="J141" t="s">
        <v>36</v>
      </c>
      <c r="K141" s="26" t="str">
        <f>IF(ISNA(VLOOKUP(M141,DATA!A:A,1,0)),"NA",IF(F141&lt;=VLOOKUP(M141,DATA!A:H,8),"validé","non validé"))</f>
        <v>validé</v>
      </c>
      <c r="L141" s="38">
        <f t="shared" ca="1" si="2"/>
        <v>4357.6499999999996</v>
      </c>
      <c r="M141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JOURI CHERKAOUI-Achats-Produits de nettoyage</v>
      </c>
    </row>
    <row r="142" spans="1:13" x14ac:dyDescent="0.3">
      <c r="A142" s="41">
        <v>137</v>
      </c>
      <c r="B142" t="s">
        <v>106</v>
      </c>
      <c r="C142" s="36">
        <v>44083</v>
      </c>
      <c r="D142" t="s">
        <v>331</v>
      </c>
      <c r="E142" t="s">
        <v>210</v>
      </c>
      <c r="F142" s="30">
        <v>2016</v>
      </c>
      <c r="G142" s="27" t="s">
        <v>315</v>
      </c>
      <c r="H142" t="s">
        <v>121</v>
      </c>
      <c r="I142" t="s">
        <v>10</v>
      </c>
      <c r="J142" t="s">
        <v>36</v>
      </c>
      <c r="K142" s="26" t="str">
        <f>IF(ISNA(VLOOKUP(M142,DATA!A:A,1,0)),"NA",IF(F142&lt;=VLOOKUP(M142,DATA!A:H,8),"validé","non validé"))</f>
        <v>validé</v>
      </c>
      <c r="L142" s="38">
        <f t="shared" ca="1" si="2"/>
        <v>30857.4</v>
      </c>
      <c r="M142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JOURI CHERKAOUI-Achats-Produits de nettoyage</v>
      </c>
    </row>
    <row r="143" spans="1:13" x14ac:dyDescent="0.3">
      <c r="A143" s="41">
        <v>138</v>
      </c>
      <c r="B143" t="s">
        <v>95</v>
      </c>
      <c r="C143" s="36">
        <v>44084</v>
      </c>
      <c r="D143" t="s">
        <v>332</v>
      </c>
      <c r="E143" t="s">
        <v>293</v>
      </c>
      <c r="F143" s="30">
        <v>2784</v>
      </c>
      <c r="G143" s="27" t="s">
        <v>237</v>
      </c>
      <c r="I143" t="s">
        <v>10</v>
      </c>
      <c r="J143" t="s">
        <v>38</v>
      </c>
      <c r="K143" s="26" t="str">
        <f>IF(ISNA(VLOOKUP(M143,DATA!A:A,1,0)),"NA",IF(F143&lt;=VLOOKUP(M143,DATA!A:H,8),"validé","non validé"))</f>
        <v>validé</v>
      </c>
      <c r="L143" s="38">
        <f t="shared" ca="1" si="2"/>
        <v>29556.400000000001</v>
      </c>
      <c r="M143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Californie-Achats-DIVERS REPARATIONS</v>
      </c>
    </row>
    <row r="144" spans="1:13" x14ac:dyDescent="0.3">
      <c r="A144" s="41">
        <v>139</v>
      </c>
      <c r="B144" t="s">
        <v>182</v>
      </c>
      <c r="C144" s="36">
        <v>44090</v>
      </c>
      <c r="D144" t="s">
        <v>408</v>
      </c>
      <c r="E144" t="s">
        <v>210</v>
      </c>
      <c r="F144" s="30">
        <v>840</v>
      </c>
      <c r="G144" s="27" t="s">
        <v>230</v>
      </c>
      <c r="H144" t="s">
        <v>121</v>
      </c>
      <c r="I144" t="s">
        <v>10</v>
      </c>
      <c r="J144" t="s">
        <v>36</v>
      </c>
      <c r="K144" s="26" t="str">
        <f>IF(ISNA(VLOOKUP(M144,DATA!A:A,1,0)),"NA",IF(F144&lt;=VLOOKUP(M144,DATA!A:H,8),"validé","non validé"))</f>
        <v>validé</v>
      </c>
      <c r="L144" s="38">
        <f t="shared" ca="1" si="2"/>
        <v>10377.5</v>
      </c>
      <c r="M144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EL JADIDA-Achats-Produits de nettoyage</v>
      </c>
    </row>
    <row r="145" spans="1:13" x14ac:dyDescent="0.3">
      <c r="A145" s="41">
        <v>140</v>
      </c>
      <c r="B145" t="s">
        <v>96</v>
      </c>
      <c r="C145" s="36">
        <v>44083</v>
      </c>
      <c r="D145" t="s">
        <v>334</v>
      </c>
      <c r="E145" t="s">
        <v>187</v>
      </c>
      <c r="F145" s="30">
        <v>1800</v>
      </c>
      <c r="G145" s="27" t="s">
        <v>177</v>
      </c>
      <c r="H145" t="s">
        <v>121</v>
      </c>
      <c r="I145" t="s">
        <v>178</v>
      </c>
      <c r="J145" t="s">
        <v>63</v>
      </c>
      <c r="K145" s="26" t="str">
        <f>IF(ISNA(VLOOKUP(M145,DATA!A:A,1,0)),"NA",IF(F145&lt;=VLOOKUP(M145,DATA!A:H,8),"validé","non validé"))</f>
        <v>validé</v>
      </c>
      <c r="L145" s="38">
        <f t="shared" ca="1" si="2"/>
        <v>1680</v>
      </c>
      <c r="M145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Sidi Maarouf-Marketing et communication-Sponsoring de postes</v>
      </c>
    </row>
    <row r="146" spans="1:13" x14ac:dyDescent="0.3">
      <c r="A146" s="41">
        <v>141</v>
      </c>
      <c r="B146" t="s">
        <v>182</v>
      </c>
      <c r="C146" s="36">
        <v>44098</v>
      </c>
      <c r="D146" t="s">
        <v>482</v>
      </c>
      <c r="E146" t="s">
        <v>210</v>
      </c>
      <c r="F146" s="30">
        <v>8521.2000000000007</v>
      </c>
      <c r="G146" s="27" t="s">
        <v>230</v>
      </c>
      <c r="H146" t="s">
        <v>174</v>
      </c>
      <c r="I146" t="s">
        <v>10</v>
      </c>
      <c r="J146" t="s">
        <v>36</v>
      </c>
      <c r="K146" s="26" t="str">
        <f>IF(ISNA(VLOOKUP(M146,DATA!A:A,1,0)),"NA",IF(F146&lt;=VLOOKUP(M146,DATA!A:H,8),"validé","non validé"))</f>
        <v>validé</v>
      </c>
      <c r="L146" s="38">
        <f t="shared" ca="1" si="2"/>
        <v>3118.5</v>
      </c>
      <c r="M146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EL JADIDA-Achats-Produits de nettoyage</v>
      </c>
    </row>
    <row r="147" spans="1:13" x14ac:dyDescent="0.3">
      <c r="A147" s="41">
        <v>142</v>
      </c>
      <c r="B147" t="s">
        <v>96</v>
      </c>
      <c r="C147" s="36">
        <v>44083</v>
      </c>
      <c r="D147" t="s">
        <v>336</v>
      </c>
      <c r="E147" t="s">
        <v>176</v>
      </c>
      <c r="F147" s="30">
        <v>4800</v>
      </c>
      <c r="G147" s="27" t="s">
        <v>177</v>
      </c>
      <c r="H147" t="s">
        <v>121</v>
      </c>
      <c r="I147" t="s">
        <v>10</v>
      </c>
      <c r="J147" t="s">
        <v>337</v>
      </c>
      <c r="K147" s="26" t="str">
        <f>IF(ISNA(VLOOKUP(M147,DATA!A:A,1,0)),"NA",IF(F147&lt;=VLOOKUP(M147,DATA!A:H,8),"validé","non validé"))</f>
        <v>NA</v>
      </c>
      <c r="L147" s="38">
        <f t="shared" ca="1" si="2"/>
        <v>1680</v>
      </c>
      <c r="M147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Sidi Maarouf-Achats-Maintenance site Web</v>
      </c>
    </row>
    <row r="148" spans="1:13" x14ac:dyDescent="0.3">
      <c r="A148" s="41">
        <v>143</v>
      </c>
      <c r="B148" t="s">
        <v>91</v>
      </c>
      <c r="C148" s="36">
        <v>44018</v>
      </c>
      <c r="D148" t="s">
        <v>338</v>
      </c>
      <c r="E148" t="s">
        <v>339</v>
      </c>
      <c r="F148" s="30">
        <v>13353.8</v>
      </c>
      <c r="G148" s="27" t="s">
        <v>237</v>
      </c>
      <c r="H148" t="s">
        <v>121</v>
      </c>
      <c r="I148" t="s">
        <v>25</v>
      </c>
      <c r="J148" t="s">
        <v>50</v>
      </c>
      <c r="K148" s="26" t="str">
        <f>IF(ISNA(VLOOKUP(M148,DATA!A:A,1,0)),"NA",IF(F148&lt;=VLOOKUP(M148,DATA!A:H,8),"validé","non validé"))</f>
        <v>validé</v>
      </c>
      <c r="L148" s="38">
        <f t="shared" ca="1" si="2"/>
        <v>1680</v>
      </c>
      <c r="M148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JABR-SI-SAGE PAIE</v>
      </c>
    </row>
    <row r="149" spans="1:13" x14ac:dyDescent="0.3">
      <c r="A149" s="41">
        <v>144</v>
      </c>
      <c r="B149" t="s">
        <v>326</v>
      </c>
      <c r="C149" s="36">
        <v>44018</v>
      </c>
      <c r="D149" t="s">
        <v>338</v>
      </c>
      <c r="E149" t="s">
        <v>339</v>
      </c>
      <c r="F149" s="30">
        <v>5065.24</v>
      </c>
      <c r="G149" s="27" t="s">
        <v>237</v>
      </c>
      <c r="H149" t="s">
        <v>121</v>
      </c>
      <c r="I149" t="s">
        <v>25</v>
      </c>
      <c r="J149" t="s">
        <v>50</v>
      </c>
      <c r="K149" s="26" t="str">
        <f>IF(ISNA(VLOOKUP(M149,DATA!A:A,1,0)),"NA",IF(F149&lt;=VLOOKUP(M149,DATA!A:H,8),"validé","non validé"))</f>
        <v>NA</v>
      </c>
      <c r="L149" s="38">
        <f t="shared" ca="1" si="2"/>
        <v>1680</v>
      </c>
      <c r="M149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 JUNIOR PRIVEE-SI-SAGE PAIE</v>
      </c>
    </row>
    <row r="150" spans="1:13" x14ac:dyDescent="0.3">
      <c r="A150" s="41">
        <v>145</v>
      </c>
      <c r="B150" t="s">
        <v>182</v>
      </c>
      <c r="D150" t="s">
        <v>506</v>
      </c>
      <c r="E150" t="s">
        <v>210</v>
      </c>
      <c r="F150" s="30">
        <v>13876.8</v>
      </c>
      <c r="G150" s="27" t="s">
        <v>507</v>
      </c>
      <c r="H150" t="s">
        <v>119</v>
      </c>
      <c r="I150" t="s">
        <v>10</v>
      </c>
      <c r="J150" t="s">
        <v>36</v>
      </c>
      <c r="K150" s="26" t="str">
        <f>IF(ISNA(VLOOKUP(M150,DATA!A:A,1,0)),"NA",IF(F150&lt;=VLOOKUP(M150,DATA!A:H,8),"validé","non validé"))</f>
        <v>validé</v>
      </c>
      <c r="L150" s="38">
        <f t="shared" ca="1" si="2"/>
        <v>1680</v>
      </c>
      <c r="M150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EL JADIDA-Achats-Produits de nettoyage</v>
      </c>
    </row>
    <row r="151" spans="1:13" x14ac:dyDescent="0.3">
      <c r="A151" s="41">
        <v>146</v>
      </c>
      <c r="B151" t="s">
        <v>182</v>
      </c>
      <c r="D151" t="s">
        <v>545</v>
      </c>
      <c r="E151" t="s">
        <v>210</v>
      </c>
      <c r="F151" s="30">
        <v>3312</v>
      </c>
      <c r="G151" s="27" t="s">
        <v>507</v>
      </c>
      <c r="H151" t="s">
        <v>119</v>
      </c>
      <c r="I151" t="s">
        <v>10</v>
      </c>
      <c r="J151" t="s">
        <v>31</v>
      </c>
      <c r="K151" s="26" t="str">
        <f>IF(ISNA(VLOOKUP(M151,DATA!A:A,1,0)),"NA",IF(F151&lt;=VLOOKUP(M151,DATA!A:H,8),"validé","non validé"))</f>
        <v>validé</v>
      </c>
      <c r="L151" s="38">
        <f t="shared" ca="1" si="2"/>
        <v>1680</v>
      </c>
      <c r="M151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EL JADIDA-Achats-Divers</v>
      </c>
    </row>
    <row r="152" spans="1:13" x14ac:dyDescent="0.3">
      <c r="A152" s="41">
        <v>147</v>
      </c>
      <c r="B152" t="s">
        <v>182</v>
      </c>
      <c r="C152" s="36">
        <v>44018</v>
      </c>
      <c r="D152" t="s">
        <v>338</v>
      </c>
      <c r="E152" t="s">
        <v>339</v>
      </c>
      <c r="F152" s="30">
        <v>3683.81</v>
      </c>
      <c r="G152" s="27" t="s">
        <v>237</v>
      </c>
      <c r="H152" t="s">
        <v>121</v>
      </c>
      <c r="I152" t="s">
        <v>25</v>
      </c>
      <c r="J152" t="s">
        <v>50</v>
      </c>
      <c r="K152" s="26" t="str">
        <f>IF(ISNA(VLOOKUP(M152,DATA!A:A,1,0)),"NA",IF(F152&lt;=VLOOKUP(M152,DATA!A:H,8),"validé","non validé"))</f>
        <v>validé</v>
      </c>
      <c r="L152" s="38">
        <f t="shared" ca="1" si="2"/>
        <v>1680</v>
      </c>
      <c r="M152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EL JADIDA-SI-SAGE PAIE</v>
      </c>
    </row>
    <row r="153" spans="1:13" x14ac:dyDescent="0.3">
      <c r="A153" s="41">
        <v>148</v>
      </c>
      <c r="B153" t="s">
        <v>100</v>
      </c>
      <c r="C153" s="36">
        <v>44081</v>
      </c>
      <c r="D153" t="s">
        <v>301</v>
      </c>
      <c r="E153" t="s">
        <v>304</v>
      </c>
      <c r="F153" s="30">
        <v>9470.6</v>
      </c>
      <c r="G153" s="27" t="s">
        <v>303</v>
      </c>
      <c r="H153" t="s">
        <v>174</v>
      </c>
      <c r="I153" t="s">
        <v>10</v>
      </c>
      <c r="J153" t="s">
        <v>31</v>
      </c>
      <c r="K153" s="26" t="str">
        <f>IF(ISNA(VLOOKUP(M153,DATA!A:A,1,0)),"NA",IF(F153&lt;=VLOOKUP(M153,DATA!A:H,8),"validé","non validé"))</f>
        <v>validé</v>
      </c>
      <c r="L153" s="38">
        <f t="shared" ca="1" si="2"/>
        <v>18301.2</v>
      </c>
      <c r="M153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Oasis-Achats-Divers</v>
      </c>
    </row>
    <row r="154" spans="1:13" x14ac:dyDescent="0.3">
      <c r="A154" s="41">
        <v>149</v>
      </c>
      <c r="B154" t="s">
        <v>100</v>
      </c>
      <c r="C154" s="36">
        <v>44018</v>
      </c>
      <c r="D154" t="s">
        <v>338</v>
      </c>
      <c r="E154" t="s">
        <v>339</v>
      </c>
      <c r="F154" s="30">
        <v>2762.86</v>
      </c>
      <c r="G154" s="27" t="s">
        <v>237</v>
      </c>
      <c r="H154" t="s">
        <v>121</v>
      </c>
      <c r="I154" t="s">
        <v>25</v>
      </c>
      <c r="J154" t="s">
        <v>50</v>
      </c>
      <c r="K154" s="26" t="str">
        <f>IF(ISNA(VLOOKUP(M154,DATA!A:A,1,0)),"NA",IF(F154&lt;=VLOOKUP(M154,DATA!A:H,8),"validé","non validé"))</f>
        <v>validé</v>
      </c>
      <c r="L154" s="38">
        <f t="shared" ca="1" si="2"/>
        <v>1680</v>
      </c>
      <c r="M154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Oasis-SI-SAGE PAIE</v>
      </c>
    </row>
    <row r="155" spans="1:13" x14ac:dyDescent="0.3">
      <c r="A155" s="41">
        <v>150</v>
      </c>
      <c r="B155" t="s">
        <v>99</v>
      </c>
      <c r="C155" s="36">
        <v>44018</v>
      </c>
      <c r="D155" t="s">
        <v>338</v>
      </c>
      <c r="E155" t="s">
        <v>339</v>
      </c>
      <c r="F155" s="30">
        <v>2762.86</v>
      </c>
      <c r="G155" s="27" t="s">
        <v>237</v>
      </c>
      <c r="H155" t="s">
        <v>121</v>
      </c>
      <c r="I155" t="s">
        <v>25</v>
      </c>
      <c r="J155" t="s">
        <v>50</v>
      </c>
      <c r="K155" s="26" t="str">
        <f>IF(ISNA(VLOOKUP(M155,DATA!A:A,1,0)),"NA",IF(F155&lt;=VLOOKUP(M155,DATA!A:H,8),"validé","non validé"))</f>
        <v>validé</v>
      </c>
      <c r="L155" s="38">
        <f t="shared" ca="1" si="2"/>
        <v>1680</v>
      </c>
      <c r="M155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Berrechid-SI-SAGE PAIE</v>
      </c>
    </row>
    <row r="156" spans="1:13" x14ac:dyDescent="0.3">
      <c r="A156" s="41">
        <v>151</v>
      </c>
      <c r="B156" t="s">
        <v>326</v>
      </c>
      <c r="C156" s="36">
        <v>44071</v>
      </c>
      <c r="D156" t="s">
        <v>340</v>
      </c>
      <c r="E156" t="s">
        <v>341</v>
      </c>
      <c r="F156" s="30">
        <v>3620</v>
      </c>
      <c r="G156" s="27" t="s">
        <v>342</v>
      </c>
      <c r="H156" t="s">
        <v>343</v>
      </c>
      <c r="I156" t="s">
        <v>10</v>
      </c>
      <c r="J156" t="s">
        <v>344</v>
      </c>
      <c r="K156" s="26" t="str">
        <f>IF(ISNA(VLOOKUP(M156,DATA!A:A,1,0)),"NA",IF(F156&lt;=VLOOKUP(M156,DATA!A:H,8),"validé","non validé"))</f>
        <v>NA</v>
      </c>
      <c r="L156" s="38">
        <f t="shared" ca="1" si="2"/>
        <v>1680</v>
      </c>
      <c r="M156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 JUNIOR PRIVEE-Achats-Evenement</v>
      </c>
    </row>
    <row r="157" spans="1:13" x14ac:dyDescent="0.3">
      <c r="A157" s="41">
        <v>152</v>
      </c>
      <c r="B157" t="s">
        <v>91</v>
      </c>
      <c r="C157" s="36">
        <v>44074</v>
      </c>
      <c r="D157" t="s">
        <v>345</v>
      </c>
      <c r="E157" t="s">
        <v>341</v>
      </c>
      <c r="F157" s="30">
        <v>6320</v>
      </c>
      <c r="G157" s="27" t="s">
        <v>346</v>
      </c>
      <c r="H157" t="s">
        <v>343</v>
      </c>
      <c r="I157" t="s">
        <v>10</v>
      </c>
      <c r="J157" t="s">
        <v>344</v>
      </c>
      <c r="K157" s="26" t="str">
        <f>IF(ISNA(VLOOKUP(M157,DATA!A:A,1,0)),"NA",IF(F157&lt;=VLOOKUP(M157,DATA!A:H,8),"validé","non validé"))</f>
        <v>NA</v>
      </c>
      <c r="L157" s="38">
        <f t="shared" ca="1" si="2"/>
        <v>1680</v>
      </c>
      <c r="M157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JABR-Achats-Evenement</v>
      </c>
    </row>
    <row r="158" spans="1:13" x14ac:dyDescent="0.3">
      <c r="A158" s="41">
        <v>153</v>
      </c>
      <c r="B158" t="s">
        <v>91</v>
      </c>
      <c r="C158" s="36">
        <v>44013</v>
      </c>
      <c r="D158" t="s">
        <v>191</v>
      </c>
      <c r="E158" t="s">
        <v>176</v>
      </c>
      <c r="F158" s="30">
        <v>12420</v>
      </c>
      <c r="G158" s="27" t="s">
        <v>347</v>
      </c>
      <c r="H158" t="s">
        <v>122</v>
      </c>
      <c r="I158" t="s">
        <v>178</v>
      </c>
      <c r="J158" t="s">
        <v>188</v>
      </c>
      <c r="K158" s="26" t="str">
        <f>IF(ISNA(VLOOKUP(M158,DATA!A:A,1,0)),"NA",IF(F158&lt;=VLOOKUP(M158,DATA!A:H,8),"validé","non validé"))</f>
        <v>NA</v>
      </c>
      <c r="L158" s="38">
        <f t="shared" ca="1" si="2"/>
        <v>3272.85</v>
      </c>
      <c r="M158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JABR-Marketing et communication-CAMPAGNE D'INSCRIPTION</v>
      </c>
    </row>
    <row r="159" spans="1:13" x14ac:dyDescent="0.3">
      <c r="A159" s="41">
        <v>154</v>
      </c>
      <c r="B159" t="s">
        <v>91</v>
      </c>
      <c r="C159" s="36">
        <v>43983</v>
      </c>
      <c r="D159" t="s">
        <v>191</v>
      </c>
      <c r="E159" t="s">
        <v>176</v>
      </c>
      <c r="F159" s="30">
        <v>12420</v>
      </c>
      <c r="G159" s="27" t="s">
        <v>347</v>
      </c>
      <c r="H159" t="s">
        <v>122</v>
      </c>
      <c r="I159" t="s">
        <v>178</v>
      </c>
      <c r="J159" t="s">
        <v>188</v>
      </c>
      <c r="K159" s="26" t="str">
        <f>IF(ISNA(VLOOKUP(M159,DATA!A:A,1,0)),"NA",IF(F159&lt;=VLOOKUP(M159,DATA!A:H,8),"validé","non validé"))</f>
        <v>NA</v>
      </c>
      <c r="L159" s="38">
        <f t="shared" ca="1" si="2"/>
        <v>1680</v>
      </c>
      <c r="M159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JABR-Marketing et communication-CAMPAGNE D'INSCRIPTION</v>
      </c>
    </row>
    <row r="160" spans="1:13" x14ac:dyDescent="0.3">
      <c r="A160" s="41">
        <v>155</v>
      </c>
      <c r="B160" t="s">
        <v>326</v>
      </c>
      <c r="C160" s="36">
        <v>43983</v>
      </c>
      <c r="D160" t="s">
        <v>191</v>
      </c>
      <c r="E160" t="s">
        <v>176</v>
      </c>
      <c r="F160" s="30">
        <v>14490</v>
      </c>
      <c r="G160" s="27" t="s">
        <v>347</v>
      </c>
      <c r="H160" t="s">
        <v>122</v>
      </c>
      <c r="I160" t="s">
        <v>178</v>
      </c>
      <c r="J160" t="s">
        <v>188</v>
      </c>
      <c r="K160" s="26" t="str">
        <f>IF(ISNA(VLOOKUP(M160,DATA!A:A,1,0)),"NA",IF(F160&lt;=VLOOKUP(M160,DATA!A:H,8),"validé","non validé"))</f>
        <v>NA</v>
      </c>
      <c r="L160" s="38">
        <f t="shared" ca="1" si="2"/>
        <v>4290.3500000000004</v>
      </c>
      <c r="M160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 JUNIOR PRIVEE-Marketing et communication-CAMPAGNE D'INSCRIPTION</v>
      </c>
    </row>
    <row r="161" spans="1:13" x14ac:dyDescent="0.3">
      <c r="A161" s="41">
        <v>156</v>
      </c>
      <c r="B161" t="s">
        <v>326</v>
      </c>
      <c r="C161" s="36">
        <v>44013</v>
      </c>
      <c r="D161" t="s">
        <v>191</v>
      </c>
      <c r="E161" t="s">
        <v>176</v>
      </c>
      <c r="F161" s="30">
        <v>14490</v>
      </c>
      <c r="G161" s="27" t="s">
        <v>347</v>
      </c>
      <c r="H161" t="s">
        <v>122</v>
      </c>
      <c r="I161" t="s">
        <v>178</v>
      </c>
      <c r="J161" t="s">
        <v>188</v>
      </c>
      <c r="K161" s="26" t="str">
        <f>IF(ISNA(VLOOKUP(M161,DATA!A:A,1,0)),"NA",IF(F161&lt;=VLOOKUP(M161,DATA!A:H,8),"validé","non validé"))</f>
        <v>NA</v>
      </c>
      <c r="L161" s="38">
        <f t="shared" ca="1" si="2"/>
        <v>4182.3500000000004</v>
      </c>
      <c r="M161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 JUNIOR PRIVEE-Marketing et communication-CAMPAGNE D'INSCRIPTION</v>
      </c>
    </row>
    <row r="162" spans="1:13" x14ac:dyDescent="0.3">
      <c r="A162" s="41">
        <v>157</v>
      </c>
      <c r="B162" t="s">
        <v>326</v>
      </c>
      <c r="C162" s="36">
        <v>43983</v>
      </c>
      <c r="D162" t="s">
        <v>191</v>
      </c>
      <c r="E162" t="s">
        <v>176</v>
      </c>
      <c r="F162" s="30">
        <v>14490</v>
      </c>
      <c r="G162" s="27" t="s">
        <v>347</v>
      </c>
      <c r="H162" t="s">
        <v>122</v>
      </c>
      <c r="I162" t="s">
        <v>178</v>
      </c>
      <c r="J162" t="s">
        <v>188</v>
      </c>
      <c r="K162" s="26" t="str">
        <f>IF(ISNA(VLOOKUP(M162,DATA!A:A,1,0)),"NA",IF(F162&lt;=VLOOKUP(M162,DATA!A:H,8),"validé","non validé"))</f>
        <v>NA</v>
      </c>
      <c r="L162" s="38">
        <f t="shared" ca="1" si="2"/>
        <v>3272.85</v>
      </c>
      <c r="M162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 JUNIOR PRIVEE-Marketing et communication-CAMPAGNE D'INSCRIPTION</v>
      </c>
    </row>
    <row r="163" spans="1:13" x14ac:dyDescent="0.3">
      <c r="A163" s="41">
        <v>158</v>
      </c>
      <c r="B163" t="s">
        <v>326</v>
      </c>
      <c r="C163" s="36">
        <v>44013</v>
      </c>
      <c r="D163" t="s">
        <v>191</v>
      </c>
      <c r="E163" t="s">
        <v>176</v>
      </c>
      <c r="F163" s="30">
        <v>14490</v>
      </c>
      <c r="G163" s="27" t="s">
        <v>347</v>
      </c>
      <c r="H163" t="s">
        <v>122</v>
      </c>
      <c r="I163" t="s">
        <v>178</v>
      </c>
      <c r="J163" t="s">
        <v>188</v>
      </c>
      <c r="K163" s="26" t="str">
        <f>IF(ISNA(VLOOKUP(M163,DATA!A:A,1,0)),"NA",IF(F163&lt;=VLOOKUP(M163,DATA!A:H,8),"validé","non validé"))</f>
        <v>NA</v>
      </c>
      <c r="L163" s="38">
        <f t="shared" ca="1" si="2"/>
        <v>1680</v>
      </c>
      <c r="M163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 JUNIOR PRIVEE-Marketing et communication-CAMPAGNE D'INSCRIPTION</v>
      </c>
    </row>
    <row r="164" spans="1:13" x14ac:dyDescent="0.3">
      <c r="A164" s="41">
        <v>159</v>
      </c>
      <c r="B164" t="s">
        <v>91</v>
      </c>
      <c r="C164" s="40" t="s">
        <v>348</v>
      </c>
      <c r="D164" t="s">
        <v>349</v>
      </c>
      <c r="E164" t="s">
        <v>210</v>
      </c>
      <c r="F164" s="30">
        <v>7128</v>
      </c>
      <c r="G164" s="27" t="s">
        <v>350</v>
      </c>
      <c r="H164" t="s">
        <v>121</v>
      </c>
      <c r="I164" t="s">
        <v>10</v>
      </c>
      <c r="J164" t="s">
        <v>36</v>
      </c>
      <c r="K164" s="26" t="str">
        <f>IF(ISNA(VLOOKUP(M164,DATA!A:A,1,0)),"NA",IF(F164&lt;=VLOOKUP(M164,DATA!A:H,8),"validé","non validé"))</f>
        <v>validé</v>
      </c>
      <c r="L164" s="38">
        <f t="shared" ca="1" si="2"/>
        <v>41108.1</v>
      </c>
      <c r="M164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JABR-Achats-Produits de nettoyage</v>
      </c>
    </row>
    <row r="165" spans="1:13" x14ac:dyDescent="0.3">
      <c r="A165" s="41">
        <v>160</v>
      </c>
      <c r="B165" t="s">
        <v>326</v>
      </c>
      <c r="C165" s="36">
        <v>44085</v>
      </c>
      <c r="D165" t="s">
        <v>349</v>
      </c>
      <c r="E165" t="s">
        <v>210</v>
      </c>
      <c r="F165" s="30">
        <v>1888.8</v>
      </c>
      <c r="G165" s="27" t="s">
        <v>350</v>
      </c>
      <c r="H165" t="s">
        <v>121</v>
      </c>
      <c r="I165" t="s">
        <v>10</v>
      </c>
      <c r="J165" t="s">
        <v>36</v>
      </c>
      <c r="K165" s="26" t="str">
        <f>IF(ISNA(VLOOKUP(M165,DATA!A:A,1,0)),"NA",IF(F165&lt;=VLOOKUP(M165,DATA!A:H,8),"validé","non validé"))</f>
        <v>NA</v>
      </c>
      <c r="L165" s="38">
        <f t="shared" ca="1" si="2"/>
        <v>27503.550000000003</v>
      </c>
      <c r="M165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 JUNIOR PRIVEE-Achats-Produits de nettoyage</v>
      </c>
    </row>
    <row r="166" spans="1:13" x14ac:dyDescent="0.3">
      <c r="A166" s="41">
        <v>161</v>
      </c>
      <c r="B166" t="s">
        <v>326</v>
      </c>
      <c r="C166" s="36">
        <v>44084</v>
      </c>
      <c r="D166" t="s">
        <v>349</v>
      </c>
      <c r="E166" t="s">
        <v>277</v>
      </c>
      <c r="F166" s="30">
        <v>4620</v>
      </c>
      <c r="G166" s="27" t="s">
        <v>351</v>
      </c>
      <c r="H166" t="s">
        <v>121</v>
      </c>
      <c r="I166" t="s">
        <v>10</v>
      </c>
      <c r="J166" t="s">
        <v>36</v>
      </c>
      <c r="K166" s="26" t="str">
        <f>IF(ISNA(VLOOKUP(M166,DATA!A:A,1,0)),"NA",IF(F166&lt;=VLOOKUP(M166,DATA!A:H,8),"validé","non validé"))</f>
        <v>NA</v>
      </c>
      <c r="L166" s="38">
        <f t="shared" ca="1" si="2"/>
        <v>9028.85</v>
      </c>
      <c r="M166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 JUNIOR PRIVEE-Achats-Produits de nettoyage</v>
      </c>
    </row>
    <row r="167" spans="1:13" x14ac:dyDescent="0.3">
      <c r="A167" s="41">
        <v>162</v>
      </c>
      <c r="B167" t="s">
        <v>326</v>
      </c>
      <c r="C167" s="36">
        <v>44084</v>
      </c>
      <c r="D167" t="s">
        <v>349</v>
      </c>
      <c r="E167" t="s">
        <v>277</v>
      </c>
      <c r="F167" s="30">
        <v>2690</v>
      </c>
      <c r="G167" s="27" t="s">
        <v>351</v>
      </c>
      <c r="H167" t="s">
        <v>119</v>
      </c>
      <c r="I167" t="s">
        <v>10</v>
      </c>
      <c r="J167" t="s">
        <v>36</v>
      </c>
      <c r="K167" s="26" t="str">
        <f>IF(ISNA(VLOOKUP(M167,DATA!A:A,1,0)),"NA",IF(F167&lt;=VLOOKUP(M167,DATA!A:H,8),"validé","non validé"))</f>
        <v>NA</v>
      </c>
      <c r="L167" s="38">
        <f t="shared" ca="1" si="2"/>
        <v>9952</v>
      </c>
      <c r="M167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 JUNIOR PRIVEE-Achats-Produits de nettoyage</v>
      </c>
    </row>
    <row r="168" spans="1:13" x14ac:dyDescent="0.3">
      <c r="A168" s="41">
        <v>163</v>
      </c>
      <c r="B168" t="s">
        <v>91</v>
      </c>
      <c r="C168" s="36">
        <v>44084</v>
      </c>
      <c r="D168" t="s">
        <v>349</v>
      </c>
      <c r="E168" t="s">
        <v>210</v>
      </c>
      <c r="F168" s="30">
        <v>10398</v>
      </c>
      <c r="G168" s="27" t="s">
        <v>350</v>
      </c>
      <c r="H168" t="s">
        <v>352</v>
      </c>
      <c r="I168" t="s">
        <v>10</v>
      </c>
      <c r="J168" t="s">
        <v>36</v>
      </c>
      <c r="K168" s="26" t="str">
        <f>IF(ISNA(VLOOKUP(M168,DATA!A:A,1,0)),"NA",IF(F168&lt;=VLOOKUP(M168,DATA!A:H,8),"validé","non validé"))</f>
        <v>validé</v>
      </c>
      <c r="L168" s="38">
        <f t="shared" ca="1" si="2"/>
        <v>2400</v>
      </c>
      <c r="M168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JABR-Achats-Produits de nettoyage</v>
      </c>
    </row>
    <row r="169" spans="1:13" x14ac:dyDescent="0.3">
      <c r="A169" s="41">
        <v>164</v>
      </c>
      <c r="B169" t="s">
        <v>100</v>
      </c>
      <c r="C169" s="36">
        <v>44035</v>
      </c>
      <c r="D169" t="s">
        <v>353</v>
      </c>
      <c r="E169" t="s">
        <v>318</v>
      </c>
      <c r="F169" s="30">
        <v>17421.599999999999</v>
      </c>
      <c r="G169" s="27" t="s">
        <v>354</v>
      </c>
      <c r="H169" t="s">
        <v>126</v>
      </c>
      <c r="I169" t="s">
        <v>10</v>
      </c>
      <c r="J169" t="s">
        <v>38</v>
      </c>
      <c r="K169" s="26" t="str">
        <f>IF(ISNA(VLOOKUP(M169,DATA!A:A,1,0)),"NA",IF(F169&lt;=VLOOKUP(M169,DATA!A:H,8),"validé","non validé"))</f>
        <v>validé</v>
      </c>
      <c r="L169" s="38">
        <f t="shared" ca="1" si="2"/>
        <v>2476.8000000000002</v>
      </c>
      <c r="M169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Oasis-Achats-DIVERS REPARATIONS</v>
      </c>
    </row>
    <row r="170" spans="1:13" x14ac:dyDescent="0.3">
      <c r="A170" s="41">
        <v>165</v>
      </c>
      <c r="B170" t="s">
        <v>100</v>
      </c>
      <c r="C170" s="36">
        <v>44085</v>
      </c>
      <c r="D170" t="s">
        <v>355</v>
      </c>
      <c r="E170" t="s">
        <v>161</v>
      </c>
      <c r="F170" s="30">
        <v>1692</v>
      </c>
      <c r="G170" s="27" t="s">
        <v>177</v>
      </c>
      <c r="H170" t="s">
        <v>121</v>
      </c>
      <c r="I170" t="s">
        <v>10</v>
      </c>
      <c r="J170" t="s">
        <v>35</v>
      </c>
      <c r="K170" s="26" t="str">
        <f>IF(ISNA(VLOOKUP(M170,DATA!A:A,1,0)),"NA",IF(F170&lt;=VLOOKUP(M170,DATA!A:H,8),"validé","non validé"))</f>
        <v>validé</v>
      </c>
      <c r="L170" s="38">
        <f t="shared" ca="1" si="2"/>
        <v>4992</v>
      </c>
      <c r="M170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Oasis-Achats-Travaux d'impression</v>
      </c>
    </row>
    <row r="171" spans="1:13" x14ac:dyDescent="0.3">
      <c r="A171" s="41">
        <v>166</v>
      </c>
      <c r="B171" t="s">
        <v>96</v>
      </c>
      <c r="C171" s="36">
        <v>44083</v>
      </c>
      <c r="D171" t="s">
        <v>356</v>
      </c>
      <c r="E171" t="s">
        <v>219</v>
      </c>
      <c r="F171" s="30">
        <v>272.36</v>
      </c>
      <c r="G171" s="27" t="s">
        <v>237</v>
      </c>
      <c r="H171" t="s">
        <v>238</v>
      </c>
      <c r="I171" t="s">
        <v>10</v>
      </c>
      <c r="J171" t="s">
        <v>166</v>
      </c>
      <c r="K171" s="26" t="str">
        <f>IF(ISNA(VLOOKUP(M171,DATA!A:A,1,0)),"NA",IF(F171&lt;=VLOOKUP(M171,DATA!A:H,8),"validé","non validé"))</f>
        <v>NA</v>
      </c>
      <c r="L171" s="38">
        <f t="shared" ca="1" si="2"/>
        <v>3879.5</v>
      </c>
      <c r="M171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Sidi Maarouf-Achats-Fournitures scolaires</v>
      </c>
    </row>
    <row r="172" spans="1:13" x14ac:dyDescent="0.3">
      <c r="A172" s="41">
        <v>167</v>
      </c>
      <c r="B172" t="s">
        <v>99</v>
      </c>
      <c r="C172" s="36">
        <v>44084</v>
      </c>
      <c r="D172" t="s">
        <v>357</v>
      </c>
      <c r="E172" t="s">
        <v>210</v>
      </c>
      <c r="F172" s="30">
        <v>3136.68</v>
      </c>
      <c r="G172" s="27" t="s">
        <v>245</v>
      </c>
      <c r="H172" t="s">
        <v>121</v>
      </c>
      <c r="I172" t="s">
        <v>10</v>
      </c>
      <c r="J172" t="s">
        <v>36</v>
      </c>
      <c r="K172" s="26" t="str">
        <f>IF(ISNA(VLOOKUP(M172,DATA!A:A,1,0)),"NA",IF(F172&lt;=VLOOKUP(M172,DATA!A:H,8),"validé","non validé"))</f>
        <v>validé</v>
      </c>
      <c r="L172" s="38">
        <f t="shared" ca="1" si="2"/>
        <v>1680</v>
      </c>
      <c r="M172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Berrechid-Achats-Produits de nettoyage</v>
      </c>
    </row>
    <row r="173" spans="1:13" x14ac:dyDescent="0.3">
      <c r="A173" s="41">
        <v>168</v>
      </c>
      <c r="B173" t="s">
        <v>96</v>
      </c>
      <c r="C173" s="36">
        <v>44084</v>
      </c>
      <c r="D173" t="s">
        <v>358</v>
      </c>
      <c r="E173" t="s">
        <v>219</v>
      </c>
      <c r="F173" s="30">
        <v>510</v>
      </c>
      <c r="G173" s="27" t="s">
        <v>303</v>
      </c>
      <c r="H173" t="s">
        <v>174</v>
      </c>
      <c r="I173" t="s">
        <v>10</v>
      </c>
      <c r="J173" t="s">
        <v>166</v>
      </c>
      <c r="K173" s="26" t="str">
        <f>IF(ISNA(VLOOKUP(M173,DATA!A:A,1,0)),"NA",IF(F173&lt;=VLOOKUP(M173,DATA!A:H,8),"validé","non validé"))</f>
        <v>NA</v>
      </c>
      <c r="L173" s="38">
        <f t="shared" ca="1" si="2"/>
        <v>17700</v>
      </c>
      <c r="M173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Sidi Maarouf-Achats-Fournitures scolaires</v>
      </c>
    </row>
    <row r="174" spans="1:13" x14ac:dyDescent="0.3">
      <c r="A174" s="41">
        <v>169</v>
      </c>
      <c r="B174" t="s">
        <v>359</v>
      </c>
      <c r="C174" s="36">
        <v>44084</v>
      </c>
      <c r="D174" t="s">
        <v>355</v>
      </c>
      <c r="E174" t="s">
        <v>161</v>
      </c>
      <c r="F174" s="30">
        <v>1692</v>
      </c>
      <c r="G174" s="27" t="s">
        <v>177</v>
      </c>
      <c r="H174" t="s">
        <v>119</v>
      </c>
      <c r="I174" t="s">
        <v>10</v>
      </c>
      <c r="J174" t="s">
        <v>35</v>
      </c>
      <c r="K174" s="26" t="str">
        <f>IF(ISNA(VLOOKUP(M174,DATA!A:A,1,0)),"NA",IF(F174&lt;=VLOOKUP(M174,DATA!A:H,8),"validé","non validé"))</f>
        <v>validé</v>
      </c>
      <c r="L174" s="38">
        <f t="shared" ca="1" si="2"/>
        <v>26400.039999999997</v>
      </c>
      <c r="M174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SIdi Maarouf-Achats-Travaux d'impression</v>
      </c>
    </row>
    <row r="175" spans="1:13" x14ac:dyDescent="0.3">
      <c r="A175" s="41">
        <v>170</v>
      </c>
      <c r="B175" t="s">
        <v>359</v>
      </c>
      <c r="C175" s="36">
        <v>44084</v>
      </c>
      <c r="D175" t="s">
        <v>360</v>
      </c>
      <c r="E175" t="s">
        <v>161</v>
      </c>
      <c r="F175" s="30">
        <v>2856</v>
      </c>
      <c r="G175" s="27" t="s">
        <v>177</v>
      </c>
      <c r="H175" t="s">
        <v>121</v>
      </c>
      <c r="I175" t="s">
        <v>10</v>
      </c>
      <c r="K175" s="26" t="str">
        <f>IF(ISNA(VLOOKUP(M175,DATA!A:A,1,0)),"NA",IF(F175&lt;=VLOOKUP(M175,DATA!A:H,8),"validé","non validé"))</f>
        <v>NA</v>
      </c>
      <c r="L175" s="38">
        <f t="shared" ca="1" si="2"/>
        <v>1680</v>
      </c>
      <c r="M175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SIdi Maarouf-Achats-</v>
      </c>
    </row>
    <row r="176" spans="1:13" x14ac:dyDescent="0.3">
      <c r="A176" s="41">
        <v>171</v>
      </c>
      <c r="B176" t="s">
        <v>99</v>
      </c>
      <c r="C176" s="36">
        <v>44084</v>
      </c>
      <c r="D176" t="s">
        <v>361</v>
      </c>
      <c r="E176" t="s">
        <v>285</v>
      </c>
      <c r="F176" s="30">
        <v>5791.2</v>
      </c>
      <c r="G176" s="27" t="s">
        <v>245</v>
      </c>
      <c r="H176" t="s">
        <v>119</v>
      </c>
      <c r="I176" t="s">
        <v>10</v>
      </c>
      <c r="J176" t="s">
        <v>185</v>
      </c>
      <c r="K176" s="26" t="str">
        <f>IF(ISNA(VLOOKUP(M176,DATA!A:A,1,0)),"NA",IF(F176&lt;=VLOOKUP(M176,DATA!A:H,8),"validé","non validé"))</f>
        <v>NA</v>
      </c>
      <c r="L176" s="38">
        <f t="shared" ca="1" si="2"/>
        <v>1680</v>
      </c>
      <c r="M176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Berrechid-Achats-Achats-entretien et réparation</v>
      </c>
    </row>
    <row r="177" spans="1:13" x14ac:dyDescent="0.3">
      <c r="A177" s="41">
        <v>172</v>
      </c>
      <c r="B177" t="s">
        <v>99</v>
      </c>
      <c r="C177" s="36">
        <v>44085</v>
      </c>
      <c r="D177" t="s">
        <v>355</v>
      </c>
      <c r="E177" t="s">
        <v>161</v>
      </c>
      <c r="F177" s="30">
        <v>900</v>
      </c>
      <c r="G177" s="27" t="s">
        <v>177</v>
      </c>
      <c r="H177" t="s">
        <v>119</v>
      </c>
      <c r="I177" t="s">
        <v>10</v>
      </c>
      <c r="J177" t="s">
        <v>35</v>
      </c>
      <c r="K177" s="26" t="str">
        <f>IF(ISNA(VLOOKUP(M177,DATA!A:A,1,0)),"NA",IF(F177&lt;=VLOOKUP(M177,DATA!A:H,8),"validé","non validé"))</f>
        <v>validé</v>
      </c>
      <c r="L177" s="38">
        <f t="shared" ca="1" si="2"/>
        <v>17209.2</v>
      </c>
      <c r="M177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Berrechid-Achats-Travaux d'impression</v>
      </c>
    </row>
    <row r="178" spans="1:13" x14ac:dyDescent="0.3">
      <c r="A178" s="41">
        <v>173</v>
      </c>
      <c r="B178" t="s">
        <v>95</v>
      </c>
      <c r="C178" s="36">
        <v>44085</v>
      </c>
      <c r="D178" t="s">
        <v>355</v>
      </c>
      <c r="E178" t="s">
        <v>161</v>
      </c>
      <c r="F178" s="30">
        <v>1692</v>
      </c>
      <c r="G178" s="27" t="s">
        <v>177</v>
      </c>
      <c r="H178" t="s">
        <v>119</v>
      </c>
      <c r="I178" t="s">
        <v>10</v>
      </c>
      <c r="J178" t="s">
        <v>35</v>
      </c>
      <c r="K178" s="26" t="str">
        <f>IF(ISNA(VLOOKUP(M178,DATA!A:A,1,0)),"NA",IF(F178&lt;=VLOOKUP(M178,DATA!A:H,8),"validé","non validé"))</f>
        <v>validé</v>
      </c>
      <c r="L178" s="38">
        <f t="shared" ca="1" si="2"/>
        <v>2719.2</v>
      </c>
      <c r="M178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Californie-Achats-Travaux d'impression</v>
      </c>
    </row>
    <row r="179" spans="1:13" x14ac:dyDescent="0.3">
      <c r="A179" s="41">
        <v>174</v>
      </c>
      <c r="B179" t="s">
        <v>98</v>
      </c>
      <c r="C179" s="36">
        <v>44085</v>
      </c>
      <c r="D179" t="s">
        <v>355</v>
      </c>
      <c r="E179" t="s">
        <v>161</v>
      </c>
      <c r="F179" s="30">
        <v>900</v>
      </c>
      <c r="G179" s="27" t="s">
        <v>177</v>
      </c>
      <c r="H179" t="s">
        <v>119</v>
      </c>
      <c r="I179" t="s">
        <v>10</v>
      </c>
      <c r="J179" t="s">
        <v>35</v>
      </c>
      <c r="K179" s="26" t="str">
        <f>IF(ISNA(VLOOKUP(M179,DATA!A:A,1,0)),"NA",IF(F179&lt;=VLOOKUP(M179,DATA!A:H,8),"validé","non validé"))</f>
        <v>validé</v>
      </c>
      <c r="L179" s="38">
        <f t="shared" ca="1" si="2"/>
        <v>4464</v>
      </c>
      <c r="M179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FES ROUTE IMMOUZER-Achats-Travaux d'impression</v>
      </c>
    </row>
    <row r="180" spans="1:13" x14ac:dyDescent="0.3">
      <c r="A180" s="41">
        <v>175</v>
      </c>
      <c r="B180" t="s">
        <v>101</v>
      </c>
      <c r="C180" s="36">
        <v>44085</v>
      </c>
      <c r="D180" t="s">
        <v>355</v>
      </c>
      <c r="E180" t="s">
        <v>161</v>
      </c>
      <c r="F180" s="30">
        <v>900</v>
      </c>
      <c r="G180" s="27" t="s">
        <v>177</v>
      </c>
      <c r="H180" t="s">
        <v>119</v>
      </c>
      <c r="I180" t="s">
        <v>10</v>
      </c>
      <c r="J180" t="s">
        <v>35</v>
      </c>
      <c r="K180" s="26" t="str">
        <f>IF(ISNA(VLOOKUP(M180,DATA!A:A,1,0)),"NA",IF(F180&lt;=VLOOKUP(M180,DATA!A:H,8),"validé","non validé"))</f>
        <v>validé</v>
      </c>
      <c r="L180" s="38">
        <f t="shared" ca="1" si="2"/>
        <v>5880</v>
      </c>
      <c r="M180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KENITRA-Achats-Travaux d'impression</v>
      </c>
    </row>
    <row r="181" spans="1:13" x14ac:dyDescent="0.3">
      <c r="A181" s="41">
        <v>176</v>
      </c>
      <c r="B181" t="s">
        <v>96</v>
      </c>
      <c r="C181" s="36">
        <v>44085</v>
      </c>
      <c r="D181" t="s">
        <v>362</v>
      </c>
      <c r="E181" t="s">
        <v>363</v>
      </c>
      <c r="F181" s="30">
        <v>480</v>
      </c>
      <c r="G181" s="27" t="s">
        <v>237</v>
      </c>
      <c r="H181" t="s">
        <v>121</v>
      </c>
      <c r="I181" t="s">
        <v>10</v>
      </c>
      <c r="J181" t="s">
        <v>364</v>
      </c>
      <c r="K181" s="26" t="str">
        <f>IF(ISNA(VLOOKUP(M181,DATA!A:A,1,0)),"NA",IF(F181&lt;=VLOOKUP(M181,DATA!A:H,8),"validé","non validé"))</f>
        <v>validé</v>
      </c>
      <c r="L181" s="38">
        <f t="shared" ca="1" si="2"/>
        <v>12483.499999999998</v>
      </c>
      <c r="M181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Sidi Maarouf-Achats-DIVERS</v>
      </c>
    </row>
    <row r="182" spans="1:13" x14ac:dyDescent="0.3">
      <c r="A182" s="41">
        <v>177</v>
      </c>
      <c r="B182" t="s">
        <v>99</v>
      </c>
      <c r="C182" s="36">
        <v>44088</v>
      </c>
      <c r="D182" t="s">
        <v>365</v>
      </c>
      <c r="E182" t="s">
        <v>199</v>
      </c>
      <c r="F182" s="30">
        <v>9250</v>
      </c>
      <c r="G182" s="27" t="s">
        <v>245</v>
      </c>
      <c r="H182" t="s">
        <v>121</v>
      </c>
      <c r="I182" t="s">
        <v>10</v>
      </c>
      <c r="J182" t="s">
        <v>202</v>
      </c>
      <c r="K182" s="26" t="str">
        <f>IF(ISNA(VLOOKUP(M182,DATA!A:A,1,0)),"NA",IF(F182&lt;=VLOOKUP(M182,DATA!A:H,8),"validé","non validé"))</f>
        <v>NA</v>
      </c>
      <c r="L182" s="38">
        <f t="shared" ca="1" si="2"/>
        <v>1680</v>
      </c>
      <c r="M182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Berrechid-Achats-Pneu</v>
      </c>
    </row>
    <row r="183" spans="1:13" x14ac:dyDescent="0.3">
      <c r="A183" s="41">
        <v>178</v>
      </c>
      <c r="B183" t="s">
        <v>95</v>
      </c>
      <c r="C183" s="36">
        <v>44085</v>
      </c>
      <c r="D183" t="s">
        <v>205</v>
      </c>
      <c r="E183" t="s">
        <v>214</v>
      </c>
      <c r="F183" s="30">
        <v>3842</v>
      </c>
      <c r="G183" s="27" t="s">
        <v>269</v>
      </c>
      <c r="H183" t="s">
        <v>122</v>
      </c>
      <c r="I183" t="s">
        <v>10</v>
      </c>
      <c r="J183" t="s">
        <v>44</v>
      </c>
      <c r="K183" s="26" t="str">
        <f>IF(ISNA(VLOOKUP(M183,DATA!A:A,1,0)),"NA",IF(F183&lt;=VLOOKUP(M183,DATA!A:H,8),"validé","non validé"))</f>
        <v>validé</v>
      </c>
      <c r="L183" s="38">
        <f t="shared" ca="1" si="2"/>
        <v>1680</v>
      </c>
      <c r="M183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Californie-Secondaire-Achats-Consommables</v>
      </c>
    </row>
    <row r="184" spans="1:13" x14ac:dyDescent="0.3">
      <c r="A184" s="41">
        <v>179</v>
      </c>
      <c r="B184" t="s">
        <v>101</v>
      </c>
      <c r="C184" s="36">
        <v>44088</v>
      </c>
      <c r="D184" t="s">
        <v>366</v>
      </c>
      <c r="E184" t="s">
        <v>367</v>
      </c>
      <c r="F184" s="30">
        <v>5850</v>
      </c>
      <c r="G184" s="27" t="s">
        <v>256</v>
      </c>
      <c r="H184" t="s">
        <v>126</v>
      </c>
      <c r="I184" t="s">
        <v>10</v>
      </c>
      <c r="J184" t="s">
        <v>38</v>
      </c>
      <c r="K184" s="26" t="str">
        <f>IF(ISNA(VLOOKUP(M184,DATA!A:A,1,0)),"NA",IF(F184&lt;=VLOOKUP(M184,DATA!A:H,8),"validé","non validé"))</f>
        <v>validé</v>
      </c>
      <c r="L184" s="38">
        <f t="shared" ca="1" si="2"/>
        <v>1680</v>
      </c>
      <c r="M184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KENITRA-Achats-DIVERS REPARATIONS</v>
      </c>
    </row>
    <row r="185" spans="1:13" x14ac:dyDescent="0.3">
      <c r="A185" s="41">
        <v>180</v>
      </c>
      <c r="B185" t="s">
        <v>101</v>
      </c>
      <c r="C185" s="36">
        <v>44088</v>
      </c>
      <c r="D185" t="s">
        <v>368</v>
      </c>
      <c r="E185" t="s">
        <v>210</v>
      </c>
      <c r="F185" s="30">
        <v>960</v>
      </c>
      <c r="G185" s="27" t="s">
        <v>256</v>
      </c>
      <c r="H185" t="s">
        <v>121</v>
      </c>
      <c r="I185" t="s">
        <v>10</v>
      </c>
      <c r="J185" t="s">
        <v>36</v>
      </c>
      <c r="K185" s="26" t="str">
        <f>IF(ISNA(VLOOKUP(M185,DATA!A:A,1,0)),"NA",IF(F185&lt;=VLOOKUP(M185,DATA!A:H,8),"validé","non validé"))</f>
        <v>validé</v>
      </c>
      <c r="L185" s="38">
        <f t="shared" ca="1" si="2"/>
        <v>3992.85</v>
      </c>
      <c r="M185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KENITRA-Achats-Produits de nettoyage</v>
      </c>
    </row>
    <row r="186" spans="1:13" x14ac:dyDescent="0.3">
      <c r="A186" s="41">
        <v>181</v>
      </c>
      <c r="B186" t="s">
        <v>101</v>
      </c>
      <c r="C186" s="36">
        <v>44088</v>
      </c>
      <c r="D186" t="s">
        <v>252</v>
      </c>
      <c r="E186" t="s">
        <v>210</v>
      </c>
      <c r="F186" s="30">
        <v>775.2</v>
      </c>
      <c r="G186" s="27" t="s">
        <v>256</v>
      </c>
      <c r="H186" t="s">
        <v>121</v>
      </c>
      <c r="I186" t="s">
        <v>10</v>
      </c>
      <c r="J186" t="s">
        <v>36</v>
      </c>
      <c r="K186" s="26" t="str">
        <f>IF(ISNA(VLOOKUP(M186,DATA!A:A,1,0)),"NA",IF(F186&lt;=VLOOKUP(M186,DATA!A:H,8),"validé","non validé"))</f>
        <v>validé</v>
      </c>
      <c r="L186" s="38">
        <f t="shared" ca="1" si="2"/>
        <v>5730</v>
      </c>
      <c r="M186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KENITRA-Achats-Produits de nettoyage</v>
      </c>
    </row>
    <row r="187" spans="1:13" x14ac:dyDescent="0.3">
      <c r="A187" s="41">
        <v>182</v>
      </c>
      <c r="B187" t="s">
        <v>104</v>
      </c>
      <c r="C187" s="36">
        <v>44085</v>
      </c>
      <c r="D187" t="s">
        <v>369</v>
      </c>
      <c r="E187" t="s">
        <v>199</v>
      </c>
      <c r="F187" s="30">
        <v>1800</v>
      </c>
      <c r="G187" s="27" t="s">
        <v>258</v>
      </c>
      <c r="H187" t="s">
        <v>121</v>
      </c>
      <c r="I187" t="s">
        <v>10</v>
      </c>
      <c r="J187" t="s">
        <v>202</v>
      </c>
      <c r="K187" s="26" t="str">
        <f>IF(ISNA(VLOOKUP(M187,DATA!A:A,1,0)),"NA",IF(F187&lt;=VLOOKUP(M187,DATA!A:H,8),"validé","non validé"))</f>
        <v>NA</v>
      </c>
      <c r="L187" s="38">
        <f t="shared" ca="1" si="2"/>
        <v>11788</v>
      </c>
      <c r="M187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GROUPE SCOLAIRE DEUX VILLES-Achats-Pneu</v>
      </c>
    </row>
    <row r="188" spans="1:13" x14ac:dyDescent="0.3">
      <c r="A188" s="41">
        <v>183</v>
      </c>
      <c r="B188" t="s">
        <v>95</v>
      </c>
      <c r="C188" s="36">
        <v>44085</v>
      </c>
      <c r="D188" t="s">
        <v>205</v>
      </c>
      <c r="E188" t="s">
        <v>214</v>
      </c>
      <c r="F188" s="30">
        <v>5445.6</v>
      </c>
      <c r="G188" s="27" t="s">
        <v>266</v>
      </c>
      <c r="H188" t="s">
        <v>174</v>
      </c>
      <c r="I188" t="s">
        <v>10</v>
      </c>
      <c r="J188" t="s">
        <v>44</v>
      </c>
      <c r="K188" s="26" t="str">
        <f>IF(ISNA(VLOOKUP(M188,DATA!A:A,1,0)),"NA",IF(F188&lt;=VLOOKUP(M188,DATA!A:H,8),"validé","non validé"))</f>
        <v>validé</v>
      </c>
      <c r="L188" s="38">
        <f t="shared" ca="1" si="2"/>
        <v>1680</v>
      </c>
      <c r="M188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Californie-MATERNELLE-Achats-Consommables</v>
      </c>
    </row>
    <row r="189" spans="1:13" x14ac:dyDescent="0.3">
      <c r="A189" s="41">
        <v>184</v>
      </c>
      <c r="B189" t="s">
        <v>95</v>
      </c>
      <c r="C189" s="36">
        <v>44085</v>
      </c>
      <c r="D189" t="s">
        <v>205</v>
      </c>
      <c r="E189" t="s">
        <v>214</v>
      </c>
      <c r="F189" s="30">
        <v>4687.2</v>
      </c>
      <c r="G189" s="27" t="s">
        <v>268</v>
      </c>
      <c r="H189" t="s">
        <v>132</v>
      </c>
      <c r="I189" t="s">
        <v>10</v>
      </c>
      <c r="J189" t="s">
        <v>44</v>
      </c>
      <c r="K189" s="26" t="str">
        <f>IF(ISNA(VLOOKUP(M189,DATA!A:A,1,0)),"NA",IF(F189&lt;=VLOOKUP(M189,DATA!A:H,8),"validé","non validé"))</f>
        <v>validé</v>
      </c>
      <c r="L189" s="38">
        <f t="shared" ca="1" si="2"/>
        <v>1680</v>
      </c>
      <c r="M189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Californie-Primaire-Achats-Consommables</v>
      </c>
    </row>
    <row r="190" spans="1:13" x14ac:dyDescent="0.3">
      <c r="A190" s="41">
        <v>185</v>
      </c>
      <c r="B190" t="s">
        <v>104</v>
      </c>
      <c r="C190" s="36">
        <v>44085</v>
      </c>
      <c r="D190" t="s">
        <v>205</v>
      </c>
      <c r="E190" t="s">
        <v>214</v>
      </c>
      <c r="F190" s="30">
        <v>1344</v>
      </c>
      <c r="G190" s="27" t="s">
        <v>258</v>
      </c>
      <c r="H190" t="s">
        <v>121</v>
      </c>
      <c r="I190" t="s">
        <v>10</v>
      </c>
      <c r="J190" t="s">
        <v>44</v>
      </c>
      <c r="K190" s="26" t="str">
        <f>IF(ISNA(VLOOKUP(M190,DATA!A:A,1,0)),"NA",IF(F190&lt;=VLOOKUP(M190,DATA!A:H,8),"validé","non validé"))</f>
        <v>validé</v>
      </c>
      <c r="L190" s="38">
        <f t="shared" ca="1" si="2"/>
        <v>1680</v>
      </c>
      <c r="M190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GROUPE SCOLAIRE DEUX VILLES-Commun-Achats-Consommables</v>
      </c>
    </row>
    <row r="191" spans="1:13" x14ac:dyDescent="0.3">
      <c r="A191" s="41">
        <v>186</v>
      </c>
      <c r="B191" t="s">
        <v>91</v>
      </c>
      <c r="C191" s="36">
        <v>44085</v>
      </c>
      <c r="D191" t="s">
        <v>370</v>
      </c>
      <c r="E191" t="s">
        <v>219</v>
      </c>
      <c r="F191" s="30">
        <v>16621.2</v>
      </c>
      <c r="G191" s="27" t="s">
        <v>371</v>
      </c>
      <c r="H191" t="s">
        <v>122</v>
      </c>
      <c r="I191" t="s">
        <v>10</v>
      </c>
      <c r="J191" t="s">
        <v>166</v>
      </c>
      <c r="K191" s="26" t="str">
        <f>IF(ISNA(VLOOKUP(M191,DATA!A:A,1,0)),"NA",IF(F191&lt;=VLOOKUP(M191,DATA!A:H,8),"validé","non validé"))</f>
        <v>NA</v>
      </c>
      <c r="L191" s="38">
        <f t="shared" ca="1" si="2"/>
        <v>45495.6</v>
      </c>
      <c r="M191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JABR-Achats-Fournitures scolaires</v>
      </c>
    </row>
    <row r="192" spans="1:13" x14ac:dyDescent="0.3">
      <c r="A192" s="41">
        <v>187</v>
      </c>
      <c r="B192" t="s">
        <v>91</v>
      </c>
      <c r="C192" s="36">
        <v>44088</v>
      </c>
      <c r="D192" t="s">
        <v>372</v>
      </c>
      <c r="E192" t="s">
        <v>222</v>
      </c>
      <c r="F192" s="30">
        <v>2485.1999999999998</v>
      </c>
      <c r="G192" s="27" t="s">
        <v>350</v>
      </c>
      <c r="H192" t="s">
        <v>132</v>
      </c>
      <c r="I192" t="s">
        <v>10</v>
      </c>
      <c r="J192" t="s">
        <v>31</v>
      </c>
      <c r="K192" s="26" t="str">
        <f>IF(ISNA(VLOOKUP(M192,DATA!A:A,1,0)),"NA",IF(F192&lt;=VLOOKUP(M192,DATA!A:H,8),"validé","non validé"))</f>
        <v>validé</v>
      </c>
      <c r="L192" s="38">
        <f t="shared" ca="1" si="2"/>
        <v>36558.300000000003</v>
      </c>
      <c r="M192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JABR-Achats-Divers</v>
      </c>
    </row>
    <row r="193" spans="1:13" x14ac:dyDescent="0.3">
      <c r="A193" s="41">
        <v>188</v>
      </c>
      <c r="B193" t="s">
        <v>91</v>
      </c>
      <c r="C193" s="36">
        <v>44088</v>
      </c>
      <c r="D193" t="s">
        <v>373</v>
      </c>
      <c r="E193" t="s">
        <v>219</v>
      </c>
      <c r="F193" s="30">
        <v>135.19999999999999</v>
      </c>
      <c r="G193" s="27" t="s">
        <v>350</v>
      </c>
      <c r="H193" t="s">
        <v>132</v>
      </c>
      <c r="I193" t="s">
        <v>10</v>
      </c>
      <c r="J193" t="s">
        <v>166</v>
      </c>
      <c r="K193" s="26" t="str">
        <f>IF(ISNA(VLOOKUP(M193,DATA!A:A,1,0)),"NA",IF(F193&lt;=VLOOKUP(M193,DATA!A:H,8),"validé","non validé"))</f>
        <v>NA</v>
      </c>
      <c r="L193" s="38">
        <f t="shared" ca="1" si="2"/>
        <v>36593.199999999997</v>
      </c>
      <c r="M193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JABR-Achats-Fournitures scolaires</v>
      </c>
    </row>
    <row r="194" spans="1:13" x14ac:dyDescent="0.3">
      <c r="A194" s="41">
        <v>189</v>
      </c>
      <c r="B194" t="s">
        <v>326</v>
      </c>
      <c r="C194" s="36">
        <v>44083</v>
      </c>
      <c r="D194" t="s">
        <v>374</v>
      </c>
      <c r="E194" t="s">
        <v>176</v>
      </c>
      <c r="F194" s="30">
        <v>1600</v>
      </c>
      <c r="G194" s="27" t="s">
        <v>347</v>
      </c>
      <c r="H194" t="s">
        <v>121</v>
      </c>
      <c r="I194" t="s">
        <v>10</v>
      </c>
      <c r="J194" t="s">
        <v>337</v>
      </c>
      <c r="K194" s="26" t="str">
        <f>IF(ISNA(VLOOKUP(M194,DATA!A:A,1,0)),"NA",IF(F194&lt;=VLOOKUP(M194,DATA!A:H,8),"validé","non validé"))</f>
        <v>NA</v>
      </c>
      <c r="L194" s="38">
        <f t="shared" ca="1" si="2"/>
        <v>2589.5</v>
      </c>
      <c r="M194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 JUNIOR PRIVEE-Achats-Maintenance site Web</v>
      </c>
    </row>
    <row r="195" spans="1:13" x14ac:dyDescent="0.3">
      <c r="A195" s="41">
        <v>190</v>
      </c>
      <c r="B195" t="s">
        <v>91</v>
      </c>
      <c r="C195" s="36">
        <v>44083</v>
      </c>
      <c r="D195" t="s">
        <v>374</v>
      </c>
      <c r="E195" t="s">
        <v>176</v>
      </c>
      <c r="F195" s="30">
        <v>1600</v>
      </c>
      <c r="G195" s="27" t="s">
        <v>347</v>
      </c>
      <c r="H195" t="s">
        <v>121</v>
      </c>
      <c r="I195" t="s">
        <v>10</v>
      </c>
      <c r="J195" t="s">
        <v>337</v>
      </c>
      <c r="K195" s="26" t="str">
        <f>IF(ISNA(VLOOKUP(M195,DATA!A:A,1,0)),"NA",IF(F195&lt;=VLOOKUP(M195,DATA!A:H,8),"validé","non validé"))</f>
        <v>NA</v>
      </c>
      <c r="L195" s="38">
        <f t="shared" ca="1" si="2"/>
        <v>1680</v>
      </c>
      <c r="M195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JABR-Achats-Maintenance site Web</v>
      </c>
    </row>
    <row r="196" spans="1:13" x14ac:dyDescent="0.3">
      <c r="A196" s="41">
        <v>191</v>
      </c>
      <c r="B196" t="s">
        <v>326</v>
      </c>
      <c r="C196" s="36">
        <v>44083</v>
      </c>
      <c r="D196" t="s">
        <v>374</v>
      </c>
      <c r="E196" t="s">
        <v>176</v>
      </c>
      <c r="F196" s="30">
        <v>1600</v>
      </c>
      <c r="G196" s="27" t="s">
        <v>347</v>
      </c>
      <c r="H196" t="s">
        <v>121</v>
      </c>
      <c r="I196" t="s">
        <v>10</v>
      </c>
      <c r="J196" t="s">
        <v>337</v>
      </c>
      <c r="K196" s="26" t="str">
        <f>IF(ISNA(VLOOKUP(M196,DATA!A:A,1,0)),"NA",IF(F196&lt;=VLOOKUP(M196,DATA!A:H,8),"validé","non validé"))</f>
        <v>NA</v>
      </c>
      <c r="L196" s="38">
        <f t="shared" ca="1" si="2"/>
        <v>1680</v>
      </c>
      <c r="M196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 JUNIOR PRIVEE-Achats-Maintenance site Web</v>
      </c>
    </row>
    <row r="197" spans="1:13" x14ac:dyDescent="0.3">
      <c r="A197" s="41">
        <v>192</v>
      </c>
      <c r="B197" t="s">
        <v>91</v>
      </c>
      <c r="C197" s="36">
        <v>44085</v>
      </c>
      <c r="D197" t="s">
        <v>375</v>
      </c>
      <c r="E197" t="s">
        <v>161</v>
      </c>
      <c r="F197" s="30">
        <v>1692</v>
      </c>
      <c r="G197" s="27" t="s">
        <v>376</v>
      </c>
      <c r="H197" t="s">
        <v>121</v>
      </c>
      <c r="I197" t="s">
        <v>178</v>
      </c>
      <c r="J197" t="s">
        <v>61</v>
      </c>
      <c r="K197" s="26" t="str">
        <f>IF(ISNA(VLOOKUP(M197,DATA!A:A,1,0)),"NA",IF(F197&lt;=VLOOKUP(M197,DATA!A:H,8),"validé","non validé"))</f>
        <v>validé</v>
      </c>
      <c r="L197" s="38">
        <f t="shared" ca="1" si="2"/>
        <v>1680</v>
      </c>
      <c r="M197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JABR-Marketing et communication-Impression documents</v>
      </c>
    </row>
    <row r="198" spans="1:13" x14ac:dyDescent="0.3">
      <c r="A198" s="41">
        <v>193</v>
      </c>
      <c r="B198" t="s">
        <v>326</v>
      </c>
      <c r="C198" s="36">
        <v>44085</v>
      </c>
      <c r="D198" t="s">
        <v>373</v>
      </c>
      <c r="E198" t="s">
        <v>161</v>
      </c>
      <c r="F198" s="30">
        <v>1248</v>
      </c>
      <c r="G198" s="27" t="s">
        <v>376</v>
      </c>
      <c r="H198" t="s">
        <v>121</v>
      </c>
      <c r="I198" t="s">
        <v>10</v>
      </c>
      <c r="J198" t="s">
        <v>61</v>
      </c>
      <c r="K198" s="26" t="str">
        <f>IF(ISNA(VLOOKUP(M198,DATA!A:A,1,0)),"NA",IF(F198&lt;=VLOOKUP(M198,DATA!A:H,8),"validé","non validé"))</f>
        <v>NA</v>
      </c>
      <c r="L198" s="38">
        <f t="shared" ref="L198:L261" ca="1" si="3">SUMIF(M198:M545,M198,OFFSET($F$5,1,0,-1,1))</f>
        <v>3272.85</v>
      </c>
      <c r="M198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 JUNIOR PRIVEE-Achats-Impression documents</v>
      </c>
    </row>
    <row r="199" spans="1:13" x14ac:dyDescent="0.3">
      <c r="A199" s="41">
        <v>194</v>
      </c>
      <c r="B199" t="s">
        <v>326</v>
      </c>
      <c r="C199" s="36">
        <v>44085</v>
      </c>
      <c r="D199" t="s">
        <v>377</v>
      </c>
      <c r="E199" t="s">
        <v>161</v>
      </c>
      <c r="F199" s="30">
        <v>1692</v>
      </c>
      <c r="G199" s="27" t="s">
        <v>376</v>
      </c>
      <c r="H199" t="s">
        <v>121</v>
      </c>
      <c r="I199" t="s">
        <v>10</v>
      </c>
      <c r="J199" t="s">
        <v>61</v>
      </c>
      <c r="K199" s="26" t="str">
        <f>IF(ISNA(VLOOKUP(M199,DATA!A:A,1,0)),"NA",IF(F199&lt;=VLOOKUP(M199,DATA!A:H,8),"validé","non validé"))</f>
        <v>NA</v>
      </c>
      <c r="L199" s="38">
        <f t="shared" ca="1" si="3"/>
        <v>1680</v>
      </c>
      <c r="M199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 JUNIOR PRIVEE-Achats-Impression documents</v>
      </c>
    </row>
    <row r="200" spans="1:13" x14ac:dyDescent="0.3">
      <c r="A200" s="41">
        <v>195</v>
      </c>
      <c r="B200" t="s">
        <v>91</v>
      </c>
      <c r="C200" s="36">
        <v>44085</v>
      </c>
      <c r="D200" t="s">
        <v>378</v>
      </c>
      <c r="E200" t="s">
        <v>379</v>
      </c>
      <c r="F200" s="30">
        <v>585</v>
      </c>
      <c r="G200" s="27" t="s">
        <v>350</v>
      </c>
      <c r="H200" t="s">
        <v>121</v>
      </c>
      <c r="I200" t="s">
        <v>10</v>
      </c>
      <c r="J200" t="s">
        <v>31</v>
      </c>
      <c r="K200" s="26" t="str">
        <f>IF(ISNA(VLOOKUP(M200,DATA!A:A,1,0)),"NA",IF(F200&lt;=VLOOKUP(M200,DATA!A:H,8),"validé","non validé"))</f>
        <v>validé</v>
      </c>
      <c r="L200" s="38">
        <f t="shared" ca="1" si="3"/>
        <v>23226.080000000002</v>
      </c>
      <c r="M200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JABR-Achats-Divers</v>
      </c>
    </row>
    <row r="201" spans="1:13" x14ac:dyDescent="0.3">
      <c r="A201" s="41">
        <v>196</v>
      </c>
      <c r="B201" t="s">
        <v>96</v>
      </c>
      <c r="C201" s="36">
        <v>44085</v>
      </c>
      <c r="D201" t="s">
        <v>380</v>
      </c>
      <c r="E201" t="s">
        <v>161</v>
      </c>
      <c r="F201" s="30">
        <v>28800</v>
      </c>
      <c r="G201" s="27" t="s">
        <v>177</v>
      </c>
      <c r="H201" t="s">
        <v>121</v>
      </c>
      <c r="I201" t="s">
        <v>178</v>
      </c>
      <c r="K201" s="26" t="str">
        <f>IF(ISNA(VLOOKUP(M201,DATA!A:A,1,0)),"NA",IF(F201&lt;=VLOOKUP(M201,DATA!A:H,8),"validé","non validé"))</f>
        <v>NA</v>
      </c>
      <c r="L201" s="38">
        <f t="shared" ca="1" si="3"/>
        <v>1680</v>
      </c>
      <c r="M201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Sidi Maarouf-Marketing et communication-</v>
      </c>
    </row>
    <row r="202" spans="1:13" x14ac:dyDescent="0.3">
      <c r="A202" s="41">
        <v>197</v>
      </c>
      <c r="B202" t="s">
        <v>96</v>
      </c>
      <c r="C202" s="36">
        <v>44085</v>
      </c>
      <c r="D202" t="s">
        <v>381</v>
      </c>
      <c r="E202" t="s">
        <v>199</v>
      </c>
      <c r="F202" s="30">
        <v>5400</v>
      </c>
      <c r="G202" s="27" t="s">
        <v>294</v>
      </c>
      <c r="H202" t="s">
        <v>201</v>
      </c>
      <c r="I202" t="s">
        <v>10</v>
      </c>
      <c r="J202" t="s">
        <v>202</v>
      </c>
      <c r="K202" s="26" t="str">
        <f>IF(ISNA(VLOOKUP(M202,DATA!A:A,1,0)),"NA",IF(F202&lt;=VLOOKUP(M202,DATA!A:H,8),"validé","non validé"))</f>
        <v>NA</v>
      </c>
      <c r="L202" s="38">
        <f t="shared" ca="1" si="3"/>
        <v>1680</v>
      </c>
      <c r="M202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Sidi Maarouf-Achats-Pneu</v>
      </c>
    </row>
    <row r="203" spans="1:13" x14ac:dyDescent="0.3">
      <c r="A203" s="41">
        <v>198</v>
      </c>
      <c r="B203" t="s">
        <v>91</v>
      </c>
      <c r="C203" s="36">
        <v>44075</v>
      </c>
      <c r="D203" t="s">
        <v>166</v>
      </c>
      <c r="E203" t="s">
        <v>164</v>
      </c>
      <c r="F203" s="30">
        <v>39064.800000000003</v>
      </c>
      <c r="G203" s="27" t="s">
        <v>322</v>
      </c>
      <c r="H203" t="s">
        <v>122</v>
      </c>
      <c r="I203" t="s">
        <v>10</v>
      </c>
      <c r="J203" t="s">
        <v>166</v>
      </c>
      <c r="K203" s="26" t="str">
        <f>IF(ISNA(VLOOKUP(M203,DATA!A:A,1,0)),"NA",IF(F203&lt;=VLOOKUP(M203,DATA!A:H,8),"validé","non validé"))</f>
        <v>NA</v>
      </c>
      <c r="L203" s="38">
        <f t="shared" ca="1" si="3"/>
        <v>55370.58</v>
      </c>
      <c r="M203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JABR-Achats-Fournitures scolaires</v>
      </c>
    </row>
    <row r="204" spans="1:13" x14ac:dyDescent="0.3">
      <c r="A204" s="41">
        <v>199</v>
      </c>
      <c r="B204" t="s">
        <v>208</v>
      </c>
      <c r="C204" s="36">
        <v>44089</v>
      </c>
      <c r="D204" t="s">
        <v>382</v>
      </c>
      <c r="E204" t="s">
        <v>219</v>
      </c>
      <c r="F204" s="30">
        <v>17942.8</v>
      </c>
      <c r="G204" s="27" t="s">
        <v>211</v>
      </c>
      <c r="H204" t="s">
        <v>121</v>
      </c>
      <c r="I204" t="s">
        <v>10</v>
      </c>
      <c r="J204" t="s">
        <v>166</v>
      </c>
      <c r="K204" s="26" t="str">
        <f>IF(ISNA(VLOOKUP(M204,DATA!A:A,1,0)),"NA",IF(F204&lt;=VLOOKUP(M204,DATA!A:H,8),"validé","non validé"))</f>
        <v>NA</v>
      </c>
      <c r="L204" s="38">
        <f t="shared" ca="1" si="3"/>
        <v>1680</v>
      </c>
      <c r="M204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Yasamine khouribga-Achats-Fournitures scolaires</v>
      </c>
    </row>
    <row r="205" spans="1:13" x14ac:dyDescent="0.3">
      <c r="A205" s="41">
        <v>200</v>
      </c>
      <c r="B205" t="s">
        <v>99</v>
      </c>
      <c r="C205" s="36">
        <v>44085</v>
      </c>
      <c r="D205" t="s">
        <v>353</v>
      </c>
      <c r="E205" t="s">
        <v>318</v>
      </c>
      <c r="F205" s="30">
        <v>19585.2</v>
      </c>
      <c r="G205" s="27" t="s">
        <v>245</v>
      </c>
      <c r="H205" t="s">
        <v>126</v>
      </c>
      <c r="I205" t="s">
        <v>10</v>
      </c>
      <c r="J205" t="s">
        <v>38</v>
      </c>
      <c r="K205" s="26" t="str">
        <f>IF(ISNA(VLOOKUP(M205,DATA!A:A,1,0)),"NA",IF(F205&lt;=VLOOKUP(M205,DATA!A:H,8),"validé","non validé"))</f>
        <v>validé</v>
      </c>
      <c r="L205" s="38">
        <f t="shared" ca="1" si="3"/>
        <v>2370.8000000000002</v>
      </c>
      <c r="M205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Berrechid-Achats-DIVERS REPARATIONS</v>
      </c>
    </row>
    <row r="206" spans="1:13" x14ac:dyDescent="0.3">
      <c r="A206" s="41">
        <v>201</v>
      </c>
      <c r="B206" t="s">
        <v>104</v>
      </c>
      <c r="C206" s="36">
        <v>44090</v>
      </c>
      <c r="D206" t="s">
        <v>383</v>
      </c>
      <c r="E206" t="s">
        <v>199</v>
      </c>
      <c r="F206" s="30">
        <v>2700</v>
      </c>
      <c r="G206" s="27" t="s">
        <v>258</v>
      </c>
      <c r="H206" t="s">
        <v>126</v>
      </c>
      <c r="I206" t="s">
        <v>10</v>
      </c>
      <c r="J206" t="s">
        <v>202</v>
      </c>
      <c r="K206" s="26" t="str">
        <f>IF(ISNA(VLOOKUP(M206,DATA!A:A,1,0)),"NA",IF(F206&lt;=VLOOKUP(M206,DATA!A:H,8),"validé","non validé"))</f>
        <v>NA</v>
      </c>
      <c r="L206" s="38">
        <f t="shared" ca="1" si="3"/>
        <v>1968</v>
      </c>
      <c r="M206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GROUPE SCOLAIRE DEUX VILLES-Achats-Pneu</v>
      </c>
    </row>
    <row r="207" spans="1:13" x14ac:dyDescent="0.3">
      <c r="A207" s="41">
        <v>202</v>
      </c>
      <c r="B207" t="s">
        <v>95</v>
      </c>
      <c r="C207" s="36">
        <v>44090</v>
      </c>
      <c r="D207" t="s">
        <v>384</v>
      </c>
      <c r="E207" t="s">
        <v>219</v>
      </c>
      <c r="F207" s="30">
        <v>252.09</v>
      </c>
      <c r="G207" s="27" t="s">
        <v>266</v>
      </c>
      <c r="H207" t="s">
        <v>174</v>
      </c>
      <c r="I207" t="s">
        <v>10</v>
      </c>
      <c r="J207" t="s">
        <v>166</v>
      </c>
      <c r="K207" s="26" t="str">
        <f>IF(ISNA(VLOOKUP(M207,DATA!A:A,1,0)),"NA",IF(F207&lt;=VLOOKUP(M207,DATA!A:H,8),"validé","non validé"))</f>
        <v>NA</v>
      </c>
      <c r="L207" s="38">
        <f t="shared" ca="1" si="3"/>
        <v>2476.8000000000002</v>
      </c>
      <c r="M207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Californie-Achats-Fournitures scolaires</v>
      </c>
    </row>
    <row r="208" spans="1:13" x14ac:dyDescent="0.3">
      <c r="A208" s="41">
        <v>203</v>
      </c>
      <c r="B208" t="s">
        <v>95</v>
      </c>
      <c r="C208" s="36">
        <v>44090</v>
      </c>
      <c r="D208" t="s">
        <v>385</v>
      </c>
      <c r="E208" t="s">
        <v>199</v>
      </c>
      <c r="F208" s="30">
        <v>2200</v>
      </c>
      <c r="G208" s="27" t="s">
        <v>169</v>
      </c>
      <c r="H208" t="s">
        <v>126</v>
      </c>
      <c r="I208" t="s">
        <v>10</v>
      </c>
      <c r="J208" t="s">
        <v>202</v>
      </c>
      <c r="K208" s="26" t="str">
        <f>IF(ISNA(VLOOKUP(M208,DATA!A:A,1,0)),"NA",IF(F208&lt;=VLOOKUP(M208,DATA!A:H,8),"validé","non validé"))</f>
        <v>NA</v>
      </c>
      <c r="L208" s="38">
        <f t="shared" ca="1" si="3"/>
        <v>1680</v>
      </c>
      <c r="M208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Californie-Achats-Pneu</v>
      </c>
    </row>
    <row r="209" spans="1:13" x14ac:dyDescent="0.3">
      <c r="A209" s="41">
        <v>204</v>
      </c>
      <c r="B209" t="s">
        <v>95</v>
      </c>
      <c r="C209" s="36">
        <v>44089</v>
      </c>
      <c r="D209" t="s">
        <v>313</v>
      </c>
      <c r="E209" t="s">
        <v>293</v>
      </c>
      <c r="F209" s="30">
        <v>1440</v>
      </c>
      <c r="G209" s="27" t="s">
        <v>237</v>
      </c>
      <c r="H209" t="s">
        <v>126</v>
      </c>
      <c r="I209" t="s">
        <v>10</v>
      </c>
      <c r="J209" t="s">
        <v>38</v>
      </c>
      <c r="K209" s="26" t="str">
        <f>IF(ISNA(VLOOKUP(M209,DATA!A:A,1,0)),"NA",IF(F209&lt;=VLOOKUP(M209,DATA!A:H,8),"validé","non validé"))</f>
        <v>validé</v>
      </c>
      <c r="L209" s="38">
        <f t="shared" ca="1" si="3"/>
        <v>12825.2</v>
      </c>
      <c r="M209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Californie-Achats-DIVERS REPARATIONS</v>
      </c>
    </row>
    <row r="210" spans="1:13" x14ac:dyDescent="0.3">
      <c r="A210" s="41">
        <v>205</v>
      </c>
      <c r="B210" t="s">
        <v>100</v>
      </c>
      <c r="C210" s="36">
        <v>44089</v>
      </c>
      <c r="D210" t="s">
        <v>386</v>
      </c>
      <c r="E210" t="s">
        <v>293</v>
      </c>
      <c r="F210" s="30">
        <v>3252</v>
      </c>
      <c r="G210" s="27" t="s">
        <v>181</v>
      </c>
      <c r="H210" t="s">
        <v>126</v>
      </c>
      <c r="I210" t="s">
        <v>10</v>
      </c>
      <c r="J210" t="s">
        <v>38</v>
      </c>
      <c r="K210" s="26" t="str">
        <f>IF(ISNA(VLOOKUP(M210,DATA!A:A,1,0)),"NA",IF(F210&lt;=VLOOKUP(M210,DATA!A:H,8),"validé","non validé"))</f>
        <v>validé</v>
      </c>
      <c r="L210" s="38">
        <f t="shared" ca="1" si="3"/>
        <v>1680</v>
      </c>
      <c r="M210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Oasis-Achats-DIVERS REPARATIONS</v>
      </c>
    </row>
    <row r="211" spans="1:13" x14ac:dyDescent="0.3">
      <c r="A211" s="41">
        <v>206</v>
      </c>
      <c r="B211" t="s">
        <v>95</v>
      </c>
      <c r="C211" s="36">
        <v>44089</v>
      </c>
      <c r="D211" t="s">
        <v>387</v>
      </c>
      <c r="E211" t="s">
        <v>318</v>
      </c>
      <c r="F211" s="30">
        <v>720</v>
      </c>
      <c r="G211" s="27" t="s">
        <v>169</v>
      </c>
      <c r="H211" t="s">
        <v>126</v>
      </c>
      <c r="I211" t="s">
        <v>10</v>
      </c>
      <c r="J211" t="s">
        <v>38</v>
      </c>
      <c r="K211" s="26" t="str">
        <f>IF(ISNA(VLOOKUP(M211,DATA!A:A,1,0)),"NA",IF(F211&lt;=VLOOKUP(M211,DATA!A:H,8),"validé","non validé"))</f>
        <v>validé</v>
      </c>
      <c r="L211" s="38">
        <f t="shared" ca="1" si="3"/>
        <v>6688.85</v>
      </c>
      <c r="M211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Californie-Achats-DIVERS REPARATIONS</v>
      </c>
    </row>
    <row r="212" spans="1:13" x14ac:dyDescent="0.3">
      <c r="A212" s="41">
        <v>207</v>
      </c>
      <c r="B212" t="s">
        <v>95</v>
      </c>
      <c r="C212" s="36">
        <v>44089</v>
      </c>
      <c r="D212" t="s">
        <v>388</v>
      </c>
      <c r="E212" t="s">
        <v>318</v>
      </c>
      <c r="F212" s="30">
        <v>420</v>
      </c>
      <c r="G212" s="27" t="s">
        <v>169</v>
      </c>
      <c r="H212" t="s">
        <v>126</v>
      </c>
      <c r="I212" t="s">
        <v>10</v>
      </c>
      <c r="J212" t="s">
        <v>38</v>
      </c>
      <c r="K212" s="26" t="str">
        <f>IF(ISNA(VLOOKUP(M212,DATA!A:A,1,0)),"NA",IF(F212&lt;=VLOOKUP(M212,DATA!A:H,8),"validé","non validé"))</f>
        <v>validé</v>
      </c>
      <c r="L212" s="38">
        <f t="shared" ca="1" si="3"/>
        <v>4650.3500000000004</v>
      </c>
      <c r="M212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Californie-Achats-DIVERS REPARATIONS</v>
      </c>
    </row>
    <row r="213" spans="1:13" x14ac:dyDescent="0.3">
      <c r="A213" s="41">
        <v>208</v>
      </c>
      <c r="B213" t="s">
        <v>95</v>
      </c>
      <c r="C213" s="36">
        <v>44089</v>
      </c>
      <c r="D213" t="s">
        <v>389</v>
      </c>
      <c r="E213" t="s">
        <v>318</v>
      </c>
      <c r="F213" s="30">
        <v>1632</v>
      </c>
      <c r="G213" s="27" t="s">
        <v>169</v>
      </c>
      <c r="H213" t="s">
        <v>126</v>
      </c>
      <c r="I213" t="s">
        <v>10</v>
      </c>
      <c r="J213" t="s">
        <v>38</v>
      </c>
      <c r="K213" s="26" t="str">
        <f>IF(ISNA(VLOOKUP(M213,DATA!A:A,1,0)),"NA",IF(F213&lt;=VLOOKUP(M213,DATA!A:H,8),"validé","non validé"))</f>
        <v>validé</v>
      </c>
      <c r="L213" s="38">
        <f t="shared" ca="1" si="3"/>
        <v>10976.150000000001</v>
      </c>
      <c r="M213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Californie-Achats-DIVERS REPARATIONS</v>
      </c>
    </row>
    <row r="214" spans="1:13" x14ac:dyDescent="0.3">
      <c r="A214" s="41">
        <v>209</v>
      </c>
      <c r="B214" t="s">
        <v>95</v>
      </c>
      <c r="C214" s="36">
        <v>44089</v>
      </c>
      <c r="D214" t="s">
        <v>390</v>
      </c>
      <c r="E214" t="s">
        <v>318</v>
      </c>
      <c r="F214" s="30">
        <v>720</v>
      </c>
      <c r="G214" s="27" t="s">
        <v>169</v>
      </c>
      <c r="H214" t="s">
        <v>126</v>
      </c>
      <c r="I214" t="s">
        <v>10</v>
      </c>
      <c r="J214" t="s">
        <v>38</v>
      </c>
      <c r="K214" s="26" t="str">
        <f>IF(ISNA(VLOOKUP(M214,DATA!A:A,1,0)),"NA",IF(F214&lt;=VLOOKUP(M214,DATA!A:H,8),"validé","non validé"))</f>
        <v>validé</v>
      </c>
      <c r="L214" s="38">
        <f t="shared" ca="1" si="3"/>
        <v>9652.65</v>
      </c>
      <c r="M214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Californie-Achats-DIVERS REPARATIONS</v>
      </c>
    </row>
    <row r="215" spans="1:13" x14ac:dyDescent="0.3">
      <c r="A215" s="41">
        <v>210</v>
      </c>
      <c r="B215" t="s">
        <v>95</v>
      </c>
      <c r="C215" s="36">
        <v>44089</v>
      </c>
      <c r="D215" t="s">
        <v>391</v>
      </c>
      <c r="E215" t="s">
        <v>318</v>
      </c>
      <c r="F215" s="30">
        <v>1800</v>
      </c>
      <c r="G215" s="27" t="s">
        <v>169</v>
      </c>
      <c r="H215" t="s">
        <v>126</v>
      </c>
      <c r="I215" t="s">
        <v>10</v>
      </c>
      <c r="J215" t="s">
        <v>38</v>
      </c>
      <c r="K215" s="26" t="str">
        <f>IF(ISNA(VLOOKUP(M215,DATA!A:A,1,0)),"NA",IF(F215&lt;=VLOOKUP(M215,DATA!A:H,8),"validé","non validé"))</f>
        <v>validé</v>
      </c>
      <c r="L215" s="38">
        <f t="shared" ca="1" si="3"/>
        <v>12828</v>
      </c>
      <c r="M215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Californie-Achats-DIVERS REPARATIONS</v>
      </c>
    </row>
    <row r="216" spans="1:13" x14ac:dyDescent="0.3">
      <c r="A216" s="41">
        <v>211</v>
      </c>
      <c r="B216" t="s">
        <v>95</v>
      </c>
      <c r="C216" s="36">
        <v>44089</v>
      </c>
      <c r="D216" t="s">
        <v>392</v>
      </c>
      <c r="E216" t="s">
        <v>285</v>
      </c>
      <c r="F216" s="30">
        <v>5400</v>
      </c>
      <c r="G216" s="27" t="s">
        <v>169</v>
      </c>
      <c r="H216" t="s">
        <v>119</v>
      </c>
      <c r="I216" t="s">
        <v>10</v>
      </c>
      <c r="J216" t="s">
        <v>36</v>
      </c>
      <c r="K216" s="26" t="str">
        <f>IF(ISNA(VLOOKUP(M216,DATA!A:A,1,0)),"NA",IF(F216&lt;=VLOOKUP(M216,DATA!A:H,8),"validé","non validé"))</f>
        <v>validé</v>
      </c>
      <c r="L216" s="38">
        <f t="shared" ca="1" si="3"/>
        <v>3272.85</v>
      </c>
      <c r="M216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Californie-Achats-Produits de nettoyage</v>
      </c>
    </row>
    <row r="217" spans="1:13" x14ac:dyDescent="0.3">
      <c r="A217" s="41">
        <v>212</v>
      </c>
      <c r="B217" t="s">
        <v>95</v>
      </c>
      <c r="C217" s="36">
        <v>44089</v>
      </c>
      <c r="D217" t="s">
        <v>393</v>
      </c>
      <c r="E217" t="s">
        <v>210</v>
      </c>
      <c r="F217" s="30">
        <v>1152</v>
      </c>
      <c r="G217" s="27" t="s">
        <v>269</v>
      </c>
      <c r="H217" t="s">
        <v>122</v>
      </c>
      <c r="I217" t="s">
        <v>10</v>
      </c>
      <c r="J217" t="s">
        <v>36</v>
      </c>
      <c r="K217" s="26" t="str">
        <f>IF(ISNA(VLOOKUP(M217,DATA!A:A,1,0)),"NA",IF(F217&lt;=VLOOKUP(M217,DATA!A:H,8),"validé","non validé"))</f>
        <v>validé</v>
      </c>
      <c r="L217" s="38">
        <f t="shared" ca="1" si="3"/>
        <v>1680</v>
      </c>
      <c r="M217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Californie-Achats-Produits de nettoyage</v>
      </c>
    </row>
    <row r="218" spans="1:13" x14ac:dyDescent="0.3">
      <c r="A218" s="41">
        <v>213</v>
      </c>
      <c r="B218" t="s">
        <v>326</v>
      </c>
      <c r="C218" s="36">
        <v>44074</v>
      </c>
      <c r="D218" t="s">
        <v>231</v>
      </c>
      <c r="E218" t="s">
        <v>213</v>
      </c>
      <c r="F218" s="30">
        <v>20748</v>
      </c>
      <c r="G218" s="27" t="s">
        <v>351</v>
      </c>
      <c r="H218" t="s">
        <v>119</v>
      </c>
      <c r="I218" t="s">
        <v>10</v>
      </c>
      <c r="J218" t="s">
        <v>33</v>
      </c>
      <c r="K218" s="26" t="str">
        <f>IF(ISNA(VLOOKUP(M218,DATA!A:A,1,0)),"NA",IF(F218&lt;=VLOOKUP(M218,DATA!A:H,8),"validé","non validé"))</f>
        <v>NA</v>
      </c>
      <c r="L218" s="38">
        <f t="shared" ca="1" si="3"/>
        <v>3272.85</v>
      </c>
      <c r="M218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 JUNIOR PRIVEE-Achats-Vêtement de travail</v>
      </c>
    </row>
    <row r="219" spans="1:13" x14ac:dyDescent="0.3">
      <c r="A219" s="41">
        <v>214</v>
      </c>
      <c r="B219" t="s">
        <v>326</v>
      </c>
      <c r="C219" s="36">
        <v>44090</v>
      </c>
      <c r="D219" t="s">
        <v>394</v>
      </c>
      <c r="E219" t="s">
        <v>213</v>
      </c>
      <c r="F219" s="30">
        <v>708</v>
      </c>
      <c r="G219" s="27" t="s">
        <v>351</v>
      </c>
      <c r="H219" t="s">
        <v>119</v>
      </c>
      <c r="I219" t="s">
        <v>10</v>
      </c>
      <c r="J219" t="s">
        <v>33</v>
      </c>
      <c r="K219" s="26" t="str">
        <f>IF(ISNA(VLOOKUP(M219,DATA!A:A,1,0)),"NA",IF(F219&lt;=VLOOKUP(M219,DATA!A:H,8),"validé","non validé"))</f>
        <v>NA</v>
      </c>
      <c r="L219" s="38">
        <f t="shared" ca="1" si="3"/>
        <v>1680</v>
      </c>
      <c r="M219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 JUNIOR PRIVEE-Achats-Vêtement de travail</v>
      </c>
    </row>
    <row r="220" spans="1:13" x14ac:dyDescent="0.3">
      <c r="A220" s="41">
        <v>215</v>
      </c>
      <c r="B220" t="s">
        <v>91</v>
      </c>
      <c r="C220" s="36">
        <v>44089</v>
      </c>
      <c r="D220" t="s">
        <v>395</v>
      </c>
      <c r="E220" t="s">
        <v>396</v>
      </c>
      <c r="F220" s="30">
        <v>7668</v>
      </c>
      <c r="G220" s="27" t="s">
        <v>350</v>
      </c>
      <c r="H220" t="s">
        <v>121</v>
      </c>
      <c r="I220" t="s">
        <v>10</v>
      </c>
      <c r="J220" t="s">
        <v>307</v>
      </c>
      <c r="K220" s="26" t="str">
        <f>IF(ISNA(VLOOKUP(M220,DATA!A:A,1,0)),"NA",IF(F220&lt;=VLOOKUP(M220,DATA!A:H,8),"validé","non validé"))</f>
        <v>NA</v>
      </c>
      <c r="L220" s="38">
        <f t="shared" ca="1" si="3"/>
        <v>12505.14</v>
      </c>
      <c r="M220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JABR-Achats-Entretien et réparation</v>
      </c>
    </row>
    <row r="221" spans="1:13" x14ac:dyDescent="0.3">
      <c r="A221" s="41">
        <v>216</v>
      </c>
      <c r="B221" t="s">
        <v>91</v>
      </c>
      <c r="C221" s="36">
        <v>44089</v>
      </c>
      <c r="D221" t="s">
        <v>397</v>
      </c>
      <c r="E221" t="s">
        <v>398</v>
      </c>
      <c r="F221" s="30">
        <v>7840</v>
      </c>
      <c r="G221" s="27" t="s">
        <v>350</v>
      </c>
      <c r="H221" t="s">
        <v>121</v>
      </c>
      <c r="I221" t="s">
        <v>10</v>
      </c>
      <c r="J221" t="s">
        <v>166</v>
      </c>
      <c r="K221" s="26" t="str">
        <f>IF(ISNA(VLOOKUP(M221,DATA!A:A,1,0)),"NA",IF(F221&lt;=VLOOKUP(M221,DATA!A:H,8),"validé","non validé"))</f>
        <v>NA</v>
      </c>
      <c r="L221" s="38">
        <f t="shared" ca="1" si="3"/>
        <v>25439.39</v>
      </c>
      <c r="M221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JABR-Achats-Fournitures scolaires</v>
      </c>
    </row>
    <row r="222" spans="1:13" x14ac:dyDescent="0.3">
      <c r="A222" s="41">
        <v>217</v>
      </c>
      <c r="B222" t="s">
        <v>91</v>
      </c>
      <c r="C222" s="36">
        <v>44089</v>
      </c>
      <c r="D222" t="s">
        <v>397</v>
      </c>
      <c r="E222" t="s">
        <v>398</v>
      </c>
      <c r="F222" s="30">
        <v>530</v>
      </c>
      <c r="G222" s="27" t="s">
        <v>350</v>
      </c>
      <c r="H222" t="s">
        <v>121</v>
      </c>
      <c r="I222" t="s">
        <v>10</v>
      </c>
      <c r="J222" t="s">
        <v>166</v>
      </c>
      <c r="K222" s="26" t="str">
        <f>IF(ISNA(VLOOKUP(M222,DATA!A:A,1,0)),"NA",IF(F222&lt;=VLOOKUP(M222,DATA!A:H,8),"validé","non validé"))</f>
        <v>NA</v>
      </c>
      <c r="L222" s="38">
        <f t="shared" ca="1" si="3"/>
        <v>18753.09</v>
      </c>
      <c r="M222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JABR-Achats-Fournitures scolaires</v>
      </c>
    </row>
    <row r="223" spans="1:13" x14ac:dyDescent="0.3">
      <c r="A223" s="41">
        <v>218</v>
      </c>
      <c r="B223" t="s">
        <v>91</v>
      </c>
      <c r="C223" s="36">
        <v>44090</v>
      </c>
      <c r="D223" t="s">
        <v>399</v>
      </c>
      <c r="E223" t="s">
        <v>400</v>
      </c>
      <c r="F223" s="30">
        <v>68824.19</v>
      </c>
      <c r="G223" s="27" t="s">
        <v>350</v>
      </c>
      <c r="H223" t="s">
        <v>132</v>
      </c>
      <c r="I223" t="s">
        <v>10</v>
      </c>
      <c r="J223" t="s">
        <v>166</v>
      </c>
      <c r="K223" s="26" t="str">
        <f>IF(ISNA(VLOOKUP(M223,DATA!A:A,1,0)),"NA",IF(F223&lt;=VLOOKUP(M223,DATA!A:H,8),"validé","non validé"))</f>
        <v>NA</v>
      </c>
      <c r="L223" s="38">
        <f t="shared" ca="1" si="3"/>
        <v>14565.5</v>
      </c>
      <c r="M223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JABR-Achats-Fournitures scolaires</v>
      </c>
    </row>
    <row r="224" spans="1:13" x14ac:dyDescent="0.3">
      <c r="A224" s="41">
        <v>219</v>
      </c>
      <c r="B224" t="s">
        <v>91</v>
      </c>
      <c r="C224" s="36">
        <v>44090</v>
      </c>
      <c r="D224" t="s">
        <v>401</v>
      </c>
      <c r="E224" t="s">
        <v>222</v>
      </c>
      <c r="F224" s="30">
        <v>480</v>
      </c>
      <c r="G224" s="27" t="s">
        <v>402</v>
      </c>
      <c r="H224" t="s">
        <v>122</v>
      </c>
      <c r="I224" t="s">
        <v>10</v>
      </c>
      <c r="J224" t="s">
        <v>307</v>
      </c>
      <c r="K224" s="26" t="str">
        <f>IF(ISNA(VLOOKUP(M224,DATA!A:A,1,0)),"NA",IF(F224&lt;=VLOOKUP(M224,DATA!A:H,8),"validé","non validé"))</f>
        <v>NA</v>
      </c>
      <c r="L224" s="38">
        <f t="shared" ca="1" si="3"/>
        <v>13442.4</v>
      </c>
      <c r="M224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JABR-Achats-Entretien et réparation</v>
      </c>
    </row>
    <row r="225" spans="1:13" x14ac:dyDescent="0.3">
      <c r="A225" s="41">
        <v>220</v>
      </c>
      <c r="B225" t="s">
        <v>91</v>
      </c>
      <c r="C225" s="36">
        <v>44090</v>
      </c>
      <c r="D225" t="s">
        <v>205</v>
      </c>
      <c r="E225" t="s">
        <v>164</v>
      </c>
      <c r="F225" s="30">
        <v>1920</v>
      </c>
      <c r="G225" s="27" t="s">
        <v>402</v>
      </c>
      <c r="H225" t="s">
        <v>122</v>
      </c>
      <c r="I225" t="s">
        <v>10</v>
      </c>
      <c r="J225" t="s">
        <v>44</v>
      </c>
      <c r="K225" s="26" t="str">
        <f>IF(ISNA(VLOOKUP(M225,DATA!A:A,1,0)),"NA",IF(F225&lt;=VLOOKUP(M225,DATA!A:H,8),"validé","non validé"))</f>
        <v>validé</v>
      </c>
      <c r="L225" s="38">
        <f t="shared" ca="1" si="3"/>
        <v>13353.6</v>
      </c>
      <c r="M225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JABR-Secondaire-Achats-Consommables</v>
      </c>
    </row>
    <row r="226" spans="1:13" x14ac:dyDescent="0.3">
      <c r="A226" s="41">
        <v>221</v>
      </c>
      <c r="B226" t="s">
        <v>91</v>
      </c>
      <c r="C226" s="36">
        <v>44090</v>
      </c>
      <c r="D226" t="s">
        <v>403</v>
      </c>
      <c r="E226" t="s">
        <v>222</v>
      </c>
      <c r="F226" s="30">
        <v>5160.6000000000004</v>
      </c>
      <c r="G226" s="27" t="s">
        <v>346</v>
      </c>
      <c r="H226" t="s">
        <v>122</v>
      </c>
      <c r="I226" t="s">
        <v>10</v>
      </c>
      <c r="J226" t="s">
        <v>31</v>
      </c>
      <c r="K226" s="26" t="str">
        <f>IF(ISNA(VLOOKUP(M226,DATA!A:A,1,0)),"NA",IF(F226&lt;=VLOOKUP(M226,DATA!A:H,8),"validé","non validé"))</f>
        <v>validé</v>
      </c>
      <c r="L226" s="38">
        <f t="shared" ca="1" si="3"/>
        <v>20162.8</v>
      </c>
      <c r="M226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JABR-Achats-Divers</v>
      </c>
    </row>
    <row r="227" spans="1:13" x14ac:dyDescent="0.3">
      <c r="A227" s="41">
        <v>222</v>
      </c>
      <c r="B227" t="s">
        <v>91</v>
      </c>
      <c r="C227" s="36">
        <v>44089</v>
      </c>
      <c r="D227" t="s">
        <v>45</v>
      </c>
      <c r="E227" t="s">
        <v>219</v>
      </c>
      <c r="F227" s="30">
        <v>4577.8</v>
      </c>
      <c r="G227" s="27" t="s">
        <v>350</v>
      </c>
      <c r="H227" t="s">
        <v>121</v>
      </c>
      <c r="I227" t="s">
        <v>10</v>
      </c>
      <c r="J227" t="s">
        <v>166</v>
      </c>
      <c r="K227" s="26" t="str">
        <f>IF(ISNA(VLOOKUP(M227,DATA!A:A,1,0)),"NA",IF(F227&lt;=VLOOKUP(M227,DATA!A:H,8),"validé","non validé"))</f>
        <v>NA</v>
      </c>
      <c r="L227" s="38">
        <f t="shared" ca="1" si="3"/>
        <v>18076.8</v>
      </c>
      <c r="M227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JABR-Achats-Fournitures scolaires</v>
      </c>
    </row>
    <row r="228" spans="1:13" x14ac:dyDescent="0.3">
      <c r="A228" s="41">
        <v>223</v>
      </c>
      <c r="B228" t="s">
        <v>100</v>
      </c>
      <c r="C228" s="36">
        <v>44088</v>
      </c>
      <c r="D228" t="s">
        <v>404</v>
      </c>
      <c r="E228" t="s">
        <v>219</v>
      </c>
      <c r="F228" s="30">
        <v>4136.3999999999996</v>
      </c>
      <c r="G228" s="27" t="s">
        <v>168</v>
      </c>
      <c r="H228" t="s">
        <v>132</v>
      </c>
      <c r="I228" t="s">
        <v>10</v>
      </c>
      <c r="J228" t="s">
        <v>166</v>
      </c>
      <c r="K228" s="26" t="str">
        <f>IF(ISNA(VLOOKUP(M228,DATA!A:A,1,0)),"NA",IF(F228&lt;=VLOOKUP(M228,DATA!A:H,8),"validé","non validé"))</f>
        <v>NA</v>
      </c>
      <c r="L228" s="38">
        <f t="shared" ca="1" si="3"/>
        <v>5136.8999999999996</v>
      </c>
      <c r="M228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Oasis-Achats-Fournitures scolaires</v>
      </c>
    </row>
    <row r="229" spans="1:13" x14ac:dyDescent="0.3">
      <c r="A229" s="41">
        <v>224</v>
      </c>
      <c r="B229" t="s">
        <v>100</v>
      </c>
      <c r="C229" s="36">
        <v>44090</v>
      </c>
      <c r="D229" t="s">
        <v>205</v>
      </c>
      <c r="E229" t="s">
        <v>214</v>
      </c>
      <c r="F229" s="30">
        <v>8606.4</v>
      </c>
      <c r="G229" s="27" t="s">
        <v>168</v>
      </c>
      <c r="H229" t="s">
        <v>132</v>
      </c>
      <c r="I229" t="s">
        <v>10</v>
      </c>
      <c r="J229" t="s">
        <v>44</v>
      </c>
      <c r="K229" s="26" t="str">
        <f>IF(ISNA(VLOOKUP(M229,DATA!A:A,1,0)),"NA",IF(F229&lt;=VLOOKUP(M229,DATA!A:H,8),"validé","non validé"))</f>
        <v>validé</v>
      </c>
      <c r="L229" s="38">
        <f t="shared" ca="1" si="3"/>
        <v>1680</v>
      </c>
      <c r="M229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Oasis-Primaire-Achats-Consommables</v>
      </c>
    </row>
    <row r="230" spans="1:13" x14ac:dyDescent="0.3">
      <c r="A230" s="41">
        <v>225</v>
      </c>
      <c r="B230" t="s">
        <v>96</v>
      </c>
      <c r="C230" s="36">
        <v>44088</v>
      </c>
      <c r="D230" t="s">
        <v>405</v>
      </c>
      <c r="E230" t="s">
        <v>219</v>
      </c>
      <c r="F230" s="30">
        <v>2703.84</v>
      </c>
      <c r="G230" s="27" t="s">
        <v>303</v>
      </c>
      <c r="H230" t="s">
        <v>174</v>
      </c>
      <c r="I230" t="s">
        <v>10</v>
      </c>
      <c r="J230" t="s">
        <v>166</v>
      </c>
      <c r="K230" s="26" t="str">
        <f>IF(ISNA(VLOOKUP(M230,DATA!A:A,1,0)),"NA",IF(F230&lt;=VLOOKUP(M230,DATA!A:H,8),"validé","non validé"))</f>
        <v>NA</v>
      </c>
      <c r="L230" s="38">
        <f t="shared" ca="1" si="3"/>
        <v>5670</v>
      </c>
      <c r="M230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Sidi Maarouf-Achats-Fournitures scolaires</v>
      </c>
    </row>
    <row r="231" spans="1:13" x14ac:dyDescent="0.3">
      <c r="A231" s="41">
        <v>226</v>
      </c>
      <c r="B231" t="s">
        <v>102</v>
      </c>
      <c r="C231" s="36">
        <v>44075</v>
      </c>
      <c r="D231" t="s">
        <v>406</v>
      </c>
      <c r="E231" t="s">
        <v>325</v>
      </c>
      <c r="F231" s="30">
        <v>1610</v>
      </c>
      <c r="G231" s="27" t="s">
        <v>167</v>
      </c>
      <c r="H231" t="s">
        <v>121</v>
      </c>
      <c r="I231" t="s">
        <v>10</v>
      </c>
      <c r="J231" t="s">
        <v>307</v>
      </c>
      <c r="K231" s="26" t="str">
        <f>IF(ISNA(VLOOKUP(M231,DATA!A:A,1,0)),"NA",IF(F231&lt;=VLOOKUP(M231,DATA!A:H,8),"validé","non validé"))</f>
        <v>NA</v>
      </c>
      <c r="L231" s="38">
        <f t="shared" ca="1" si="3"/>
        <v>2149.1999999999998</v>
      </c>
      <c r="M231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Groupe Scolaire Yassamine-Achats-Entretien et réparation</v>
      </c>
    </row>
    <row r="232" spans="1:13" x14ac:dyDescent="0.3">
      <c r="A232" s="41">
        <v>227</v>
      </c>
      <c r="B232" t="s">
        <v>100</v>
      </c>
      <c r="C232" s="36">
        <v>44090</v>
      </c>
      <c r="D232" t="s">
        <v>407</v>
      </c>
      <c r="E232" t="s">
        <v>210</v>
      </c>
      <c r="F232" s="30">
        <v>2737.44</v>
      </c>
      <c r="G232" s="27" t="s">
        <v>354</v>
      </c>
      <c r="H232" t="s">
        <v>121</v>
      </c>
      <c r="I232" t="s">
        <v>10</v>
      </c>
      <c r="J232" t="s">
        <v>36</v>
      </c>
      <c r="K232" s="26" t="str">
        <f>IF(ISNA(VLOOKUP(M232,DATA!A:A,1,0)),"NA",IF(F232&lt;=VLOOKUP(M232,DATA!A:H,8),"validé","non validé"))</f>
        <v>validé</v>
      </c>
      <c r="L232" s="38">
        <f t="shared" ca="1" si="3"/>
        <v>1680</v>
      </c>
      <c r="M232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Oasis-Achats-Produits de nettoyage</v>
      </c>
    </row>
    <row r="233" spans="1:13" x14ac:dyDescent="0.3">
      <c r="A233" s="41">
        <v>228</v>
      </c>
      <c r="B233" t="s">
        <v>215</v>
      </c>
      <c r="C233" s="36">
        <v>44071</v>
      </c>
      <c r="D233" t="s">
        <v>205</v>
      </c>
      <c r="E233" t="s">
        <v>204</v>
      </c>
      <c r="F233" s="30">
        <v>6048</v>
      </c>
      <c r="G233" s="27" t="s">
        <v>216</v>
      </c>
      <c r="H233" t="s">
        <v>174</v>
      </c>
      <c r="I233" t="s">
        <v>10</v>
      </c>
      <c r="J233" t="s">
        <v>44</v>
      </c>
      <c r="K233" s="26" t="str">
        <f>IF(ISNA(VLOOKUP(M233,DATA!A:A,1,0)),"NA",IF(F233&lt;=VLOOKUP(M233,DATA!A:H,8),"validé","non validé"))</f>
        <v>validé</v>
      </c>
      <c r="L233" s="38">
        <f t="shared" ca="1" si="3"/>
        <v>1680</v>
      </c>
      <c r="M233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Sidi Maarouf-MATERNELLE-Achats-Consommables</v>
      </c>
    </row>
    <row r="234" spans="1:13" x14ac:dyDescent="0.3">
      <c r="A234" s="41">
        <v>229</v>
      </c>
      <c r="B234" t="s">
        <v>95</v>
      </c>
      <c r="C234" s="36">
        <v>44089</v>
      </c>
      <c r="D234" t="s">
        <v>409</v>
      </c>
      <c r="E234" t="s">
        <v>318</v>
      </c>
      <c r="F234" s="30">
        <v>1951</v>
      </c>
      <c r="G234" s="27" t="s">
        <v>169</v>
      </c>
      <c r="H234" t="s">
        <v>126</v>
      </c>
      <c r="I234" t="s">
        <v>10</v>
      </c>
      <c r="J234" t="s">
        <v>40</v>
      </c>
      <c r="K234" s="26" t="str">
        <f>IF(ISNA(VLOOKUP(M234,DATA!A:A,1,0)),"NA",IF(F234&lt;=VLOOKUP(M234,DATA!A:H,8),"validé","non validé"))</f>
        <v>validé</v>
      </c>
      <c r="L234" s="38">
        <f t="shared" ca="1" si="3"/>
        <v>1680</v>
      </c>
      <c r="M234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Californie-Achats-Vidange</v>
      </c>
    </row>
    <row r="235" spans="1:13" x14ac:dyDescent="0.3">
      <c r="A235" s="41">
        <v>230</v>
      </c>
      <c r="B235" t="s">
        <v>217</v>
      </c>
      <c r="C235" s="36">
        <v>44090</v>
      </c>
      <c r="D235" t="s">
        <v>410</v>
      </c>
      <c r="E235" t="s">
        <v>210</v>
      </c>
      <c r="F235" s="30">
        <v>264</v>
      </c>
      <c r="G235" s="27" t="s">
        <v>220</v>
      </c>
      <c r="H235" t="s">
        <v>121</v>
      </c>
      <c r="I235" t="s">
        <v>10</v>
      </c>
      <c r="J235" t="s">
        <v>36</v>
      </c>
      <c r="K235" s="26" t="str">
        <f>IF(ISNA(VLOOKUP(M235,DATA!A:A,1,0)),"NA",IF(F235&lt;=VLOOKUP(M235,DATA!A:H,8),"validé","non validé"))</f>
        <v>validé</v>
      </c>
      <c r="L235" s="38">
        <f t="shared" ca="1" si="3"/>
        <v>1680</v>
      </c>
      <c r="M235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BENGUERIR-Achats-Produits de nettoyage</v>
      </c>
    </row>
    <row r="236" spans="1:13" x14ac:dyDescent="0.3">
      <c r="A236" s="41">
        <v>231</v>
      </c>
      <c r="B236" t="s">
        <v>102</v>
      </c>
      <c r="C236" s="36">
        <v>44075</v>
      </c>
      <c r="D236" t="s">
        <v>411</v>
      </c>
      <c r="E236" t="s">
        <v>172</v>
      </c>
      <c r="F236" s="30">
        <v>3781.2</v>
      </c>
      <c r="G236" s="27" t="s">
        <v>167</v>
      </c>
      <c r="H236" t="s">
        <v>122</v>
      </c>
      <c r="I236" t="s">
        <v>10</v>
      </c>
      <c r="J236" t="s">
        <v>307</v>
      </c>
      <c r="K236" s="26" t="str">
        <f>IF(ISNA(VLOOKUP(M236,DATA!A:A,1,0)),"NA",IF(F236&lt;=VLOOKUP(M236,DATA!A:H,8),"validé","non validé"))</f>
        <v>NA</v>
      </c>
      <c r="L236" s="38">
        <f t="shared" ca="1" si="3"/>
        <v>1680</v>
      </c>
      <c r="M236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Groupe Scolaire Yassamine-Achats-Entretien et réparation</v>
      </c>
    </row>
    <row r="237" spans="1:13" x14ac:dyDescent="0.3">
      <c r="A237" s="41">
        <v>232</v>
      </c>
      <c r="B237" t="s">
        <v>271</v>
      </c>
      <c r="C237" s="36">
        <v>44075</v>
      </c>
      <c r="D237" t="s">
        <v>412</v>
      </c>
      <c r="E237" t="s">
        <v>172</v>
      </c>
      <c r="F237" s="30">
        <v>504</v>
      </c>
      <c r="G237" s="27" t="s">
        <v>173</v>
      </c>
      <c r="H237" t="s">
        <v>201</v>
      </c>
      <c r="I237" t="s">
        <v>10</v>
      </c>
      <c r="J237" t="s">
        <v>307</v>
      </c>
      <c r="K237" s="26" t="str">
        <f>IF(ISNA(VLOOKUP(M237,DATA!A:A,1,0)),"NA",IF(F237&lt;=VLOOKUP(M237,DATA!A:H,8),"validé","non validé"))</f>
        <v>NA</v>
      </c>
      <c r="L237" s="38">
        <f t="shared" ca="1" si="3"/>
        <v>1680</v>
      </c>
      <c r="M237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HOLGED-Achats-Entretien et réparation</v>
      </c>
    </row>
    <row r="238" spans="1:13" x14ac:dyDescent="0.3">
      <c r="A238" s="41">
        <v>233</v>
      </c>
      <c r="B238" t="s">
        <v>100</v>
      </c>
      <c r="C238" s="36">
        <v>44075</v>
      </c>
      <c r="D238" t="s">
        <v>413</v>
      </c>
      <c r="E238" t="s">
        <v>325</v>
      </c>
      <c r="F238" s="30">
        <v>1700</v>
      </c>
      <c r="G238" s="27"/>
      <c r="H238" t="s">
        <v>132</v>
      </c>
      <c r="I238" t="s">
        <v>10</v>
      </c>
      <c r="J238" t="s">
        <v>307</v>
      </c>
      <c r="K238" s="26" t="str">
        <f>IF(ISNA(VLOOKUP(M238,DATA!A:A,1,0)),"NA",IF(F238&lt;=VLOOKUP(M238,DATA!A:H,8),"validé","non validé"))</f>
        <v>NA</v>
      </c>
      <c r="L238" s="38">
        <f t="shared" ca="1" si="3"/>
        <v>7080</v>
      </c>
      <c r="M238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Oasis-Achats-Entretien et réparation</v>
      </c>
    </row>
    <row r="239" spans="1:13" x14ac:dyDescent="0.3">
      <c r="A239" s="41">
        <v>234</v>
      </c>
      <c r="B239" t="s">
        <v>96</v>
      </c>
      <c r="C239" s="36">
        <v>44088</v>
      </c>
      <c r="D239" t="s">
        <v>414</v>
      </c>
      <c r="E239" t="s">
        <v>415</v>
      </c>
      <c r="F239" s="30">
        <v>438.25</v>
      </c>
      <c r="G239" s="27" t="s">
        <v>416</v>
      </c>
      <c r="H239" t="s">
        <v>201</v>
      </c>
      <c r="I239" t="s">
        <v>10</v>
      </c>
      <c r="J239" t="s">
        <v>31</v>
      </c>
      <c r="K239" s="26" t="str">
        <f>IF(ISNA(VLOOKUP(M239,DATA!A:A,1,0)),"NA",IF(F239&lt;=VLOOKUP(M239,DATA!A:H,8),"validé","non validé"))</f>
        <v>validé</v>
      </c>
      <c r="L239" s="38">
        <f t="shared" ca="1" si="3"/>
        <v>24608.07</v>
      </c>
      <c r="M239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Sidi Maarouf-Achats-Divers</v>
      </c>
    </row>
    <row r="240" spans="1:13" x14ac:dyDescent="0.3">
      <c r="A240" s="41">
        <v>235</v>
      </c>
      <c r="B240" t="s">
        <v>96</v>
      </c>
      <c r="C240" s="36">
        <v>44090</v>
      </c>
      <c r="D240" t="s">
        <v>417</v>
      </c>
      <c r="E240" t="s">
        <v>418</v>
      </c>
      <c r="F240" s="30">
        <v>1339.1</v>
      </c>
      <c r="G240" s="27" t="s">
        <v>416</v>
      </c>
      <c r="H240" t="s">
        <v>201</v>
      </c>
      <c r="I240" t="s">
        <v>10</v>
      </c>
      <c r="J240" t="s">
        <v>31</v>
      </c>
      <c r="K240" s="26" t="str">
        <f>IF(ISNA(VLOOKUP(M240,DATA!A:A,1,0)),"NA",IF(F240&lt;=VLOOKUP(M240,DATA!A:H,8),"validé","non validé"))</f>
        <v>validé</v>
      </c>
      <c r="L240" s="38">
        <f t="shared" ca="1" si="3"/>
        <v>34144.380000000005</v>
      </c>
      <c r="M240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Sidi Maarouf-Achats-Divers</v>
      </c>
    </row>
    <row r="241" spans="1:13" x14ac:dyDescent="0.3">
      <c r="A241" s="41">
        <v>236</v>
      </c>
      <c r="B241" t="s">
        <v>96</v>
      </c>
      <c r="C241" s="36">
        <v>44075</v>
      </c>
      <c r="D241" t="s">
        <v>298</v>
      </c>
      <c r="E241" t="s">
        <v>219</v>
      </c>
      <c r="F241" s="30">
        <v>626.48</v>
      </c>
      <c r="G241" s="27" t="s">
        <v>416</v>
      </c>
      <c r="H241" t="s">
        <v>201</v>
      </c>
      <c r="I241" t="s">
        <v>10</v>
      </c>
      <c r="J241" t="s">
        <v>166</v>
      </c>
      <c r="K241" s="26" t="str">
        <f>IF(ISNA(VLOOKUP(M241,DATA!A:A,1,0)),"NA",IF(F241&lt;=VLOOKUP(M241,DATA!A:H,8),"validé","non validé"))</f>
        <v>NA</v>
      </c>
      <c r="L241" s="38">
        <f t="shared" ca="1" si="3"/>
        <v>1680</v>
      </c>
      <c r="M241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Sidi Maarouf-Achats-Fournitures scolaires</v>
      </c>
    </row>
    <row r="242" spans="1:13" x14ac:dyDescent="0.3">
      <c r="A242" s="41">
        <v>237</v>
      </c>
      <c r="B242" t="s">
        <v>96</v>
      </c>
      <c r="C242" s="36">
        <v>44084</v>
      </c>
      <c r="D242" t="s">
        <v>419</v>
      </c>
      <c r="E242" t="s">
        <v>161</v>
      </c>
      <c r="F242" s="30">
        <v>6480</v>
      </c>
      <c r="G242" s="27" t="s">
        <v>237</v>
      </c>
      <c r="H242" t="s">
        <v>420</v>
      </c>
      <c r="I242" t="s">
        <v>10</v>
      </c>
      <c r="J242" t="s">
        <v>35</v>
      </c>
      <c r="K242" s="26" t="str">
        <f>IF(ISNA(VLOOKUP(M242,DATA!A:A,1,0)),"NA",IF(F242&lt;=VLOOKUP(M242,DATA!A:H,8),"validé","non validé"))</f>
        <v>validé</v>
      </c>
      <c r="L242" s="38">
        <f t="shared" ca="1" si="3"/>
        <v>48933.599999999999</v>
      </c>
      <c r="M242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Sidi Maarouf-Achats-Travaux d'impression</v>
      </c>
    </row>
    <row r="243" spans="1:13" x14ac:dyDescent="0.3">
      <c r="A243" s="41">
        <v>238</v>
      </c>
      <c r="B243" t="s">
        <v>208</v>
      </c>
      <c r="C243" s="36">
        <v>44091</v>
      </c>
      <c r="D243" t="s">
        <v>421</v>
      </c>
      <c r="E243" t="s">
        <v>210</v>
      </c>
      <c r="F243" s="30">
        <v>720</v>
      </c>
      <c r="G243" s="27" t="s">
        <v>422</v>
      </c>
      <c r="H243" t="s">
        <v>121</v>
      </c>
      <c r="I243" t="s">
        <v>10</v>
      </c>
      <c r="J243" t="s">
        <v>31</v>
      </c>
      <c r="K243" s="26" t="str">
        <f>IF(ISNA(VLOOKUP(M243,DATA!A:A,1,0)),"NA",IF(F243&lt;=VLOOKUP(M243,DATA!A:H,8),"validé","non validé"))</f>
        <v>NA</v>
      </c>
      <c r="L243" s="38">
        <f t="shared" ca="1" si="3"/>
        <v>1680</v>
      </c>
      <c r="M243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Yasamine khouribga-Achats-Divers</v>
      </c>
    </row>
    <row r="244" spans="1:13" x14ac:dyDescent="0.3">
      <c r="A244" s="41">
        <v>239</v>
      </c>
      <c r="B244" t="s">
        <v>95</v>
      </c>
      <c r="C244" s="36">
        <v>44092</v>
      </c>
      <c r="D244" t="s">
        <v>423</v>
      </c>
      <c r="E244" t="s">
        <v>187</v>
      </c>
      <c r="F244" s="30">
        <v>1800</v>
      </c>
      <c r="G244" s="27" t="s">
        <v>424</v>
      </c>
      <c r="H244" t="s">
        <v>119</v>
      </c>
      <c r="I244" t="s">
        <v>178</v>
      </c>
      <c r="K244" s="26" t="str">
        <f>IF(ISNA(VLOOKUP(M244,DATA!A:A,1,0)),"NA",IF(F244&lt;=VLOOKUP(M244,DATA!A:H,8),"validé","non validé"))</f>
        <v>NA</v>
      </c>
      <c r="L244" s="38">
        <f t="shared" ca="1" si="3"/>
        <v>1680</v>
      </c>
      <c r="M244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Californie-Marketing et communication-</v>
      </c>
    </row>
    <row r="245" spans="1:13" x14ac:dyDescent="0.3">
      <c r="A245" s="41">
        <v>240</v>
      </c>
      <c r="B245" t="s">
        <v>101</v>
      </c>
      <c r="C245" s="36">
        <v>44092</v>
      </c>
      <c r="D245" t="s">
        <v>423</v>
      </c>
      <c r="E245" t="s">
        <v>187</v>
      </c>
      <c r="F245" s="30">
        <v>1800</v>
      </c>
      <c r="G245" s="27" t="s">
        <v>424</v>
      </c>
      <c r="H245" t="s">
        <v>119</v>
      </c>
      <c r="I245" t="s">
        <v>178</v>
      </c>
      <c r="K245" s="26" t="str">
        <f>IF(ISNA(VLOOKUP(M245,DATA!A:A,1,0)),"NA",IF(F245&lt;=VLOOKUP(M245,DATA!A:H,8),"validé","non validé"))</f>
        <v>NA</v>
      </c>
      <c r="L245" s="38">
        <f t="shared" ca="1" si="3"/>
        <v>1680</v>
      </c>
      <c r="M245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KENITRA-Marketing et communication-</v>
      </c>
    </row>
    <row r="246" spans="1:13" x14ac:dyDescent="0.3">
      <c r="A246" s="41">
        <v>241</v>
      </c>
      <c r="B246" t="s">
        <v>98</v>
      </c>
      <c r="C246" s="36">
        <v>44092</v>
      </c>
      <c r="D246" t="s">
        <v>425</v>
      </c>
      <c r="E246" t="s">
        <v>426</v>
      </c>
      <c r="F246" s="30">
        <v>2150</v>
      </c>
      <c r="G246" s="27" t="s">
        <v>427</v>
      </c>
      <c r="H246" t="s">
        <v>126</v>
      </c>
      <c r="I246" t="s">
        <v>10</v>
      </c>
      <c r="J246" t="s">
        <v>38</v>
      </c>
      <c r="K246" s="26" t="str">
        <f>IF(ISNA(VLOOKUP(M246,DATA!A:A,1,0)),"NA",IF(F246&lt;=VLOOKUP(M246,DATA!A:H,8),"validé","non validé"))</f>
        <v>validé</v>
      </c>
      <c r="L246" s="38">
        <f t="shared" ca="1" si="3"/>
        <v>1680</v>
      </c>
      <c r="M246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FES ROUTE IMMOUZER-Achats-DIVERS REPARATIONS</v>
      </c>
    </row>
    <row r="247" spans="1:13" x14ac:dyDescent="0.3">
      <c r="A247" s="41">
        <v>242</v>
      </c>
      <c r="B247" t="s">
        <v>96</v>
      </c>
      <c r="C247" s="36">
        <v>44075</v>
      </c>
      <c r="D247" t="s">
        <v>246</v>
      </c>
      <c r="E247" t="s">
        <v>247</v>
      </c>
      <c r="F247" s="30">
        <v>12666</v>
      </c>
      <c r="G247" s="27" t="s">
        <v>237</v>
      </c>
      <c r="H247" t="s">
        <v>121</v>
      </c>
      <c r="I247" t="s">
        <v>10</v>
      </c>
      <c r="J247" t="s">
        <v>226</v>
      </c>
      <c r="K247" s="26" t="str">
        <f>IF(ISNA(VLOOKUP(M247,DATA!A:A,1,0)),"NA",IF(F247&lt;=VLOOKUP(M247,DATA!A:H,8),"validé","non validé"))</f>
        <v>non validé</v>
      </c>
      <c r="L247" s="38">
        <f t="shared" ca="1" si="3"/>
        <v>1680</v>
      </c>
      <c r="M247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Sidi Maarouf-Achats-PHARMACIE</v>
      </c>
    </row>
    <row r="248" spans="1:13" x14ac:dyDescent="0.3">
      <c r="A248" s="41">
        <v>243</v>
      </c>
      <c r="B248" t="s">
        <v>95</v>
      </c>
      <c r="C248" s="36">
        <v>44095</v>
      </c>
      <c r="D248" t="s">
        <v>431</v>
      </c>
      <c r="E248" t="s">
        <v>219</v>
      </c>
      <c r="F248" s="30">
        <v>1999.2</v>
      </c>
      <c r="G248" s="27" t="s">
        <v>266</v>
      </c>
      <c r="H248" t="s">
        <v>174</v>
      </c>
      <c r="I248" t="s">
        <v>10</v>
      </c>
      <c r="J248" t="s">
        <v>166</v>
      </c>
      <c r="K248" s="26" t="str">
        <f>IF(ISNA(VLOOKUP(M248,DATA!A:A,1,0)),"NA",IF(F248&lt;=VLOOKUP(M248,DATA!A:H,8),"validé","non validé"))</f>
        <v>NA</v>
      </c>
      <c r="L248" s="38">
        <f t="shared" ca="1" si="3"/>
        <v>1680</v>
      </c>
      <c r="M248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Californie-Achats-Fournitures scolaires</v>
      </c>
    </row>
    <row r="249" spans="1:13" x14ac:dyDescent="0.3">
      <c r="A249" s="41">
        <v>244</v>
      </c>
      <c r="B249" t="s">
        <v>104</v>
      </c>
      <c r="C249" s="36">
        <v>44095</v>
      </c>
      <c r="D249" t="s">
        <v>432</v>
      </c>
      <c r="E249" t="s">
        <v>429</v>
      </c>
      <c r="F249" s="30">
        <v>2220</v>
      </c>
      <c r="G249" s="27" t="s">
        <v>430</v>
      </c>
      <c r="H249" t="s">
        <v>126</v>
      </c>
      <c r="I249" t="s">
        <v>10</v>
      </c>
      <c r="J249" t="s">
        <v>38</v>
      </c>
      <c r="K249" s="26" t="str">
        <f>IF(ISNA(VLOOKUP(M249,DATA!A:A,1,0)),"NA",IF(F249&lt;=VLOOKUP(M249,DATA!A:H,8),"validé","non validé"))</f>
        <v>validé</v>
      </c>
      <c r="L249" s="38">
        <f t="shared" ca="1" si="3"/>
        <v>36220.350000000006</v>
      </c>
      <c r="M249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GROUPE SCOLAIRE DEUX VILLES-Achats-DIVERS REPARATIONS</v>
      </c>
    </row>
    <row r="250" spans="1:13" x14ac:dyDescent="0.3">
      <c r="A250" s="41">
        <v>245</v>
      </c>
      <c r="B250" t="s">
        <v>104</v>
      </c>
      <c r="C250" s="36">
        <v>44095</v>
      </c>
      <c r="D250" t="s">
        <v>433</v>
      </c>
      <c r="E250" t="s">
        <v>429</v>
      </c>
      <c r="F250" s="30">
        <v>18102</v>
      </c>
      <c r="G250" s="27" t="s">
        <v>430</v>
      </c>
      <c r="H250" t="s">
        <v>126</v>
      </c>
      <c r="I250" t="s">
        <v>10</v>
      </c>
      <c r="J250" t="s">
        <v>38</v>
      </c>
      <c r="K250" s="26" t="str">
        <f>IF(ISNA(VLOOKUP(M250,DATA!A:A,1,0)),"NA",IF(F250&lt;=VLOOKUP(M250,DATA!A:H,8),"validé","non validé"))</f>
        <v>validé</v>
      </c>
      <c r="L250" s="38">
        <f t="shared" ca="1" si="3"/>
        <v>22763.4</v>
      </c>
      <c r="M250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GROUPE SCOLAIRE DEUX VILLES-Achats-DIVERS REPARATIONS</v>
      </c>
    </row>
    <row r="251" spans="1:13" x14ac:dyDescent="0.3">
      <c r="A251" s="41">
        <v>246</v>
      </c>
      <c r="B251" t="s">
        <v>104</v>
      </c>
      <c r="C251" s="36">
        <v>44095</v>
      </c>
      <c r="D251" t="s">
        <v>434</v>
      </c>
      <c r="E251" t="s">
        <v>219</v>
      </c>
      <c r="F251" s="30">
        <v>862.76</v>
      </c>
      <c r="G251" s="27" t="s">
        <v>258</v>
      </c>
      <c r="H251" t="s">
        <v>174</v>
      </c>
      <c r="I251" t="s">
        <v>10</v>
      </c>
      <c r="J251" t="s">
        <v>166</v>
      </c>
      <c r="K251" s="26" t="str">
        <f>IF(ISNA(VLOOKUP(M251,DATA!A:A,1,0)),"NA",IF(F251&lt;=VLOOKUP(M251,DATA!A:H,8),"validé","non validé"))</f>
        <v>NA</v>
      </c>
      <c r="L251" s="38">
        <f t="shared" ca="1" si="3"/>
        <v>1680</v>
      </c>
      <c r="M251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GROUPE SCOLAIRE DEUX VILLES-Achats-Fournitures scolaires</v>
      </c>
    </row>
    <row r="252" spans="1:13" x14ac:dyDescent="0.3">
      <c r="A252" s="41">
        <v>247</v>
      </c>
      <c r="B252" t="s">
        <v>435</v>
      </c>
      <c r="C252" s="36">
        <v>44075</v>
      </c>
      <c r="D252" t="s">
        <v>436</v>
      </c>
      <c r="E252" t="s">
        <v>437</v>
      </c>
      <c r="F252" s="30">
        <v>1590</v>
      </c>
      <c r="G252" s="27" t="s">
        <v>438</v>
      </c>
      <c r="H252" t="s">
        <v>121</v>
      </c>
      <c r="I252" t="s">
        <v>10</v>
      </c>
      <c r="J252" t="s">
        <v>31</v>
      </c>
      <c r="K252" s="26" t="str">
        <f>IF(ISNA(VLOOKUP(M252,DATA!A:A,1,0)),"NA",IF(F252&lt;=VLOOKUP(M252,DATA!A:H,8),"validé","non validé"))</f>
        <v>NA</v>
      </c>
      <c r="L252" s="38">
        <f t="shared" ca="1" si="3"/>
        <v>1680</v>
      </c>
      <c r="M252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JOURI I-Achats-Divers</v>
      </c>
    </row>
    <row r="253" spans="1:13" x14ac:dyDescent="0.3">
      <c r="A253" s="41">
        <v>248</v>
      </c>
      <c r="B253" t="s">
        <v>208</v>
      </c>
      <c r="C253" s="36">
        <v>44095</v>
      </c>
      <c r="D253" t="s">
        <v>439</v>
      </c>
      <c r="E253" t="s">
        <v>210</v>
      </c>
      <c r="F253" s="30">
        <v>264</v>
      </c>
      <c r="G253" s="27" t="s">
        <v>241</v>
      </c>
      <c r="H253" t="s">
        <v>121</v>
      </c>
      <c r="I253" t="s">
        <v>10</v>
      </c>
      <c r="J253" t="s">
        <v>36</v>
      </c>
      <c r="K253" s="26" t="str">
        <f>IF(ISNA(VLOOKUP(M253,DATA!A:A,1,0)),"NA",IF(F253&lt;=VLOOKUP(M253,DATA!A:H,8),"validé","non validé"))</f>
        <v>NA</v>
      </c>
      <c r="L253" s="38">
        <f t="shared" ca="1" si="3"/>
        <v>1680</v>
      </c>
      <c r="M253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Yasamine khouribga-Achats-Produits de nettoyage</v>
      </c>
    </row>
    <row r="254" spans="1:13" x14ac:dyDescent="0.3">
      <c r="A254" s="41">
        <v>249</v>
      </c>
      <c r="B254" t="s">
        <v>98</v>
      </c>
      <c r="C254" s="36">
        <v>44075</v>
      </c>
      <c r="D254" t="s">
        <v>39</v>
      </c>
      <c r="E254" t="s">
        <v>318</v>
      </c>
      <c r="F254" s="30">
        <v>4140</v>
      </c>
      <c r="G254" s="27" t="s">
        <v>254</v>
      </c>
      <c r="H254" t="s">
        <v>121</v>
      </c>
      <c r="I254" t="s">
        <v>10</v>
      </c>
      <c r="J254" t="s">
        <v>39</v>
      </c>
      <c r="K254" s="26" t="str">
        <f>IF(ISNA(VLOOKUP(M254,DATA!A:A,1,0)),"NA",IF(F254&lt;=VLOOKUP(M254,DATA!A:H,8),"validé","non validé"))</f>
        <v>validé</v>
      </c>
      <c r="L254" s="38">
        <f t="shared" ca="1" si="3"/>
        <v>1680</v>
      </c>
      <c r="M254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FES ROUTE IMMOUZER-Achats-Visite technique</v>
      </c>
    </row>
    <row r="255" spans="1:13" x14ac:dyDescent="0.3">
      <c r="A255" s="41">
        <v>250</v>
      </c>
      <c r="B255" t="s">
        <v>91</v>
      </c>
      <c r="C255" s="36">
        <v>44092</v>
      </c>
      <c r="D255" t="s">
        <v>440</v>
      </c>
      <c r="E255" t="s">
        <v>210</v>
      </c>
      <c r="F255" s="30">
        <v>624</v>
      </c>
      <c r="G255" s="27" t="s">
        <v>350</v>
      </c>
      <c r="H255" t="s">
        <v>121</v>
      </c>
      <c r="I255" t="s">
        <v>10</v>
      </c>
      <c r="J255" t="s">
        <v>36</v>
      </c>
      <c r="K255" s="26" t="str">
        <f>IF(ISNA(VLOOKUP(M255,DATA!A:A,1,0)),"NA",IF(F255&lt;=VLOOKUP(M255,DATA!A:H,8),"validé","non validé"))</f>
        <v>validé</v>
      </c>
      <c r="L255" s="38">
        <f t="shared" ca="1" si="3"/>
        <v>1680</v>
      </c>
      <c r="M255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JABR-Achats-Produits de nettoyage</v>
      </c>
    </row>
    <row r="256" spans="1:13" x14ac:dyDescent="0.3">
      <c r="A256" s="41">
        <v>251</v>
      </c>
      <c r="B256" t="s">
        <v>326</v>
      </c>
      <c r="C256" s="36">
        <v>44061</v>
      </c>
      <c r="D256" t="s">
        <v>441</v>
      </c>
      <c r="E256" t="s">
        <v>249</v>
      </c>
      <c r="F256" s="30">
        <v>750</v>
      </c>
      <c r="G256" s="27" t="s">
        <v>351</v>
      </c>
      <c r="H256" t="s">
        <v>121</v>
      </c>
      <c r="I256" t="s">
        <v>10</v>
      </c>
      <c r="J256" t="s">
        <v>31</v>
      </c>
      <c r="K256" s="26" t="str">
        <f>IF(ISNA(VLOOKUP(M256,DATA!A:A,1,0)),"NA",IF(F256&lt;=VLOOKUP(M256,DATA!A:H,8),"validé","non validé"))</f>
        <v>NA</v>
      </c>
      <c r="L256" s="38">
        <f t="shared" ca="1" si="3"/>
        <v>10762.5</v>
      </c>
      <c r="M256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 JUNIOR PRIVEE-Achats-Divers</v>
      </c>
    </row>
    <row r="257" spans="1:13" x14ac:dyDescent="0.3">
      <c r="A257" s="41">
        <v>252</v>
      </c>
      <c r="B257" t="s">
        <v>91</v>
      </c>
      <c r="C257" s="36">
        <v>44044</v>
      </c>
      <c r="D257" t="s">
        <v>442</v>
      </c>
      <c r="E257" t="s">
        <v>443</v>
      </c>
      <c r="F257" s="30">
        <v>116.94</v>
      </c>
      <c r="G257" s="27" t="s">
        <v>444</v>
      </c>
      <c r="H257" t="s">
        <v>122</v>
      </c>
      <c r="I257" t="s">
        <v>10</v>
      </c>
      <c r="J257" t="s">
        <v>234</v>
      </c>
      <c r="K257" s="26" t="str">
        <f>IF(ISNA(VLOOKUP(M257,DATA!A:A,1,0)),"NA",IF(F257&lt;=VLOOKUP(M257,DATA!A:H,8),"validé","non validé"))</f>
        <v>NA</v>
      </c>
      <c r="L257" s="38">
        <f t="shared" ca="1" si="3"/>
        <v>1680</v>
      </c>
      <c r="M257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JABR-Achats-Prestation de service</v>
      </c>
    </row>
    <row r="258" spans="1:13" x14ac:dyDescent="0.3">
      <c r="A258" s="41">
        <v>253</v>
      </c>
      <c r="B258" t="s">
        <v>91</v>
      </c>
      <c r="C258" s="36" t="s">
        <v>445</v>
      </c>
      <c r="D258" t="s">
        <v>446</v>
      </c>
      <c r="E258" t="s">
        <v>318</v>
      </c>
      <c r="F258" s="30">
        <v>1920</v>
      </c>
      <c r="G258" s="27" t="s">
        <v>402</v>
      </c>
      <c r="H258" t="s">
        <v>122</v>
      </c>
      <c r="I258" t="s">
        <v>10</v>
      </c>
      <c r="J258" t="s">
        <v>307</v>
      </c>
      <c r="K258" s="26" t="str">
        <f>IF(ISNA(VLOOKUP(M258,DATA!A:A,1,0)),"NA",IF(F258&lt;=VLOOKUP(M258,DATA!A:H,8),"validé","non validé"))</f>
        <v>NA</v>
      </c>
      <c r="L258" s="38">
        <f t="shared" ca="1" si="3"/>
        <v>3162</v>
      </c>
      <c r="M258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JABR-Achats-Entretien et réparation</v>
      </c>
    </row>
    <row r="259" spans="1:13" x14ac:dyDescent="0.3">
      <c r="A259" s="41">
        <v>254</v>
      </c>
      <c r="B259" t="s">
        <v>91</v>
      </c>
      <c r="C259" s="36">
        <v>44092</v>
      </c>
      <c r="D259" t="s">
        <v>447</v>
      </c>
      <c r="E259" t="s">
        <v>210</v>
      </c>
      <c r="F259" s="30">
        <v>1464</v>
      </c>
      <c r="G259" s="27" t="s">
        <v>402</v>
      </c>
      <c r="H259" t="s">
        <v>122</v>
      </c>
      <c r="I259" t="s">
        <v>10</v>
      </c>
      <c r="J259" t="s">
        <v>31</v>
      </c>
      <c r="K259" s="26" t="str">
        <f>IF(ISNA(VLOOKUP(M259,DATA!A:A,1,0)),"NA",IF(F259&lt;=VLOOKUP(M259,DATA!A:H,8),"validé","non validé"))</f>
        <v>validé</v>
      </c>
      <c r="L259" s="38">
        <f t="shared" ca="1" si="3"/>
        <v>33976.200000000004</v>
      </c>
      <c r="M259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JABR-Achats-Divers</v>
      </c>
    </row>
    <row r="260" spans="1:13" x14ac:dyDescent="0.3">
      <c r="A260" s="41">
        <v>255</v>
      </c>
      <c r="B260" t="s">
        <v>326</v>
      </c>
      <c r="C260" s="36">
        <v>44083</v>
      </c>
      <c r="D260" t="s">
        <v>448</v>
      </c>
      <c r="E260" t="s">
        <v>249</v>
      </c>
      <c r="F260" s="30">
        <v>150</v>
      </c>
      <c r="G260" s="27" t="s">
        <v>342</v>
      </c>
      <c r="H260" t="s">
        <v>132</v>
      </c>
      <c r="I260" t="s">
        <v>10</v>
      </c>
      <c r="J260" t="s">
        <v>31</v>
      </c>
      <c r="K260" s="26" t="str">
        <f>IF(ISNA(VLOOKUP(M260,DATA!A:A,1,0)),"NA",IF(F260&lt;=VLOOKUP(M260,DATA!A:H,8),"validé","non validé"))</f>
        <v>NA</v>
      </c>
      <c r="L260" s="38">
        <f t="shared" ca="1" si="3"/>
        <v>3127.2</v>
      </c>
      <c r="M260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 JUNIOR PRIVEE-Achats-Divers</v>
      </c>
    </row>
    <row r="261" spans="1:13" x14ac:dyDescent="0.3">
      <c r="A261" s="41">
        <v>256</v>
      </c>
      <c r="B261" t="s">
        <v>91</v>
      </c>
      <c r="C261" s="36">
        <v>44092</v>
      </c>
      <c r="D261" t="s">
        <v>449</v>
      </c>
      <c r="E261" t="s">
        <v>219</v>
      </c>
      <c r="F261" s="30">
        <v>2021.2</v>
      </c>
      <c r="G261" s="27" t="s">
        <v>402</v>
      </c>
      <c r="H261" t="s">
        <v>122</v>
      </c>
      <c r="I261" t="s">
        <v>10</v>
      </c>
      <c r="J261" t="s">
        <v>166</v>
      </c>
      <c r="K261" s="26" t="str">
        <f>IF(ISNA(VLOOKUP(M261,DATA!A:A,1,0)),"NA",IF(F261&lt;=VLOOKUP(M261,DATA!A:H,8),"validé","non validé"))</f>
        <v>NA</v>
      </c>
      <c r="L261" s="38">
        <f t="shared" ca="1" si="3"/>
        <v>22088.400000000001</v>
      </c>
      <c r="M261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JABR-Achats-Fournitures scolaires</v>
      </c>
    </row>
    <row r="262" spans="1:13" x14ac:dyDescent="0.3">
      <c r="A262" s="41">
        <v>257</v>
      </c>
      <c r="B262" t="s">
        <v>91</v>
      </c>
      <c r="C262" s="36">
        <v>44092</v>
      </c>
      <c r="D262" t="s">
        <v>205</v>
      </c>
      <c r="E262" t="s">
        <v>164</v>
      </c>
      <c r="F262" s="30">
        <v>2160</v>
      </c>
      <c r="G262" s="27" t="s">
        <v>402</v>
      </c>
      <c r="H262" t="s">
        <v>122</v>
      </c>
      <c r="I262" t="s">
        <v>10</v>
      </c>
      <c r="J262" t="s">
        <v>44</v>
      </c>
      <c r="K262" s="26" t="str">
        <f>IF(ISNA(VLOOKUP(M262,DATA!A:A,1,0)),"NA",IF(F262&lt;=VLOOKUP(M262,DATA!A:H,8),"validé","non validé"))</f>
        <v>validé</v>
      </c>
      <c r="L262" s="38">
        <f t="shared" ref="L262:L325" ca="1" si="4">SUMIF(M262:M609,M262,OFFSET($F$5,1,0,-1,1))</f>
        <v>3102</v>
      </c>
      <c r="M262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JABR-Secondaire-Achats-Consommables</v>
      </c>
    </row>
    <row r="263" spans="1:13" x14ac:dyDescent="0.3">
      <c r="A263" s="41">
        <v>258</v>
      </c>
      <c r="B263" t="s">
        <v>326</v>
      </c>
      <c r="C263" s="36">
        <v>44161</v>
      </c>
      <c r="D263" t="s">
        <v>450</v>
      </c>
      <c r="E263" t="s">
        <v>451</v>
      </c>
      <c r="F263" s="30">
        <v>16680</v>
      </c>
      <c r="G263" s="27" t="s">
        <v>350</v>
      </c>
      <c r="H263" t="s">
        <v>132</v>
      </c>
      <c r="I263" t="s">
        <v>10</v>
      </c>
      <c r="J263" t="s">
        <v>234</v>
      </c>
      <c r="K263" s="26" t="str">
        <f>IF(ISNA(VLOOKUP(M263,DATA!A:A,1,0)),"NA",IF(F263&lt;=VLOOKUP(M263,DATA!A:H,8),"validé","non validé"))</f>
        <v>NA</v>
      </c>
      <c r="L263" s="38">
        <f t="shared" ca="1" si="4"/>
        <v>15748.8</v>
      </c>
      <c r="M263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 JUNIOR PRIVEE-Achats-Prestation de service</v>
      </c>
    </row>
    <row r="264" spans="1:13" x14ac:dyDescent="0.3">
      <c r="A264" s="41">
        <v>259</v>
      </c>
      <c r="B264" t="s">
        <v>91</v>
      </c>
      <c r="C264" s="36">
        <v>44095</v>
      </c>
      <c r="D264" t="s">
        <v>452</v>
      </c>
      <c r="E264" t="s">
        <v>453</v>
      </c>
      <c r="F264" s="30">
        <v>1750</v>
      </c>
      <c r="G264" s="27" t="s">
        <v>350</v>
      </c>
      <c r="H264" t="s">
        <v>132</v>
      </c>
      <c r="I264" t="s">
        <v>10</v>
      </c>
      <c r="J264" t="s">
        <v>166</v>
      </c>
      <c r="K264" s="26" t="str">
        <f>IF(ISNA(VLOOKUP(M264,DATA!A:A,1,0)),"NA",IF(F264&lt;=VLOOKUP(M264,DATA!A:H,8),"validé","non validé"))</f>
        <v>NA</v>
      </c>
      <c r="L264" s="38">
        <f t="shared" ca="1" si="4"/>
        <v>3118.5</v>
      </c>
      <c r="M264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JABR-Achats-Fournitures scolaires</v>
      </c>
    </row>
    <row r="265" spans="1:13" x14ac:dyDescent="0.3">
      <c r="A265" s="41">
        <v>260</v>
      </c>
      <c r="B265" t="s">
        <v>91</v>
      </c>
      <c r="C265" s="36">
        <v>44087</v>
      </c>
      <c r="D265" t="s">
        <v>454</v>
      </c>
      <c r="E265" t="s">
        <v>455</v>
      </c>
      <c r="F265" s="30">
        <v>3036</v>
      </c>
      <c r="G265" s="27" t="s">
        <v>402</v>
      </c>
      <c r="H265" t="s">
        <v>122</v>
      </c>
      <c r="I265" t="s">
        <v>10</v>
      </c>
      <c r="J265" t="s">
        <v>31</v>
      </c>
      <c r="K265" s="26" t="str">
        <f>IF(ISNA(VLOOKUP(M265,DATA!A:A,1,0)),"NA",IF(F265&lt;=VLOOKUP(M265,DATA!A:H,8),"validé","non validé"))</f>
        <v>validé</v>
      </c>
      <c r="L265" s="38">
        <f t="shared" ca="1" si="4"/>
        <v>7322.85</v>
      </c>
      <c r="M265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JABR-Achats-Divers</v>
      </c>
    </row>
    <row r="266" spans="1:13" x14ac:dyDescent="0.3">
      <c r="A266" s="41">
        <v>261</v>
      </c>
      <c r="B266" t="s">
        <v>91</v>
      </c>
      <c r="C266" s="36">
        <v>44074</v>
      </c>
      <c r="D266" t="s">
        <v>456</v>
      </c>
      <c r="E266" t="s">
        <v>172</v>
      </c>
      <c r="F266" s="30">
        <v>3600</v>
      </c>
      <c r="G266" s="27" t="s">
        <v>321</v>
      </c>
      <c r="H266" t="s">
        <v>122</v>
      </c>
      <c r="I266" t="s">
        <v>10</v>
      </c>
      <c r="J266" t="s">
        <v>31</v>
      </c>
      <c r="K266" s="26" t="str">
        <f>IF(ISNA(VLOOKUP(M266,DATA!A:A,1,0)),"NA",IF(F266&lt;=VLOOKUP(M266,DATA!A:H,8),"validé","non validé"))</f>
        <v>validé</v>
      </c>
      <c r="L266" s="38">
        <f t="shared" ca="1" si="4"/>
        <v>2160</v>
      </c>
      <c r="M266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JABR-Achats-Divers</v>
      </c>
    </row>
    <row r="267" spans="1:13" x14ac:dyDescent="0.3">
      <c r="A267" s="41">
        <v>262</v>
      </c>
      <c r="B267" t="s">
        <v>91</v>
      </c>
      <c r="C267" s="36">
        <v>44075</v>
      </c>
      <c r="D267" t="s">
        <v>457</v>
      </c>
      <c r="E267" t="s">
        <v>325</v>
      </c>
      <c r="F267" s="30">
        <v>4450</v>
      </c>
      <c r="G267" s="27" t="s">
        <v>173</v>
      </c>
      <c r="H267" t="s">
        <v>132</v>
      </c>
      <c r="I267" t="s">
        <v>10</v>
      </c>
      <c r="J267" t="s">
        <v>307</v>
      </c>
      <c r="K267" s="26" t="str">
        <f>IF(ISNA(VLOOKUP(M267,DATA!A:A,1,0)),"NA",IF(F267&lt;=VLOOKUP(M267,DATA!A:H,8),"validé","non validé"))</f>
        <v>NA</v>
      </c>
      <c r="L267" s="38">
        <f t="shared" ca="1" si="4"/>
        <v>1680</v>
      </c>
      <c r="M267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JABR-Achats-Entretien et réparation</v>
      </c>
    </row>
    <row r="268" spans="1:13" x14ac:dyDescent="0.3">
      <c r="A268" s="41">
        <v>263</v>
      </c>
      <c r="B268" t="s">
        <v>91</v>
      </c>
      <c r="C268" s="36">
        <v>44075</v>
      </c>
      <c r="D268" t="s">
        <v>452</v>
      </c>
      <c r="E268" t="s">
        <v>164</v>
      </c>
      <c r="F268" s="30">
        <v>2160</v>
      </c>
      <c r="G268" s="27" t="s">
        <v>458</v>
      </c>
      <c r="H268" t="s">
        <v>122</v>
      </c>
      <c r="I268" t="s">
        <v>10</v>
      </c>
      <c r="J268" t="s">
        <v>166</v>
      </c>
      <c r="K268" s="26" t="str">
        <f>IF(ISNA(VLOOKUP(M268,DATA!A:A,1,0)),"NA",IF(F268&lt;=VLOOKUP(M268,DATA!A:H,8),"validé","non validé"))</f>
        <v>NA</v>
      </c>
      <c r="L268" s="38">
        <f t="shared" ca="1" si="4"/>
        <v>1680</v>
      </c>
      <c r="M268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JABR-Achats-Fournitures scolaires</v>
      </c>
    </row>
    <row r="269" spans="1:13" x14ac:dyDescent="0.3">
      <c r="A269" s="41">
        <v>264</v>
      </c>
      <c r="B269" t="s">
        <v>326</v>
      </c>
      <c r="C269" s="36">
        <v>44078</v>
      </c>
      <c r="D269" t="s">
        <v>459</v>
      </c>
      <c r="E269" t="s">
        <v>210</v>
      </c>
      <c r="F269" s="30">
        <v>2400</v>
      </c>
      <c r="G269" s="27" t="s">
        <v>460</v>
      </c>
      <c r="H269" t="s">
        <v>121</v>
      </c>
      <c r="I269" t="s">
        <v>10</v>
      </c>
      <c r="J269" t="s">
        <v>234</v>
      </c>
      <c r="K269" s="26" t="str">
        <f>IF(ISNA(VLOOKUP(M269,DATA!A:A,1,0)),"NA",IF(F269&lt;=VLOOKUP(M269,DATA!A:H,8),"validé","non validé"))</f>
        <v>NA</v>
      </c>
      <c r="L269" s="38">
        <f t="shared" ca="1" si="4"/>
        <v>7148.4</v>
      </c>
      <c r="M269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 JUNIOR PRIVEE-Achats-Prestation de service</v>
      </c>
    </row>
    <row r="270" spans="1:13" x14ac:dyDescent="0.3">
      <c r="A270" s="41">
        <v>265</v>
      </c>
      <c r="B270" t="s">
        <v>326</v>
      </c>
      <c r="C270" s="36">
        <v>43869</v>
      </c>
      <c r="D270" t="s">
        <v>461</v>
      </c>
      <c r="E270" t="s">
        <v>462</v>
      </c>
      <c r="F270" s="30">
        <v>4000</v>
      </c>
      <c r="G270" s="27" t="s">
        <v>350</v>
      </c>
      <c r="H270" t="s">
        <v>121</v>
      </c>
      <c r="I270" t="s">
        <v>10</v>
      </c>
      <c r="K270" s="26" t="str">
        <f>IF(ISNA(VLOOKUP(M270,DATA!A:A,1,0)),"NA",IF(F270&lt;=VLOOKUP(M270,DATA!A:H,8),"validé","non validé"))</f>
        <v>NA</v>
      </c>
      <c r="L270" s="38">
        <f t="shared" ca="1" si="4"/>
        <v>1680</v>
      </c>
      <c r="M270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 JUNIOR PRIVEE-Achats-</v>
      </c>
    </row>
    <row r="271" spans="1:13" x14ac:dyDescent="0.3">
      <c r="A271" s="41">
        <v>266</v>
      </c>
      <c r="B271" t="s">
        <v>106</v>
      </c>
      <c r="C271" s="36">
        <v>44096</v>
      </c>
      <c r="D271" t="s">
        <v>368</v>
      </c>
      <c r="E271" t="s">
        <v>210</v>
      </c>
      <c r="F271" s="30">
        <v>1440</v>
      </c>
      <c r="G271" s="27" t="s">
        <v>315</v>
      </c>
      <c r="H271" t="s">
        <v>121</v>
      </c>
      <c r="I271" t="s">
        <v>10</v>
      </c>
      <c r="J271" t="s">
        <v>36</v>
      </c>
      <c r="K271" s="26" t="str">
        <f>IF(ISNA(VLOOKUP(M271,DATA!A:A,1,0)),"NA",IF(F271&lt;=VLOOKUP(M271,DATA!A:H,8),"validé","non validé"))</f>
        <v>validé</v>
      </c>
      <c r="L271" s="38">
        <f t="shared" ca="1" si="4"/>
        <v>1680</v>
      </c>
      <c r="M271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JOURI CHERKAOUI-Achats-Produits de nettoyage</v>
      </c>
    </row>
    <row r="272" spans="1:13" x14ac:dyDescent="0.3">
      <c r="A272" s="41">
        <v>267</v>
      </c>
      <c r="B272" t="s">
        <v>101</v>
      </c>
      <c r="C272" s="36">
        <v>44096</v>
      </c>
      <c r="D272" t="s">
        <v>463</v>
      </c>
      <c r="E272" t="s">
        <v>210</v>
      </c>
      <c r="F272" s="30">
        <v>172.8</v>
      </c>
      <c r="G272" s="27" t="s">
        <v>256</v>
      </c>
      <c r="H272" t="s">
        <v>121</v>
      </c>
      <c r="I272" t="s">
        <v>10</v>
      </c>
      <c r="J272" t="s">
        <v>36</v>
      </c>
      <c r="K272" s="26" t="str">
        <f>IF(ISNA(VLOOKUP(M272,DATA!A:A,1,0)),"NA",IF(F272&lt;=VLOOKUP(M272,DATA!A:H,8),"validé","non validé"))</f>
        <v>validé</v>
      </c>
      <c r="L272" s="38">
        <f t="shared" ca="1" si="4"/>
        <v>1680</v>
      </c>
      <c r="M272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KENITRA-Achats-Produits de nettoyage</v>
      </c>
    </row>
    <row r="273" spans="1:13" x14ac:dyDescent="0.3">
      <c r="A273" s="41">
        <v>268</v>
      </c>
      <c r="B273" t="s">
        <v>95</v>
      </c>
      <c r="C273" s="36">
        <v>44096</v>
      </c>
      <c r="D273" t="s">
        <v>464</v>
      </c>
      <c r="E273" t="s">
        <v>213</v>
      </c>
      <c r="F273" s="30">
        <v>6648</v>
      </c>
      <c r="G273" s="27" t="s">
        <v>169</v>
      </c>
      <c r="H273" t="s">
        <v>121</v>
      </c>
      <c r="I273" t="s">
        <v>10</v>
      </c>
      <c r="J273" t="s">
        <v>33</v>
      </c>
      <c r="K273" s="26" t="str">
        <f>IF(ISNA(VLOOKUP(M273,DATA!A:A,1,0)),"NA",IF(F273&lt;=VLOOKUP(M273,DATA!A:H,8),"validé","non validé"))</f>
        <v>validé</v>
      </c>
      <c r="L273" s="38">
        <f t="shared" ca="1" si="4"/>
        <v>1680</v>
      </c>
      <c r="M273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Californie-Achats-Vêtement de travail</v>
      </c>
    </row>
    <row r="274" spans="1:13" x14ac:dyDescent="0.3">
      <c r="A274" s="41">
        <v>269</v>
      </c>
      <c r="B274" t="s">
        <v>96</v>
      </c>
      <c r="C274" s="36">
        <v>44018</v>
      </c>
      <c r="D274" t="s">
        <v>338</v>
      </c>
      <c r="E274" t="s">
        <v>339</v>
      </c>
      <c r="F274" s="30">
        <v>6446.66</v>
      </c>
      <c r="G274" s="27" t="s">
        <v>237</v>
      </c>
      <c r="H274" t="s">
        <v>121</v>
      </c>
      <c r="I274" t="s">
        <v>25</v>
      </c>
      <c r="J274" t="s">
        <v>50</v>
      </c>
      <c r="K274" s="26" t="str">
        <f>IF(ISNA(VLOOKUP(M274,DATA!A:A,1,0)),"NA",IF(F274&lt;=VLOOKUP(M274,DATA!A:H,8),"validé","non validé"))</f>
        <v>validé</v>
      </c>
      <c r="L274" s="38">
        <f t="shared" ca="1" si="4"/>
        <v>1680</v>
      </c>
      <c r="M274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Sidi Maarouf-SI-SAGE PAIE</v>
      </c>
    </row>
    <row r="275" spans="1:13" x14ac:dyDescent="0.3">
      <c r="A275" s="41">
        <v>270</v>
      </c>
      <c r="B275" t="s">
        <v>96</v>
      </c>
      <c r="C275" s="36">
        <v>44074</v>
      </c>
      <c r="D275" t="s">
        <v>465</v>
      </c>
      <c r="E275" t="s">
        <v>193</v>
      </c>
      <c r="F275" s="30">
        <v>550</v>
      </c>
      <c r="G275" s="27" t="s">
        <v>194</v>
      </c>
      <c r="H275" t="s">
        <v>466</v>
      </c>
      <c r="I275" t="s">
        <v>10</v>
      </c>
      <c r="J275" t="s">
        <v>31</v>
      </c>
      <c r="K275" s="26" t="str">
        <f>IF(ISNA(VLOOKUP(M275,DATA!A:A,1,0)),"NA",IF(F275&lt;=VLOOKUP(M275,DATA!A:H,8),"validé","non validé"))</f>
        <v>validé</v>
      </c>
      <c r="L275" s="38">
        <f t="shared" ca="1" si="4"/>
        <v>18444.400000000001</v>
      </c>
      <c r="M275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Sidi Maarouf-Achats-Divers</v>
      </c>
    </row>
    <row r="276" spans="1:13" x14ac:dyDescent="0.3">
      <c r="A276" s="41">
        <v>271</v>
      </c>
      <c r="B276" t="s">
        <v>96</v>
      </c>
      <c r="C276" s="36">
        <v>44095</v>
      </c>
      <c r="D276" t="s">
        <v>467</v>
      </c>
      <c r="E276" t="s">
        <v>210</v>
      </c>
      <c r="F276" s="30">
        <v>330</v>
      </c>
      <c r="G276" s="27" t="s">
        <v>303</v>
      </c>
      <c r="H276" t="s">
        <v>174</v>
      </c>
      <c r="I276" t="s">
        <v>10</v>
      </c>
      <c r="J276" t="s">
        <v>36</v>
      </c>
      <c r="K276" s="26" t="str">
        <f>IF(ISNA(VLOOKUP(M276,DATA!A:A,1,0)),"NA",IF(F276&lt;=VLOOKUP(M276,DATA!A:H,8),"validé","non validé"))</f>
        <v>validé</v>
      </c>
      <c r="L276" s="38">
        <f t="shared" ca="1" si="4"/>
        <v>30968.400000000001</v>
      </c>
      <c r="M276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Sidi Maarouf-Achats-Produits de nettoyage</v>
      </c>
    </row>
    <row r="277" spans="1:13" x14ac:dyDescent="0.3">
      <c r="A277" s="41">
        <v>272</v>
      </c>
      <c r="B277" t="s">
        <v>100</v>
      </c>
      <c r="C277" s="36">
        <v>44095</v>
      </c>
      <c r="D277" t="s">
        <v>468</v>
      </c>
      <c r="E277" t="s">
        <v>210</v>
      </c>
      <c r="F277" s="30">
        <v>3000</v>
      </c>
      <c r="G277" s="27" t="s">
        <v>354</v>
      </c>
      <c r="H277" t="s">
        <v>119</v>
      </c>
      <c r="I277" t="s">
        <v>10</v>
      </c>
      <c r="J277" t="s">
        <v>234</v>
      </c>
      <c r="K277" s="26" t="str">
        <f>IF(ISNA(VLOOKUP(M277,DATA!A:A,1,0)),"NA",IF(F277&lt;=VLOOKUP(M277,DATA!A:H,8),"validé","non validé"))</f>
        <v>NA</v>
      </c>
      <c r="L277" s="38">
        <f t="shared" ca="1" si="4"/>
        <v>1680</v>
      </c>
      <c r="M277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Oasis-Achats-Prestation de service</v>
      </c>
    </row>
    <row r="278" spans="1:13" x14ac:dyDescent="0.3">
      <c r="A278" s="41">
        <v>273</v>
      </c>
      <c r="B278" t="s">
        <v>96</v>
      </c>
      <c r="C278" s="36">
        <v>44095</v>
      </c>
      <c r="D278" t="s">
        <v>469</v>
      </c>
      <c r="E278" t="s">
        <v>470</v>
      </c>
      <c r="F278" s="30">
        <v>4440</v>
      </c>
      <c r="G278" s="27" t="s">
        <v>281</v>
      </c>
      <c r="H278" t="s">
        <v>121</v>
      </c>
      <c r="I278" t="s">
        <v>10</v>
      </c>
      <c r="J278" t="s">
        <v>38</v>
      </c>
      <c r="K278" s="26" t="str">
        <f>IF(ISNA(VLOOKUP(M278,DATA!A:A,1,0)),"NA",IF(F278&lt;=VLOOKUP(M278,DATA!A:H,8),"validé","non validé"))</f>
        <v>validé</v>
      </c>
      <c r="L278" s="38">
        <f t="shared" ca="1" si="4"/>
        <v>1680</v>
      </c>
      <c r="M278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Sidi Maarouf-Achats-DIVERS REPARATIONS</v>
      </c>
    </row>
    <row r="279" spans="1:13" x14ac:dyDescent="0.3">
      <c r="A279" s="41">
        <v>274</v>
      </c>
      <c r="B279" t="s">
        <v>96</v>
      </c>
      <c r="C279" s="36">
        <v>44095</v>
      </c>
      <c r="D279" t="s">
        <v>471</v>
      </c>
      <c r="E279" t="s">
        <v>161</v>
      </c>
      <c r="F279" s="30">
        <v>1392</v>
      </c>
      <c r="G279" s="27" t="s">
        <v>177</v>
      </c>
      <c r="H279" t="s">
        <v>132</v>
      </c>
      <c r="I279" t="s">
        <v>10</v>
      </c>
      <c r="J279" t="s">
        <v>35</v>
      </c>
      <c r="K279" s="26" t="str">
        <f>IF(ISNA(VLOOKUP(M279,DATA!A:A,1,0)),"NA",IF(F279&lt;=VLOOKUP(M279,DATA!A:H,8),"validé","non validé"))</f>
        <v>validé</v>
      </c>
      <c r="L279" s="38">
        <f t="shared" ca="1" si="4"/>
        <v>25686.76</v>
      </c>
      <c r="M279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Sidi Maarouf-Achats-Travaux d'impression</v>
      </c>
    </row>
    <row r="280" spans="1:13" x14ac:dyDescent="0.3">
      <c r="A280" s="41">
        <v>275</v>
      </c>
      <c r="B280" t="s">
        <v>100</v>
      </c>
      <c r="C280" s="36">
        <v>44095</v>
      </c>
      <c r="D280" t="s">
        <v>472</v>
      </c>
      <c r="E280" t="s">
        <v>219</v>
      </c>
      <c r="F280" s="30">
        <v>2165.81</v>
      </c>
      <c r="G280" s="27" t="s">
        <v>297</v>
      </c>
      <c r="H280" t="s">
        <v>174</v>
      </c>
      <c r="I280" t="s">
        <v>10</v>
      </c>
      <c r="J280" t="s">
        <v>166</v>
      </c>
      <c r="K280" s="26" t="str">
        <f>IF(ISNA(VLOOKUP(M280,DATA!A:A,1,0)),"NA",IF(F280&lt;=VLOOKUP(M280,DATA!A:H,8),"validé","non validé"))</f>
        <v>NA</v>
      </c>
      <c r="L280" s="38">
        <f t="shared" ca="1" si="4"/>
        <v>1680</v>
      </c>
      <c r="M280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Oasis-Achats-Fournitures scolaires</v>
      </c>
    </row>
    <row r="281" spans="1:13" x14ac:dyDescent="0.3">
      <c r="A281" s="41">
        <v>276</v>
      </c>
      <c r="B281" t="s">
        <v>99</v>
      </c>
      <c r="C281" s="36">
        <v>44095</v>
      </c>
      <c r="D281" t="s">
        <v>469</v>
      </c>
      <c r="E281" t="s">
        <v>470</v>
      </c>
      <c r="F281" s="30">
        <v>3600</v>
      </c>
      <c r="G281" s="27" t="s">
        <v>245</v>
      </c>
      <c r="H281" t="s">
        <v>126</v>
      </c>
      <c r="I281" t="s">
        <v>10</v>
      </c>
      <c r="J281" t="s">
        <v>38</v>
      </c>
      <c r="K281" s="26" t="str">
        <f>IF(ISNA(VLOOKUP(M281,DATA!A:A,1,0)),"NA",IF(F281&lt;=VLOOKUP(M281,DATA!A:H,8),"validé","non validé"))</f>
        <v>validé</v>
      </c>
      <c r="L281" s="38">
        <f t="shared" ca="1" si="4"/>
        <v>1680</v>
      </c>
      <c r="M281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Berrechid-Achats-DIVERS REPARATIONS</v>
      </c>
    </row>
    <row r="282" spans="1:13" x14ac:dyDescent="0.3">
      <c r="A282" s="41">
        <v>277</v>
      </c>
      <c r="B282" t="s">
        <v>96</v>
      </c>
      <c r="C282" s="36">
        <v>44095</v>
      </c>
      <c r="D282" t="s">
        <v>36</v>
      </c>
      <c r="E282" t="s">
        <v>210</v>
      </c>
      <c r="F282" s="30">
        <v>4772.04</v>
      </c>
      <c r="G282" s="27" t="s">
        <v>281</v>
      </c>
      <c r="H282" t="s">
        <v>121</v>
      </c>
      <c r="I282" t="s">
        <v>10</v>
      </c>
      <c r="J282" t="s">
        <v>36</v>
      </c>
      <c r="K282" s="26" t="str">
        <f>IF(ISNA(VLOOKUP(M282,DATA!A:A,1,0)),"NA",IF(F282&lt;=VLOOKUP(M282,DATA!A:H,8),"validé","non validé"))</f>
        <v>validé</v>
      </c>
      <c r="L282" s="38">
        <f t="shared" ca="1" si="4"/>
        <v>4182.3500000000004</v>
      </c>
      <c r="M282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Sidi Maarouf-Achats-Produits de nettoyage</v>
      </c>
    </row>
    <row r="283" spans="1:13" x14ac:dyDescent="0.3">
      <c r="A283" s="41">
        <v>278</v>
      </c>
      <c r="B283" t="s">
        <v>96</v>
      </c>
      <c r="C283" s="36">
        <v>44095</v>
      </c>
      <c r="D283" t="s">
        <v>407</v>
      </c>
      <c r="E283" t="s">
        <v>210</v>
      </c>
      <c r="F283" s="30">
        <v>3351.48</v>
      </c>
      <c r="G283" s="27" t="s">
        <v>281</v>
      </c>
      <c r="H283" t="s">
        <v>121</v>
      </c>
      <c r="I283" t="s">
        <v>10</v>
      </c>
      <c r="J283" t="s">
        <v>36</v>
      </c>
      <c r="K283" s="26" t="str">
        <f>IF(ISNA(VLOOKUP(M283,DATA!A:A,1,0)),"NA",IF(F283&lt;=VLOOKUP(M283,DATA!A:H,8),"validé","non validé"))</f>
        <v>validé</v>
      </c>
      <c r="L283" s="38">
        <f t="shared" ca="1" si="4"/>
        <v>3272.85</v>
      </c>
      <c r="M283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Sidi Maarouf-Achats-Produits de nettoyage</v>
      </c>
    </row>
    <row r="284" spans="1:13" x14ac:dyDescent="0.3">
      <c r="A284" s="41">
        <v>279</v>
      </c>
      <c r="B284" t="s">
        <v>96</v>
      </c>
      <c r="C284" s="36">
        <v>44096</v>
      </c>
      <c r="D284" t="s">
        <v>392</v>
      </c>
      <c r="E284" t="s">
        <v>285</v>
      </c>
      <c r="F284" s="30">
        <v>4190</v>
      </c>
      <c r="G284" s="27" t="s">
        <v>473</v>
      </c>
      <c r="H284" t="s">
        <v>121</v>
      </c>
      <c r="I284" t="s">
        <v>10</v>
      </c>
      <c r="J284" t="s">
        <v>36</v>
      </c>
      <c r="K284" s="26" t="str">
        <f>IF(ISNA(VLOOKUP(M284,DATA!A:A,1,0)),"NA",IF(F284&lt;=VLOOKUP(M284,DATA!A:H,8),"validé","non validé"))</f>
        <v>validé</v>
      </c>
      <c r="L284" s="38">
        <f t="shared" ca="1" si="4"/>
        <v>1680</v>
      </c>
      <c r="M284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Sidi Maarouf-Achats-Produits de nettoyage</v>
      </c>
    </row>
    <row r="285" spans="1:13" x14ac:dyDescent="0.3">
      <c r="A285" s="41">
        <v>280</v>
      </c>
      <c r="B285" t="s">
        <v>96</v>
      </c>
      <c r="C285" s="36">
        <v>44074</v>
      </c>
      <c r="D285" t="s">
        <v>474</v>
      </c>
      <c r="E285" t="s">
        <v>363</v>
      </c>
      <c r="F285" s="30">
        <v>900</v>
      </c>
      <c r="G285" s="27" t="s">
        <v>475</v>
      </c>
      <c r="H285" t="s">
        <v>201</v>
      </c>
      <c r="I285" t="s">
        <v>10</v>
      </c>
      <c r="J285" t="s">
        <v>307</v>
      </c>
      <c r="K285" s="26" t="str">
        <f>IF(ISNA(VLOOKUP(M285,DATA!A:A,1,0)),"NA",IF(F285&lt;=VLOOKUP(M285,DATA!A:H,8),"validé","non validé"))</f>
        <v>NA</v>
      </c>
      <c r="L285" s="38">
        <f t="shared" ca="1" si="4"/>
        <v>25401.4</v>
      </c>
      <c r="M285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Sidi Maarouf-Achats-Entretien et réparation</v>
      </c>
    </row>
    <row r="286" spans="1:13" x14ac:dyDescent="0.3">
      <c r="A286" s="41">
        <v>281</v>
      </c>
      <c r="B286" t="s">
        <v>104</v>
      </c>
      <c r="C286" s="36">
        <v>44097</v>
      </c>
      <c r="D286" t="s">
        <v>476</v>
      </c>
      <c r="E286" t="s">
        <v>429</v>
      </c>
      <c r="F286" s="30">
        <v>840</v>
      </c>
      <c r="G286" s="27" t="s">
        <v>430</v>
      </c>
      <c r="H286" t="s">
        <v>126</v>
      </c>
      <c r="I286" t="s">
        <v>10</v>
      </c>
      <c r="J286" t="s">
        <v>38</v>
      </c>
      <c r="K286" s="26" t="str">
        <f>IF(ISNA(VLOOKUP(M286,DATA!A:A,1,0)),"NA",IF(F286&lt;=VLOOKUP(M286,DATA!A:H,8),"validé","non validé"))</f>
        <v>validé</v>
      </c>
      <c r="L286" s="38">
        <f t="shared" ca="1" si="4"/>
        <v>19386.099999999999</v>
      </c>
      <c r="M286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GROUPE SCOLAIRE DEUX VILLES-Achats-DIVERS REPARATIONS</v>
      </c>
    </row>
    <row r="287" spans="1:13" x14ac:dyDescent="0.3">
      <c r="A287" s="41">
        <v>282</v>
      </c>
      <c r="B287" t="s">
        <v>104</v>
      </c>
      <c r="C287" s="36">
        <v>44098</v>
      </c>
      <c r="D287" t="s">
        <v>477</v>
      </c>
      <c r="E287" t="s">
        <v>199</v>
      </c>
      <c r="F287" s="30">
        <v>4600</v>
      </c>
      <c r="G287" s="27" t="s">
        <v>430</v>
      </c>
      <c r="H287" t="s">
        <v>126</v>
      </c>
      <c r="I287" t="s">
        <v>10</v>
      </c>
      <c r="J287" t="s">
        <v>202</v>
      </c>
      <c r="K287" s="26" t="str">
        <f>IF(ISNA(VLOOKUP(M287,DATA!A:A,1,0)),"NA",IF(F287&lt;=VLOOKUP(M287,DATA!A:H,8),"validé","non validé"))</f>
        <v>NA</v>
      </c>
      <c r="L287" s="38">
        <f t="shared" ca="1" si="4"/>
        <v>1680</v>
      </c>
      <c r="M287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GROUPE SCOLAIRE DEUX VILLES-Achats-Pneu</v>
      </c>
    </row>
    <row r="288" spans="1:13" x14ac:dyDescent="0.3">
      <c r="A288" s="41">
        <v>283</v>
      </c>
      <c r="B288" t="s">
        <v>102</v>
      </c>
      <c r="C288" s="36">
        <v>44097</v>
      </c>
      <c r="D288" t="s">
        <v>478</v>
      </c>
      <c r="E288" t="s">
        <v>293</v>
      </c>
      <c r="F288" s="30">
        <v>8400</v>
      </c>
      <c r="G288" s="27" t="s">
        <v>294</v>
      </c>
      <c r="H288" t="s">
        <v>126</v>
      </c>
      <c r="I288" t="s">
        <v>10</v>
      </c>
      <c r="J288" t="s">
        <v>38</v>
      </c>
      <c r="K288" s="26" t="str">
        <f>IF(ISNA(VLOOKUP(M288,DATA!A:A,1,0)),"NA",IF(F288&lt;=VLOOKUP(M288,DATA!A:H,8),"validé","non validé"))</f>
        <v>NA</v>
      </c>
      <c r="L288" s="38">
        <f t="shared" ca="1" si="4"/>
        <v>1680</v>
      </c>
      <c r="M288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Groupe Scolaire Yassamine-Achats-DIVERS REPARATIONS</v>
      </c>
    </row>
    <row r="289" spans="1:13" x14ac:dyDescent="0.3">
      <c r="A289" s="41">
        <v>284</v>
      </c>
      <c r="B289" t="s">
        <v>96</v>
      </c>
      <c r="C289" s="36">
        <v>44098</v>
      </c>
      <c r="D289" t="s">
        <v>479</v>
      </c>
      <c r="E289" t="s">
        <v>480</v>
      </c>
      <c r="F289" s="30">
        <v>1416</v>
      </c>
      <c r="G289" s="27" t="s">
        <v>216</v>
      </c>
      <c r="H289" t="s">
        <v>174</v>
      </c>
      <c r="I289" t="s">
        <v>10</v>
      </c>
      <c r="J289" t="s">
        <v>31</v>
      </c>
      <c r="K289" s="26" t="str">
        <f>IF(ISNA(VLOOKUP(M289,DATA!A:A,1,0)),"NA",IF(F289&lt;=VLOOKUP(M289,DATA!A:H,8),"validé","non validé"))</f>
        <v>validé</v>
      </c>
      <c r="L289" s="38">
        <f t="shared" ca="1" si="4"/>
        <v>12160</v>
      </c>
      <c r="M289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Sidi Maarouf-Achats-Divers</v>
      </c>
    </row>
    <row r="290" spans="1:13" x14ac:dyDescent="0.3">
      <c r="A290" s="41">
        <v>285</v>
      </c>
      <c r="B290" t="s">
        <v>104</v>
      </c>
      <c r="C290" s="36">
        <v>44098</v>
      </c>
      <c r="D290" t="s">
        <v>481</v>
      </c>
      <c r="E290" t="s">
        <v>222</v>
      </c>
      <c r="F290" s="30">
        <v>624</v>
      </c>
      <c r="G290" s="27" t="s">
        <v>430</v>
      </c>
      <c r="H290" t="s">
        <v>121</v>
      </c>
      <c r="I290" t="s">
        <v>10</v>
      </c>
      <c r="J290" t="s">
        <v>31</v>
      </c>
      <c r="K290" s="26" t="str">
        <f>IF(ISNA(VLOOKUP(M290,DATA!A:A,1,0)),"NA",IF(F290&lt;=VLOOKUP(M290,DATA!A:H,8),"validé","non validé"))</f>
        <v>validé</v>
      </c>
      <c r="L290" s="38">
        <f t="shared" ca="1" si="4"/>
        <v>1680</v>
      </c>
      <c r="M290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GROUPE SCOLAIRE DEUX VILLES-Achats-Divers</v>
      </c>
    </row>
    <row r="291" spans="1:13" x14ac:dyDescent="0.3">
      <c r="A291" s="41">
        <v>286</v>
      </c>
      <c r="B291" t="s">
        <v>104</v>
      </c>
      <c r="C291" s="36">
        <v>44095</v>
      </c>
      <c r="D291" t="s">
        <v>428</v>
      </c>
      <c r="E291" t="s">
        <v>429</v>
      </c>
      <c r="F291" s="30">
        <v>21006</v>
      </c>
      <c r="G291" s="27" t="s">
        <v>430</v>
      </c>
      <c r="H291" t="s">
        <v>126</v>
      </c>
      <c r="I291" t="s">
        <v>10</v>
      </c>
      <c r="J291" t="s">
        <v>40</v>
      </c>
      <c r="K291" s="26" t="str">
        <f>IF(ISNA(VLOOKUP(M291,DATA!A:A,1,0)),"NA",IF(F291&lt;=VLOOKUP(M291,DATA!A:H,8),"validé","non validé"))</f>
        <v>non validé</v>
      </c>
      <c r="L291" s="38">
        <f t="shared" ca="1" si="4"/>
        <v>1680</v>
      </c>
      <c r="M291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GROUPE SCOLAIRE DEUX VILLES-Achats-Vidange</v>
      </c>
    </row>
    <row r="292" spans="1:13" x14ac:dyDescent="0.3">
      <c r="A292" s="41">
        <v>287</v>
      </c>
      <c r="B292" t="s">
        <v>96</v>
      </c>
      <c r="C292" s="36">
        <v>44098</v>
      </c>
      <c r="D292" t="s">
        <v>483</v>
      </c>
      <c r="E292" t="s">
        <v>325</v>
      </c>
      <c r="F292" s="30">
        <v>950</v>
      </c>
      <c r="G292" s="27" t="s">
        <v>173</v>
      </c>
      <c r="H292" t="s">
        <v>122</v>
      </c>
      <c r="I292" t="s">
        <v>10</v>
      </c>
      <c r="J292" t="s">
        <v>307</v>
      </c>
      <c r="K292" s="26" t="str">
        <f>IF(ISNA(VLOOKUP(M292,DATA!A:A,1,0)),"NA",IF(F292&lt;=VLOOKUP(M292,DATA!A:H,8),"validé","non validé"))</f>
        <v>NA</v>
      </c>
      <c r="L292" s="38">
        <f t="shared" ca="1" si="4"/>
        <v>9324</v>
      </c>
      <c r="M292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Sidi Maarouf-Achats-Entretien et réparation</v>
      </c>
    </row>
    <row r="293" spans="1:13" x14ac:dyDescent="0.3">
      <c r="A293" s="41">
        <v>288</v>
      </c>
      <c r="B293" t="s">
        <v>326</v>
      </c>
      <c r="C293" s="36">
        <v>44098</v>
      </c>
      <c r="D293" t="s">
        <v>454</v>
      </c>
      <c r="E293" t="s">
        <v>455</v>
      </c>
      <c r="F293" s="30">
        <v>5912.4</v>
      </c>
      <c r="G293" s="27" t="s">
        <v>351</v>
      </c>
      <c r="H293" t="s">
        <v>121</v>
      </c>
      <c r="I293" t="s">
        <v>10</v>
      </c>
      <c r="J293" t="s">
        <v>31</v>
      </c>
      <c r="K293" s="26" t="str">
        <f>IF(ISNA(VLOOKUP(M293,DATA!A:A,1,0)),"NA",IF(F293&lt;=VLOOKUP(M293,DATA!A:H,8),"validé","non validé"))</f>
        <v>NA</v>
      </c>
      <c r="L293" s="38">
        <f t="shared" ca="1" si="4"/>
        <v>1680</v>
      </c>
      <c r="M293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 JUNIOR PRIVEE-Achats-Divers</v>
      </c>
    </row>
    <row r="294" spans="1:13" x14ac:dyDescent="0.3">
      <c r="A294" s="41">
        <v>289</v>
      </c>
      <c r="B294" t="s">
        <v>326</v>
      </c>
      <c r="C294" s="36">
        <v>44098</v>
      </c>
      <c r="D294" t="s">
        <v>484</v>
      </c>
      <c r="E294" t="s">
        <v>485</v>
      </c>
      <c r="F294" s="30">
        <v>1500</v>
      </c>
      <c r="G294" s="27" t="s">
        <v>486</v>
      </c>
      <c r="H294" t="s">
        <v>121</v>
      </c>
      <c r="I294" t="s">
        <v>10</v>
      </c>
      <c r="J294" t="s">
        <v>35</v>
      </c>
      <c r="K294" s="26" t="str">
        <f>IF(ISNA(VLOOKUP(M294,DATA!A:A,1,0)),"NA",IF(F294&lt;=VLOOKUP(M294,DATA!A:H,8),"validé","non validé"))</f>
        <v>NA</v>
      </c>
      <c r="L294" s="38">
        <f t="shared" ca="1" si="4"/>
        <v>42640.04</v>
      </c>
      <c r="M294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 JUNIOR PRIVEE-Achats-Travaux d'impression</v>
      </c>
    </row>
    <row r="295" spans="1:13" x14ac:dyDescent="0.3">
      <c r="A295" s="41">
        <v>290</v>
      </c>
      <c r="B295" t="s">
        <v>326</v>
      </c>
      <c r="C295" s="36">
        <v>44098</v>
      </c>
      <c r="D295" t="s">
        <v>487</v>
      </c>
      <c r="E295" t="s">
        <v>210</v>
      </c>
      <c r="F295" s="30">
        <v>1800</v>
      </c>
      <c r="G295" s="27" t="s">
        <v>351</v>
      </c>
      <c r="H295" t="s">
        <v>121</v>
      </c>
      <c r="I295" t="s">
        <v>10</v>
      </c>
      <c r="J295" t="s">
        <v>234</v>
      </c>
      <c r="K295" s="26" t="str">
        <f>IF(ISNA(VLOOKUP(M295,DATA!A:A,1,0)),"NA",IF(F295&lt;=VLOOKUP(M295,DATA!A:H,8),"validé","non validé"))</f>
        <v>NA</v>
      </c>
      <c r="L295" s="38">
        <f t="shared" ca="1" si="4"/>
        <v>1680</v>
      </c>
      <c r="M295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 JUNIOR PRIVEE-Achats-Prestation de service</v>
      </c>
    </row>
    <row r="296" spans="1:13" x14ac:dyDescent="0.3">
      <c r="A296" s="41">
        <v>291</v>
      </c>
      <c r="B296" t="s">
        <v>326</v>
      </c>
      <c r="C296" s="36">
        <v>44098</v>
      </c>
      <c r="D296" t="s">
        <v>205</v>
      </c>
      <c r="E296" t="s">
        <v>333</v>
      </c>
      <c r="F296" s="30">
        <v>17630.400000000001</v>
      </c>
      <c r="G296" s="27" t="s">
        <v>351</v>
      </c>
      <c r="H296" t="s">
        <v>121</v>
      </c>
      <c r="I296" t="s">
        <v>10</v>
      </c>
      <c r="J296" t="s">
        <v>44</v>
      </c>
      <c r="K296" s="26" t="str">
        <f>IF(ISNA(VLOOKUP(M296,DATA!A:A,1,0)),"NA",IF(F296&lt;=VLOOKUP(M296,DATA!A:H,8),"validé","non validé"))</f>
        <v>NA</v>
      </c>
      <c r="L296" s="38">
        <f t="shared" ca="1" si="4"/>
        <v>1680</v>
      </c>
      <c r="M296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 JUNIOR PRIVEE-Commun-Achats-Consommables</v>
      </c>
    </row>
    <row r="297" spans="1:13" x14ac:dyDescent="0.3">
      <c r="A297" s="41">
        <v>292</v>
      </c>
      <c r="B297" t="s">
        <v>326</v>
      </c>
      <c r="C297" s="36">
        <v>44098</v>
      </c>
      <c r="D297" t="s">
        <v>482</v>
      </c>
      <c r="E297" t="s">
        <v>277</v>
      </c>
      <c r="F297" s="30">
        <v>4374</v>
      </c>
      <c r="G297" s="27" t="s">
        <v>351</v>
      </c>
      <c r="H297" t="s">
        <v>121</v>
      </c>
      <c r="I297" t="s">
        <v>10</v>
      </c>
      <c r="J297" t="s">
        <v>36</v>
      </c>
      <c r="K297" s="26" t="str">
        <f>IF(ISNA(VLOOKUP(M297,DATA!A:A,1,0)),"NA",IF(F297&lt;=VLOOKUP(M297,DATA!A:H,8),"validé","non validé"))</f>
        <v>NA</v>
      </c>
      <c r="L297" s="38">
        <f t="shared" ca="1" si="4"/>
        <v>9369.5</v>
      </c>
      <c r="M297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 JUNIOR PRIVEE-Achats-Produits de nettoyage</v>
      </c>
    </row>
    <row r="298" spans="1:13" x14ac:dyDescent="0.3">
      <c r="A298" s="41">
        <v>293</v>
      </c>
      <c r="B298" t="s">
        <v>488</v>
      </c>
      <c r="C298" s="36">
        <v>44098</v>
      </c>
      <c r="D298" t="s">
        <v>489</v>
      </c>
      <c r="E298" t="s">
        <v>293</v>
      </c>
      <c r="F298" s="30">
        <v>7080</v>
      </c>
      <c r="G298" s="27" t="s">
        <v>294</v>
      </c>
      <c r="H298" t="s">
        <v>126</v>
      </c>
      <c r="I298" t="s">
        <v>10</v>
      </c>
      <c r="J298" t="s">
        <v>38</v>
      </c>
      <c r="K298" s="26" t="str">
        <f>IF(ISNA(VLOOKUP(M298,DATA!A:A,1,0)),"NA",IF(F298&lt;=VLOOKUP(M298,DATA!A:H,8),"validé","non validé"))</f>
        <v>validé</v>
      </c>
      <c r="L298" s="38">
        <f t="shared" ca="1" si="4"/>
        <v>1680</v>
      </c>
      <c r="M298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Jabr-Achats-DIVERS REPARATIONS</v>
      </c>
    </row>
    <row r="299" spans="1:13" x14ac:dyDescent="0.3">
      <c r="A299" s="41">
        <v>294</v>
      </c>
      <c r="B299" t="s">
        <v>326</v>
      </c>
      <c r="C299" s="36">
        <v>44097</v>
      </c>
      <c r="D299" t="s">
        <v>407</v>
      </c>
      <c r="E299" t="s">
        <v>379</v>
      </c>
      <c r="F299" s="30">
        <v>1578</v>
      </c>
      <c r="G299" s="27" t="s">
        <v>490</v>
      </c>
      <c r="H299" t="s">
        <v>121</v>
      </c>
      <c r="I299" t="s">
        <v>10</v>
      </c>
      <c r="J299" t="s">
        <v>36</v>
      </c>
      <c r="K299" s="26" t="str">
        <f>IF(ISNA(VLOOKUP(M299,DATA!A:A,1,0)),"NA",IF(F299&lt;=VLOOKUP(M299,DATA!A:H,8),"validé","non validé"))</f>
        <v>NA</v>
      </c>
      <c r="L299" s="38">
        <f t="shared" ca="1" si="4"/>
        <v>7920</v>
      </c>
      <c r="M299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 JUNIOR PRIVEE-Achats-Produits de nettoyage</v>
      </c>
    </row>
    <row r="300" spans="1:13" x14ac:dyDescent="0.3">
      <c r="A300" s="41">
        <v>295</v>
      </c>
      <c r="B300" t="s">
        <v>91</v>
      </c>
      <c r="C300" s="36">
        <v>44099</v>
      </c>
      <c r="D300" t="s">
        <v>491</v>
      </c>
      <c r="E300" t="s">
        <v>492</v>
      </c>
      <c r="F300" s="30">
        <v>1680</v>
      </c>
      <c r="G300" s="27" t="s">
        <v>350</v>
      </c>
      <c r="H300" t="s">
        <v>121</v>
      </c>
      <c r="I300" t="s">
        <v>10</v>
      </c>
      <c r="J300" t="s">
        <v>35</v>
      </c>
      <c r="K300" s="26" t="str">
        <f>IF(ISNA(VLOOKUP(M300,DATA!A:A,1,0)),"NA",IF(F300&lt;=VLOOKUP(M300,DATA!A:H,8),"validé","non validé"))</f>
        <v>validé</v>
      </c>
      <c r="L300" s="38">
        <f t="shared" ca="1" si="4"/>
        <v>11341</v>
      </c>
      <c r="M300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JABR-Achats-Travaux d'impression</v>
      </c>
    </row>
    <row r="301" spans="1:13" x14ac:dyDescent="0.3">
      <c r="A301" s="41">
        <v>296</v>
      </c>
      <c r="B301" t="s">
        <v>104</v>
      </c>
      <c r="C301" s="36">
        <v>44099</v>
      </c>
      <c r="D301" t="s">
        <v>252</v>
      </c>
      <c r="E301" t="s">
        <v>210</v>
      </c>
      <c r="F301" s="30">
        <v>2781.84</v>
      </c>
      <c r="G301" s="27" t="s">
        <v>430</v>
      </c>
      <c r="H301" t="s">
        <v>121</v>
      </c>
      <c r="I301" t="s">
        <v>10</v>
      </c>
      <c r="J301" t="s">
        <v>36</v>
      </c>
      <c r="K301" s="26" t="str">
        <f>IF(ISNA(VLOOKUP(M301,DATA!A:A,1,0)),"NA",IF(F301&lt;=VLOOKUP(M301,DATA!A:H,8),"validé","non validé"))</f>
        <v>validé</v>
      </c>
      <c r="L301" s="38">
        <f t="shared" ca="1" si="4"/>
        <v>1680</v>
      </c>
      <c r="M301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GROUPE SCOLAIRE DEUX VILLES-Achats-Produits de nettoyage</v>
      </c>
    </row>
    <row r="302" spans="1:13" x14ac:dyDescent="0.3">
      <c r="A302" s="41">
        <v>297</v>
      </c>
      <c r="B302" t="s">
        <v>99</v>
      </c>
      <c r="C302" s="36">
        <v>44098</v>
      </c>
      <c r="D302" t="s">
        <v>493</v>
      </c>
      <c r="E302" t="s">
        <v>480</v>
      </c>
      <c r="F302" s="30">
        <v>1800</v>
      </c>
      <c r="G302" s="27" t="s">
        <v>170</v>
      </c>
      <c r="H302" t="s">
        <v>122</v>
      </c>
      <c r="I302" t="s">
        <v>10</v>
      </c>
      <c r="J302" t="s">
        <v>494</v>
      </c>
      <c r="K302" s="26" t="str">
        <f>IF(ISNA(VLOOKUP(M302,DATA!A:A,1,0)),"NA",IF(F302&lt;=VLOOKUP(M302,DATA!A:H,8),"validé","non validé"))</f>
        <v>NA</v>
      </c>
      <c r="L302" s="38">
        <f t="shared" ca="1" si="4"/>
        <v>1680</v>
      </c>
      <c r="M302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 xml:space="preserve">Ecole Yassamine Berrechid-Achats-Divers </v>
      </c>
    </row>
    <row r="303" spans="1:13" x14ac:dyDescent="0.3">
      <c r="A303" s="41">
        <v>298</v>
      </c>
      <c r="B303" t="s">
        <v>102</v>
      </c>
      <c r="C303" s="36">
        <v>44099</v>
      </c>
      <c r="D303" t="s">
        <v>495</v>
      </c>
      <c r="E303" t="s">
        <v>496</v>
      </c>
      <c r="F303" s="30">
        <v>2616</v>
      </c>
      <c r="G303" s="27" t="s">
        <v>167</v>
      </c>
      <c r="H303" t="s">
        <v>122</v>
      </c>
      <c r="I303" t="s">
        <v>10</v>
      </c>
      <c r="J303" t="s">
        <v>494</v>
      </c>
      <c r="K303" s="26" t="str">
        <f>IF(ISNA(VLOOKUP(M303,DATA!A:A,1,0)),"NA",IF(F303&lt;=VLOOKUP(M303,DATA!A:H,8),"validé","non validé"))</f>
        <v>NA</v>
      </c>
      <c r="L303" s="38">
        <f t="shared" ca="1" si="4"/>
        <v>1680</v>
      </c>
      <c r="M303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 xml:space="preserve">Groupe Scolaire Yassamine-Achats-Divers </v>
      </c>
    </row>
    <row r="304" spans="1:13" x14ac:dyDescent="0.3">
      <c r="A304" s="41">
        <v>299</v>
      </c>
      <c r="B304" t="s">
        <v>96</v>
      </c>
      <c r="C304" s="36">
        <v>44099</v>
      </c>
      <c r="D304" t="s">
        <v>497</v>
      </c>
      <c r="E304" t="s">
        <v>222</v>
      </c>
      <c r="F304" s="30">
        <v>162</v>
      </c>
      <c r="G304" s="27" t="s">
        <v>498</v>
      </c>
      <c r="H304" t="s">
        <v>174</v>
      </c>
      <c r="I304" t="s">
        <v>10</v>
      </c>
      <c r="J304" t="s">
        <v>31</v>
      </c>
      <c r="K304" s="26" t="str">
        <f>IF(ISNA(VLOOKUP(M304,DATA!A:A,1,0)),"NA",IF(F304&lt;=VLOOKUP(M304,DATA!A:H,8),"validé","non validé"))</f>
        <v>validé</v>
      </c>
      <c r="L304" s="38">
        <f t="shared" ca="1" si="4"/>
        <v>4182.3500000000004</v>
      </c>
      <c r="M304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Sidi Maarouf-Achats-Divers</v>
      </c>
    </row>
    <row r="305" spans="1:13" x14ac:dyDescent="0.3">
      <c r="A305" s="41">
        <v>300</v>
      </c>
      <c r="B305" t="s">
        <v>96</v>
      </c>
      <c r="C305" s="36">
        <v>44099</v>
      </c>
      <c r="D305" t="s">
        <v>499</v>
      </c>
      <c r="E305" t="s">
        <v>500</v>
      </c>
      <c r="F305" s="30">
        <v>718.8</v>
      </c>
      <c r="G305" s="27" t="s">
        <v>216</v>
      </c>
      <c r="H305" t="s">
        <v>174</v>
      </c>
      <c r="I305" t="s">
        <v>10</v>
      </c>
      <c r="J305" t="s">
        <v>31</v>
      </c>
      <c r="K305" s="26" t="str">
        <f>IF(ISNA(VLOOKUP(M305,DATA!A:A,1,0)),"NA",IF(F305&lt;=VLOOKUP(M305,DATA!A:H,8),"validé","non validé"))</f>
        <v>validé</v>
      </c>
      <c r="L305" s="38">
        <f t="shared" ca="1" si="4"/>
        <v>3272.85</v>
      </c>
      <c r="M305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Sidi Maarouf-Achats-Divers</v>
      </c>
    </row>
    <row r="306" spans="1:13" x14ac:dyDescent="0.3">
      <c r="A306" s="41">
        <v>301</v>
      </c>
      <c r="B306" t="s">
        <v>96</v>
      </c>
      <c r="C306" s="36">
        <v>44098</v>
      </c>
      <c r="D306" t="s">
        <v>479</v>
      </c>
      <c r="E306" t="s">
        <v>480</v>
      </c>
      <c r="F306" s="30">
        <v>1344</v>
      </c>
      <c r="G306" s="27" t="s">
        <v>216</v>
      </c>
      <c r="H306" t="s">
        <v>174</v>
      </c>
      <c r="I306" t="s">
        <v>10</v>
      </c>
      <c r="J306" t="s">
        <v>31</v>
      </c>
      <c r="K306" s="26" t="str">
        <f>IF(ISNA(VLOOKUP(M306,DATA!A:A,1,0)),"NA",IF(F306&lt;=VLOOKUP(M306,DATA!A:H,8),"validé","non validé"))</f>
        <v>validé</v>
      </c>
      <c r="L306" s="38">
        <f t="shared" ca="1" si="4"/>
        <v>1680</v>
      </c>
      <c r="M306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Sidi Maarouf-Achats-Divers</v>
      </c>
    </row>
    <row r="307" spans="1:13" x14ac:dyDescent="0.3">
      <c r="A307" s="41">
        <v>302</v>
      </c>
      <c r="B307" t="s">
        <v>104</v>
      </c>
      <c r="C307" s="36">
        <v>43891</v>
      </c>
      <c r="D307" t="s">
        <v>501</v>
      </c>
      <c r="E307" t="s">
        <v>502</v>
      </c>
      <c r="F307" s="30">
        <v>4199</v>
      </c>
      <c r="G307" s="27" t="s">
        <v>241</v>
      </c>
      <c r="H307" t="s">
        <v>121</v>
      </c>
      <c r="I307" t="s">
        <v>10</v>
      </c>
      <c r="J307" t="s">
        <v>503</v>
      </c>
      <c r="K307" s="26" t="str">
        <f>IF(ISNA(VLOOKUP(M307,DATA!A:A,1,0)),"NA",IF(F307&lt;=VLOOKUP(M307,DATA!A:H,8),"validé","non validé"))</f>
        <v>validé</v>
      </c>
      <c r="L307" s="38">
        <f t="shared" ca="1" si="4"/>
        <v>1680</v>
      </c>
      <c r="M307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GROUPE SCOLAIRE DEUX VILLES-Achats-cantine</v>
      </c>
    </row>
    <row r="308" spans="1:13" x14ac:dyDescent="0.3">
      <c r="A308" s="41">
        <v>303</v>
      </c>
      <c r="B308" t="s">
        <v>101</v>
      </c>
      <c r="C308" s="36">
        <v>44099</v>
      </c>
      <c r="D308" t="s">
        <v>504</v>
      </c>
      <c r="E308" t="s">
        <v>505</v>
      </c>
      <c r="F308" s="30">
        <v>5376</v>
      </c>
      <c r="G308" s="27" t="s">
        <v>256</v>
      </c>
      <c r="H308" t="s">
        <v>121</v>
      </c>
      <c r="I308" t="s">
        <v>10</v>
      </c>
      <c r="J308" t="s">
        <v>31</v>
      </c>
      <c r="K308" s="26" t="str">
        <f>IF(ISNA(VLOOKUP(M308,DATA!A:A,1,0)),"NA",IF(F308&lt;=VLOOKUP(M308,DATA!A:H,8),"validé","non validé"))</f>
        <v>validé</v>
      </c>
      <c r="L308" s="38">
        <f t="shared" ca="1" si="4"/>
        <v>1680</v>
      </c>
      <c r="M308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KENITRA-Achats-Divers</v>
      </c>
    </row>
    <row r="309" spans="1:13" x14ac:dyDescent="0.3">
      <c r="A309" s="41">
        <v>304</v>
      </c>
      <c r="B309" t="s">
        <v>435</v>
      </c>
      <c r="C309" s="36">
        <v>44099</v>
      </c>
      <c r="D309" t="s">
        <v>252</v>
      </c>
      <c r="E309" t="s">
        <v>210</v>
      </c>
      <c r="F309" s="30">
        <v>4387.2</v>
      </c>
      <c r="G309" s="27" t="s">
        <v>438</v>
      </c>
      <c r="H309" t="s">
        <v>121</v>
      </c>
      <c r="I309" t="s">
        <v>10</v>
      </c>
      <c r="J309" t="s">
        <v>36</v>
      </c>
      <c r="K309" s="26" t="str">
        <f>IF(ISNA(VLOOKUP(M309,DATA!A:A,1,0)),"NA",IF(F309&lt;=VLOOKUP(M309,DATA!A:H,8),"validé","non validé"))</f>
        <v>NA</v>
      </c>
      <c r="L309" s="38">
        <f t="shared" ca="1" si="4"/>
        <v>12249</v>
      </c>
      <c r="M309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JOURI I-Achats-Produits de nettoyage</v>
      </c>
    </row>
    <row r="310" spans="1:13" x14ac:dyDescent="0.3">
      <c r="A310" s="41">
        <v>305</v>
      </c>
      <c r="B310" t="s">
        <v>102</v>
      </c>
      <c r="C310" s="36">
        <v>44056</v>
      </c>
      <c r="D310" t="s">
        <v>171</v>
      </c>
      <c r="E310" t="s">
        <v>172</v>
      </c>
      <c r="F310" s="30">
        <v>28392</v>
      </c>
      <c r="G310" s="27" t="s">
        <v>173</v>
      </c>
      <c r="H310" t="s">
        <v>121</v>
      </c>
      <c r="I310" t="s">
        <v>10</v>
      </c>
      <c r="J310" t="s">
        <v>31</v>
      </c>
      <c r="K310" s="26" t="str">
        <f>IF(ISNA(VLOOKUP(M310,DATA!A:A,1,0)),"NA",IF(F310&lt;=VLOOKUP(M310,DATA!A:H,8),"validé","non validé"))</f>
        <v>non validé</v>
      </c>
      <c r="L310" s="38">
        <f t="shared" ca="1" si="4"/>
        <v>1680</v>
      </c>
      <c r="M310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Groupe Scolaire Yassamine-Achats-Divers</v>
      </c>
    </row>
    <row r="311" spans="1:13" x14ac:dyDescent="0.3">
      <c r="A311" s="41">
        <v>306</v>
      </c>
      <c r="B311" t="s">
        <v>106</v>
      </c>
      <c r="D311" t="s">
        <v>508</v>
      </c>
      <c r="E311" t="s">
        <v>314</v>
      </c>
      <c r="F311" s="30">
        <v>1360</v>
      </c>
      <c r="G311" s="27" t="s">
        <v>315</v>
      </c>
      <c r="I311" t="s">
        <v>10</v>
      </c>
      <c r="J311" t="s">
        <v>35</v>
      </c>
      <c r="K311" s="26" t="str">
        <f>IF(ISNA(VLOOKUP(M311,DATA!A:A,1,0)),"NA",IF(F311&lt;=VLOOKUP(M311,DATA!A:H,8),"validé","non validé"))</f>
        <v>validé</v>
      </c>
      <c r="L311" s="38">
        <f t="shared" ca="1" si="4"/>
        <v>21980.400000000001</v>
      </c>
      <c r="M311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JOURI CHERKAOUI-Achats-Travaux d'impression</v>
      </c>
    </row>
    <row r="312" spans="1:13" x14ac:dyDescent="0.3">
      <c r="A312" s="41">
        <v>307</v>
      </c>
      <c r="B312" t="s">
        <v>99</v>
      </c>
      <c r="D312" t="s">
        <v>509</v>
      </c>
      <c r="E312" t="s">
        <v>485</v>
      </c>
      <c r="F312" s="30">
        <v>1116</v>
      </c>
      <c r="G312" s="27" t="s">
        <v>510</v>
      </c>
      <c r="I312" t="s">
        <v>10</v>
      </c>
      <c r="J312" t="s">
        <v>35</v>
      </c>
      <c r="K312" s="26" t="str">
        <f>IF(ISNA(VLOOKUP(M312,DATA!A:A,1,0)),"NA",IF(F312&lt;=VLOOKUP(M312,DATA!A:H,8),"validé","non validé"))</f>
        <v>validé</v>
      </c>
      <c r="L312" s="38">
        <f t="shared" ca="1" si="4"/>
        <v>6308.4</v>
      </c>
      <c r="M312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Berrechid-Achats-Travaux d'impression</v>
      </c>
    </row>
    <row r="313" spans="1:13" x14ac:dyDescent="0.3">
      <c r="A313" s="41">
        <v>308</v>
      </c>
      <c r="B313" t="s">
        <v>95</v>
      </c>
      <c r="D313" t="s">
        <v>511</v>
      </c>
      <c r="E313" t="s">
        <v>485</v>
      </c>
      <c r="F313" s="30">
        <v>1116</v>
      </c>
      <c r="G313" s="27" t="s">
        <v>510</v>
      </c>
      <c r="I313" t="s">
        <v>10</v>
      </c>
      <c r="J313" t="s">
        <v>35</v>
      </c>
      <c r="K313" s="26" t="str">
        <f>IF(ISNA(VLOOKUP(M313,DATA!A:A,1,0)),"NA",IF(F313&lt;=VLOOKUP(M313,DATA!A:H,8),"validé","non validé"))</f>
        <v>validé</v>
      </c>
      <c r="L313" s="38">
        <f t="shared" ca="1" si="4"/>
        <v>1680</v>
      </c>
      <c r="M313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Californie-Achats-Travaux d'impression</v>
      </c>
    </row>
    <row r="314" spans="1:13" x14ac:dyDescent="0.3">
      <c r="A314" s="41">
        <v>309</v>
      </c>
      <c r="B314" t="s">
        <v>101</v>
      </c>
      <c r="D314" t="s">
        <v>512</v>
      </c>
      <c r="E314" t="s">
        <v>485</v>
      </c>
      <c r="F314" s="30">
        <v>1116</v>
      </c>
      <c r="G314" s="27" t="s">
        <v>510</v>
      </c>
      <c r="I314" t="s">
        <v>10</v>
      </c>
      <c r="J314" t="s">
        <v>35</v>
      </c>
      <c r="K314" s="26" t="str">
        <f>IF(ISNA(VLOOKUP(M314,DATA!A:A,1,0)),"NA",IF(F314&lt;=VLOOKUP(M314,DATA!A:H,8),"validé","non validé"))</f>
        <v>validé</v>
      </c>
      <c r="L314" s="38">
        <f t="shared" ca="1" si="4"/>
        <v>1680</v>
      </c>
      <c r="M314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KENITRA-Achats-Travaux d'impression</v>
      </c>
    </row>
    <row r="315" spans="1:13" x14ac:dyDescent="0.3">
      <c r="A315" s="41">
        <v>310</v>
      </c>
      <c r="B315" t="s">
        <v>100</v>
      </c>
      <c r="D315" t="s">
        <v>513</v>
      </c>
      <c r="E315" t="s">
        <v>485</v>
      </c>
      <c r="F315" s="30">
        <v>1116</v>
      </c>
      <c r="G315" s="27" t="s">
        <v>510</v>
      </c>
      <c r="I315" t="s">
        <v>10</v>
      </c>
      <c r="J315" t="s">
        <v>35</v>
      </c>
      <c r="K315" s="26" t="str">
        <f>IF(ISNA(VLOOKUP(M315,DATA!A:A,1,0)),"NA",IF(F315&lt;=VLOOKUP(M315,DATA!A:H,8),"validé","non validé"))</f>
        <v>validé</v>
      </c>
      <c r="L315" s="38">
        <f t="shared" ca="1" si="4"/>
        <v>1680</v>
      </c>
      <c r="M315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Oasis-Achats-Travaux d'impression</v>
      </c>
    </row>
    <row r="316" spans="1:13" x14ac:dyDescent="0.3">
      <c r="A316" s="41">
        <v>311</v>
      </c>
      <c r="B316" t="s">
        <v>98</v>
      </c>
      <c r="D316" t="s">
        <v>514</v>
      </c>
      <c r="E316" t="s">
        <v>485</v>
      </c>
      <c r="F316" s="30">
        <v>1116</v>
      </c>
      <c r="G316" s="27" t="s">
        <v>510</v>
      </c>
      <c r="I316" t="s">
        <v>10</v>
      </c>
      <c r="J316" t="s">
        <v>35</v>
      </c>
      <c r="K316" s="26" t="str">
        <f>IF(ISNA(VLOOKUP(M316,DATA!A:A,1,0)),"NA",IF(F316&lt;=VLOOKUP(M316,DATA!A:H,8),"validé","non validé"))</f>
        <v>validé</v>
      </c>
      <c r="L316" s="38">
        <f t="shared" ca="1" si="4"/>
        <v>1680</v>
      </c>
      <c r="M316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FES ROUTE IMMOUZER-Achats-Travaux d'impression</v>
      </c>
    </row>
    <row r="317" spans="1:13" x14ac:dyDescent="0.3">
      <c r="A317" s="41">
        <v>312</v>
      </c>
      <c r="B317" t="s">
        <v>96</v>
      </c>
      <c r="D317" t="s">
        <v>515</v>
      </c>
      <c r="E317" t="s">
        <v>485</v>
      </c>
      <c r="F317" s="30">
        <v>1116</v>
      </c>
      <c r="G317" s="27" t="s">
        <v>510</v>
      </c>
      <c r="I317" t="s">
        <v>10</v>
      </c>
      <c r="J317" t="s">
        <v>35</v>
      </c>
      <c r="K317" s="26" t="str">
        <f>IF(ISNA(VLOOKUP(M317,DATA!A:A,1,0)),"NA",IF(F317&lt;=VLOOKUP(M317,DATA!A:H,8),"validé","non validé"))</f>
        <v>validé</v>
      </c>
      <c r="L317" s="38">
        <f t="shared" ca="1" si="4"/>
        <v>5670</v>
      </c>
      <c r="M317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Sidi Maarouf-Achats-Travaux d'impression</v>
      </c>
    </row>
    <row r="318" spans="1:13" x14ac:dyDescent="0.3">
      <c r="A318" s="41">
        <v>313</v>
      </c>
      <c r="B318" t="s">
        <v>106</v>
      </c>
      <c r="D318" t="s">
        <v>516</v>
      </c>
      <c r="E318" t="s">
        <v>485</v>
      </c>
      <c r="F318" s="30">
        <v>744</v>
      </c>
      <c r="G318" s="27" t="s">
        <v>510</v>
      </c>
      <c r="I318" t="s">
        <v>10</v>
      </c>
      <c r="J318" t="s">
        <v>35</v>
      </c>
      <c r="K318" s="26" t="str">
        <f>IF(ISNA(VLOOKUP(M318,DATA!A:A,1,0)),"NA",IF(F318&lt;=VLOOKUP(M318,DATA!A:H,8),"validé","non validé"))</f>
        <v>validé</v>
      </c>
      <c r="L318" s="38">
        <f t="shared" ca="1" si="4"/>
        <v>1680</v>
      </c>
      <c r="M318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JOURI CHERKAOUI-Achats-Travaux d'impression</v>
      </c>
    </row>
    <row r="319" spans="1:13" x14ac:dyDescent="0.3">
      <c r="A319" s="41">
        <v>314</v>
      </c>
      <c r="B319" t="s">
        <v>435</v>
      </c>
      <c r="D319" t="s">
        <v>517</v>
      </c>
      <c r="E319" t="s">
        <v>485</v>
      </c>
      <c r="F319" s="30">
        <v>744</v>
      </c>
      <c r="G319" s="27" t="s">
        <v>510</v>
      </c>
      <c r="I319" t="s">
        <v>10</v>
      </c>
      <c r="J319" t="s">
        <v>35</v>
      </c>
      <c r="K319" s="26" t="str">
        <f>IF(ISNA(VLOOKUP(M319,DATA!A:A,1,0)),"NA",IF(F319&lt;=VLOOKUP(M319,DATA!A:H,8),"validé","non validé"))</f>
        <v>NA</v>
      </c>
      <c r="L319" s="38">
        <f t="shared" ca="1" si="4"/>
        <v>1680</v>
      </c>
      <c r="M319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JOURI I-Achats-Travaux d'impression</v>
      </c>
    </row>
    <row r="320" spans="1:13" x14ac:dyDescent="0.3">
      <c r="A320" s="41">
        <v>315</v>
      </c>
      <c r="B320" t="s">
        <v>104</v>
      </c>
      <c r="D320" t="s">
        <v>518</v>
      </c>
      <c r="E320" t="s">
        <v>485</v>
      </c>
      <c r="F320" s="30">
        <v>744</v>
      </c>
      <c r="G320" s="27" t="s">
        <v>510</v>
      </c>
      <c r="I320" t="s">
        <v>10</v>
      </c>
      <c r="J320" t="s">
        <v>35</v>
      </c>
      <c r="K320" s="26" t="str">
        <f>IF(ISNA(VLOOKUP(M320,DATA!A:A,1,0)),"NA",IF(F320&lt;=VLOOKUP(M320,DATA!A:H,8),"validé","non validé"))</f>
        <v>validé</v>
      </c>
      <c r="L320" s="38">
        <f t="shared" ca="1" si="4"/>
        <v>5670</v>
      </c>
      <c r="M320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GROUPE SCOLAIRE DEUX VILLES-Achats-Travaux d'impression</v>
      </c>
    </row>
    <row r="321" spans="1:13" x14ac:dyDescent="0.3">
      <c r="A321" s="41">
        <v>316</v>
      </c>
      <c r="B321" t="s">
        <v>104</v>
      </c>
      <c r="D321" t="s">
        <v>519</v>
      </c>
      <c r="E321" t="s">
        <v>520</v>
      </c>
      <c r="F321" s="30">
        <v>990</v>
      </c>
      <c r="G321" s="27" t="s">
        <v>521</v>
      </c>
      <c r="I321" t="s">
        <v>10</v>
      </c>
      <c r="J321" t="s">
        <v>33</v>
      </c>
      <c r="K321" s="26" t="str">
        <f>IF(ISNA(VLOOKUP(M321,DATA!A:A,1,0)),"NA",IF(F321&lt;=VLOOKUP(M321,DATA!A:H,8),"validé","non validé"))</f>
        <v>validé</v>
      </c>
      <c r="L321" s="38">
        <f t="shared" ca="1" si="4"/>
        <v>1680</v>
      </c>
      <c r="M321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GROUPE SCOLAIRE DEUX VILLES-Achats-Vêtement de travail</v>
      </c>
    </row>
    <row r="322" spans="1:13" x14ac:dyDescent="0.3">
      <c r="A322" s="41">
        <v>317</v>
      </c>
      <c r="B322" t="s">
        <v>104</v>
      </c>
      <c r="D322" t="s">
        <v>522</v>
      </c>
      <c r="E322" t="s">
        <v>523</v>
      </c>
      <c r="F322" s="30">
        <v>3456</v>
      </c>
      <c r="G322" s="27" t="s">
        <v>521</v>
      </c>
      <c r="I322" t="s">
        <v>10</v>
      </c>
      <c r="J322" t="s">
        <v>38</v>
      </c>
      <c r="K322" s="26" t="str">
        <f>IF(ISNA(VLOOKUP(M322,DATA!A:A,1,0)),"NA",IF(F322&lt;=VLOOKUP(M322,DATA!A:H,8),"validé","non validé"))</f>
        <v>validé</v>
      </c>
      <c r="L322" s="38">
        <f t="shared" ca="1" si="4"/>
        <v>7262.85</v>
      </c>
      <c r="M322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GROUPE SCOLAIRE DEUX VILLES-Achats-DIVERS REPARATIONS</v>
      </c>
    </row>
    <row r="323" spans="1:13" x14ac:dyDescent="0.3">
      <c r="A323" s="41">
        <v>318</v>
      </c>
      <c r="B323" t="s">
        <v>104</v>
      </c>
      <c r="D323" t="s">
        <v>524</v>
      </c>
      <c r="E323" t="s">
        <v>525</v>
      </c>
      <c r="F323" s="30">
        <v>2700</v>
      </c>
      <c r="G323" s="27" t="s">
        <v>526</v>
      </c>
      <c r="H323" t="s">
        <v>126</v>
      </c>
      <c r="I323" t="s">
        <v>10</v>
      </c>
      <c r="J323" t="s">
        <v>38</v>
      </c>
      <c r="K323" s="26" t="str">
        <f>IF(ISNA(VLOOKUP(M323,DATA!A:A,1,0)),"NA",IF(F323&lt;=VLOOKUP(M323,DATA!A:H,8),"validé","non validé"))</f>
        <v>validé</v>
      </c>
      <c r="L323" s="38">
        <f t="shared" ca="1" si="4"/>
        <v>5670</v>
      </c>
      <c r="M323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GROUPE SCOLAIRE DEUX VILLES-Achats-DIVERS REPARATIONS</v>
      </c>
    </row>
    <row r="324" spans="1:13" x14ac:dyDescent="0.3">
      <c r="A324" s="41">
        <v>319</v>
      </c>
      <c r="B324" t="s">
        <v>182</v>
      </c>
      <c r="D324" t="s">
        <v>527</v>
      </c>
      <c r="E324" t="s">
        <v>528</v>
      </c>
      <c r="F324" s="30">
        <v>275.2</v>
      </c>
      <c r="G324" s="27" t="s">
        <v>507</v>
      </c>
      <c r="H324" t="s">
        <v>174</v>
      </c>
      <c r="I324" t="s">
        <v>10</v>
      </c>
      <c r="J324" t="s">
        <v>166</v>
      </c>
      <c r="K324" s="26" t="str">
        <f>IF(ISNA(VLOOKUP(M324,DATA!A:A,1,0)),"NA",IF(F324&lt;=VLOOKUP(M324,DATA!A:H,8),"validé","non validé"))</f>
        <v>NA</v>
      </c>
      <c r="L324" s="38">
        <f t="shared" ca="1" si="4"/>
        <v>3272.85</v>
      </c>
      <c r="M324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EL JADIDA-Achats-Fournitures scolaires</v>
      </c>
    </row>
    <row r="325" spans="1:13" x14ac:dyDescent="0.3">
      <c r="A325" s="41">
        <v>320</v>
      </c>
      <c r="B325" t="s">
        <v>182</v>
      </c>
      <c r="D325" t="s">
        <v>316</v>
      </c>
      <c r="E325" t="s">
        <v>528</v>
      </c>
      <c r="F325" s="30">
        <v>1076.8</v>
      </c>
      <c r="G325" s="27" t="s">
        <v>507</v>
      </c>
      <c r="H325" t="s">
        <v>132</v>
      </c>
      <c r="I325" t="s">
        <v>10</v>
      </c>
      <c r="J325" t="s">
        <v>166</v>
      </c>
      <c r="K325" s="26" t="str">
        <f>IF(ISNA(VLOOKUP(M325,DATA!A:A,1,0)),"NA",IF(F325&lt;=VLOOKUP(M325,DATA!A:H,8),"validé","non validé"))</f>
        <v>NA</v>
      </c>
      <c r="L325" s="38">
        <f t="shared" ca="1" si="4"/>
        <v>1680</v>
      </c>
      <c r="M325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EL JADIDA-Achats-Fournitures scolaires</v>
      </c>
    </row>
    <row r="326" spans="1:13" x14ac:dyDescent="0.3">
      <c r="A326" s="41">
        <v>321</v>
      </c>
      <c r="B326" t="s">
        <v>95</v>
      </c>
      <c r="D326" t="s">
        <v>529</v>
      </c>
      <c r="E326" t="s">
        <v>530</v>
      </c>
      <c r="F326" s="30">
        <v>1680</v>
      </c>
      <c r="G326" s="27" t="s">
        <v>262</v>
      </c>
      <c r="H326" t="s">
        <v>126</v>
      </c>
      <c r="I326" t="s">
        <v>10</v>
      </c>
      <c r="J326" t="s">
        <v>38</v>
      </c>
      <c r="K326" s="26" t="str">
        <f>IF(ISNA(VLOOKUP(M326,DATA!A:A,1,0)),"NA",IF(F326&lt;=VLOOKUP(M326,DATA!A:H,8),"validé","non validé"))</f>
        <v>validé</v>
      </c>
      <c r="L326" s="38">
        <f t="shared" ref="L326:L389" ca="1" si="5">SUMIF(M326:M673,M326,OFFSET($F$5,1,0,-1,1))</f>
        <v>1680</v>
      </c>
      <c r="M326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Californie-Achats-DIVERS REPARATIONS</v>
      </c>
    </row>
    <row r="327" spans="1:13" x14ac:dyDescent="0.3">
      <c r="A327" s="41">
        <v>322</v>
      </c>
      <c r="B327" t="s">
        <v>100</v>
      </c>
      <c r="D327" t="s">
        <v>531</v>
      </c>
      <c r="E327" t="s">
        <v>532</v>
      </c>
      <c r="F327" s="30">
        <v>8640</v>
      </c>
      <c r="G327" s="27" t="s">
        <v>533</v>
      </c>
      <c r="H327" t="s">
        <v>42</v>
      </c>
      <c r="I327" t="s">
        <v>10</v>
      </c>
      <c r="J327" t="s">
        <v>307</v>
      </c>
      <c r="K327" s="26" t="str">
        <f>IF(ISNA(VLOOKUP(M327,DATA!A:A,1,0)),"NA",IF(F327&lt;=VLOOKUP(M327,DATA!A:H,8),"validé","non validé"))</f>
        <v>NA</v>
      </c>
      <c r="L327" s="38">
        <f t="shared" ca="1" si="5"/>
        <v>1680</v>
      </c>
      <c r="M327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Oasis-Achats-Entretien et réparation</v>
      </c>
    </row>
    <row r="328" spans="1:13" x14ac:dyDescent="0.3">
      <c r="A328" s="41">
        <v>323</v>
      </c>
      <c r="B328" t="s">
        <v>95</v>
      </c>
      <c r="D328" t="s">
        <v>534</v>
      </c>
      <c r="E328" t="s">
        <v>532</v>
      </c>
      <c r="F328" s="30">
        <v>2640</v>
      </c>
      <c r="G328" s="27" t="s">
        <v>533</v>
      </c>
      <c r="H328" t="s">
        <v>42</v>
      </c>
      <c r="I328" t="s">
        <v>10</v>
      </c>
      <c r="J328" t="s">
        <v>307</v>
      </c>
      <c r="K328" s="26" t="str">
        <f>IF(ISNA(VLOOKUP(M328,DATA!A:A,1,0)),"NA",IF(F328&lt;=VLOOKUP(M328,DATA!A:H,8),"validé","non validé"))</f>
        <v>NA</v>
      </c>
      <c r="L328" s="38">
        <f t="shared" ca="1" si="5"/>
        <v>3118.5</v>
      </c>
      <c r="M328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Californie-Achats-Entretien et réparation</v>
      </c>
    </row>
    <row r="329" spans="1:13" x14ac:dyDescent="0.3">
      <c r="A329" s="41">
        <v>324</v>
      </c>
      <c r="B329" t="s">
        <v>96</v>
      </c>
      <c r="D329" t="s">
        <v>535</v>
      </c>
      <c r="E329" t="s">
        <v>532</v>
      </c>
      <c r="F329" s="30">
        <v>2424</v>
      </c>
      <c r="G329" s="27" t="s">
        <v>533</v>
      </c>
      <c r="H329" t="s">
        <v>42</v>
      </c>
      <c r="I329" t="s">
        <v>10</v>
      </c>
      <c r="J329" t="s">
        <v>307</v>
      </c>
      <c r="K329" s="26" t="str">
        <f>IF(ISNA(VLOOKUP(M329,DATA!A:A,1,0)),"NA",IF(F329&lt;=VLOOKUP(M329,DATA!A:H,8),"validé","non validé"))</f>
        <v>NA</v>
      </c>
      <c r="L329" s="38">
        <f t="shared" ca="1" si="5"/>
        <v>1680</v>
      </c>
      <c r="M329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Sidi Maarouf-Achats-Entretien et réparation</v>
      </c>
    </row>
    <row r="330" spans="1:13" x14ac:dyDescent="0.3">
      <c r="A330" s="41">
        <v>325</v>
      </c>
      <c r="B330" t="s">
        <v>435</v>
      </c>
      <c r="D330" t="s">
        <v>536</v>
      </c>
      <c r="E330" t="s">
        <v>210</v>
      </c>
      <c r="F330" s="30">
        <v>1440</v>
      </c>
      <c r="G330" s="27" t="s">
        <v>438</v>
      </c>
      <c r="H330" t="s">
        <v>121</v>
      </c>
      <c r="I330" t="s">
        <v>10</v>
      </c>
      <c r="J330" t="s">
        <v>36</v>
      </c>
      <c r="K330" s="26" t="str">
        <f>IF(ISNA(VLOOKUP(M330,DATA!A:A,1,0)),"NA",IF(F330&lt;=VLOOKUP(M330,DATA!A:H,8),"validé","non validé"))</f>
        <v>NA</v>
      </c>
      <c r="L330" s="38">
        <f t="shared" ca="1" si="5"/>
        <v>1680</v>
      </c>
      <c r="M330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JOURI I-Achats-Produits de nettoyage</v>
      </c>
    </row>
    <row r="331" spans="1:13" x14ac:dyDescent="0.3">
      <c r="A331" s="41">
        <v>326</v>
      </c>
      <c r="B331" t="s">
        <v>102</v>
      </c>
      <c r="D331" t="s">
        <v>537</v>
      </c>
      <c r="E331" t="s">
        <v>538</v>
      </c>
      <c r="F331" s="30">
        <v>2061.5</v>
      </c>
      <c r="G331" s="27" t="s">
        <v>539</v>
      </c>
      <c r="H331" t="s">
        <v>122</v>
      </c>
      <c r="I331" t="s">
        <v>10</v>
      </c>
      <c r="J331" t="s">
        <v>35</v>
      </c>
      <c r="K331" s="26" t="str">
        <f>IF(ISNA(VLOOKUP(M331,DATA!A:A,1,0)),"NA",IF(F331&lt;=VLOOKUP(M331,DATA!A:H,8),"validé","non validé"))</f>
        <v>validé</v>
      </c>
      <c r="L331" s="38">
        <f t="shared" ca="1" si="5"/>
        <v>1680</v>
      </c>
      <c r="M331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Groupe Scolaire Yassamine-Achats-Travaux d'impression</v>
      </c>
    </row>
    <row r="332" spans="1:13" x14ac:dyDescent="0.3">
      <c r="A332" s="41">
        <v>327</v>
      </c>
      <c r="B332" t="s">
        <v>95</v>
      </c>
      <c r="D332" t="s">
        <v>540</v>
      </c>
      <c r="E332" t="s">
        <v>538</v>
      </c>
      <c r="F332" s="30">
        <v>2162.5</v>
      </c>
      <c r="G332" s="27" t="s">
        <v>269</v>
      </c>
      <c r="H332" t="s">
        <v>122</v>
      </c>
      <c r="I332" t="s">
        <v>10</v>
      </c>
      <c r="J332" t="s">
        <v>307</v>
      </c>
      <c r="K332" s="26" t="str">
        <f>IF(ISNA(VLOOKUP(M332,DATA!A:A,1,0)),"NA",IF(F332&lt;=VLOOKUP(M332,DATA!A:H,8),"validé","non validé"))</f>
        <v>NA</v>
      </c>
      <c r="L332" s="38">
        <f t="shared" ca="1" si="5"/>
        <v>1680</v>
      </c>
      <c r="M332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Californie-Achats-Entretien et réparation</v>
      </c>
    </row>
    <row r="333" spans="1:13" x14ac:dyDescent="0.3">
      <c r="A333" s="41">
        <v>328</v>
      </c>
      <c r="B333" t="s">
        <v>96</v>
      </c>
      <c r="D333" t="s">
        <v>541</v>
      </c>
      <c r="E333" t="s">
        <v>538</v>
      </c>
      <c r="F333" s="30">
        <v>2865.5</v>
      </c>
      <c r="G333" s="27" t="s">
        <v>542</v>
      </c>
      <c r="H333" t="s">
        <v>122</v>
      </c>
      <c r="I333" t="s">
        <v>10</v>
      </c>
      <c r="J333" t="s">
        <v>35</v>
      </c>
      <c r="K333" s="26" t="str">
        <f>IF(ISNA(VLOOKUP(M333,DATA!A:A,1,0)),"NA",IF(F333&lt;=VLOOKUP(M333,DATA!A:H,8),"validé","non validé"))</f>
        <v>validé</v>
      </c>
      <c r="L333" s="38">
        <f t="shared" ca="1" si="5"/>
        <v>1680</v>
      </c>
      <c r="M333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Sidi Maarouf-Achats-Travaux d'impression</v>
      </c>
    </row>
    <row r="334" spans="1:13" x14ac:dyDescent="0.3">
      <c r="A334" s="41">
        <v>329</v>
      </c>
      <c r="B334" t="s">
        <v>99</v>
      </c>
      <c r="D334" t="s">
        <v>543</v>
      </c>
      <c r="E334" t="s">
        <v>538</v>
      </c>
      <c r="F334" s="30">
        <v>1440</v>
      </c>
      <c r="G334" s="27" t="s">
        <v>170</v>
      </c>
      <c r="H334" t="s">
        <v>122</v>
      </c>
      <c r="I334" t="s">
        <v>10</v>
      </c>
      <c r="J334" t="s">
        <v>35</v>
      </c>
      <c r="K334" s="26" t="str">
        <f>IF(ISNA(VLOOKUP(M334,DATA!A:A,1,0)),"NA",IF(F334&lt;=VLOOKUP(M334,DATA!A:H,8),"validé","non validé"))</f>
        <v>validé</v>
      </c>
      <c r="L334" s="38">
        <f t="shared" ca="1" si="5"/>
        <v>1680</v>
      </c>
      <c r="M334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Berrechid-Achats-Travaux d'impression</v>
      </c>
    </row>
    <row r="335" spans="1:13" x14ac:dyDescent="0.3">
      <c r="A335" s="41">
        <v>330</v>
      </c>
      <c r="B335" t="s">
        <v>104</v>
      </c>
      <c r="D335" t="s">
        <v>544</v>
      </c>
      <c r="E335" t="s">
        <v>538</v>
      </c>
      <c r="F335" s="30">
        <v>437</v>
      </c>
      <c r="G335" s="27" t="s">
        <v>258</v>
      </c>
      <c r="H335" t="s">
        <v>122</v>
      </c>
      <c r="I335" t="s">
        <v>10</v>
      </c>
      <c r="J335" t="s">
        <v>35</v>
      </c>
      <c r="K335" s="26" t="str">
        <f>IF(ISNA(VLOOKUP(M335,DATA!A:A,1,0)),"NA",IF(F335&lt;=VLOOKUP(M335,DATA!A:H,8),"validé","non validé"))</f>
        <v>validé</v>
      </c>
      <c r="L335" s="38">
        <f t="shared" ca="1" si="5"/>
        <v>1680</v>
      </c>
      <c r="M335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GROUPE SCOLAIRE DEUX VILLES-Achats-Travaux d'impression</v>
      </c>
    </row>
    <row r="336" spans="1:13" x14ac:dyDescent="0.3">
      <c r="A336" s="41">
        <v>331</v>
      </c>
      <c r="B336" t="s">
        <v>102</v>
      </c>
      <c r="C336" s="36">
        <v>44018</v>
      </c>
      <c r="D336" t="s">
        <v>338</v>
      </c>
      <c r="E336" t="s">
        <v>339</v>
      </c>
      <c r="F336" s="30">
        <v>2302.38</v>
      </c>
      <c r="G336" s="27" t="s">
        <v>237</v>
      </c>
      <c r="H336" t="s">
        <v>121</v>
      </c>
      <c r="I336" t="s">
        <v>25</v>
      </c>
      <c r="J336" t="s">
        <v>50</v>
      </c>
      <c r="K336" s="26" t="str">
        <f>IF(ISNA(VLOOKUP(M336,DATA!A:A,1,0)),"NA",IF(F336&lt;=VLOOKUP(M336,DATA!A:H,8),"validé","non validé"))</f>
        <v>validé</v>
      </c>
      <c r="L336" s="38">
        <f t="shared" ca="1" si="5"/>
        <v>1680</v>
      </c>
      <c r="M336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Groupe Scolaire Yassamine-SI-SAGE PAIE</v>
      </c>
    </row>
    <row r="337" spans="1:13" x14ac:dyDescent="0.3">
      <c r="A337" s="41">
        <v>332</v>
      </c>
      <c r="B337" t="s">
        <v>104</v>
      </c>
      <c r="D337" t="s">
        <v>546</v>
      </c>
      <c r="E337" t="s">
        <v>547</v>
      </c>
      <c r="F337" s="30">
        <v>1920</v>
      </c>
      <c r="G337" s="27" t="s">
        <v>258</v>
      </c>
      <c r="H337" t="s">
        <v>126</v>
      </c>
      <c r="I337" t="s">
        <v>10</v>
      </c>
      <c r="J337" t="s">
        <v>38</v>
      </c>
      <c r="K337" s="26" t="str">
        <f>IF(ISNA(VLOOKUP(M337,DATA!A:A,1,0)),"NA",IF(F337&lt;=VLOOKUP(M337,DATA!A:H,8),"validé","non validé"))</f>
        <v>validé</v>
      </c>
      <c r="L337" s="38">
        <f t="shared" ca="1" si="5"/>
        <v>1680</v>
      </c>
      <c r="M337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GROUPE SCOLAIRE DEUX VILLES-Achats-DIVERS REPARATIONS</v>
      </c>
    </row>
    <row r="338" spans="1:13" x14ac:dyDescent="0.3">
      <c r="A338" s="41">
        <v>333</v>
      </c>
      <c r="B338" t="s">
        <v>100</v>
      </c>
      <c r="C338" s="36">
        <v>44109</v>
      </c>
      <c r="D338" t="s">
        <v>548</v>
      </c>
      <c r="E338" t="s">
        <v>222</v>
      </c>
      <c r="F338" s="30">
        <v>792</v>
      </c>
      <c r="G338" s="27" t="s">
        <v>168</v>
      </c>
      <c r="H338" t="s">
        <v>132</v>
      </c>
      <c r="I338" t="s">
        <v>10</v>
      </c>
      <c r="J338" t="s">
        <v>31</v>
      </c>
      <c r="K338" s="26" t="str">
        <f>IF(ISNA(VLOOKUP(M338,DATA!A:A,1,0)),"NA",IF(F338&lt;=VLOOKUP(M338,DATA!A:H,8),"validé","non validé"))</f>
        <v>validé</v>
      </c>
      <c r="L338" s="38">
        <f t="shared" ca="1" si="5"/>
        <v>1680</v>
      </c>
      <c r="M338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Ecole Yassamine Oasis-Achats-Divers</v>
      </c>
    </row>
    <row r="339" spans="1:13" x14ac:dyDescent="0.3">
      <c r="A339" s="41">
        <v>334</v>
      </c>
      <c r="B339" t="s">
        <v>326</v>
      </c>
      <c r="C339" s="36">
        <v>44104</v>
      </c>
      <c r="D339" t="s">
        <v>549</v>
      </c>
      <c r="E339" t="s">
        <v>485</v>
      </c>
      <c r="F339" s="30">
        <v>5632.8</v>
      </c>
      <c r="G339" s="27" t="s">
        <v>486</v>
      </c>
      <c r="H339" t="s">
        <v>121</v>
      </c>
      <c r="I339" t="s">
        <v>10</v>
      </c>
      <c r="J339" t="s">
        <v>35</v>
      </c>
      <c r="K339" s="26" t="str">
        <f>IF(ISNA(VLOOKUP(M339,DATA!A:A,1,0)),"NA",IF(F339&lt;=VLOOKUP(M339,DATA!A:H,8),"validé","non validé"))</f>
        <v>NA</v>
      </c>
      <c r="L339" s="38">
        <f t="shared" ca="1" si="5"/>
        <v>4136</v>
      </c>
      <c r="M339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 JUNIOR PRIVEE-Achats-Travaux d'impression</v>
      </c>
    </row>
    <row r="340" spans="1:13" x14ac:dyDescent="0.3">
      <c r="A340" s="41">
        <v>335</v>
      </c>
      <c r="B340" t="s">
        <v>91</v>
      </c>
      <c r="C340" s="36">
        <v>44104</v>
      </c>
      <c r="D340" t="s">
        <v>550</v>
      </c>
      <c r="E340" t="s">
        <v>485</v>
      </c>
      <c r="F340" s="30">
        <v>1488</v>
      </c>
      <c r="G340" s="27" t="s">
        <v>486</v>
      </c>
      <c r="H340" t="s">
        <v>121</v>
      </c>
      <c r="I340" t="s">
        <v>10</v>
      </c>
      <c r="J340" t="s">
        <v>35</v>
      </c>
      <c r="K340" s="26" t="str">
        <f>IF(ISNA(VLOOKUP(M340,DATA!A:A,1,0)),"NA",IF(F340&lt;=VLOOKUP(M340,DATA!A:H,8),"validé","non validé"))</f>
        <v>validé</v>
      </c>
      <c r="L340" s="38">
        <f t="shared" ca="1" si="5"/>
        <v>3118.5</v>
      </c>
      <c r="M340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JABR-Achats-Travaux d'impression</v>
      </c>
    </row>
    <row r="341" spans="1:13" x14ac:dyDescent="0.3">
      <c r="A341" s="41">
        <v>336</v>
      </c>
      <c r="B341" t="s">
        <v>326</v>
      </c>
      <c r="C341" s="36">
        <v>44104</v>
      </c>
      <c r="D341" t="s">
        <v>551</v>
      </c>
      <c r="E341" t="s">
        <v>485</v>
      </c>
      <c r="F341" s="30">
        <v>300</v>
      </c>
      <c r="G341" s="27" t="s">
        <v>486</v>
      </c>
      <c r="H341" t="s">
        <v>121</v>
      </c>
      <c r="I341" t="s">
        <v>10</v>
      </c>
      <c r="J341" t="s">
        <v>35</v>
      </c>
      <c r="K341" s="26" t="str">
        <f>IF(ISNA(VLOOKUP(M341,DATA!A:A,1,0)),"NA",IF(F341&lt;=VLOOKUP(M341,DATA!A:H,8),"validé","non validé"))</f>
        <v>NA</v>
      </c>
      <c r="L341" s="38">
        <f t="shared" ca="1" si="5"/>
        <v>4182.3500000000004</v>
      </c>
      <c r="M341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 JUNIOR PRIVEE-Achats-Travaux d'impression</v>
      </c>
    </row>
    <row r="342" spans="1:13" x14ac:dyDescent="0.3">
      <c r="A342" s="41">
        <v>337</v>
      </c>
      <c r="B342" t="s">
        <v>326</v>
      </c>
      <c r="C342" s="36">
        <v>44104</v>
      </c>
      <c r="D342" t="s">
        <v>552</v>
      </c>
      <c r="E342" t="s">
        <v>485</v>
      </c>
      <c r="F342" s="30">
        <v>744</v>
      </c>
      <c r="G342" s="27" t="s">
        <v>486</v>
      </c>
      <c r="H342" t="s">
        <v>121</v>
      </c>
      <c r="I342" t="s">
        <v>10</v>
      </c>
      <c r="J342" t="s">
        <v>35</v>
      </c>
      <c r="K342" s="26" t="str">
        <f>IF(ISNA(VLOOKUP(M342,DATA!A:A,1,0)),"NA",IF(F342&lt;=VLOOKUP(M342,DATA!A:H,8),"validé","non validé"))</f>
        <v>NA</v>
      </c>
      <c r="L342" s="38">
        <f t="shared" ca="1" si="5"/>
        <v>3272.85</v>
      </c>
      <c r="M342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 JUNIOR PRIVEE-Achats-Travaux d'impression</v>
      </c>
    </row>
    <row r="343" spans="1:13" x14ac:dyDescent="0.3">
      <c r="A343" s="41">
        <v>338</v>
      </c>
      <c r="B343" t="s">
        <v>326</v>
      </c>
      <c r="C343" s="36">
        <v>44104</v>
      </c>
      <c r="D343" t="s">
        <v>552</v>
      </c>
      <c r="E343" t="s">
        <v>485</v>
      </c>
      <c r="F343" s="30">
        <v>1488</v>
      </c>
      <c r="G343" s="27" t="s">
        <v>486</v>
      </c>
      <c r="H343" t="s">
        <v>121</v>
      </c>
      <c r="I343" t="s">
        <v>10</v>
      </c>
      <c r="J343" t="s">
        <v>35</v>
      </c>
      <c r="K343" s="26" t="str">
        <f>IF(ISNA(VLOOKUP(M343,DATA!A:A,1,0)),"NA",IF(F343&lt;=VLOOKUP(M343,DATA!A:H,8),"validé","non validé"))</f>
        <v>NA</v>
      </c>
      <c r="L343" s="38">
        <f t="shared" ca="1" si="5"/>
        <v>1680</v>
      </c>
      <c r="M343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 JUNIOR PRIVEE-Achats-Travaux d'impression</v>
      </c>
    </row>
    <row r="344" spans="1:13" x14ac:dyDescent="0.3">
      <c r="A344" s="41">
        <v>339</v>
      </c>
      <c r="B344" t="s">
        <v>91</v>
      </c>
      <c r="C344" s="36">
        <v>44104</v>
      </c>
      <c r="D344" t="s">
        <v>553</v>
      </c>
      <c r="E344" t="s">
        <v>161</v>
      </c>
      <c r="F344" s="30">
        <v>2880</v>
      </c>
      <c r="G344" s="27" t="s">
        <v>486</v>
      </c>
      <c r="H344" t="s">
        <v>121</v>
      </c>
      <c r="I344" t="s">
        <v>10</v>
      </c>
      <c r="J344" t="s">
        <v>35</v>
      </c>
      <c r="K344" s="26" t="str">
        <f>IF(ISNA(VLOOKUP(M344,DATA!A:A,1,0)),"NA",IF(F344&lt;=VLOOKUP(M344,DATA!A:H,8),"validé","non validé"))</f>
        <v>validé</v>
      </c>
      <c r="L344" s="38">
        <f t="shared" ca="1" si="5"/>
        <v>1680</v>
      </c>
      <c r="M344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JABR-Achats-Travaux d'impression</v>
      </c>
    </row>
    <row r="345" spans="1:13" x14ac:dyDescent="0.3">
      <c r="A345" s="41">
        <v>340</v>
      </c>
      <c r="B345" t="s">
        <v>326</v>
      </c>
      <c r="C345" s="36">
        <v>44104</v>
      </c>
      <c r="D345" t="s">
        <v>423</v>
      </c>
      <c r="E345" t="s">
        <v>187</v>
      </c>
      <c r="F345" s="30">
        <v>1800</v>
      </c>
      <c r="G345" s="27" t="s">
        <v>486</v>
      </c>
      <c r="H345" t="s">
        <v>121</v>
      </c>
      <c r="I345" t="s">
        <v>178</v>
      </c>
      <c r="J345" t="s">
        <v>63</v>
      </c>
      <c r="K345" s="26" t="str">
        <f>IF(ISNA(VLOOKUP(M345,DATA!A:A,1,0)),"NA",IF(F345&lt;=VLOOKUP(M345,DATA!A:H,8),"validé","non validé"))</f>
        <v>NA</v>
      </c>
      <c r="L345" s="38">
        <f t="shared" ca="1" si="5"/>
        <v>3272.85</v>
      </c>
      <c r="M345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 JUNIOR PRIVEE-Marketing et communication-Sponsoring de postes</v>
      </c>
    </row>
    <row r="346" spans="1:13" x14ac:dyDescent="0.3">
      <c r="A346" s="41">
        <v>341</v>
      </c>
      <c r="B346" t="s">
        <v>326</v>
      </c>
      <c r="C346" s="36">
        <v>44104</v>
      </c>
      <c r="D346" t="s">
        <v>423</v>
      </c>
      <c r="E346" t="s">
        <v>187</v>
      </c>
      <c r="F346" s="30">
        <v>1800</v>
      </c>
      <c r="G346" s="27" t="s">
        <v>486</v>
      </c>
      <c r="H346" t="s">
        <v>121</v>
      </c>
      <c r="I346" t="s">
        <v>178</v>
      </c>
      <c r="J346" t="s">
        <v>63</v>
      </c>
      <c r="K346" s="26" t="str">
        <f>IF(ISNA(VLOOKUP(M346,DATA!A:A,1,0)),"NA",IF(F346&lt;=VLOOKUP(M346,DATA!A:H,8),"validé","non validé"))</f>
        <v>NA</v>
      </c>
      <c r="L346" s="38">
        <f t="shared" ca="1" si="5"/>
        <v>1680</v>
      </c>
      <c r="M346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 JUNIOR PRIVEE-Marketing et communication-Sponsoring de postes</v>
      </c>
    </row>
    <row r="347" spans="1:13" x14ac:dyDescent="0.3">
      <c r="A347" s="41">
        <v>342</v>
      </c>
      <c r="B347" t="s">
        <v>91</v>
      </c>
      <c r="C347" s="36">
        <v>44107</v>
      </c>
      <c r="D347" t="s">
        <v>374</v>
      </c>
      <c r="E347" t="s">
        <v>176</v>
      </c>
      <c r="F347" s="30">
        <v>1600</v>
      </c>
      <c r="G347" s="27" t="s">
        <v>486</v>
      </c>
      <c r="H347" t="s">
        <v>121</v>
      </c>
      <c r="I347" t="s">
        <v>178</v>
      </c>
      <c r="J347" t="s">
        <v>554</v>
      </c>
      <c r="K347" s="26" t="str">
        <f>IF(ISNA(VLOOKUP(M347,DATA!A:A,1,0)),"NA",IF(F347&lt;=VLOOKUP(M347,DATA!A:H,8),"validé","non validé"))</f>
        <v>NA</v>
      </c>
      <c r="L347" s="38">
        <f t="shared" ca="1" si="5"/>
        <v>1680</v>
      </c>
      <c r="M347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JABR-Marketing et communication-Pack maintenance</v>
      </c>
    </row>
    <row r="348" spans="1:13" x14ac:dyDescent="0.3">
      <c r="A348" s="41">
        <v>343</v>
      </c>
      <c r="B348" t="s">
        <v>326</v>
      </c>
      <c r="C348" s="36">
        <v>44107</v>
      </c>
      <c r="D348" t="s">
        <v>374</v>
      </c>
      <c r="E348" t="s">
        <v>176</v>
      </c>
      <c r="F348" s="30">
        <v>1600</v>
      </c>
      <c r="G348" s="27" t="s">
        <v>486</v>
      </c>
      <c r="H348" t="s">
        <v>121</v>
      </c>
      <c r="I348" t="s">
        <v>178</v>
      </c>
      <c r="J348" t="s">
        <v>554</v>
      </c>
      <c r="K348" s="26" t="str">
        <f>IF(ISNA(VLOOKUP(M348,DATA!A:A,1,0)),"NA",IF(F348&lt;=VLOOKUP(M348,DATA!A:H,8),"validé","non validé"))</f>
        <v>NA</v>
      </c>
      <c r="L348" s="38">
        <f t="shared" ca="1" si="5"/>
        <v>3272.85</v>
      </c>
      <c r="M348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 JUNIOR PRIVEE-Marketing et communication-Pack maintenance</v>
      </c>
    </row>
    <row r="349" spans="1:13" x14ac:dyDescent="0.3">
      <c r="A349" s="41">
        <v>344</v>
      </c>
      <c r="B349" t="s">
        <v>326</v>
      </c>
      <c r="C349" s="36">
        <v>44107</v>
      </c>
      <c r="D349" t="s">
        <v>374</v>
      </c>
      <c r="E349" t="s">
        <v>176</v>
      </c>
      <c r="F349" s="30">
        <v>1600</v>
      </c>
      <c r="G349" s="27" t="s">
        <v>486</v>
      </c>
      <c r="H349" t="s">
        <v>121</v>
      </c>
      <c r="I349" t="s">
        <v>178</v>
      </c>
      <c r="J349" t="s">
        <v>554</v>
      </c>
      <c r="K349" s="26" t="str">
        <f>IF(ISNA(VLOOKUP(M349,DATA!A:A,1,0)),"NA",IF(F349&lt;=VLOOKUP(M349,DATA!A:H,8),"validé","non validé"))</f>
        <v>NA</v>
      </c>
      <c r="L349" s="38">
        <f t="shared" ca="1" si="5"/>
        <v>1680</v>
      </c>
      <c r="M349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 JUNIOR PRIVEE-Marketing et communication-Pack maintenance</v>
      </c>
    </row>
    <row r="350" spans="1:13" x14ac:dyDescent="0.3">
      <c r="A350" s="41">
        <v>345</v>
      </c>
      <c r="B350" t="s">
        <v>326</v>
      </c>
      <c r="C350" s="36">
        <v>44107</v>
      </c>
      <c r="D350" t="s">
        <v>555</v>
      </c>
      <c r="E350" t="s">
        <v>210</v>
      </c>
      <c r="F350" s="30">
        <v>4992</v>
      </c>
      <c r="G350" s="27" t="s">
        <v>490</v>
      </c>
      <c r="H350" t="s">
        <v>121</v>
      </c>
      <c r="I350" t="s">
        <v>10</v>
      </c>
      <c r="J350" t="s">
        <v>36</v>
      </c>
      <c r="K350" s="26" t="str">
        <f>IF(ISNA(VLOOKUP(M350,DATA!A:A,1,0)),"NA",IF(F350&lt;=VLOOKUP(M350,DATA!A:H,8),"validé","non validé"))</f>
        <v>NA</v>
      </c>
      <c r="L350" s="38">
        <f t="shared" ca="1" si="5"/>
        <v>1680</v>
      </c>
      <c r="M350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 JUNIOR PRIVEE-Achats-Produits de nettoyage</v>
      </c>
    </row>
    <row r="351" spans="1:13" x14ac:dyDescent="0.3">
      <c r="A351" s="41">
        <v>346</v>
      </c>
      <c r="B351" t="s">
        <v>91</v>
      </c>
      <c r="C351" s="36">
        <v>44107</v>
      </c>
      <c r="D351" t="s">
        <v>556</v>
      </c>
      <c r="E351" t="s">
        <v>277</v>
      </c>
      <c r="F351" s="30">
        <v>4951</v>
      </c>
      <c r="G351" s="27" t="s">
        <v>402</v>
      </c>
      <c r="H351" t="s">
        <v>122</v>
      </c>
      <c r="I351" t="s">
        <v>10</v>
      </c>
      <c r="J351" t="s">
        <v>31</v>
      </c>
      <c r="K351" s="26" t="str">
        <f>IF(ISNA(VLOOKUP(M351,DATA!A:A,1,0)),"NA",IF(F351&lt;=VLOOKUP(M351,DATA!A:H,8),"validé","non validé"))</f>
        <v>validé</v>
      </c>
      <c r="L351" s="38">
        <f t="shared" ca="1" si="5"/>
        <v>1680</v>
      </c>
      <c r="M351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JABR-Achats-Divers</v>
      </c>
    </row>
    <row r="352" spans="1:13" x14ac:dyDescent="0.3">
      <c r="A352" s="41">
        <v>347</v>
      </c>
      <c r="B352" t="s">
        <v>91</v>
      </c>
      <c r="C352" s="36">
        <v>44107</v>
      </c>
      <c r="D352" t="s">
        <v>205</v>
      </c>
      <c r="E352" t="s">
        <v>164</v>
      </c>
      <c r="F352" s="30">
        <v>840</v>
      </c>
      <c r="G352" s="27" t="s">
        <v>402</v>
      </c>
      <c r="H352" t="s">
        <v>122</v>
      </c>
      <c r="I352" t="s">
        <v>10</v>
      </c>
      <c r="J352" t="s">
        <v>44</v>
      </c>
      <c r="K352" s="26" t="str">
        <f>IF(ISNA(VLOOKUP(M352,DATA!A:A,1,0)),"NA",IF(F352&lt;=VLOOKUP(M352,DATA!A:H,8),"validé","non validé"))</f>
        <v>validé</v>
      </c>
      <c r="L352" s="38">
        <f t="shared" ca="1" si="5"/>
        <v>1680</v>
      </c>
      <c r="M352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JABR-Secondaire-Achats-Consommables</v>
      </c>
    </row>
    <row r="353" spans="1:13" x14ac:dyDescent="0.3">
      <c r="A353" s="41">
        <v>348</v>
      </c>
      <c r="B353" t="s">
        <v>326</v>
      </c>
      <c r="C353" s="36">
        <v>44103</v>
      </c>
      <c r="D353" t="s">
        <v>557</v>
      </c>
      <c r="E353" t="s">
        <v>219</v>
      </c>
      <c r="F353" s="30">
        <v>223.6</v>
      </c>
      <c r="G353" s="27" t="s">
        <v>351</v>
      </c>
      <c r="H353" t="s">
        <v>121</v>
      </c>
      <c r="I353" t="s">
        <v>10</v>
      </c>
      <c r="J353" t="s">
        <v>166</v>
      </c>
      <c r="K353" s="26" t="str">
        <f>IF(ISNA(VLOOKUP(M353,DATA!A:A,1,0)),"NA",IF(F353&lt;=VLOOKUP(M353,DATA!A:H,8),"validé","non validé"))</f>
        <v>NA</v>
      </c>
      <c r="L353" s="38">
        <f t="shared" ca="1" si="5"/>
        <v>1680</v>
      </c>
      <c r="M353" s="5" t="str">
        <f>+IF(OR(Tableau2[[#This Row],[Sous-Rubrique]]="Fournitures",Tableau2[[#This Row],[Sous-Rubrique]]="consommables"),CONCATENATE(Tableau2[[#This Row],[Ecole]],"-",Tableau2[[#This Row],[Cycle]],"-",Tableau2[[#This Row],[Rubrique budgétaire]],"-",Tableau2[[#This Row],[Sous-Rubrique]]),CONCATENATE(Tableau2[[#This Row],[Ecole]],"-",Tableau2[[#This Row],[Rubrique budgétaire]],"-",Tableau2[[#This Row],[Sous-Rubrique]]))</f>
        <v>AL JABR JUNIOR PRIVEE-Achats-Fournitures scolaires</v>
      </c>
    </row>
  </sheetData>
  <conditionalFormatting sqref="K6:L353">
    <cfRule type="expression" dxfId="3" priority="1">
      <formula>"validé"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r:id="rId5">
            <anchor moveWithCells="1">
              <from>
                <xdr:col>1</xdr:col>
                <xdr:colOff>38100</xdr:colOff>
                <xdr:row>1</xdr:row>
                <xdr:rowOff>45720</xdr:rowOff>
              </from>
              <to>
                <xdr:col>1</xdr:col>
                <xdr:colOff>777240</xdr:colOff>
                <xdr:row>3</xdr:row>
                <xdr:rowOff>0</xdr:rowOff>
              </to>
            </anchor>
          </controlPr>
        </control>
      </mc:Choice>
      <mc:Fallback>
        <control shapeId="2049" r:id="rId4" name="CommandButton1"/>
      </mc:Fallback>
    </mc:AlternateContent>
  </controls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4:K80"/>
  <sheetViews>
    <sheetView showGridLines="0" workbookViewId="0">
      <selection activeCell="F15" sqref="F15"/>
    </sheetView>
  </sheetViews>
  <sheetFormatPr baseColWidth="10" defaultRowHeight="14.4" x14ac:dyDescent="0.3"/>
  <cols>
    <col min="1" max="1" width="11.5546875" customWidth="1"/>
    <col min="3" max="3" width="24.88671875" bestFit="1" customWidth="1"/>
    <col min="4" max="4" width="47.6640625" bestFit="1" customWidth="1"/>
    <col min="5" max="5" width="18.109375" bestFit="1" customWidth="1"/>
    <col min="6" max="7" width="17.21875" bestFit="1" customWidth="1"/>
    <col min="8" max="9" width="20.21875" customWidth="1"/>
    <col min="10" max="10" width="13.6640625" bestFit="1" customWidth="1"/>
    <col min="11" max="11" width="8.88671875" customWidth="1"/>
  </cols>
  <sheetData>
    <row r="4" spans="3:11" x14ac:dyDescent="0.3">
      <c r="K4" s="3">
        <v>1</v>
      </c>
    </row>
    <row r="5" spans="3:11" x14ac:dyDescent="0.3">
      <c r="K5" s="3"/>
    </row>
    <row r="6" spans="3:11" x14ac:dyDescent="0.3">
      <c r="K6" s="3"/>
    </row>
    <row r="7" spans="3:11" x14ac:dyDescent="0.3">
      <c r="K7" s="3"/>
    </row>
    <row r="8" spans="3:11" x14ac:dyDescent="0.3">
      <c r="K8" s="3"/>
    </row>
    <row r="9" spans="3:11" x14ac:dyDescent="0.3">
      <c r="K9" s="3"/>
    </row>
    <row r="10" spans="3:11" x14ac:dyDescent="0.3">
      <c r="K10" s="3"/>
    </row>
    <row r="11" spans="3:11" x14ac:dyDescent="0.3">
      <c r="K11" s="3"/>
    </row>
    <row r="12" spans="3:11" x14ac:dyDescent="0.3">
      <c r="K12" s="3"/>
    </row>
    <row r="13" spans="3:11" s="9" customFormat="1" x14ac:dyDescent="0.3">
      <c r="C13" s="14" t="s">
        <v>6</v>
      </c>
      <c r="D13" s="14" t="s">
        <v>23</v>
      </c>
      <c r="E13" s="15" t="s">
        <v>7</v>
      </c>
      <c r="F13" s="15" t="s">
        <v>11</v>
      </c>
      <c r="G13" s="15" t="s">
        <v>13</v>
      </c>
      <c r="H13" s="15" t="s">
        <v>14</v>
      </c>
      <c r="I13" s="14" t="s">
        <v>8</v>
      </c>
      <c r="J13" s="3" t="s">
        <v>151</v>
      </c>
    </row>
    <row r="14" spans="3:11" x14ac:dyDescent="0.3">
      <c r="C14" t="s">
        <v>10</v>
      </c>
      <c r="D14" t="s">
        <v>42</v>
      </c>
      <c r="E14" s="11">
        <f>+SUMIFS(TCD!H:H,TCD!B:B,C14,TCD!C:C,D14)</f>
        <v>0</v>
      </c>
      <c r="F14" s="11">
        <f>+SUMIFS(TCD!D:D,TCD!B:B,C14,TCD!C:C,D14)</f>
        <v>72986.372953839396</v>
      </c>
      <c r="G14" s="10">
        <f>+Tableau3[[#This Row],[Montant budgétisé]]-Tableau3[[#This Row],[Montant d''achat]]</f>
        <v>72986.372953839396</v>
      </c>
      <c r="H14" s="13">
        <f>+IFERROR(Tableau3[[#This Row],[Reliquat]]/Tableau3[[#This Row],[Montant budgétisé]],0)</f>
        <v>1</v>
      </c>
    </row>
    <row r="15" spans="3:11" x14ac:dyDescent="0.3">
      <c r="C15" t="s">
        <v>10</v>
      </c>
      <c r="D15" t="s">
        <v>44</v>
      </c>
      <c r="E15" s="11">
        <f>+SUMIFS(TCD!H:H,TCD!B:B,C15,TCD!C:C,D15)</f>
        <v>18636</v>
      </c>
      <c r="F15" s="11">
        <f>+SUMIFS(TCD!D:D,TCD!B:B,C15,TCD!C:C,D15)</f>
        <v>14196.7030955586</v>
      </c>
      <c r="G15" s="11">
        <f>+Tableau3[[#This Row],[Montant budgétisé]]-Tableau3[[#This Row],[Montant d''achat]]</f>
        <v>-4439.2969044414003</v>
      </c>
      <c r="H15" s="13">
        <f>+IFERROR(Tableau3[[#This Row],[Reliquat]]/Tableau3[[#This Row],[Montant budgétisé]],0)</f>
        <v>-0.31269914391815534</v>
      </c>
    </row>
    <row r="16" spans="3:11" x14ac:dyDescent="0.3">
      <c r="C16" t="s">
        <v>10</v>
      </c>
      <c r="D16" t="s">
        <v>31</v>
      </c>
      <c r="E16" s="11">
        <f>+SUMIFS(TCD!H:H,TCD!B:B,C16,TCD!C:C,D16)</f>
        <v>23801.8</v>
      </c>
      <c r="F16" s="11">
        <f>+SUMIFS(TCD!D:D,TCD!B:B,C16,TCD!C:C,D16)</f>
        <v>38873.6061162271</v>
      </c>
      <c r="G16" s="11">
        <f>+Tableau3[[#This Row],[Montant budgétisé]]-Tableau3[[#This Row],[Montant d''achat]]</f>
        <v>15071.806116227101</v>
      </c>
      <c r="H16" s="13">
        <f>+IFERROR(Tableau3[[#This Row],[Reliquat]]/Tableau3[[#This Row],[Montant budgétisé]],0)</f>
        <v>0.38771309435930207</v>
      </c>
    </row>
    <row r="17" spans="3:9" x14ac:dyDescent="0.3">
      <c r="C17" t="s">
        <v>10</v>
      </c>
      <c r="D17" t="s">
        <v>123</v>
      </c>
      <c r="E17" s="11">
        <f>+SUMIFS(TCD!H:H,TCD!B:B,C17,TCD!C:C,D17)</f>
        <v>0</v>
      </c>
      <c r="F17" s="11">
        <f>+SUMIFS(TCD!D:D,TCD!B:B,C17,TCD!C:C,D17)</f>
        <v>1013267.81385442</v>
      </c>
      <c r="G17" s="11">
        <f>+Tableau3[[#This Row],[Montant budgétisé]]-Tableau3[[#This Row],[Montant d''achat]]</f>
        <v>1013267.81385442</v>
      </c>
      <c r="H17" s="13">
        <f>+IFERROR(Tableau3[[#This Row],[Reliquat]]/Tableau3[[#This Row],[Montant budgétisé]],0)</f>
        <v>1</v>
      </c>
    </row>
    <row r="18" spans="3:9" x14ac:dyDescent="0.3">
      <c r="C18" t="s">
        <v>10</v>
      </c>
      <c r="D18" t="s">
        <v>38</v>
      </c>
      <c r="E18" s="11">
        <f>+SUMIFS(TCD!H:H,TCD!B:B,C18,TCD!C:C,D18)</f>
        <v>7080</v>
      </c>
      <c r="F18" s="11">
        <f>+SUMIFS(TCD!D:D,TCD!B:B,C18,TCD!C:C,D18)</f>
        <v>105891.7608</v>
      </c>
      <c r="G18" s="11">
        <f>+Tableau3[[#This Row],[Montant budgétisé]]-Tableau3[[#This Row],[Montant d''achat]]</f>
        <v>98811.760800000004</v>
      </c>
      <c r="H18" s="13">
        <f>+IFERROR(Tableau3[[#This Row],[Reliquat]]/Tableau3[[#This Row],[Montant budgétisé]],0)</f>
        <v>0.93313927404255614</v>
      </c>
    </row>
    <row r="19" spans="3:9" x14ac:dyDescent="0.3">
      <c r="C19" t="s">
        <v>10</v>
      </c>
      <c r="D19" t="s">
        <v>43</v>
      </c>
      <c r="E19" s="11">
        <f>+SUMIFS(TCD!H:H,TCD!B:B,C19,TCD!C:C,D19)</f>
        <v>0</v>
      </c>
      <c r="F19" s="11">
        <f>+SUMIFS(TCD!D:D,TCD!B:B,C19,TCD!C:C,D19)</f>
        <v>172161.481495774</v>
      </c>
      <c r="G19" s="11">
        <f>+Tableau3[[#This Row],[Montant budgétisé]]-Tableau3[[#This Row],[Montant d''achat]]</f>
        <v>172161.481495774</v>
      </c>
      <c r="H19" s="13">
        <f>+IFERROR(Tableau3[[#This Row],[Reliquat]]/Tableau3[[#This Row],[Montant budgétisé]],0)</f>
        <v>1</v>
      </c>
    </row>
    <row r="20" spans="3:9" x14ac:dyDescent="0.3">
      <c r="C20" t="s">
        <v>10</v>
      </c>
      <c r="D20" t="s">
        <v>45</v>
      </c>
      <c r="E20" s="11">
        <f>+SUMIFS(TCD!H:H,TCD!B:B,C20,TCD!C:C,D20)</f>
        <v>0</v>
      </c>
      <c r="F20" s="11">
        <f>+SUMIFS(TCD!D:D,TCD!B:B,C20,TCD!C:C,D20)</f>
        <v>18701.174685984501</v>
      </c>
      <c r="G20" s="11">
        <f>+Tableau3[[#This Row],[Montant budgétisé]]-Tableau3[[#This Row],[Montant d''achat]]</f>
        <v>18701.174685984501</v>
      </c>
      <c r="H20" s="13">
        <f>+IFERROR(Tableau3[[#This Row],[Reliquat]]/Tableau3[[#This Row],[Montant budgétisé]],0)</f>
        <v>1</v>
      </c>
    </row>
    <row r="21" spans="3:9" x14ac:dyDescent="0.3">
      <c r="C21" t="s">
        <v>10</v>
      </c>
      <c r="D21" t="s">
        <v>37</v>
      </c>
      <c r="E21" s="11">
        <f>+SUMIFS(TCD!H:H,TCD!B:B,C21,TCD!C:C,D21)</f>
        <v>0</v>
      </c>
      <c r="F21" s="11">
        <f>+SUMIFS(TCD!D:D,TCD!B:B,C21,TCD!C:C,D21)</f>
        <v>335519.57319999998</v>
      </c>
      <c r="G21" s="11">
        <f>+Tableau3[[#This Row],[Montant budgétisé]]-Tableau3[[#This Row],[Montant d''achat]]</f>
        <v>335519.57319999998</v>
      </c>
      <c r="H21" s="13">
        <f>+IFERROR(Tableau3[[#This Row],[Reliquat]]/Tableau3[[#This Row],[Montant budgétisé]],0)</f>
        <v>1</v>
      </c>
    </row>
    <row r="22" spans="3:9" x14ac:dyDescent="0.3">
      <c r="C22" t="s">
        <v>10</v>
      </c>
      <c r="D22" t="s">
        <v>124</v>
      </c>
      <c r="E22" s="11">
        <f>+SUMIFS(TCD!H:H,TCD!B:B,C22,TCD!C:C,D22)</f>
        <v>0</v>
      </c>
      <c r="F22" s="11">
        <f>+SUMIFS(TCD!D:D,TCD!B:B,C22,TCD!C:C,D22)</f>
        <v>83097.145268642504</v>
      </c>
      <c r="G22" s="11">
        <f>+Tableau3[[#This Row],[Montant budgétisé]]-Tableau3[[#This Row],[Montant d''achat]]</f>
        <v>83097.145268642504</v>
      </c>
      <c r="H22" s="13">
        <f>+IFERROR(Tableau3[[#This Row],[Reliquat]]/Tableau3[[#This Row],[Montant budgétisé]],0)</f>
        <v>1</v>
      </c>
    </row>
    <row r="23" spans="3:9" x14ac:dyDescent="0.3">
      <c r="C23" t="s">
        <v>10</v>
      </c>
      <c r="D23" t="s">
        <v>34</v>
      </c>
      <c r="E23" s="11">
        <f>+SUMIFS(TCD!H:H,TCD!B:B,C23,TCD!C:C,D23)</f>
        <v>0</v>
      </c>
      <c r="F23" s="11">
        <f>+SUMIFS(TCD!D:D,TCD!B:B,C23,TCD!C:C,D23)</f>
        <v>4610.7075655796398</v>
      </c>
      <c r="G23" s="11">
        <f>+Tableau3[[#This Row],[Montant budgétisé]]-Tableau3[[#This Row],[Montant d''achat]]</f>
        <v>4610.7075655796398</v>
      </c>
      <c r="H23" s="13">
        <f>+IFERROR(Tableau3[[#This Row],[Reliquat]]/Tableau3[[#This Row],[Montant budgétisé]],0)</f>
        <v>1</v>
      </c>
    </row>
    <row r="24" spans="3:9" x14ac:dyDescent="0.3">
      <c r="C24" t="s">
        <v>10</v>
      </c>
      <c r="D24" t="s">
        <v>32</v>
      </c>
      <c r="E24" s="11">
        <f>+SUMIFS(TCD!H:H,TCD!B:B,C24,TCD!C:C,D24)</f>
        <v>0</v>
      </c>
      <c r="F24" s="11">
        <f>+SUMIFS(TCD!D:D,TCD!B:B,C24,TCD!C:C,D24)</f>
        <v>73555.014727607195</v>
      </c>
      <c r="G24" s="11">
        <f>+Tableau3[[#This Row],[Montant budgétisé]]-Tableau3[[#This Row],[Montant d''achat]]</f>
        <v>73555.014727607195</v>
      </c>
      <c r="H24" s="13">
        <f>+IFERROR(Tableau3[[#This Row],[Reliquat]]/Tableau3[[#This Row],[Montant budgétisé]],0)</f>
        <v>1</v>
      </c>
    </row>
    <row r="25" spans="3:9" x14ac:dyDescent="0.3">
      <c r="C25" t="s">
        <v>10</v>
      </c>
      <c r="D25" t="s">
        <v>41</v>
      </c>
      <c r="E25" s="11">
        <f>+SUMIFS(TCD!H:H,TCD!B:B,C25,TCD!C:C,D25)</f>
        <v>0</v>
      </c>
      <c r="F25" s="11">
        <f>+SUMIFS(TCD!D:D,TCD!B:B,C25,TCD!C:C,D25)</f>
        <v>0</v>
      </c>
      <c r="G25" s="11">
        <f>+Tableau3[[#This Row],[Montant budgétisé]]-Tableau3[[#This Row],[Montant d''achat]]</f>
        <v>0</v>
      </c>
      <c r="H25" s="13">
        <f>+IFERROR(Tableau3[[#This Row],[Reliquat]]/Tableau3[[#This Row],[Montant budgétisé]],0)</f>
        <v>0</v>
      </c>
    </row>
    <row r="26" spans="3:9" x14ac:dyDescent="0.3">
      <c r="C26" t="s">
        <v>10</v>
      </c>
      <c r="D26" t="s">
        <v>36</v>
      </c>
      <c r="E26" s="11">
        <f>+SUMIFS(TCD!H:H,TCD!B:B,C26,TCD!C:C,D26)</f>
        <v>18150</v>
      </c>
      <c r="F26" s="11">
        <f>+SUMIFS(TCD!D:D,TCD!B:B,C26,TCD!C:C,D26)</f>
        <v>54784.9614</v>
      </c>
      <c r="G26" s="11">
        <f>+Tableau3[[#This Row],[Montant budgétisé]]-Tableau3[[#This Row],[Montant d''achat]]</f>
        <v>36634.9614</v>
      </c>
      <c r="H26" s="13">
        <f>+IFERROR(Tableau3[[#This Row],[Reliquat]]/Tableau3[[#This Row],[Montant budgétisé]],0)</f>
        <v>0.6687047040613594</v>
      </c>
    </row>
    <row r="27" spans="3:9" x14ac:dyDescent="0.3">
      <c r="C27" t="s">
        <v>10</v>
      </c>
      <c r="D27" t="s">
        <v>35</v>
      </c>
      <c r="E27" s="11">
        <f>+SUMIFS(TCD!H:H,TCD!B:B,C27,TCD!C:C,D27)</f>
        <v>6048</v>
      </c>
      <c r="F27" s="11">
        <f>+SUMIFS(TCD!D:D,TCD!B:B,C27,TCD!C:C,D27)</f>
        <v>335627.42724791402</v>
      </c>
      <c r="G27" s="11">
        <f>+Tableau3[[#This Row],[Montant budgétisé]]-Tableau3[[#This Row],[Montant d''achat]]</f>
        <v>329579.42724791402</v>
      </c>
      <c r="H27" s="13">
        <f>+IFERROR(Tableau3[[#This Row],[Reliquat]]/Tableau3[[#This Row],[Montant budgétisé]],0)</f>
        <v>0.9819800185890869</v>
      </c>
    </row>
    <row r="28" spans="3:9" x14ac:dyDescent="0.3">
      <c r="C28" t="s">
        <v>10</v>
      </c>
      <c r="D28" t="s">
        <v>33</v>
      </c>
      <c r="E28" s="11">
        <f>+SUMIFS(TCD!H:H,TCD!B:B,C28,TCD!C:C,D28)</f>
        <v>7956</v>
      </c>
      <c r="F28" s="11">
        <f>+SUMIFS(TCD!D:D,TCD!B:B,C28,TCD!C:C,D28)</f>
        <v>14653.998654105</v>
      </c>
      <c r="G28" s="11">
        <f>+Tableau3[[#This Row],[Montant budgétisé]]-Tableau3[[#This Row],[Montant d''achat]]</f>
        <v>6697.9986541050002</v>
      </c>
      <c r="H28" s="13">
        <f>+IFERROR(Tableau3[[#This Row],[Reliquat]]/Tableau3[[#This Row],[Montant budgétisé]],0)</f>
        <v>0.45707651626054308</v>
      </c>
    </row>
    <row r="29" spans="3:9" x14ac:dyDescent="0.3">
      <c r="C29" t="s">
        <v>10</v>
      </c>
      <c r="D29" t="s">
        <v>40</v>
      </c>
      <c r="E29" s="11">
        <f>+SUMIFS(TCD!H:H,TCD!B:B,C29,TCD!C:C,D29)</f>
        <v>0</v>
      </c>
      <c r="F29" s="11">
        <f>+SUMIFS(TCD!D:D,TCD!B:B,C29,TCD!C:C,D29)</f>
        <v>0</v>
      </c>
      <c r="G29" s="11">
        <f>+Tableau3[[#This Row],[Montant budgétisé]]-Tableau3[[#This Row],[Montant d''achat]]</f>
        <v>0</v>
      </c>
      <c r="H29" s="13">
        <f>+IFERROR(Tableau3[[#This Row],[Reliquat]]/Tableau3[[#This Row],[Montant budgétisé]],0)</f>
        <v>0</v>
      </c>
    </row>
    <row r="30" spans="3:9" x14ac:dyDescent="0.3">
      <c r="C30" t="s">
        <v>10</v>
      </c>
      <c r="D30" t="s">
        <v>39</v>
      </c>
      <c r="E30" s="11">
        <f>+SUMIFS(TCD!H:H,TCD!B:B,C30,TCD!C:C,D30)</f>
        <v>0</v>
      </c>
      <c r="F30" s="11">
        <f>+SUMIFS(TCD!D:D,TCD!B:B,C30,TCD!C:C,D30)</f>
        <v>0</v>
      </c>
      <c r="G30" s="11">
        <f>+Tableau3[[#This Row],[Montant budgétisé]]-Tableau3[[#This Row],[Montant d''achat]]</f>
        <v>0</v>
      </c>
      <c r="H30" s="12">
        <f>+IFERROR(Tableau3[[#This Row],[Reliquat]]/Tableau3[[#This Row],[Montant budgétisé]],0)</f>
        <v>0</v>
      </c>
      <c r="I30" s="1" t="str">
        <f t="shared" ref="I30:I61" si="0">+IF(E30&gt;F30,1," ")</f>
        <v xml:space="preserve"> </v>
      </c>
    </row>
    <row r="31" spans="3:9" x14ac:dyDescent="0.3">
      <c r="C31" t="s">
        <v>26</v>
      </c>
      <c r="D31" t="s">
        <v>26</v>
      </c>
      <c r="E31" s="11">
        <f>+SUMIFS(TCD!H:H,TCD!B:B,C31,TCD!C:C,D31)</f>
        <v>0</v>
      </c>
      <c r="F31" s="11">
        <f>+SUMIFS(TCD!D:D,TCD!B:B,C31,TCD!C:C,D31)</f>
        <v>30000</v>
      </c>
      <c r="G31" s="11">
        <f>+Tableau3[[#This Row],[Montant budgétisé]]-Tableau3[[#This Row],[Montant d''achat]]</f>
        <v>30000</v>
      </c>
      <c r="H31" s="12">
        <f>+IFERROR(Tableau3[[#This Row],[Reliquat]]/Tableau3[[#This Row],[Montant budgétisé]],0)</f>
        <v>1</v>
      </c>
      <c r="I31" s="1" t="str">
        <f t="shared" si="0"/>
        <v xml:space="preserve"> </v>
      </c>
    </row>
    <row r="32" spans="3:9" x14ac:dyDescent="0.3">
      <c r="C32" t="s">
        <v>27</v>
      </c>
      <c r="D32" t="s">
        <v>57</v>
      </c>
      <c r="E32" s="11">
        <f>+SUMIFS(TCD!H:H,TCD!B:B,C32,TCD!C:C,D32)</f>
        <v>0</v>
      </c>
      <c r="F32" s="11">
        <f>+SUMIFS(TCD!D:D,TCD!B:B,C32,TCD!C:C,D32)</f>
        <v>28143.567999999999</v>
      </c>
      <c r="G32" s="11">
        <f>+Tableau3[[#This Row],[Montant budgétisé]]-Tableau3[[#This Row],[Montant d''achat]]</f>
        <v>28143.567999999999</v>
      </c>
      <c r="H32" s="12">
        <f>+IFERROR(Tableau3[[#This Row],[Reliquat]]/Tableau3[[#This Row],[Montant budgétisé]],0)</f>
        <v>1</v>
      </c>
      <c r="I32" s="1" t="str">
        <f t="shared" si="0"/>
        <v xml:space="preserve"> </v>
      </c>
    </row>
    <row r="33" spans="3:9" x14ac:dyDescent="0.3">
      <c r="C33" t="s">
        <v>27</v>
      </c>
      <c r="D33" t="s">
        <v>55</v>
      </c>
      <c r="E33" s="11">
        <f>+SUMIFS(TCD!H:H,TCD!B:B,C33,TCD!C:C,D33)</f>
        <v>0</v>
      </c>
      <c r="F33" s="11">
        <f>+SUMIFS(TCD!D:D,TCD!B:B,C33,TCD!C:C,D33)</f>
        <v>0</v>
      </c>
      <c r="G33" s="11">
        <f>+Tableau3[[#This Row],[Montant budgétisé]]-Tableau3[[#This Row],[Montant d''achat]]</f>
        <v>0</v>
      </c>
      <c r="H33" s="12">
        <f>+IFERROR(Tableau3[[#This Row],[Reliquat]]/Tableau3[[#This Row],[Montant budgétisé]],0)</f>
        <v>0</v>
      </c>
      <c r="I33" s="1" t="str">
        <f t="shared" si="0"/>
        <v xml:space="preserve"> </v>
      </c>
    </row>
    <row r="34" spans="3:9" x14ac:dyDescent="0.3">
      <c r="C34" t="s">
        <v>27</v>
      </c>
      <c r="D34" t="s">
        <v>56</v>
      </c>
      <c r="E34" s="11">
        <f>+SUMIFS(TCD!H:H,TCD!B:B,C34,TCD!C:C,D34)</f>
        <v>0</v>
      </c>
      <c r="F34" s="11">
        <f>+SUMIFS(TCD!D:D,TCD!B:B,C34,TCD!C:C,D34)</f>
        <v>10981.23</v>
      </c>
      <c r="G34" s="11">
        <f>+Tableau3[[#This Row],[Montant budgétisé]]-Tableau3[[#This Row],[Montant d''achat]]</f>
        <v>10981.23</v>
      </c>
      <c r="H34" s="12">
        <f>+IFERROR(Tableau3[[#This Row],[Reliquat]]/Tableau3[[#This Row],[Montant budgétisé]],0)</f>
        <v>1</v>
      </c>
      <c r="I34" s="1" t="str">
        <f t="shared" si="0"/>
        <v xml:space="preserve"> </v>
      </c>
    </row>
    <row r="35" spans="3:9" x14ac:dyDescent="0.3">
      <c r="C35" t="s">
        <v>27</v>
      </c>
      <c r="D35" t="s">
        <v>58</v>
      </c>
      <c r="E35" s="11">
        <f>+SUMIFS(TCD!H:H,TCD!B:B,C35,TCD!C:C,D35)</f>
        <v>0</v>
      </c>
      <c r="F35" s="11">
        <f>+SUMIFS(TCD!D:D,TCD!B:B,C35,TCD!C:C,D35)</f>
        <v>51325</v>
      </c>
      <c r="G35" s="11">
        <f>+Tableau3[[#This Row],[Montant budgétisé]]-Tableau3[[#This Row],[Montant d''achat]]</f>
        <v>51325</v>
      </c>
      <c r="H35" s="12">
        <f>+IFERROR(Tableau3[[#This Row],[Reliquat]]/Tableau3[[#This Row],[Montant budgétisé]],0)</f>
        <v>1</v>
      </c>
      <c r="I35" s="1" t="str">
        <f t="shared" si="0"/>
        <v xml:space="preserve"> </v>
      </c>
    </row>
    <row r="36" spans="3:9" x14ac:dyDescent="0.3">
      <c r="C36" t="s">
        <v>29</v>
      </c>
      <c r="D36" t="s">
        <v>86</v>
      </c>
      <c r="E36" s="11">
        <f>+SUMIFS(TCD!H:H,TCD!B:B,C36,TCD!C:C,D36)</f>
        <v>0</v>
      </c>
      <c r="F36" s="11">
        <f>+SUMIFS(TCD!D:D,TCD!B:B,C36,TCD!C:C,D36)</f>
        <v>149450</v>
      </c>
      <c r="G36" s="11">
        <f>+Tableau3[[#This Row],[Montant budgétisé]]-Tableau3[[#This Row],[Montant d''achat]]</f>
        <v>149450</v>
      </c>
      <c r="H36" s="12">
        <f>+IFERROR(Tableau3[[#This Row],[Reliquat]]/Tableau3[[#This Row],[Montant budgétisé]],0)</f>
        <v>1</v>
      </c>
      <c r="I36" s="1" t="str">
        <f t="shared" si="0"/>
        <v xml:space="preserve"> </v>
      </c>
    </row>
    <row r="37" spans="3:9" x14ac:dyDescent="0.3">
      <c r="C37" t="s">
        <v>29</v>
      </c>
      <c r="D37" t="s">
        <v>66</v>
      </c>
      <c r="E37" s="11">
        <f>+SUMIFS(TCD!H:H,TCD!B:B,C37,TCD!C:C,D37)</f>
        <v>0</v>
      </c>
      <c r="F37" s="11">
        <f>+SUMIFS(TCD!D:D,TCD!B:B,C37,TCD!C:C,D37)</f>
        <v>0</v>
      </c>
      <c r="G37" s="11">
        <f>+Tableau3[[#This Row],[Montant budgétisé]]-Tableau3[[#This Row],[Montant d''achat]]</f>
        <v>0</v>
      </c>
      <c r="H37" s="12">
        <f>+IFERROR(Tableau3[[#This Row],[Reliquat]]/Tableau3[[#This Row],[Montant budgétisé]],0)</f>
        <v>0</v>
      </c>
      <c r="I37" s="1" t="str">
        <f t="shared" si="0"/>
        <v xml:space="preserve"> </v>
      </c>
    </row>
    <row r="38" spans="3:9" x14ac:dyDescent="0.3">
      <c r="C38" t="s">
        <v>29</v>
      </c>
      <c r="D38" t="s">
        <v>75</v>
      </c>
      <c r="E38" s="11">
        <f>+SUMIFS(TCD!H:H,TCD!B:B,C38,TCD!C:C,D38)</f>
        <v>0</v>
      </c>
      <c r="F38" s="11">
        <f>+SUMIFS(TCD!D:D,TCD!B:B,C38,TCD!C:C,D38)</f>
        <v>633415.92000000004</v>
      </c>
      <c r="G38" s="11">
        <f>+Tableau3[[#This Row],[Montant budgétisé]]-Tableau3[[#This Row],[Montant d''achat]]</f>
        <v>633415.92000000004</v>
      </c>
      <c r="H38" s="12">
        <f>+IFERROR(Tableau3[[#This Row],[Reliquat]]/Tableau3[[#This Row],[Montant budgétisé]],0)</f>
        <v>1</v>
      </c>
      <c r="I38" s="1" t="str">
        <f t="shared" si="0"/>
        <v xml:space="preserve"> </v>
      </c>
    </row>
    <row r="39" spans="3:9" x14ac:dyDescent="0.3">
      <c r="C39" t="s">
        <v>29</v>
      </c>
      <c r="D39" t="s">
        <v>82</v>
      </c>
      <c r="E39" s="11">
        <f>+SUMIFS(TCD!H:H,TCD!B:B,C39,TCD!C:C,D39)</f>
        <v>0</v>
      </c>
      <c r="F39" s="11">
        <f>+SUMIFS(TCD!D:D,TCD!B:B,C39,TCD!C:C,D39)</f>
        <v>583488.36</v>
      </c>
      <c r="G39" s="11">
        <f>+Tableau3[[#This Row],[Montant budgétisé]]-Tableau3[[#This Row],[Montant d''achat]]</f>
        <v>583488.36</v>
      </c>
      <c r="H39" s="12">
        <f>+IFERROR(Tableau3[[#This Row],[Reliquat]]/Tableau3[[#This Row],[Montant budgétisé]],0)</f>
        <v>1</v>
      </c>
      <c r="I39" s="1" t="str">
        <f t="shared" si="0"/>
        <v xml:space="preserve"> </v>
      </c>
    </row>
    <row r="40" spans="3:9" x14ac:dyDescent="0.3">
      <c r="C40" t="s">
        <v>29</v>
      </c>
      <c r="D40" t="s">
        <v>78</v>
      </c>
      <c r="E40" s="11">
        <f>+SUMIFS(TCD!H:H,TCD!B:B,C40,TCD!C:C,D40)</f>
        <v>0</v>
      </c>
      <c r="F40" s="11">
        <f>+SUMIFS(TCD!D:D,TCD!B:B,C40,TCD!C:C,D40)</f>
        <v>0</v>
      </c>
      <c r="G40" s="11">
        <f>+Tableau3[[#This Row],[Montant budgétisé]]-Tableau3[[#This Row],[Montant d''achat]]</f>
        <v>0</v>
      </c>
      <c r="H40" s="12">
        <f>+IFERROR(Tableau3[[#This Row],[Reliquat]]/Tableau3[[#This Row],[Montant budgétisé]],0)</f>
        <v>0</v>
      </c>
      <c r="I40" s="1" t="str">
        <f t="shared" si="0"/>
        <v xml:space="preserve"> </v>
      </c>
    </row>
    <row r="41" spans="3:9" x14ac:dyDescent="0.3">
      <c r="C41" t="s">
        <v>29</v>
      </c>
      <c r="D41" t="s">
        <v>68</v>
      </c>
      <c r="E41" s="11">
        <f>+SUMIFS(TCD!H:H,TCD!B:B,C41,TCD!C:C,D41)</f>
        <v>0</v>
      </c>
      <c r="F41" s="11">
        <f>+SUMIFS(TCD!D:D,TCD!B:B,C41,TCD!C:C,D41)</f>
        <v>12213.665000000001</v>
      </c>
      <c r="G41" s="11">
        <f>+Tableau3[[#This Row],[Montant budgétisé]]-Tableau3[[#This Row],[Montant d''achat]]</f>
        <v>12213.665000000001</v>
      </c>
      <c r="H41" s="12">
        <f>+IFERROR(Tableau3[[#This Row],[Reliquat]]/Tableau3[[#This Row],[Montant budgétisé]],0)</f>
        <v>1</v>
      </c>
      <c r="I41" s="1" t="str">
        <f t="shared" si="0"/>
        <v xml:space="preserve"> </v>
      </c>
    </row>
    <row r="42" spans="3:9" x14ac:dyDescent="0.3">
      <c r="C42" t="s">
        <v>29</v>
      </c>
      <c r="D42" t="s">
        <v>87</v>
      </c>
      <c r="E42" s="11">
        <f>+SUMIFS(TCD!H:H,TCD!B:B,C42,TCD!C:C,D42)</f>
        <v>0</v>
      </c>
      <c r="F42" s="11">
        <f>+SUMIFS(TCD!D:D,TCD!B:B,C42,TCD!C:C,D42)</f>
        <v>39411.995000000003</v>
      </c>
      <c r="G42" s="11">
        <f>+Tableau3[[#This Row],[Montant budgétisé]]-Tableau3[[#This Row],[Montant d''achat]]</f>
        <v>39411.995000000003</v>
      </c>
      <c r="H42" s="12">
        <f>+IFERROR(Tableau3[[#This Row],[Reliquat]]/Tableau3[[#This Row],[Montant budgétisé]],0)</f>
        <v>1</v>
      </c>
      <c r="I42" s="1" t="str">
        <f t="shared" si="0"/>
        <v xml:space="preserve"> </v>
      </c>
    </row>
    <row r="43" spans="3:9" x14ac:dyDescent="0.3">
      <c r="C43" t="s">
        <v>29</v>
      </c>
      <c r="D43" t="s">
        <v>88</v>
      </c>
      <c r="E43" s="11">
        <f>+SUMIFS(TCD!H:H,TCD!B:B,C43,TCD!C:C,D43)</f>
        <v>0</v>
      </c>
      <c r="F43" s="11">
        <f>+SUMIFS(TCD!D:D,TCD!B:B,C43,TCD!C:C,D43)</f>
        <v>185628.035</v>
      </c>
      <c r="G43" s="11">
        <f>+Tableau3[[#This Row],[Montant budgétisé]]-Tableau3[[#This Row],[Montant d''achat]]</f>
        <v>185628.035</v>
      </c>
      <c r="H43" s="12">
        <f>+IFERROR(Tableau3[[#This Row],[Reliquat]]/Tableau3[[#This Row],[Montant budgétisé]],0)</f>
        <v>1</v>
      </c>
      <c r="I43" s="1" t="str">
        <f t="shared" si="0"/>
        <v xml:space="preserve"> </v>
      </c>
    </row>
    <row r="44" spans="3:9" x14ac:dyDescent="0.3">
      <c r="C44" t="s">
        <v>29</v>
      </c>
      <c r="D44" t="s">
        <v>79</v>
      </c>
      <c r="E44" s="11">
        <f>+SUMIFS(TCD!H:H,TCD!B:B,C44,TCD!C:C,D44)</f>
        <v>0</v>
      </c>
      <c r="F44" s="11">
        <f>+SUMIFS(TCD!D:D,TCD!B:B,C44,TCD!C:C,D44)</f>
        <v>0</v>
      </c>
      <c r="G44" s="11">
        <f>+Tableau3[[#This Row],[Montant budgétisé]]-Tableau3[[#This Row],[Montant d''achat]]</f>
        <v>0</v>
      </c>
      <c r="H44" s="12">
        <f>+IFERROR(Tableau3[[#This Row],[Reliquat]]/Tableau3[[#This Row],[Montant budgétisé]],0)</f>
        <v>0</v>
      </c>
      <c r="I44" s="1" t="str">
        <f t="shared" si="0"/>
        <v xml:space="preserve"> </v>
      </c>
    </row>
    <row r="45" spans="3:9" x14ac:dyDescent="0.3">
      <c r="C45" t="s">
        <v>29</v>
      </c>
      <c r="D45" t="s">
        <v>76</v>
      </c>
      <c r="E45" s="11">
        <f>+SUMIFS(TCD!H:H,TCD!B:B,C45,TCD!C:C,D45)</f>
        <v>0</v>
      </c>
      <c r="F45" s="11">
        <f>+SUMIFS(TCD!D:D,TCD!B:B,C45,TCD!C:C,D45)</f>
        <v>122299.435</v>
      </c>
      <c r="G45" s="11">
        <f>+Tableau3[[#This Row],[Montant budgétisé]]-Tableau3[[#This Row],[Montant d''achat]]</f>
        <v>122299.435</v>
      </c>
      <c r="H45" s="12">
        <f>+IFERROR(Tableau3[[#This Row],[Reliquat]]/Tableau3[[#This Row],[Montant budgétisé]],0)</f>
        <v>1</v>
      </c>
      <c r="I45" s="1" t="str">
        <f t="shared" si="0"/>
        <v xml:space="preserve"> </v>
      </c>
    </row>
    <row r="46" spans="3:9" x14ac:dyDescent="0.3">
      <c r="C46" t="s">
        <v>29</v>
      </c>
      <c r="D46" t="s">
        <v>73</v>
      </c>
      <c r="E46" s="11">
        <f>+SUMIFS(TCD!H:H,TCD!B:B,C46,TCD!C:C,D46)</f>
        <v>0</v>
      </c>
      <c r="F46" s="11">
        <f>+SUMIFS(TCD!D:D,TCD!B:B,C46,TCD!C:C,D46)</f>
        <v>55306.714999999997</v>
      </c>
      <c r="G46" s="11">
        <f>+Tableau3[[#This Row],[Montant budgétisé]]-Tableau3[[#This Row],[Montant d''achat]]</f>
        <v>55306.714999999997</v>
      </c>
      <c r="H46" s="12">
        <f>+IFERROR(Tableau3[[#This Row],[Reliquat]]/Tableau3[[#This Row],[Montant budgétisé]],0)</f>
        <v>1</v>
      </c>
      <c r="I46" s="1" t="str">
        <f t="shared" si="0"/>
        <v xml:space="preserve"> </v>
      </c>
    </row>
    <row r="47" spans="3:9" x14ac:dyDescent="0.3">
      <c r="C47" t="s">
        <v>29</v>
      </c>
      <c r="D47" t="s">
        <v>77</v>
      </c>
      <c r="E47" s="11">
        <f>+SUMIFS(TCD!H:H,TCD!B:B,C47,TCD!C:C,D47)</f>
        <v>0</v>
      </c>
      <c r="F47" s="11">
        <f>+SUMIFS(TCD!D:D,TCD!B:B,C47,TCD!C:C,D47)</f>
        <v>667.74</v>
      </c>
      <c r="G47" s="11">
        <f>+Tableau3[[#This Row],[Montant budgétisé]]-Tableau3[[#This Row],[Montant d''achat]]</f>
        <v>667.74</v>
      </c>
      <c r="H47" s="12">
        <f>+IFERROR(Tableau3[[#This Row],[Reliquat]]/Tableau3[[#This Row],[Montant budgétisé]],0)</f>
        <v>1</v>
      </c>
      <c r="I47" s="1" t="str">
        <f t="shared" si="0"/>
        <v xml:space="preserve"> </v>
      </c>
    </row>
    <row r="48" spans="3:9" x14ac:dyDescent="0.3">
      <c r="C48" t="s">
        <v>29</v>
      </c>
      <c r="D48" t="s">
        <v>80</v>
      </c>
      <c r="E48" s="11">
        <f>+SUMIFS(TCD!H:H,TCD!B:B,C48,TCD!C:C,D48)</f>
        <v>0</v>
      </c>
      <c r="F48" s="11">
        <f>+SUMIFS(TCD!D:D,TCD!B:B,C48,TCD!C:C,D48)</f>
        <v>99050</v>
      </c>
      <c r="G48" s="11">
        <f>+Tableau3[[#This Row],[Montant budgétisé]]-Tableau3[[#This Row],[Montant d''achat]]</f>
        <v>99050</v>
      </c>
      <c r="H48" s="12">
        <f>+IFERROR(Tableau3[[#This Row],[Reliquat]]/Tableau3[[#This Row],[Montant budgétisé]],0)</f>
        <v>1</v>
      </c>
      <c r="I48" s="1" t="str">
        <f t="shared" si="0"/>
        <v xml:space="preserve"> </v>
      </c>
    </row>
    <row r="49" spans="3:9" x14ac:dyDescent="0.3">
      <c r="C49" t="s">
        <v>29</v>
      </c>
      <c r="D49" t="s">
        <v>72</v>
      </c>
      <c r="E49" s="11">
        <f>+SUMIFS(TCD!H:H,TCD!B:B,C49,TCD!C:C,D49)</f>
        <v>0</v>
      </c>
      <c r="F49" s="11">
        <f>+SUMIFS(TCD!D:D,TCD!B:B,C49,TCD!C:C,D49)</f>
        <v>0</v>
      </c>
      <c r="G49" s="11">
        <f>+Tableau3[[#This Row],[Montant budgétisé]]-Tableau3[[#This Row],[Montant d''achat]]</f>
        <v>0</v>
      </c>
      <c r="H49" s="12">
        <f>+IFERROR(Tableau3[[#This Row],[Reliquat]]/Tableau3[[#This Row],[Montant budgétisé]],0)</f>
        <v>0</v>
      </c>
      <c r="I49" s="1" t="str">
        <f t="shared" si="0"/>
        <v xml:space="preserve"> </v>
      </c>
    </row>
    <row r="50" spans="3:9" x14ac:dyDescent="0.3">
      <c r="C50" t="s">
        <v>29</v>
      </c>
      <c r="D50" t="s">
        <v>84</v>
      </c>
      <c r="E50" s="11">
        <f>+SUMIFS(TCD!H:H,TCD!B:B,C50,TCD!C:C,D50)</f>
        <v>0</v>
      </c>
      <c r="F50" s="11">
        <f>+SUMIFS(TCD!D:D,TCD!B:B,C50,TCD!C:C,D50)</f>
        <v>0</v>
      </c>
      <c r="G50" s="11">
        <f>+Tableau3[[#This Row],[Montant budgétisé]]-Tableau3[[#This Row],[Montant d''achat]]</f>
        <v>0</v>
      </c>
      <c r="H50" s="12">
        <f>+IFERROR(Tableau3[[#This Row],[Reliquat]]/Tableau3[[#This Row],[Montant budgétisé]],0)</f>
        <v>0</v>
      </c>
      <c r="I50" s="1" t="str">
        <f t="shared" si="0"/>
        <v xml:space="preserve"> </v>
      </c>
    </row>
    <row r="51" spans="3:9" x14ac:dyDescent="0.3">
      <c r="C51" t="s">
        <v>29</v>
      </c>
      <c r="D51" t="s">
        <v>83</v>
      </c>
      <c r="E51" s="11">
        <f>+SUMIFS(TCD!H:H,TCD!B:B,C51,TCD!C:C,D51)</f>
        <v>0</v>
      </c>
      <c r="F51" s="11">
        <f>+SUMIFS(TCD!D:D,TCD!B:B,C51,TCD!C:C,D51)</f>
        <v>0</v>
      </c>
      <c r="G51" s="11">
        <f>+Tableau3[[#This Row],[Montant budgétisé]]-Tableau3[[#This Row],[Montant d''achat]]</f>
        <v>0</v>
      </c>
      <c r="H51" s="12">
        <f>+IFERROR(Tableau3[[#This Row],[Reliquat]]/Tableau3[[#This Row],[Montant budgétisé]],0)</f>
        <v>0</v>
      </c>
      <c r="I51" s="1" t="str">
        <f t="shared" si="0"/>
        <v xml:space="preserve"> </v>
      </c>
    </row>
    <row r="52" spans="3:9" x14ac:dyDescent="0.3">
      <c r="C52" t="s">
        <v>29</v>
      </c>
      <c r="D52" t="s">
        <v>85</v>
      </c>
      <c r="E52" s="11">
        <f>+SUMIFS(TCD!H:H,TCD!B:B,C52,TCD!C:C,D52)</f>
        <v>0</v>
      </c>
      <c r="F52" s="11">
        <f>+SUMIFS(TCD!D:D,TCD!B:B,C52,TCD!C:C,D52)</f>
        <v>0</v>
      </c>
      <c r="G52" s="11">
        <f>+Tableau3[[#This Row],[Montant budgétisé]]-Tableau3[[#This Row],[Montant d''achat]]</f>
        <v>0</v>
      </c>
      <c r="H52" s="12">
        <f>+IFERROR(Tableau3[[#This Row],[Reliquat]]/Tableau3[[#This Row],[Montant budgétisé]],0)</f>
        <v>0</v>
      </c>
      <c r="I52" s="1" t="str">
        <f t="shared" si="0"/>
        <v xml:space="preserve"> </v>
      </c>
    </row>
    <row r="53" spans="3:9" x14ac:dyDescent="0.3">
      <c r="C53" t="s">
        <v>29</v>
      </c>
      <c r="D53" t="s">
        <v>81</v>
      </c>
      <c r="E53" s="11">
        <f>+SUMIFS(TCD!H:H,TCD!B:B,C53,TCD!C:C,D53)</f>
        <v>0</v>
      </c>
      <c r="F53" s="11">
        <f>+SUMIFS(TCD!D:D,TCD!B:B,C53,TCD!C:C,D53)</f>
        <v>0</v>
      </c>
      <c r="G53" s="11">
        <f>+Tableau3[[#This Row],[Montant budgétisé]]-Tableau3[[#This Row],[Montant d''achat]]</f>
        <v>0</v>
      </c>
      <c r="H53" s="12">
        <f>+IFERROR(Tableau3[[#This Row],[Reliquat]]/Tableau3[[#This Row],[Montant budgétisé]],0)</f>
        <v>0</v>
      </c>
      <c r="I53" s="1" t="str">
        <f t="shared" si="0"/>
        <v xml:space="preserve"> </v>
      </c>
    </row>
    <row r="54" spans="3:9" x14ac:dyDescent="0.3">
      <c r="C54" t="s">
        <v>29</v>
      </c>
      <c r="D54" t="s">
        <v>70</v>
      </c>
      <c r="E54" s="11">
        <f>+SUMIFS(TCD!H:H,TCD!B:B,C54,TCD!C:C,D54)</f>
        <v>0</v>
      </c>
      <c r="F54" s="11">
        <f>+SUMIFS(TCD!D:D,TCD!B:B,C54,TCD!C:C,D54)</f>
        <v>13525.2</v>
      </c>
      <c r="G54" s="11">
        <f>+Tableau3[[#This Row],[Montant budgétisé]]-Tableau3[[#This Row],[Montant d''achat]]</f>
        <v>13525.2</v>
      </c>
      <c r="H54" s="12">
        <f>+IFERROR(Tableau3[[#This Row],[Reliquat]]/Tableau3[[#This Row],[Montant budgétisé]],0)</f>
        <v>1</v>
      </c>
      <c r="I54" s="1" t="str">
        <f t="shared" si="0"/>
        <v xml:space="preserve"> </v>
      </c>
    </row>
    <row r="55" spans="3:9" x14ac:dyDescent="0.3">
      <c r="C55" t="s">
        <v>29</v>
      </c>
      <c r="D55" t="s">
        <v>74</v>
      </c>
      <c r="E55" s="11">
        <f>+SUMIFS(TCD!H:H,TCD!B:B,C55,TCD!C:C,D55)</f>
        <v>0</v>
      </c>
      <c r="F55" s="11">
        <f>+SUMIFS(TCD!D:D,TCD!B:B,C55,TCD!C:C,D55)</f>
        <v>0</v>
      </c>
      <c r="G55" s="11">
        <f>+Tableau3[[#This Row],[Montant budgétisé]]-Tableau3[[#This Row],[Montant d''achat]]</f>
        <v>0</v>
      </c>
      <c r="H55" s="12">
        <f>+IFERROR(Tableau3[[#This Row],[Reliquat]]/Tableau3[[#This Row],[Montant budgétisé]],0)</f>
        <v>0</v>
      </c>
      <c r="I55" s="1" t="str">
        <f t="shared" si="0"/>
        <v xml:space="preserve"> </v>
      </c>
    </row>
    <row r="56" spans="3:9" x14ac:dyDescent="0.3">
      <c r="C56" t="s">
        <v>29</v>
      </c>
      <c r="D56" t="s">
        <v>71</v>
      </c>
      <c r="E56" s="11">
        <f>+SUMIFS(TCD!H:H,TCD!B:B,C56,TCD!C:C,D56)</f>
        <v>0</v>
      </c>
      <c r="F56" s="11">
        <f>+SUMIFS(TCD!D:D,TCD!B:B,C56,TCD!C:C,D56)</f>
        <v>85694.399999999994</v>
      </c>
      <c r="G56" s="11">
        <f>+Tableau3[[#This Row],[Montant budgétisé]]-Tableau3[[#This Row],[Montant d''achat]]</f>
        <v>85694.399999999994</v>
      </c>
      <c r="H56" s="12">
        <f>+IFERROR(Tableau3[[#This Row],[Reliquat]]/Tableau3[[#This Row],[Montant budgétisé]],0)</f>
        <v>1</v>
      </c>
      <c r="I56" s="1" t="str">
        <f t="shared" si="0"/>
        <v xml:space="preserve"> </v>
      </c>
    </row>
    <row r="57" spans="3:9" x14ac:dyDescent="0.3">
      <c r="C57" t="s">
        <v>29</v>
      </c>
      <c r="D57" t="s">
        <v>69</v>
      </c>
      <c r="E57" s="11">
        <f>+SUMIFS(TCD!H:H,TCD!B:B,C57,TCD!C:C,D57)</f>
        <v>0</v>
      </c>
      <c r="F57" s="11">
        <f>+SUMIFS(TCD!D:D,TCD!B:B,C57,TCD!C:C,D57)</f>
        <v>0</v>
      </c>
      <c r="G57" s="11">
        <f>+Tableau3[[#This Row],[Montant budgétisé]]-Tableau3[[#This Row],[Montant d''achat]]</f>
        <v>0</v>
      </c>
      <c r="H57" s="12">
        <f>+IFERROR(Tableau3[[#This Row],[Reliquat]]/Tableau3[[#This Row],[Montant budgétisé]],0)</f>
        <v>0</v>
      </c>
      <c r="I57" s="1" t="str">
        <f t="shared" si="0"/>
        <v xml:space="preserve"> </v>
      </c>
    </row>
    <row r="58" spans="3:9" x14ac:dyDescent="0.3">
      <c r="C58" t="s">
        <v>29</v>
      </c>
      <c r="D58" t="s">
        <v>67</v>
      </c>
      <c r="E58" s="11">
        <f>+SUMIFS(TCD!H:H,TCD!B:B,C58,TCD!C:C,D58)</f>
        <v>0</v>
      </c>
      <c r="F58" s="11">
        <f>+SUMIFS(TCD!D:D,TCD!B:B,C58,TCD!C:C,D58)</f>
        <v>8173.34</v>
      </c>
      <c r="G58" s="11">
        <f>+Tableau3[[#This Row],[Montant budgétisé]]-Tableau3[[#This Row],[Montant d''achat]]</f>
        <v>8173.34</v>
      </c>
      <c r="H58" s="12">
        <f>+IFERROR(Tableau3[[#This Row],[Reliquat]]/Tableau3[[#This Row],[Montant budgétisé]],0)</f>
        <v>1</v>
      </c>
      <c r="I58" s="1" t="str">
        <f t="shared" si="0"/>
        <v xml:space="preserve"> </v>
      </c>
    </row>
    <row r="59" spans="3:9" x14ac:dyDescent="0.3">
      <c r="C59" t="s">
        <v>24</v>
      </c>
      <c r="D59" t="s">
        <v>24</v>
      </c>
      <c r="E59" s="11">
        <f>+SUMIFS(TCD!H:H,TCD!B:B,C59,TCD!C:C,D59)</f>
        <v>0</v>
      </c>
      <c r="F59" s="11">
        <f>+SUMIFS(TCD!D:D,TCD!B:B,C59,TCD!C:C,D59)</f>
        <v>21200</v>
      </c>
      <c r="G59" s="11">
        <f>+Tableau3[[#This Row],[Montant budgétisé]]-Tableau3[[#This Row],[Montant d''achat]]</f>
        <v>21200</v>
      </c>
      <c r="H59" s="12">
        <f>+IFERROR(Tableau3[[#This Row],[Reliquat]]/Tableau3[[#This Row],[Montant budgétisé]],0)</f>
        <v>1</v>
      </c>
      <c r="I59" s="1" t="str">
        <f t="shared" si="0"/>
        <v xml:space="preserve"> </v>
      </c>
    </row>
    <row r="60" spans="3:9" x14ac:dyDescent="0.3">
      <c r="C60" t="s">
        <v>28</v>
      </c>
      <c r="D60" t="s">
        <v>64</v>
      </c>
      <c r="E60" s="11">
        <f>+SUMIFS(TCD!H:H,TCD!B:B,C60,TCD!C:C,D60)</f>
        <v>0</v>
      </c>
      <c r="F60" s="11">
        <f>+SUMIFS(TCD!D:D,TCD!B:B,C60,TCD!C:C,D60)</f>
        <v>10000</v>
      </c>
      <c r="G60" s="11">
        <f>+Tableau3[[#This Row],[Montant budgétisé]]-Tableau3[[#This Row],[Montant d''achat]]</f>
        <v>10000</v>
      </c>
      <c r="H60" s="12">
        <f>+IFERROR(Tableau3[[#This Row],[Reliquat]]/Tableau3[[#This Row],[Montant budgétisé]],0)</f>
        <v>1</v>
      </c>
      <c r="I60" s="1" t="str">
        <f t="shared" si="0"/>
        <v xml:space="preserve"> </v>
      </c>
    </row>
    <row r="61" spans="3:9" x14ac:dyDescent="0.3">
      <c r="C61" t="s">
        <v>28</v>
      </c>
      <c r="D61" t="s">
        <v>127</v>
      </c>
      <c r="E61" s="11">
        <f>+SUMIFS(TCD!H:H,TCD!B:B,C61,TCD!C:C,D61)</f>
        <v>0</v>
      </c>
      <c r="F61" s="11">
        <f>+SUMIFS(TCD!D:D,TCD!B:B,C61,TCD!C:C,D61)</f>
        <v>44160</v>
      </c>
      <c r="G61" s="11">
        <f>+Tableau3[[#This Row],[Montant budgétisé]]-Tableau3[[#This Row],[Montant d''achat]]</f>
        <v>44160</v>
      </c>
      <c r="H61" s="12">
        <f>+IFERROR(Tableau3[[#This Row],[Reliquat]]/Tableau3[[#This Row],[Montant budgétisé]],0)</f>
        <v>1</v>
      </c>
      <c r="I61" s="1" t="str">
        <f t="shared" si="0"/>
        <v xml:space="preserve"> </v>
      </c>
    </row>
    <row r="62" spans="3:9" x14ac:dyDescent="0.3">
      <c r="C62" t="s">
        <v>28</v>
      </c>
      <c r="D62" t="s">
        <v>65</v>
      </c>
      <c r="E62" s="11">
        <f>+SUMIFS(TCD!H:H,TCD!B:B,C62,TCD!C:C,D62)</f>
        <v>0</v>
      </c>
      <c r="F62" s="11">
        <f>+SUMIFS(TCD!D:D,TCD!B:B,C62,TCD!C:C,D62)</f>
        <v>80000</v>
      </c>
      <c r="G62" s="11">
        <f>+Tableau3[[#This Row],[Montant budgétisé]]-Tableau3[[#This Row],[Montant d''achat]]</f>
        <v>80000</v>
      </c>
      <c r="H62" s="12">
        <f>+IFERROR(Tableau3[[#This Row],[Reliquat]]/Tableau3[[#This Row],[Montant budgétisé]],0)</f>
        <v>1</v>
      </c>
      <c r="I62" s="1" t="str">
        <f t="shared" ref="I62:I79" si="1">+IF(E62&gt;F62,1," ")</f>
        <v xml:space="preserve"> </v>
      </c>
    </row>
    <row r="63" spans="3:9" x14ac:dyDescent="0.3">
      <c r="C63" t="s">
        <v>28</v>
      </c>
      <c r="D63" t="s">
        <v>128</v>
      </c>
      <c r="E63" s="11">
        <f>+SUMIFS(TCD!H:H,TCD!B:B,C63,TCD!C:C,D63)</f>
        <v>0</v>
      </c>
      <c r="F63" s="11">
        <f>+SUMIFS(TCD!D:D,TCD!B:B,C63,TCD!C:C,D63)</f>
        <v>40000</v>
      </c>
      <c r="G63" s="11">
        <f>+Tableau3[[#This Row],[Montant budgétisé]]-Tableau3[[#This Row],[Montant d''achat]]</f>
        <v>40000</v>
      </c>
      <c r="H63" s="12">
        <f>+IFERROR(Tableau3[[#This Row],[Reliquat]]/Tableau3[[#This Row],[Montant budgétisé]],0)</f>
        <v>1</v>
      </c>
      <c r="I63" s="1" t="str">
        <f t="shared" si="1"/>
        <v xml:space="preserve"> </v>
      </c>
    </row>
    <row r="64" spans="3:9" x14ac:dyDescent="0.3">
      <c r="C64" t="s">
        <v>28</v>
      </c>
      <c r="D64" t="s">
        <v>60</v>
      </c>
      <c r="E64" s="11">
        <f>+SUMIFS(TCD!H:H,TCD!B:B,C64,TCD!C:C,D64)</f>
        <v>0</v>
      </c>
      <c r="F64" s="11">
        <f>+SUMIFS(TCD!D:D,TCD!B:B,C64,TCD!C:C,D64)</f>
        <v>0</v>
      </c>
      <c r="G64" s="11">
        <f>+Tableau3[[#This Row],[Montant budgétisé]]-Tableau3[[#This Row],[Montant d''achat]]</f>
        <v>0</v>
      </c>
      <c r="H64" s="12">
        <f>+IFERROR(Tableau3[[#This Row],[Reliquat]]/Tableau3[[#This Row],[Montant budgétisé]],0)</f>
        <v>0</v>
      </c>
      <c r="I64" s="1" t="str">
        <f t="shared" si="1"/>
        <v xml:space="preserve"> </v>
      </c>
    </row>
    <row r="65" spans="3:9" x14ac:dyDescent="0.3">
      <c r="C65" t="s">
        <v>28</v>
      </c>
      <c r="D65" t="s">
        <v>130</v>
      </c>
      <c r="E65" s="11">
        <f>+SUMIFS(TCD!H:H,TCD!B:B,C65,TCD!C:C,D65)</f>
        <v>0</v>
      </c>
      <c r="F65" s="11">
        <f>+SUMIFS(TCD!D:D,TCD!B:B,C65,TCD!C:C,D65)</f>
        <v>0</v>
      </c>
      <c r="G65" s="11">
        <f>+Tableau3[[#This Row],[Montant budgétisé]]-Tableau3[[#This Row],[Montant d''achat]]</f>
        <v>0</v>
      </c>
      <c r="H65" s="12">
        <f>+IFERROR(Tableau3[[#This Row],[Reliquat]]/Tableau3[[#This Row],[Montant budgétisé]],0)</f>
        <v>0</v>
      </c>
      <c r="I65" s="1" t="str">
        <f t="shared" si="1"/>
        <v xml:space="preserve"> </v>
      </c>
    </row>
    <row r="66" spans="3:9" x14ac:dyDescent="0.3">
      <c r="C66" t="s">
        <v>28</v>
      </c>
      <c r="D66" t="s">
        <v>61</v>
      </c>
      <c r="E66" s="11">
        <f>+SUMIFS(TCD!H:H,TCD!B:B,C66,TCD!C:C,D66)</f>
        <v>1692</v>
      </c>
      <c r="F66" s="11">
        <f>+SUMIFS(TCD!D:D,TCD!B:B,C66,TCD!C:C,D66)</f>
        <v>20000</v>
      </c>
      <c r="G66" s="11">
        <f>+Tableau3[[#This Row],[Montant budgétisé]]-Tableau3[[#This Row],[Montant d''achat]]</f>
        <v>18308</v>
      </c>
      <c r="H66" s="12">
        <f>+IFERROR(Tableau3[[#This Row],[Reliquat]]/Tableau3[[#This Row],[Montant budgétisé]],0)</f>
        <v>0.91539999999999999</v>
      </c>
      <c r="I66" s="1" t="str">
        <f t="shared" si="1"/>
        <v xml:space="preserve"> </v>
      </c>
    </row>
    <row r="67" spans="3:9" x14ac:dyDescent="0.3">
      <c r="C67" t="s">
        <v>28</v>
      </c>
      <c r="D67" t="s">
        <v>62</v>
      </c>
      <c r="E67" s="11">
        <f>+SUMIFS(TCD!H:H,TCD!B:B,C67,TCD!C:C,D67)</f>
        <v>0</v>
      </c>
      <c r="F67" s="11">
        <f>+SUMIFS(TCD!D:D,TCD!B:B,C67,TCD!C:C,D67)</f>
        <v>20000</v>
      </c>
      <c r="G67" s="11">
        <f>+Tableau3[[#This Row],[Montant budgétisé]]-Tableau3[[#This Row],[Montant d''achat]]</f>
        <v>20000</v>
      </c>
      <c r="H67" s="12">
        <f>+IFERROR(Tableau3[[#This Row],[Reliquat]]/Tableau3[[#This Row],[Montant budgétisé]],0)</f>
        <v>1</v>
      </c>
      <c r="I67" s="1" t="str">
        <f t="shared" si="1"/>
        <v xml:space="preserve"> </v>
      </c>
    </row>
    <row r="68" spans="3:9" x14ac:dyDescent="0.3">
      <c r="C68" t="s">
        <v>28</v>
      </c>
      <c r="D68" t="s">
        <v>59</v>
      </c>
      <c r="E68" s="11">
        <f>+SUMIFS(TCD!H:H,TCD!B:B,C68,TCD!C:C,D68)</f>
        <v>0</v>
      </c>
      <c r="F68" s="11">
        <f>+SUMIFS(TCD!D:D,TCD!B:B,C68,TCD!C:C,D68)</f>
        <v>90000</v>
      </c>
      <c r="G68" s="11">
        <f>+Tableau3[[#This Row],[Montant budgétisé]]-Tableau3[[#This Row],[Montant d''achat]]</f>
        <v>90000</v>
      </c>
      <c r="H68" s="12">
        <f>+IFERROR(Tableau3[[#This Row],[Reliquat]]/Tableau3[[#This Row],[Montant budgétisé]],0)</f>
        <v>1</v>
      </c>
      <c r="I68" s="1" t="str">
        <f t="shared" si="1"/>
        <v xml:space="preserve"> </v>
      </c>
    </row>
    <row r="69" spans="3:9" x14ac:dyDescent="0.3">
      <c r="C69" t="s">
        <v>28</v>
      </c>
      <c r="D69" t="s">
        <v>63</v>
      </c>
      <c r="E69" s="11">
        <f>+SUMIFS(TCD!H:H,TCD!B:B,C69,TCD!C:C,D69)</f>
        <v>0</v>
      </c>
      <c r="F69" s="11">
        <f>+SUMIFS(TCD!D:D,TCD!B:B,C69,TCD!C:C,D69)</f>
        <v>15000</v>
      </c>
      <c r="G69" s="11">
        <f>+Tableau3[[#This Row],[Montant budgétisé]]-Tableau3[[#This Row],[Montant d''achat]]</f>
        <v>15000</v>
      </c>
      <c r="H69" s="12">
        <f>+IFERROR(Tableau3[[#This Row],[Reliquat]]/Tableau3[[#This Row],[Montant budgétisé]],0)</f>
        <v>1</v>
      </c>
      <c r="I69" s="1" t="str">
        <f t="shared" si="1"/>
        <v xml:space="preserve"> </v>
      </c>
    </row>
    <row r="70" spans="3:9" x14ac:dyDescent="0.3">
      <c r="C70" t="s">
        <v>30</v>
      </c>
      <c r="D70" t="s">
        <v>129</v>
      </c>
      <c r="E70" s="11">
        <f>+SUMIFS(TCD!H:H,TCD!B:B,C70,TCD!C:C,D70)</f>
        <v>0</v>
      </c>
      <c r="F70" s="11">
        <f>+SUMIFS(TCD!D:D,TCD!B:B,C70,TCD!C:C,D70)</f>
        <v>83835.993723497595</v>
      </c>
      <c r="G70" s="11">
        <f>+Tableau3[[#This Row],[Montant budgétisé]]-Tableau3[[#This Row],[Montant d''achat]]</f>
        <v>83835.993723497595</v>
      </c>
      <c r="H70" s="12">
        <f>+IFERROR(Tableau3[[#This Row],[Reliquat]]/Tableau3[[#This Row],[Montant budgétisé]],0)</f>
        <v>1</v>
      </c>
      <c r="I70" s="1" t="str">
        <f t="shared" si="1"/>
        <v xml:space="preserve"> </v>
      </c>
    </row>
    <row r="71" spans="3:9" x14ac:dyDescent="0.3">
      <c r="C71" t="s">
        <v>25</v>
      </c>
      <c r="D71" t="s">
        <v>48</v>
      </c>
      <c r="E71" s="11">
        <f>+SUMIFS(TCD!H:H,TCD!B:B,C71,TCD!C:C,D71)</f>
        <v>0</v>
      </c>
      <c r="F71" s="11">
        <f>+SUMIFS(TCD!D:D,TCD!B:B,C71,TCD!C:C,D71)</f>
        <v>65826.502775841305</v>
      </c>
      <c r="G71" s="11">
        <f>+Tableau3[[#This Row],[Montant budgétisé]]-Tableau3[[#This Row],[Montant d''achat]]</f>
        <v>65826.502775841305</v>
      </c>
      <c r="H71" s="12">
        <f>+IFERROR(Tableau3[[#This Row],[Reliquat]]/Tableau3[[#This Row],[Montant budgétisé]],0)</f>
        <v>1</v>
      </c>
      <c r="I71" s="1" t="str">
        <f t="shared" si="1"/>
        <v xml:space="preserve"> </v>
      </c>
    </row>
    <row r="72" spans="3:9" x14ac:dyDescent="0.3">
      <c r="C72" t="s">
        <v>25</v>
      </c>
      <c r="D72" t="s">
        <v>142</v>
      </c>
      <c r="E72" s="11">
        <f>+SUMIFS(TCD!H:H,TCD!B:B,C72,TCD!C:C,D72)</f>
        <v>0</v>
      </c>
      <c r="F72" s="11">
        <f>+SUMIFS(TCD!D:D,TCD!B:B,C72,TCD!C:C,D72)</f>
        <v>0</v>
      </c>
      <c r="G72" s="11">
        <f>+Tableau3[[#This Row],[Montant budgétisé]]-Tableau3[[#This Row],[Montant d''achat]]</f>
        <v>0</v>
      </c>
      <c r="H72" s="12">
        <f>+IFERROR(Tableau3[[#This Row],[Reliquat]]/Tableau3[[#This Row],[Montant budgétisé]],0)</f>
        <v>0</v>
      </c>
      <c r="I72" s="1" t="str">
        <f t="shared" si="1"/>
        <v xml:space="preserve"> </v>
      </c>
    </row>
    <row r="73" spans="3:9" x14ac:dyDescent="0.3">
      <c r="C73" t="s">
        <v>25</v>
      </c>
      <c r="D73" t="s">
        <v>53</v>
      </c>
      <c r="E73" s="11">
        <f>+SUMIFS(TCD!H:H,TCD!B:B,C73,TCD!C:C,D73)</f>
        <v>0</v>
      </c>
      <c r="F73" s="11">
        <f>+SUMIFS(TCD!D:D,TCD!B:B,C73,TCD!C:C,D73)</f>
        <v>13713.8547449669</v>
      </c>
      <c r="G73" s="11">
        <f>+Tableau3[[#This Row],[Montant budgétisé]]-Tableau3[[#This Row],[Montant d''achat]]</f>
        <v>13713.8547449669</v>
      </c>
      <c r="H73" s="12">
        <f>+IFERROR(Tableau3[[#This Row],[Reliquat]]/Tableau3[[#This Row],[Montant budgétisé]],0)</f>
        <v>1</v>
      </c>
      <c r="I73" s="1" t="str">
        <f t="shared" si="1"/>
        <v xml:space="preserve"> </v>
      </c>
    </row>
    <row r="74" spans="3:9" x14ac:dyDescent="0.3">
      <c r="C74" t="s">
        <v>25</v>
      </c>
      <c r="D74" t="s">
        <v>49</v>
      </c>
      <c r="E74" s="11">
        <f>+SUMIFS(TCD!H:H,TCD!B:B,C74,TCD!C:C,D74)</f>
        <v>0</v>
      </c>
      <c r="F74" s="11">
        <f>+SUMIFS(TCD!D:D,TCD!B:B,C74,TCD!C:C,D74)</f>
        <v>28203.958114946301</v>
      </c>
      <c r="G74" s="11">
        <f>+Tableau3[[#This Row],[Montant budgétisé]]-Tableau3[[#This Row],[Montant d''achat]]</f>
        <v>28203.958114946301</v>
      </c>
      <c r="H74" s="12">
        <f>+IFERROR(Tableau3[[#This Row],[Reliquat]]/Tableau3[[#This Row],[Montant budgétisé]],0)</f>
        <v>1</v>
      </c>
      <c r="I74" s="1" t="str">
        <f t="shared" si="1"/>
        <v xml:space="preserve"> </v>
      </c>
    </row>
    <row r="75" spans="3:9" x14ac:dyDescent="0.3">
      <c r="C75" t="s">
        <v>25</v>
      </c>
      <c r="D75" t="s">
        <v>51</v>
      </c>
      <c r="E75" s="11">
        <f>+SUMIFS(TCD!H:H,TCD!B:B,C75,TCD!C:C,D75)</f>
        <v>0</v>
      </c>
      <c r="F75" s="11">
        <f>+SUMIFS(TCD!D:D,TCD!B:B,C75,TCD!C:C,D75)</f>
        <v>35446.980000000003</v>
      </c>
      <c r="G75" s="11">
        <f>+Tableau3[[#This Row],[Montant budgétisé]]-Tableau3[[#This Row],[Montant d''achat]]</f>
        <v>35446.980000000003</v>
      </c>
      <c r="H75" s="12">
        <f>+IFERROR(Tableau3[[#This Row],[Reliquat]]/Tableau3[[#This Row],[Montant budgétisé]],0)</f>
        <v>1</v>
      </c>
      <c r="I75" s="1" t="str">
        <f t="shared" si="1"/>
        <v xml:space="preserve"> </v>
      </c>
    </row>
    <row r="76" spans="3:9" x14ac:dyDescent="0.3">
      <c r="C76" t="s">
        <v>25</v>
      </c>
      <c r="D76" t="s">
        <v>54</v>
      </c>
      <c r="E76" s="11">
        <f>+SUMIFS(TCD!H:H,TCD!B:B,C76,TCD!C:C,D76)</f>
        <v>0</v>
      </c>
      <c r="F76" s="11">
        <f>+SUMIFS(TCD!D:D,TCD!B:B,C76,TCD!C:C,D76)</f>
        <v>28862.971357061699</v>
      </c>
      <c r="G76" s="11">
        <f>+Tableau3[[#This Row],[Montant budgétisé]]-Tableau3[[#This Row],[Montant d''achat]]</f>
        <v>28862.971357061699</v>
      </c>
      <c r="H76" s="12">
        <f>+IFERROR(Tableau3[[#This Row],[Reliquat]]/Tableau3[[#This Row],[Montant budgétisé]],0)</f>
        <v>1</v>
      </c>
      <c r="I76" s="1" t="str">
        <f t="shared" si="1"/>
        <v xml:space="preserve"> </v>
      </c>
    </row>
    <row r="77" spans="3:9" x14ac:dyDescent="0.3">
      <c r="C77" t="s">
        <v>25</v>
      </c>
      <c r="D77" t="s">
        <v>50</v>
      </c>
      <c r="E77" s="11">
        <f>+SUMIFS(TCD!H:H,TCD!B:B,C77,TCD!C:C,D77)</f>
        <v>13353.8</v>
      </c>
      <c r="F77" s="11">
        <f>+SUMIFS(TCD!D:D,TCD!B:B,C77,TCD!C:C,D77)</f>
        <v>28531.674796903699</v>
      </c>
      <c r="G77" s="11">
        <f>+Tableau3[[#This Row],[Montant budgétisé]]-Tableau3[[#This Row],[Montant d''achat]]</f>
        <v>15177.874796903699</v>
      </c>
      <c r="H77" s="12">
        <f>+IFERROR(Tableau3[[#This Row],[Reliquat]]/Tableau3[[#This Row],[Montant budgétisé]],0)</f>
        <v>0.53196578556793395</v>
      </c>
      <c r="I77" s="1" t="str">
        <f t="shared" si="1"/>
        <v xml:space="preserve"> </v>
      </c>
    </row>
    <row r="78" spans="3:9" x14ac:dyDescent="0.3">
      <c r="C78" t="s">
        <v>25</v>
      </c>
      <c r="D78" t="s">
        <v>143</v>
      </c>
      <c r="E78" s="11">
        <f>+SUMIFS(TCD!H:H,TCD!B:B,C78,TCD!C:C,D78)</f>
        <v>0</v>
      </c>
      <c r="F78" s="11">
        <f>+SUMIFS(TCD!D:D,TCD!B:B,C78,TCD!C:C,D78)</f>
        <v>0</v>
      </c>
      <c r="G78" s="11">
        <f>+Tableau3[[#This Row],[Montant budgétisé]]-Tableau3[[#This Row],[Montant d''achat]]</f>
        <v>0</v>
      </c>
      <c r="H78" s="12">
        <f>+IFERROR(Tableau3[[#This Row],[Reliquat]]/Tableau3[[#This Row],[Montant budgétisé]],0)</f>
        <v>0</v>
      </c>
      <c r="I78" s="1" t="str">
        <f t="shared" si="1"/>
        <v xml:space="preserve"> </v>
      </c>
    </row>
    <row r="79" spans="3:9" x14ac:dyDescent="0.3">
      <c r="C79" t="s">
        <v>25</v>
      </c>
      <c r="D79" t="s">
        <v>52</v>
      </c>
      <c r="E79" s="11">
        <f>+SUMIFS(TCD!H:H,TCD!B:B,C79,TCD!C:C,D79)</f>
        <v>0</v>
      </c>
      <c r="F79" s="11">
        <f>+SUMIFS(TCD!D:D,TCD!B:B,C79,TCD!C:C,D79)</f>
        <v>45255.720658390899</v>
      </c>
      <c r="G79" s="11">
        <f>+Tableau3[[#This Row],[Montant budgétisé]]-Tableau3[[#This Row],[Montant d''achat]]</f>
        <v>45255.720658390899</v>
      </c>
      <c r="H79" s="12">
        <f>+IFERROR(Tableau3[[#This Row],[Reliquat]]/Tableau3[[#This Row],[Montant budgétisé]],0)</f>
        <v>1</v>
      </c>
      <c r="I79" s="1" t="str">
        <f t="shared" si="1"/>
        <v xml:space="preserve"> </v>
      </c>
    </row>
    <row r="80" spans="3:9" x14ac:dyDescent="0.3">
      <c r="F80" s="11"/>
      <c r="G80" s="11"/>
      <c r="H80" s="11"/>
      <c r="I80" s="11"/>
    </row>
  </sheetData>
  <conditionalFormatting sqref="J14:J79">
    <cfRule type="expression" dxfId="2" priority="13">
      <formula>$I14="Budget dépassé"</formula>
    </cfRule>
  </conditionalFormatting>
  <conditionalFormatting sqref="I14:I29">
    <cfRule type="expression" dxfId="1" priority="1">
      <formula>$I14="Budget dépassé"</formula>
    </cfRule>
  </conditionalFormatting>
  <pageMargins left="0.7" right="0.7" top="0.75" bottom="0.75" header="0.3" footer="0.3"/>
  <pageSetup orientation="portrait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4" id="{191BA099-96DB-4DD6-8780-8CBD5E620E63}">
            <x14:iconSet iconSet="3Flags" custom="1">
              <x14:cfvo type="percent">
                <xm:f>0</xm:f>
              </x14:cfvo>
              <x14:cfvo type="num" gte="0">
                <xm:f>0</xm:f>
              </x14:cfvo>
              <x14:cfvo type="num" gte="0">
                <xm:f>0</xm:f>
              </x14:cfvo>
              <x14:cfIcon iconSet="NoIcons" iconId="0"/>
              <x14:cfIcon iconSet="NoIcons" iconId="0"/>
              <x14:cfIcon iconSet="3Flags" iconId="0"/>
            </x14:iconSet>
          </x14:cfRule>
          <xm:sqref>I30:I79</xm:sqref>
        </x14:conditionalFormatting>
      </x14:conditionalFormattings>
    </ex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 filterMode="1"/>
  <dimension ref="A2:H828"/>
  <sheetViews>
    <sheetView workbookViewId="0">
      <selection activeCell="G56" sqref="G56"/>
    </sheetView>
  </sheetViews>
  <sheetFormatPr baseColWidth="10" defaultRowHeight="14.4" x14ac:dyDescent="0.3"/>
  <cols>
    <col min="1" max="1" width="37.77734375" customWidth="1"/>
    <col min="2" max="2" width="16.44140625" customWidth="1"/>
    <col min="3" max="3" width="18.33203125" bestFit="1" customWidth="1"/>
    <col min="4" max="4" width="47.6640625" bestFit="1" customWidth="1"/>
    <col min="5" max="5" width="18.109375" bestFit="1" customWidth="1"/>
    <col min="6" max="6" width="20.77734375" style="19" bestFit="1" customWidth="1"/>
    <col min="7" max="7" width="15.77734375" bestFit="1" customWidth="1"/>
    <col min="8" max="8" width="14.77734375" style="19" bestFit="1" customWidth="1"/>
  </cols>
  <sheetData>
    <row r="2" spans="1:8" x14ac:dyDescent="0.3">
      <c r="C2" t="s">
        <v>152</v>
      </c>
    </row>
    <row r="5" spans="1:8" x14ac:dyDescent="0.3">
      <c r="A5" s="8" t="s">
        <v>145</v>
      </c>
      <c r="B5" s="6" t="s">
        <v>12</v>
      </c>
      <c r="C5" s="6" t="s">
        <v>6</v>
      </c>
      <c r="D5" s="7" t="s">
        <v>23</v>
      </c>
      <c r="E5" s="8" t="s">
        <v>22</v>
      </c>
      <c r="F5" s="18" t="s">
        <v>11</v>
      </c>
      <c r="G5" s="8" t="s">
        <v>16</v>
      </c>
      <c r="H5" s="20" t="s">
        <v>17</v>
      </c>
    </row>
    <row r="6" spans="1:8" hidden="1" x14ac:dyDescent="0.3">
      <c r="A6" t="str">
        <f t="shared" ref="A6:A69" si="0">+IF(OR(D6="Fournitures",D6="consommables"),CONCATENATE(B6,"-",E6,"-",C6,"-",D6), CONCATENATE(B6,"-",C6,"-",D6))</f>
        <v>AL JABR JUNIOR DAR BOUAZZA-Achats Hors Circuit (Caisse)-Achats Hors Circuit (Caisse)</v>
      </c>
      <c r="B6" t="s">
        <v>113</v>
      </c>
      <c r="C6" t="s">
        <v>26</v>
      </c>
      <c r="D6" t="s">
        <v>26</v>
      </c>
      <c r="E6" t="s">
        <v>121</v>
      </c>
      <c r="F6" s="19">
        <v>30000</v>
      </c>
      <c r="G6">
        <f>+SUMIFS('DATA ACHATS CONFIRMES'!C:C,'DATA ACHATS CONFIRMES'!B:B,A6)</f>
        <v>0</v>
      </c>
      <c r="H6" s="19">
        <f t="shared" ref="H6:H69" si="1">+F6-G6</f>
        <v>30000</v>
      </c>
    </row>
    <row r="7" spans="1:8" hidden="1" x14ac:dyDescent="0.3">
      <c r="A7" t="str">
        <f t="shared" si="0"/>
        <v>AL JABR JUNIOR DAR BOUAZZA-Marketing et Communication-Activités After School</v>
      </c>
      <c r="B7" t="s">
        <v>113</v>
      </c>
      <c r="C7" t="s">
        <v>28</v>
      </c>
      <c r="D7" t="s">
        <v>64</v>
      </c>
      <c r="E7" t="s">
        <v>121</v>
      </c>
      <c r="F7" s="19">
        <v>10000</v>
      </c>
      <c r="G7">
        <f>+SUMIFS('DATA ACHATS CONFIRMES'!C:C,'DATA ACHATS CONFIRMES'!B:B,A7)</f>
        <v>0</v>
      </c>
      <c r="H7" s="19">
        <f t="shared" si="1"/>
        <v>10000</v>
      </c>
    </row>
    <row r="8" spans="1:8" hidden="1" x14ac:dyDescent="0.3">
      <c r="A8" t="str">
        <f t="shared" si="0"/>
        <v>AL JABR JUNIOR DAR BOUAZZA-Marketing et Communication-Affichage 4*3</v>
      </c>
      <c r="B8" t="s">
        <v>113</v>
      </c>
      <c r="C8" t="s">
        <v>28</v>
      </c>
      <c r="D8" t="s">
        <v>127</v>
      </c>
      <c r="E8" t="s">
        <v>121</v>
      </c>
      <c r="F8" s="19">
        <v>20000</v>
      </c>
      <c r="G8">
        <f>+SUMIFS('DATA ACHATS CONFIRMES'!C:C,'DATA ACHATS CONFIRMES'!B:B,A8)</f>
        <v>0</v>
      </c>
      <c r="H8" s="19">
        <f t="shared" si="1"/>
        <v>20000</v>
      </c>
    </row>
    <row r="9" spans="1:8" hidden="1" x14ac:dyDescent="0.3">
      <c r="A9" t="str">
        <f t="shared" si="0"/>
        <v>AL JABR JUNIOR DAR BOUAZZA-Marketing et Communication-Campagne de communication</v>
      </c>
      <c r="B9" t="s">
        <v>113</v>
      </c>
      <c r="C9" t="s">
        <v>28</v>
      </c>
      <c r="D9" t="s">
        <v>65</v>
      </c>
      <c r="E9" t="s">
        <v>121</v>
      </c>
      <c r="F9" s="19">
        <v>50000</v>
      </c>
      <c r="G9">
        <f>+SUMIFS('DATA ACHATS CONFIRMES'!C:C,'DATA ACHATS CONFIRMES'!B:B,A9)</f>
        <v>0</v>
      </c>
      <c r="H9" s="19">
        <f t="shared" si="1"/>
        <v>50000</v>
      </c>
    </row>
    <row r="10" spans="1:8" hidden="1" x14ac:dyDescent="0.3">
      <c r="A10" t="str">
        <f t="shared" si="0"/>
        <v>AL JABR JUNIOR DAR BOUAZZA-Marketing et Communication-Campagne Test Aout</v>
      </c>
      <c r="B10" t="s">
        <v>113</v>
      </c>
      <c r="C10" t="s">
        <v>28</v>
      </c>
      <c r="D10" t="s">
        <v>128</v>
      </c>
      <c r="E10" t="s">
        <v>121</v>
      </c>
      <c r="F10" s="19">
        <v>40000</v>
      </c>
      <c r="G10">
        <f>+SUMIFS('DATA ACHATS CONFIRMES'!C:C,'DATA ACHATS CONFIRMES'!B:B,A10)</f>
        <v>0</v>
      </c>
      <c r="H10" s="19">
        <f t="shared" si="1"/>
        <v>40000</v>
      </c>
    </row>
    <row r="11" spans="1:8" hidden="1" x14ac:dyDescent="0.3">
      <c r="A11" t="str">
        <f t="shared" si="0"/>
        <v>AL JABR JUNIOR DAR BOUAZZA-Marketing et Communication-Conférences &amp; Caravanes</v>
      </c>
      <c r="B11" t="s">
        <v>113</v>
      </c>
      <c r="C11" t="s">
        <v>28</v>
      </c>
      <c r="D11" t="s">
        <v>130</v>
      </c>
      <c r="E11" t="s">
        <v>121</v>
      </c>
      <c r="F11" s="19">
        <v>0</v>
      </c>
      <c r="G11">
        <f>+SUMIFS('DATA ACHATS CONFIRMES'!C:C,'DATA ACHATS CONFIRMES'!B:B,A11)</f>
        <v>0</v>
      </c>
      <c r="H11" s="19">
        <f t="shared" si="1"/>
        <v>0</v>
      </c>
    </row>
    <row r="12" spans="1:8" hidden="1" x14ac:dyDescent="0.3">
      <c r="A12" t="str">
        <f t="shared" si="0"/>
        <v>AL JABR JUNIOR DAR BOUAZZA-Marketing et Communication-Impression documents</v>
      </c>
      <c r="B12" t="s">
        <v>113</v>
      </c>
      <c r="C12" t="s">
        <v>28</v>
      </c>
      <c r="D12" t="s">
        <v>61</v>
      </c>
      <c r="E12" t="s">
        <v>121</v>
      </c>
      <c r="F12" s="19">
        <v>20000</v>
      </c>
      <c r="G12">
        <f>+SUMIFS('DATA ACHATS CONFIRMES'!C:C,'DATA ACHATS CONFIRMES'!B:B,A12)</f>
        <v>0</v>
      </c>
      <c r="H12" s="19">
        <f t="shared" si="1"/>
        <v>20000</v>
      </c>
    </row>
    <row r="13" spans="1:8" hidden="1" x14ac:dyDescent="0.3">
      <c r="A13" t="str">
        <f t="shared" si="0"/>
        <v>AL JABR JUNIOR DAR BOUAZZA-Marketing et Communication-Journée portes ouvertes</v>
      </c>
      <c r="B13" t="s">
        <v>113</v>
      </c>
      <c r="C13" t="s">
        <v>28</v>
      </c>
      <c r="D13" t="s">
        <v>62</v>
      </c>
      <c r="E13" t="s">
        <v>121</v>
      </c>
      <c r="F13" s="19">
        <v>20000</v>
      </c>
      <c r="G13">
        <f>+SUMIFS('DATA ACHATS CONFIRMES'!C:C,'DATA ACHATS CONFIRMES'!B:B,A13)</f>
        <v>0</v>
      </c>
      <c r="H13" s="19">
        <f t="shared" si="1"/>
        <v>20000</v>
      </c>
    </row>
    <row r="14" spans="1:8" hidden="1" x14ac:dyDescent="0.3">
      <c r="A14" t="str">
        <f t="shared" si="0"/>
        <v>AL JABR JUNIOR DAR BOUAZZA-Marketing et Communication-Signalisation &amp; aménagement</v>
      </c>
      <c r="B14" t="s">
        <v>113</v>
      </c>
      <c r="C14" t="s">
        <v>28</v>
      </c>
      <c r="D14" t="s">
        <v>59</v>
      </c>
      <c r="E14" t="s">
        <v>121</v>
      </c>
      <c r="F14" s="19">
        <v>5000</v>
      </c>
      <c r="G14">
        <f>+SUMIFS('DATA ACHATS CONFIRMES'!C:C,'DATA ACHATS CONFIRMES'!B:B,A14)</f>
        <v>0</v>
      </c>
      <c r="H14" s="19">
        <f t="shared" si="1"/>
        <v>5000</v>
      </c>
    </row>
    <row r="15" spans="1:8" hidden="1" x14ac:dyDescent="0.3">
      <c r="A15" t="str">
        <f t="shared" si="0"/>
        <v>AL JABR JUNIOR DAR BOUAZZA-Marketing et Communication-Sponsoring de postes</v>
      </c>
      <c r="B15" t="s">
        <v>113</v>
      </c>
      <c r="C15" t="s">
        <v>28</v>
      </c>
      <c r="D15" t="s">
        <v>63</v>
      </c>
      <c r="E15" t="s">
        <v>121</v>
      </c>
      <c r="F15" s="19">
        <v>10000</v>
      </c>
      <c r="G15">
        <f>+SUMIFS('DATA ACHATS CONFIRMES'!C:C,'DATA ACHATS CONFIRMES'!B:B,A15)</f>
        <v>0</v>
      </c>
      <c r="H15" s="19">
        <f t="shared" si="1"/>
        <v>10000</v>
      </c>
    </row>
    <row r="16" spans="1:8" hidden="1" x14ac:dyDescent="0.3">
      <c r="A16" t="str">
        <f t="shared" si="0"/>
        <v>AL JABR JUNIOR DAR BOUAZZA-SI-Autres charges SI</v>
      </c>
      <c r="B16" t="s">
        <v>113</v>
      </c>
      <c r="C16" t="s">
        <v>25</v>
      </c>
      <c r="D16" t="s">
        <v>48</v>
      </c>
      <c r="E16" t="s">
        <v>121</v>
      </c>
      <c r="F16" s="19">
        <v>14978.809950291199</v>
      </c>
      <c r="G16">
        <f>+SUMIFS('DATA ACHATS CONFIRMES'!C:C,'DATA ACHATS CONFIRMES'!B:B,A16)</f>
        <v>0</v>
      </c>
      <c r="H16" s="19">
        <f t="shared" si="1"/>
        <v>14978.809950291199</v>
      </c>
    </row>
    <row r="17" spans="1:8" hidden="1" x14ac:dyDescent="0.3">
      <c r="A17" t="str">
        <f t="shared" si="0"/>
        <v>AL JABR JUNIOR DAR BOUAZZA-SI-Dématérialisation des RI</v>
      </c>
      <c r="B17" t="s">
        <v>113</v>
      </c>
      <c r="C17" t="s">
        <v>25</v>
      </c>
      <c r="D17" t="s">
        <v>53</v>
      </c>
      <c r="E17" t="s">
        <v>121</v>
      </c>
      <c r="F17" s="19">
        <v>3120.5854063106599</v>
      </c>
      <c r="G17">
        <f>+SUMIFS('DATA ACHATS CONFIRMES'!C:C,'DATA ACHATS CONFIRMES'!B:B,A17)</f>
        <v>0</v>
      </c>
      <c r="H17" s="19">
        <f t="shared" si="1"/>
        <v>3120.5854063106599</v>
      </c>
    </row>
    <row r="18" spans="1:8" hidden="1" x14ac:dyDescent="0.3">
      <c r="A18" t="str">
        <f t="shared" si="0"/>
        <v>AL JABR JUNIOR DAR BOUAZZA-SI-GPS</v>
      </c>
      <c r="B18" t="s">
        <v>113</v>
      </c>
      <c r="C18" t="s">
        <v>25</v>
      </c>
      <c r="D18" t="s">
        <v>49</v>
      </c>
      <c r="E18" t="s">
        <v>121</v>
      </c>
      <c r="F18" s="19">
        <v>6417.8060604003404</v>
      </c>
      <c r="G18">
        <f>+SUMIFS('DATA ACHATS CONFIRMES'!C:C,'DATA ACHATS CONFIRMES'!B:B,A18)</f>
        <v>0</v>
      </c>
      <c r="H18" s="19">
        <f t="shared" si="1"/>
        <v>6417.8060604003404</v>
      </c>
    </row>
    <row r="19" spans="1:8" hidden="1" x14ac:dyDescent="0.3">
      <c r="A19" t="str">
        <f t="shared" si="0"/>
        <v>AL JABR JUNIOR DAR BOUAZZA-SI-Pronote</v>
      </c>
      <c r="B19" t="s">
        <v>113</v>
      </c>
      <c r="C19" t="s">
        <v>25</v>
      </c>
      <c r="D19" t="s">
        <v>51</v>
      </c>
      <c r="E19" t="s">
        <v>121</v>
      </c>
      <c r="F19" s="19">
        <v>29500</v>
      </c>
      <c r="G19">
        <f>+SUMIFS('DATA ACHATS CONFIRMES'!C:C,'DATA ACHATS CONFIRMES'!B:B,A19)</f>
        <v>0</v>
      </c>
      <c r="H19" s="19">
        <f t="shared" si="1"/>
        <v>29500</v>
      </c>
    </row>
    <row r="20" spans="1:8" hidden="1" x14ac:dyDescent="0.3">
      <c r="A20" t="str">
        <f t="shared" si="0"/>
        <v>AL JABR JUNIOR DAR BOUAZZA-SI-SAGE 1000</v>
      </c>
      <c r="B20" t="s">
        <v>113</v>
      </c>
      <c r="C20" t="s">
        <v>25</v>
      </c>
      <c r="D20" t="s">
        <v>54</v>
      </c>
      <c r="E20" t="s">
        <v>121</v>
      </c>
      <c r="F20" s="19">
        <v>6567.7644159579104</v>
      </c>
      <c r="G20">
        <f>+SUMIFS('DATA ACHATS CONFIRMES'!C:C,'DATA ACHATS CONFIRMES'!B:B,A20)</f>
        <v>0</v>
      </c>
      <c r="H20" s="19">
        <f t="shared" si="1"/>
        <v>6567.7644159579104</v>
      </c>
    </row>
    <row r="21" spans="1:8" hidden="1" x14ac:dyDescent="0.3">
      <c r="A21" t="str">
        <f t="shared" si="0"/>
        <v>AL JABR JUNIOR DAR BOUAZZA-SI-SAGE PAIE</v>
      </c>
      <c r="B21" t="s">
        <v>113</v>
      </c>
      <c r="C21" t="s">
        <v>25</v>
      </c>
      <c r="D21" t="s">
        <v>50</v>
      </c>
      <c r="E21" t="s">
        <v>121</v>
      </c>
      <c r="F21" s="19">
        <v>6492.3779378293302</v>
      </c>
      <c r="G21">
        <f>+SUMIFS('DATA ACHATS CONFIRMES'!C:C,'DATA ACHATS CONFIRMES'!B:B,A21)</f>
        <v>0</v>
      </c>
      <c r="H21" s="19">
        <f t="shared" si="1"/>
        <v>6492.3779378293302</v>
      </c>
    </row>
    <row r="22" spans="1:8" hidden="1" x14ac:dyDescent="0.3">
      <c r="A22" t="str">
        <f t="shared" si="0"/>
        <v>AL JABR JUNIOR DAR BOUAZZA-SI-Vdoc</v>
      </c>
      <c r="B22" t="s">
        <v>113</v>
      </c>
      <c r="C22" t="s">
        <v>25</v>
      </c>
      <c r="D22" t="s">
        <v>52</v>
      </c>
      <c r="E22" t="s">
        <v>121</v>
      </c>
      <c r="F22" s="19">
        <v>10297.9318408252</v>
      </c>
      <c r="G22">
        <f>+SUMIFS('DATA ACHATS CONFIRMES'!C:C,'DATA ACHATS CONFIRMES'!B:B,A22)</f>
        <v>0</v>
      </c>
      <c r="H22" s="19">
        <f t="shared" si="1"/>
        <v>10297.9318408252</v>
      </c>
    </row>
    <row r="23" spans="1:8" hidden="1" x14ac:dyDescent="0.3">
      <c r="A23" t="str">
        <f t="shared" si="0"/>
        <v>AL JABR-Achats Hors Circuit (Caisse)-Achats Hors Circuit (Caisse)</v>
      </c>
      <c r="B23" t="s">
        <v>91</v>
      </c>
      <c r="C23" t="s">
        <v>26</v>
      </c>
      <c r="D23" t="s">
        <v>26</v>
      </c>
      <c r="E23" t="s">
        <v>121</v>
      </c>
      <c r="F23" s="19">
        <v>30000</v>
      </c>
      <c r="G23">
        <f>+SUMIFS('DATA ACHATS CONFIRMES'!C:C,'DATA ACHATS CONFIRMES'!B:B,A23)</f>
        <v>0</v>
      </c>
      <c r="H23" s="19">
        <f t="shared" si="1"/>
        <v>30000</v>
      </c>
    </row>
    <row r="24" spans="1:8" hidden="1" x14ac:dyDescent="0.3">
      <c r="A24" t="str">
        <f t="shared" si="0"/>
        <v>AL JABR-Achats-Cantine</v>
      </c>
      <c r="B24" t="s">
        <v>91</v>
      </c>
      <c r="C24" t="s">
        <v>10</v>
      </c>
      <c r="D24" t="s">
        <v>42</v>
      </c>
      <c r="E24" t="s">
        <v>121</v>
      </c>
      <c r="F24" s="19">
        <v>72986.372953839396</v>
      </c>
      <c r="G24">
        <f>+SUMIFS('DATA ACHATS CONFIRMES'!C:C,'DATA ACHATS CONFIRMES'!B:B,A24)</f>
        <v>0</v>
      </c>
      <c r="H24" s="19">
        <f t="shared" si="1"/>
        <v>72986.372953839396</v>
      </c>
    </row>
    <row r="25" spans="1:8" hidden="1" x14ac:dyDescent="0.3">
      <c r="A25" t="str">
        <f t="shared" si="0"/>
        <v>AL JABR-Achats-Divers</v>
      </c>
      <c r="B25" t="s">
        <v>91</v>
      </c>
      <c r="C25" t="s">
        <v>10</v>
      </c>
      <c r="D25" t="s">
        <v>31</v>
      </c>
      <c r="E25" t="s">
        <v>121</v>
      </c>
      <c r="F25" s="19">
        <v>38873.6061162271</v>
      </c>
      <c r="G25">
        <f>+SUMIFS('DATA ACHATS CONFIRMES'!C:C,'DATA ACHATS CONFIRMES'!B:B,A25)</f>
        <v>23801.8</v>
      </c>
      <c r="H25" s="19">
        <f t="shared" si="1"/>
        <v>15071.806116227101</v>
      </c>
    </row>
    <row r="26" spans="1:8" hidden="1" x14ac:dyDescent="0.3">
      <c r="A26" t="str">
        <f t="shared" si="0"/>
        <v>AL JABR-Achats-Divers Prestations de service</v>
      </c>
      <c r="B26" t="s">
        <v>91</v>
      </c>
      <c r="C26" t="s">
        <v>10</v>
      </c>
      <c r="D26" t="s">
        <v>123</v>
      </c>
      <c r="E26" t="s">
        <v>121</v>
      </c>
      <c r="F26" s="19">
        <v>1013267.81385442</v>
      </c>
      <c r="G26">
        <f>+SUMIFS('DATA ACHATS CONFIRMES'!C:C,'DATA ACHATS CONFIRMES'!B:B,A26)</f>
        <v>0</v>
      </c>
      <c r="H26" s="19">
        <f t="shared" si="1"/>
        <v>1013267.81385442</v>
      </c>
    </row>
    <row r="27" spans="1:8" hidden="1" x14ac:dyDescent="0.3">
      <c r="A27" t="str">
        <f t="shared" si="0"/>
        <v>AL JABR-Achats-DIVERS REPARATIONS</v>
      </c>
      <c r="B27" t="s">
        <v>91</v>
      </c>
      <c r="C27" t="s">
        <v>10</v>
      </c>
      <c r="D27" t="s">
        <v>38</v>
      </c>
      <c r="E27" t="s">
        <v>121</v>
      </c>
      <c r="F27" s="19">
        <v>105891.7608</v>
      </c>
      <c r="G27">
        <f>+SUMIFS('DATA ACHATS CONFIRMES'!C:C,'DATA ACHATS CONFIRMES'!B:B,A27)</f>
        <v>7080</v>
      </c>
      <c r="H27" s="19">
        <f t="shared" si="1"/>
        <v>98811.760800000004</v>
      </c>
    </row>
    <row r="28" spans="1:8" hidden="1" x14ac:dyDescent="0.3">
      <c r="A28" t="str">
        <f t="shared" si="0"/>
        <v>AL JABR-Achats-Entretien et réparations</v>
      </c>
      <c r="B28" t="s">
        <v>91</v>
      </c>
      <c r="C28" t="s">
        <v>10</v>
      </c>
      <c r="D28" t="s">
        <v>43</v>
      </c>
      <c r="E28" t="s">
        <v>121</v>
      </c>
      <c r="F28" s="19">
        <v>172161.481495774</v>
      </c>
      <c r="G28">
        <f>+SUMIFS('DATA ACHATS CONFIRMES'!C:C,'DATA ACHATS CONFIRMES'!B:B,A28)</f>
        <v>0</v>
      </c>
      <c r="H28" s="19">
        <f t="shared" si="1"/>
        <v>172161.481495774</v>
      </c>
    </row>
    <row r="29" spans="1:8" hidden="1" x14ac:dyDescent="0.3">
      <c r="A29" t="str">
        <f t="shared" si="0"/>
        <v>AL JABR-Achats-Gasoil</v>
      </c>
      <c r="B29" t="s">
        <v>91</v>
      </c>
      <c r="C29" t="s">
        <v>10</v>
      </c>
      <c r="D29" t="s">
        <v>37</v>
      </c>
      <c r="E29" t="s">
        <v>121</v>
      </c>
      <c r="F29" s="19">
        <v>335519.57319999998</v>
      </c>
      <c r="G29">
        <f>+SUMIFS('DATA ACHATS CONFIRMES'!C:C,'DATA ACHATS CONFIRMES'!B:B,A29)</f>
        <v>0</v>
      </c>
      <c r="H29" s="19">
        <f t="shared" si="1"/>
        <v>335519.57319999998</v>
      </c>
    </row>
    <row r="30" spans="1:8" hidden="1" x14ac:dyDescent="0.3">
      <c r="A30" t="str">
        <f t="shared" si="0"/>
        <v>AL JABR-Achats-Location copieur</v>
      </c>
      <c r="B30" t="s">
        <v>91</v>
      </c>
      <c r="C30" t="s">
        <v>10</v>
      </c>
      <c r="D30" t="s">
        <v>124</v>
      </c>
      <c r="E30" t="s">
        <v>121</v>
      </c>
      <c r="F30" s="19">
        <v>83097.145268642504</v>
      </c>
      <c r="G30">
        <f>+SUMIFS('DATA ACHATS CONFIRMES'!C:C,'DATA ACHATS CONFIRMES'!B:B,A30)</f>
        <v>0</v>
      </c>
      <c r="H30" s="19">
        <f t="shared" si="1"/>
        <v>83097.145268642504</v>
      </c>
    </row>
    <row r="31" spans="1:8" hidden="1" x14ac:dyDescent="0.3">
      <c r="A31" t="str">
        <f t="shared" si="0"/>
        <v>AL JABR-Achats-Petit équipement</v>
      </c>
      <c r="B31" t="s">
        <v>91</v>
      </c>
      <c r="C31" t="s">
        <v>10</v>
      </c>
      <c r="D31" t="s">
        <v>34</v>
      </c>
      <c r="E31" t="s">
        <v>121</v>
      </c>
      <c r="F31" s="19">
        <v>4610.7075655796398</v>
      </c>
      <c r="G31">
        <f>+SUMIFS('DATA ACHATS CONFIRMES'!C:C,'DATA ACHATS CONFIRMES'!B:B,A31)</f>
        <v>0</v>
      </c>
      <c r="H31" s="19">
        <f t="shared" si="1"/>
        <v>4610.7075655796398</v>
      </c>
    </row>
    <row r="32" spans="1:8" hidden="1" x14ac:dyDescent="0.3">
      <c r="A32" t="str">
        <f t="shared" si="0"/>
        <v>AL JABR-Achats-Pharmacie</v>
      </c>
      <c r="B32" t="s">
        <v>91</v>
      </c>
      <c r="C32" t="s">
        <v>10</v>
      </c>
      <c r="D32" t="s">
        <v>32</v>
      </c>
      <c r="E32" t="s">
        <v>121</v>
      </c>
      <c r="F32" s="19">
        <v>73555.014727607195</v>
      </c>
      <c r="G32">
        <f>+SUMIFS('DATA ACHATS CONFIRMES'!C:C,'DATA ACHATS CONFIRMES'!B:B,A32)</f>
        <v>0</v>
      </c>
      <c r="H32" s="19">
        <f t="shared" si="1"/>
        <v>73555.014727607195</v>
      </c>
    </row>
    <row r="33" spans="1:8" hidden="1" x14ac:dyDescent="0.3">
      <c r="A33" t="str">
        <f t="shared" si="0"/>
        <v>AL JABR-Achats-Pneus</v>
      </c>
      <c r="B33" t="s">
        <v>91</v>
      </c>
      <c r="C33" t="s">
        <v>10</v>
      </c>
      <c r="D33" t="s">
        <v>41</v>
      </c>
      <c r="E33" t="s">
        <v>125</v>
      </c>
      <c r="F33" s="19">
        <v>23800</v>
      </c>
      <c r="G33">
        <f>+SUMIFS('DATA ACHATS CONFIRMES'!C:C,'DATA ACHATS CONFIRMES'!B:B,A33)</f>
        <v>0</v>
      </c>
      <c r="H33" s="19">
        <f t="shared" si="1"/>
        <v>23800</v>
      </c>
    </row>
    <row r="34" spans="1:8" hidden="1" x14ac:dyDescent="0.3">
      <c r="A34" t="str">
        <f t="shared" si="0"/>
        <v>AL JABR-Achats-Produits de nettoyage</v>
      </c>
      <c r="B34" t="s">
        <v>91</v>
      </c>
      <c r="C34" t="s">
        <v>10</v>
      </c>
      <c r="D34" t="s">
        <v>36</v>
      </c>
      <c r="E34" t="s">
        <v>121</v>
      </c>
      <c r="F34" s="19">
        <v>54784.9614</v>
      </c>
      <c r="G34">
        <f>+SUMIFS('DATA ACHATS CONFIRMES'!C:C,'DATA ACHATS CONFIRMES'!B:B,A34)</f>
        <v>18150</v>
      </c>
      <c r="H34" s="19">
        <f t="shared" si="1"/>
        <v>36634.9614</v>
      </c>
    </row>
    <row r="35" spans="1:8" hidden="1" x14ac:dyDescent="0.3">
      <c r="A35" t="str">
        <f t="shared" si="0"/>
        <v>AL JABR-Achats-Travaux d'impression</v>
      </c>
      <c r="B35" t="s">
        <v>91</v>
      </c>
      <c r="C35" t="s">
        <v>10</v>
      </c>
      <c r="D35" t="s">
        <v>35</v>
      </c>
      <c r="E35" t="s">
        <v>121</v>
      </c>
      <c r="F35" s="19">
        <v>335627.42724791402</v>
      </c>
      <c r="G35">
        <f>+SUMIFS('DATA ACHATS CONFIRMES'!C:C,'DATA ACHATS CONFIRMES'!B:B,A35)</f>
        <v>6048</v>
      </c>
      <c r="H35" s="19">
        <f t="shared" si="1"/>
        <v>329579.42724791402</v>
      </c>
    </row>
    <row r="36" spans="1:8" hidden="1" x14ac:dyDescent="0.3">
      <c r="A36" t="str">
        <f t="shared" si="0"/>
        <v>AL JABR-Achats-Vêtement de travail</v>
      </c>
      <c r="B36" t="s">
        <v>91</v>
      </c>
      <c r="C36" t="s">
        <v>10</v>
      </c>
      <c r="D36" t="s">
        <v>33</v>
      </c>
      <c r="E36" t="s">
        <v>121</v>
      </c>
      <c r="F36" s="19">
        <v>14653.998654105</v>
      </c>
      <c r="G36">
        <f>+SUMIFS('DATA ACHATS CONFIRMES'!C:C,'DATA ACHATS CONFIRMES'!B:B,A36)</f>
        <v>0</v>
      </c>
      <c r="H36" s="19">
        <f t="shared" si="1"/>
        <v>14653.998654105</v>
      </c>
    </row>
    <row r="37" spans="1:8" hidden="1" x14ac:dyDescent="0.3">
      <c r="A37" t="str">
        <f t="shared" si="0"/>
        <v>AL JABR-Achats-Vidange</v>
      </c>
      <c r="B37" t="s">
        <v>91</v>
      </c>
      <c r="C37" t="s">
        <v>10</v>
      </c>
      <c r="D37" t="s">
        <v>40</v>
      </c>
      <c r="E37" t="s">
        <v>125</v>
      </c>
      <c r="F37" s="19">
        <v>7743.0360000000001</v>
      </c>
      <c r="G37">
        <f>+SUMIFS('DATA ACHATS CONFIRMES'!C:C,'DATA ACHATS CONFIRMES'!B:B,A37)</f>
        <v>0</v>
      </c>
      <c r="H37" s="19">
        <f t="shared" si="1"/>
        <v>7743.0360000000001</v>
      </c>
    </row>
    <row r="38" spans="1:8" hidden="1" x14ac:dyDescent="0.3">
      <c r="A38" t="str">
        <f t="shared" si="0"/>
        <v>AL JABR-Achats-Visite technique</v>
      </c>
      <c r="B38" t="s">
        <v>91</v>
      </c>
      <c r="C38" t="s">
        <v>10</v>
      </c>
      <c r="D38" t="s">
        <v>39</v>
      </c>
      <c r="E38" t="s">
        <v>125</v>
      </c>
      <c r="F38" s="19">
        <v>9800</v>
      </c>
      <c r="G38">
        <f>+SUMIFS('DATA ACHATS CONFIRMES'!C:C,'DATA ACHATS CONFIRMES'!B:B,A38)</f>
        <v>0</v>
      </c>
      <c r="H38" s="19">
        <f t="shared" si="1"/>
        <v>9800</v>
      </c>
    </row>
    <row r="39" spans="1:8" hidden="1" x14ac:dyDescent="0.3">
      <c r="A39" t="str">
        <f t="shared" si="0"/>
        <v>AL JABR-Charges Assurances-AT</v>
      </c>
      <c r="B39" t="s">
        <v>91</v>
      </c>
      <c r="C39" t="s">
        <v>27</v>
      </c>
      <c r="D39" t="s">
        <v>57</v>
      </c>
      <c r="E39" t="s">
        <v>121</v>
      </c>
      <c r="F39" s="19">
        <v>28143.567999999999</v>
      </c>
      <c r="G39">
        <f>+SUMIFS('DATA ACHATS CONFIRMES'!C:C,'DATA ACHATS CONFIRMES'!B:B,A39)</f>
        <v>0</v>
      </c>
      <c r="H39" s="19">
        <f t="shared" si="1"/>
        <v>28143.567999999999</v>
      </c>
    </row>
    <row r="40" spans="1:8" hidden="1" x14ac:dyDescent="0.3">
      <c r="A40" t="str">
        <f t="shared" si="0"/>
        <v>AL JABR-Charges Assurances-AUTO</v>
      </c>
      <c r="B40" t="s">
        <v>91</v>
      </c>
      <c r="C40" t="s">
        <v>27</v>
      </c>
      <c r="D40" t="s">
        <v>55</v>
      </c>
      <c r="E40" t="s">
        <v>126</v>
      </c>
      <c r="F40" s="19">
        <v>33738.480000000003</v>
      </c>
      <c r="G40">
        <f>+SUMIFS('DATA ACHATS CONFIRMES'!C:C,'DATA ACHATS CONFIRMES'!B:B,A40)</f>
        <v>0</v>
      </c>
      <c r="H40" s="19">
        <f t="shared" si="1"/>
        <v>33738.480000000003</v>
      </c>
    </row>
    <row r="41" spans="1:8" hidden="1" x14ac:dyDescent="0.3">
      <c r="A41" t="str">
        <f t="shared" si="0"/>
        <v>AL JABR-Charges Assurances-MULTIRISQUE</v>
      </c>
      <c r="B41" t="s">
        <v>91</v>
      </c>
      <c r="C41" t="s">
        <v>27</v>
      </c>
      <c r="D41" t="s">
        <v>56</v>
      </c>
      <c r="E41" t="s">
        <v>121</v>
      </c>
      <c r="F41" s="19">
        <v>10981.23</v>
      </c>
      <c r="G41">
        <f>+SUMIFS('DATA ACHATS CONFIRMES'!C:C,'DATA ACHATS CONFIRMES'!B:B,A41)</f>
        <v>0</v>
      </c>
      <c r="H41" s="19">
        <f t="shared" si="1"/>
        <v>10981.23</v>
      </c>
    </row>
    <row r="42" spans="1:8" hidden="1" x14ac:dyDescent="0.3">
      <c r="A42" t="str">
        <f t="shared" si="0"/>
        <v>AL JABR-Charges Assurances-RC</v>
      </c>
      <c r="B42" t="s">
        <v>91</v>
      </c>
      <c r="C42" t="s">
        <v>27</v>
      </c>
      <c r="D42" t="s">
        <v>58</v>
      </c>
      <c r="E42" t="s">
        <v>121</v>
      </c>
      <c r="F42" s="19">
        <v>51325</v>
      </c>
      <c r="G42">
        <f>+SUMIFS('DATA ACHATS CONFIRMES'!C:C,'DATA ACHATS CONFIRMES'!B:B,A42)</f>
        <v>0</v>
      </c>
      <c r="H42" s="19">
        <f t="shared" si="1"/>
        <v>51325</v>
      </c>
    </row>
    <row r="43" spans="1:8" hidden="1" x14ac:dyDescent="0.3">
      <c r="A43" t="str">
        <f t="shared" si="0"/>
        <v>AL JABR-Charges contractuelles-ACHATS DES PRESTATIONS DE SERVICE (Elyxconsulting…)</v>
      </c>
      <c r="B43" t="s">
        <v>91</v>
      </c>
      <c r="C43" t="s">
        <v>29</v>
      </c>
      <c r="D43" t="s">
        <v>86</v>
      </c>
      <c r="E43" t="s">
        <v>121</v>
      </c>
      <c r="F43" s="19">
        <v>149450</v>
      </c>
      <c r="G43">
        <f>+SUMIFS('DATA ACHATS CONFIRMES'!C:C,'DATA ACHATS CONFIRMES'!B:B,A43)</f>
        <v>0</v>
      </c>
      <c r="H43" s="19">
        <f t="shared" si="1"/>
        <v>149450</v>
      </c>
    </row>
    <row r="44" spans="1:8" hidden="1" x14ac:dyDescent="0.3">
      <c r="A44" t="str">
        <f t="shared" si="0"/>
        <v>AL JABR-Charges contractuelles-COTISATIONS</v>
      </c>
      <c r="B44" t="s">
        <v>91</v>
      </c>
      <c r="C44" t="s">
        <v>29</v>
      </c>
      <c r="D44" t="s">
        <v>75</v>
      </c>
      <c r="E44" t="s">
        <v>121</v>
      </c>
      <c r="F44" s="19">
        <v>633415.92000000004</v>
      </c>
      <c r="G44">
        <f>+SUMIFS('DATA ACHATS CONFIRMES'!C:C,'DATA ACHATS CONFIRMES'!B:B,A44)</f>
        <v>0</v>
      </c>
      <c r="H44" s="19">
        <f t="shared" si="1"/>
        <v>633415.92000000004</v>
      </c>
    </row>
    <row r="45" spans="1:8" hidden="1" x14ac:dyDescent="0.3">
      <c r="A45" t="str">
        <f t="shared" si="0"/>
        <v>AL JABR-Charges contractuelles-CREDIT BAIL</v>
      </c>
      <c r="B45" t="s">
        <v>91</v>
      </c>
      <c r="C45" t="s">
        <v>29</v>
      </c>
      <c r="D45" t="s">
        <v>82</v>
      </c>
      <c r="E45" t="s">
        <v>121</v>
      </c>
      <c r="F45" s="19">
        <v>583488.36</v>
      </c>
      <c r="G45">
        <f>+SUMIFS('DATA ACHATS CONFIRMES'!C:C,'DATA ACHATS CONFIRMES'!B:B,A45)</f>
        <v>0</v>
      </c>
      <c r="H45" s="19">
        <f t="shared" si="1"/>
        <v>583488.36</v>
      </c>
    </row>
    <row r="46" spans="1:8" hidden="1" x14ac:dyDescent="0.3">
      <c r="A46" t="str">
        <f t="shared" si="0"/>
        <v>AL JABR-Charges contractuelles-DROITS D’ENREGISTREMENT ET DE TIMBRE</v>
      </c>
      <c r="B46" t="s">
        <v>91</v>
      </c>
      <c r="C46" t="s">
        <v>29</v>
      </c>
      <c r="D46" t="s">
        <v>68</v>
      </c>
      <c r="E46" t="s">
        <v>121</v>
      </c>
      <c r="F46" s="19">
        <v>12213.665000000001</v>
      </c>
      <c r="G46">
        <f>+SUMIFS('DATA ACHATS CONFIRMES'!C:C,'DATA ACHATS CONFIRMES'!B:B,A46)</f>
        <v>0</v>
      </c>
      <c r="H46" s="19">
        <f t="shared" si="1"/>
        <v>12213.665000000001</v>
      </c>
    </row>
    <row r="47" spans="1:8" hidden="1" x14ac:dyDescent="0.3">
      <c r="A47" t="str">
        <f t="shared" si="0"/>
        <v>AL JABR-Charges contractuelles-EAU</v>
      </c>
      <c r="B47" t="s">
        <v>91</v>
      </c>
      <c r="C47" t="s">
        <v>29</v>
      </c>
      <c r="D47" t="s">
        <v>87</v>
      </c>
      <c r="E47" t="s">
        <v>121</v>
      </c>
      <c r="F47" s="19">
        <v>39411.995000000003</v>
      </c>
      <c r="G47">
        <f>+SUMIFS('DATA ACHATS CONFIRMES'!C:C,'DATA ACHATS CONFIRMES'!B:B,A47)</f>
        <v>0</v>
      </c>
      <c r="H47" s="19">
        <f t="shared" si="1"/>
        <v>39411.995000000003</v>
      </c>
    </row>
    <row r="48" spans="1:8" hidden="1" x14ac:dyDescent="0.3">
      <c r="A48" t="str">
        <f t="shared" si="0"/>
        <v>AL JABR-Charges contractuelles-ELECTRICITE</v>
      </c>
      <c r="B48" t="s">
        <v>91</v>
      </c>
      <c r="C48" t="s">
        <v>29</v>
      </c>
      <c r="D48" t="s">
        <v>88</v>
      </c>
      <c r="E48" t="s">
        <v>121</v>
      </c>
      <c r="F48" s="19">
        <v>185628.035</v>
      </c>
      <c r="G48">
        <f>+SUMIFS('DATA ACHATS CONFIRMES'!C:C,'DATA ACHATS CONFIRMES'!B:B,A48)</f>
        <v>0</v>
      </c>
      <c r="H48" s="19">
        <f t="shared" si="1"/>
        <v>185628.035</v>
      </c>
    </row>
    <row r="49" spans="1:8" hidden="1" x14ac:dyDescent="0.3">
      <c r="A49" t="str">
        <f t="shared" si="0"/>
        <v>AL JABR-Charges contractuelles-FRAIS DE TÉLÉPHONE</v>
      </c>
      <c r="B49" t="s">
        <v>91</v>
      </c>
      <c r="C49" t="s">
        <v>29</v>
      </c>
      <c r="D49" t="s">
        <v>76</v>
      </c>
      <c r="E49" t="s">
        <v>121</v>
      </c>
      <c r="F49" s="19">
        <v>122299.435</v>
      </c>
      <c r="G49">
        <f>+SUMIFS('DATA ACHATS CONFIRMES'!C:C,'DATA ACHATS CONFIRMES'!B:B,A49)</f>
        <v>0</v>
      </c>
      <c r="H49" s="19">
        <f t="shared" si="1"/>
        <v>122299.435</v>
      </c>
    </row>
    <row r="50" spans="1:8" hidden="1" x14ac:dyDescent="0.3">
      <c r="A50" t="str">
        <f t="shared" si="0"/>
        <v>AL JABR-Charges contractuelles-FRAIS ET COMMISSIONS SUR SERVICES BANCAIRES</v>
      </c>
      <c r="B50" t="s">
        <v>91</v>
      </c>
      <c r="C50" t="s">
        <v>29</v>
      </c>
      <c r="D50" t="s">
        <v>73</v>
      </c>
      <c r="E50" t="s">
        <v>121</v>
      </c>
      <c r="F50" s="19">
        <v>55306.714999999997</v>
      </c>
      <c r="G50">
        <f>+SUMIFS('DATA ACHATS CONFIRMES'!C:C,'DATA ACHATS CONFIRMES'!B:B,A50)</f>
        <v>0</v>
      </c>
      <c r="H50" s="19">
        <f t="shared" si="1"/>
        <v>55306.714999999997</v>
      </c>
    </row>
    <row r="51" spans="1:8" hidden="1" x14ac:dyDescent="0.3">
      <c r="A51" t="str">
        <f t="shared" si="0"/>
        <v>AL JABR-Charges contractuelles-FRAIS POSTAUX</v>
      </c>
      <c r="B51" t="s">
        <v>91</v>
      </c>
      <c r="C51" t="s">
        <v>29</v>
      </c>
      <c r="D51" t="s">
        <v>77</v>
      </c>
      <c r="E51" t="s">
        <v>121</v>
      </c>
      <c r="F51" s="19">
        <v>667.74</v>
      </c>
      <c r="G51">
        <f>+SUMIFS('DATA ACHATS CONFIRMES'!C:C,'DATA ACHATS CONFIRMES'!B:B,A51)</f>
        <v>0</v>
      </c>
      <c r="H51" s="19">
        <f t="shared" si="1"/>
        <v>667.74</v>
      </c>
    </row>
    <row r="52" spans="1:8" hidden="1" x14ac:dyDescent="0.3">
      <c r="A52" t="str">
        <f t="shared" si="0"/>
        <v>AL JABR-Charges contractuelles-HONORAIRES (FIDAROC, Autres…)</v>
      </c>
      <c r="B52" t="s">
        <v>91</v>
      </c>
      <c r="C52" t="s">
        <v>29</v>
      </c>
      <c r="D52" t="s">
        <v>80</v>
      </c>
      <c r="E52" t="s">
        <v>121</v>
      </c>
      <c r="F52" s="19">
        <v>99050</v>
      </c>
      <c r="G52">
        <f>+SUMIFS('DATA ACHATS CONFIRMES'!C:C,'DATA ACHATS CONFIRMES'!B:B,A52)</f>
        <v>0</v>
      </c>
      <c r="H52" s="19">
        <f t="shared" si="1"/>
        <v>99050</v>
      </c>
    </row>
    <row r="53" spans="1:8" hidden="1" x14ac:dyDescent="0.3">
      <c r="A53" t="str">
        <f t="shared" si="0"/>
        <v>AL JABR-Charges contractuelles-PATENTE</v>
      </c>
      <c r="B53" t="s">
        <v>91</v>
      </c>
      <c r="C53" t="s">
        <v>29</v>
      </c>
      <c r="D53" t="s">
        <v>70</v>
      </c>
      <c r="E53" t="s">
        <v>121</v>
      </c>
      <c r="F53" s="19">
        <v>13525.2</v>
      </c>
      <c r="G53">
        <f>+SUMIFS('DATA ACHATS CONFIRMES'!C:C,'DATA ACHATS CONFIRMES'!B:B,A53)</f>
        <v>0</v>
      </c>
      <c r="H53" s="19">
        <f t="shared" si="1"/>
        <v>13525.2</v>
      </c>
    </row>
    <row r="54" spans="1:8" hidden="1" x14ac:dyDescent="0.3">
      <c r="A54" t="str">
        <f t="shared" si="0"/>
        <v>AL JABR-Charges contractuelles-TAXE URBAINE ET TAXE D'ÉDILITÉ</v>
      </c>
      <c r="B54" t="s">
        <v>91</v>
      </c>
      <c r="C54" t="s">
        <v>29</v>
      </c>
      <c r="D54" t="s">
        <v>71</v>
      </c>
      <c r="E54" t="s">
        <v>121</v>
      </c>
      <c r="F54" s="19">
        <v>85694.399999999994</v>
      </c>
      <c r="G54">
        <f>+SUMIFS('DATA ACHATS CONFIRMES'!C:C,'DATA ACHATS CONFIRMES'!B:B,A54)</f>
        <v>0</v>
      </c>
      <c r="H54" s="19">
        <f t="shared" si="1"/>
        <v>85694.399999999994</v>
      </c>
    </row>
    <row r="55" spans="1:8" hidden="1" x14ac:dyDescent="0.3">
      <c r="A55" t="str">
        <f t="shared" si="0"/>
        <v>AL JABR-Charges contractuelles-TAXES SUR LES VÉHICULES</v>
      </c>
      <c r="B55" t="s">
        <v>91</v>
      </c>
      <c r="C55" t="s">
        <v>29</v>
      </c>
      <c r="D55" t="s">
        <v>67</v>
      </c>
      <c r="E55" t="s">
        <v>121</v>
      </c>
      <c r="F55" s="19">
        <v>8173.34</v>
      </c>
      <c r="G55">
        <f>+SUMIFS('DATA ACHATS CONFIRMES'!C:C,'DATA ACHATS CONFIRMES'!B:B,A55)</f>
        <v>0</v>
      </c>
      <c r="H55" s="19">
        <f t="shared" si="1"/>
        <v>8173.34</v>
      </c>
    </row>
    <row r="56" spans="1:8" x14ac:dyDescent="0.3">
      <c r="A56" t="str">
        <f t="shared" si="0"/>
        <v>AL JABR-Commun-Achats-Consommables</v>
      </c>
      <c r="B56" t="s">
        <v>91</v>
      </c>
      <c r="C56" t="s">
        <v>10</v>
      </c>
      <c r="D56" t="s">
        <v>44</v>
      </c>
      <c r="E56" t="s">
        <v>121</v>
      </c>
      <c r="F56" s="19">
        <v>14196.7030955586</v>
      </c>
      <c r="G56">
        <f>+SUMIFS('DATA ACHATS CONFIRMES'!C:C,'DATA ACHATS CONFIRMES'!B:B,A56)</f>
        <v>0</v>
      </c>
      <c r="H56" s="19">
        <f t="shared" si="1"/>
        <v>14196.7030955586</v>
      </c>
    </row>
    <row r="57" spans="1:8" hidden="1" x14ac:dyDescent="0.3">
      <c r="A57" t="str">
        <f t="shared" si="0"/>
        <v>AL JABR-Commun-Achats-Fournitures</v>
      </c>
      <c r="B57" t="s">
        <v>91</v>
      </c>
      <c r="C57" t="s">
        <v>10</v>
      </c>
      <c r="D57" t="s">
        <v>45</v>
      </c>
      <c r="E57" t="s">
        <v>121</v>
      </c>
      <c r="F57" s="19">
        <v>18701.174685984501</v>
      </c>
      <c r="G57">
        <f>+SUMIFS('DATA ACHATS CONFIRMES'!C:C,'DATA ACHATS CONFIRMES'!B:B,A57)</f>
        <v>0</v>
      </c>
      <c r="H57" s="19">
        <f t="shared" si="1"/>
        <v>18701.174685984501</v>
      </c>
    </row>
    <row r="58" spans="1:8" hidden="1" x14ac:dyDescent="0.3">
      <c r="A58" t="str">
        <f t="shared" si="0"/>
        <v>AL JABR-Formations-Formations</v>
      </c>
      <c r="B58" t="s">
        <v>91</v>
      </c>
      <c r="C58" t="s">
        <v>24</v>
      </c>
      <c r="D58" t="s">
        <v>24</v>
      </c>
      <c r="E58" t="s">
        <v>121</v>
      </c>
      <c r="F58" s="19">
        <v>21200</v>
      </c>
      <c r="G58">
        <f>+SUMIFS('DATA ACHATS CONFIRMES'!C:C,'DATA ACHATS CONFIRMES'!B:B,A58)</f>
        <v>0</v>
      </c>
      <c r="H58" s="19">
        <f t="shared" si="1"/>
        <v>21200</v>
      </c>
    </row>
    <row r="59" spans="1:8" hidden="1" x14ac:dyDescent="0.3">
      <c r="A59" t="str">
        <f t="shared" si="0"/>
        <v>AL JABR-Marketing et Communication-Activités After School</v>
      </c>
      <c r="B59" t="s">
        <v>91</v>
      </c>
      <c r="C59" t="s">
        <v>28</v>
      </c>
      <c r="D59" t="s">
        <v>64</v>
      </c>
      <c r="E59" t="s">
        <v>121</v>
      </c>
      <c r="F59" s="19">
        <v>10000</v>
      </c>
      <c r="G59">
        <f>+SUMIFS('DATA ACHATS CONFIRMES'!C:C,'DATA ACHATS CONFIRMES'!B:B,A59)</f>
        <v>0</v>
      </c>
      <c r="H59" s="19">
        <f t="shared" si="1"/>
        <v>10000</v>
      </c>
    </row>
    <row r="60" spans="1:8" hidden="1" x14ac:dyDescent="0.3">
      <c r="A60" t="str">
        <f t="shared" si="0"/>
        <v>AL JABR-Marketing et Communication-Affichage 4*3</v>
      </c>
      <c r="B60" t="s">
        <v>91</v>
      </c>
      <c r="C60" t="s">
        <v>28</v>
      </c>
      <c r="D60" t="s">
        <v>127</v>
      </c>
      <c r="E60" t="s">
        <v>121</v>
      </c>
      <c r="F60" s="19">
        <v>44160</v>
      </c>
      <c r="G60">
        <f>+SUMIFS('DATA ACHATS CONFIRMES'!C:C,'DATA ACHATS CONFIRMES'!B:B,A60)</f>
        <v>0</v>
      </c>
      <c r="H60" s="19">
        <f t="shared" si="1"/>
        <v>44160</v>
      </c>
    </row>
    <row r="61" spans="1:8" hidden="1" x14ac:dyDescent="0.3">
      <c r="A61" t="str">
        <f t="shared" si="0"/>
        <v>AL JABR-Marketing et Communication-Campagne de communication</v>
      </c>
      <c r="B61" t="s">
        <v>91</v>
      </c>
      <c r="C61" t="s">
        <v>28</v>
      </c>
      <c r="D61" t="s">
        <v>65</v>
      </c>
      <c r="E61" t="s">
        <v>121</v>
      </c>
      <c r="F61" s="19">
        <v>80000</v>
      </c>
      <c r="G61">
        <f>+SUMIFS('DATA ACHATS CONFIRMES'!C:C,'DATA ACHATS CONFIRMES'!B:B,A61)</f>
        <v>0</v>
      </c>
      <c r="H61" s="19">
        <f t="shared" si="1"/>
        <v>80000</v>
      </c>
    </row>
    <row r="62" spans="1:8" hidden="1" x14ac:dyDescent="0.3">
      <c r="A62" t="str">
        <f t="shared" si="0"/>
        <v>AL JABR-Marketing et Communication-Campagne Test Aout</v>
      </c>
      <c r="B62" t="s">
        <v>91</v>
      </c>
      <c r="C62" t="s">
        <v>28</v>
      </c>
      <c r="D62" t="s">
        <v>128</v>
      </c>
      <c r="E62" t="s">
        <v>121</v>
      </c>
      <c r="F62" s="19">
        <v>40000</v>
      </c>
      <c r="G62">
        <f>+SUMIFS('DATA ACHATS CONFIRMES'!C:C,'DATA ACHATS CONFIRMES'!B:B,A62)</f>
        <v>0</v>
      </c>
      <c r="H62" s="19">
        <f t="shared" si="1"/>
        <v>40000</v>
      </c>
    </row>
    <row r="63" spans="1:8" hidden="1" x14ac:dyDescent="0.3">
      <c r="A63" t="str">
        <f t="shared" si="0"/>
        <v>AL JABR-Marketing et Communication-Impression documents</v>
      </c>
      <c r="B63" t="s">
        <v>91</v>
      </c>
      <c r="C63" t="s">
        <v>28</v>
      </c>
      <c r="D63" t="s">
        <v>61</v>
      </c>
      <c r="E63" t="s">
        <v>121</v>
      </c>
      <c r="F63" s="19">
        <v>20000</v>
      </c>
      <c r="G63">
        <f>+SUMIFS('DATA ACHATS CONFIRMES'!C:C,'DATA ACHATS CONFIRMES'!B:B,A63)</f>
        <v>1692</v>
      </c>
      <c r="H63" s="19">
        <f t="shared" si="1"/>
        <v>18308</v>
      </c>
    </row>
    <row r="64" spans="1:8" hidden="1" x14ac:dyDescent="0.3">
      <c r="A64" t="str">
        <f t="shared" si="0"/>
        <v>AL JABR-Marketing et Communication-Journée portes ouvertes</v>
      </c>
      <c r="B64" t="s">
        <v>91</v>
      </c>
      <c r="C64" t="s">
        <v>28</v>
      </c>
      <c r="D64" t="s">
        <v>62</v>
      </c>
      <c r="E64" t="s">
        <v>121</v>
      </c>
      <c r="F64" s="19">
        <v>20000</v>
      </c>
      <c r="G64">
        <f>+SUMIFS('DATA ACHATS CONFIRMES'!C:C,'DATA ACHATS CONFIRMES'!B:B,A64)</f>
        <v>0</v>
      </c>
      <c r="H64" s="19">
        <f t="shared" si="1"/>
        <v>20000</v>
      </c>
    </row>
    <row r="65" spans="1:8" hidden="1" x14ac:dyDescent="0.3">
      <c r="A65" t="str">
        <f t="shared" si="0"/>
        <v>AL JABR-Marketing et Communication-Signalisation &amp; aménagement</v>
      </c>
      <c r="B65" t="s">
        <v>91</v>
      </c>
      <c r="C65" t="s">
        <v>28</v>
      </c>
      <c r="D65" t="s">
        <v>59</v>
      </c>
      <c r="E65" t="s">
        <v>121</v>
      </c>
      <c r="F65" s="19">
        <v>90000</v>
      </c>
      <c r="G65">
        <f>+SUMIFS('DATA ACHATS CONFIRMES'!C:C,'DATA ACHATS CONFIRMES'!B:B,A65)</f>
        <v>0</v>
      </c>
      <c r="H65" s="19">
        <f t="shared" si="1"/>
        <v>90000</v>
      </c>
    </row>
    <row r="66" spans="1:8" hidden="1" x14ac:dyDescent="0.3">
      <c r="A66" t="str">
        <f t="shared" si="0"/>
        <v>AL JABR-Marketing et Communication-Sponsoring de postes</v>
      </c>
      <c r="B66" t="s">
        <v>91</v>
      </c>
      <c r="C66" t="s">
        <v>28</v>
      </c>
      <c r="D66" t="s">
        <v>63</v>
      </c>
      <c r="E66" t="s">
        <v>121</v>
      </c>
      <c r="F66" s="19">
        <v>15000</v>
      </c>
      <c r="G66">
        <f>+SUMIFS('DATA ACHATS CONFIRMES'!C:C,'DATA ACHATS CONFIRMES'!B:B,A66)</f>
        <v>0</v>
      </c>
      <c r="H66" s="19">
        <f t="shared" si="1"/>
        <v>15000</v>
      </c>
    </row>
    <row r="67" spans="1:8" hidden="1" x14ac:dyDescent="0.3">
      <c r="A67" t="str">
        <f t="shared" si="0"/>
        <v>AL JABR-Parascolaire-Divers Evenements</v>
      </c>
      <c r="B67" t="s">
        <v>91</v>
      </c>
      <c r="C67" t="s">
        <v>30</v>
      </c>
      <c r="D67" t="s">
        <v>129</v>
      </c>
      <c r="E67" t="s">
        <v>121</v>
      </c>
      <c r="F67" s="19">
        <v>83835.993723497595</v>
      </c>
      <c r="G67">
        <f>+SUMIFS('DATA ACHATS CONFIRMES'!C:C,'DATA ACHATS CONFIRMES'!B:B,A67)</f>
        <v>0</v>
      </c>
      <c r="H67" s="19">
        <f t="shared" si="1"/>
        <v>83835.993723497595</v>
      </c>
    </row>
    <row r="68" spans="1:8" x14ac:dyDescent="0.3">
      <c r="A68" t="str">
        <f t="shared" si="0"/>
        <v>AL JABR-Secondaire-Achats-Consommables</v>
      </c>
      <c r="B68" t="s">
        <v>91</v>
      </c>
      <c r="C68" t="s">
        <v>10</v>
      </c>
      <c r="D68" t="s">
        <v>44</v>
      </c>
      <c r="E68" t="s">
        <v>122</v>
      </c>
      <c r="F68" s="19">
        <v>28819.303053093699</v>
      </c>
      <c r="G68">
        <f>+SUMIFS('DATA ACHATS CONFIRMES'!C:C,'DATA ACHATS CONFIRMES'!B:B,A68)</f>
        <v>4920</v>
      </c>
      <c r="H68" s="19">
        <f t="shared" si="1"/>
        <v>23899.303053093699</v>
      </c>
    </row>
    <row r="69" spans="1:8" hidden="1" x14ac:dyDescent="0.3">
      <c r="A69" t="str">
        <f t="shared" si="0"/>
        <v>AL JABR-Secondaire-Achats-Fournitures</v>
      </c>
      <c r="B69" t="s">
        <v>91</v>
      </c>
      <c r="C69" t="s">
        <v>10</v>
      </c>
      <c r="D69" t="s">
        <v>45</v>
      </c>
      <c r="E69" t="s">
        <v>122</v>
      </c>
      <c r="F69" s="19">
        <v>186294.54139776999</v>
      </c>
      <c r="G69">
        <f>+SUMIFS('DATA ACHATS CONFIRMES'!C:C,'DATA ACHATS CONFIRMES'!B:B,A69)</f>
        <v>0</v>
      </c>
      <c r="H69" s="19">
        <f t="shared" si="1"/>
        <v>186294.54139776999</v>
      </c>
    </row>
    <row r="70" spans="1:8" hidden="1" x14ac:dyDescent="0.3">
      <c r="A70" t="str">
        <f t="shared" ref="A70:A133" si="2">+IF(OR(D70="Fournitures",D70="consommables"),CONCATENATE(B70,"-",E70,"-",C70,"-",D70), CONCATENATE(B70,"-",C70,"-",D70))</f>
        <v>AL JABR-SI-Autres charges SI</v>
      </c>
      <c r="B70" t="s">
        <v>91</v>
      </c>
      <c r="C70" t="s">
        <v>25</v>
      </c>
      <c r="D70" t="s">
        <v>48</v>
      </c>
      <c r="E70" t="s">
        <v>121</v>
      </c>
      <c r="F70" s="19">
        <v>65826.502775841305</v>
      </c>
      <c r="G70">
        <f>+SUMIFS('DATA ACHATS CONFIRMES'!C:C,'DATA ACHATS CONFIRMES'!B:B,A70)</f>
        <v>0</v>
      </c>
      <c r="H70" s="19">
        <f t="shared" ref="H70:H133" si="3">+F70-G70</f>
        <v>65826.502775841305</v>
      </c>
    </row>
    <row r="71" spans="1:8" hidden="1" x14ac:dyDescent="0.3">
      <c r="A71" t="str">
        <f t="shared" si="2"/>
        <v>AL JABR-SI-Dématérialisation des RI</v>
      </c>
      <c r="B71" t="s">
        <v>91</v>
      </c>
      <c r="C71" t="s">
        <v>25</v>
      </c>
      <c r="D71" t="s">
        <v>53</v>
      </c>
      <c r="E71" t="s">
        <v>121</v>
      </c>
      <c r="F71" s="19">
        <v>13713.8547449669</v>
      </c>
      <c r="G71">
        <f>+SUMIFS('DATA ACHATS CONFIRMES'!C:C,'DATA ACHATS CONFIRMES'!B:B,A71)</f>
        <v>0</v>
      </c>
      <c r="H71" s="19">
        <f t="shared" si="3"/>
        <v>13713.8547449669</v>
      </c>
    </row>
    <row r="72" spans="1:8" hidden="1" x14ac:dyDescent="0.3">
      <c r="A72" t="str">
        <f t="shared" si="2"/>
        <v>AL JABR-SI-GPS</v>
      </c>
      <c r="B72" t="s">
        <v>91</v>
      </c>
      <c r="C72" t="s">
        <v>25</v>
      </c>
      <c r="D72" t="s">
        <v>49</v>
      </c>
      <c r="E72" t="s">
        <v>121</v>
      </c>
      <c r="F72" s="19">
        <v>28203.958114946301</v>
      </c>
      <c r="G72">
        <f>+SUMIFS('DATA ACHATS CONFIRMES'!C:C,'DATA ACHATS CONFIRMES'!B:B,A72)</f>
        <v>0</v>
      </c>
      <c r="H72" s="19">
        <f t="shared" si="3"/>
        <v>28203.958114946301</v>
      </c>
    </row>
    <row r="73" spans="1:8" hidden="1" x14ac:dyDescent="0.3">
      <c r="A73" t="str">
        <f t="shared" si="2"/>
        <v>AL JABR-SI-Pronote</v>
      </c>
      <c r="B73" t="s">
        <v>91</v>
      </c>
      <c r="C73" t="s">
        <v>25</v>
      </c>
      <c r="D73" t="s">
        <v>51</v>
      </c>
      <c r="E73" t="s">
        <v>121</v>
      </c>
      <c r="F73" s="19">
        <v>35446.980000000003</v>
      </c>
      <c r="G73">
        <f>+SUMIFS('DATA ACHATS CONFIRMES'!C:C,'DATA ACHATS CONFIRMES'!B:B,A73)</f>
        <v>0</v>
      </c>
      <c r="H73" s="19">
        <f t="shared" si="3"/>
        <v>35446.980000000003</v>
      </c>
    </row>
    <row r="74" spans="1:8" hidden="1" x14ac:dyDescent="0.3">
      <c r="A74" t="str">
        <f t="shared" si="2"/>
        <v>AL JABR-SI-SAGE 1000</v>
      </c>
      <c r="B74" t="s">
        <v>91</v>
      </c>
      <c r="C74" t="s">
        <v>25</v>
      </c>
      <c r="D74" t="s">
        <v>54</v>
      </c>
      <c r="E74" t="s">
        <v>121</v>
      </c>
      <c r="F74" s="19">
        <v>28862.971357061699</v>
      </c>
      <c r="G74">
        <f>+SUMIFS('DATA ACHATS CONFIRMES'!C:C,'DATA ACHATS CONFIRMES'!B:B,A74)</f>
        <v>0</v>
      </c>
      <c r="H74" s="19">
        <f t="shared" si="3"/>
        <v>28862.971357061699</v>
      </c>
    </row>
    <row r="75" spans="1:8" hidden="1" x14ac:dyDescent="0.3">
      <c r="A75" t="str">
        <f t="shared" si="2"/>
        <v>AL JABR-SI-SAGE PAIE</v>
      </c>
      <c r="B75" t="s">
        <v>91</v>
      </c>
      <c r="C75" t="s">
        <v>25</v>
      </c>
      <c r="D75" t="s">
        <v>50</v>
      </c>
      <c r="E75" t="s">
        <v>121</v>
      </c>
      <c r="F75" s="19">
        <v>28531.674796903699</v>
      </c>
      <c r="G75">
        <f>+SUMIFS('DATA ACHATS CONFIRMES'!C:C,'DATA ACHATS CONFIRMES'!B:B,A75)</f>
        <v>13353.8</v>
      </c>
      <c r="H75" s="19">
        <f t="shared" si="3"/>
        <v>15177.874796903699</v>
      </c>
    </row>
    <row r="76" spans="1:8" hidden="1" x14ac:dyDescent="0.3">
      <c r="A76" t="str">
        <f t="shared" si="2"/>
        <v>AL JABR-SI-Vdoc</v>
      </c>
      <c r="B76" t="s">
        <v>91</v>
      </c>
      <c r="C76" t="s">
        <v>25</v>
      </c>
      <c r="D76" t="s">
        <v>52</v>
      </c>
      <c r="E76" t="s">
        <v>121</v>
      </c>
      <c r="F76" s="19">
        <v>45255.720658390899</v>
      </c>
      <c r="G76">
        <f>+SUMIFS('DATA ACHATS CONFIRMES'!C:C,'DATA ACHATS CONFIRMES'!B:B,A76)</f>
        <v>0</v>
      </c>
      <c r="H76" s="19">
        <f t="shared" si="3"/>
        <v>45255.720658390899</v>
      </c>
    </row>
    <row r="77" spans="1:8" hidden="1" x14ac:dyDescent="0.3">
      <c r="A77" t="str">
        <f t="shared" si="2"/>
        <v>ALJABR JUNIOR BOUSJOURA-Achats Hors Circuit (Caisse)-Achats Hors Circuit (Caisse)</v>
      </c>
      <c r="B77" t="s">
        <v>90</v>
      </c>
      <c r="C77" t="s">
        <v>26</v>
      </c>
      <c r="D77" t="s">
        <v>26</v>
      </c>
      <c r="E77" t="s">
        <v>121</v>
      </c>
      <c r="F77" s="19">
        <v>30000</v>
      </c>
      <c r="G77">
        <f>+SUMIFS('DATA ACHATS CONFIRMES'!C:C,'DATA ACHATS CONFIRMES'!B:B,A77)</f>
        <v>0</v>
      </c>
      <c r="H77" s="19">
        <f t="shared" si="3"/>
        <v>30000</v>
      </c>
    </row>
    <row r="78" spans="1:8" hidden="1" x14ac:dyDescent="0.3">
      <c r="A78" t="str">
        <f t="shared" si="2"/>
        <v>ALJABR JUNIOR BOUSJOURA-Achats-Cantine</v>
      </c>
      <c r="B78" t="s">
        <v>90</v>
      </c>
      <c r="C78" t="s">
        <v>10</v>
      </c>
      <c r="D78" t="s">
        <v>42</v>
      </c>
      <c r="E78" t="s">
        <v>121</v>
      </c>
      <c r="F78" s="19">
        <v>1805533.3689155499</v>
      </c>
      <c r="G78">
        <f>+SUMIFS('DATA ACHATS CONFIRMES'!C:C,'DATA ACHATS CONFIRMES'!B:B,A78)</f>
        <v>0</v>
      </c>
      <c r="H78" s="19">
        <f t="shared" si="3"/>
        <v>1805533.3689155499</v>
      </c>
    </row>
    <row r="79" spans="1:8" hidden="1" x14ac:dyDescent="0.3">
      <c r="A79" t="str">
        <f t="shared" si="2"/>
        <v>ALJABR JUNIOR BOUSJOURA-Achats-Divers</v>
      </c>
      <c r="B79" t="s">
        <v>90</v>
      </c>
      <c r="C79" t="s">
        <v>10</v>
      </c>
      <c r="D79" t="s">
        <v>31</v>
      </c>
      <c r="E79" t="s">
        <v>121</v>
      </c>
      <c r="F79" s="19">
        <v>239462.13308376801</v>
      </c>
      <c r="G79">
        <f>+SUMIFS('DATA ACHATS CONFIRMES'!C:C,'DATA ACHATS CONFIRMES'!B:B,A79)</f>
        <v>0</v>
      </c>
      <c r="H79" s="19">
        <f t="shared" si="3"/>
        <v>239462.13308376801</v>
      </c>
    </row>
    <row r="80" spans="1:8" hidden="1" x14ac:dyDescent="0.3">
      <c r="A80" t="str">
        <f t="shared" si="2"/>
        <v>ALJABR JUNIOR BOUSJOURA-Achats-Divers Prestations de service</v>
      </c>
      <c r="B80" t="s">
        <v>90</v>
      </c>
      <c r="C80" t="s">
        <v>10</v>
      </c>
      <c r="D80" t="s">
        <v>123</v>
      </c>
      <c r="E80" t="s">
        <v>121</v>
      </c>
      <c r="F80" s="19">
        <v>483343.76277570601</v>
      </c>
      <c r="G80">
        <f>+SUMIFS('DATA ACHATS CONFIRMES'!C:C,'DATA ACHATS CONFIRMES'!B:B,A80)</f>
        <v>0</v>
      </c>
      <c r="H80" s="19">
        <f t="shared" si="3"/>
        <v>483343.76277570601</v>
      </c>
    </row>
    <row r="81" spans="1:8" hidden="1" x14ac:dyDescent="0.3">
      <c r="A81" t="str">
        <f t="shared" si="2"/>
        <v>ALJABR JUNIOR BOUSJOURA-Achats-DIVERS REPARATIONS</v>
      </c>
      <c r="B81" t="s">
        <v>90</v>
      </c>
      <c r="C81" t="s">
        <v>10</v>
      </c>
      <c r="D81" t="s">
        <v>38</v>
      </c>
      <c r="E81" t="s">
        <v>121</v>
      </c>
      <c r="F81" s="19">
        <v>29063.638800000001</v>
      </c>
      <c r="G81">
        <f>+SUMIFS('DATA ACHATS CONFIRMES'!C:C,'DATA ACHATS CONFIRMES'!B:B,A81)</f>
        <v>0</v>
      </c>
      <c r="H81" s="19">
        <f t="shared" si="3"/>
        <v>29063.638800000001</v>
      </c>
    </row>
    <row r="82" spans="1:8" hidden="1" x14ac:dyDescent="0.3">
      <c r="A82" t="str">
        <f t="shared" si="2"/>
        <v>ALJABR JUNIOR BOUSJOURA-Achats-Entretien et réparations</v>
      </c>
      <c r="B82" t="s">
        <v>90</v>
      </c>
      <c r="C82" t="s">
        <v>10</v>
      </c>
      <c r="D82" t="s">
        <v>43</v>
      </c>
      <c r="E82" t="s">
        <v>121</v>
      </c>
      <c r="F82" s="19">
        <v>844242.35538906395</v>
      </c>
      <c r="G82">
        <f>+SUMIFS('DATA ACHATS CONFIRMES'!C:C,'DATA ACHATS CONFIRMES'!B:B,A82)</f>
        <v>0</v>
      </c>
      <c r="H82" s="19">
        <f t="shared" si="3"/>
        <v>844242.35538906395</v>
      </c>
    </row>
    <row r="83" spans="1:8" hidden="1" x14ac:dyDescent="0.3">
      <c r="A83" t="str">
        <f t="shared" si="2"/>
        <v>ALJABR JUNIOR BOUSJOURA-Achats-Location copieur</v>
      </c>
      <c r="B83" t="s">
        <v>90</v>
      </c>
      <c r="C83" t="s">
        <v>10</v>
      </c>
      <c r="D83" t="s">
        <v>124</v>
      </c>
      <c r="E83" t="s">
        <v>121</v>
      </c>
      <c r="F83" s="19">
        <v>266165.211784293</v>
      </c>
      <c r="G83">
        <f>+SUMIFS('DATA ACHATS CONFIRMES'!C:C,'DATA ACHATS CONFIRMES'!B:B,A83)</f>
        <v>0</v>
      </c>
      <c r="H83" s="19">
        <f t="shared" si="3"/>
        <v>266165.211784293</v>
      </c>
    </row>
    <row r="84" spans="1:8" hidden="1" x14ac:dyDescent="0.3">
      <c r="A84" t="str">
        <f t="shared" si="2"/>
        <v>ALJABR JUNIOR BOUSJOURA-Achats-Petit équipement</v>
      </c>
      <c r="B84" t="s">
        <v>90</v>
      </c>
      <c r="C84" t="s">
        <v>10</v>
      </c>
      <c r="D84" t="s">
        <v>34</v>
      </c>
      <c r="E84" t="s">
        <v>121</v>
      </c>
      <c r="F84" s="19">
        <v>510666.20346360601</v>
      </c>
      <c r="G84">
        <f>+SUMIFS('DATA ACHATS CONFIRMES'!C:C,'DATA ACHATS CONFIRMES'!B:B,A84)</f>
        <v>0</v>
      </c>
      <c r="H84" s="19">
        <f t="shared" si="3"/>
        <v>510666.20346360601</v>
      </c>
    </row>
    <row r="85" spans="1:8" hidden="1" x14ac:dyDescent="0.3">
      <c r="A85" t="str">
        <f t="shared" si="2"/>
        <v>ALJABR JUNIOR BOUSJOURA-Achats-Pharmacie</v>
      </c>
      <c r="B85" t="s">
        <v>90</v>
      </c>
      <c r="C85" t="s">
        <v>10</v>
      </c>
      <c r="D85" t="s">
        <v>32</v>
      </c>
      <c r="E85" t="s">
        <v>121</v>
      </c>
      <c r="F85" s="19">
        <v>9291.9842064434597</v>
      </c>
      <c r="G85">
        <f>+SUMIFS('DATA ACHATS CONFIRMES'!C:C,'DATA ACHATS CONFIRMES'!B:B,A85)</f>
        <v>0</v>
      </c>
      <c r="H85" s="19">
        <f t="shared" si="3"/>
        <v>9291.9842064434597</v>
      </c>
    </row>
    <row r="86" spans="1:8" hidden="1" x14ac:dyDescent="0.3">
      <c r="A86" t="str">
        <f t="shared" si="2"/>
        <v>ALJABR JUNIOR BOUSJOURA-Achats-Pneus</v>
      </c>
      <c r="B86" t="s">
        <v>90</v>
      </c>
      <c r="C86" t="s">
        <v>10</v>
      </c>
      <c r="D86" t="s">
        <v>41</v>
      </c>
      <c r="E86" t="s">
        <v>125</v>
      </c>
      <c r="F86" s="19">
        <v>25200</v>
      </c>
      <c r="G86">
        <f>+SUMIFS('DATA ACHATS CONFIRMES'!C:C,'DATA ACHATS CONFIRMES'!B:B,A86)</f>
        <v>0</v>
      </c>
      <c r="H86" s="19">
        <f t="shared" si="3"/>
        <v>25200</v>
      </c>
    </row>
    <row r="87" spans="1:8" hidden="1" x14ac:dyDescent="0.3">
      <c r="A87" t="str">
        <f t="shared" si="2"/>
        <v>ALJABR JUNIOR BOUSJOURA-Achats-Produits de nettoyage</v>
      </c>
      <c r="B87" t="s">
        <v>90</v>
      </c>
      <c r="C87" t="s">
        <v>10</v>
      </c>
      <c r="D87" t="s">
        <v>36</v>
      </c>
      <c r="E87" t="s">
        <v>121</v>
      </c>
      <c r="F87" s="19">
        <v>155089.42800000001</v>
      </c>
      <c r="G87">
        <f>+SUMIFS('DATA ACHATS CONFIRMES'!C:C,'DATA ACHATS CONFIRMES'!B:B,A87)</f>
        <v>0</v>
      </c>
      <c r="H87" s="19">
        <f t="shared" si="3"/>
        <v>155089.42800000001</v>
      </c>
    </row>
    <row r="88" spans="1:8" hidden="1" x14ac:dyDescent="0.3">
      <c r="A88" t="str">
        <f t="shared" si="2"/>
        <v>ALJABR JUNIOR BOUSJOURA-Achats-Travaux d'impression</v>
      </c>
      <c r="B88" t="s">
        <v>90</v>
      </c>
      <c r="C88" t="s">
        <v>10</v>
      </c>
      <c r="D88" t="s">
        <v>35</v>
      </c>
      <c r="E88" t="s">
        <v>121</v>
      </c>
      <c r="F88" s="19">
        <v>328550.25613308698</v>
      </c>
      <c r="G88">
        <f>+SUMIFS('DATA ACHATS CONFIRMES'!C:C,'DATA ACHATS CONFIRMES'!B:B,A88)</f>
        <v>0</v>
      </c>
      <c r="H88" s="19">
        <f t="shared" si="3"/>
        <v>328550.25613308698</v>
      </c>
    </row>
    <row r="89" spans="1:8" hidden="1" x14ac:dyDescent="0.3">
      <c r="A89" t="str">
        <f t="shared" si="2"/>
        <v>ALJABR JUNIOR BOUSJOURA-Achats-Vêtement de travail</v>
      </c>
      <c r="B89" t="s">
        <v>90</v>
      </c>
      <c r="C89" t="s">
        <v>10</v>
      </c>
      <c r="D89" t="s">
        <v>33</v>
      </c>
      <c r="E89" t="s">
        <v>121</v>
      </c>
      <c r="F89" s="19">
        <v>236904.22261828001</v>
      </c>
      <c r="G89">
        <f>+SUMIFS('DATA ACHATS CONFIRMES'!C:C,'DATA ACHATS CONFIRMES'!B:B,A89)</f>
        <v>0</v>
      </c>
      <c r="H89" s="19">
        <f t="shared" si="3"/>
        <v>236904.22261828001</v>
      </c>
    </row>
    <row r="90" spans="1:8" hidden="1" x14ac:dyDescent="0.3">
      <c r="A90" t="str">
        <f t="shared" si="2"/>
        <v>ALJABR JUNIOR BOUSJOURA-Achats-Vidange</v>
      </c>
      <c r="B90" t="s">
        <v>90</v>
      </c>
      <c r="C90" t="s">
        <v>10</v>
      </c>
      <c r="D90" t="s">
        <v>40</v>
      </c>
      <c r="E90" t="s">
        <v>125</v>
      </c>
      <c r="F90" s="19">
        <v>20096.630399999998</v>
      </c>
      <c r="G90">
        <f>+SUMIFS('DATA ACHATS CONFIRMES'!C:C,'DATA ACHATS CONFIRMES'!B:B,A90)</f>
        <v>0</v>
      </c>
      <c r="H90" s="19">
        <f t="shared" si="3"/>
        <v>20096.630399999998</v>
      </c>
    </row>
    <row r="91" spans="1:8" hidden="1" x14ac:dyDescent="0.3">
      <c r="A91" t="str">
        <f t="shared" si="2"/>
        <v>ALJABR JUNIOR BOUSJOURA-Achats-Visite technique</v>
      </c>
      <c r="B91" t="s">
        <v>90</v>
      </c>
      <c r="C91" t="s">
        <v>10</v>
      </c>
      <c r="D91" t="s">
        <v>39</v>
      </c>
      <c r="E91" t="s">
        <v>125</v>
      </c>
      <c r="F91" s="19">
        <v>11200</v>
      </c>
      <c r="G91">
        <f>+SUMIFS('DATA ACHATS CONFIRMES'!C:C,'DATA ACHATS CONFIRMES'!B:B,A91)</f>
        <v>0</v>
      </c>
      <c r="H91" s="19">
        <f t="shared" si="3"/>
        <v>11200</v>
      </c>
    </row>
    <row r="92" spans="1:8" hidden="1" x14ac:dyDescent="0.3">
      <c r="A92" t="str">
        <f t="shared" si="2"/>
        <v>ALJABR JUNIOR BOUSJOURA-Charges Assurances-AT</v>
      </c>
      <c r="B92" t="s">
        <v>90</v>
      </c>
      <c r="C92" t="s">
        <v>27</v>
      </c>
      <c r="D92" t="s">
        <v>57</v>
      </c>
      <c r="E92" t="s">
        <v>121</v>
      </c>
      <c r="F92" s="19">
        <v>79084.144</v>
      </c>
      <c r="G92">
        <f>+SUMIFS('DATA ACHATS CONFIRMES'!C:C,'DATA ACHATS CONFIRMES'!B:B,A92)</f>
        <v>0</v>
      </c>
      <c r="H92" s="19">
        <f t="shared" si="3"/>
        <v>79084.144</v>
      </c>
    </row>
    <row r="93" spans="1:8" hidden="1" x14ac:dyDescent="0.3">
      <c r="A93" t="str">
        <f t="shared" si="2"/>
        <v>ALJABR JUNIOR BOUSJOURA-Charges Assurances-AUTO</v>
      </c>
      <c r="B93" t="s">
        <v>90</v>
      </c>
      <c r="C93" t="s">
        <v>27</v>
      </c>
      <c r="D93" t="s">
        <v>55</v>
      </c>
      <c r="E93" t="s">
        <v>126</v>
      </c>
      <c r="F93" s="19">
        <v>73837.259999999995</v>
      </c>
      <c r="G93">
        <f>+SUMIFS('DATA ACHATS CONFIRMES'!C:C,'DATA ACHATS CONFIRMES'!B:B,A93)</f>
        <v>0</v>
      </c>
      <c r="H93" s="19">
        <f t="shared" si="3"/>
        <v>73837.259999999995</v>
      </c>
    </row>
    <row r="94" spans="1:8" hidden="1" x14ac:dyDescent="0.3">
      <c r="A94" t="str">
        <f t="shared" si="2"/>
        <v>ALJABR JUNIOR BOUSJOURA-Charges Assurances-MULTIRISQUE</v>
      </c>
      <c r="B94" t="s">
        <v>90</v>
      </c>
      <c r="C94" t="s">
        <v>27</v>
      </c>
      <c r="D94" t="s">
        <v>56</v>
      </c>
      <c r="E94" t="s">
        <v>121</v>
      </c>
      <c r="F94" s="19">
        <v>27165.7</v>
      </c>
      <c r="G94">
        <f>+SUMIFS('DATA ACHATS CONFIRMES'!C:C,'DATA ACHATS CONFIRMES'!B:B,A94)</f>
        <v>0</v>
      </c>
      <c r="H94" s="19">
        <f t="shared" si="3"/>
        <v>27165.7</v>
      </c>
    </row>
    <row r="95" spans="1:8" hidden="1" x14ac:dyDescent="0.3">
      <c r="A95" t="str">
        <f t="shared" si="2"/>
        <v>ALJABR JUNIOR BOUSJOURA-Charges Assurances-RC</v>
      </c>
      <c r="B95" t="s">
        <v>90</v>
      </c>
      <c r="C95" t="s">
        <v>27</v>
      </c>
      <c r="D95" t="s">
        <v>58</v>
      </c>
      <c r="E95" t="s">
        <v>121</v>
      </c>
      <c r="F95" s="19">
        <v>18458.8</v>
      </c>
      <c r="G95">
        <f>+SUMIFS('DATA ACHATS CONFIRMES'!C:C,'DATA ACHATS CONFIRMES'!B:B,A95)</f>
        <v>0</v>
      </c>
      <c r="H95" s="19">
        <f t="shared" si="3"/>
        <v>18458.8</v>
      </c>
    </row>
    <row r="96" spans="1:8" hidden="1" x14ac:dyDescent="0.3">
      <c r="A96" t="str">
        <f t="shared" si="2"/>
        <v>ALJABR JUNIOR BOUSJOURA-Charges contractuelles-COTISATIONS</v>
      </c>
      <c r="B96" t="s">
        <v>90</v>
      </c>
      <c r="C96" t="s">
        <v>29</v>
      </c>
      <c r="D96" t="s">
        <v>75</v>
      </c>
      <c r="E96" t="s">
        <v>121</v>
      </c>
      <c r="F96" s="19">
        <v>372287</v>
      </c>
      <c r="G96">
        <f>+SUMIFS('DATA ACHATS CONFIRMES'!C:C,'DATA ACHATS CONFIRMES'!B:B,A96)</f>
        <v>0</v>
      </c>
      <c r="H96" s="19">
        <f t="shared" si="3"/>
        <v>372287</v>
      </c>
    </row>
    <row r="97" spans="1:8" hidden="1" x14ac:dyDescent="0.3">
      <c r="A97" t="str">
        <f t="shared" si="2"/>
        <v>ALJABR JUNIOR BOUSJOURA-Charges contractuelles-DROITS D’ENREGISTREMENT ET DE TIMBRE</v>
      </c>
      <c r="B97" t="s">
        <v>90</v>
      </c>
      <c r="C97" t="s">
        <v>29</v>
      </c>
      <c r="D97" t="s">
        <v>68</v>
      </c>
      <c r="E97" t="s">
        <v>121</v>
      </c>
      <c r="F97" s="19">
        <v>8197.3150000000005</v>
      </c>
      <c r="G97">
        <f>+SUMIFS('DATA ACHATS CONFIRMES'!C:C,'DATA ACHATS CONFIRMES'!B:B,A97)</f>
        <v>0</v>
      </c>
      <c r="H97" s="19">
        <f t="shared" si="3"/>
        <v>8197.3150000000005</v>
      </c>
    </row>
    <row r="98" spans="1:8" hidden="1" x14ac:dyDescent="0.3">
      <c r="A98" t="str">
        <f t="shared" si="2"/>
        <v>ALJABR JUNIOR BOUSJOURA-Charges contractuelles-EAU</v>
      </c>
      <c r="B98" t="s">
        <v>90</v>
      </c>
      <c r="C98" t="s">
        <v>29</v>
      </c>
      <c r="D98" t="s">
        <v>87</v>
      </c>
      <c r="E98" t="s">
        <v>121</v>
      </c>
      <c r="F98" s="19">
        <v>98641.5</v>
      </c>
      <c r="G98">
        <f>+SUMIFS('DATA ACHATS CONFIRMES'!C:C,'DATA ACHATS CONFIRMES'!B:B,A98)</f>
        <v>0</v>
      </c>
      <c r="H98" s="19">
        <f t="shared" si="3"/>
        <v>98641.5</v>
      </c>
    </row>
    <row r="99" spans="1:8" hidden="1" x14ac:dyDescent="0.3">
      <c r="A99" t="str">
        <f t="shared" si="2"/>
        <v>ALJABR JUNIOR BOUSJOURA-Charges contractuelles-ELECTRICITE</v>
      </c>
      <c r="B99" t="s">
        <v>90</v>
      </c>
      <c r="C99" t="s">
        <v>29</v>
      </c>
      <c r="D99" t="s">
        <v>88</v>
      </c>
      <c r="E99" t="s">
        <v>121</v>
      </c>
      <c r="F99" s="19">
        <v>189561.94500000001</v>
      </c>
      <c r="G99">
        <f>+SUMIFS('DATA ACHATS CONFIRMES'!C:C,'DATA ACHATS CONFIRMES'!B:B,A99)</f>
        <v>0</v>
      </c>
      <c r="H99" s="19">
        <f t="shared" si="3"/>
        <v>189561.94500000001</v>
      </c>
    </row>
    <row r="100" spans="1:8" hidden="1" x14ac:dyDescent="0.3">
      <c r="A100" t="str">
        <f t="shared" si="2"/>
        <v>ALJABR JUNIOR BOUSJOURA-Charges contractuelles-FRAIS DE TÉLÉPHONE</v>
      </c>
      <c r="B100" t="s">
        <v>90</v>
      </c>
      <c r="C100" t="s">
        <v>29</v>
      </c>
      <c r="D100" t="s">
        <v>76</v>
      </c>
      <c r="E100" t="s">
        <v>121</v>
      </c>
      <c r="F100" s="19">
        <v>35943.654999999999</v>
      </c>
      <c r="G100">
        <f>+SUMIFS('DATA ACHATS CONFIRMES'!C:C,'DATA ACHATS CONFIRMES'!B:B,A100)</f>
        <v>0</v>
      </c>
      <c r="H100" s="19">
        <f t="shared" si="3"/>
        <v>35943.654999999999</v>
      </c>
    </row>
    <row r="101" spans="1:8" hidden="1" x14ac:dyDescent="0.3">
      <c r="A101" t="str">
        <f t="shared" si="2"/>
        <v>ALJABR JUNIOR BOUSJOURA-Charges contractuelles-FRAIS ET COMMISSIONS SUR SERVICES BANCAIRES</v>
      </c>
      <c r="B101" t="s">
        <v>90</v>
      </c>
      <c r="C101" t="s">
        <v>29</v>
      </c>
      <c r="D101" t="s">
        <v>73</v>
      </c>
      <c r="E101" t="s">
        <v>121</v>
      </c>
      <c r="F101" s="19">
        <v>61570.34</v>
      </c>
      <c r="G101">
        <f>+SUMIFS('DATA ACHATS CONFIRMES'!C:C,'DATA ACHATS CONFIRMES'!B:B,A101)</f>
        <v>0</v>
      </c>
      <c r="H101" s="19">
        <f t="shared" si="3"/>
        <v>61570.34</v>
      </c>
    </row>
    <row r="102" spans="1:8" hidden="1" x14ac:dyDescent="0.3">
      <c r="A102" t="str">
        <f t="shared" si="2"/>
        <v>ALJABR JUNIOR BOUSJOURA-Charges contractuelles-FRAIS POSTAUX</v>
      </c>
      <c r="B102" t="s">
        <v>90</v>
      </c>
      <c r="C102" t="s">
        <v>29</v>
      </c>
      <c r="D102" t="s">
        <v>77</v>
      </c>
      <c r="E102" t="s">
        <v>121</v>
      </c>
      <c r="F102" s="19">
        <v>138</v>
      </c>
      <c r="G102">
        <f>+SUMIFS('DATA ACHATS CONFIRMES'!C:C,'DATA ACHATS CONFIRMES'!B:B,A102)</f>
        <v>0</v>
      </c>
      <c r="H102" s="19">
        <f t="shared" si="3"/>
        <v>138</v>
      </c>
    </row>
    <row r="103" spans="1:8" hidden="1" x14ac:dyDescent="0.3">
      <c r="A103" t="str">
        <f t="shared" si="2"/>
        <v>ALJABR JUNIOR BOUSJOURA-Charges contractuelles-HONORAIRES (FIDAROC, Autres…)</v>
      </c>
      <c r="B103" t="s">
        <v>90</v>
      </c>
      <c r="C103" t="s">
        <v>29</v>
      </c>
      <c r="D103" t="s">
        <v>80</v>
      </c>
      <c r="E103" t="s">
        <v>121</v>
      </c>
      <c r="F103" s="19">
        <v>3050</v>
      </c>
      <c r="G103">
        <f>+SUMIFS('DATA ACHATS CONFIRMES'!C:C,'DATA ACHATS CONFIRMES'!B:B,A103)</f>
        <v>0</v>
      </c>
      <c r="H103" s="19">
        <f t="shared" si="3"/>
        <v>3050</v>
      </c>
    </row>
    <row r="104" spans="1:8" hidden="1" x14ac:dyDescent="0.3">
      <c r="A104" t="str">
        <f t="shared" si="2"/>
        <v>ALJABR JUNIOR BOUSJOURA-Charges contractuelles-TAXES SUR LES VÉHICULES</v>
      </c>
      <c r="B104" t="s">
        <v>90</v>
      </c>
      <c r="C104" t="s">
        <v>29</v>
      </c>
      <c r="D104" t="s">
        <v>67</v>
      </c>
      <c r="E104" t="s">
        <v>121</v>
      </c>
      <c r="F104" s="19">
        <v>7489.9949999999999</v>
      </c>
      <c r="G104">
        <f>+SUMIFS('DATA ACHATS CONFIRMES'!C:C,'DATA ACHATS CONFIRMES'!B:B,A104)</f>
        <v>0</v>
      </c>
      <c r="H104" s="19">
        <f t="shared" si="3"/>
        <v>7489.9949999999999</v>
      </c>
    </row>
    <row r="105" spans="1:8" hidden="1" x14ac:dyDescent="0.3">
      <c r="A105" t="str">
        <f t="shared" si="2"/>
        <v>ALJABR JUNIOR BOUSJOURA-Commun-Achats-Consommables</v>
      </c>
      <c r="B105" t="s">
        <v>90</v>
      </c>
      <c r="C105" t="s">
        <v>10</v>
      </c>
      <c r="D105" t="s">
        <v>44</v>
      </c>
      <c r="E105" t="s">
        <v>121</v>
      </c>
      <c r="F105" s="19">
        <v>5966.0415408366198</v>
      </c>
      <c r="G105">
        <f>+SUMIFS('DATA ACHATS CONFIRMES'!C:C,'DATA ACHATS CONFIRMES'!B:B,A105)</f>
        <v>0</v>
      </c>
      <c r="H105" s="19">
        <f t="shared" si="3"/>
        <v>5966.0415408366198</v>
      </c>
    </row>
    <row r="106" spans="1:8" hidden="1" x14ac:dyDescent="0.3">
      <c r="A106" t="str">
        <f t="shared" si="2"/>
        <v>ALJABR JUNIOR BOUSJOURA-Commun-Achats-Fournitures</v>
      </c>
      <c r="B106" t="s">
        <v>90</v>
      </c>
      <c r="C106" t="s">
        <v>10</v>
      </c>
      <c r="D106" t="s">
        <v>45</v>
      </c>
      <c r="E106" t="s">
        <v>121</v>
      </c>
      <c r="F106" s="19">
        <v>825375.76919638901</v>
      </c>
      <c r="G106">
        <f>+SUMIFS('DATA ACHATS CONFIRMES'!C:C,'DATA ACHATS CONFIRMES'!B:B,A106)</f>
        <v>0</v>
      </c>
      <c r="H106" s="19">
        <f t="shared" si="3"/>
        <v>825375.76919638901</v>
      </c>
    </row>
    <row r="107" spans="1:8" hidden="1" x14ac:dyDescent="0.3">
      <c r="A107" t="str">
        <f t="shared" si="2"/>
        <v>ALJABR JUNIOR BOUSJOURA-Formations-Formations</v>
      </c>
      <c r="B107" t="s">
        <v>90</v>
      </c>
      <c r="C107" t="s">
        <v>24</v>
      </c>
      <c r="D107" t="s">
        <v>24</v>
      </c>
      <c r="E107" t="s">
        <v>121</v>
      </c>
      <c r="F107" s="19">
        <v>21200</v>
      </c>
      <c r="G107">
        <f>+SUMIFS('DATA ACHATS CONFIRMES'!C:C,'DATA ACHATS CONFIRMES'!B:B,A107)</f>
        <v>0</v>
      </c>
      <c r="H107" s="19">
        <f t="shared" si="3"/>
        <v>21200</v>
      </c>
    </row>
    <row r="108" spans="1:8" hidden="1" x14ac:dyDescent="0.3">
      <c r="A108" t="str">
        <f t="shared" si="2"/>
        <v>ALJABR JUNIOR BOUSJOURA-Marketing et Communication-Activités After School</v>
      </c>
      <c r="B108" t="s">
        <v>90</v>
      </c>
      <c r="C108" t="s">
        <v>28</v>
      </c>
      <c r="D108" t="s">
        <v>64</v>
      </c>
      <c r="E108" t="s">
        <v>121</v>
      </c>
      <c r="F108" s="19">
        <v>10000</v>
      </c>
      <c r="G108">
        <f>+SUMIFS('DATA ACHATS CONFIRMES'!C:C,'DATA ACHATS CONFIRMES'!B:B,A108)</f>
        <v>0</v>
      </c>
      <c r="H108" s="19">
        <f t="shared" si="3"/>
        <v>10000</v>
      </c>
    </row>
    <row r="109" spans="1:8" hidden="1" x14ac:dyDescent="0.3">
      <c r="A109" t="str">
        <f t="shared" si="2"/>
        <v>ALJABR JUNIOR BOUSJOURA-Marketing et Communication-Affichage 4*3</v>
      </c>
      <c r="B109" t="s">
        <v>90</v>
      </c>
      <c r="C109" t="s">
        <v>28</v>
      </c>
      <c r="D109" t="s">
        <v>127</v>
      </c>
      <c r="E109" t="s">
        <v>121</v>
      </c>
      <c r="F109" s="19">
        <v>0</v>
      </c>
      <c r="G109">
        <f>+SUMIFS('DATA ACHATS CONFIRMES'!C:C,'DATA ACHATS CONFIRMES'!B:B,A109)</f>
        <v>0</v>
      </c>
      <c r="H109" s="19">
        <f t="shared" si="3"/>
        <v>0</v>
      </c>
    </row>
    <row r="110" spans="1:8" hidden="1" x14ac:dyDescent="0.3">
      <c r="A110" t="str">
        <f t="shared" si="2"/>
        <v>ALJABR JUNIOR BOUSJOURA-Marketing et Communication-Campagne de communication</v>
      </c>
      <c r="B110" t="s">
        <v>90</v>
      </c>
      <c r="C110" t="s">
        <v>28</v>
      </c>
      <c r="D110" t="s">
        <v>65</v>
      </c>
      <c r="E110" t="s">
        <v>121</v>
      </c>
      <c r="F110" s="19">
        <v>80000</v>
      </c>
      <c r="G110">
        <f>+SUMIFS('DATA ACHATS CONFIRMES'!C:C,'DATA ACHATS CONFIRMES'!B:B,A110)</f>
        <v>0</v>
      </c>
      <c r="H110" s="19">
        <f t="shared" si="3"/>
        <v>80000</v>
      </c>
    </row>
    <row r="111" spans="1:8" hidden="1" x14ac:dyDescent="0.3">
      <c r="A111" t="str">
        <f t="shared" si="2"/>
        <v>ALJABR JUNIOR BOUSJOURA-Marketing et Communication-Campagne Test Aout</v>
      </c>
      <c r="B111" t="s">
        <v>90</v>
      </c>
      <c r="C111" t="s">
        <v>28</v>
      </c>
      <c r="D111" t="s">
        <v>128</v>
      </c>
      <c r="E111" t="s">
        <v>121</v>
      </c>
      <c r="F111" s="19">
        <v>30000</v>
      </c>
      <c r="G111">
        <f>+SUMIFS('DATA ACHATS CONFIRMES'!C:C,'DATA ACHATS CONFIRMES'!B:B,A111)</f>
        <v>0</v>
      </c>
      <c r="H111" s="19">
        <f t="shared" si="3"/>
        <v>30000</v>
      </c>
    </row>
    <row r="112" spans="1:8" hidden="1" x14ac:dyDescent="0.3">
      <c r="A112" t="str">
        <f t="shared" si="2"/>
        <v>ALJABR JUNIOR BOUSJOURA-Marketing et Communication-Conférences &amp; Caravanes</v>
      </c>
      <c r="B112" t="s">
        <v>90</v>
      </c>
      <c r="C112" t="s">
        <v>28</v>
      </c>
      <c r="D112" t="s">
        <v>130</v>
      </c>
      <c r="E112" t="s">
        <v>121</v>
      </c>
      <c r="F112" s="19">
        <v>0</v>
      </c>
      <c r="G112">
        <f>+SUMIFS('DATA ACHATS CONFIRMES'!C:C,'DATA ACHATS CONFIRMES'!B:B,A112)</f>
        <v>0</v>
      </c>
      <c r="H112" s="19">
        <f t="shared" si="3"/>
        <v>0</v>
      </c>
    </row>
    <row r="113" spans="1:8" hidden="1" x14ac:dyDescent="0.3">
      <c r="A113" t="str">
        <f t="shared" si="2"/>
        <v>ALJABR JUNIOR BOUSJOURA-Marketing et Communication-Impression documents</v>
      </c>
      <c r="B113" t="s">
        <v>90</v>
      </c>
      <c r="C113" t="s">
        <v>28</v>
      </c>
      <c r="D113" t="s">
        <v>61</v>
      </c>
      <c r="E113" t="s">
        <v>121</v>
      </c>
      <c r="F113" s="19">
        <v>20000</v>
      </c>
      <c r="G113">
        <f>+SUMIFS('DATA ACHATS CONFIRMES'!C:C,'DATA ACHATS CONFIRMES'!B:B,A113)</f>
        <v>0</v>
      </c>
      <c r="H113" s="19">
        <f t="shared" si="3"/>
        <v>20000</v>
      </c>
    </row>
    <row r="114" spans="1:8" hidden="1" x14ac:dyDescent="0.3">
      <c r="A114" t="str">
        <f t="shared" si="2"/>
        <v>ALJABR JUNIOR BOUSJOURA-Marketing et Communication-Journée portes ouvertes</v>
      </c>
      <c r="B114" t="s">
        <v>90</v>
      </c>
      <c r="C114" t="s">
        <v>28</v>
      </c>
      <c r="D114" t="s">
        <v>62</v>
      </c>
      <c r="E114" t="s">
        <v>121</v>
      </c>
      <c r="F114" s="19">
        <v>20000</v>
      </c>
      <c r="G114">
        <f>+SUMIFS('DATA ACHATS CONFIRMES'!C:C,'DATA ACHATS CONFIRMES'!B:B,A114)</f>
        <v>0</v>
      </c>
      <c r="H114" s="19">
        <f t="shared" si="3"/>
        <v>20000</v>
      </c>
    </row>
    <row r="115" spans="1:8" hidden="1" x14ac:dyDescent="0.3">
      <c r="A115" t="str">
        <f t="shared" si="2"/>
        <v>ALJABR JUNIOR BOUSJOURA-Marketing et Communication-Signalisation &amp; aménagement</v>
      </c>
      <c r="B115" t="s">
        <v>90</v>
      </c>
      <c r="C115" t="s">
        <v>28</v>
      </c>
      <c r="D115" t="s">
        <v>59</v>
      </c>
      <c r="E115" t="s">
        <v>121</v>
      </c>
      <c r="F115" s="19">
        <v>25000</v>
      </c>
      <c r="G115">
        <f>+SUMIFS('DATA ACHATS CONFIRMES'!C:C,'DATA ACHATS CONFIRMES'!B:B,A115)</f>
        <v>0</v>
      </c>
      <c r="H115" s="19">
        <f t="shared" si="3"/>
        <v>25000</v>
      </c>
    </row>
    <row r="116" spans="1:8" hidden="1" x14ac:dyDescent="0.3">
      <c r="A116" t="str">
        <f t="shared" si="2"/>
        <v>ALJABR JUNIOR BOUSJOURA-Marketing et Communication-Sponsoring de postes</v>
      </c>
      <c r="B116" t="s">
        <v>90</v>
      </c>
      <c r="C116" t="s">
        <v>28</v>
      </c>
      <c r="D116" t="s">
        <v>63</v>
      </c>
      <c r="E116" t="s">
        <v>121</v>
      </c>
      <c r="F116" s="19">
        <v>15000</v>
      </c>
      <c r="G116">
        <f>+SUMIFS('DATA ACHATS CONFIRMES'!C:C,'DATA ACHATS CONFIRMES'!B:B,A116)</f>
        <v>0</v>
      </c>
      <c r="H116" s="19">
        <f t="shared" si="3"/>
        <v>15000</v>
      </c>
    </row>
    <row r="117" spans="1:8" hidden="1" x14ac:dyDescent="0.3">
      <c r="A117" t="str">
        <f t="shared" si="2"/>
        <v>ALJABR JUNIOR BOUSJOURA-Maternelle-Achats-Consommables</v>
      </c>
      <c r="B117" t="s">
        <v>90</v>
      </c>
      <c r="C117" t="s">
        <v>10</v>
      </c>
      <c r="D117" t="s">
        <v>44</v>
      </c>
      <c r="E117" t="s">
        <v>131</v>
      </c>
      <c r="F117" s="19">
        <v>5430.7731225296402</v>
      </c>
      <c r="G117">
        <f>+SUMIFS('DATA ACHATS CONFIRMES'!C:C,'DATA ACHATS CONFIRMES'!B:B,A117)</f>
        <v>0</v>
      </c>
      <c r="H117" s="19">
        <f t="shared" si="3"/>
        <v>5430.7731225296402</v>
      </c>
    </row>
    <row r="118" spans="1:8" hidden="1" x14ac:dyDescent="0.3">
      <c r="A118" t="str">
        <f t="shared" si="2"/>
        <v>ALJABR JUNIOR BOUSJOURA-Maternelle-Achats-Fournitures</v>
      </c>
      <c r="B118" t="s">
        <v>90</v>
      </c>
      <c r="C118" t="s">
        <v>10</v>
      </c>
      <c r="D118" t="s">
        <v>45</v>
      </c>
      <c r="E118" t="s">
        <v>131</v>
      </c>
      <c r="F118" s="19">
        <v>351620.60040337802</v>
      </c>
      <c r="G118">
        <f>+SUMIFS('DATA ACHATS CONFIRMES'!C:C,'DATA ACHATS CONFIRMES'!B:B,A118)</f>
        <v>0</v>
      </c>
      <c r="H118" s="19">
        <f t="shared" si="3"/>
        <v>351620.60040337802</v>
      </c>
    </row>
    <row r="119" spans="1:8" hidden="1" x14ac:dyDescent="0.3">
      <c r="A119" t="str">
        <f t="shared" si="2"/>
        <v>ALJABR JUNIOR BOUSJOURA-Parascolaire-Divers Evenements</v>
      </c>
      <c r="B119" t="s">
        <v>90</v>
      </c>
      <c r="C119" t="s">
        <v>30</v>
      </c>
      <c r="D119" t="s">
        <v>129</v>
      </c>
      <c r="E119" t="s">
        <v>121</v>
      </c>
      <c r="F119" s="19">
        <v>166164.00627650201</v>
      </c>
      <c r="G119">
        <f>+SUMIFS('DATA ACHATS CONFIRMES'!C:C,'DATA ACHATS CONFIRMES'!B:B,A119)</f>
        <v>0</v>
      </c>
      <c r="H119" s="19">
        <f t="shared" si="3"/>
        <v>166164.00627650201</v>
      </c>
    </row>
    <row r="120" spans="1:8" hidden="1" x14ac:dyDescent="0.3">
      <c r="A120" t="str">
        <f t="shared" si="2"/>
        <v>ALJABR JUNIOR BOUSJOURA-Primaire-Achats-Fournitures</v>
      </c>
      <c r="B120" t="s">
        <v>90</v>
      </c>
      <c r="C120" t="s">
        <v>10</v>
      </c>
      <c r="D120" t="s">
        <v>45</v>
      </c>
      <c r="E120" t="s">
        <v>132</v>
      </c>
      <c r="F120" s="19">
        <v>309818.15050121001</v>
      </c>
      <c r="G120">
        <f>+SUMIFS('DATA ACHATS CONFIRMES'!C:C,'DATA ACHATS CONFIRMES'!B:B,A120)</f>
        <v>0</v>
      </c>
      <c r="H120" s="19">
        <f t="shared" si="3"/>
        <v>309818.15050121001</v>
      </c>
    </row>
    <row r="121" spans="1:8" hidden="1" x14ac:dyDescent="0.3">
      <c r="A121" t="str">
        <f t="shared" si="2"/>
        <v>ALJABR JUNIOR BOUSJOURA-SI-Autres charges SI</v>
      </c>
      <c r="B121" t="s">
        <v>90</v>
      </c>
      <c r="C121" t="s">
        <v>25</v>
      </c>
      <c r="D121" t="s">
        <v>48</v>
      </c>
      <c r="E121" t="s">
        <v>121</v>
      </c>
      <c r="F121" s="19">
        <v>42603.084175251599</v>
      </c>
      <c r="G121">
        <f>+SUMIFS('DATA ACHATS CONFIRMES'!C:C,'DATA ACHATS CONFIRMES'!B:B,A121)</f>
        <v>0</v>
      </c>
      <c r="H121" s="19">
        <f t="shared" si="3"/>
        <v>42603.084175251599</v>
      </c>
    </row>
    <row r="122" spans="1:8" hidden="1" x14ac:dyDescent="0.3">
      <c r="A122" t="str">
        <f t="shared" si="2"/>
        <v>ALJABR JUNIOR BOUSJOURA-SI-Dématérialisation des RI</v>
      </c>
      <c r="B122" t="s">
        <v>90</v>
      </c>
      <c r="C122" t="s">
        <v>25</v>
      </c>
      <c r="D122" t="s">
        <v>53</v>
      </c>
      <c r="E122" t="s">
        <v>121</v>
      </c>
      <c r="F122" s="19">
        <v>8875.6425365107498</v>
      </c>
      <c r="G122">
        <f>+SUMIFS('DATA ACHATS CONFIRMES'!C:C,'DATA ACHATS CONFIRMES'!B:B,A122)</f>
        <v>0</v>
      </c>
      <c r="H122" s="19">
        <f t="shared" si="3"/>
        <v>8875.6425365107498</v>
      </c>
    </row>
    <row r="123" spans="1:8" hidden="1" x14ac:dyDescent="0.3">
      <c r="A123" t="str">
        <f t="shared" si="2"/>
        <v>ALJABR JUNIOR BOUSJOURA-SI-GPS</v>
      </c>
      <c r="B123" t="s">
        <v>90</v>
      </c>
      <c r="C123" t="s">
        <v>25</v>
      </c>
      <c r="D123" t="s">
        <v>49</v>
      </c>
      <c r="E123" t="s">
        <v>121</v>
      </c>
      <c r="F123" s="19">
        <v>18253.675206444601</v>
      </c>
      <c r="G123">
        <f>+SUMIFS('DATA ACHATS CONFIRMES'!C:C,'DATA ACHATS CONFIRMES'!B:B,A123)</f>
        <v>0</v>
      </c>
      <c r="H123" s="19">
        <f t="shared" si="3"/>
        <v>18253.675206444601</v>
      </c>
    </row>
    <row r="124" spans="1:8" hidden="1" x14ac:dyDescent="0.3">
      <c r="A124" t="str">
        <f t="shared" si="2"/>
        <v>ALJABR JUNIOR BOUSJOURA-SI-Pronote</v>
      </c>
      <c r="B124" t="s">
        <v>90</v>
      </c>
      <c r="C124" t="s">
        <v>25</v>
      </c>
      <c r="D124" t="s">
        <v>51</v>
      </c>
      <c r="E124" t="s">
        <v>121</v>
      </c>
      <c r="F124" s="19">
        <v>29500</v>
      </c>
      <c r="G124">
        <f>+SUMIFS('DATA ACHATS CONFIRMES'!C:C,'DATA ACHATS CONFIRMES'!B:B,A124)</f>
        <v>0</v>
      </c>
      <c r="H124" s="19">
        <f t="shared" si="3"/>
        <v>29500</v>
      </c>
    </row>
    <row r="125" spans="1:8" hidden="1" x14ac:dyDescent="0.3">
      <c r="A125" t="str">
        <f t="shared" si="2"/>
        <v>ALJABR JUNIOR BOUSJOURA-SI-SAGE 1000</v>
      </c>
      <c r="B125" t="s">
        <v>90</v>
      </c>
      <c r="C125" t="s">
        <v>25</v>
      </c>
      <c r="D125" t="s">
        <v>54</v>
      </c>
      <c r="E125" t="s">
        <v>121</v>
      </c>
      <c r="F125" s="19">
        <v>18680.1902944791</v>
      </c>
      <c r="G125">
        <f>+SUMIFS('DATA ACHATS CONFIRMES'!C:C,'DATA ACHATS CONFIRMES'!B:B,A125)</f>
        <v>0</v>
      </c>
      <c r="H125" s="19">
        <f t="shared" si="3"/>
        <v>18680.1902944791</v>
      </c>
    </row>
    <row r="126" spans="1:8" hidden="1" x14ac:dyDescent="0.3">
      <c r="A126" t="str">
        <f t="shared" si="2"/>
        <v>ALJABR JUNIOR BOUSJOURA-SI-SAGE PAIE</v>
      </c>
      <c r="B126" t="s">
        <v>90</v>
      </c>
      <c r="C126" t="s">
        <v>25</v>
      </c>
      <c r="D126" t="s">
        <v>50</v>
      </c>
      <c r="E126" t="s">
        <v>121</v>
      </c>
      <c r="F126" s="19">
        <v>18465.774297210599</v>
      </c>
      <c r="G126">
        <f>+SUMIFS('DATA ACHATS CONFIRMES'!C:C,'DATA ACHATS CONFIRMES'!B:B,A126)</f>
        <v>0</v>
      </c>
      <c r="H126" s="19">
        <f t="shared" si="3"/>
        <v>18465.774297210599</v>
      </c>
    </row>
    <row r="127" spans="1:8" hidden="1" x14ac:dyDescent="0.3">
      <c r="A127" t="str">
        <f t="shared" si="2"/>
        <v>ALJABR JUNIOR BOUSJOURA-SI-Vdoc</v>
      </c>
      <c r="B127" t="s">
        <v>90</v>
      </c>
      <c r="C127" t="s">
        <v>25</v>
      </c>
      <c r="D127" t="s">
        <v>52</v>
      </c>
      <c r="E127" t="s">
        <v>121</v>
      </c>
      <c r="F127" s="19">
        <v>29289.6203704855</v>
      </c>
      <c r="G127">
        <f>+SUMIFS('DATA ACHATS CONFIRMES'!C:C,'DATA ACHATS CONFIRMES'!B:B,A127)</f>
        <v>0</v>
      </c>
      <c r="H127" s="19">
        <f t="shared" si="3"/>
        <v>29289.6203704855</v>
      </c>
    </row>
    <row r="128" spans="1:8" hidden="1" x14ac:dyDescent="0.3">
      <c r="A128" t="str">
        <f t="shared" si="2"/>
        <v>Batibam-Charges contractuelles-ACHATS DES PRESTATIONS DE SERVICE (Elyxconsulting…)</v>
      </c>
      <c r="B128" t="s">
        <v>110</v>
      </c>
      <c r="C128" t="s">
        <v>29</v>
      </c>
      <c r="D128" t="s">
        <v>86</v>
      </c>
      <c r="E128" t="s">
        <v>121</v>
      </c>
      <c r="F128" s="19">
        <v>0</v>
      </c>
      <c r="G128">
        <f>+SUMIFS('DATA ACHATS CONFIRMES'!C:C,'DATA ACHATS CONFIRMES'!B:B,A128)</f>
        <v>0</v>
      </c>
      <c r="H128" s="19">
        <f t="shared" si="3"/>
        <v>0</v>
      </c>
    </row>
    <row r="129" spans="1:8" hidden="1" x14ac:dyDescent="0.3">
      <c r="A129" t="str">
        <f t="shared" si="2"/>
        <v>Batibam-Charges contractuelles-AUTRES IMPÔTS, TAXES ET DROITS ASSIMILÉS</v>
      </c>
      <c r="B129" t="s">
        <v>110</v>
      </c>
      <c r="C129" t="s">
        <v>29</v>
      </c>
      <c r="D129" t="s">
        <v>66</v>
      </c>
      <c r="E129" t="s">
        <v>121</v>
      </c>
      <c r="F129" s="19">
        <v>0</v>
      </c>
      <c r="G129">
        <f>+SUMIFS('DATA ACHATS CONFIRMES'!C:C,'DATA ACHATS CONFIRMES'!B:B,A129)</f>
        <v>0</v>
      </c>
      <c r="H129" s="19">
        <f t="shared" si="3"/>
        <v>0</v>
      </c>
    </row>
    <row r="130" spans="1:8" hidden="1" x14ac:dyDescent="0.3">
      <c r="A130" t="str">
        <f t="shared" si="2"/>
        <v>Batibam-Charges contractuelles-COTISATIONS</v>
      </c>
      <c r="B130" t="s">
        <v>110</v>
      </c>
      <c r="C130" t="s">
        <v>29</v>
      </c>
      <c r="D130" t="s">
        <v>75</v>
      </c>
      <c r="E130" t="s">
        <v>121</v>
      </c>
      <c r="F130" s="19">
        <v>0</v>
      </c>
      <c r="G130">
        <f>+SUMIFS('DATA ACHATS CONFIRMES'!C:C,'DATA ACHATS CONFIRMES'!B:B,A130)</f>
        <v>0</v>
      </c>
      <c r="H130" s="19">
        <f t="shared" si="3"/>
        <v>0</v>
      </c>
    </row>
    <row r="131" spans="1:8" hidden="1" x14ac:dyDescent="0.3">
      <c r="A131" t="str">
        <f t="shared" si="2"/>
        <v>Batibam-Charges contractuelles-CREDIT BAIL</v>
      </c>
      <c r="B131" t="s">
        <v>110</v>
      </c>
      <c r="C131" t="s">
        <v>29</v>
      </c>
      <c r="D131" t="s">
        <v>82</v>
      </c>
      <c r="E131" t="s">
        <v>121</v>
      </c>
      <c r="F131" s="19">
        <v>0</v>
      </c>
      <c r="G131">
        <f>+SUMIFS('DATA ACHATS CONFIRMES'!C:C,'DATA ACHATS CONFIRMES'!B:B,A131)</f>
        <v>0</v>
      </c>
      <c r="H131" s="19">
        <f t="shared" si="3"/>
        <v>0</v>
      </c>
    </row>
    <row r="132" spans="1:8" hidden="1" x14ac:dyDescent="0.3">
      <c r="A132" t="str">
        <f t="shared" si="2"/>
        <v>Batibam-Charges contractuelles-DOCUMENTATION GÉNÉRALE</v>
      </c>
      <c r="B132" t="s">
        <v>110</v>
      </c>
      <c r="C132" t="s">
        <v>29</v>
      </c>
      <c r="D132" t="s">
        <v>78</v>
      </c>
      <c r="E132" t="s">
        <v>121</v>
      </c>
      <c r="F132" s="19">
        <v>0</v>
      </c>
      <c r="G132">
        <f>+SUMIFS('DATA ACHATS CONFIRMES'!C:C,'DATA ACHATS CONFIRMES'!B:B,A132)</f>
        <v>0</v>
      </c>
      <c r="H132" s="19">
        <f t="shared" si="3"/>
        <v>0</v>
      </c>
    </row>
    <row r="133" spans="1:8" hidden="1" x14ac:dyDescent="0.3">
      <c r="A133" t="str">
        <f t="shared" si="2"/>
        <v>Batibam-Charges contractuelles-DROITS D’ENREGISTREMENT ET DE TIMBRE</v>
      </c>
      <c r="B133" t="s">
        <v>110</v>
      </c>
      <c r="C133" t="s">
        <v>29</v>
      </c>
      <c r="D133" t="s">
        <v>68</v>
      </c>
      <c r="E133" t="s">
        <v>121</v>
      </c>
      <c r="F133" s="19">
        <v>0</v>
      </c>
      <c r="G133">
        <f>+SUMIFS('DATA ACHATS CONFIRMES'!C:C,'DATA ACHATS CONFIRMES'!B:B,A133)</f>
        <v>0</v>
      </c>
      <c r="H133" s="19">
        <f t="shared" si="3"/>
        <v>0</v>
      </c>
    </row>
    <row r="134" spans="1:8" hidden="1" x14ac:dyDescent="0.3">
      <c r="A134" t="str">
        <f t="shared" ref="A134:A197" si="4">+IF(OR(D134="Fournitures",D134="consommables"),CONCATENATE(B134,"-",E134,"-",C134,"-",D134), CONCATENATE(B134,"-",C134,"-",D134))</f>
        <v>Batibam-Charges contractuelles-EAU</v>
      </c>
      <c r="B134" t="s">
        <v>110</v>
      </c>
      <c r="C134" t="s">
        <v>29</v>
      </c>
      <c r="D134" t="s">
        <v>87</v>
      </c>
      <c r="E134" t="s">
        <v>121</v>
      </c>
      <c r="F134" s="19">
        <v>0</v>
      </c>
      <c r="G134">
        <f>+SUMIFS('DATA ACHATS CONFIRMES'!C:C,'DATA ACHATS CONFIRMES'!B:B,A134)</f>
        <v>0</v>
      </c>
      <c r="H134" s="19">
        <f t="shared" ref="H134:H197" si="5">+F134-G134</f>
        <v>0</v>
      </c>
    </row>
    <row r="135" spans="1:8" hidden="1" x14ac:dyDescent="0.3">
      <c r="A135" t="str">
        <f t="shared" si="4"/>
        <v>Batibam-Charges contractuelles-ELECTRICITE</v>
      </c>
      <c r="B135" t="s">
        <v>110</v>
      </c>
      <c r="C135" t="s">
        <v>29</v>
      </c>
      <c r="D135" t="s">
        <v>88</v>
      </c>
      <c r="E135" t="s">
        <v>121</v>
      </c>
      <c r="F135" s="19">
        <v>0</v>
      </c>
      <c r="G135">
        <f>+SUMIFS('DATA ACHATS CONFIRMES'!C:C,'DATA ACHATS CONFIRMES'!B:B,A135)</f>
        <v>0</v>
      </c>
      <c r="H135" s="19">
        <f t="shared" si="5"/>
        <v>0</v>
      </c>
    </row>
    <row r="136" spans="1:8" hidden="1" x14ac:dyDescent="0.3">
      <c r="A136" t="str">
        <f t="shared" si="4"/>
        <v>Batibam-Charges contractuelles-FRAIS D'ACTES ET DE CONTENTIEUX</v>
      </c>
      <c r="B136" t="s">
        <v>110</v>
      </c>
      <c r="C136" t="s">
        <v>29</v>
      </c>
      <c r="D136" t="s">
        <v>79</v>
      </c>
      <c r="E136" t="s">
        <v>121</v>
      </c>
      <c r="F136" s="19">
        <v>0</v>
      </c>
      <c r="G136">
        <f>+SUMIFS('DATA ACHATS CONFIRMES'!C:C,'DATA ACHATS CONFIRMES'!B:B,A136)</f>
        <v>0</v>
      </c>
      <c r="H136" s="19">
        <f t="shared" si="5"/>
        <v>0</v>
      </c>
    </row>
    <row r="137" spans="1:8" hidden="1" x14ac:dyDescent="0.3">
      <c r="A137" t="str">
        <f t="shared" si="4"/>
        <v>Batibam-Charges contractuelles-FRAIS DE TÉLÉPHONE</v>
      </c>
      <c r="B137" t="s">
        <v>110</v>
      </c>
      <c r="C137" t="s">
        <v>29</v>
      </c>
      <c r="D137" t="s">
        <v>76</v>
      </c>
      <c r="E137" t="s">
        <v>121</v>
      </c>
      <c r="F137" s="19">
        <v>0</v>
      </c>
      <c r="G137">
        <f>+SUMIFS('DATA ACHATS CONFIRMES'!C:C,'DATA ACHATS CONFIRMES'!B:B,A137)</f>
        <v>0</v>
      </c>
      <c r="H137" s="19">
        <f t="shared" si="5"/>
        <v>0</v>
      </c>
    </row>
    <row r="138" spans="1:8" hidden="1" x14ac:dyDescent="0.3">
      <c r="A138" t="str">
        <f t="shared" si="4"/>
        <v>Batibam-Charges contractuelles-FRAIS ET COMMISSIONS SUR SERVICES BANCAIRES</v>
      </c>
      <c r="B138" t="s">
        <v>110</v>
      </c>
      <c r="C138" t="s">
        <v>29</v>
      </c>
      <c r="D138" t="s">
        <v>73</v>
      </c>
      <c r="E138" t="s">
        <v>121</v>
      </c>
      <c r="F138" s="19">
        <v>767.43</v>
      </c>
      <c r="G138">
        <f>+SUMIFS('DATA ACHATS CONFIRMES'!C:C,'DATA ACHATS CONFIRMES'!B:B,A138)</f>
        <v>0</v>
      </c>
      <c r="H138" s="19">
        <f t="shared" si="5"/>
        <v>767.43</v>
      </c>
    </row>
    <row r="139" spans="1:8" hidden="1" x14ac:dyDescent="0.3">
      <c r="A139" t="str">
        <f t="shared" si="4"/>
        <v>Batibam-Charges contractuelles-FRAIS POSTAUX</v>
      </c>
      <c r="B139" t="s">
        <v>110</v>
      </c>
      <c r="C139" t="s">
        <v>29</v>
      </c>
      <c r="D139" t="s">
        <v>77</v>
      </c>
      <c r="E139" t="s">
        <v>121</v>
      </c>
      <c r="F139" s="19">
        <v>0</v>
      </c>
      <c r="G139">
        <f>+SUMIFS('DATA ACHATS CONFIRMES'!C:C,'DATA ACHATS CONFIRMES'!B:B,A139)</f>
        <v>0</v>
      </c>
      <c r="H139" s="19">
        <f t="shared" si="5"/>
        <v>0</v>
      </c>
    </row>
    <row r="140" spans="1:8" hidden="1" x14ac:dyDescent="0.3">
      <c r="A140" t="str">
        <f t="shared" si="4"/>
        <v>Batibam-Charges contractuelles-HONORAIRES (FIDAROC, Autres…)</v>
      </c>
      <c r="B140" t="s">
        <v>110</v>
      </c>
      <c r="C140" t="s">
        <v>29</v>
      </c>
      <c r="D140" t="s">
        <v>80</v>
      </c>
      <c r="E140" t="s">
        <v>121</v>
      </c>
      <c r="F140" s="19">
        <v>3050</v>
      </c>
      <c r="G140">
        <f>+SUMIFS('DATA ACHATS CONFIRMES'!C:C,'DATA ACHATS CONFIRMES'!B:B,A140)</f>
        <v>0</v>
      </c>
      <c r="H140" s="19">
        <f t="shared" si="5"/>
        <v>3050</v>
      </c>
    </row>
    <row r="141" spans="1:8" hidden="1" x14ac:dyDescent="0.3">
      <c r="A141" t="str">
        <f t="shared" si="4"/>
        <v>Batibam-Charges contractuelles-IMPÔTS ET TAXES DIRECTS</v>
      </c>
      <c r="B141" t="s">
        <v>110</v>
      </c>
      <c r="C141" t="s">
        <v>29</v>
      </c>
      <c r="D141" t="s">
        <v>72</v>
      </c>
      <c r="E141" t="s">
        <v>121</v>
      </c>
      <c r="F141" s="19">
        <v>0</v>
      </c>
      <c r="G141">
        <f>+SUMIFS('DATA ACHATS CONFIRMES'!C:C,'DATA ACHATS CONFIRMES'!B:B,A141)</f>
        <v>0</v>
      </c>
      <c r="H141" s="19">
        <f t="shared" si="5"/>
        <v>0</v>
      </c>
    </row>
    <row r="142" spans="1:8" hidden="1" x14ac:dyDescent="0.3">
      <c r="A142" t="str">
        <f t="shared" si="4"/>
        <v>Batibam-Charges contractuelles-LOCATIONS DE CONSTRUCTIONS</v>
      </c>
      <c r="B142" t="s">
        <v>110</v>
      </c>
      <c r="C142" t="s">
        <v>29</v>
      </c>
      <c r="D142" t="s">
        <v>84</v>
      </c>
      <c r="E142" t="s">
        <v>121</v>
      </c>
      <c r="F142" s="19">
        <v>0</v>
      </c>
      <c r="G142">
        <f>+SUMIFS('DATA ACHATS CONFIRMES'!C:C,'DATA ACHATS CONFIRMES'!B:B,A142)</f>
        <v>0</v>
      </c>
      <c r="H142" s="19">
        <f t="shared" si="5"/>
        <v>0</v>
      </c>
    </row>
    <row r="143" spans="1:8" hidden="1" x14ac:dyDescent="0.3">
      <c r="A143" t="str">
        <f t="shared" si="4"/>
        <v>Batibam-Charges contractuelles-LOCATIONS DE MATÉRIEL DE TRANSPORT</v>
      </c>
      <c r="B143" t="s">
        <v>110</v>
      </c>
      <c r="C143" t="s">
        <v>29</v>
      </c>
      <c r="D143" t="s">
        <v>83</v>
      </c>
      <c r="E143" t="s">
        <v>121</v>
      </c>
      <c r="F143" s="19">
        <v>0</v>
      </c>
      <c r="G143">
        <f>+SUMIFS('DATA ACHATS CONFIRMES'!C:C,'DATA ACHATS CONFIRMES'!B:B,A143)</f>
        <v>0</v>
      </c>
      <c r="H143" s="19">
        <f t="shared" si="5"/>
        <v>0</v>
      </c>
    </row>
    <row r="144" spans="1:8" hidden="1" x14ac:dyDescent="0.3">
      <c r="A144" t="str">
        <f t="shared" si="4"/>
        <v>Batibam-Charges contractuelles-LOCATIONS DE TERRAINS</v>
      </c>
      <c r="B144" t="s">
        <v>110</v>
      </c>
      <c r="C144" t="s">
        <v>29</v>
      </c>
      <c r="D144" t="s">
        <v>85</v>
      </c>
      <c r="E144" t="s">
        <v>121</v>
      </c>
      <c r="F144" s="19">
        <v>120000</v>
      </c>
      <c r="G144">
        <f>+SUMIFS('DATA ACHATS CONFIRMES'!C:C,'DATA ACHATS CONFIRMES'!B:B,A144)</f>
        <v>0</v>
      </c>
      <c r="H144" s="19">
        <f t="shared" si="5"/>
        <v>120000</v>
      </c>
    </row>
    <row r="145" spans="1:8" hidden="1" x14ac:dyDescent="0.3">
      <c r="A145" t="str">
        <f t="shared" si="4"/>
        <v>Batibam-Charges contractuelles-MAINTENANCE</v>
      </c>
      <c r="B145" t="s">
        <v>110</v>
      </c>
      <c r="C145" t="s">
        <v>29</v>
      </c>
      <c r="D145" t="s">
        <v>81</v>
      </c>
      <c r="E145" t="s">
        <v>121</v>
      </c>
      <c r="F145" s="19">
        <v>0</v>
      </c>
      <c r="G145">
        <f>+SUMIFS('DATA ACHATS CONFIRMES'!C:C,'DATA ACHATS CONFIRMES'!B:B,A145)</f>
        <v>0</v>
      </c>
      <c r="H145" s="19">
        <f t="shared" si="5"/>
        <v>0</v>
      </c>
    </row>
    <row r="146" spans="1:8" hidden="1" x14ac:dyDescent="0.3">
      <c r="A146" t="str">
        <f t="shared" si="4"/>
        <v>Batibam-Charges contractuelles-PATENTE</v>
      </c>
      <c r="B146" t="s">
        <v>110</v>
      </c>
      <c r="C146" t="s">
        <v>29</v>
      </c>
      <c r="D146" t="s">
        <v>70</v>
      </c>
      <c r="E146" t="s">
        <v>121</v>
      </c>
      <c r="F146" s="19">
        <v>2400</v>
      </c>
      <c r="G146">
        <f>+SUMIFS('DATA ACHATS CONFIRMES'!C:C,'DATA ACHATS CONFIRMES'!B:B,A146)</f>
        <v>0</v>
      </c>
      <c r="H146" s="19">
        <f t="shared" si="5"/>
        <v>2400</v>
      </c>
    </row>
    <row r="147" spans="1:8" hidden="1" x14ac:dyDescent="0.3">
      <c r="A147" t="str">
        <f t="shared" si="4"/>
        <v>Batibam-Charges contractuelles-SERVICES BANCAIRES</v>
      </c>
      <c r="B147" t="s">
        <v>110</v>
      </c>
      <c r="C147" t="s">
        <v>29</v>
      </c>
      <c r="D147" t="s">
        <v>74</v>
      </c>
      <c r="E147" t="s">
        <v>121</v>
      </c>
      <c r="F147" s="19">
        <v>0</v>
      </c>
      <c r="G147">
        <f>+SUMIFS('DATA ACHATS CONFIRMES'!C:C,'DATA ACHATS CONFIRMES'!B:B,A147)</f>
        <v>0</v>
      </c>
      <c r="H147" s="19">
        <f t="shared" si="5"/>
        <v>0</v>
      </c>
    </row>
    <row r="148" spans="1:8" hidden="1" x14ac:dyDescent="0.3">
      <c r="A148" t="str">
        <f t="shared" si="4"/>
        <v>Batibam-Charges contractuelles-TAXE URBAINE ET TAXE D'ÉDILITÉ</v>
      </c>
      <c r="B148" t="s">
        <v>110</v>
      </c>
      <c r="C148" t="s">
        <v>29</v>
      </c>
      <c r="D148" t="s">
        <v>71</v>
      </c>
      <c r="E148" t="s">
        <v>121</v>
      </c>
      <c r="F148" s="19">
        <v>0</v>
      </c>
      <c r="G148">
        <f>+SUMIFS('DATA ACHATS CONFIRMES'!C:C,'DATA ACHATS CONFIRMES'!B:B,A148)</f>
        <v>0</v>
      </c>
      <c r="H148" s="19">
        <f t="shared" si="5"/>
        <v>0</v>
      </c>
    </row>
    <row r="149" spans="1:8" hidden="1" x14ac:dyDescent="0.3">
      <c r="A149" t="str">
        <f t="shared" si="4"/>
        <v>Batibam-Charges contractuelles-TAXES LOCALES</v>
      </c>
      <c r="B149" t="s">
        <v>110</v>
      </c>
      <c r="C149" t="s">
        <v>29</v>
      </c>
      <c r="D149" t="s">
        <v>69</v>
      </c>
      <c r="E149" t="s">
        <v>121</v>
      </c>
      <c r="F149" s="19">
        <v>189000</v>
      </c>
      <c r="G149">
        <f>+SUMIFS('DATA ACHATS CONFIRMES'!C:C,'DATA ACHATS CONFIRMES'!B:B,A149)</f>
        <v>0</v>
      </c>
      <c r="H149" s="19">
        <f t="shared" si="5"/>
        <v>189000</v>
      </c>
    </row>
    <row r="150" spans="1:8" hidden="1" x14ac:dyDescent="0.3">
      <c r="A150" t="str">
        <f t="shared" si="4"/>
        <v>Batibam-Charges contractuelles-TAXES SUR LES VÉHICULES</v>
      </c>
      <c r="B150" t="s">
        <v>110</v>
      </c>
      <c r="C150" t="s">
        <v>29</v>
      </c>
      <c r="D150" t="s">
        <v>67</v>
      </c>
      <c r="E150" t="s">
        <v>121</v>
      </c>
      <c r="F150" s="19">
        <v>0</v>
      </c>
      <c r="G150">
        <f>+SUMIFS('DATA ACHATS CONFIRMES'!C:C,'DATA ACHATS CONFIRMES'!B:B,A150)</f>
        <v>0</v>
      </c>
      <c r="H150" s="19">
        <f t="shared" si="5"/>
        <v>0</v>
      </c>
    </row>
    <row r="151" spans="1:8" hidden="1" x14ac:dyDescent="0.3">
      <c r="A151" t="str">
        <f t="shared" si="4"/>
        <v>Centre de Services Partagés-Achats Hors Circuit (Caisse)-Achats Hors Circuit (Caisse)</v>
      </c>
      <c r="B151" t="s">
        <v>105</v>
      </c>
      <c r="C151" t="s">
        <v>26</v>
      </c>
      <c r="D151" t="s">
        <v>26</v>
      </c>
      <c r="E151" t="s">
        <v>121</v>
      </c>
      <c r="F151" s="19">
        <v>30000</v>
      </c>
      <c r="G151">
        <f>+SUMIFS('DATA ACHATS CONFIRMES'!C:C,'DATA ACHATS CONFIRMES'!B:B,A151)</f>
        <v>0</v>
      </c>
      <c r="H151" s="19">
        <f t="shared" si="5"/>
        <v>30000</v>
      </c>
    </row>
    <row r="152" spans="1:8" hidden="1" x14ac:dyDescent="0.3">
      <c r="A152" t="str">
        <f t="shared" si="4"/>
        <v>Centre de Services Partagés-Achats-Divers</v>
      </c>
      <c r="B152" t="s">
        <v>105</v>
      </c>
      <c r="C152" t="s">
        <v>10</v>
      </c>
      <c r="D152" t="s">
        <v>31</v>
      </c>
      <c r="E152" t="s">
        <v>121</v>
      </c>
      <c r="F152" s="19">
        <v>12192.7647058824</v>
      </c>
      <c r="G152">
        <f>+SUMIFS('DATA ACHATS CONFIRMES'!C:C,'DATA ACHATS CONFIRMES'!B:B,A152)</f>
        <v>0</v>
      </c>
      <c r="H152" s="19">
        <f t="shared" si="5"/>
        <v>12192.7647058824</v>
      </c>
    </row>
    <row r="153" spans="1:8" hidden="1" x14ac:dyDescent="0.3">
      <c r="A153" t="str">
        <f t="shared" si="4"/>
        <v>Centre de Services Partagés-Achats-Divers Prestations de service</v>
      </c>
      <c r="B153" t="s">
        <v>105</v>
      </c>
      <c r="C153" t="s">
        <v>10</v>
      </c>
      <c r="D153" t="s">
        <v>123</v>
      </c>
      <c r="E153" t="s">
        <v>121</v>
      </c>
      <c r="F153" s="19">
        <v>139639.93814932101</v>
      </c>
      <c r="G153">
        <f>+SUMIFS('DATA ACHATS CONFIRMES'!C:C,'DATA ACHATS CONFIRMES'!B:B,A153)</f>
        <v>0</v>
      </c>
      <c r="H153" s="19">
        <f t="shared" si="5"/>
        <v>139639.93814932101</v>
      </c>
    </row>
    <row r="154" spans="1:8" hidden="1" x14ac:dyDescent="0.3">
      <c r="A154" t="str">
        <f t="shared" si="4"/>
        <v>Centre de Services Partagés-Achats-DIVERS REPARATIONS</v>
      </c>
      <c r="B154" t="s">
        <v>105</v>
      </c>
      <c r="C154" t="s">
        <v>10</v>
      </c>
      <c r="D154" t="s">
        <v>38</v>
      </c>
      <c r="E154" t="s">
        <v>121</v>
      </c>
      <c r="F154" s="19">
        <v>125146.5656</v>
      </c>
      <c r="G154">
        <f>+SUMIFS('DATA ACHATS CONFIRMES'!C:C,'DATA ACHATS CONFIRMES'!B:B,A154)</f>
        <v>0</v>
      </c>
      <c r="H154" s="19">
        <f t="shared" si="5"/>
        <v>125146.5656</v>
      </c>
    </row>
    <row r="155" spans="1:8" hidden="1" x14ac:dyDescent="0.3">
      <c r="A155" t="str">
        <f t="shared" si="4"/>
        <v>Centre de Services Partagés-Achats-Entretien et réparations</v>
      </c>
      <c r="B155" t="s">
        <v>105</v>
      </c>
      <c r="C155" t="s">
        <v>10</v>
      </c>
      <c r="D155" t="s">
        <v>43</v>
      </c>
      <c r="E155" t="s">
        <v>121</v>
      </c>
      <c r="F155" s="19">
        <v>13297.7716660432</v>
      </c>
      <c r="G155">
        <f>+SUMIFS('DATA ACHATS CONFIRMES'!C:C,'DATA ACHATS CONFIRMES'!B:B,A155)</f>
        <v>0</v>
      </c>
      <c r="H155" s="19">
        <f t="shared" si="5"/>
        <v>13297.7716660432</v>
      </c>
    </row>
    <row r="156" spans="1:8" hidden="1" x14ac:dyDescent="0.3">
      <c r="A156" t="str">
        <f t="shared" si="4"/>
        <v>Centre de Services Partagés-Achats-Gasoil</v>
      </c>
      <c r="B156" t="s">
        <v>105</v>
      </c>
      <c r="C156" t="s">
        <v>10</v>
      </c>
      <c r="D156" t="s">
        <v>37</v>
      </c>
      <c r="E156" t="s">
        <v>121</v>
      </c>
      <c r="F156" s="19">
        <v>632391.33440000005</v>
      </c>
      <c r="G156">
        <f>+SUMIFS('DATA ACHATS CONFIRMES'!C:C,'DATA ACHATS CONFIRMES'!B:B,A156)</f>
        <v>0</v>
      </c>
      <c r="H156" s="19">
        <f t="shared" si="5"/>
        <v>632391.33440000005</v>
      </c>
    </row>
    <row r="157" spans="1:8" hidden="1" x14ac:dyDescent="0.3">
      <c r="A157" t="str">
        <f t="shared" si="4"/>
        <v>Centre de Services Partagés-Achats-Location copieur</v>
      </c>
      <c r="B157" t="s">
        <v>105</v>
      </c>
      <c r="C157" t="s">
        <v>10</v>
      </c>
      <c r="D157" t="s">
        <v>124</v>
      </c>
      <c r="E157" t="s">
        <v>121</v>
      </c>
      <c r="F157" s="19">
        <v>0</v>
      </c>
      <c r="G157">
        <f>+SUMIFS('DATA ACHATS CONFIRMES'!C:C,'DATA ACHATS CONFIRMES'!B:B,A157)</f>
        <v>0</v>
      </c>
      <c r="H157" s="19">
        <f t="shared" si="5"/>
        <v>0</v>
      </c>
    </row>
    <row r="158" spans="1:8" hidden="1" x14ac:dyDescent="0.3">
      <c r="A158" t="str">
        <f t="shared" si="4"/>
        <v>Centre de Services Partagés-Achats-Petit équipement</v>
      </c>
      <c r="B158" t="s">
        <v>105</v>
      </c>
      <c r="C158" t="s">
        <v>10</v>
      </c>
      <c r="D158" t="s">
        <v>34</v>
      </c>
      <c r="E158" t="s">
        <v>121</v>
      </c>
      <c r="F158" s="19">
        <v>7514.7058823529396</v>
      </c>
      <c r="G158">
        <f>+SUMIFS('DATA ACHATS CONFIRMES'!C:C,'DATA ACHATS CONFIRMES'!B:B,A158)</f>
        <v>0</v>
      </c>
      <c r="H158" s="19">
        <f t="shared" si="5"/>
        <v>7514.7058823529396</v>
      </c>
    </row>
    <row r="159" spans="1:8" hidden="1" x14ac:dyDescent="0.3">
      <c r="A159" t="str">
        <f t="shared" si="4"/>
        <v>Centre de Services Partagés-Achats-Pneus</v>
      </c>
      <c r="B159" t="s">
        <v>105</v>
      </c>
      <c r="C159" t="s">
        <v>10</v>
      </c>
      <c r="D159" t="s">
        <v>41</v>
      </c>
      <c r="E159" t="s">
        <v>125</v>
      </c>
      <c r="F159" s="19">
        <v>45689.039199999999</v>
      </c>
      <c r="G159">
        <f>+SUMIFS('DATA ACHATS CONFIRMES'!C:C,'DATA ACHATS CONFIRMES'!B:B,A159)</f>
        <v>0</v>
      </c>
      <c r="H159" s="19">
        <f t="shared" si="5"/>
        <v>45689.039199999999</v>
      </c>
    </row>
    <row r="160" spans="1:8" hidden="1" x14ac:dyDescent="0.3">
      <c r="A160" t="str">
        <f t="shared" si="4"/>
        <v>Centre de Services Partagés-Achats-Travaux d'impression</v>
      </c>
      <c r="B160" t="s">
        <v>105</v>
      </c>
      <c r="C160" t="s">
        <v>10</v>
      </c>
      <c r="D160" t="s">
        <v>35</v>
      </c>
      <c r="E160" t="s">
        <v>121</v>
      </c>
      <c r="F160" s="19">
        <v>10427.200000000001</v>
      </c>
      <c r="G160">
        <f>+SUMIFS('DATA ACHATS CONFIRMES'!C:C,'DATA ACHATS CONFIRMES'!B:B,A160)</f>
        <v>0</v>
      </c>
      <c r="H160" s="19">
        <f t="shared" si="5"/>
        <v>10427.200000000001</v>
      </c>
    </row>
    <row r="161" spans="1:8" hidden="1" x14ac:dyDescent="0.3">
      <c r="A161" t="str">
        <f t="shared" si="4"/>
        <v>Centre de Services Partagés-Achats-Vidange</v>
      </c>
      <c r="B161" t="s">
        <v>105</v>
      </c>
      <c r="C161" t="s">
        <v>10</v>
      </c>
      <c r="D161" t="s">
        <v>40</v>
      </c>
      <c r="E161" t="s">
        <v>125</v>
      </c>
      <c r="F161" s="19">
        <v>22124.074000000001</v>
      </c>
      <c r="G161">
        <f>+SUMIFS('DATA ACHATS CONFIRMES'!C:C,'DATA ACHATS CONFIRMES'!B:B,A161)</f>
        <v>0</v>
      </c>
      <c r="H161" s="19">
        <f t="shared" si="5"/>
        <v>22124.074000000001</v>
      </c>
    </row>
    <row r="162" spans="1:8" hidden="1" x14ac:dyDescent="0.3">
      <c r="A162" t="str">
        <f t="shared" si="4"/>
        <v>Centre de Services Partagés-Achats-Visite technique</v>
      </c>
      <c r="B162" t="s">
        <v>105</v>
      </c>
      <c r="C162" t="s">
        <v>10</v>
      </c>
      <c r="D162" t="s">
        <v>39</v>
      </c>
      <c r="E162" t="s">
        <v>125</v>
      </c>
      <c r="F162" s="19">
        <v>9800</v>
      </c>
      <c r="G162">
        <f>+SUMIFS('DATA ACHATS CONFIRMES'!C:C,'DATA ACHATS CONFIRMES'!B:B,A162)</f>
        <v>0</v>
      </c>
      <c r="H162" s="19">
        <f t="shared" si="5"/>
        <v>9800</v>
      </c>
    </row>
    <row r="163" spans="1:8" hidden="1" x14ac:dyDescent="0.3">
      <c r="A163" t="str">
        <f t="shared" si="4"/>
        <v>Centre de Services Partagés-Charges Assurances-AT</v>
      </c>
      <c r="B163" t="s">
        <v>105</v>
      </c>
      <c r="C163" t="s">
        <v>27</v>
      </c>
      <c r="D163" t="s">
        <v>57</v>
      </c>
      <c r="E163" t="s">
        <v>121</v>
      </c>
      <c r="F163" s="19">
        <v>33223.887999999999</v>
      </c>
      <c r="G163">
        <f>+SUMIFS('DATA ACHATS CONFIRMES'!C:C,'DATA ACHATS CONFIRMES'!B:B,A163)</f>
        <v>0</v>
      </c>
      <c r="H163" s="19">
        <f t="shared" si="5"/>
        <v>33223.887999999999</v>
      </c>
    </row>
    <row r="164" spans="1:8" hidden="1" x14ac:dyDescent="0.3">
      <c r="A164" t="str">
        <f t="shared" si="4"/>
        <v>Centre de Services Partagés-Charges Assurances-AUTO</v>
      </c>
      <c r="B164" t="s">
        <v>105</v>
      </c>
      <c r="C164" t="s">
        <v>27</v>
      </c>
      <c r="D164" t="s">
        <v>55</v>
      </c>
      <c r="E164" t="s">
        <v>126</v>
      </c>
      <c r="F164" s="19">
        <v>17822.689999999999</v>
      </c>
      <c r="G164">
        <f>+SUMIFS('DATA ACHATS CONFIRMES'!C:C,'DATA ACHATS CONFIRMES'!B:B,A164)</f>
        <v>0</v>
      </c>
      <c r="H164" s="19">
        <f t="shared" si="5"/>
        <v>17822.689999999999</v>
      </c>
    </row>
    <row r="165" spans="1:8" hidden="1" x14ac:dyDescent="0.3">
      <c r="A165" t="str">
        <f t="shared" si="4"/>
        <v>Centre de Services Partagés-Charges contractuelles-COTISATIONS</v>
      </c>
      <c r="B165" t="s">
        <v>105</v>
      </c>
      <c r="C165" t="s">
        <v>29</v>
      </c>
      <c r="D165" t="s">
        <v>75</v>
      </c>
      <c r="E165" t="s">
        <v>121</v>
      </c>
      <c r="F165" s="19">
        <v>12000</v>
      </c>
      <c r="G165">
        <f>+SUMIFS('DATA ACHATS CONFIRMES'!C:C,'DATA ACHATS CONFIRMES'!B:B,A165)</f>
        <v>0</v>
      </c>
      <c r="H165" s="19">
        <f t="shared" si="5"/>
        <v>12000</v>
      </c>
    </row>
    <row r="166" spans="1:8" hidden="1" x14ac:dyDescent="0.3">
      <c r="A166" t="str">
        <f t="shared" si="4"/>
        <v>Centre de Services Partagés-Charges contractuelles-CREDIT BAIL</v>
      </c>
      <c r="B166" t="s">
        <v>105</v>
      </c>
      <c r="C166" t="s">
        <v>29</v>
      </c>
      <c r="D166" t="s">
        <v>82</v>
      </c>
      <c r="E166" t="s">
        <v>121</v>
      </c>
      <c r="F166" s="19">
        <v>32329.29</v>
      </c>
      <c r="G166">
        <f>+SUMIFS('DATA ACHATS CONFIRMES'!C:C,'DATA ACHATS CONFIRMES'!B:B,A166)</f>
        <v>0</v>
      </c>
      <c r="H166" s="19">
        <f t="shared" si="5"/>
        <v>32329.29</v>
      </c>
    </row>
    <row r="167" spans="1:8" hidden="1" x14ac:dyDescent="0.3">
      <c r="A167" t="str">
        <f t="shared" si="4"/>
        <v>Centre de Services Partagés-Charges contractuelles-FRAIS DE TÉLÉPHONE</v>
      </c>
      <c r="B167" t="s">
        <v>105</v>
      </c>
      <c r="C167" t="s">
        <v>29</v>
      </c>
      <c r="D167" t="s">
        <v>76</v>
      </c>
      <c r="E167" t="s">
        <v>121</v>
      </c>
      <c r="F167" s="19">
        <v>513988.14428571402</v>
      </c>
      <c r="G167">
        <f>+SUMIFS('DATA ACHATS CONFIRMES'!C:C,'DATA ACHATS CONFIRMES'!B:B,A167)</f>
        <v>0</v>
      </c>
      <c r="H167" s="19">
        <f t="shared" si="5"/>
        <v>513988.14428571402</v>
      </c>
    </row>
    <row r="168" spans="1:8" hidden="1" x14ac:dyDescent="0.3">
      <c r="A168" t="str">
        <f t="shared" si="4"/>
        <v>Centre de Services Partagés-Charges contractuelles-FRAIS ET COMMISSIONS SUR SERVICES BANCAIRES</v>
      </c>
      <c r="B168" t="s">
        <v>105</v>
      </c>
      <c r="C168" t="s">
        <v>29</v>
      </c>
      <c r="D168" t="s">
        <v>73</v>
      </c>
      <c r="E168" t="s">
        <v>121</v>
      </c>
      <c r="F168" s="19">
        <v>30738.406666666699</v>
      </c>
      <c r="G168">
        <f>+SUMIFS('DATA ACHATS CONFIRMES'!C:C,'DATA ACHATS CONFIRMES'!B:B,A168)</f>
        <v>0</v>
      </c>
      <c r="H168" s="19">
        <f t="shared" si="5"/>
        <v>30738.406666666699</v>
      </c>
    </row>
    <row r="169" spans="1:8" hidden="1" x14ac:dyDescent="0.3">
      <c r="A169" t="str">
        <f t="shared" si="4"/>
        <v>Centre de Services Partagés-Charges contractuelles-HONORAIRES (FIDAROC, Autres…)</v>
      </c>
      <c r="B169" t="s">
        <v>105</v>
      </c>
      <c r="C169" t="s">
        <v>29</v>
      </c>
      <c r="D169" t="s">
        <v>80</v>
      </c>
      <c r="E169" t="s">
        <v>121</v>
      </c>
      <c r="F169" s="19">
        <v>193050</v>
      </c>
      <c r="G169">
        <f>+SUMIFS('DATA ACHATS CONFIRMES'!C:C,'DATA ACHATS CONFIRMES'!B:B,A169)</f>
        <v>0</v>
      </c>
      <c r="H169" s="19">
        <f t="shared" si="5"/>
        <v>193050</v>
      </c>
    </row>
    <row r="170" spans="1:8" hidden="1" x14ac:dyDescent="0.3">
      <c r="A170" t="str">
        <f t="shared" si="4"/>
        <v>Centre de Services Partagés-Charges contractuelles-LOCATIONS DE MATÉRIEL DE TRANSPORT</v>
      </c>
      <c r="B170" t="s">
        <v>105</v>
      </c>
      <c r="C170" t="s">
        <v>29</v>
      </c>
      <c r="D170" t="s">
        <v>83</v>
      </c>
      <c r="E170" t="s">
        <v>121</v>
      </c>
      <c r="F170" s="19">
        <v>118353.60000000001</v>
      </c>
      <c r="G170">
        <f>+SUMIFS('DATA ACHATS CONFIRMES'!C:C,'DATA ACHATS CONFIRMES'!B:B,A170)</f>
        <v>0</v>
      </c>
      <c r="H170" s="19">
        <f t="shared" si="5"/>
        <v>118353.60000000001</v>
      </c>
    </row>
    <row r="171" spans="1:8" hidden="1" x14ac:dyDescent="0.3">
      <c r="A171" t="str">
        <f t="shared" si="4"/>
        <v>Centre de Services Partagés-Charges contractuelles-PATENTE</v>
      </c>
      <c r="B171" t="s">
        <v>105</v>
      </c>
      <c r="C171" t="s">
        <v>29</v>
      </c>
      <c r="D171" t="s">
        <v>70</v>
      </c>
      <c r="E171" t="s">
        <v>121</v>
      </c>
      <c r="F171" s="19">
        <v>2400</v>
      </c>
      <c r="G171">
        <f>+SUMIFS('DATA ACHATS CONFIRMES'!C:C,'DATA ACHATS CONFIRMES'!B:B,A171)</f>
        <v>0</v>
      </c>
      <c r="H171" s="19">
        <f t="shared" si="5"/>
        <v>2400</v>
      </c>
    </row>
    <row r="172" spans="1:8" hidden="1" x14ac:dyDescent="0.3">
      <c r="A172" t="str">
        <f t="shared" si="4"/>
        <v>Centre de Services Partagés-Charges contractuelles-TAXES SUR LES VÉHICULES</v>
      </c>
      <c r="B172" t="s">
        <v>105</v>
      </c>
      <c r="C172" t="s">
        <v>29</v>
      </c>
      <c r="D172" t="s">
        <v>67</v>
      </c>
      <c r="E172" t="s">
        <v>121</v>
      </c>
      <c r="F172" s="19">
        <v>9499.9950000000008</v>
      </c>
      <c r="G172">
        <f>+SUMIFS('DATA ACHATS CONFIRMES'!C:C,'DATA ACHATS CONFIRMES'!B:B,A172)</f>
        <v>0</v>
      </c>
      <c r="H172" s="19">
        <f t="shared" si="5"/>
        <v>9499.9950000000008</v>
      </c>
    </row>
    <row r="173" spans="1:8" hidden="1" x14ac:dyDescent="0.3">
      <c r="A173" t="str">
        <f t="shared" si="4"/>
        <v>Centre de Services Partagés-Commun-Achats-Consommables</v>
      </c>
      <c r="B173" t="s">
        <v>105</v>
      </c>
      <c r="C173" t="s">
        <v>10</v>
      </c>
      <c r="D173" t="s">
        <v>44</v>
      </c>
      <c r="E173" t="s">
        <v>121</v>
      </c>
      <c r="F173" s="19">
        <v>23462.880000000001</v>
      </c>
      <c r="G173">
        <f>+SUMIFS('DATA ACHATS CONFIRMES'!C:C,'DATA ACHATS CONFIRMES'!B:B,A173)</f>
        <v>0</v>
      </c>
      <c r="H173" s="19">
        <f t="shared" si="5"/>
        <v>23462.880000000001</v>
      </c>
    </row>
    <row r="174" spans="1:8" hidden="1" x14ac:dyDescent="0.3">
      <c r="A174" t="str">
        <f t="shared" si="4"/>
        <v>Centre de Services Partagés-Commun-Achats-Fournitures</v>
      </c>
      <c r="B174" t="s">
        <v>105</v>
      </c>
      <c r="C174" t="s">
        <v>10</v>
      </c>
      <c r="D174" t="s">
        <v>45</v>
      </c>
      <c r="E174" t="s">
        <v>121</v>
      </c>
      <c r="F174" s="19">
        <v>13079.7580941176</v>
      </c>
      <c r="G174">
        <f>+SUMIFS('DATA ACHATS CONFIRMES'!C:C,'DATA ACHATS CONFIRMES'!B:B,A174)</f>
        <v>0</v>
      </c>
      <c r="H174" s="19">
        <f t="shared" si="5"/>
        <v>13079.7580941176</v>
      </c>
    </row>
    <row r="175" spans="1:8" hidden="1" x14ac:dyDescent="0.3">
      <c r="A175" t="str">
        <f t="shared" si="4"/>
        <v>Centre de Services Partagés-Département Achats &amp; Assurances-Achats-Consommables</v>
      </c>
      <c r="B175" t="s">
        <v>105</v>
      </c>
      <c r="C175" t="s">
        <v>10</v>
      </c>
      <c r="D175" t="s">
        <v>44</v>
      </c>
      <c r="E175" t="s">
        <v>133</v>
      </c>
      <c r="F175" s="19">
        <v>39828.6</v>
      </c>
      <c r="G175">
        <f>+SUMIFS('DATA ACHATS CONFIRMES'!C:C,'DATA ACHATS CONFIRMES'!B:B,A175)</f>
        <v>0</v>
      </c>
      <c r="H175" s="19">
        <f t="shared" si="5"/>
        <v>39828.6</v>
      </c>
    </row>
    <row r="176" spans="1:8" hidden="1" x14ac:dyDescent="0.3">
      <c r="A176" t="str">
        <f t="shared" si="4"/>
        <v>Centre de Services Partagés-Département Achats &amp; Assurances-Achats-Fournitures</v>
      </c>
      <c r="B176" t="s">
        <v>105</v>
      </c>
      <c r="C176" t="s">
        <v>10</v>
      </c>
      <c r="D176" t="s">
        <v>45</v>
      </c>
      <c r="E176" t="s">
        <v>133</v>
      </c>
      <c r="F176" s="19">
        <v>7906.7304000000004</v>
      </c>
      <c r="G176">
        <f>+SUMIFS('DATA ACHATS CONFIRMES'!C:C,'DATA ACHATS CONFIRMES'!B:B,A176)</f>
        <v>0</v>
      </c>
      <c r="H176" s="19">
        <f t="shared" si="5"/>
        <v>7906.7304000000004</v>
      </c>
    </row>
    <row r="177" spans="1:8" hidden="1" x14ac:dyDescent="0.3">
      <c r="A177" t="str">
        <f t="shared" si="4"/>
        <v>Centre de Services Partagés-Département Comptabilité-Achats-Consommables</v>
      </c>
      <c r="B177" t="s">
        <v>105</v>
      </c>
      <c r="C177" t="s">
        <v>10</v>
      </c>
      <c r="D177" t="s">
        <v>44</v>
      </c>
      <c r="E177" t="s">
        <v>134</v>
      </c>
      <c r="F177" s="19">
        <v>19066.192800000001</v>
      </c>
      <c r="G177">
        <f>+SUMIFS('DATA ACHATS CONFIRMES'!C:C,'DATA ACHATS CONFIRMES'!B:B,A177)</f>
        <v>0</v>
      </c>
      <c r="H177" s="19">
        <f t="shared" si="5"/>
        <v>19066.192800000001</v>
      </c>
    </row>
    <row r="178" spans="1:8" hidden="1" x14ac:dyDescent="0.3">
      <c r="A178" t="str">
        <f t="shared" si="4"/>
        <v>Centre de Services Partagés-Département Comptabilité-Achats-Fournitures</v>
      </c>
      <c r="B178" t="s">
        <v>105</v>
      </c>
      <c r="C178" t="s">
        <v>10</v>
      </c>
      <c r="D178" t="s">
        <v>45</v>
      </c>
      <c r="E178" t="s">
        <v>134</v>
      </c>
      <c r="F178" s="19">
        <v>16545.196</v>
      </c>
      <c r="G178">
        <f>+SUMIFS('DATA ACHATS CONFIRMES'!C:C,'DATA ACHATS CONFIRMES'!B:B,A178)</f>
        <v>0</v>
      </c>
      <c r="H178" s="19">
        <f t="shared" si="5"/>
        <v>16545.196</v>
      </c>
    </row>
    <row r="179" spans="1:8" hidden="1" x14ac:dyDescent="0.3">
      <c r="A179" t="str">
        <f t="shared" si="4"/>
        <v>Centre de Services Partagés-Département Contrôle de Gestion-Achats-Consommables</v>
      </c>
      <c r="B179" t="s">
        <v>105</v>
      </c>
      <c r="C179" t="s">
        <v>10</v>
      </c>
      <c r="D179" t="s">
        <v>44</v>
      </c>
      <c r="E179" t="s">
        <v>135</v>
      </c>
      <c r="F179" s="19">
        <v>1782.72</v>
      </c>
      <c r="G179">
        <f>+SUMIFS('DATA ACHATS CONFIRMES'!C:C,'DATA ACHATS CONFIRMES'!B:B,A179)</f>
        <v>0</v>
      </c>
      <c r="H179" s="19">
        <f t="shared" si="5"/>
        <v>1782.72</v>
      </c>
    </row>
    <row r="180" spans="1:8" hidden="1" x14ac:dyDescent="0.3">
      <c r="A180" t="str">
        <f t="shared" si="4"/>
        <v>Centre de Services Partagés-Département Contrôle de Gestion-Achats-Fournitures</v>
      </c>
      <c r="B180" t="s">
        <v>105</v>
      </c>
      <c r="C180" t="s">
        <v>10</v>
      </c>
      <c r="D180" t="s">
        <v>45</v>
      </c>
      <c r="E180" t="s">
        <v>135</v>
      </c>
      <c r="F180" s="19">
        <v>1512.4032</v>
      </c>
      <c r="G180">
        <f>+SUMIFS('DATA ACHATS CONFIRMES'!C:C,'DATA ACHATS CONFIRMES'!B:B,A180)</f>
        <v>0</v>
      </c>
      <c r="H180" s="19">
        <f t="shared" si="5"/>
        <v>1512.4032</v>
      </c>
    </row>
    <row r="181" spans="1:8" hidden="1" x14ac:dyDescent="0.3">
      <c r="A181" t="str">
        <f t="shared" si="4"/>
        <v>Centre de Services Partagés-Département R.H-Achats-Consommables</v>
      </c>
      <c r="B181" t="s">
        <v>105</v>
      </c>
      <c r="C181" t="s">
        <v>10</v>
      </c>
      <c r="D181" t="s">
        <v>44</v>
      </c>
      <c r="E181" t="s">
        <v>136</v>
      </c>
      <c r="F181" s="19">
        <v>12614.4</v>
      </c>
      <c r="G181">
        <f>+SUMIFS('DATA ACHATS CONFIRMES'!C:C,'DATA ACHATS CONFIRMES'!B:B,A181)</f>
        <v>0</v>
      </c>
      <c r="H181" s="19">
        <f t="shared" si="5"/>
        <v>12614.4</v>
      </c>
    </row>
    <row r="182" spans="1:8" hidden="1" x14ac:dyDescent="0.3">
      <c r="A182" t="str">
        <f t="shared" si="4"/>
        <v>Centre de Services Partagés-Département R.H-Achats-Fournitures</v>
      </c>
      <c r="B182" t="s">
        <v>105</v>
      </c>
      <c r="C182" t="s">
        <v>10</v>
      </c>
      <c r="D182" t="s">
        <v>45</v>
      </c>
      <c r="E182" t="s">
        <v>136</v>
      </c>
      <c r="F182" s="19">
        <v>680.4</v>
      </c>
      <c r="G182">
        <f>+SUMIFS('DATA ACHATS CONFIRMES'!C:C,'DATA ACHATS CONFIRMES'!B:B,A182)</f>
        <v>0</v>
      </c>
      <c r="H182" s="19">
        <f t="shared" si="5"/>
        <v>680.4</v>
      </c>
    </row>
    <row r="183" spans="1:8" hidden="1" x14ac:dyDescent="0.3">
      <c r="A183" t="str">
        <f t="shared" si="4"/>
        <v>Centre de Services Partagés-Direction Développment-Achats-Consommables</v>
      </c>
      <c r="B183" t="s">
        <v>105</v>
      </c>
      <c r="C183" t="s">
        <v>10</v>
      </c>
      <c r="D183" t="s">
        <v>44</v>
      </c>
      <c r="E183" t="s">
        <v>137</v>
      </c>
      <c r="F183" s="19">
        <v>7949.9951999999994</v>
      </c>
      <c r="G183">
        <f>+SUMIFS('DATA ACHATS CONFIRMES'!C:C,'DATA ACHATS CONFIRMES'!B:B,A183)</f>
        <v>0</v>
      </c>
      <c r="H183" s="19">
        <f t="shared" si="5"/>
        <v>7949.9951999999994</v>
      </c>
    </row>
    <row r="184" spans="1:8" hidden="1" x14ac:dyDescent="0.3">
      <c r="A184" t="str">
        <f t="shared" si="4"/>
        <v>Centre de Services Partagés-Direction Développment-Achats-Fournitures</v>
      </c>
      <c r="B184" t="s">
        <v>105</v>
      </c>
      <c r="C184" t="s">
        <v>10</v>
      </c>
      <c r="D184" t="s">
        <v>45</v>
      </c>
      <c r="E184" t="s">
        <v>137</v>
      </c>
      <c r="F184" s="19">
        <v>673.27200000000005</v>
      </c>
      <c r="G184">
        <f>+SUMIFS('DATA ACHATS CONFIRMES'!C:C,'DATA ACHATS CONFIRMES'!B:B,A184)</f>
        <v>0</v>
      </c>
      <c r="H184" s="19">
        <f t="shared" si="5"/>
        <v>673.27200000000005</v>
      </c>
    </row>
    <row r="185" spans="1:8" hidden="1" x14ac:dyDescent="0.3">
      <c r="A185" t="str">
        <f t="shared" si="4"/>
        <v>Centre de Services Partagés-Direction finance &amp; support-Achats-Consommables</v>
      </c>
      <c r="B185" t="s">
        <v>105</v>
      </c>
      <c r="C185" t="s">
        <v>10</v>
      </c>
      <c r="D185" t="s">
        <v>44</v>
      </c>
      <c r="E185" t="s">
        <v>138</v>
      </c>
      <c r="F185" s="19">
        <v>3974.4</v>
      </c>
      <c r="G185">
        <f>+SUMIFS('DATA ACHATS CONFIRMES'!C:C,'DATA ACHATS CONFIRMES'!B:B,A185)</f>
        <v>0</v>
      </c>
      <c r="H185" s="19">
        <f t="shared" si="5"/>
        <v>3974.4</v>
      </c>
    </row>
    <row r="186" spans="1:8" hidden="1" x14ac:dyDescent="0.3">
      <c r="A186" t="str">
        <f t="shared" si="4"/>
        <v>Centre de Services Partagés-Direction finance &amp; support-Achats-Fournitures</v>
      </c>
      <c r="B186" t="s">
        <v>105</v>
      </c>
      <c r="C186" t="s">
        <v>10</v>
      </c>
      <c r="D186" t="s">
        <v>45</v>
      </c>
      <c r="E186" t="s">
        <v>138</v>
      </c>
      <c r="F186" s="19">
        <v>4364.6544000000004</v>
      </c>
      <c r="G186">
        <f>+SUMIFS('DATA ACHATS CONFIRMES'!C:C,'DATA ACHATS CONFIRMES'!B:B,A186)</f>
        <v>0</v>
      </c>
      <c r="H186" s="19">
        <f t="shared" si="5"/>
        <v>4364.6544000000004</v>
      </c>
    </row>
    <row r="187" spans="1:8" hidden="1" x14ac:dyDescent="0.3">
      <c r="A187" t="str">
        <f t="shared" si="4"/>
        <v>Centre de Services Partagés-Direction générale-Achats-Consommables</v>
      </c>
      <c r="B187" t="s">
        <v>105</v>
      </c>
      <c r="C187" t="s">
        <v>10</v>
      </c>
      <c r="D187" t="s">
        <v>44</v>
      </c>
      <c r="E187" t="s">
        <v>139</v>
      </c>
      <c r="F187" s="19">
        <v>10687.68</v>
      </c>
      <c r="G187">
        <f>+SUMIFS('DATA ACHATS CONFIRMES'!C:C,'DATA ACHATS CONFIRMES'!B:B,A187)</f>
        <v>0</v>
      </c>
      <c r="H187" s="19">
        <f t="shared" si="5"/>
        <v>10687.68</v>
      </c>
    </row>
    <row r="188" spans="1:8" hidden="1" x14ac:dyDescent="0.3">
      <c r="A188" t="str">
        <f t="shared" si="4"/>
        <v>Centre de Services Partagés-Direction générale-Achats-Fournitures</v>
      </c>
      <c r="B188" t="s">
        <v>105</v>
      </c>
      <c r="C188" t="s">
        <v>10</v>
      </c>
      <c r="D188" t="s">
        <v>45</v>
      </c>
      <c r="E188" t="s">
        <v>139</v>
      </c>
      <c r="F188" s="19">
        <v>5434.8335999999999</v>
      </c>
      <c r="G188">
        <f>+SUMIFS('DATA ACHATS CONFIRMES'!C:C,'DATA ACHATS CONFIRMES'!B:B,A188)</f>
        <v>0</v>
      </c>
      <c r="H188" s="19">
        <f t="shared" si="5"/>
        <v>5434.8335999999999</v>
      </c>
    </row>
    <row r="189" spans="1:8" hidden="1" x14ac:dyDescent="0.3">
      <c r="A189" t="str">
        <f t="shared" si="4"/>
        <v>Centre de Services Partagés-Direction RH &amp; Opérations-Achats-Consommables</v>
      </c>
      <c r="B189" t="s">
        <v>105</v>
      </c>
      <c r="C189" t="s">
        <v>10</v>
      </c>
      <c r="D189" t="s">
        <v>44</v>
      </c>
      <c r="E189" t="s">
        <v>140</v>
      </c>
      <c r="F189" s="19">
        <v>25894.799999999999</v>
      </c>
      <c r="G189">
        <f>+SUMIFS('DATA ACHATS CONFIRMES'!C:C,'DATA ACHATS CONFIRMES'!B:B,A189)</f>
        <v>0</v>
      </c>
      <c r="H189" s="19">
        <f t="shared" si="5"/>
        <v>25894.799999999999</v>
      </c>
    </row>
    <row r="190" spans="1:8" hidden="1" x14ac:dyDescent="0.3">
      <c r="A190" t="str">
        <f t="shared" si="4"/>
        <v>Centre de Services Partagés-Direction RH &amp; Opérations-Achats-Fournitures</v>
      </c>
      <c r="B190" t="s">
        <v>105</v>
      </c>
      <c r="C190" t="s">
        <v>10</v>
      </c>
      <c r="D190" t="s">
        <v>45</v>
      </c>
      <c r="E190" t="s">
        <v>140</v>
      </c>
      <c r="F190" s="19">
        <v>3424.6152000000002</v>
      </c>
      <c r="G190">
        <f>+SUMIFS('DATA ACHATS CONFIRMES'!C:C,'DATA ACHATS CONFIRMES'!B:B,A190)</f>
        <v>0</v>
      </c>
      <c r="H190" s="19">
        <f t="shared" si="5"/>
        <v>3424.6152000000002</v>
      </c>
    </row>
    <row r="191" spans="1:8" hidden="1" x14ac:dyDescent="0.3">
      <c r="A191" t="str">
        <f t="shared" si="4"/>
        <v>Centre de Services Partagés-Direction Systèmes d'inforamtion-Achats-Consommables</v>
      </c>
      <c r="B191" t="s">
        <v>105</v>
      </c>
      <c r="C191" t="s">
        <v>10</v>
      </c>
      <c r="D191" t="s">
        <v>44</v>
      </c>
      <c r="E191" t="s">
        <v>141</v>
      </c>
      <c r="F191" s="19">
        <v>1152</v>
      </c>
      <c r="G191">
        <f>+SUMIFS('DATA ACHATS CONFIRMES'!C:C,'DATA ACHATS CONFIRMES'!B:B,A191)</f>
        <v>0</v>
      </c>
      <c r="H191" s="19">
        <f t="shared" si="5"/>
        <v>1152</v>
      </c>
    </row>
    <row r="192" spans="1:8" hidden="1" x14ac:dyDescent="0.3">
      <c r="A192" t="str">
        <f t="shared" si="4"/>
        <v>Centre de Services Partagés-Direction Systèmes d'inforamtion-Achats-Fournitures</v>
      </c>
      <c r="B192" t="s">
        <v>105</v>
      </c>
      <c r="C192" t="s">
        <v>10</v>
      </c>
      <c r="D192" t="s">
        <v>45</v>
      </c>
      <c r="E192" t="s">
        <v>141</v>
      </c>
      <c r="F192" s="19">
        <v>7056</v>
      </c>
      <c r="G192">
        <f>+SUMIFS('DATA ACHATS CONFIRMES'!C:C,'DATA ACHATS CONFIRMES'!B:B,A192)</f>
        <v>0</v>
      </c>
      <c r="H192" s="19">
        <f t="shared" si="5"/>
        <v>7056</v>
      </c>
    </row>
    <row r="193" spans="1:8" hidden="1" x14ac:dyDescent="0.3">
      <c r="A193" t="str">
        <f t="shared" si="4"/>
        <v>Centre de Services Partagés-Parascolaire-Divers Evenements</v>
      </c>
      <c r="B193" t="s">
        <v>105</v>
      </c>
      <c r="C193" t="s">
        <v>30</v>
      </c>
      <c r="D193" t="s">
        <v>129</v>
      </c>
      <c r="E193" t="s">
        <v>121</v>
      </c>
      <c r="F193" s="19">
        <v>70320.303827291005</v>
      </c>
      <c r="G193">
        <f>+SUMIFS('DATA ACHATS CONFIRMES'!C:C,'DATA ACHATS CONFIRMES'!B:B,A193)</f>
        <v>0</v>
      </c>
      <c r="H193" s="19">
        <f t="shared" si="5"/>
        <v>70320.303827291005</v>
      </c>
    </row>
    <row r="194" spans="1:8" hidden="1" x14ac:dyDescent="0.3">
      <c r="A194" t="str">
        <f t="shared" si="4"/>
        <v>Centre de Services Partagés-SI-BackUp Process</v>
      </c>
      <c r="B194" t="s">
        <v>105</v>
      </c>
      <c r="C194" t="s">
        <v>25</v>
      </c>
      <c r="D194" t="s">
        <v>142</v>
      </c>
      <c r="E194" t="s">
        <v>121</v>
      </c>
      <c r="F194" s="19">
        <v>18000</v>
      </c>
      <c r="G194">
        <f>+SUMIFS('DATA ACHATS CONFIRMES'!C:C,'DATA ACHATS CONFIRMES'!B:B,A194)</f>
        <v>0</v>
      </c>
      <c r="H194" s="19">
        <f t="shared" si="5"/>
        <v>18000</v>
      </c>
    </row>
    <row r="195" spans="1:8" hidden="1" x14ac:dyDescent="0.3">
      <c r="A195" t="str">
        <f t="shared" si="4"/>
        <v>Centre de Services Partagés-SI-Serveur d'hebergement</v>
      </c>
      <c r="B195" t="s">
        <v>105</v>
      </c>
      <c r="C195" t="s">
        <v>25</v>
      </c>
      <c r="D195" t="s">
        <v>143</v>
      </c>
      <c r="E195" t="s">
        <v>121</v>
      </c>
      <c r="F195" s="19">
        <v>23040</v>
      </c>
      <c r="G195">
        <f>+SUMIFS('DATA ACHATS CONFIRMES'!C:C,'DATA ACHATS CONFIRMES'!B:B,A195)</f>
        <v>0</v>
      </c>
      <c r="H195" s="19">
        <f t="shared" si="5"/>
        <v>23040</v>
      </c>
    </row>
    <row r="196" spans="1:8" hidden="1" x14ac:dyDescent="0.3">
      <c r="A196" t="str">
        <f t="shared" si="4"/>
        <v>ECOLE JOURI CHERKAOUI-Achats Hors Circuit (Caisse)-Achats Hors Circuit (Caisse)</v>
      </c>
      <c r="B196" t="s">
        <v>106</v>
      </c>
      <c r="C196" t="s">
        <v>26</v>
      </c>
      <c r="D196" t="s">
        <v>26</v>
      </c>
      <c r="E196" t="s">
        <v>121</v>
      </c>
      <c r="F196" s="19">
        <v>30000</v>
      </c>
      <c r="G196">
        <f>+SUMIFS('DATA ACHATS CONFIRMES'!C:C,'DATA ACHATS CONFIRMES'!B:B,A196)</f>
        <v>0</v>
      </c>
      <c r="H196" s="19">
        <f t="shared" si="5"/>
        <v>30000</v>
      </c>
    </row>
    <row r="197" spans="1:8" hidden="1" x14ac:dyDescent="0.3">
      <c r="A197" t="str">
        <f t="shared" si="4"/>
        <v>ECOLE JOURI CHERKAOUI-Achats-Divers</v>
      </c>
      <c r="B197" t="s">
        <v>106</v>
      </c>
      <c r="C197" t="s">
        <v>10</v>
      </c>
      <c r="D197" t="s">
        <v>31</v>
      </c>
      <c r="E197" t="s">
        <v>121</v>
      </c>
      <c r="F197" s="19">
        <v>5948.1073991291696</v>
      </c>
      <c r="G197">
        <f>+SUMIFS('DATA ACHATS CONFIRMES'!C:C,'DATA ACHATS CONFIRMES'!B:B,A197)</f>
        <v>0</v>
      </c>
      <c r="H197" s="19">
        <f t="shared" si="5"/>
        <v>5948.1073991291696</v>
      </c>
    </row>
    <row r="198" spans="1:8" hidden="1" x14ac:dyDescent="0.3">
      <c r="A198" t="str">
        <f t="shared" ref="A198:A261" si="6">+IF(OR(D198="Fournitures",D198="consommables"),CONCATENATE(B198,"-",E198,"-",C198,"-",D198), CONCATENATE(B198,"-",C198,"-",D198))</f>
        <v>ECOLE JOURI CHERKAOUI-Achats-Divers Prestations de service</v>
      </c>
      <c r="B198" t="s">
        <v>106</v>
      </c>
      <c r="C198" t="s">
        <v>10</v>
      </c>
      <c r="D198" t="s">
        <v>123</v>
      </c>
      <c r="E198" t="s">
        <v>121</v>
      </c>
      <c r="F198" s="19">
        <v>18230.192975326601</v>
      </c>
      <c r="G198">
        <f>+SUMIFS('DATA ACHATS CONFIRMES'!C:C,'DATA ACHATS CONFIRMES'!B:B,A198)</f>
        <v>0</v>
      </c>
      <c r="H198" s="19">
        <f t="shared" ref="H198:H261" si="7">+F198-G198</f>
        <v>18230.192975326601</v>
      </c>
    </row>
    <row r="199" spans="1:8" hidden="1" x14ac:dyDescent="0.3">
      <c r="A199" t="str">
        <f t="shared" si="6"/>
        <v>ECOLE JOURI CHERKAOUI-Achats-DIVERS REPARATIONS</v>
      </c>
      <c r="B199" t="s">
        <v>106</v>
      </c>
      <c r="C199" t="s">
        <v>10</v>
      </c>
      <c r="D199" t="s">
        <v>38</v>
      </c>
      <c r="E199" t="s">
        <v>121</v>
      </c>
      <c r="F199" s="19">
        <v>11978.5743</v>
      </c>
      <c r="G199">
        <f>+SUMIFS('DATA ACHATS CONFIRMES'!C:C,'DATA ACHATS CONFIRMES'!B:B,A199)</f>
        <v>1100</v>
      </c>
      <c r="H199" s="19">
        <f t="shared" si="7"/>
        <v>10878.5743</v>
      </c>
    </row>
    <row r="200" spans="1:8" hidden="1" x14ac:dyDescent="0.3">
      <c r="A200" t="str">
        <f t="shared" si="6"/>
        <v>ECOLE JOURI CHERKAOUI-Achats-Entretien et réparations</v>
      </c>
      <c r="B200" t="s">
        <v>106</v>
      </c>
      <c r="C200" t="s">
        <v>10</v>
      </c>
      <c r="D200" t="s">
        <v>43</v>
      </c>
      <c r="E200" t="s">
        <v>121</v>
      </c>
      <c r="F200" s="19">
        <v>32638.5130704736</v>
      </c>
      <c r="G200">
        <f>+SUMIFS('DATA ACHATS CONFIRMES'!C:C,'DATA ACHATS CONFIRMES'!B:B,A200)</f>
        <v>0</v>
      </c>
      <c r="H200" s="19">
        <f t="shared" si="7"/>
        <v>32638.5130704736</v>
      </c>
    </row>
    <row r="201" spans="1:8" hidden="1" x14ac:dyDescent="0.3">
      <c r="A201" t="str">
        <f t="shared" si="6"/>
        <v>ECOLE JOURI CHERKAOUI-Achats-Gasoil</v>
      </c>
      <c r="B201" t="s">
        <v>106</v>
      </c>
      <c r="C201" t="s">
        <v>10</v>
      </c>
      <c r="D201" t="s">
        <v>37</v>
      </c>
      <c r="E201" t="s">
        <v>121</v>
      </c>
      <c r="F201" s="19">
        <v>78697.213000000003</v>
      </c>
      <c r="G201">
        <f>+SUMIFS('DATA ACHATS CONFIRMES'!C:C,'DATA ACHATS CONFIRMES'!B:B,A201)</f>
        <v>0</v>
      </c>
      <c r="H201" s="19">
        <f t="shared" si="7"/>
        <v>78697.213000000003</v>
      </c>
    </row>
    <row r="202" spans="1:8" hidden="1" x14ac:dyDescent="0.3">
      <c r="A202" t="str">
        <f t="shared" si="6"/>
        <v>ECOLE JOURI CHERKAOUI-Achats-Location copieur</v>
      </c>
      <c r="B202" t="s">
        <v>106</v>
      </c>
      <c r="C202" t="s">
        <v>10</v>
      </c>
      <c r="D202" t="s">
        <v>124</v>
      </c>
      <c r="E202" t="s">
        <v>121</v>
      </c>
      <c r="F202" s="19">
        <v>15166.507106918199</v>
      </c>
      <c r="G202">
        <f>+SUMIFS('DATA ACHATS CONFIRMES'!C:C,'DATA ACHATS CONFIRMES'!B:B,A202)</f>
        <v>0</v>
      </c>
      <c r="H202" s="19">
        <f t="shared" si="7"/>
        <v>15166.507106918199</v>
      </c>
    </row>
    <row r="203" spans="1:8" hidden="1" x14ac:dyDescent="0.3">
      <c r="A203" t="str">
        <f t="shared" si="6"/>
        <v>ECOLE JOURI CHERKAOUI-Achats-Petit équipement</v>
      </c>
      <c r="B203" t="s">
        <v>106</v>
      </c>
      <c r="C203" t="s">
        <v>10</v>
      </c>
      <c r="D203" t="s">
        <v>34</v>
      </c>
      <c r="E203" t="s">
        <v>121</v>
      </c>
      <c r="F203" s="19">
        <v>119.962264150943</v>
      </c>
      <c r="G203">
        <f>+SUMIFS('DATA ACHATS CONFIRMES'!C:C,'DATA ACHATS CONFIRMES'!B:B,A203)</f>
        <v>0</v>
      </c>
      <c r="H203" s="19">
        <f t="shared" si="7"/>
        <v>119.962264150943</v>
      </c>
    </row>
    <row r="204" spans="1:8" hidden="1" x14ac:dyDescent="0.3">
      <c r="A204" t="str">
        <f t="shared" si="6"/>
        <v>ECOLE JOURI CHERKAOUI-Achats-Pharmacie</v>
      </c>
      <c r="B204" t="s">
        <v>106</v>
      </c>
      <c r="C204" t="s">
        <v>10</v>
      </c>
      <c r="D204" t="s">
        <v>32</v>
      </c>
      <c r="E204" t="s">
        <v>121</v>
      </c>
      <c r="F204" s="19">
        <v>690.461538461538</v>
      </c>
      <c r="G204">
        <f>+SUMIFS('DATA ACHATS CONFIRMES'!C:C,'DATA ACHATS CONFIRMES'!B:B,A204)</f>
        <v>0</v>
      </c>
      <c r="H204" s="19">
        <f t="shared" si="7"/>
        <v>690.461538461538</v>
      </c>
    </row>
    <row r="205" spans="1:8" hidden="1" x14ac:dyDescent="0.3">
      <c r="A205" t="str">
        <f t="shared" si="6"/>
        <v>ECOLE JOURI CHERKAOUI-Achats-Pneus</v>
      </c>
      <c r="B205" t="s">
        <v>106</v>
      </c>
      <c r="C205" t="s">
        <v>10</v>
      </c>
      <c r="D205" t="s">
        <v>41</v>
      </c>
      <c r="E205" t="s">
        <v>125</v>
      </c>
      <c r="F205" s="19">
        <v>2381.4</v>
      </c>
      <c r="G205">
        <f>+SUMIFS('DATA ACHATS CONFIRMES'!C:C,'DATA ACHATS CONFIRMES'!B:B,A205)</f>
        <v>0</v>
      </c>
      <c r="H205" s="19">
        <f t="shared" si="7"/>
        <v>2381.4</v>
      </c>
    </row>
    <row r="206" spans="1:8" hidden="1" x14ac:dyDescent="0.3">
      <c r="A206" t="str">
        <f t="shared" si="6"/>
        <v>ECOLE JOURI CHERKAOUI-Achats-Produits de nettoyage</v>
      </c>
      <c r="B206" t="s">
        <v>106</v>
      </c>
      <c r="C206" t="s">
        <v>10</v>
      </c>
      <c r="D206" t="s">
        <v>36</v>
      </c>
      <c r="E206" t="s">
        <v>121</v>
      </c>
      <c r="F206" s="19">
        <v>19027.686600000001</v>
      </c>
      <c r="G206">
        <f>+SUMIFS('DATA ACHATS CONFIRMES'!C:C,'DATA ACHATS CONFIRMES'!B:B,A206)</f>
        <v>8335.2000000000007</v>
      </c>
      <c r="H206" s="19">
        <f t="shared" si="7"/>
        <v>10692.4866</v>
      </c>
    </row>
    <row r="207" spans="1:8" hidden="1" x14ac:dyDescent="0.3">
      <c r="A207" t="str">
        <f t="shared" si="6"/>
        <v>ECOLE JOURI CHERKAOUI-Achats-Travaux d'impression</v>
      </c>
      <c r="B207" t="s">
        <v>106</v>
      </c>
      <c r="C207" t="s">
        <v>10</v>
      </c>
      <c r="D207" t="s">
        <v>35</v>
      </c>
      <c r="E207" t="s">
        <v>121</v>
      </c>
      <c r="F207" s="19">
        <v>21645.426415094302</v>
      </c>
      <c r="G207">
        <f>+SUMIFS('DATA ACHATS CONFIRMES'!C:C,'DATA ACHATS CONFIRMES'!B:B,A207)</f>
        <v>2104</v>
      </c>
      <c r="H207" s="19">
        <f t="shared" si="7"/>
        <v>19541.426415094302</v>
      </c>
    </row>
    <row r="208" spans="1:8" hidden="1" x14ac:dyDescent="0.3">
      <c r="A208" t="str">
        <f t="shared" si="6"/>
        <v>ECOLE JOURI CHERKAOUI-Achats-Vêtement de travail</v>
      </c>
      <c r="B208" t="s">
        <v>106</v>
      </c>
      <c r="C208" t="s">
        <v>10</v>
      </c>
      <c r="D208" t="s">
        <v>33</v>
      </c>
      <c r="E208" t="s">
        <v>121</v>
      </c>
      <c r="F208" s="19">
        <v>4403.3207547169804</v>
      </c>
      <c r="G208">
        <f>+SUMIFS('DATA ACHATS CONFIRMES'!C:C,'DATA ACHATS CONFIRMES'!B:B,A208)</f>
        <v>0</v>
      </c>
      <c r="H208" s="19">
        <f t="shared" si="7"/>
        <v>4403.3207547169804</v>
      </c>
    </row>
    <row r="209" spans="1:8" hidden="1" x14ac:dyDescent="0.3">
      <c r="A209" t="str">
        <f t="shared" si="6"/>
        <v>ECOLE JOURI CHERKAOUI-Achats-Vidange</v>
      </c>
      <c r="B209" t="s">
        <v>106</v>
      </c>
      <c r="C209" t="s">
        <v>10</v>
      </c>
      <c r="D209" t="s">
        <v>40</v>
      </c>
      <c r="E209" t="s">
        <v>125</v>
      </c>
      <c r="F209" s="19">
        <v>1148.0028</v>
      </c>
      <c r="G209">
        <f>+SUMIFS('DATA ACHATS CONFIRMES'!C:C,'DATA ACHATS CONFIRMES'!B:B,A209)</f>
        <v>0</v>
      </c>
      <c r="H209" s="19">
        <f t="shared" si="7"/>
        <v>1148.0028</v>
      </c>
    </row>
    <row r="210" spans="1:8" hidden="1" x14ac:dyDescent="0.3">
      <c r="A210" t="str">
        <f t="shared" si="6"/>
        <v>ECOLE JOURI CHERKAOUI-Achats-Visite technique</v>
      </c>
      <c r="B210" t="s">
        <v>106</v>
      </c>
      <c r="C210" t="s">
        <v>10</v>
      </c>
      <c r="D210" t="s">
        <v>39</v>
      </c>
      <c r="E210" t="s">
        <v>125</v>
      </c>
      <c r="F210" s="19">
        <v>7000</v>
      </c>
      <c r="G210">
        <f>+SUMIFS('DATA ACHATS CONFIRMES'!C:C,'DATA ACHATS CONFIRMES'!B:B,A210)</f>
        <v>0</v>
      </c>
      <c r="H210" s="19">
        <f t="shared" si="7"/>
        <v>7000</v>
      </c>
    </row>
    <row r="211" spans="1:8" hidden="1" x14ac:dyDescent="0.3">
      <c r="A211" t="str">
        <f t="shared" si="6"/>
        <v>ECOLE JOURI CHERKAOUI-Charges Assurances-AT</v>
      </c>
      <c r="B211" t="s">
        <v>106</v>
      </c>
      <c r="C211" t="s">
        <v>27</v>
      </c>
      <c r="D211" t="s">
        <v>57</v>
      </c>
      <c r="E211" t="s">
        <v>121</v>
      </c>
      <c r="F211" s="19">
        <v>7630.48</v>
      </c>
      <c r="G211">
        <f>+SUMIFS('DATA ACHATS CONFIRMES'!C:C,'DATA ACHATS CONFIRMES'!B:B,A211)</f>
        <v>0</v>
      </c>
      <c r="H211" s="19">
        <f t="shared" si="7"/>
        <v>7630.48</v>
      </c>
    </row>
    <row r="212" spans="1:8" hidden="1" x14ac:dyDescent="0.3">
      <c r="A212" t="str">
        <f t="shared" si="6"/>
        <v>ECOLE JOURI CHERKAOUI-Charges Assurances-AUTO</v>
      </c>
      <c r="B212" t="s">
        <v>106</v>
      </c>
      <c r="C212" t="s">
        <v>27</v>
      </c>
      <c r="D212" t="s">
        <v>55</v>
      </c>
      <c r="E212" t="s">
        <v>126</v>
      </c>
      <c r="F212" s="19">
        <v>17054.34</v>
      </c>
      <c r="G212">
        <f>+SUMIFS('DATA ACHATS CONFIRMES'!C:C,'DATA ACHATS CONFIRMES'!B:B,A212)</f>
        <v>0</v>
      </c>
      <c r="H212" s="19">
        <f t="shared" si="7"/>
        <v>17054.34</v>
      </c>
    </row>
    <row r="213" spans="1:8" hidden="1" x14ac:dyDescent="0.3">
      <c r="A213" t="str">
        <f t="shared" si="6"/>
        <v>ECOLE JOURI CHERKAOUI-Charges Assurances-MULTIRISQUE</v>
      </c>
      <c r="B213" t="s">
        <v>106</v>
      </c>
      <c r="C213" t="s">
        <v>27</v>
      </c>
      <c r="D213" t="s">
        <v>56</v>
      </c>
      <c r="E213" t="s">
        <v>121</v>
      </c>
      <c r="F213" s="19">
        <v>8893.82</v>
      </c>
      <c r="G213">
        <f>+SUMIFS('DATA ACHATS CONFIRMES'!C:C,'DATA ACHATS CONFIRMES'!B:B,A213)</f>
        <v>0</v>
      </c>
      <c r="H213" s="19">
        <f t="shared" si="7"/>
        <v>8893.82</v>
      </c>
    </row>
    <row r="214" spans="1:8" hidden="1" x14ac:dyDescent="0.3">
      <c r="A214" t="str">
        <f t="shared" si="6"/>
        <v>ECOLE JOURI CHERKAOUI-Charges Assurances-RC</v>
      </c>
      <c r="B214" t="s">
        <v>106</v>
      </c>
      <c r="C214" t="s">
        <v>27</v>
      </c>
      <c r="D214" t="s">
        <v>58</v>
      </c>
      <c r="E214" t="s">
        <v>121</v>
      </c>
      <c r="F214" s="19">
        <v>10524.4</v>
      </c>
      <c r="G214">
        <f>+SUMIFS('DATA ACHATS CONFIRMES'!C:C,'DATA ACHATS CONFIRMES'!B:B,A214)</f>
        <v>0</v>
      </c>
      <c r="H214" s="19">
        <f t="shared" si="7"/>
        <v>10524.4</v>
      </c>
    </row>
    <row r="215" spans="1:8" hidden="1" x14ac:dyDescent="0.3">
      <c r="A215" t="str">
        <f t="shared" si="6"/>
        <v>ECOLE JOURI CHERKAOUI-Charges contractuelles-AUTRES IMPÔTS, TAXES ET DROITS ASSIMILÉS</v>
      </c>
      <c r="B215" t="s">
        <v>106</v>
      </c>
      <c r="C215" t="s">
        <v>29</v>
      </c>
      <c r="D215" t="s">
        <v>66</v>
      </c>
      <c r="E215" t="s">
        <v>121</v>
      </c>
      <c r="F215" s="19">
        <v>3093.78</v>
      </c>
      <c r="G215">
        <f>+SUMIFS('DATA ACHATS CONFIRMES'!C:C,'DATA ACHATS CONFIRMES'!B:B,A215)</f>
        <v>0</v>
      </c>
      <c r="H215" s="19">
        <f t="shared" si="7"/>
        <v>3093.78</v>
      </c>
    </row>
    <row r="216" spans="1:8" hidden="1" x14ac:dyDescent="0.3">
      <c r="A216" t="str">
        <f t="shared" si="6"/>
        <v>ECOLE JOURI CHERKAOUI-Charges contractuelles-DROITS D’ENREGISTREMENT ET DE TIMBRE</v>
      </c>
      <c r="B216" t="s">
        <v>106</v>
      </c>
      <c r="C216" t="s">
        <v>29</v>
      </c>
      <c r="D216" t="s">
        <v>68</v>
      </c>
      <c r="E216" t="s">
        <v>121</v>
      </c>
      <c r="F216" s="19">
        <v>7186.3333333333303</v>
      </c>
      <c r="G216">
        <f>+SUMIFS('DATA ACHATS CONFIRMES'!C:C,'DATA ACHATS CONFIRMES'!B:B,A216)</f>
        <v>0</v>
      </c>
      <c r="H216" s="19">
        <f t="shared" si="7"/>
        <v>7186.3333333333303</v>
      </c>
    </row>
    <row r="217" spans="1:8" hidden="1" x14ac:dyDescent="0.3">
      <c r="A217" t="str">
        <f t="shared" si="6"/>
        <v>ECOLE JOURI CHERKAOUI-Charges contractuelles-EAU</v>
      </c>
      <c r="B217" t="s">
        <v>106</v>
      </c>
      <c r="C217" t="s">
        <v>29</v>
      </c>
      <c r="D217" t="s">
        <v>87</v>
      </c>
      <c r="E217" t="s">
        <v>121</v>
      </c>
      <c r="F217" s="19">
        <v>10850.315000000001</v>
      </c>
      <c r="G217">
        <f>+SUMIFS('DATA ACHATS CONFIRMES'!C:C,'DATA ACHATS CONFIRMES'!B:B,A217)</f>
        <v>0</v>
      </c>
      <c r="H217" s="19">
        <f t="shared" si="7"/>
        <v>10850.315000000001</v>
      </c>
    </row>
    <row r="218" spans="1:8" hidden="1" x14ac:dyDescent="0.3">
      <c r="A218" t="str">
        <f t="shared" si="6"/>
        <v>ECOLE JOURI CHERKAOUI-Charges contractuelles-ELECTRICITE</v>
      </c>
      <c r="B218" t="s">
        <v>106</v>
      </c>
      <c r="C218" t="s">
        <v>29</v>
      </c>
      <c r="D218" t="s">
        <v>88</v>
      </c>
      <c r="E218" t="s">
        <v>121</v>
      </c>
      <c r="F218" s="19">
        <v>20156.365000000002</v>
      </c>
      <c r="G218">
        <f>+SUMIFS('DATA ACHATS CONFIRMES'!C:C,'DATA ACHATS CONFIRMES'!B:B,A218)</f>
        <v>0</v>
      </c>
      <c r="H218" s="19">
        <f t="shared" si="7"/>
        <v>20156.365000000002</v>
      </c>
    </row>
    <row r="219" spans="1:8" hidden="1" x14ac:dyDescent="0.3">
      <c r="A219" t="str">
        <f t="shared" si="6"/>
        <v>ECOLE JOURI CHERKAOUI-Charges contractuelles-FRAIS DE TÉLÉPHONE</v>
      </c>
      <c r="B219" t="s">
        <v>106</v>
      </c>
      <c r="C219" t="s">
        <v>29</v>
      </c>
      <c r="D219" t="s">
        <v>76</v>
      </c>
      <c r="E219" t="s">
        <v>121</v>
      </c>
      <c r="F219" s="19">
        <v>12837.6</v>
      </c>
      <c r="G219">
        <f>+SUMIFS('DATA ACHATS CONFIRMES'!C:C,'DATA ACHATS CONFIRMES'!B:B,A219)</f>
        <v>0</v>
      </c>
      <c r="H219" s="19">
        <f t="shared" si="7"/>
        <v>12837.6</v>
      </c>
    </row>
    <row r="220" spans="1:8" hidden="1" x14ac:dyDescent="0.3">
      <c r="A220" t="str">
        <f t="shared" si="6"/>
        <v>ECOLE JOURI CHERKAOUI-Charges contractuelles-FRAIS ET COMMISSIONS SUR SERVICES BANCAIRES</v>
      </c>
      <c r="B220" t="s">
        <v>106</v>
      </c>
      <c r="C220" t="s">
        <v>29</v>
      </c>
      <c r="D220" t="s">
        <v>73</v>
      </c>
      <c r="E220" t="s">
        <v>121</v>
      </c>
      <c r="F220" s="19">
        <v>9233.3366666666607</v>
      </c>
      <c r="G220">
        <f>+SUMIFS('DATA ACHATS CONFIRMES'!C:C,'DATA ACHATS CONFIRMES'!B:B,A220)</f>
        <v>0</v>
      </c>
      <c r="H220" s="19">
        <f t="shared" si="7"/>
        <v>9233.3366666666607</v>
      </c>
    </row>
    <row r="221" spans="1:8" hidden="1" x14ac:dyDescent="0.3">
      <c r="A221" t="str">
        <f t="shared" si="6"/>
        <v>ECOLE JOURI CHERKAOUI-Charges contractuelles-FRAIS POSTAUX</v>
      </c>
      <c r="B221" t="s">
        <v>106</v>
      </c>
      <c r="C221" t="s">
        <v>29</v>
      </c>
      <c r="D221" t="s">
        <v>77</v>
      </c>
      <c r="E221" t="s">
        <v>121</v>
      </c>
      <c r="F221" s="19">
        <v>2014.3783333333299</v>
      </c>
      <c r="G221">
        <f>+SUMIFS('DATA ACHATS CONFIRMES'!C:C,'DATA ACHATS CONFIRMES'!B:B,A221)</f>
        <v>0</v>
      </c>
      <c r="H221" s="19">
        <f t="shared" si="7"/>
        <v>2014.3783333333299</v>
      </c>
    </row>
    <row r="222" spans="1:8" hidden="1" x14ac:dyDescent="0.3">
      <c r="A222" t="str">
        <f t="shared" si="6"/>
        <v>ECOLE JOURI CHERKAOUI-Charges contractuelles-HONORAIRES (FIDAROC, Autres…)</v>
      </c>
      <c r="B222" t="s">
        <v>106</v>
      </c>
      <c r="C222" t="s">
        <v>29</v>
      </c>
      <c r="D222" t="s">
        <v>80</v>
      </c>
      <c r="E222" t="s">
        <v>121</v>
      </c>
      <c r="F222" s="19">
        <v>3050</v>
      </c>
      <c r="G222">
        <f>+SUMIFS('DATA ACHATS CONFIRMES'!C:C,'DATA ACHATS CONFIRMES'!B:B,A222)</f>
        <v>0</v>
      </c>
      <c r="H222" s="19">
        <f t="shared" si="7"/>
        <v>3050</v>
      </c>
    </row>
    <row r="223" spans="1:8" hidden="1" x14ac:dyDescent="0.3">
      <c r="A223" t="str">
        <f t="shared" si="6"/>
        <v>ECOLE JOURI CHERKAOUI-Charges contractuelles-PATENTE</v>
      </c>
      <c r="B223" t="s">
        <v>106</v>
      </c>
      <c r="C223" t="s">
        <v>29</v>
      </c>
      <c r="D223" t="s">
        <v>70</v>
      </c>
      <c r="E223" t="s">
        <v>121</v>
      </c>
      <c r="F223" s="19">
        <v>2166.665</v>
      </c>
      <c r="G223">
        <f>+SUMIFS('DATA ACHATS CONFIRMES'!C:C,'DATA ACHATS CONFIRMES'!B:B,A223)</f>
        <v>0</v>
      </c>
      <c r="H223" s="19">
        <f t="shared" si="7"/>
        <v>2166.665</v>
      </c>
    </row>
    <row r="224" spans="1:8" hidden="1" x14ac:dyDescent="0.3">
      <c r="A224" t="str">
        <f t="shared" si="6"/>
        <v>ECOLE JOURI CHERKAOUI-Charges contractuelles-TAXE URBAINE ET TAXE D'ÉDILITÉ</v>
      </c>
      <c r="B224" t="s">
        <v>106</v>
      </c>
      <c r="C224" t="s">
        <v>29</v>
      </c>
      <c r="D224" t="s">
        <v>71</v>
      </c>
      <c r="E224" t="s">
        <v>121</v>
      </c>
      <c r="F224" s="19">
        <v>6790</v>
      </c>
      <c r="G224">
        <f>+SUMIFS('DATA ACHATS CONFIRMES'!C:C,'DATA ACHATS CONFIRMES'!B:B,A224)</f>
        <v>0</v>
      </c>
      <c r="H224" s="19">
        <f t="shared" si="7"/>
        <v>6790</v>
      </c>
    </row>
    <row r="225" spans="1:8" hidden="1" x14ac:dyDescent="0.3">
      <c r="A225" t="str">
        <f t="shared" si="6"/>
        <v>ECOLE JOURI CHERKAOUI-Charges contractuelles-TAXES SUR LES VÉHICULES</v>
      </c>
      <c r="B225" t="s">
        <v>106</v>
      </c>
      <c r="C225" t="s">
        <v>29</v>
      </c>
      <c r="D225" t="s">
        <v>67</v>
      </c>
      <c r="E225" t="s">
        <v>121</v>
      </c>
      <c r="F225" s="19">
        <v>5417.17</v>
      </c>
      <c r="G225">
        <f>+SUMIFS('DATA ACHATS CONFIRMES'!C:C,'DATA ACHATS CONFIRMES'!B:B,A225)</f>
        <v>0</v>
      </c>
      <c r="H225" s="19">
        <f t="shared" si="7"/>
        <v>5417.17</v>
      </c>
    </row>
    <row r="226" spans="1:8" hidden="1" x14ac:dyDescent="0.3">
      <c r="A226" t="str">
        <f t="shared" si="6"/>
        <v>ECOLE JOURI CHERKAOUI-Commun-Achats-Consommables</v>
      </c>
      <c r="B226" t="s">
        <v>106</v>
      </c>
      <c r="C226" t="s">
        <v>10</v>
      </c>
      <c r="D226" t="s">
        <v>44</v>
      </c>
      <c r="E226" t="s">
        <v>121</v>
      </c>
      <c r="F226" s="19">
        <v>3549.1951698113198</v>
      </c>
      <c r="G226">
        <f>+SUMIFS('DATA ACHATS CONFIRMES'!C:C,'DATA ACHATS CONFIRMES'!B:B,A226)</f>
        <v>0</v>
      </c>
      <c r="H226" s="19">
        <f t="shared" si="7"/>
        <v>3549.1951698113198</v>
      </c>
    </row>
    <row r="227" spans="1:8" hidden="1" x14ac:dyDescent="0.3">
      <c r="A227" t="str">
        <f t="shared" si="6"/>
        <v>ECOLE JOURI CHERKAOUI-Commun-Achats-Fournitures</v>
      </c>
      <c r="B227" t="s">
        <v>106</v>
      </c>
      <c r="C227" t="s">
        <v>10</v>
      </c>
      <c r="D227" t="s">
        <v>45</v>
      </c>
      <c r="E227" t="s">
        <v>121</v>
      </c>
      <c r="F227" s="19">
        <v>19477.2340981132</v>
      </c>
      <c r="G227">
        <f>+SUMIFS('DATA ACHATS CONFIRMES'!C:C,'DATA ACHATS CONFIRMES'!B:B,A227)</f>
        <v>0</v>
      </c>
      <c r="H227" s="19">
        <f t="shared" si="7"/>
        <v>19477.2340981132</v>
      </c>
    </row>
    <row r="228" spans="1:8" hidden="1" x14ac:dyDescent="0.3">
      <c r="A228" t="str">
        <f t="shared" si="6"/>
        <v>ECOLE JOURI CHERKAOUI-Marketing et Communication-Impression documents</v>
      </c>
      <c r="B228" t="s">
        <v>106</v>
      </c>
      <c r="C228" t="s">
        <v>28</v>
      </c>
      <c r="D228" t="s">
        <v>61</v>
      </c>
      <c r="E228" t="s">
        <v>121</v>
      </c>
      <c r="F228" s="19">
        <v>5000</v>
      </c>
      <c r="G228">
        <f>+SUMIFS('DATA ACHATS CONFIRMES'!C:C,'DATA ACHATS CONFIRMES'!B:B,A228)</f>
        <v>0</v>
      </c>
      <c r="H228" s="19">
        <f t="shared" si="7"/>
        <v>5000</v>
      </c>
    </row>
    <row r="229" spans="1:8" hidden="1" x14ac:dyDescent="0.3">
      <c r="A229" t="str">
        <f t="shared" si="6"/>
        <v>ECOLE JOURI CHERKAOUI-Marketing et Communication-Journée portes ouvertes</v>
      </c>
      <c r="B229" t="s">
        <v>106</v>
      </c>
      <c r="C229" t="s">
        <v>28</v>
      </c>
      <c r="D229" t="s">
        <v>62</v>
      </c>
      <c r="E229" t="s">
        <v>121</v>
      </c>
      <c r="F229" s="19">
        <v>7500</v>
      </c>
      <c r="G229">
        <f>+SUMIFS('DATA ACHATS CONFIRMES'!C:C,'DATA ACHATS CONFIRMES'!B:B,A229)</f>
        <v>0</v>
      </c>
      <c r="H229" s="19">
        <f t="shared" si="7"/>
        <v>7500</v>
      </c>
    </row>
    <row r="230" spans="1:8" hidden="1" x14ac:dyDescent="0.3">
      <c r="A230" t="str">
        <f t="shared" si="6"/>
        <v>ECOLE JOURI CHERKAOUI-Marketing et Communication-Sponsoring de postes</v>
      </c>
      <c r="B230" t="s">
        <v>106</v>
      </c>
      <c r="C230" t="s">
        <v>28</v>
      </c>
      <c r="D230" t="s">
        <v>63</v>
      </c>
      <c r="E230" t="s">
        <v>121</v>
      </c>
      <c r="F230" s="19">
        <v>0</v>
      </c>
      <c r="G230">
        <f>+SUMIFS('DATA ACHATS CONFIRMES'!C:C,'DATA ACHATS CONFIRMES'!B:B,A230)</f>
        <v>0</v>
      </c>
      <c r="H230" s="19">
        <f t="shared" si="7"/>
        <v>0</v>
      </c>
    </row>
    <row r="231" spans="1:8" hidden="1" x14ac:dyDescent="0.3">
      <c r="A231" t="str">
        <f t="shared" si="6"/>
        <v>ECOLE JOURI CHERKAOUI-Maternelle-Achats-Fournitures</v>
      </c>
      <c r="B231" t="s">
        <v>106</v>
      </c>
      <c r="C231" t="s">
        <v>10</v>
      </c>
      <c r="D231" t="s">
        <v>45</v>
      </c>
      <c r="E231" t="s">
        <v>131</v>
      </c>
      <c r="F231" s="19">
        <v>1866.63168</v>
      </c>
      <c r="G231">
        <f>+SUMIFS('DATA ACHATS CONFIRMES'!C:C,'DATA ACHATS CONFIRMES'!B:B,A231)</f>
        <v>0</v>
      </c>
      <c r="H231" s="19">
        <f t="shared" si="7"/>
        <v>1866.63168</v>
      </c>
    </row>
    <row r="232" spans="1:8" hidden="1" x14ac:dyDescent="0.3">
      <c r="A232" t="str">
        <f t="shared" si="6"/>
        <v>ECOLE JOURI CHERKAOUI-Parascolaire-Divers Evenements</v>
      </c>
      <c r="B232" t="s">
        <v>106</v>
      </c>
      <c r="C232" t="s">
        <v>30</v>
      </c>
      <c r="D232" t="s">
        <v>129</v>
      </c>
      <c r="E232" t="s">
        <v>121</v>
      </c>
      <c r="F232" s="19">
        <v>5827.6382908805399</v>
      </c>
      <c r="G232">
        <f>+SUMIFS('DATA ACHATS CONFIRMES'!C:C,'DATA ACHATS CONFIRMES'!B:B,A232)</f>
        <v>0</v>
      </c>
      <c r="H232" s="19">
        <f t="shared" si="7"/>
        <v>5827.6382908805399</v>
      </c>
    </row>
    <row r="233" spans="1:8" hidden="1" x14ac:dyDescent="0.3">
      <c r="A233" t="str">
        <f t="shared" si="6"/>
        <v>ECOLE JOURI CHERKAOUI-SI-Autres charges SI</v>
      </c>
      <c r="B233" t="s">
        <v>106</v>
      </c>
      <c r="C233" t="s">
        <v>25</v>
      </c>
      <c r="D233" t="s">
        <v>48</v>
      </c>
      <c r="E233" t="s">
        <v>121</v>
      </c>
      <c r="F233" s="19">
        <v>2513.6114488349899</v>
      </c>
      <c r="G233">
        <f>+SUMIFS('DATA ACHATS CONFIRMES'!C:C,'DATA ACHATS CONFIRMES'!B:B,A233)</f>
        <v>0</v>
      </c>
      <c r="H233" s="19">
        <f t="shared" si="7"/>
        <v>2513.6114488349899</v>
      </c>
    </row>
    <row r="234" spans="1:8" hidden="1" x14ac:dyDescent="0.3">
      <c r="A234" t="str">
        <f t="shared" si="6"/>
        <v>ECOLE JOURI CHERKAOUI-SI-Dématérialisation des RI</v>
      </c>
      <c r="B234" t="s">
        <v>106</v>
      </c>
      <c r="C234" t="s">
        <v>25</v>
      </c>
      <c r="D234" t="s">
        <v>53</v>
      </c>
      <c r="E234" t="s">
        <v>121</v>
      </c>
      <c r="F234" s="19">
        <v>523.66905184062296</v>
      </c>
      <c r="G234">
        <f>+SUMIFS('DATA ACHATS CONFIRMES'!C:C,'DATA ACHATS CONFIRMES'!B:B,A234)</f>
        <v>0</v>
      </c>
      <c r="H234" s="19">
        <f t="shared" si="7"/>
        <v>523.66905184062296</v>
      </c>
    </row>
    <row r="235" spans="1:8" hidden="1" x14ac:dyDescent="0.3">
      <c r="A235" t="str">
        <f t="shared" si="6"/>
        <v>ECOLE JOURI CHERKAOUI-SI-GPS</v>
      </c>
      <c r="B235" t="s">
        <v>106</v>
      </c>
      <c r="C235" t="s">
        <v>25</v>
      </c>
      <c r="D235" t="s">
        <v>49</v>
      </c>
      <c r="E235" t="s">
        <v>121</v>
      </c>
      <c r="F235" s="19">
        <v>1076.97946922087</v>
      </c>
      <c r="G235">
        <f>+SUMIFS('DATA ACHATS CONFIRMES'!C:C,'DATA ACHATS CONFIRMES'!B:B,A235)</f>
        <v>0</v>
      </c>
      <c r="H235" s="19">
        <f t="shared" si="7"/>
        <v>1076.97946922087</v>
      </c>
    </row>
    <row r="236" spans="1:8" hidden="1" x14ac:dyDescent="0.3">
      <c r="A236" t="str">
        <f t="shared" si="6"/>
        <v>ECOLE JOURI CHERKAOUI-SI-SAGE 1000</v>
      </c>
      <c r="B236" t="s">
        <v>106</v>
      </c>
      <c r="C236" t="s">
        <v>25</v>
      </c>
      <c r="D236" t="s">
        <v>54</v>
      </c>
      <c r="E236" t="s">
        <v>121</v>
      </c>
      <c r="F236" s="19">
        <v>1102.1441545749699</v>
      </c>
      <c r="G236">
        <f>+SUMIFS('DATA ACHATS CONFIRMES'!C:C,'DATA ACHATS CONFIRMES'!B:B,A236)</f>
        <v>0</v>
      </c>
      <c r="H236" s="19">
        <f t="shared" si="7"/>
        <v>1102.1441545749699</v>
      </c>
    </row>
    <row r="237" spans="1:8" hidden="1" x14ac:dyDescent="0.3">
      <c r="A237" t="str">
        <f t="shared" si="6"/>
        <v>ECOLE JOURI CHERKAOUI-SI-SAGE PAIE</v>
      </c>
      <c r="B237" t="s">
        <v>106</v>
      </c>
      <c r="C237" t="s">
        <v>25</v>
      </c>
      <c r="D237" t="s">
        <v>50</v>
      </c>
      <c r="E237" t="s">
        <v>121</v>
      </c>
      <c r="F237" s="19">
        <v>1089.49346235442</v>
      </c>
      <c r="G237">
        <f>+SUMIFS('DATA ACHATS CONFIRMES'!C:C,'DATA ACHATS CONFIRMES'!B:B,A237)</f>
        <v>0</v>
      </c>
      <c r="H237" s="19">
        <f t="shared" si="7"/>
        <v>1089.49346235442</v>
      </c>
    </row>
    <row r="238" spans="1:8" hidden="1" x14ac:dyDescent="0.3">
      <c r="A238" t="str">
        <f t="shared" si="6"/>
        <v>ECOLE JOURI CHERKAOUI-SI-Vdoc</v>
      </c>
      <c r="B238" t="s">
        <v>106</v>
      </c>
      <c r="C238" t="s">
        <v>25</v>
      </c>
      <c r="D238" t="s">
        <v>52</v>
      </c>
      <c r="E238" t="s">
        <v>121</v>
      </c>
      <c r="F238" s="19">
        <v>1728.1078710740601</v>
      </c>
      <c r="G238">
        <f>+SUMIFS('DATA ACHATS CONFIRMES'!C:C,'DATA ACHATS CONFIRMES'!B:B,A238)</f>
        <v>0</v>
      </c>
      <c r="H238" s="19">
        <f t="shared" si="7"/>
        <v>1728.1078710740601</v>
      </c>
    </row>
    <row r="239" spans="1:8" hidden="1" x14ac:dyDescent="0.3">
      <c r="A239" t="str">
        <f t="shared" si="6"/>
        <v>Ecole Yassamine Ain Sbaa-Charges contractuelles-EAU</v>
      </c>
      <c r="B239" t="s">
        <v>111</v>
      </c>
      <c r="C239" t="s">
        <v>29</v>
      </c>
      <c r="D239" t="s">
        <v>87</v>
      </c>
      <c r="E239" t="s">
        <v>121</v>
      </c>
      <c r="F239" s="19">
        <v>1200</v>
      </c>
      <c r="G239">
        <f>+SUMIFS('DATA ACHATS CONFIRMES'!C:C,'DATA ACHATS CONFIRMES'!B:B,A239)</f>
        <v>0</v>
      </c>
      <c r="H239" s="19">
        <f t="shared" si="7"/>
        <v>1200</v>
      </c>
    </row>
    <row r="240" spans="1:8" hidden="1" x14ac:dyDescent="0.3">
      <c r="A240" t="str">
        <f t="shared" si="6"/>
        <v>Ecole Yassamine Ain Sbaa-Charges contractuelles-ELECTRICITE</v>
      </c>
      <c r="B240" t="s">
        <v>111</v>
      </c>
      <c r="C240" t="s">
        <v>29</v>
      </c>
      <c r="D240" t="s">
        <v>88</v>
      </c>
      <c r="E240" t="s">
        <v>121</v>
      </c>
      <c r="F240" s="19">
        <v>3600</v>
      </c>
      <c r="G240">
        <f>+SUMIFS('DATA ACHATS CONFIRMES'!C:C,'DATA ACHATS CONFIRMES'!B:B,A240)</f>
        <v>0</v>
      </c>
      <c r="H240" s="19">
        <f t="shared" si="7"/>
        <v>3600</v>
      </c>
    </row>
    <row r="241" spans="1:8" hidden="1" x14ac:dyDescent="0.3">
      <c r="A241" t="str">
        <f t="shared" si="6"/>
        <v>Ecole Yassamine Ain Sbaa-Charges contractuelles-HONORAIRES (FIDAROC, Autres…)</v>
      </c>
      <c r="B241" t="s">
        <v>111</v>
      </c>
      <c r="C241" t="s">
        <v>29</v>
      </c>
      <c r="D241" t="s">
        <v>80</v>
      </c>
      <c r="E241" t="s">
        <v>121</v>
      </c>
      <c r="F241" s="19">
        <v>3050</v>
      </c>
      <c r="G241">
        <f>+SUMIFS('DATA ACHATS CONFIRMES'!C:C,'DATA ACHATS CONFIRMES'!B:B,A241)</f>
        <v>0</v>
      </c>
      <c r="H241" s="19">
        <f t="shared" si="7"/>
        <v>3050</v>
      </c>
    </row>
    <row r="242" spans="1:8" hidden="1" x14ac:dyDescent="0.3">
      <c r="A242" t="str">
        <f t="shared" si="6"/>
        <v>Ecole Yassamine Benguerir-Achats Hors Circuit (Caisse)-Achats Hors Circuit (Caisse)</v>
      </c>
      <c r="B242" t="s">
        <v>94</v>
      </c>
      <c r="C242" t="s">
        <v>26</v>
      </c>
      <c r="D242" t="s">
        <v>26</v>
      </c>
      <c r="E242" t="s">
        <v>121</v>
      </c>
      <c r="F242" s="19">
        <v>30000</v>
      </c>
      <c r="G242">
        <f>+SUMIFS('DATA ACHATS CONFIRMES'!C:C,'DATA ACHATS CONFIRMES'!B:B,A242)</f>
        <v>0</v>
      </c>
      <c r="H242" s="19">
        <f t="shared" si="7"/>
        <v>30000</v>
      </c>
    </row>
    <row r="243" spans="1:8" hidden="1" x14ac:dyDescent="0.3">
      <c r="A243" t="str">
        <f t="shared" si="6"/>
        <v>Ecole Yassamine Benguerir-Achats-Divers</v>
      </c>
      <c r="B243" t="s">
        <v>94</v>
      </c>
      <c r="C243" t="s">
        <v>10</v>
      </c>
      <c r="D243" t="s">
        <v>31</v>
      </c>
      <c r="E243" t="s">
        <v>121</v>
      </c>
      <c r="F243" s="19">
        <v>9321.3627171332591</v>
      </c>
      <c r="G243">
        <f>+SUMIFS('DATA ACHATS CONFIRMES'!C:C,'DATA ACHATS CONFIRMES'!B:B,A243)</f>
        <v>0</v>
      </c>
      <c r="H243" s="19">
        <f t="shared" si="7"/>
        <v>9321.3627171332591</v>
      </c>
    </row>
    <row r="244" spans="1:8" hidden="1" x14ac:dyDescent="0.3">
      <c r="A244" t="str">
        <f t="shared" si="6"/>
        <v>Ecole Yassamine Benguerir-Achats-Divers Prestations de service</v>
      </c>
      <c r="B244" t="s">
        <v>94</v>
      </c>
      <c r="C244" t="s">
        <v>10</v>
      </c>
      <c r="D244" t="s">
        <v>123</v>
      </c>
      <c r="E244" t="s">
        <v>121</v>
      </c>
      <c r="F244" s="19">
        <v>16661.164819019701</v>
      </c>
      <c r="G244">
        <f>+SUMIFS('DATA ACHATS CONFIRMES'!C:C,'DATA ACHATS CONFIRMES'!B:B,A244)</f>
        <v>0</v>
      </c>
      <c r="H244" s="19">
        <f t="shared" si="7"/>
        <v>16661.164819019701</v>
      </c>
    </row>
    <row r="245" spans="1:8" hidden="1" x14ac:dyDescent="0.3">
      <c r="A245" t="str">
        <f t="shared" si="6"/>
        <v>Ecole Yassamine Benguerir-Achats-Entretien et réparations</v>
      </c>
      <c r="B245" t="s">
        <v>94</v>
      </c>
      <c r="C245" t="s">
        <v>10</v>
      </c>
      <c r="D245" t="s">
        <v>43</v>
      </c>
      <c r="E245" t="s">
        <v>121</v>
      </c>
      <c r="F245" s="19">
        <v>31577.806586892999</v>
      </c>
      <c r="G245">
        <f>+SUMIFS('DATA ACHATS CONFIRMES'!C:C,'DATA ACHATS CONFIRMES'!B:B,A245)</f>
        <v>0</v>
      </c>
      <c r="H245" s="19">
        <f t="shared" si="7"/>
        <v>31577.806586892999</v>
      </c>
    </row>
    <row r="246" spans="1:8" hidden="1" x14ac:dyDescent="0.3">
      <c r="A246" t="str">
        <f t="shared" si="6"/>
        <v>Ecole Yassamine Benguerir-Achats-Location copieur</v>
      </c>
      <c r="B246" t="s">
        <v>94</v>
      </c>
      <c r="C246" t="s">
        <v>10</v>
      </c>
      <c r="D246" t="s">
        <v>124</v>
      </c>
      <c r="E246" t="s">
        <v>121</v>
      </c>
      <c r="F246" s="19">
        <v>84318.056068085105</v>
      </c>
      <c r="G246">
        <f>+SUMIFS('DATA ACHATS CONFIRMES'!C:C,'DATA ACHATS CONFIRMES'!B:B,A246)</f>
        <v>0</v>
      </c>
      <c r="H246" s="19">
        <f t="shared" si="7"/>
        <v>84318.056068085105</v>
      </c>
    </row>
    <row r="247" spans="1:8" hidden="1" x14ac:dyDescent="0.3">
      <c r="A247" t="str">
        <f t="shared" si="6"/>
        <v>Ecole Yassamine Benguerir-Achats-Pharmacie</v>
      </c>
      <c r="B247" t="s">
        <v>94</v>
      </c>
      <c r="C247" t="s">
        <v>10</v>
      </c>
      <c r="D247" t="s">
        <v>32</v>
      </c>
      <c r="E247" t="s">
        <v>121</v>
      </c>
      <c r="F247" s="19">
        <v>4690.4413023964198</v>
      </c>
      <c r="G247">
        <f>+SUMIFS('DATA ACHATS CONFIRMES'!C:C,'DATA ACHATS CONFIRMES'!B:B,A247)</f>
        <v>0</v>
      </c>
      <c r="H247" s="19">
        <f t="shared" si="7"/>
        <v>4690.4413023964198</v>
      </c>
    </row>
    <row r="248" spans="1:8" hidden="1" x14ac:dyDescent="0.3">
      <c r="A248" t="str">
        <f t="shared" si="6"/>
        <v>Ecole Yassamine Benguerir-Achats-Produits de nettoyage</v>
      </c>
      <c r="B248" t="s">
        <v>94</v>
      </c>
      <c r="C248" t="s">
        <v>10</v>
      </c>
      <c r="D248" t="s">
        <v>36</v>
      </c>
      <c r="E248" t="s">
        <v>121</v>
      </c>
      <c r="F248" s="19">
        <v>175682.73060000001</v>
      </c>
      <c r="G248">
        <f>+SUMIFS('DATA ACHATS CONFIRMES'!C:C,'DATA ACHATS CONFIRMES'!B:B,A248)</f>
        <v>7992</v>
      </c>
      <c r="H248" s="19">
        <f t="shared" si="7"/>
        <v>167690.73060000001</v>
      </c>
    </row>
    <row r="249" spans="1:8" hidden="1" x14ac:dyDescent="0.3">
      <c r="A249" t="str">
        <f t="shared" si="6"/>
        <v>Ecole Yassamine Benguerir-Achats-Travaux d'impression</v>
      </c>
      <c r="B249" t="s">
        <v>94</v>
      </c>
      <c r="C249" t="s">
        <v>10</v>
      </c>
      <c r="D249" t="s">
        <v>35</v>
      </c>
      <c r="E249" t="s">
        <v>121</v>
      </c>
      <c r="F249" s="19">
        <v>8965.9097872340408</v>
      </c>
      <c r="G249">
        <f>+SUMIFS('DATA ACHATS CONFIRMES'!C:C,'DATA ACHATS CONFIRMES'!B:B,A249)</f>
        <v>0</v>
      </c>
      <c r="H249" s="19">
        <f t="shared" si="7"/>
        <v>8965.9097872340408</v>
      </c>
    </row>
    <row r="250" spans="1:8" hidden="1" x14ac:dyDescent="0.3">
      <c r="A250" t="str">
        <f t="shared" si="6"/>
        <v>Ecole Yassamine Benguerir-Achats-Vêtement de travail</v>
      </c>
      <c r="B250" t="s">
        <v>94</v>
      </c>
      <c r="C250" t="s">
        <v>10</v>
      </c>
      <c r="D250" t="s">
        <v>33</v>
      </c>
      <c r="E250" t="s">
        <v>121</v>
      </c>
      <c r="F250" s="19">
        <v>8395.9396192609202</v>
      </c>
      <c r="G250">
        <f>+SUMIFS('DATA ACHATS CONFIRMES'!C:C,'DATA ACHATS CONFIRMES'!B:B,A250)</f>
        <v>0</v>
      </c>
      <c r="H250" s="19">
        <f t="shared" si="7"/>
        <v>8395.9396192609202</v>
      </c>
    </row>
    <row r="251" spans="1:8" hidden="1" x14ac:dyDescent="0.3">
      <c r="A251" t="str">
        <f t="shared" si="6"/>
        <v>Ecole Yassamine Benguerir-Charges Assurances-AT</v>
      </c>
      <c r="B251" t="s">
        <v>94</v>
      </c>
      <c r="C251" t="s">
        <v>27</v>
      </c>
      <c r="D251" t="s">
        <v>57</v>
      </c>
      <c r="E251" t="s">
        <v>121</v>
      </c>
      <c r="F251" s="19">
        <v>18983.439999999999</v>
      </c>
      <c r="G251">
        <f>+SUMIFS('DATA ACHATS CONFIRMES'!C:C,'DATA ACHATS CONFIRMES'!B:B,A251)</f>
        <v>0</v>
      </c>
      <c r="H251" s="19">
        <f t="shared" si="7"/>
        <v>18983.439999999999</v>
      </c>
    </row>
    <row r="252" spans="1:8" hidden="1" x14ac:dyDescent="0.3">
      <c r="A252" t="str">
        <f t="shared" si="6"/>
        <v>Ecole Yassamine Benguerir-Charges Assurances-AUTO</v>
      </c>
      <c r="B252" t="s">
        <v>94</v>
      </c>
      <c r="C252" t="s">
        <v>27</v>
      </c>
      <c r="D252" t="s">
        <v>55</v>
      </c>
      <c r="E252" t="s">
        <v>126</v>
      </c>
      <c r="F252" s="19">
        <v>0</v>
      </c>
      <c r="G252">
        <f>+SUMIFS('DATA ACHATS CONFIRMES'!C:C,'DATA ACHATS CONFIRMES'!B:B,A252)</f>
        <v>0</v>
      </c>
      <c r="H252" s="19">
        <f t="shared" si="7"/>
        <v>0</v>
      </c>
    </row>
    <row r="253" spans="1:8" hidden="1" x14ac:dyDescent="0.3">
      <c r="A253" t="str">
        <f t="shared" si="6"/>
        <v>Ecole Yassamine Benguerir-Charges Assurances-RC</v>
      </c>
      <c r="B253" t="s">
        <v>94</v>
      </c>
      <c r="C253" t="s">
        <v>27</v>
      </c>
      <c r="D253" t="s">
        <v>58</v>
      </c>
      <c r="E253" t="s">
        <v>121</v>
      </c>
      <c r="F253" s="19">
        <v>19211.2</v>
      </c>
      <c r="G253">
        <f>+SUMIFS('DATA ACHATS CONFIRMES'!C:C,'DATA ACHATS CONFIRMES'!B:B,A253)</f>
        <v>0</v>
      </c>
      <c r="H253" s="19">
        <f t="shared" si="7"/>
        <v>19211.2</v>
      </c>
    </row>
    <row r="254" spans="1:8" hidden="1" x14ac:dyDescent="0.3">
      <c r="A254" t="str">
        <f t="shared" si="6"/>
        <v>Ecole Yassamine Benguerir-Charges contractuelles-DROITS D’ENREGISTREMENT ET DE TIMBRE</v>
      </c>
      <c r="B254" t="s">
        <v>94</v>
      </c>
      <c r="C254" t="s">
        <v>29</v>
      </c>
      <c r="D254" t="s">
        <v>68</v>
      </c>
      <c r="E254" t="s">
        <v>121</v>
      </c>
      <c r="F254" s="19">
        <v>96</v>
      </c>
      <c r="G254">
        <f>+SUMIFS('DATA ACHATS CONFIRMES'!C:C,'DATA ACHATS CONFIRMES'!B:B,A254)</f>
        <v>0</v>
      </c>
      <c r="H254" s="19">
        <f t="shared" si="7"/>
        <v>96</v>
      </c>
    </row>
    <row r="255" spans="1:8" hidden="1" x14ac:dyDescent="0.3">
      <c r="A255" t="str">
        <f t="shared" si="6"/>
        <v>Ecole Yassamine Benguerir-Charges contractuelles-EAU</v>
      </c>
      <c r="B255" t="s">
        <v>94</v>
      </c>
      <c r="C255" t="s">
        <v>29</v>
      </c>
      <c r="D255" t="s">
        <v>87</v>
      </c>
      <c r="E255" t="s">
        <v>121</v>
      </c>
      <c r="F255" s="19">
        <v>83482.559999999998</v>
      </c>
      <c r="G255">
        <f>+SUMIFS('DATA ACHATS CONFIRMES'!C:C,'DATA ACHATS CONFIRMES'!B:B,A255)</f>
        <v>0</v>
      </c>
      <c r="H255" s="19">
        <f t="shared" si="7"/>
        <v>83482.559999999998</v>
      </c>
    </row>
    <row r="256" spans="1:8" hidden="1" x14ac:dyDescent="0.3">
      <c r="A256" t="str">
        <f t="shared" si="6"/>
        <v>Ecole Yassamine Benguerir-Charges contractuelles-ELECTRICITE</v>
      </c>
      <c r="B256" t="s">
        <v>94</v>
      </c>
      <c r="C256" t="s">
        <v>29</v>
      </c>
      <c r="D256" t="s">
        <v>88</v>
      </c>
      <c r="E256" t="s">
        <v>121</v>
      </c>
      <c r="F256" s="19">
        <v>175568.66</v>
      </c>
      <c r="G256">
        <f>+SUMIFS('DATA ACHATS CONFIRMES'!C:C,'DATA ACHATS CONFIRMES'!B:B,A256)</f>
        <v>0</v>
      </c>
      <c r="H256" s="19">
        <f t="shared" si="7"/>
        <v>175568.66</v>
      </c>
    </row>
    <row r="257" spans="1:8" hidden="1" x14ac:dyDescent="0.3">
      <c r="A257" t="str">
        <f t="shared" si="6"/>
        <v>Ecole Yassamine Benguerir-Charges contractuelles-FRAIS DE TÉLÉPHONE</v>
      </c>
      <c r="B257" t="s">
        <v>94</v>
      </c>
      <c r="C257" t="s">
        <v>29</v>
      </c>
      <c r="D257" t="s">
        <v>76</v>
      </c>
      <c r="E257" t="s">
        <v>121</v>
      </c>
      <c r="F257" s="19">
        <v>13238.183999999999</v>
      </c>
      <c r="G257">
        <f>+SUMIFS('DATA ACHATS CONFIRMES'!C:C,'DATA ACHATS CONFIRMES'!B:B,A257)</f>
        <v>0</v>
      </c>
      <c r="H257" s="19">
        <f t="shared" si="7"/>
        <v>13238.183999999999</v>
      </c>
    </row>
    <row r="258" spans="1:8" hidden="1" x14ac:dyDescent="0.3">
      <c r="A258" t="str">
        <f t="shared" si="6"/>
        <v>Ecole Yassamine Benguerir-Charges contractuelles-FRAIS ET COMMISSIONS SUR SERVICES BANCAIRES</v>
      </c>
      <c r="B258" t="s">
        <v>94</v>
      </c>
      <c r="C258" t="s">
        <v>29</v>
      </c>
      <c r="D258" t="s">
        <v>73</v>
      </c>
      <c r="E258" t="s">
        <v>121</v>
      </c>
      <c r="F258" s="19">
        <v>11246.74</v>
      </c>
      <c r="G258">
        <f>+SUMIFS('DATA ACHATS CONFIRMES'!C:C,'DATA ACHATS CONFIRMES'!B:B,A258)</f>
        <v>0</v>
      </c>
      <c r="H258" s="19">
        <f t="shared" si="7"/>
        <v>11246.74</v>
      </c>
    </row>
    <row r="259" spans="1:8" hidden="1" x14ac:dyDescent="0.3">
      <c r="A259" t="str">
        <f t="shared" si="6"/>
        <v>Ecole Yassamine Benguerir-Charges contractuelles-HONORAIRES (FIDAROC, Autres…)</v>
      </c>
      <c r="B259" t="s">
        <v>94</v>
      </c>
      <c r="C259" t="s">
        <v>29</v>
      </c>
      <c r="D259" t="s">
        <v>80</v>
      </c>
      <c r="E259" t="s">
        <v>121</v>
      </c>
      <c r="F259" s="19">
        <v>3050</v>
      </c>
      <c r="G259">
        <f>+SUMIFS('DATA ACHATS CONFIRMES'!C:C,'DATA ACHATS CONFIRMES'!B:B,A259)</f>
        <v>0</v>
      </c>
      <c r="H259" s="19">
        <f t="shared" si="7"/>
        <v>3050</v>
      </c>
    </row>
    <row r="260" spans="1:8" hidden="1" x14ac:dyDescent="0.3">
      <c r="A260" t="str">
        <f t="shared" si="6"/>
        <v>Ecole Yassamine Benguerir-Commun-Achats-Consommables</v>
      </c>
      <c r="B260" t="s">
        <v>94</v>
      </c>
      <c r="C260" t="s">
        <v>10</v>
      </c>
      <c r="D260" t="s">
        <v>44</v>
      </c>
      <c r="E260" t="s">
        <v>121</v>
      </c>
      <c r="F260" s="19">
        <v>56378.144680851103</v>
      </c>
      <c r="G260">
        <f>+SUMIFS('DATA ACHATS CONFIRMES'!C:C,'DATA ACHATS CONFIRMES'!B:B,A260)</f>
        <v>6186.4</v>
      </c>
      <c r="H260" s="19">
        <f t="shared" si="7"/>
        <v>50191.744680851101</v>
      </c>
    </row>
    <row r="261" spans="1:8" hidden="1" x14ac:dyDescent="0.3">
      <c r="A261" t="str">
        <f t="shared" si="6"/>
        <v>Ecole Yassamine Benguerir-Commun-Achats-Fournitures</v>
      </c>
      <c r="B261" t="s">
        <v>94</v>
      </c>
      <c r="C261" t="s">
        <v>10</v>
      </c>
      <c r="D261" t="s">
        <v>45</v>
      </c>
      <c r="E261" t="s">
        <v>121</v>
      </c>
      <c r="F261" s="19">
        <v>95383.2613013214</v>
      </c>
      <c r="G261">
        <f>+SUMIFS('DATA ACHATS CONFIRMES'!C:C,'DATA ACHATS CONFIRMES'!B:B,A261)</f>
        <v>0</v>
      </c>
      <c r="H261" s="19">
        <f t="shared" si="7"/>
        <v>95383.2613013214</v>
      </c>
    </row>
    <row r="262" spans="1:8" hidden="1" x14ac:dyDescent="0.3">
      <c r="A262" t="str">
        <f t="shared" ref="A262:A325" si="8">+IF(OR(D262="Fournitures",D262="consommables"),CONCATENATE(B262,"-",E262,"-",C262,"-",D262), CONCATENATE(B262,"-",C262,"-",D262))</f>
        <v>Ecole Yassamine Benguerir-Formations-Formations</v>
      </c>
      <c r="B262" t="s">
        <v>94</v>
      </c>
      <c r="C262" t="s">
        <v>24</v>
      </c>
      <c r="D262" t="s">
        <v>24</v>
      </c>
      <c r="E262" t="s">
        <v>121</v>
      </c>
      <c r="F262" s="19">
        <v>22550</v>
      </c>
      <c r="G262">
        <f>+SUMIFS('DATA ACHATS CONFIRMES'!C:C,'DATA ACHATS CONFIRMES'!B:B,A262)</f>
        <v>0</v>
      </c>
      <c r="H262" s="19">
        <f t="shared" ref="H262:H325" si="9">+F262-G262</f>
        <v>22550</v>
      </c>
    </row>
    <row r="263" spans="1:8" hidden="1" x14ac:dyDescent="0.3">
      <c r="A263" t="str">
        <f t="shared" si="8"/>
        <v>Ecole Yassamine Benguerir-Maternelle-Achats-Fournitures</v>
      </c>
      <c r="B263" t="s">
        <v>94</v>
      </c>
      <c r="C263" t="s">
        <v>10</v>
      </c>
      <c r="D263" t="s">
        <v>45</v>
      </c>
      <c r="E263" t="s">
        <v>131</v>
      </c>
      <c r="F263" s="19">
        <v>12624.772879545601</v>
      </c>
      <c r="G263">
        <f>+SUMIFS('DATA ACHATS CONFIRMES'!C:C,'DATA ACHATS CONFIRMES'!B:B,A263)</f>
        <v>0</v>
      </c>
      <c r="H263" s="19">
        <f t="shared" si="9"/>
        <v>12624.772879545601</v>
      </c>
    </row>
    <row r="264" spans="1:8" hidden="1" x14ac:dyDescent="0.3">
      <c r="A264" t="str">
        <f t="shared" si="8"/>
        <v>Ecole Yassamine Benguerir-Parascolaire-Divers Evenements</v>
      </c>
      <c r="B264" t="s">
        <v>94</v>
      </c>
      <c r="C264" t="s">
        <v>30</v>
      </c>
      <c r="D264" t="s">
        <v>129</v>
      </c>
      <c r="E264" t="s">
        <v>121</v>
      </c>
      <c r="F264" s="19">
        <v>31237.071926184999</v>
      </c>
      <c r="G264">
        <f>+SUMIFS('DATA ACHATS CONFIRMES'!C:C,'DATA ACHATS CONFIRMES'!B:B,A264)</f>
        <v>0</v>
      </c>
      <c r="H264" s="19">
        <f t="shared" si="9"/>
        <v>31237.071926184999</v>
      </c>
    </row>
    <row r="265" spans="1:8" hidden="1" x14ac:dyDescent="0.3">
      <c r="A265" t="str">
        <f t="shared" si="8"/>
        <v>Ecole Yassamine Benguerir-Primaire-Achats-Consommables</v>
      </c>
      <c r="B265" t="s">
        <v>94</v>
      </c>
      <c r="C265" t="s">
        <v>10</v>
      </c>
      <c r="D265" t="s">
        <v>44</v>
      </c>
      <c r="E265" t="s">
        <v>132</v>
      </c>
      <c r="F265" s="19">
        <v>2372.5928571428599</v>
      </c>
      <c r="G265">
        <f>+SUMIFS('DATA ACHATS CONFIRMES'!C:C,'DATA ACHATS CONFIRMES'!B:B,A265)</f>
        <v>0</v>
      </c>
      <c r="H265" s="19">
        <f t="shared" si="9"/>
        <v>2372.5928571428599</v>
      </c>
    </row>
    <row r="266" spans="1:8" hidden="1" x14ac:dyDescent="0.3">
      <c r="A266" t="str">
        <f t="shared" si="8"/>
        <v>Ecole Yassamine Benguerir-Primaire-Achats-Fournitures</v>
      </c>
      <c r="B266" t="s">
        <v>94</v>
      </c>
      <c r="C266" t="s">
        <v>10</v>
      </c>
      <c r="D266" t="s">
        <v>45</v>
      </c>
      <c r="E266" t="s">
        <v>132</v>
      </c>
      <c r="F266" s="19">
        <v>39779.943942857099</v>
      </c>
      <c r="G266">
        <f>+SUMIFS('DATA ACHATS CONFIRMES'!C:C,'DATA ACHATS CONFIRMES'!B:B,A266)</f>
        <v>0</v>
      </c>
      <c r="H266" s="19">
        <f t="shared" si="9"/>
        <v>39779.943942857099</v>
      </c>
    </row>
    <row r="267" spans="1:8" hidden="1" x14ac:dyDescent="0.3">
      <c r="A267" t="str">
        <f t="shared" si="8"/>
        <v>Ecole Yassamine Benguerir-SI-Autres charges SI</v>
      </c>
      <c r="B267" t="s">
        <v>94</v>
      </c>
      <c r="C267" t="s">
        <v>25</v>
      </c>
      <c r="D267" t="s">
        <v>48</v>
      </c>
      <c r="E267" t="s">
        <v>121</v>
      </c>
      <c r="F267" s="19">
        <v>6180.0424287960204</v>
      </c>
      <c r="G267">
        <f>+SUMIFS('DATA ACHATS CONFIRMES'!C:C,'DATA ACHATS CONFIRMES'!B:B,A267)</f>
        <v>0</v>
      </c>
      <c r="H267" s="19">
        <f t="shared" si="9"/>
        <v>6180.0424287960204</v>
      </c>
    </row>
    <row r="268" spans="1:8" hidden="1" x14ac:dyDescent="0.3">
      <c r="A268" t="str">
        <f t="shared" si="8"/>
        <v>Ecole Yassamine Benguerir-SI-Dématérialisation des RI</v>
      </c>
      <c r="B268" t="s">
        <v>94</v>
      </c>
      <c r="C268" t="s">
        <v>25</v>
      </c>
      <c r="D268" t="s">
        <v>53</v>
      </c>
      <c r="E268" t="s">
        <v>121</v>
      </c>
      <c r="F268" s="19">
        <v>1287.5088393325</v>
      </c>
      <c r="G268">
        <f>+SUMIFS('DATA ACHATS CONFIRMES'!C:C,'DATA ACHATS CONFIRMES'!B:B,A268)</f>
        <v>0</v>
      </c>
      <c r="H268" s="19">
        <f t="shared" si="9"/>
        <v>1287.5088393325</v>
      </c>
    </row>
    <row r="269" spans="1:8" hidden="1" x14ac:dyDescent="0.3">
      <c r="A269" t="str">
        <f t="shared" si="8"/>
        <v>Ecole Yassamine Benguerir-SI-GPS</v>
      </c>
      <c r="B269" t="s">
        <v>94</v>
      </c>
      <c r="C269" t="s">
        <v>25</v>
      </c>
      <c r="D269" t="s">
        <v>49</v>
      </c>
      <c r="E269" t="s">
        <v>121</v>
      </c>
      <c r="F269" s="19">
        <v>0</v>
      </c>
      <c r="G269">
        <f>+SUMIFS('DATA ACHATS CONFIRMES'!C:C,'DATA ACHATS CONFIRMES'!B:B,A269)</f>
        <v>0</v>
      </c>
      <c r="H269" s="19">
        <f t="shared" si="9"/>
        <v>0</v>
      </c>
    </row>
    <row r="270" spans="1:8" hidden="1" x14ac:dyDescent="0.3">
      <c r="A270" t="str">
        <f t="shared" si="8"/>
        <v>Ecole Yassamine Benguerir-SI-Pronote</v>
      </c>
      <c r="B270" t="s">
        <v>94</v>
      </c>
      <c r="C270" t="s">
        <v>25</v>
      </c>
      <c r="D270" t="s">
        <v>51</v>
      </c>
      <c r="E270" t="s">
        <v>121</v>
      </c>
      <c r="F270" s="19">
        <v>29500</v>
      </c>
      <c r="G270">
        <f>+SUMIFS('DATA ACHATS CONFIRMES'!C:C,'DATA ACHATS CONFIRMES'!B:B,A270)</f>
        <v>0</v>
      </c>
      <c r="H270" s="19">
        <f t="shared" si="9"/>
        <v>29500</v>
      </c>
    </row>
    <row r="271" spans="1:8" hidden="1" x14ac:dyDescent="0.3">
      <c r="A271" t="str">
        <f t="shared" si="8"/>
        <v>Ecole Yassamine Benguerir-SI-SAGE 1000</v>
      </c>
      <c r="B271" t="s">
        <v>94</v>
      </c>
      <c r="C271" t="s">
        <v>25</v>
      </c>
      <c r="D271" t="s">
        <v>54</v>
      </c>
      <c r="E271" t="s">
        <v>121</v>
      </c>
      <c r="F271" s="19">
        <v>2709.7655212701002</v>
      </c>
      <c r="G271">
        <f>+SUMIFS('DATA ACHATS CONFIRMES'!C:C,'DATA ACHATS CONFIRMES'!B:B,A271)</f>
        <v>0</v>
      </c>
      <c r="H271" s="19">
        <f t="shared" si="9"/>
        <v>2709.7655212701002</v>
      </c>
    </row>
    <row r="272" spans="1:8" hidden="1" x14ac:dyDescent="0.3">
      <c r="A272" t="str">
        <f t="shared" si="8"/>
        <v>Ecole Yassamine Benguerir-SI-SAGE PAIE</v>
      </c>
      <c r="B272" t="s">
        <v>94</v>
      </c>
      <c r="C272" t="s">
        <v>25</v>
      </c>
      <c r="D272" t="s">
        <v>50</v>
      </c>
      <c r="E272" t="s">
        <v>121</v>
      </c>
      <c r="F272" s="19">
        <v>2678.6621402312799</v>
      </c>
      <c r="G272">
        <f>+SUMIFS('DATA ACHATS CONFIRMES'!C:C,'DATA ACHATS CONFIRMES'!B:B,A272)</f>
        <v>0</v>
      </c>
      <c r="H272" s="19">
        <f t="shared" si="9"/>
        <v>2678.6621402312799</v>
      </c>
    </row>
    <row r="273" spans="1:8" hidden="1" x14ac:dyDescent="0.3">
      <c r="A273" t="str">
        <f t="shared" si="8"/>
        <v>Ecole Yassamine Benguerir-SI-Vdoc</v>
      </c>
      <c r="B273" t="s">
        <v>94</v>
      </c>
      <c r="C273" t="s">
        <v>25</v>
      </c>
      <c r="D273" t="s">
        <v>52</v>
      </c>
      <c r="E273" t="s">
        <v>121</v>
      </c>
      <c r="F273" s="19">
        <v>4248.7791697972698</v>
      </c>
      <c r="G273">
        <f>+SUMIFS('DATA ACHATS CONFIRMES'!C:C,'DATA ACHATS CONFIRMES'!B:B,A273)</f>
        <v>0</v>
      </c>
      <c r="H273" s="19">
        <f t="shared" si="9"/>
        <v>4248.7791697972698</v>
      </c>
    </row>
    <row r="274" spans="1:8" hidden="1" x14ac:dyDescent="0.3">
      <c r="A274" t="str">
        <f t="shared" si="8"/>
        <v>Ecole Yassamine Berrechid-Achats Hors Circuit (Caisse)-Achats Hors Circuit (Caisse)</v>
      </c>
      <c r="B274" t="s">
        <v>99</v>
      </c>
      <c r="C274" t="s">
        <v>26</v>
      </c>
      <c r="D274" t="s">
        <v>26</v>
      </c>
      <c r="E274" t="s">
        <v>121</v>
      </c>
      <c r="F274" s="19">
        <v>30000</v>
      </c>
      <c r="G274">
        <f>+SUMIFS('DATA ACHATS CONFIRMES'!C:C,'DATA ACHATS CONFIRMES'!B:B,A274)</f>
        <v>0</v>
      </c>
      <c r="H274" s="19">
        <f t="shared" si="9"/>
        <v>30000</v>
      </c>
    </row>
    <row r="275" spans="1:8" hidden="1" x14ac:dyDescent="0.3">
      <c r="A275" t="str">
        <f t="shared" si="8"/>
        <v>Ecole Yassamine Berrechid-Achats-Cantine</v>
      </c>
      <c r="B275" t="s">
        <v>99</v>
      </c>
      <c r="C275" t="s">
        <v>10</v>
      </c>
      <c r="D275" t="s">
        <v>42</v>
      </c>
      <c r="E275" t="s">
        <v>121</v>
      </c>
      <c r="F275" s="19">
        <v>13465.692992681799</v>
      </c>
      <c r="G275">
        <f>+SUMIFS('DATA ACHATS CONFIRMES'!C:C,'DATA ACHATS CONFIRMES'!B:B,A275)</f>
        <v>0</v>
      </c>
      <c r="H275" s="19">
        <f t="shared" si="9"/>
        <v>13465.692992681799</v>
      </c>
    </row>
    <row r="276" spans="1:8" hidden="1" x14ac:dyDescent="0.3">
      <c r="A276" t="str">
        <f t="shared" si="8"/>
        <v>Ecole Yassamine Berrechid-Achats-Divers</v>
      </c>
      <c r="B276" t="s">
        <v>99</v>
      </c>
      <c r="C276" t="s">
        <v>10</v>
      </c>
      <c r="D276" t="s">
        <v>31</v>
      </c>
      <c r="E276" t="s">
        <v>121</v>
      </c>
      <c r="F276" s="19">
        <v>28810.5925738201</v>
      </c>
      <c r="G276">
        <f>+SUMIFS('DATA ACHATS CONFIRMES'!C:C,'DATA ACHATS CONFIRMES'!B:B,A276)</f>
        <v>13188</v>
      </c>
      <c r="H276" s="19">
        <f t="shared" si="9"/>
        <v>15622.5925738201</v>
      </c>
    </row>
    <row r="277" spans="1:8" hidden="1" x14ac:dyDescent="0.3">
      <c r="A277" t="str">
        <f t="shared" si="8"/>
        <v>Ecole Yassamine Berrechid-Achats-Divers Prestations de service</v>
      </c>
      <c r="B277" t="s">
        <v>99</v>
      </c>
      <c r="C277" t="s">
        <v>10</v>
      </c>
      <c r="D277" t="s">
        <v>123</v>
      </c>
      <c r="E277" t="s">
        <v>121</v>
      </c>
      <c r="F277" s="19">
        <v>60246.2659364508</v>
      </c>
      <c r="G277">
        <f>+SUMIFS('DATA ACHATS CONFIRMES'!C:C,'DATA ACHATS CONFIRMES'!B:B,A277)</f>
        <v>0</v>
      </c>
      <c r="H277" s="19">
        <f t="shared" si="9"/>
        <v>60246.2659364508</v>
      </c>
    </row>
    <row r="278" spans="1:8" hidden="1" x14ac:dyDescent="0.3">
      <c r="A278" t="str">
        <f t="shared" si="8"/>
        <v>Ecole Yassamine Berrechid-Achats-DIVERS REPARATIONS</v>
      </c>
      <c r="B278" t="s">
        <v>99</v>
      </c>
      <c r="C278" t="s">
        <v>10</v>
      </c>
      <c r="D278" t="s">
        <v>38</v>
      </c>
      <c r="E278" t="s">
        <v>121</v>
      </c>
      <c r="F278" s="19">
        <v>251663.72571529399</v>
      </c>
      <c r="G278">
        <f>+SUMIFS('DATA ACHATS CONFIRMES'!C:C,'DATA ACHATS CONFIRMES'!B:B,A278)</f>
        <v>23185.200000000001</v>
      </c>
      <c r="H278" s="19">
        <f t="shared" si="9"/>
        <v>228478.52571529397</v>
      </c>
    </row>
    <row r="279" spans="1:8" hidden="1" x14ac:dyDescent="0.3">
      <c r="A279" t="str">
        <f t="shared" si="8"/>
        <v>Ecole Yassamine Berrechid-Achats-Entretien et réparations</v>
      </c>
      <c r="B279" t="s">
        <v>99</v>
      </c>
      <c r="C279" t="s">
        <v>10</v>
      </c>
      <c r="D279" t="s">
        <v>43</v>
      </c>
      <c r="E279" t="s">
        <v>121</v>
      </c>
      <c r="F279" s="19">
        <v>107204.349757734</v>
      </c>
      <c r="G279">
        <f>+SUMIFS('DATA ACHATS CONFIRMES'!C:C,'DATA ACHATS CONFIRMES'!B:B,A279)</f>
        <v>0</v>
      </c>
      <c r="H279" s="19">
        <f t="shared" si="9"/>
        <v>107204.349757734</v>
      </c>
    </row>
    <row r="280" spans="1:8" hidden="1" x14ac:dyDescent="0.3">
      <c r="A280" t="str">
        <f t="shared" si="8"/>
        <v>Ecole Yassamine Berrechid-Achats-Gasoil</v>
      </c>
      <c r="B280" t="s">
        <v>99</v>
      </c>
      <c r="C280" t="s">
        <v>10</v>
      </c>
      <c r="D280" t="s">
        <v>37</v>
      </c>
      <c r="E280" t="s">
        <v>121</v>
      </c>
      <c r="F280" s="19">
        <v>964533.02548235306</v>
      </c>
      <c r="G280">
        <f>+SUMIFS('DATA ACHATS CONFIRMES'!C:C,'DATA ACHATS CONFIRMES'!B:B,A280)</f>
        <v>0</v>
      </c>
      <c r="H280" s="19">
        <f t="shared" si="9"/>
        <v>964533.02548235306</v>
      </c>
    </row>
    <row r="281" spans="1:8" hidden="1" x14ac:dyDescent="0.3">
      <c r="A281" t="str">
        <f t="shared" si="8"/>
        <v>Ecole Yassamine Berrechid-Achats-Location copieur</v>
      </c>
      <c r="B281" t="s">
        <v>99</v>
      </c>
      <c r="C281" t="s">
        <v>10</v>
      </c>
      <c r="D281" t="s">
        <v>124</v>
      </c>
      <c r="E281" t="s">
        <v>121</v>
      </c>
      <c r="F281" s="19">
        <v>89345.888769048906</v>
      </c>
      <c r="G281">
        <f>+SUMIFS('DATA ACHATS CONFIRMES'!C:C,'DATA ACHATS CONFIRMES'!B:B,A281)</f>
        <v>0</v>
      </c>
      <c r="H281" s="19">
        <f t="shared" si="9"/>
        <v>89345.888769048906</v>
      </c>
    </row>
    <row r="282" spans="1:8" hidden="1" x14ac:dyDescent="0.3">
      <c r="A282" t="str">
        <f t="shared" si="8"/>
        <v>Ecole Yassamine Berrechid-Achats-Petit équipement</v>
      </c>
      <c r="B282" t="s">
        <v>99</v>
      </c>
      <c r="C282" t="s">
        <v>10</v>
      </c>
      <c r="D282" t="s">
        <v>34</v>
      </c>
      <c r="E282" t="s">
        <v>121</v>
      </c>
      <c r="F282" s="19">
        <v>2615.7726379903802</v>
      </c>
      <c r="G282">
        <f>+SUMIFS('DATA ACHATS CONFIRMES'!C:C,'DATA ACHATS CONFIRMES'!B:B,A282)</f>
        <v>0</v>
      </c>
      <c r="H282" s="19">
        <f t="shared" si="9"/>
        <v>2615.7726379903802</v>
      </c>
    </row>
    <row r="283" spans="1:8" hidden="1" x14ac:dyDescent="0.3">
      <c r="A283" t="str">
        <f t="shared" si="8"/>
        <v>Ecole Yassamine Berrechid-Achats-Pharmacie</v>
      </c>
      <c r="B283" t="s">
        <v>99</v>
      </c>
      <c r="C283" t="s">
        <v>10</v>
      </c>
      <c r="D283" t="s">
        <v>32</v>
      </c>
      <c r="E283" t="s">
        <v>121</v>
      </c>
      <c r="F283" s="19">
        <v>6828.7781926459202</v>
      </c>
      <c r="G283">
        <f>+SUMIFS('DATA ACHATS CONFIRMES'!C:C,'DATA ACHATS CONFIRMES'!B:B,A283)</f>
        <v>0</v>
      </c>
      <c r="H283" s="19">
        <f t="shared" si="9"/>
        <v>6828.7781926459202</v>
      </c>
    </row>
    <row r="284" spans="1:8" hidden="1" x14ac:dyDescent="0.3">
      <c r="A284" t="str">
        <f t="shared" si="8"/>
        <v>Ecole Yassamine Berrechid-Achats-Pneus</v>
      </c>
      <c r="B284" t="s">
        <v>99</v>
      </c>
      <c r="C284" t="s">
        <v>10</v>
      </c>
      <c r="D284" t="s">
        <v>41</v>
      </c>
      <c r="E284" t="s">
        <v>125</v>
      </c>
      <c r="F284" s="19">
        <v>39275.3764694118</v>
      </c>
      <c r="G284">
        <f>+SUMIFS('DATA ACHATS CONFIRMES'!C:C,'DATA ACHATS CONFIRMES'!B:B,A284)</f>
        <v>0</v>
      </c>
      <c r="H284" s="19">
        <f t="shared" si="9"/>
        <v>39275.3764694118</v>
      </c>
    </row>
    <row r="285" spans="1:8" hidden="1" x14ac:dyDescent="0.3">
      <c r="A285" t="str">
        <f t="shared" si="8"/>
        <v>Ecole Yassamine Berrechid-Achats-Produits de nettoyage</v>
      </c>
      <c r="B285" t="s">
        <v>99</v>
      </c>
      <c r="C285" t="s">
        <v>10</v>
      </c>
      <c r="D285" t="s">
        <v>36</v>
      </c>
      <c r="E285" t="s">
        <v>121</v>
      </c>
      <c r="F285" s="19">
        <v>50282.076000000001</v>
      </c>
      <c r="G285">
        <f>+SUMIFS('DATA ACHATS CONFIRMES'!C:C,'DATA ACHATS CONFIRMES'!B:B,A285)</f>
        <v>5901.48</v>
      </c>
      <c r="H285" s="19">
        <f t="shared" si="9"/>
        <v>44380.596000000005</v>
      </c>
    </row>
    <row r="286" spans="1:8" hidden="1" x14ac:dyDescent="0.3">
      <c r="A286" t="str">
        <f t="shared" si="8"/>
        <v>Ecole Yassamine Berrechid-Achats-Travaux d'impression</v>
      </c>
      <c r="B286" t="s">
        <v>99</v>
      </c>
      <c r="C286" t="s">
        <v>10</v>
      </c>
      <c r="D286" t="s">
        <v>35</v>
      </c>
      <c r="E286" t="s">
        <v>121</v>
      </c>
      <c r="F286" s="19">
        <v>59208.207017061599</v>
      </c>
      <c r="G286">
        <f>+SUMIFS('DATA ACHATS CONFIRMES'!C:C,'DATA ACHATS CONFIRMES'!B:B,A286)</f>
        <v>3456</v>
      </c>
      <c r="H286" s="19">
        <f t="shared" si="9"/>
        <v>55752.207017061599</v>
      </c>
    </row>
    <row r="287" spans="1:8" hidden="1" x14ac:dyDescent="0.3">
      <c r="A287" t="str">
        <f t="shared" si="8"/>
        <v>Ecole Yassamine Berrechid-Achats-Vêtement de travail</v>
      </c>
      <c r="B287" t="s">
        <v>99</v>
      </c>
      <c r="C287" t="s">
        <v>10</v>
      </c>
      <c r="D287" t="s">
        <v>33</v>
      </c>
      <c r="E287" t="s">
        <v>121</v>
      </c>
      <c r="F287" s="19">
        <v>10212.421615338901</v>
      </c>
      <c r="G287">
        <f>+SUMIFS('DATA ACHATS CONFIRMES'!C:C,'DATA ACHATS CONFIRMES'!B:B,A287)</f>
        <v>0</v>
      </c>
      <c r="H287" s="19">
        <f t="shared" si="9"/>
        <v>10212.421615338901</v>
      </c>
    </row>
    <row r="288" spans="1:8" hidden="1" x14ac:dyDescent="0.3">
      <c r="A288" t="str">
        <f t="shared" si="8"/>
        <v>Ecole Yassamine Berrechid-Achats-Vidange</v>
      </c>
      <c r="B288" t="s">
        <v>99</v>
      </c>
      <c r="C288" t="s">
        <v>10</v>
      </c>
      <c r="D288" t="s">
        <v>40</v>
      </c>
      <c r="E288" t="s">
        <v>125</v>
      </c>
      <c r="F288" s="19">
        <v>33286.7007529412</v>
      </c>
      <c r="G288">
        <f>+SUMIFS('DATA ACHATS CONFIRMES'!C:C,'DATA ACHATS CONFIRMES'!B:B,A288)</f>
        <v>0</v>
      </c>
      <c r="H288" s="19">
        <f t="shared" si="9"/>
        <v>33286.7007529412</v>
      </c>
    </row>
    <row r="289" spans="1:8" hidden="1" x14ac:dyDescent="0.3">
      <c r="A289" t="str">
        <f t="shared" si="8"/>
        <v>Ecole Yassamine Berrechid-Achats-Visite technique</v>
      </c>
      <c r="B289" t="s">
        <v>99</v>
      </c>
      <c r="C289" t="s">
        <v>10</v>
      </c>
      <c r="D289" t="s">
        <v>39</v>
      </c>
      <c r="E289" t="s">
        <v>125</v>
      </c>
      <c r="F289" s="19">
        <v>29400</v>
      </c>
      <c r="G289">
        <f>+SUMIFS('DATA ACHATS CONFIRMES'!C:C,'DATA ACHATS CONFIRMES'!B:B,A289)</f>
        <v>12240</v>
      </c>
      <c r="H289" s="19">
        <f t="shared" si="9"/>
        <v>17160</v>
      </c>
    </row>
    <row r="290" spans="1:8" hidden="1" x14ac:dyDescent="0.3">
      <c r="A290" t="str">
        <f t="shared" si="8"/>
        <v>Ecole Yassamine Berrechid-Charges Assurances-AT</v>
      </c>
      <c r="B290" t="s">
        <v>99</v>
      </c>
      <c r="C290" t="s">
        <v>27</v>
      </c>
      <c r="D290" t="s">
        <v>57</v>
      </c>
      <c r="E290" t="s">
        <v>121</v>
      </c>
      <c r="F290" s="19">
        <v>10975.907215359999</v>
      </c>
      <c r="G290">
        <f>+SUMIFS('DATA ACHATS CONFIRMES'!C:C,'DATA ACHATS CONFIRMES'!B:B,A290)</f>
        <v>0</v>
      </c>
      <c r="H290" s="19">
        <f t="shared" si="9"/>
        <v>10975.907215359999</v>
      </c>
    </row>
    <row r="291" spans="1:8" hidden="1" x14ac:dyDescent="0.3">
      <c r="A291" t="str">
        <f t="shared" si="8"/>
        <v>Ecole Yassamine Berrechid-Charges Assurances-AUTO</v>
      </c>
      <c r="B291" t="s">
        <v>99</v>
      </c>
      <c r="C291" t="s">
        <v>27</v>
      </c>
      <c r="D291" t="s">
        <v>55</v>
      </c>
      <c r="E291" t="s">
        <v>126</v>
      </c>
      <c r="F291" s="19">
        <v>93086.51</v>
      </c>
      <c r="G291">
        <f>+SUMIFS('DATA ACHATS CONFIRMES'!C:C,'DATA ACHATS CONFIRMES'!B:B,A291)</f>
        <v>0</v>
      </c>
      <c r="H291" s="19">
        <f t="shared" si="9"/>
        <v>93086.51</v>
      </c>
    </row>
    <row r="292" spans="1:8" hidden="1" x14ac:dyDescent="0.3">
      <c r="A292" t="str">
        <f t="shared" si="8"/>
        <v>Ecole Yassamine Berrechid-Charges Assurances-MULTIRISQUE</v>
      </c>
      <c r="B292" t="s">
        <v>99</v>
      </c>
      <c r="C292" t="s">
        <v>27</v>
      </c>
      <c r="D292" t="s">
        <v>56</v>
      </c>
      <c r="E292" t="s">
        <v>121</v>
      </c>
      <c r="F292" s="19">
        <v>18652.72</v>
      </c>
      <c r="G292">
        <f>+SUMIFS('DATA ACHATS CONFIRMES'!C:C,'DATA ACHATS CONFIRMES'!B:B,A292)</f>
        <v>0</v>
      </c>
      <c r="H292" s="19">
        <f t="shared" si="9"/>
        <v>18652.72</v>
      </c>
    </row>
    <row r="293" spans="1:8" hidden="1" x14ac:dyDescent="0.3">
      <c r="A293" t="str">
        <f t="shared" si="8"/>
        <v>Ecole Yassamine Berrechid-Charges Assurances-RC</v>
      </c>
      <c r="B293" t="s">
        <v>99</v>
      </c>
      <c r="C293" t="s">
        <v>27</v>
      </c>
      <c r="D293" t="s">
        <v>58</v>
      </c>
      <c r="E293" t="s">
        <v>121</v>
      </c>
      <c r="F293" s="19">
        <v>30839.200000000001</v>
      </c>
      <c r="G293">
        <f>+SUMIFS('DATA ACHATS CONFIRMES'!C:C,'DATA ACHATS CONFIRMES'!B:B,A293)</f>
        <v>0</v>
      </c>
      <c r="H293" s="19">
        <f t="shared" si="9"/>
        <v>30839.200000000001</v>
      </c>
    </row>
    <row r="294" spans="1:8" hidden="1" x14ac:dyDescent="0.3">
      <c r="A294" t="str">
        <f t="shared" si="8"/>
        <v>Ecole Yassamine Berrechid-Charges contractuelles-DROITS D’ENREGISTREMENT ET DE TIMBRE</v>
      </c>
      <c r="B294" t="s">
        <v>99</v>
      </c>
      <c r="C294" t="s">
        <v>29</v>
      </c>
      <c r="D294" t="s">
        <v>68</v>
      </c>
      <c r="E294" t="s">
        <v>121</v>
      </c>
      <c r="F294" s="19">
        <v>16045.848333333301</v>
      </c>
      <c r="G294">
        <f>+SUMIFS('DATA ACHATS CONFIRMES'!C:C,'DATA ACHATS CONFIRMES'!B:B,A294)</f>
        <v>0</v>
      </c>
      <c r="H294" s="19">
        <f t="shared" si="9"/>
        <v>16045.848333333301</v>
      </c>
    </row>
    <row r="295" spans="1:8" hidden="1" x14ac:dyDescent="0.3">
      <c r="A295" t="str">
        <f t="shared" si="8"/>
        <v>Ecole Yassamine Berrechid-Charges contractuelles-EAU</v>
      </c>
      <c r="B295" t="s">
        <v>99</v>
      </c>
      <c r="C295" t="s">
        <v>29</v>
      </c>
      <c r="D295" t="s">
        <v>87</v>
      </c>
      <c r="E295" t="s">
        <v>121</v>
      </c>
      <c r="F295" s="19">
        <v>31540.715</v>
      </c>
      <c r="G295">
        <f>+SUMIFS('DATA ACHATS CONFIRMES'!C:C,'DATA ACHATS CONFIRMES'!B:B,A295)</f>
        <v>0</v>
      </c>
      <c r="H295" s="19">
        <f t="shared" si="9"/>
        <v>31540.715</v>
      </c>
    </row>
    <row r="296" spans="1:8" hidden="1" x14ac:dyDescent="0.3">
      <c r="A296" t="str">
        <f t="shared" si="8"/>
        <v>Ecole Yassamine Berrechid-Charges contractuelles-ELECTRICITE</v>
      </c>
      <c r="B296" t="s">
        <v>99</v>
      </c>
      <c r="C296" t="s">
        <v>29</v>
      </c>
      <c r="D296" t="s">
        <v>88</v>
      </c>
      <c r="E296" t="s">
        <v>121</v>
      </c>
      <c r="F296" s="19">
        <v>99927.927142857094</v>
      </c>
      <c r="G296">
        <f>+SUMIFS('DATA ACHATS CONFIRMES'!C:C,'DATA ACHATS CONFIRMES'!B:B,A296)</f>
        <v>0</v>
      </c>
      <c r="H296" s="19">
        <f t="shared" si="9"/>
        <v>99927.927142857094</v>
      </c>
    </row>
    <row r="297" spans="1:8" hidden="1" x14ac:dyDescent="0.3">
      <c r="A297" t="str">
        <f t="shared" si="8"/>
        <v>Ecole Yassamine Berrechid-Charges contractuelles-FRAIS DE TÉLÉPHONE</v>
      </c>
      <c r="B297" t="s">
        <v>99</v>
      </c>
      <c r="C297" t="s">
        <v>29</v>
      </c>
      <c r="D297" t="s">
        <v>76</v>
      </c>
      <c r="E297" t="s">
        <v>121</v>
      </c>
      <c r="F297" s="19">
        <v>34688.54</v>
      </c>
      <c r="G297">
        <f>+SUMIFS('DATA ACHATS CONFIRMES'!C:C,'DATA ACHATS CONFIRMES'!B:B,A297)</f>
        <v>0</v>
      </c>
      <c r="H297" s="19">
        <f t="shared" si="9"/>
        <v>34688.54</v>
      </c>
    </row>
    <row r="298" spans="1:8" hidden="1" x14ac:dyDescent="0.3">
      <c r="A298" t="str">
        <f t="shared" si="8"/>
        <v>Ecole Yassamine Berrechid-Charges contractuelles-FRAIS ET COMMISSIONS SUR SERVICES BANCAIRES</v>
      </c>
      <c r="B298" t="s">
        <v>99</v>
      </c>
      <c r="C298" t="s">
        <v>29</v>
      </c>
      <c r="D298" t="s">
        <v>73</v>
      </c>
      <c r="E298" t="s">
        <v>121</v>
      </c>
      <c r="F298" s="19">
        <v>20115.781666666699</v>
      </c>
      <c r="G298">
        <f>+SUMIFS('DATA ACHATS CONFIRMES'!C:C,'DATA ACHATS CONFIRMES'!B:B,A298)</f>
        <v>0</v>
      </c>
      <c r="H298" s="19">
        <f t="shared" si="9"/>
        <v>20115.781666666699</v>
      </c>
    </row>
    <row r="299" spans="1:8" hidden="1" x14ac:dyDescent="0.3">
      <c r="A299" t="str">
        <f t="shared" si="8"/>
        <v>Ecole Yassamine Berrechid-Charges contractuelles-FRAIS POSTAUX</v>
      </c>
      <c r="B299" t="s">
        <v>99</v>
      </c>
      <c r="C299" t="s">
        <v>29</v>
      </c>
      <c r="D299" t="s">
        <v>77</v>
      </c>
      <c r="E299" t="s">
        <v>121</v>
      </c>
      <c r="F299" s="19">
        <v>852.5</v>
      </c>
      <c r="G299">
        <f>+SUMIFS('DATA ACHATS CONFIRMES'!C:C,'DATA ACHATS CONFIRMES'!B:B,A299)</f>
        <v>0</v>
      </c>
      <c r="H299" s="19">
        <f t="shared" si="9"/>
        <v>852.5</v>
      </c>
    </row>
    <row r="300" spans="1:8" hidden="1" x14ac:dyDescent="0.3">
      <c r="A300" t="str">
        <f t="shared" si="8"/>
        <v>Ecole Yassamine Berrechid-Charges contractuelles-HONORAIRES (FIDAROC, Autres…)</v>
      </c>
      <c r="B300" t="s">
        <v>99</v>
      </c>
      <c r="C300" t="s">
        <v>29</v>
      </c>
      <c r="D300" t="s">
        <v>80</v>
      </c>
      <c r="E300" t="s">
        <v>121</v>
      </c>
      <c r="F300" s="19">
        <v>3060</v>
      </c>
      <c r="G300">
        <f>+SUMIFS('DATA ACHATS CONFIRMES'!C:C,'DATA ACHATS CONFIRMES'!B:B,A300)</f>
        <v>0</v>
      </c>
      <c r="H300" s="19">
        <f t="shared" si="9"/>
        <v>3060</v>
      </c>
    </row>
    <row r="301" spans="1:8" hidden="1" x14ac:dyDescent="0.3">
      <c r="A301" t="str">
        <f t="shared" si="8"/>
        <v>Ecole Yassamine Berrechid-Charges contractuelles-PATENTE</v>
      </c>
      <c r="B301" t="s">
        <v>99</v>
      </c>
      <c r="C301" t="s">
        <v>29</v>
      </c>
      <c r="D301" t="s">
        <v>70</v>
      </c>
      <c r="E301" t="s">
        <v>121</v>
      </c>
      <c r="F301" s="19">
        <v>3000</v>
      </c>
      <c r="G301">
        <f>+SUMIFS('DATA ACHATS CONFIRMES'!C:C,'DATA ACHATS CONFIRMES'!B:B,A301)</f>
        <v>0</v>
      </c>
      <c r="H301" s="19">
        <f t="shared" si="9"/>
        <v>3000</v>
      </c>
    </row>
    <row r="302" spans="1:8" hidden="1" x14ac:dyDescent="0.3">
      <c r="A302" t="str">
        <f t="shared" si="8"/>
        <v>Ecole Yassamine Berrechid-Charges contractuelles-TAXE URBAINE ET TAXE D'ÉDILITÉ</v>
      </c>
      <c r="B302" t="s">
        <v>99</v>
      </c>
      <c r="C302" t="s">
        <v>29</v>
      </c>
      <c r="D302" t="s">
        <v>71</v>
      </c>
      <c r="E302" t="s">
        <v>121</v>
      </c>
      <c r="F302" s="19">
        <v>20916</v>
      </c>
      <c r="G302">
        <f>+SUMIFS('DATA ACHATS CONFIRMES'!C:C,'DATA ACHATS CONFIRMES'!B:B,A302)</f>
        <v>0</v>
      </c>
      <c r="H302" s="19">
        <f t="shared" si="9"/>
        <v>20916</v>
      </c>
    </row>
    <row r="303" spans="1:8" hidden="1" x14ac:dyDescent="0.3">
      <c r="A303" t="str">
        <f t="shared" si="8"/>
        <v>Ecole Yassamine Berrechid-Charges contractuelles-TAXES SUR LES VÉHICULES</v>
      </c>
      <c r="B303" t="s">
        <v>99</v>
      </c>
      <c r="C303" t="s">
        <v>29</v>
      </c>
      <c r="D303" t="s">
        <v>67</v>
      </c>
      <c r="E303" t="s">
        <v>121</v>
      </c>
      <c r="F303" s="19">
        <v>14000</v>
      </c>
      <c r="G303">
        <f>+SUMIFS('DATA ACHATS CONFIRMES'!C:C,'DATA ACHATS CONFIRMES'!B:B,A303)</f>
        <v>0</v>
      </c>
      <c r="H303" s="19">
        <f t="shared" si="9"/>
        <v>14000</v>
      </c>
    </row>
    <row r="304" spans="1:8" hidden="1" x14ac:dyDescent="0.3">
      <c r="A304" t="str">
        <f t="shared" si="8"/>
        <v>Ecole Yassamine Berrechid-Commun-Achats-Fournitures</v>
      </c>
      <c r="B304" t="s">
        <v>99</v>
      </c>
      <c r="C304" t="s">
        <v>10</v>
      </c>
      <c r="D304" t="s">
        <v>45</v>
      </c>
      <c r="E304" t="s">
        <v>121</v>
      </c>
      <c r="F304" s="19">
        <v>49357.102998100701</v>
      </c>
      <c r="G304">
        <f>+SUMIFS('DATA ACHATS CONFIRMES'!C:C,'DATA ACHATS CONFIRMES'!B:B,A304)</f>
        <v>0</v>
      </c>
      <c r="H304" s="19">
        <f t="shared" si="9"/>
        <v>49357.102998100701</v>
      </c>
    </row>
    <row r="305" spans="1:8" hidden="1" x14ac:dyDescent="0.3">
      <c r="A305" t="str">
        <f t="shared" si="8"/>
        <v>Ecole Yassamine Berrechid-Formations-Formations</v>
      </c>
      <c r="B305" t="s">
        <v>99</v>
      </c>
      <c r="C305" t="s">
        <v>24</v>
      </c>
      <c r="D305" t="s">
        <v>24</v>
      </c>
      <c r="E305" t="s">
        <v>121</v>
      </c>
      <c r="F305" s="19">
        <v>19220</v>
      </c>
      <c r="G305">
        <f>+SUMIFS('DATA ACHATS CONFIRMES'!C:C,'DATA ACHATS CONFIRMES'!B:B,A305)</f>
        <v>0</v>
      </c>
      <c r="H305" s="19">
        <f t="shared" si="9"/>
        <v>19220</v>
      </c>
    </row>
    <row r="306" spans="1:8" hidden="1" x14ac:dyDescent="0.3">
      <c r="A306" t="str">
        <f t="shared" si="8"/>
        <v>Ecole Yassamine Berrechid-Marketing et Communication-Activités After School</v>
      </c>
      <c r="B306" t="s">
        <v>99</v>
      </c>
      <c r="C306" t="s">
        <v>28</v>
      </c>
      <c r="D306" t="s">
        <v>64</v>
      </c>
      <c r="E306" t="s">
        <v>121</v>
      </c>
      <c r="F306" s="19">
        <v>2500</v>
      </c>
      <c r="G306">
        <f>+SUMIFS('DATA ACHATS CONFIRMES'!C:C,'DATA ACHATS CONFIRMES'!B:B,A306)</f>
        <v>0</v>
      </c>
      <c r="H306" s="19">
        <f t="shared" si="9"/>
        <v>2500</v>
      </c>
    </row>
    <row r="307" spans="1:8" hidden="1" x14ac:dyDescent="0.3">
      <c r="A307" t="str">
        <f t="shared" si="8"/>
        <v>Ecole Yassamine Berrechid-Marketing et Communication-Campagne de communication</v>
      </c>
      <c r="B307" t="s">
        <v>99</v>
      </c>
      <c r="C307" t="s">
        <v>28</v>
      </c>
      <c r="D307" t="s">
        <v>65</v>
      </c>
      <c r="E307" t="s">
        <v>121</v>
      </c>
      <c r="F307" s="19">
        <v>40000</v>
      </c>
      <c r="G307">
        <f>+SUMIFS('DATA ACHATS CONFIRMES'!C:C,'DATA ACHATS CONFIRMES'!B:B,A307)</f>
        <v>0</v>
      </c>
      <c r="H307" s="19">
        <f t="shared" si="9"/>
        <v>40000</v>
      </c>
    </row>
    <row r="308" spans="1:8" hidden="1" x14ac:dyDescent="0.3">
      <c r="A308" t="str">
        <f t="shared" si="8"/>
        <v>Ecole Yassamine Berrechid-Marketing et Communication-Conférences</v>
      </c>
      <c r="B308" t="s">
        <v>99</v>
      </c>
      <c r="C308" t="s">
        <v>28</v>
      </c>
      <c r="D308" t="s">
        <v>60</v>
      </c>
      <c r="E308" t="s">
        <v>121</v>
      </c>
      <c r="F308" s="19">
        <v>5000</v>
      </c>
      <c r="G308">
        <f>+SUMIFS('DATA ACHATS CONFIRMES'!C:C,'DATA ACHATS CONFIRMES'!B:B,A308)</f>
        <v>0</v>
      </c>
      <c r="H308" s="19">
        <f t="shared" si="9"/>
        <v>5000</v>
      </c>
    </row>
    <row r="309" spans="1:8" hidden="1" x14ac:dyDescent="0.3">
      <c r="A309" t="str">
        <f t="shared" si="8"/>
        <v>Ecole Yassamine Berrechid-Marketing et Communication-Impression documents</v>
      </c>
      <c r="B309" t="s">
        <v>99</v>
      </c>
      <c r="C309" t="s">
        <v>28</v>
      </c>
      <c r="D309" t="s">
        <v>61</v>
      </c>
      <c r="E309" t="s">
        <v>121</v>
      </c>
      <c r="F309" s="19">
        <v>10000</v>
      </c>
      <c r="G309">
        <f>+SUMIFS('DATA ACHATS CONFIRMES'!C:C,'DATA ACHATS CONFIRMES'!B:B,A309)</f>
        <v>0</v>
      </c>
      <c r="H309" s="19">
        <f t="shared" si="9"/>
        <v>10000</v>
      </c>
    </row>
    <row r="310" spans="1:8" hidden="1" x14ac:dyDescent="0.3">
      <c r="A310" t="str">
        <f t="shared" si="8"/>
        <v>Ecole Yassamine Berrechid-Marketing et Communication-Journée portes ouvertes</v>
      </c>
      <c r="B310" t="s">
        <v>99</v>
      </c>
      <c r="C310" t="s">
        <v>28</v>
      </c>
      <c r="D310" t="s">
        <v>62</v>
      </c>
      <c r="E310" t="s">
        <v>121</v>
      </c>
      <c r="F310" s="19">
        <v>20000</v>
      </c>
      <c r="G310">
        <f>+SUMIFS('DATA ACHATS CONFIRMES'!C:C,'DATA ACHATS CONFIRMES'!B:B,A310)</f>
        <v>0</v>
      </c>
      <c r="H310" s="19">
        <f t="shared" si="9"/>
        <v>20000</v>
      </c>
    </row>
    <row r="311" spans="1:8" hidden="1" x14ac:dyDescent="0.3">
      <c r="A311" t="str">
        <f t="shared" si="8"/>
        <v>Ecole Yassamine Berrechid-Marketing et Communication-Signalisation &amp; aménagement</v>
      </c>
      <c r="B311" t="s">
        <v>99</v>
      </c>
      <c r="C311" t="s">
        <v>28</v>
      </c>
      <c r="D311" t="s">
        <v>59</v>
      </c>
      <c r="E311" t="s">
        <v>121</v>
      </c>
      <c r="F311" s="19">
        <v>0</v>
      </c>
      <c r="G311">
        <f>+SUMIFS('DATA ACHATS CONFIRMES'!C:C,'DATA ACHATS CONFIRMES'!B:B,A311)</f>
        <v>0</v>
      </c>
      <c r="H311" s="19">
        <f t="shared" si="9"/>
        <v>0</v>
      </c>
    </row>
    <row r="312" spans="1:8" hidden="1" x14ac:dyDescent="0.3">
      <c r="A312" t="str">
        <f t="shared" si="8"/>
        <v>Ecole Yassamine Berrechid-Marketing et Communication-Sponsoring de postes</v>
      </c>
      <c r="B312" t="s">
        <v>99</v>
      </c>
      <c r="C312" t="s">
        <v>28</v>
      </c>
      <c r="D312" t="s">
        <v>63</v>
      </c>
      <c r="E312" t="s">
        <v>121</v>
      </c>
      <c r="F312" s="19">
        <v>10000</v>
      </c>
      <c r="G312">
        <f>+SUMIFS('DATA ACHATS CONFIRMES'!C:C,'DATA ACHATS CONFIRMES'!B:B,A312)</f>
        <v>0</v>
      </c>
      <c r="H312" s="19">
        <f t="shared" si="9"/>
        <v>10000</v>
      </c>
    </row>
    <row r="313" spans="1:8" hidden="1" x14ac:dyDescent="0.3">
      <c r="A313" t="str">
        <f t="shared" si="8"/>
        <v>Ecole Yassamine Berrechid-Maternelle-Achats-Consommables</v>
      </c>
      <c r="B313" t="s">
        <v>99</v>
      </c>
      <c r="C313" t="s">
        <v>10</v>
      </c>
      <c r="D313" t="s">
        <v>44</v>
      </c>
      <c r="E313" t="s">
        <v>131</v>
      </c>
      <c r="F313" s="19">
        <v>9241.4903225806502</v>
      </c>
      <c r="G313">
        <f>+SUMIFS('DATA ACHATS CONFIRMES'!C:C,'DATA ACHATS CONFIRMES'!B:B,A313)</f>
        <v>0</v>
      </c>
      <c r="H313" s="19">
        <f t="shared" si="9"/>
        <v>9241.4903225806502</v>
      </c>
    </row>
    <row r="314" spans="1:8" hidden="1" x14ac:dyDescent="0.3">
      <c r="A314" t="str">
        <f t="shared" si="8"/>
        <v>Ecole Yassamine Berrechid-Maternelle-Achats-Fournitures</v>
      </c>
      <c r="B314" t="s">
        <v>99</v>
      </c>
      <c r="C314" t="s">
        <v>10</v>
      </c>
      <c r="D314" t="s">
        <v>45</v>
      </c>
      <c r="E314" t="s">
        <v>131</v>
      </c>
      <c r="F314" s="19">
        <v>21998.387028073201</v>
      </c>
      <c r="G314">
        <f>+SUMIFS('DATA ACHATS CONFIRMES'!C:C,'DATA ACHATS CONFIRMES'!B:B,A314)</f>
        <v>0</v>
      </c>
      <c r="H314" s="19">
        <f t="shared" si="9"/>
        <v>21998.387028073201</v>
      </c>
    </row>
    <row r="315" spans="1:8" hidden="1" x14ac:dyDescent="0.3">
      <c r="A315" t="str">
        <f t="shared" si="8"/>
        <v>Ecole Yassamine Berrechid-Parascolaire-Divers Evenements</v>
      </c>
      <c r="B315" t="s">
        <v>99</v>
      </c>
      <c r="C315" t="s">
        <v>30</v>
      </c>
      <c r="D315" t="s">
        <v>129</v>
      </c>
      <c r="E315" t="s">
        <v>121</v>
      </c>
      <c r="F315" s="19">
        <v>10717.152031792701</v>
      </c>
      <c r="G315">
        <f>+SUMIFS('DATA ACHATS CONFIRMES'!C:C,'DATA ACHATS CONFIRMES'!B:B,A315)</f>
        <v>0</v>
      </c>
      <c r="H315" s="19">
        <f t="shared" si="9"/>
        <v>10717.152031792701</v>
      </c>
    </row>
    <row r="316" spans="1:8" hidden="1" x14ac:dyDescent="0.3">
      <c r="A316" t="str">
        <f t="shared" si="8"/>
        <v>Ecole Yassamine Berrechid-Primaire-Achats-Consommables</v>
      </c>
      <c r="B316" t="s">
        <v>99</v>
      </c>
      <c r="C316" t="s">
        <v>10</v>
      </c>
      <c r="D316" t="s">
        <v>44</v>
      </c>
      <c r="E316" t="s">
        <v>132</v>
      </c>
      <c r="F316" s="19">
        <v>23919.571478111</v>
      </c>
      <c r="G316">
        <f>+SUMIFS('DATA ACHATS CONFIRMES'!C:C,'DATA ACHATS CONFIRMES'!B:B,A316)</f>
        <v>0</v>
      </c>
      <c r="H316" s="19">
        <f t="shared" si="9"/>
        <v>23919.571478111</v>
      </c>
    </row>
    <row r="317" spans="1:8" hidden="1" x14ac:dyDescent="0.3">
      <c r="A317" t="str">
        <f t="shared" si="8"/>
        <v>Ecole Yassamine Berrechid-Primaire-Achats-Fournitures</v>
      </c>
      <c r="B317" t="s">
        <v>99</v>
      </c>
      <c r="C317" t="s">
        <v>10</v>
      </c>
      <c r="D317" t="s">
        <v>45</v>
      </c>
      <c r="E317" t="s">
        <v>132</v>
      </c>
      <c r="F317" s="19">
        <v>41676.184216216199</v>
      </c>
      <c r="G317">
        <f>+SUMIFS('DATA ACHATS CONFIRMES'!C:C,'DATA ACHATS CONFIRMES'!B:B,A317)</f>
        <v>0</v>
      </c>
      <c r="H317" s="19">
        <f t="shared" si="9"/>
        <v>41676.184216216199</v>
      </c>
    </row>
    <row r="318" spans="1:8" hidden="1" x14ac:dyDescent="0.3">
      <c r="A318" t="str">
        <f t="shared" si="8"/>
        <v>Ecole Yassamine Berrechid-Secondaire-Achats-Consommables</v>
      </c>
      <c r="B318" t="s">
        <v>99</v>
      </c>
      <c r="C318" t="s">
        <v>10</v>
      </c>
      <c r="D318" t="s">
        <v>44</v>
      </c>
      <c r="E318" t="s">
        <v>122</v>
      </c>
      <c r="F318" s="19">
        <v>7047.8414328358203</v>
      </c>
      <c r="G318">
        <f>+SUMIFS('DATA ACHATS CONFIRMES'!C:C,'DATA ACHATS CONFIRMES'!B:B,A318)</f>
        <v>0</v>
      </c>
      <c r="H318" s="19">
        <f t="shared" si="9"/>
        <v>7047.8414328358203</v>
      </c>
    </row>
    <row r="319" spans="1:8" hidden="1" x14ac:dyDescent="0.3">
      <c r="A319" t="str">
        <f t="shared" si="8"/>
        <v>Ecole Yassamine Berrechid-Secondaire-Achats-Fournitures</v>
      </c>
      <c r="B319" t="s">
        <v>99</v>
      </c>
      <c r="C319" t="s">
        <v>10</v>
      </c>
      <c r="D319" t="s">
        <v>45</v>
      </c>
      <c r="E319" t="s">
        <v>122</v>
      </c>
      <c r="F319" s="19">
        <v>33880.037180142703</v>
      </c>
      <c r="G319">
        <f>+SUMIFS('DATA ACHATS CONFIRMES'!C:C,'DATA ACHATS CONFIRMES'!B:B,A319)</f>
        <v>0</v>
      </c>
      <c r="H319" s="19">
        <f t="shared" si="9"/>
        <v>33880.037180142703</v>
      </c>
    </row>
    <row r="320" spans="1:8" hidden="1" x14ac:dyDescent="0.3">
      <c r="A320" t="str">
        <f t="shared" si="8"/>
        <v>Ecole Yassamine Berrechid-SI-Autres charges SI</v>
      </c>
      <c r="B320" t="s">
        <v>99</v>
      </c>
      <c r="C320" t="s">
        <v>25</v>
      </c>
      <c r="D320" t="s">
        <v>48</v>
      </c>
      <c r="E320" t="s">
        <v>121</v>
      </c>
      <c r="F320" s="19">
        <v>14885.228546234999</v>
      </c>
      <c r="G320">
        <f>+SUMIFS('DATA ACHATS CONFIRMES'!C:C,'DATA ACHATS CONFIRMES'!B:B,A320)</f>
        <v>0</v>
      </c>
      <c r="H320" s="19">
        <f t="shared" si="9"/>
        <v>14885.228546234999</v>
      </c>
    </row>
    <row r="321" spans="1:8" hidden="1" x14ac:dyDescent="0.3">
      <c r="A321" t="str">
        <f t="shared" si="8"/>
        <v>Ecole Yassamine Berrechid-SI-Dématérialisation des RI</v>
      </c>
      <c r="B321" t="s">
        <v>99</v>
      </c>
      <c r="C321" t="s">
        <v>25</v>
      </c>
      <c r="D321" t="s">
        <v>53</v>
      </c>
      <c r="E321" t="s">
        <v>121</v>
      </c>
      <c r="F321" s="19">
        <v>3101.08928046562</v>
      </c>
      <c r="G321">
        <f>+SUMIFS('DATA ACHATS CONFIRMES'!C:C,'DATA ACHATS CONFIRMES'!B:B,A321)</f>
        <v>0</v>
      </c>
      <c r="H321" s="19">
        <f t="shared" si="9"/>
        <v>3101.08928046562</v>
      </c>
    </row>
    <row r="322" spans="1:8" hidden="1" x14ac:dyDescent="0.3">
      <c r="A322" t="str">
        <f t="shared" si="8"/>
        <v>Ecole Yassamine Berrechid-SI-GPS</v>
      </c>
      <c r="B322" t="s">
        <v>99</v>
      </c>
      <c r="C322" t="s">
        <v>25</v>
      </c>
      <c r="D322" t="s">
        <v>49</v>
      </c>
      <c r="E322" t="s">
        <v>121</v>
      </c>
      <c r="F322" s="19">
        <v>6377.7102648007003</v>
      </c>
      <c r="G322">
        <f>+SUMIFS('DATA ACHATS CONFIRMES'!C:C,'DATA ACHATS CONFIRMES'!B:B,A322)</f>
        <v>0</v>
      </c>
      <c r="H322" s="19">
        <f t="shared" si="9"/>
        <v>6377.7102648007003</v>
      </c>
    </row>
    <row r="323" spans="1:8" hidden="1" x14ac:dyDescent="0.3">
      <c r="A323" t="str">
        <f t="shared" si="8"/>
        <v>Ecole Yassamine Berrechid-SI-Pronote</v>
      </c>
      <c r="B323" t="s">
        <v>99</v>
      </c>
      <c r="C323" t="s">
        <v>25</v>
      </c>
      <c r="D323" t="s">
        <v>51</v>
      </c>
      <c r="E323" t="s">
        <v>121</v>
      </c>
      <c r="F323" s="19">
        <v>29500</v>
      </c>
      <c r="G323">
        <f>+SUMIFS('DATA ACHATS CONFIRMES'!C:C,'DATA ACHATS CONFIRMES'!B:B,A323)</f>
        <v>0</v>
      </c>
      <c r="H323" s="19">
        <f t="shared" si="9"/>
        <v>29500</v>
      </c>
    </row>
    <row r="324" spans="1:8" hidden="1" x14ac:dyDescent="0.3">
      <c r="A324" t="str">
        <f t="shared" si="8"/>
        <v>Ecole Yassamine Berrechid-SI-SAGE 1000</v>
      </c>
      <c r="B324" t="s">
        <v>99</v>
      </c>
      <c r="C324" t="s">
        <v>25</v>
      </c>
      <c r="D324" t="s">
        <v>54</v>
      </c>
      <c r="E324" t="s">
        <v>121</v>
      </c>
      <c r="F324" s="19">
        <v>6526.7317426283498</v>
      </c>
      <c r="G324">
        <f>+SUMIFS('DATA ACHATS CONFIRMES'!C:C,'DATA ACHATS CONFIRMES'!B:B,A324)</f>
        <v>0</v>
      </c>
      <c r="H324" s="19">
        <f t="shared" si="9"/>
        <v>6526.7317426283498</v>
      </c>
    </row>
    <row r="325" spans="1:8" hidden="1" x14ac:dyDescent="0.3">
      <c r="A325" t="str">
        <f t="shared" si="8"/>
        <v>Ecole Yassamine Berrechid-SI-SAGE PAIE</v>
      </c>
      <c r="B325" t="s">
        <v>99</v>
      </c>
      <c r="C325" t="s">
        <v>25</v>
      </c>
      <c r="D325" t="s">
        <v>50</v>
      </c>
      <c r="E325" t="s">
        <v>121</v>
      </c>
      <c r="F325" s="19">
        <v>6451.8162480087203</v>
      </c>
      <c r="G325">
        <f>+SUMIFS('DATA ACHATS CONFIRMES'!C:C,'DATA ACHATS CONFIRMES'!B:B,A325)</f>
        <v>2762.86</v>
      </c>
      <c r="H325" s="19">
        <f t="shared" si="9"/>
        <v>3688.9562480087202</v>
      </c>
    </row>
    <row r="326" spans="1:8" hidden="1" x14ac:dyDescent="0.3">
      <c r="A326" t="str">
        <f t="shared" ref="A326:A389" si="10">+IF(OR(D326="Fournitures",D326="consommables"),CONCATENATE(B326,"-",E326,"-",C326,"-",D326), CONCATENATE(B326,"-",C326,"-",D326))</f>
        <v>Ecole Yassamine Berrechid-SI-Vdoc</v>
      </c>
      <c r="B326" t="s">
        <v>99</v>
      </c>
      <c r="C326" t="s">
        <v>25</v>
      </c>
      <c r="D326" t="s">
        <v>52</v>
      </c>
      <c r="E326" t="s">
        <v>121</v>
      </c>
      <c r="F326" s="19">
        <v>10233.5946255365</v>
      </c>
      <c r="G326">
        <f>+SUMIFS('DATA ACHATS CONFIRMES'!C:C,'DATA ACHATS CONFIRMES'!B:B,A326)</f>
        <v>0</v>
      </c>
      <c r="H326" s="19">
        <f t="shared" ref="H326:H389" si="11">+F326-G326</f>
        <v>10233.5946255365</v>
      </c>
    </row>
    <row r="327" spans="1:8" hidden="1" x14ac:dyDescent="0.3">
      <c r="A327" t="str">
        <f t="shared" si="10"/>
        <v>Ecole Yassamine Californie-Achats Hors Circuit (Caisse)-Achats Hors Circuit (Caisse)</v>
      </c>
      <c r="B327" t="s">
        <v>95</v>
      </c>
      <c r="C327" t="s">
        <v>26</v>
      </c>
      <c r="D327" t="s">
        <v>26</v>
      </c>
      <c r="E327" t="s">
        <v>121</v>
      </c>
      <c r="F327" s="19">
        <v>30000</v>
      </c>
      <c r="G327">
        <f>+SUMIFS('DATA ACHATS CONFIRMES'!C:C,'DATA ACHATS CONFIRMES'!B:B,A327)</f>
        <v>0</v>
      </c>
      <c r="H327" s="19">
        <f t="shared" si="11"/>
        <v>30000</v>
      </c>
    </row>
    <row r="328" spans="1:8" hidden="1" x14ac:dyDescent="0.3">
      <c r="A328" t="str">
        <f t="shared" si="10"/>
        <v>Ecole Yassamine Californie-Achats-Cantine</v>
      </c>
      <c r="B328" t="s">
        <v>95</v>
      </c>
      <c r="C328" t="s">
        <v>10</v>
      </c>
      <c r="D328" t="s">
        <v>42</v>
      </c>
      <c r="E328" t="s">
        <v>121</v>
      </c>
      <c r="F328" s="19">
        <v>286709.57409244502</v>
      </c>
      <c r="G328">
        <f>+SUMIFS('DATA ACHATS CONFIRMES'!C:C,'DATA ACHATS CONFIRMES'!B:B,A328)</f>
        <v>0</v>
      </c>
      <c r="H328" s="19">
        <f t="shared" si="11"/>
        <v>286709.57409244502</v>
      </c>
    </row>
    <row r="329" spans="1:8" hidden="1" x14ac:dyDescent="0.3">
      <c r="A329" t="str">
        <f t="shared" si="10"/>
        <v>Ecole Yassamine Californie-Achats-Divers</v>
      </c>
      <c r="B329" t="s">
        <v>95</v>
      </c>
      <c r="C329" t="s">
        <v>10</v>
      </c>
      <c r="D329" t="s">
        <v>31</v>
      </c>
      <c r="E329" t="s">
        <v>121</v>
      </c>
      <c r="F329" s="19">
        <v>41191.864830398903</v>
      </c>
      <c r="G329">
        <f>+SUMIFS('DATA ACHATS CONFIRMES'!C:C,'DATA ACHATS CONFIRMES'!B:B,A329)</f>
        <v>9792</v>
      </c>
      <c r="H329" s="19">
        <f t="shared" si="11"/>
        <v>31399.864830398903</v>
      </c>
    </row>
    <row r="330" spans="1:8" hidden="1" x14ac:dyDescent="0.3">
      <c r="A330" t="str">
        <f t="shared" si="10"/>
        <v>Ecole Yassamine Californie-Achats-Divers Prestations de service</v>
      </c>
      <c r="B330" t="s">
        <v>95</v>
      </c>
      <c r="C330" t="s">
        <v>10</v>
      </c>
      <c r="D330" t="s">
        <v>123</v>
      </c>
      <c r="E330" t="s">
        <v>121</v>
      </c>
      <c r="F330" s="19">
        <v>242099.77824726299</v>
      </c>
      <c r="G330">
        <f>+SUMIFS('DATA ACHATS CONFIRMES'!C:C,'DATA ACHATS CONFIRMES'!B:B,A330)</f>
        <v>0</v>
      </c>
      <c r="H330" s="19">
        <f t="shared" si="11"/>
        <v>242099.77824726299</v>
      </c>
    </row>
    <row r="331" spans="1:8" hidden="1" x14ac:dyDescent="0.3">
      <c r="A331" t="str">
        <f t="shared" si="10"/>
        <v>Ecole Yassamine Californie-Achats-DIVERS REPARATIONS</v>
      </c>
      <c r="B331" t="s">
        <v>95</v>
      </c>
      <c r="C331" t="s">
        <v>10</v>
      </c>
      <c r="D331" t="s">
        <v>38</v>
      </c>
      <c r="E331" t="s">
        <v>121</v>
      </c>
      <c r="F331" s="19">
        <v>173249.8236</v>
      </c>
      <c r="G331">
        <f>+SUMIFS('DATA ACHATS CONFIRMES'!C:C,'DATA ACHATS CONFIRMES'!B:B,A331)</f>
        <v>13164</v>
      </c>
      <c r="H331" s="19">
        <f t="shared" si="11"/>
        <v>160085.8236</v>
      </c>
    </row>
    <row r="332" spans="1:8" hidden="1" x14ac:dyDescent="0.3">
      <c r="A332" t="str">
        <f t="shared" si="10"/>
        <v>Ecole Yassamine Californie-Achats-Entretien et réparations</v>
      </c>
      <c r="B332" t="s">
        <v>95</v>
      </c>
      <c r="C332" t="s">
        <v>10</v>
      </c>
      <c r="D332" t="s">
        <v>43</v>
      </c>
      <c r="E332" t="s">
        <v>121</v>
      </c>
      <c r="F332" s="19">
        <v>142590.720327824</v>
      </c>
      <c r="G332">
        <f>+SUMIFS('DATA ACHATS CONFIRMES'!C:C,'DATA ACHATS CONFIRMES'!B:B,A332)</f>
        <v>0</v>
      </c>
      <c r="H332" s="19">
        <f t="shared" si="11"/>
        <v>142590.720327824</v>
      </c>
    </row>
    <row r="333" spans="1:8" hidden="1" x14ac:dyDescent="0.3">
      <c r="A333" t="str">
        <f t="shared" si="10"/>
        <v>Ecole Yassamine Californie-Achats-Gasoil</v>
      </c>
      <c r="B333" t="s">
        <v>95</v>
      </c>
      <c r="C333" t="s">
        <v>10</v>
      </c>
      <c r="D333" t="s">
        <v>37</v>
      </c>
      <c r="E333" t="s">
        <v>121</v>
      </c>
      <c r="F333" s="19">
        <v>417468.966755556</v>
      </c>
      <c r="G333">
        <f>+SUMIFS('DATA ACHATS CONFIRMES'!C:C,'DATA ACHATS CONFIRMES'!B:B,A333)</f>
        <v>0</v>
      </c>
      <c r="H333" s="19">
        <f t="shared" si="11"/>
        <v>417468.966755556</v>
      </c>
    </row>
    <row r="334" spans="1:8" hidden="1" x14ac:dyDescent="0.3">
      <c r="A334" t="str">
        <f t="shared" si="10"/>
        <v>Ecole Yassamine Californie-Achats-Location copieur</v>
      </c>
      <c r="B334" t="s">
        <v>95</v>
      </c>
      <c r="C334" t="s">
        <v>10</v>
      </c>
      <c r="D334" t="s">
        <v>124</v>
      </c>
      <c r="E334" t="s">
        <v>121</v>
      </c>
      <c r="F334" s="19">
        <v>140448.31368495</v>
      </c>
      <c r="G334">
        <f>+SUMIFS('DATA ACHATS CONFIRMES'!C:C,'DATA ACHATS CONFIRMES'!B:B,A334)</f>
        <v>0</v>
      </c>
      <c r="H334" s="19">
        <f t="shared" si="11"/>
        <v>140448.31368495</v>
      </c>
    </row>
    <row r="335" spans="1:8" hidden="1" x14ac:dyDescent="0.3">
      <c r="A335" t="str">
        <f t="shared" si="10"/>
        <v>Ecole Yassamine Californie-Achats-Petit équipement</v>
      </c>
      <c r="B335" t="s">
        <v>95</v>
      </c>
      <c r="C335" t="s">
        <v>10</v>
      </c>
      <c r="D335" t="s">
        <v>34</v>
      </c>
      <c r="E335" t="s">
        <v>121</v>
      </c>
      <c r="F335" s="19">
        <v>31052.349544164001</v>
      </c>
      <c r="G335">
        <f>+SUMIFS('DATA ACHATS CONFIRMES'!C:C,'DATA ACHATS CONFIRMES'!B:B,A335)</f>
        <v>0</v>
      </c>
      <c r="H335" s="19">
        <f t="shared" si="11"/>
        <v>31052.349544164001</v>
      </c>
    </row>
    <row r="336" spans="1:8" hidden="1" x14ac:dyDescent="0.3">
      <c r="A336" t="str">
        <f t="shared" si="10"/>
        <v>Ecole Yassamine Californie-Achats-Pharmacie</v>
      </c>
      <c r="B336" t="s">
        <v>95</v>
      </c>
      <c r="C336" t="s">
        <v>10</v>
      </c>
      <c r="D336" t="s">
        <v>32</v>
      </c>
      <c r="E336" t="s">
        <v>121</v>
      </c>
      <c r="F336" s="19">
        <v>9391.2096766683098</v>
      </c>
      <c r="G336">
        <f>+SUMIFS('DATA ACHATS CONFIRMES'!C:C,'DATA ACHATS CONFIRMES'!B:B,A336)</f>
        <v>0</v>
      </c>
      <c r="H336" s="19">
        <f t="shared" si="11"/>
        <v>9391.2096766683098</v>
      </c>
    </row>
    <row r="337" spans="1:8" hidden="1" x14ac:dyDescent="0.3">
      <c r="A337" t="str">
        <f t="shared" si="10"/>
        <v>Ecole Yassamine Californie-Achats-Pneus</v>
      </c>
      <c r="B337" t="s">
        <v>95</v>
      </c>
      <c r="C337" t="s">
        <v>10</v>
      </c>
      <c r="D337" t="s">
        <v>41</v>
      </c>
      <c r="E337" t="s">
        <v>125</v>
      </c>
      <c r="F337" s="19">
        <v>22329.106800000001</v>
      </c>
      <c r="G337">
        <f>+SUMIFS('DATA ACHATS CONFIRMES'!C:C,'DATA ACHATS CONFIRMES'!B:B,A337)</f>
        <v>0</v>
      </c>
      <c r="H337" s="19">
        <f t="shared" si="11"/>
        <v>22329.106800000001</v>
      </c>
    </row>
    <row r="338" spans="1:8" hidden="1" x14ac:dyDescent="0.3">
      <c r="A338" t="str">
        <f t="shared" si="10"/>
        <v>Ecole Yassamine Californie-Achats-Produits de nettoyage</v>
      </c>
      <c r="B338" t="s">
        <v>95</v>
      </c>
      <c r="C338" t="s">
        <v>10</v>
      </c>
      <c r="D338" t="s">
        <v>36</v>
      </c>
      <c r="E338" t="s">
        <v>121</v>
      </c>
      <c r="F338" s="19">
        <v>90638.909400000004</v>
      </c>
      <c r="G338">
        <f>+SUMIFS('DATA ACHATS CONFIRMES'!C:C,'DATA ACHATS CONFIRMES'!B:B,A338)</f>
        <v>16377.48</v>
      </c>
      <c r="H338" s="19">
        <f t="shared" si="11"/>
        <v>74261.429400000008</v>
      </c>
    </row>
    <row r="339" spans="1:8" hidden="1" x14ac:dyDescent="0.3">
      <c r="A339" t="str">
        <f t="shared" si="10"/>
        <v>Ecole Yassamine Californie-Achats-Travaux d'impression</v>
      </c>
      <c r="B339" t="s">
        <v>95</v>
      </c>
      <c r="C339" t="s">
        <v>10</v>
      </c>
      <c r="D339" t="s">
        <v>35</v>
      </c>
      <c r="E339" t="s">
        <v>121</v>
      </c>
      <c r="F339" s="19">
        <v>117080.710645161</v>
      </c>
      <c r="G339">
        <f>+SUMIFS('DATA ACHATS CONFIRMES'!C:C,'DATA ACHATS CONFIRMES'!B:B,A339)</f>
        <v>4488</v>
      </c>
      <c r="H339" s="19">
        <f t="shared" si="11"/>
        <v>112592.710645161</v>
      </c>
    </row>
    <row r="340" spans="1:8" hidden="1" x14ac:dyDescent="0.3">
      <c r="A340" t="str">
        <f t="shared" si="10"/>
        <v>Ecole Yassamine Californie-Achats-Vêtement de travail</v>
      </c>
      <c r="B340" t="s">
        <v>95</v>
      </c>
      <c r="C340" t="s">
        <v>10</v>
      </c>
      <c r="D340" t="s">
        <v>33</v>
      </c>
      <c r="E340" t="s">
        <v>121</v>
      </c>
      <c r="F340" s="19">
        <v>25690.524181236098</v>
      </c>
      <c r="G340">
        <f>+SUMIFS('DATA ACHATS CONFIRMES'!C:C,'DATA ACHATS CONFIRMES'!B:B,A340)</f>
        <v>6648</v>
      </c>
      <c r="H340" s="19">
        <f t="shared" si="11"/>
        <v>19042.524181236098</v>
      </c>
    </row>
    <row r="341" spans="1:8" hidden="1" x14ac:dyDescent="0.3">
      <c r="A341" t="str">
        <f t="shared" si="10"/>
        <v>Ecole Yassamine Californie-Achats-Vidange</v>
      </c>
      <c r="B341" t="s">
        <v>95</v>
      </c>
      <c r="C341" t="s">
        <v>10</v>
      </c>
      <c r="D341" t="s">
        <v>40</v>
      </c>
      <c r="E341" t="s">
        <v>125</v>
      </c>
      <c r="F341" s="19">
        <v>22721.271066666701</v>
      </c>
      <c r="G341">
        <f>+SUMIFS('DATA ACHATS CONFIRMES'!C:C,'DATA ACHATS CONFIRMES'!B:B,A341)</f>
        <v>1951</v>
      </c>
      <c r="H341" s="19">
        <f t="shared" si="11"/>
        <v>20770.271066666701</v>
      </c>
    </row>
    <row r="342" spans="1:8" hidden="1" x14ac:dyDescent="0.3">
      <c r="A342" t="str">
        <f t="shared" si="10"/>
        <v>Ecole Yassamine Californie-Achats-Visite technique</v>
      </c>
      <c r="B342" t="s">
        <v>95</v>
      </c>
      <c r="C342" t="s">
        <v>10</v>
      </c>
      <c r="D342" t="s">
        <v>39</v>
      </c>
      <c r="E342" t="s">
        <v>125</v>
      </c>
      <c r="F342" s="19">
        <v>22400</v>
      </c>
      <c r="G342">
        <f>+SUMIFS('DATA ACHATS CONFIRMES'!C:C,'DATA ACHATS CONFIRMES'!B:B,A342)</f>
        <v>0</v>
      </c>
      <c r="H342" s="19">
        <f t="shared" si="11"/>
        <v>22400</v>
      </c>
    </row>
    <row r="343" spans="1:8" hidden="1" x14ac:dyDescent="0.3">
      <c r="A343" t="str">
        <f t="shared" si="10"/>
        <v>Ecole Yassamine Californie-Charges Assurances-AT</v>
      </c>
      <c r="B343" t="s">
        <v>95</v>
      </c>
      <c r="C343" t="s">
        <v>27</v>
      </c>
      <c r="D343" t="s">
        <v>57</v>
      </c>
      <c r="E343" t="s">
        <v>121</v>
      </c>
      <c r="F343" s="19">
        <v>81310.672000000006</v>
      </c>
      <c r="G343">
        <f>+SUMIFS('DATA ACHATS CONFIRMES'!C:C,'DATA ACHATS CONFIRMES'!B:B,A343)</f>
        <v>0</v>
      </c>
      <c r="H343" s="19">
        <f t="shared" si="11"/>
        <v>81310.672000000006</v>
      </c>
    </row>
    <row r="344" spans="1:8" hidden="1" x14ac:dyDescent="0.3">
      <c r="A344" t="str">
        <f t="shared" si="10"/>
        <v>Ecole Yassamine Californie-Charges Assurances-AUTO</v>
      </c>
      <c r="B344" t="s">
        <v>95</v>
      </c>
      <c r="C344" t="s">
        <v>27</v>
      </c>
      <c r="D344" t="s">
        <v>55</v>
      </c>
      <c r="E344" t="s">
        <v>126</v>
      </c>
      <c r="F344" s="19">
        <v>67024.7</v>
      </c>
      <c r="G344">
        <f>+SUMIFS('DATA ACHATS CONFIRMES'!C:C,'DATA ACHATS CONFIRMES'!B:B,A344)</f>
        <v>0</v>
      </c>
      <c r="H344" s="19">
        <f t="shared" si="11"/>
        <v>67024.7</v>
      </c>
    </row>
    <row r="345" spans="1:8" hidden="1" x14ac:dyDescent="0.3">
      <c r="A345" t="str">
        <f t="shared" si="10"/>
        <v>Ecole Yassamine Californie-Charges Assurances-MULTIRISQUE</v>
      </c>
      <c r="B345" t="s">
        <v>95</v>
      </c>
      <c r="C345" t="s">
        <v>27</v>
      </c>
      <c r="D345" t="s">
        <v>56</v>
      </c>
      <c r="E345" t="s">
        <v>121</v>
      </c>
      <c r="F345" s="19">
        <v>16761.419999999998</v>
      </c>
      <c r="G345">
        <f>+SUMIFS('DATA ACHATS CONFIRMES'!C:C,'DATA ACHATS CONFIRMES'!B:B,A345)</f>
        <v>0</v>
      </c>
      <c r="H345" s="19">
        <f t="shared" si="11"/>
        <v>16761.419999999998</v>
      </c>
    </row>
    <row r="346" spans="1:8" hidden="1" x14ac:dyDescent="0.3">
      <c r="A346" t="str">
        <f t="shared" si="10"/>
        <v>Ecole Yassamine Californie-Charges Assurances-RC</v>
      </c>
      <c r="B346" t="s">
        <v>95</v>
      </c>
      <c r="C346" t="s">
        <v>27</v>
      </c>
      <c r="D346" t="s">
        <v>58</v>
      </c>
      <c r="E346" t="s">
        <v>121</v>
      </c>
      <c r="F346" s="19">
        <v>38397.4</v>
      </c>
      <c r="G346">
        <f>+SUMIFS('DATA ACHATS CONFIRMES'!C:C,'DATA ACHATS CONFIRMES'!B:B,A346)</f>
        <v>0</v>
      </c>
      <c r="H346" s="19">
        <f t="shared" si="11"/>
        <v>38397.4</v>
      </c>
    </row>
    <row r="347" spans="1:8" hidden="1" x14ac:dyDescent="0.3">
      <c r="A347" t="str">
        <f t="shared" si="10"/>
        <v>Ecole Yassamine Californie-Charges contractuelles-DROITS D’ENREGISTREMENT ET DE TIMBRE</v>
      </c>
      <c r="B347" t="s">
        <v>95</v>
      </c>
      <c r="C347" t="s">
        <v>29</v>
      </c>
      <c r="D347" t="s">
        <v>68</v>
      </c>
      <c r="E347" t="s">
        <v>121</v>
      </c>
      <c r="F347" s="19">
        <v>24785.7</v>
      </c>
      <c r="G347">
        <f>+SUMIFS('DATA ACHATS CONFIRMES'!C:C,'DATA ACHATS CONFIRMES'!B:B,A347)</f>
        <v>0</v>
      </c>
      <c r="H347" s="19">
        <f t="shared" si="11"/>
        <v>24785.7</v>
      </c>
    </row>
    <row r="348" spans="1:8" hidden="1" x14ac:dyDescent="0.3">
      <c r="A348" t="str">
        <f t="shared" si="10"/>
        <v>Ecole Yassamine Californie-Charges contractuelles-EAU</v>
      </c>
      <c r="B348" t="s">
        <v>95</v>
      </c>
      <c r="C348" t="s">
        <v>29</v>
      </c>
      <c r="D348" t="s">
        <v>87</v>
      </c>
      <c r="E348" t="s">
        <v>121</v>
      </c>
      <c r="F348" s="19">
        <v>115980.406428571</v>
      </c>
      <c r="G348">
        <f>+SUMIFS('DATA ACHATS CONFIRMES'!C:C,'DATA ACHATS CONFIRMES'!B:B,A348)</f>
        <v>0</v>
      </c>
      <c r="H348" s="19">
        <f t="shared" si="11"/>
        <v>115980.406428571</v>
      </c>
    </row>
    <row r="349" spans="1:8" hidden="1" x14ac:dyDescent="0.3">
      <c r="A349" t="str">
        <f t="shared" si="10"/>
        <v>Ecole Yassamine Californie-Charges contractuelles-ELECTRICITE</v>
      </c>
      <c r="B349" t="s">
        <v>95</v>
      </c>
      <c r="C349" t="s">
        <v>29</v>
      </c>
      <c r="D349" t="s">
        <v>88</v>
      </c>
      <c r="E349" t="s">
        <v>121</v>
      </c>
      <c r="F349" s="19">
        <v>200865.77249999999</v>
      </c>
      <c r="G349">
        <f>+SUMIFS('DATA ACHATS CONFIRMES'!C:C,'DATA ACHATS CONFIRMES'!B:B,A349)</f>
        <v>0</v>
      </c>
      <c r="H349" s="19">
        <f t="shared" si="11"/>
        <v>200865.77249999999</v>
      </c>
    </row>
    <row r="350" spans="1:8" hidden="1" x14ac:dyDescent="0.3">
      <c r="A350" t="str">
        <f t="shared" si="10"/>
        <v>Ecole Yassamine Californie-Charges contractuelles-FRAIS DE TÉLÉPHONE</v>
      </c>
      <c r="B350" t="s">
        <v>95</v>
      </c>
      <c r="C350" t="s">
        <v>29</v>
      </c>
      <c r="D350" t="s">
        <v>76</v>
      </c>
      <c r="E350" t="s">
        <v>121</v>
      </c>
      <c r="F350" s="19">
        <v>46505</v>
      </c>
      <c r="G350">
        <f>+SUMIFS('DATA ACHATS CONFIRMES'!C:C,'DATA ACHATS CONFIRMES'!B:B,A350)</f>
        <v>0</v>
      </c>
      <c r="H350" s="19">
        <f t="shared" si="11"/>
        <v>46505</v>
      </c>
    </row>
    <row r="351" spans="1:8" hidden="1" x14ac:dyDescent="0.3">
      <c r="A351" t="str">
        <f t="shared" si="10"/>
        <v>Ecole Yassamine Californie-Charges contractuelles-FRAIS ET COMMISSIONS SUR SERVICES BANCAIRES</v>
      </c>
      <c r="B351" t="s">
        <v>95</v>
      </c>
      <c r="C351" t="s">
        <v>29</v>
      </c>
      <c r="D351" t="s">
        <v>73</v>
      </c>
      <c r="E351" t="s">
        <v>121</v>
      </c>
      <c r="F351" s="19">
        <v>32028.686666666701</v>
      </c>
      <c r="G351">
        <f>+SUMIFS('DATA ACHATS CONFIRMES'!C:C,'DATA ACHATS CONFIRMES'!B:B,A351)</f>
        <v>0</v>
      </c>
      <c r="H351" s="19">
        <f t="shared" si="11"/>
        <v>32028.686666666701</v>
      </c>
    </row>
    <row r="352" spans="1:8" hidden="1" x14ac:dyDescent="0.3">
      <c r="A352" t="str">
        <f t="shared" si="10"/>
        <v>Ecole Yassamine Californie-Charges contractuelles-FRAIS POSTAUX</v>
      </c>
      <c r="B352" t="s">
        <v>95</v>
      </c>
      <c r="C352" t="s">
        <v>29</v>
      </c>
      <c r="D352" t="s">
        <v>77</v>
      </c>
      <c r="E352" t="s">
        <v>121</v>
      </c>
      <c r="F352" s="19">
        <v>154.85</v>
      </c>
      <c r="G352">
        <f>+SUMIFS('DATA ACHATS CONFIRMES'!C:C,'DATA ACHATS CONFIRMES'!B:B,A352)</f>
        <v>0</v>
      </c>
      <c r="H352" s="19">
        <f t="shared" si="11"/>
        <v>154.85</v>
      </c>
    </row>
    <row r="353" spans="1:8" hidden="1" x14ac:dyDescent="0.3">
      <c r="A353" t="str">
        <f t="shared" si="10"/>
        <v>Ecole Yassamine Californie-Charges contractuelles-HONORAIRES (FIDAROC, Autres…)</v>
      </c>
      <c r="B353" t="s">
        <v>95</v>
      </c>
      <c r="C353" t="s">
        <v>29</v>
      </c>
      <c r="D353" t="s">
        <v>80</v>
      </c>
      <c r="E353" t="s">
        <v>121</v>
      </c>
      <c r="F353" s="19">
        <v>99050</v>
      </c>
      <c r="G353">
        <f>+SUMIFS('DATA ACHATS CONFIRMES'!C:C,'DATA ACHATS CONFIRMES'!B:B,A353)</f>
        <v>0</v>
      </c>
      <c r="H353" s="19">
        <f t="shared" si="11"/>
        <v>99050</v>
      </c>
    </row>
    <row r="354" spans="1:8" hidden="1" x14ac:dyDescent="0.3">
      <c r="A354" t="str">
        <f t="shared" si="10"/>
        <v>Ecole Yassamine Californie-Charges contractuelles-PATENTE</v>
      </c>
      <c r="B354" t="s">
        <v>95</v>
      </c>
      <c r="C354" t="s">
        <v>29</v>
      </c>
      <c r="D354" t="s">
        <v>70</v>
      </c>
      <c r="E354" t="s">
        <v>121</v>
      </c>
      <c r="F354" s="19">
        <v>23073.24</v>
      </c>
      <c r="G354">
        <f>+SUMIFS('DATA ACHATS CONFIRMES'!C:C,'DATA ACHATS CONFIRMES'!B:B,A354)</f>
        <v>0</v>
      </c>
      <c r="H354" s="19">
        <f t="shared" si="11"/>
        <v>23073.24</v>
      </c>
    </row>
    <row r="355" spans="1:8" hidden="1" x14ac:dyDescent="0.3">
      <c r="A355" t="str">
        <f t="shared" si="10"/>
        <v>Ecole Yassamine Californie-Charges contractuelles-TAXE URBAINE ET TAXE D'ÉDILITÉ</v>
      </c>
      <c r="B355" t="s">
        <v>95</v>
      </c>
      <c r="C355" t="s">
        <v>29</v>
      </c>
      <c r="D355" t="s">
        <v>71</v>
      </c>
      <c r="E355" t="s">
        <v>121</v>
      </c>
      <c r="F355" s="19">
        <v>5937</v>
      </c>
      <c r="G355">
        <f>+SUMIFS('DATA ACHATS CONFIRMES'!C:C,'DATA ACHATS CONFIRMES'!B:B,A355)</f>
        <v>0</v>
      </c>
      <c r="H355" s="19">
        <f t="shared" si="11"/>
        <v>5937</v>
      </c>
    </row>
    <row r="356" spans="1:8" hidden="1" x14ac:dyDescent="0.3">
      <c r="A356" t="str">
        <f t="shared" si="10"/>
        <v>Ecole Yassamine Californie-Charges contractuelles-TAXES SUR LES VÉHICULES</v>
      </c>
      <c r="B356" t="s">
        <v>95</v>
      </c>
      <c r="C356" t="s">
        <v>29</v>
      </c>
      <c r="D356" t="s">
        <v>67</v>
      </c>
      <c r="E356" t="s">
        <v>121</v>
      </c>
      <c r="F356" s="19">
        <v>10200</v>
      </c>
      <c r="G356">
        <f>+SUMIFS('DATA ACHATS CONFIRMES'!C:C,'DATA ACHATS CONFIRMES'!B:B,A356)</f>
        <v>0</v>
      </c>
      <c r="H356" s="19">
        <f t="shared" si="11"/>
        <v>10200</v>
      </c>
    </row>
    <row r="357" spans="1:8" hidden="1" x14ac:dyDescent="0.3">
      <c r="A357" t="str">
        <f t="shared" si="10"/>
        <v>Ecole Yassamine Californie-Commun-Achats-Consommables</v>
      </c>
      <c r="B357" t="s">
        <v>95</v>
      </c>
      <c r="C357" t="s">
        <v>10</v>
      </c>
      <c r="D357" t="s">
        <v>44</v>
      </c>
      <c r="E357" t="s">
        <v>121</v>
      </c>
      <c r="F357" s="19">
        <v>8114.2834838709696</v>
      </c>
      <c r="G357">
        <f>+SUMIFS('DATA ACHATS CONFIRMES'!C:C,'DATA ACHATS CONFIRMES'!B:B,A357)</f>
        <v>0</v>
      </c>
      <c r="H357" s="19">
        <f t="shared" si="11"/>
        <v>8114.2834838709696</v>
      </c>
    </row>
    <row r="358" spans="1:8" hidden="1" x14ac:dyDescent="0.3">
      <c r="A358" t="str">
        <f t="shared" si="10"/>
        <v>Ecole Yassamine Californie-Commun-Achats-Fournitures</v>
      </c>
      <c r="B358" t="s">
        <v>95</v>
      </c>
      <c r="C358" t="s">
        <v>10</v>
      </c>
      <c r="D358" t="s">
        <v>45</v>
      </c>
      <c r="E358" t="s">
        <v>121</v>
      </c>
      <c r="F358" s="19">
        <v>78108.709644599803</v>
      </c>
      <c r="G358">
        <f>+SUMIFS('DATA ACHATS CONFIRMES'!C:C,'DATA ACHATS CONFIRMES'!B:B,A358)</f>
        <v>0</v>
      </c>
      <c r="H358" s="19">
        <f t="shared" si="11"/>
        <v>78108.709644599803</v>
      </c>
    </row>
    <row r="359" spans="1:8" hidden="1" x14ac:dyDescent="0.3">
      <c r="A359" t="str">
        <f t="shared" si="10"/>
        <v>Ecole Yassamine Californie-Formations-Formations</v>
      </c>
      <c r="B359" t="s">
        <v>95</v>
      </c>
      <c r="C359" t="s">
        <v>24</v>
      </c>
      <c r="D359" t="s">
        <v>24</v>
      </c>
      <c r="E359" t="s">
        <v>121</v>
      </c>
      <c r="F359" s="19">
        <v>20480</v>
      </c>
      <c r="G359">
        <f>+SUMIFS('DATA ACHATS CONFIRMES'!C:C,'DATA ACHATS CONFIRMES'!B:B,A359)</f>
        <v>0</v>
      </c>
      <c r="H359" s="19">
        <f t="shared" si="11"/>
        <v>20480</v>
      </c>
    </row>
    <row r="360" spans="1:8" hidden="1" x14ac:dyDescent="0.3">
      <c r="A360" t="str">
        <f t="shared" si="10"/>
        <v>Ecole Yassamine Californie-Marketing et Communication-Activités After School</v>
      </c>
      <c r="B360" t="s">
        <v>95</v>
      </c>
      <c r="C360" t="s">
        <v>28</v>
      </c>
      <c r="D360" t="s">
        <v>64</v>
      </c>
      <c r="E360" t="s">
        <v>121</v>
      </c>
      <c r="F360" s="19">
        <v>7500</v>
      </c>
      <c r="G360">
        <f>+SUMIFS('DATA ACHATS CONFIRMES'!C:C,'DATA ACHATS CONFIRMES'!B:B,A360)</f>
        <v>0</v>
      </c>
      <c r="H360" s="19">
        <f t="shared" si="11"/>
        <v>7500</v>
      </c>
    </row>
    <row r="361" spans="1:8" hidden="1" x14ac:dyDescent="0.3">
      <c r="A361" t="str">
        <f t="shared" si="10"/>
        <v>Ecole Yassamine Californie-Marketing et Communication-Campagne de communication</v>
      </c>
      <c r="B361" t="s">
        <v>95</v>
      </c>
      <c r="C361" t="s">
        <v>28</v>
      </c>
      <c r="D361" t="s">
        <v>65</v>
      </c>
      <c r="E361" t="s">
        <v>121</v>
      </c>
      <c r="F361" s="19">
        <v>50000</v>
      </c>
      <c r="G361">
        <f>+SUMIFS('DATA ACHATS CONFIRMES'!C:C,'DATA ACHATS CONFIRMES'!B:B,A361)</f>
        <v>0</v>
      </c>
      <c r="H361" s="19">
        <f t="shared" si="11"/>
        <v>50000</v>
      </c>
    </row>
    <row r="362" spans="1:8" hidden="1" x14ac:dyDescent="0.3">
      <c r="A362" t="str">
        <f t="shared" si="10"/>
        <v>Ecole Yassamine Californie-Marketing et Communication-Conférences</v>
      </c>
      <c r="B362" t="s">
        <v>95</v>
      </c>
      <c r="C362" t="s">
        <v>28</v>
      </c>
      <c r="D362" t="s">
        <v>60</v>
      </c>
      <c r="E362" t="s">
        <v>121</v>
      </c>
      <c r="F362" s="19">
        <v>5000</v>
      </c>
      <c r="G362">
        <f>+SUMIFS('DATA ACHATS CONFIRMES'!C:C,'DATA ACHATS CONFIRMES'!B:B,A362)</f>
        <v>0</v>
      </c>
      <c r="H362" s="19">
        <f t="shared" si="11"/>
        <v>5000</v>
      </c>
    </row>
    <row r="363" spans="1:8" hidden="1" x14ac:dyDescent="0.3">
      <c r="A363" t="str">
        <f t="shared" si="10"/>
        <v>Ecole Yassamine Californie-Marketing et Communication-Impression documents</v>
      </c>
      <c r="B363" t="s">
        <v>95</v>
      </c>
      <c r="C363" t="s">
        <v>28</v>
      </c>
      <c r="D363" t="s">
        <v>61</v>
      </c>
      <c r="E363" t="s">
        <v>121</v>
      </c>
      <c r="F363" s="19">
        <v>15000</v>
      </c>
      <c r="G363">
        <f>+SUMIFS('DATA ACHATS CONFIRMES'!C:C,'DATA ACHATS CONFIRMES'!B:B,A363)</f>
        <v>0</v>
      </c>
      <c r="H363" s="19">
        <f t="shared" si="11"/>
        <v>15000</v>
      </c>
    </row>
    <row r="364" spans="1:8" hidden="1" x14ac:dyDescent="0.3">
      <c r="A364" t="str">
        <f t="shared" si="10"/>
        <v>Ecole Yassamine Californie-Marketing et Communication-Journée portes ouvertes</v>
      </c>
      <c r="B364" t="s">
        <v>95</v>
      </c>
      <c r="C364" t="s">
        <v>28</v>
      </c>
      <c r="D364" t="s">
        <v>62</v>
      </c>
      <c r="E364" t="s">
        <v>121</v>
      </c>
      <c r="F364" s="19">
        <v>20000</v>
      </c>
      <c r="G364">
        <f>+SUMIFS('DATA ACHATS CONFIRMES'!C:C,'DATA ACHATS CONFIRMES'!B:B,A364)</f>
        <v>0</v>
      </c>
      <c r="H364" s="19">
        <f t="shared" si="11"/>
        <v>20000</v>
      </c>
    </row>
    <row r="365" spans="1:8" hidden="1" x14ac:dyDescent="0.3">
      <c r="A365" t="str">
        <f t="shared" si="10"/>
        <v>Ecole Yassamine Californie-Marketing et Communication-Signalisation &amp; aménagement</v>
      </c>
      <c r="B365" t="s">
        <v>95</v>
      </c>
      <c r="C365" t="s">
        <v>28</v>
      </c>
      <c r="D365" t="s">
        <v>59</v>
      </c>
      <c r="E365" t="s">
        <v>121</v>
      </c>
      <c r="F365" s="19">
        <v>5000</v>
      </c>
      <c r="G365">
        <f>+SUMIFS('DATA ACHATS CONFIRMES'!C:C,'DATA ACHATS CONFIRMES'!B:B,A365)</f>
        <v>0</v>
      </c>
      <c r="H365" s="19">
        <f t="shared" si="11"/>
        <v>5000</v>
      </c>
    </row>
    <row r="366" spans="1:8" hidden="1" x14ac:dyDescent="0.3">
      <c r="A366" t="str">
        <f t="shared" si="10"/>
        <v>Ecole Yassamine Californie-Marketing et Communication-Sponsoring de postes</v>
      </c>
      <c r="B366" t="s">
        <v>95</v>
      </c>
      <c r="C366" t="s">
        <v>28</v>
      </c>
      <c r="D366" t="s">
        <v>63</v>
      </c>
      <c r="E366" t="s">
        <v>121</v>
      </c>
      <c r="F366" s="19">
        <v>10000</v>
      </c>
      <c r="G366">
        <f>+SUMIFS('DATA ACHATS CONFIRMES'!C:C,'DATA ACHATS CONFIRMES'!B:B,A366)</f>
        <v>0</v>
      </c>
      <c r="H366" s="19">
        <f t="shared" si="11"/>
        <v>10000</v>
      </c>
    </row>
    <row r="367" spans="1:8" hidden="1" x14ac:dyDescent="0.3">
      <c r="A367" t="str">
        <f t="shared" si="10"/>
        <v>Ecole Yassamine Californie-Maternelle-Achats-Consommables</v>
      </c>
      <c r="B367" t="s">
        <v>95</v>
      </c>
      <c r="C367" t="s">
        <v>10</v>
      </c>
      <c r="D367" t="s">
        <v>44</v>
      </c>
      <c r="E367" t="s">
        <v>131</v>
      </c>
      <c r="F367" s="19">
        <v>19433.5491871921</v>
      </c>
      <c r="G367">
        <f>+SUMIFS('DATA ACHATS CONFIRMES'!C:C,'DATA ACHATS CONFIRMES'!B:B,A367)</f>
        <v>5445.6</v>
      </c>
      <c r="H367" s="19">
        <f t="shared" si="11"/>
        <v>13987.9491871921</v>
      </c>
    </row>
    <row r="368" spans="1:8" hidden="1" x14ac:dyDescent="0.3">
      <c r="A368" t="str">
        <f t="shared" si="10"/>
        <v>Ecole Yassamine Californie-Maternelle-Achats-Fournitures</v>
      </c>
      <c r="B368" t="s">
        <v>95</v>
      </c>
      <c r="C368" t="s">
        <v>10</v>
      </c>
      <c r="D368" t="s">
        <v>45</v>
      </c>
      <c r="E368" t="s">
        <v>131</v>
      </c>
      <c r="F368" s="19">
        <v>25735.971092969099</v>
      </c>
      <c r="G368">
        <f>+SUMIFS('DATA ACHATS CONFIRMES'!C:C,'DATA ACHATS CONFIRMES'!B:B,A368)</f>
        <v>0</v>
      </c>
      <c r="H368" s="19">
        <f t="shared" si="11"/>
        <v>25735.971092969099</v>
      </c>
    </row>
    <row r="369" spans="1:8" hidden="1" x14ac:dyDescent="0.3">
      <c r="A369" t="str">
        <f t="shared" si="10"/>
        <v>Ecole Yassamine Californie-Parascolaire-Divers Evenements</v>
      </c>
      <c r="B369" t="s">
        <v>95</v>
      </c>
      <c r="C369" t="s">
        <v>30</v>
      </c>
      <c r="D369" t="s">
        <v>129</v>
      </c>
      <c r="E369" t="s">
        <v>121</v>
      </c>
      <c r="F369" s="19">
        <v>18045.024858171098</v>
      </c>
      <c r="G369">
        <f>+SUMIFS('DATA ACHATS CONFIRMES'!C:C,'DATA ACHATS CONFIRMES'!B:B,A369)</f>
        <v>0</v>
      </c>
      <c r="H369" s="19">
        <f t="shared" si="11"/>
        <v>18045.024858171098</v>
      </c>
    </row>
    <row r="370" spans="1:8" hidden="1" x14ac:dyDescent="0.3">
      <c r="A370" t="str">
        <f t="shared" si="10"/>
        <v>Ecole Yassamine Californie-Primaire-Achats-Consommables</v>
      </c>
      <c r="B370" t="s">
        <v>95</v>
      </c>
      <c r="C370" t="s">
        <v>10</v>
      </c>
      <c r="D370" t="s">
        <v>44</v>
      </c>
      <c r="E370" t="s">
        <v>132</v>
      </c>
      <c r="F370" s="19">
        <v>12915.76</v>
      </c>
      <c r="G370">
        <f>+SUMIFS('DATA ACHATS CONFIRMES'!C:C,'DATA ACHATS CONFIRMES'!B:B,A370)</f>
        <v>4687.2</v>
      </c>
      <c r="H370" s="19">
        <f t="shared" si="11"/>
        <v>8228.5600000000013</v>
      </c>
    </row>
    <row r="371" spans="1:8" hidden="1" x14ac:dyDescent="0.3">
      <c r="A371" t="str">
        <f t="shared" si="10"/>
        <v>Ecole Yassamine Californie-Primaire-Achats-Fournitures</v>
      </c>
      <c r="B371" t="s">
        <v>95</v>
      </c>
      <c r="C371" t="s">
        <v>10</v>
      </c>
      <c r="D371" t="s">
        <v>45</v>
      </c>
      <c r="E371" t="s">
        <v>132</v>
      </c>
      <c r="F371" s="19">
        <v>155291.58668571399</v>
      </c>
      <c r="G371">
        <f>+SUMIFS('DATA ACHATS CONFIRMES'!C:C,'DATA ACHATS CONFIRMES'!B:B,A371)</f>
        <v>0</v>
      </c>
      <c r="H371" s="19">
        <f t="shared" si="11"/>
        <v>155291.58668571399</v>
      </c>
    </row>
    <row r="372" spans="1:8" hidden="1" x14ac:dyDescent="0.3">
      <c r="A372" t="str">
        <f t="shared" si="10"/>
        <v>Ecole Yassamine Californie-Secondaire-Achats-Consommables</v>
      </c>
      <c r="B372" t="s">
        <v>95</v>
      </c>
      <c r="C372" t="s">
        <v>10</v>
      </c>
      <c r="D372" t="s">
        <v>44</v>
      </c>
      <c r="E372" t="s">
        <v>122</v>
      </c>
      <c r="F372" s="19">
        <v>8152.1346534653503</v>
      </c>
      <c r="G372">
        <f>+SUMIFS('DATA ACHATS CONFIRMES'!C:C,'DATA ACHATS CONFIRMES'!B:B,A372)</f>
        <v>3842</v>
      </c>
      <c r="H372" s="19">
        <f t="shared" si="11"/>
        <v>4310.1346534653503</v>
      </c>
    </row>
    <row r="373" spans="1:8" hidden="1" x14ac:dyDescent="0.3">
      <c r="A373" t="str">
        <f t="shared" si="10"/>
        <v>Ecole Yassamine Californie-Secondaire-Achats-Fournitures</v>
      </c>
      <c r="B373" t="s">
        <v>95</v>
      </c>
      <c r="C373" t="s">
        <v>10</v>
      </c>
      <c r="D373" t="s">
        <v>45</v>
      </c>
      <c r="E373" t="s">
        <v>122</v>
      </c>
      <c r="F373" s="19">
        <v>39958.733482628297</v>
      </c>
      <c r="G373">
        <f>+SUMIFS('DATA ACHATS CONFIRMES'!C:C,'DATA ACHATS CONFIRMES'!B:B,A373)</f>
        <v>0</v>
      </c>
      <c r="H373" s="19">
        <f t="shared" si="11"/>
        <v>39958.733482628297</v>
      </c>
    </row>
    <row r="374" spans="1:8" hidden="1" x14ac:dyDescent="0.3">
      <c r="A374" t="str">
        <f t="shared" si="10"/>
        <v>Ecole Yassamine Californie-SI-Autres charges SI</v>
      </c>
      <c r="B374" t="s">
        <v>95</v>
      </c>
      <c r="C374" t="s">
        <v>25</v>
      </c>
      <c r="D374" t="s">
        <v>48</v>
      </c>
      <c r="E374" t="s">
        <v>121</v>
      </c>
      <c r="F374" s="19">
        <v>35388.334270443302</v>
      </c>
      <c r="G374">
        <f>+SUMIFS('DATA ACHATS CONFIRMES'!C:C,'DATA ACHATS CONFIRMES'!B:B,A374)</f>
        <v>0</v>
      </c>
      <c r="H374" s="19">
        <f t="shared" si="11"/>
        <v>35388.334270443302</v>
      </c>
    </row>
    <row r="375" spans="1:8" hidden="1" x14ac:dyDescent="0.3">
      <c r="A375" t="str">
        <f t="shared" si="10"/>
        <v>Ecole Yassamine Californie-SI-Dématérialisation des RI</v>
      </c>
      <c r="B375" t="s">
        <v>95</v>
      </c>
      <c r="C375" t="s">
        <v>25</v>
      </c>
      <c r="D375" t="s">
        <v>53</v>
      </c>
      <c r="E375" t="s">
        <v>121</v>
      </c>
      <c r="F375" s="19">
        <v>7372.5696396756803</v>
      </c>
      <c r="G375">
        <f>+SUMIFS('DATA ACHATS CONFIRMES'!C:C,'DATA ACHATS CONFIRMES'!B:B,A375)</f>
        <v>0</v>
      </c>
      <c r="H375" s="19">
        <f t="shared" si="11"/>
        <v>7372.5696396756803</v>
      </c>
    </row>
    <row r="376" spans="1:8" hidden="1" x14ac:dyDescent="0.3">
      <c r="A376" t="str">
        <f t="shared" si="10"/>
        <v>Ecole Yassamine Californie-SI-GPS</v>
      </c>
      <c r="B376" t="s">
        <v>95</v>
      </c>
      <c r="C376" t="s">
        <v>25</v>
      </c>
      <c r="D376" t="s">
        <v>49</v>
      </c>
      <c r="E376" t="s">
        <v>121</v>
      </c>
      <c r="F376" s="19">
        <v>15162.450615371399</v>
      </c>
      <c r="G376">
        <f>+SUMIFS('DATA ACHATS CONFIRMES'!C:C,'DATA ACHATS CONFIRMES'!B:B,A376)</f>
        <v>0</v>
      </c>
      <c r="H376" s="19">
        <f t="shared" si="11"/>
        <v>15162.450615371399</v>
      </c>
    </row>
    <row r="377" spans="1:8" hidden="1" x14ac:dyDescent="0.3">
      <c r="A377" t="str">
        <f t="shared" si="10"/>
        <v>Ecole Yassamine Californie-SI-Pronote</v>
      </c>
      <c r="B377" t="s">
        <v>95</v>
      </c>
      <c r="C377" t="s">
        <v>25</v>
      </c>
      <c r="D377" t="s">
        <v>51</v>
      </c>
      <c r="E377" t="s">
        <v>121</v>
      </c>
      <c r="F377" s="19">
        <v>29500</v>
      </c>
      <c r="G377">
        <f>+SUMIFS('DATA ACHATS CONFIRMES'!C:C,'DATA ACHATS CONFIRMES'!B:B,A377)</f>
        <v>0</v>
      </c>
      <c r="H377" s="19">
        <f t="shared" si="11"/>
        <v>29500</v>
      </c>
    </row>
    <row r="378" spans="1:8" hidden="1" x14ac:dyDescent="0.3">
      <c r="A378" t="str">
        <f t="shared" si="10"/>
        <v>Ecole Yassamine Californie-SI-SAGE 1000</v>
      </c>
      <c r="B378" t="s">
        <v>95</v>
      </c>
      <c r="C378" t="s">
        <v>25</v>
      </c>
      <c r="D378" t="s">
        <v>54</v>
      </c>
      <c r="E378" t="s">
        <v>121</v>
      </c>
      <c r="F378" s="19">
        <v>15516.7361981866</v>
      </c>
      <c r="G378">
        <f>+SUMIFS('DATA ACHATS CONFIRMES'!C:C,'DATA ACHATS CONFIRMES'!B:B,A378)</f>
        <v>0</v>
      </c>
      <c r="H378" s="19">
        <f t="shared" si="11"/>
        <v>15516.7361981866</v>
      </c>
    </row>
    <row r="379" spans="1:8" hidden="1" x14ac:dyDescent="0.3">
      <c r="A379" t="str">
        <f t="shared" si="10"/>
        <v>Ecole Yassamine Californie-SI-SAGE PAIE</v>
      </c>
      <c r="B379" t="s">
        <v>95</v>
      </c>
      <c r="C379" t="s">
        <v>25</v>
      </c>
      <c r="D379" t="s">
        <v>50</v>
      </c>
      <c r="E379" t="s">
        <v>121</v>
      </c>
      <c r="F379" s="19">
        <v>15338.6311353452</v>
      </c>
      <c r="G379">
        <f>+SUMIFS('DATA ACHATS CONFIRMES'!C:C,'DATA ACHATS CONFIRMES'!B:B,A379)</f>
        <v>0</v>
      </c>
      <c r="H379" s="19">
        <f t="shared" si="11"/>
        <v>15338.6311353452</v>
      </c>
    </row>
    <row r="380" spans="1:8" hidden="1" x14ac:dyDescent="0.3">
      <c r="A380" t="str">
        <f t="shared" si="10"/>
        <v>Ecole Yassamine Californie-SI-Vdoc</v>
      </c>
      <c r="B380" t="s">
        <v>95</v>
      </c>
      <c r="C380" t="s">
        <v>25</v>
      </c>
      <c r="D380" t="s">
        <v>52</v>
      </c>
      <c r="E380" t="s">
        <v>121</v>
      </c>
      <c r="F380" s="19">
        <v>24329.479810929701</v>
      </c>
      <c r="G380">
        <f>+SUMIFS('DATA ACHATS CONFIRMES'!C:C,'DATA ACHATS CONFIRMES'!B:B,A380)</f>
        <v>0</v>
      </c>
      <c r="H380" s="19">
        <f t="shared" si="11"/>
        <v>24329.479810929701</v>
      </c>
    </row>
    <row r="381" spans="1:8" hidden="1" x14ac:dyDescent="0.3">
      <c r="A381" t="str">
        <f t="shared" si="10"/>
        <v>Ecole Yassamine EL Jadida-Achats Hors Circuit (Caisse)-Achats Hors Circuit (Caisse)</v>
      </c>
      <c r="B381" t="s">
        <v>92</v>
      </c>
      <c r="C381" t="s">
        <v>26</v>
      </c>
      <c r="D381" t="s">
        <v>26</v>
      </c>
      <c r="E381" t="s">
        <v>121</v>
      </c>
      <c r="F381" s="19">
        <v>30000</v>
      </c>
      <c r="G381">
        <f>+SUMIFS('DATA ACHATS CONFIRMES'!C:C,'DATA ACHATS CONFIRMES'!B:B,A381)</f>
        <v>0</v>
      </c>
      <c r="H381" s="19">
        <f t="shared" si="11"/>
        <v>30000</v>
      </c>
    </row>
    <row r="382" spans="1:8" hidden="1" x14ac:dyDescent="0.3">
      <c r="A382" t="str">
        <f t="shared" si="10"/>
        <v>Ecole Yassamine EL Jadida-Achats-Divers</v>
      </c>
      <c r="B382" t="s">
        <v>92</v>
      </c>
      <c r="C382" t="s">
        <v>10</v>
      </c>
      <c r="D382" t="s">
        <v>31</v>
      </c>
      <c r="E382" t="s">
        <v>121</v>
      </c>
      <c r="F382" s="19">
        <v>6056.7403098880704</v>
      </c>
      <c r="G382">
        <f>+SUMIFS('DATA ACHATS CONFIRMES'!C:C,'DATA ACHATS CONFIRMES'!B:B,A382)</f>
        <v>796.8</v>
      </c>
      <c r="H382" s="19">
        <f t="shared" si="11"/>
        <v>5259.9403098880703</v>
      </c>
    </row>
    <row r="383" spans="1:8" hidden="1" x14ac:dyDescent="0.3">
      <c r="A383" t="str">
        <f t="shared" si="10"/>
        <v>Ecole Yassamine EL Jadida-Achats-Divers Prestations de service</v>
      </c>
      <c r="B383" t="s">
        <v>92</v>
      </c>
      <c r="C383" t="s">
        <v>10</v>
      </c>
      <c r="D383" t="s">
        <v>123</v>
      </c>
      <c r="E383" t="s">
        <v>121</v>
      </c>
      <c r="F383" s="19">
        <v>38795.3857301846</v>
      </c>
      <c r="G383">
        <f>+SUMIFS('DATA ACHATS CONFIRMES'!C:C,'DATA ACHATS CONFIRMES'!B:B,A383)</f>
        <v>0</v>
      </c>
      <c r="H383" s="19">
        <f t="shared" si="11"/>
        <v>38795.3857301846</v>
      </c>
    </row>
    <row r="384" spans="1:8" hidden="1" x14ac:dyDescent="0.3">
      <c r="A384" t="str">
        <f t="shared" si="10"/>
        <v>Ecole Yassamine EL Jadida-Achats-Entretien et réparations</v>
      </c>
      <c r="B384" t="s">
        <v>92</v>
      </c>
      <c r="C384" t="s">
        <v>10</v>
      </c>
      <c r="D384" t="s">
        <v>43</v>
      </c>
      <c r="E384" t="s">
        <v>121</v>
      </c>
      <c r="F384" s="19">
        <v>15010.981337233199</v>
      </c>
      <c r="G384">
        <f>+SUMIFS('DATA ACHATS CONFIRMES'!C:C,'DATA ACHATS CONFIRMES'!B:B,A384)</f>
        <v>0</v>
      </c>
      <c r="H384" s="19">
        <f t="shared" si="11"/>
        <v>15010.981337233199</v>
      </c>
    </row>
    <row r="385" spans="1:8" hidden="1" x14ac:dyDescent="0.3">
      <c r="A385" t="str">
        <f t="shared" si="10"/>
        <v>Ecole Yassamine EL Jadida-Achats-Location copieur</v>
      </c>
      <c r="B385" t="s">
        <v>92</v>
      </c>
      <c r="C385" t="s">
        <v>10</v>
      </c>
      <c r="D385" t="s">
        <v>124</v>
      </c>
      <c r="E385" t="s">
        <v>121</v>
      </c>
      <c r="F385" s="19">
        <v>110797.652976685</v>
      </c>
      <c r="G385">
        <f>+SUMIFS('DATA ACHATS CONFIRMES'!C:C,'DATA ACHATS CONFIRMES'!B:B,A385)</f>
        <v>0</v>
      </c>
      <c r="H385" s="19">
        <f t="shared" si="11"/>
        <v>110797.652976685</v>
      </c>
    </row>
    <row r="386" spans="1:8" hidden="1" x14ac:dyDescent="0.3">
      <c r="A386" t="str">
        <f t="shared" si="10"/>
        <v>Ecole Yassamine EL Jadida-Achats-Petit équipement</v>
      </c>
      <c r="B386" t="s">
        <v>92</v>
      </c>
      <c r="C386" t="s">
        <v>10</v>
      </c>
      <c r="D386" t="s">
        <v>34</v>
      </c>
      <c r="E386" t="s">
        <v>121</v>
      </c>
      <c r="F386" s="19">
        <v>36.8909819639278</v>
      </c>
      <c r="G386">
        <f>+SUMIFS('DATA ACHATS CONFIRMES'!C:C,'DATA ACHATS CONFIRMES'!B:B,A386)</f>
        <v>0</v>
      </c>
      <c r="H386" s="19">
        <f t="shared" si="11"/>
        <v>36.8909819639278</v>
      </c>
    </row>
    <row r="387" spans="1:8" hidden="1" x14ac:dyDescent="0.3">
      <c r="A387" t="str">
        <f t="shared" si="10"/>
        <v>Ecole Yassamine EL Jadida-Achats-Pharmacie</v>
      </c>
      <c r="B387" t="s">
        <v>92</v>
      </c>
      <c r="C387" t="s">
        <v>10</v>
      </c>
      <c r="D387" t="s">
        <v>32</v>
      </c>
      <c r="E387" t="s">
        <v>121</v>
      </c>
      <c r="F387" s="19">
        <v>2933.2827875262701</v>
      </c>
      <c r="G387">
        <f>+SUMIFS('DATA ACHATS CONFIRMES'!C:C,'DATA ACHATS CONFIRMES'!B:B,A387)</f>
        <v>1104.3</v>
      </c>
      <c r="H387" s="19">
        <f t="shared" si="11"/>
        <v>1828.9827875262702</v>
      </c>
    </row>
    <row r="388" spans="1:8" hidden="1" x14ac:dyDescent="0.3">
      <c r="A388" t="str">
        <f t="shared" si="10"/>
        <v>Ecole Yassamine EL Jadida-Achats-Produits de nettoyage</v>
      </c>
      <c r="B388" t="s">
        <v>92</v>
      </c>
      <c r="C388" t="s">
        <v>10</v>
      </c>
      <c r="D388" t="s">
        <v>36</v>
      </c>
      <c r="E388" t="s">
        <v>121</v>
      </c>
      <c r="F388" s="19">
        <v>65883.643800000005</v>
      </c>
      <c r="G388">
        <f>+SUMIFS('DATA ACHATS CONFIRMES'!C:C,'DATA ACHATS CONFIRMES'!B:B,A388)</f>
        <v>0</v>
      </c>
      <c r="H388" s="19">
        <f t="shared" si="11"/>
        <v>65883.643800000005</v>
      </c>
    </row>
    <row r="389" spans="1:8" hidden="1" x14ac:dyDescent="0.3">
      <c r="A389" t="str">
        <f t="shared" si="10"/>
        <v>Ecole Yassamine EL Jadida-Achats-Travaux d'impression</v>
      </c>
      <c r="B389" t="s">
        <v>92</v>
      </c>
      <c r="C389" t="s">
        <v>10</v>
      </c>
      <c r="D389" t="s">
        <v>35</v>
      </c>
      <c r="E389" t="s">
        <v>121</v>
      </c>
      <c r="F389" s="19">
        <v>33421.018536585398</v>
      </c>
      <c r="G389">
        <f>+SUMIFS('DATA ACHATS CONFIRMES'!C:C,'DATA ACHATS CONFIRMES'!B:B,A389)</f>
        <v>6780</v>
      </c>
      <c r="H389" s="19">
        <f t="shared" si="11"/>
        <v>26641.018536585398</v>
      </c>
    </row>
    <row r="390" spans="1:8" hidden="1" x14ac:dyDescent="0.3">
      <c r="A390" t="str">
        <f t="shared" ref="A390:A453" si="12">+IF(OR(D390="Fournitures",D390="consommables"),CONCATENATE(B390,"-",E390,"-",C390,"-",D390), CONCATENATE(B390,"-",C390,"-",D390))</f>
        <v>Ecole Yassamine EL Jadida-Achats-Vêtement de travail</v>
      </c>
      <c r="B390" t="s">
        <v>92</v>
      </c>
      <c r="C390" t="s">
        <v>10</v>
      </c>
      <c r="D390" t="s">
        <v>33</v>
      </c>
      <c r="E390" t="s">
        <v>121</v>
      </c>
      <c r="F390" s="19">
        <v>8502.4390243902399</v>
      </c>
      <c r="G390">
        <f>+SUMIFS('DATA ACHATS CONFIRMES'!C:C,'DATA ACHATS CONFIRMES'!B:B,A390)</f>
        <v>0</v>
      </c>
      <c r="H390" s="19">
        <f t="shared" ref="H390:H453" si="13">+F390-G390</f>
        <v>8502.4390243902399</v>
      </c>
    </row>
    <row r="391" spans="1:8" hidden="1" x14ac:dyDescent="0.3">
      <c r="A391" t="str">
        <f t="shared" si="12"/>
        <v>Ecole Yassamine EL Jadida-Charges Assurances-AT</v>
      </c>
      <c r="B391" t="s">
        <v>92</v>
      </c>
      <c r="C391" t="s">
        <v>27</v>
      </c>
      <c r="D391" t="s">
        <v>57</v>
      </c>
      <c r="E391" t="s">
        <v>121</v>
      </c>
      <c r="F391" s="19">
        <v>56400.256000000001</v>
      </c>
      <c r="G391">
        <f>+SUMIFS('DATA ACHATS CONFIRMES'!C:C,'DATA ACHATS CONFIRMES'!B:B,A391)</f>
        <v>0</v>
      </c>
      <c r="H391" s="19">
        <f t="shared" si="13"/>
        <v>56400.256000000001</v>
      </c>
    </row>
    <row r="392" spans="1:8" hidden="1" x14ac:dyDescent="0.3">
      <c r="A392" t="str">
        <f t="shared" si="12"/>
        <v>Ecole Yassamine EL Jadida-Charges Assurances-AUTO</v>
      </c>
      <c r="B392" t="s">
        <v>92</v>
      </c>
      <c r="C392" t="s">
        <v>27</v>
      </c>
      <c r="D392" t="s">
        <v>55</v>
      </c>
      <c r="E392" t="s">
        <v>126</v>
      </c>
      <c r="F392" s="19">
        <v>0</v>
      </c>
      <c r="G392">
        <f>+SUMIFS('DATA ACHATS CONFIRMES'!C:C,'DATA ACHATS CONFIRMES'!B:B,A392)</f>
        <v>0</v>
      </c>
      <c r="H392" s="19">
        <f t="shared" si="13"/>
        <v>0</v>
      </c>
    </row>
    <row r="393" spans="1:8" hidden="1" x14ac:dyDescent="0.3">
      <c r="A393" t="str">
        <f t="shared" si="12"/>
        <v>Ecole Yassamine EL Jadida-Charges Assurances-MULTIRISQUE</v>
      </c>
      <c r="B393" t="s">
        <v>92</v>
      </c>
      <c r="C393" t="s">
        <v>27</v>
      </c>
      <c r="D393" t="s">
        <v>56</v>
      </c>
      <c r="E393" t="s">
        <v>121</v>
      </c>
      <c r="F393" s="19">
        <v>24824.79</v>
      </c>
      <c r="G393">
        <f>+SUMIFS('DATA ACHATS CONFIRMES'!C:C,'DATA ACHATS CONFIRMES'!B:B,A393)</f>
        <v>0</v>
      </c>
      <c r="H393" s="19">
        <f t="shared" si="13"/>
        <v>24824.79</v>
      </c>
    </row>
    <row r="394" spans="1:8" hidden="1" x14ac:dyDescent="0.3">
      <c r="A394" t="str">
        <f t="shared" si="12"/>
        <v>Ecole Yassamine EL Jadida-Charges Assurances-RC</v>
      </c>
      <c r="B394" t="s">
        <v>92</v>
      </c>
      <c r="C394" t="s">
        <v>27</v>
      </c>
      <c r="D394" t="s">
        <v>58</v>
      </c>
      <c r="E394" t="s">
        <v>121</v>
      </c>
      <c r="F394" s="19">
        <v>73760.2</v>
      </c>
      <c r="G394">
        <f>+SUMIFS('DATA ACHATS CONFIRMES'!C:C,'DATA ACHATS CONFIRMES'!B:B,A394)</f>
        <v>0</v>
      </c>
      <c r="H394" s="19">
        <f t="shared" si="13"/>
        <v>73760.2</v>
      </c>
    </row>
    <row r="395" spans="1:8" hidden="1" x14ac:dyDescent="0.3">
      <c r="A395" t="str">
        <f t="shared" si="12"/>
        <v>Ecole Yassamine EL Jadida-Charges contractuelles-DROITS D’ENREGISTREMENT ET DE TIMBRE</v>
      </c>
      <c r="B395" t="s">
        <v>92</v>
      </c>
      <c r="C395" t="s">
        <v>29</v>
      </c>
      <c r="D395" t="s">
        <v>68</v>
      </c>
      <c r="E395" t="s">
        <v>121</v>
      </c>
      <c r="F395" s="19">
        <v>55</v>
      </c>
      <c r="G395">
        <f>+SUMIFS('DATA ACHATS CONFIRMES'!C:C,'DATA ACHATS CONFIRMES'!B:B,A395)</f>
        <v>0</v>
      </c>
      <c r="H395" s="19">
        <f t="shared" si="13"/>
        <v>55</v>
      </c>
    </row>
    <row r="396" spans="1:8" hidden="1" x14ac:dyDescent="0.3">
      <c r="A396" t="str">
        <f t="shared" si="12"/>
        <v>Ecole Yassamine EL Jadida-Charges contractuelles-EAU</v>
      </c>
      <c r="B396" t="s">
        <v>92</v>
      </c>
      <c r="C396" t="s">
        <v>29</v>
      </c>
      <c r="D396" t="s">
        <v>87</v>
      </c>
      <c r="E396" t="s">
        <v>121</v>
      </c>
      <c r="F396" s="19">
        <v>63914.3616666667</v>
      </c>
      <c r="G396">
        <f>+SUMIFS('DATA ACHATS CONFIRMES'!C:C,'DATA ACHATS CONFIRMES'!B:B,A396)</f>
        <v>0</v>
      </c>
      <c r="H396" s="19">
        <f t="shared" si="13"/>
        <v>63914.3616666667</v>
      </c>
    </row>
    <row r="397" spans="1:8" hidden="1" x14ac:dyDescent="0.3">
      <c r="A397" t="str">
        <f t="shared" si="12"/>
        <v>Ecole Yassamine EL Jadida-Charges contractuelles-ELECTRICITE</v>
      </c>
      <c r="B397" t="s">
        <v>92</v>
      </c>
      <c r="C397" t="s">
        <v>29</v>
      </c>
      <c r="D397" t="s">
        <v>88</v>
      </c>
      <c r="E397" t="s">
        <v>121</v>
      </c>
      <c r="F397" s="19">
        <v>124773.853333333</v>
      </c>
      <c r="G397">
        <f>+SUMIFS('DATA ACHATS CONFIRMES'!C:C,'DATA ACHATS CONFIRMES'!B:B,A397)</f>
        <v>0</v>
      </c>
      <c r="H397" s="19">
        <f t="shared" si="13"/>
        <v>124773.853333333</v>
      </c>
    </row>
    <row r="398" spans="1:8" hidden="1" x14ac:dyDescent="0.3">
      <c r="A398" t="str">
        <f t="shared" si="12"/>
        <v>Ecole Yassamine EL Jadida-Charges contractuelles-FRAIS DE TÉLÉPHONE</v>
      </c>
      <c r="B398" t="s">
        <v>92</v>
      </c>
      <c r="C398" t="s">
        <v>29</v>
      </c>
      <c r="D398" t="s">
        <v>76</v>
      </c>
      <c r="E398" t="s">
        <v>121</v>
      </c>
      <c r="F398" s="19">
        <v>52274.21</v>
      </c>
      <c r="G398">
        <f>+SUMIFS('DATA ACHATS CONFIRMES'!C:C,'DATA ACHATS CONFIRMES'!B:B,A398)</f>
        <v>0</v>
      </c>
      <c r="H398" s="19">
        <f t="shared" si="13"/>
        <v>52274.21</v>
      </c>
    </row>
    <row r="399" spans="1:8" hidden="1" x14ac:dyDescent="0.3">
      <c r="A399" t="str">
        <f t="shared" si="12"/>
        <v>Ecole Yassamine EL Jadida-Charges contractuelles-FRAIS ET COMMISSIONS SUR SERVICES BANCAIRES</v>
      </c>
      <c r="B399" t="s">
        <v>92</v>
      </c>
      <c r="C399" t="s">
        <v>29</v>
      </c>
      <c r="D399" t="s">
        <v>73</v>
      </c>
      <c r="E399" t="s">
        <v>121</v>
      </c>
      <c r="F399" s="19">
        <v>22321.695</v>
      </c>
      <c r="G399">
        <f>+SUMIFS('DATA ACHATS CONFIRMES'!C:C,'DATA ACHATS CONFIRMES'!B:B,A399)</f>
        <v>0</v>
      </c>
      <c r="H399" s="19">
        <f t="shared" si="13"/>
        <v>22321.695</v>
      </c>
    </row>
    <row r="400" spans="1:8" hidden="1" x14ac:dyDescent="0.3">
      <c r="A400" t="str">
        <f t="shared" si="12"/>
        <v>Ecole Yassamine EL Jadida-Charges contractuelles-FRAIS POSTAUX</v>
      </c>
      <c r="B400" t="s">
        <v>92</v>
      </c>
      <c r="C400" t="s">
        <v>29</v>
      </c>
      <c r="D400" t="s">
        <v>77</v>
      </c>
      <c r="E400" t="s">
        <v>121</v>
      </c>
      <c r="F400" s="19">
        <v>1019.40666666667</v>
      </c>
      <c r="G400">
        <f>+SUMIFS('DATA ACHATS CONFIRMES'!C:C,'DATA ACHATS CONFIRMES'!B:B,A400)</f>
        <v>0</v>
      </c>
      <c r="H400" s="19">
        <f t="shared" si="13"/>
        <v>1019.40666666667</v>
      </c>
    </row>
    <row r="401" spans="1:8" hidden="1" x14ac:dyDescent="0.3">
      <c r="A401" t="str">
        <f t="shared" si="12"/>
        <v>Ecole Yassamine EL Jadida-Charges contractuelles-HONORAIRES (FIDAROC, Autres…)</v>
      </c>
      <c r="B401" t="s">
        <v>92</v>
      </c>
      <c r="C401" t="s">
        <v>29</v>
      </c>
      <c r="D401" t="s">
        <v>80</v>
      </c>
      <c r="E401" t="s">
        <v>121</v>
      </c>
      <c r="F401" s="19">
        <v>3050</v>
      </c>
      <c r="G401">
        <f>+SUMIFS('DATA ACHATS CONFIRMES'!C:C,'DATA ACHATS CONFIRMES'!B:B,A401)</f>
        <v>0</v>
      </c>
      <c r="H401" s="19">
        <f t="shared" si="13"/>
        <v>3050</v>
      </c>
    </row>
    <row r="402" spans="1:8" hidden="1" x14ac:dyDescent="0.3">
      <c r="A402" t="str">
        <f t="shared" si="12"/>
        <v>Ecole Yassamine EL Jadida-Charges contractuelles-PATENTE</v>
      </c>
      <c r="B402" t="s">
        <v>92</v>
      </c>
      <c r="C402" t="s">
        <v>29</v>
      </c>
      <c r="D402" t="s">
        <v>70</v>
      </c>
      <c r="E402" t="s">
        <v>121</v>
      </c>
      <c r="F402" s="19">
        <v>1200</v>
      </c>
      <c r="G402">
        <f>+SUMIFS('DATA ACHATS CONFIRMES'!C:C,'DATA ACHATS CONFIRMES'!B:B,A402)</f>
        <v>0</v>
      </c>
      <c r="H402" s="19">
        <f t="shared" si="13"/>
        <v>1200</v>
      </c>
    </row>
    <row r="403" spans="1:8" hidden="1" x14ac:dyDescent="0.3">
      <c r="A403" t="str">
        <f t="shared" si="12"/>
        <v>Ecole Yassamine EL Jadida-Commun-Achats-Fournitures</v>
      </c>
      <c r="B403" t="s">
        <v>92</v>
      </c>
      <c r="C403" t="s">
        <v>10</v>
      </c>
      <c r="D403" t="s">
        <v>45</v>
      </c>
      <c r="E403" t="s">
        <v>121</v>
      </c>
      <c r="F403" s="19">
        <v>8883.6379226746194</v>
      </c>
      <c r="G403">
        <f>+SUMIFS('DATA ACHATS CONFIRMES'!C:C,'DATA ACHATS CONFIRMES'!B:B,A403)</f>
        <v>0</v>
      </c>
      <c r="H403" s="19">
        <f t="shared" si="13"/>
        <v>8883.6379226746194</v>
      </c>
    </row>
    <row r="404" spans="1:8" hidden="1" x14ac:dyDescent="0.3">
      <c r="A404" t="str">
        <f t="shared" si="12"/>
        <v>Ecole Yassamine EL Jadida-Formations-Formations</v>
      </c>
      <c r="B404" t="s">
        <v>92</v>
      </c>
      <c r="C404" t="s">
        <v>24</v>
      </c>
      <c r="D404" t="s">
        <v>24</v>
      </c>
      <c r="E404" t="s">
        <v>121</v>
      </c>
      <c r="F404" s="19">
        <v>21740</v>
      </c>
      <c r="G404">
        <f>+SUMIFS('DATA ACHATS CONFIRMES'!C:C,'DATA ACHATS CONFIRMES'!B:B,A404)</f>
        <v>0</v>
      </c>
      <c r="H404" s="19">
        <f t="shared" si="13"/>
        <v>21740</v>
      </c>
    </row>
    <row r="405" spans="1:8" hidden="1" x14ac:dyDescent="0.3">
      <c r="A405" t="str">
        <f t="shared" si="12"/>
        <v>Ecole Yassamine EL Jadida-Maternelle-Achats-Consommables</v>
      </c>
      <c r="B405" t="s">
        <v>92</v>
      </c>
      <c r="C405" t="s">
        <v>10</v>
      </c>
      <c r="D405" t="s">
        <v>44</v>
      </c>
      <c r="E405" t="s">
        <v>131</v>
      </c>
      <c r="F405" s="19">
        <v>11873.0657718121</v>
      </c>
      <c r="G405">
        <f>+SUMIFS('DATA ACHATS CONFIRMES'!C:C,'DATA ACHATS CONFIRMES'!B:B,A405)</f>
        <v>0</v>
      </c>
      <c r="H405" s="19">
        <f t="shared" si="13"/>
        <v>11873.0657718121</v>
      </c>
    </row>
    <row r="406" spans="1:8" hidden="1" x14ac:dyDescent="0.3">
      <c r="A406" t="str">
        <f t="shared" si="12"/>
        <v>Ecole Yassamine EL Jadida-Maternelle-Achats-Fournitures</v>
      </c>
      <c r="B406" t="s">
        <v>92</v>
      </c>
      <c r="C406" t="s">
        <v>10</v>
      </c>
      <c r="D406" t="s">
        <v>45</v>
      </c>
      <c r="E406" t="s">
        <v>131</v>
      </c>
      <c r="F406" s="19">
        <v>26842.2205508552</v>
      </c>
      <c r="G406">
        <f>+SUMIFS('DATA ACHATS CONFIRMES'!C:C,'DATA ACHATS CONFIRMES'!B:B,A406)</f>
        <v>0</v>
      </c>
      <c r="H406" s="19">
        <f t="shared" si="13"/>
        <v>26842.2205508552</v>
      </c>
    </row>
    <row r="407" spans="1:8" hidden="1" x14ac:dyDescent="0.3">
      <c r="A407" t="str">
        <f t="shared" si="12"/>
        <v>Ecole Yassamine EL Jadida-Parascolaire-Divers Evenements</v>
      </c>
      <c r="B407" t="s">
        <v>92</v>
      </c>
      <c r="C407" t="s">
        <v>30</v>
      </c>
      <c r="D407" t="s">
        <v>129</v>
      </c>
      <c r="E407" t="s">
        <v>121</v>
      </c>
      <c r="F407" s="19">
        <v>18762.928073815001</v>
      </c>
      <c r="G407">
        <f>+SUMIFS('DATA ACHATS CONFIRMES'!C:C,'DATA ACHATS CONFIRMES'!B:B,A407)</f>
        <v>0</v>
      </c>
      <c r="H407" s="19">
        <f t="shared" si="13"/>
        <v>18762.928073815001</v>
      </c>
    </row>
    <row r="408" spans="1:8" hidden="1" x14ac:dyDescent="0.3">
      <c r="A408" t="str">
        <f t="shared" si="12"/>
        <v>Ecole Yassamine EL Jadida-Primaire-Achats-Consommables</v>
      </c>
      <c r="B408" t="s">
        <v>92</v>
      </c>
      <c r="C408" t="s">
        <v>10</v>
      </c>
      <c r="D408" t="s">
        <v>44</v>
      </c>
      <c r="E408" t="s">
        <v>132</v>
      </c>
      <c r="F408" s="19">
        <v>7452.7938294010901</v>
      </c>
      <c r="G408">
        <f>+SUMIFS('DATA ACHATS CONFIRMES'!C:C,'DATA ACHATS CONFIRMES'!B:B,A408)</f>
        <v>0</v>
      </c>
      <c r="H408" s="19">
        <f t="shared" si="13"/>
        <v>7452.7938294010901</v>
      </c>
    </row>
    <row r="409" spans="1:8" hidden="1" x14ac:dyDescent="0.3">
      <c r="A409" t="str">
        <f t="shared" si="12"/>
        <v>Ecole Yassamine EL Jadida-Primaire-Achats-Fournitures</v>
      </c>
      <c r="B409" t="s">
        <v>92</v>
      </c>
      <c r="C409" t="s">
        <v>10</v>
      </c>
      <c r="D409" t="s">
        <v>45</v>
      </c>
      <c r="E409" t="s">
        <v>132</v>
      </c>
      <c r="F409" s="19">
        <v>17488.559582633701</v>
      </c>
      <c r="G409">
        <f>+SUMIFS('DATA ACHATS CONFIRMES'!C:C,'DATA ACHATS CONFIRMES'!B:B,A409)</f>
        <v>0</v>
      </c>
      <c r="H409" s="19">
        <f t="shared" si="13"/>
        <v>17488.559582633701</v>
      </c>
    </row>
    <row r="410" spans="1:8" hidden="1" x14ac:dyDescent="0.3">
      <c r="A410" t="str">
        <f t="shared" si="12"/>
        <v>Ecole Yassamine EL Jadida-SI-Autres charges SI</v>
      </c>
      <c r="B410" t="s">
        <v>92</v>
      </c>
      <c r="C410" t="s">
        <v>25</v>
      </c>
      <c r="D410" t="s">
        <v>48</v>
      </c>
      <c r="E410" t="s">
        <v>121</v>
      </c>
      <c r="F410" s="19">
        <v>24409.850380069998</v>
      </c>
      <c r="G410">
        <f>+SUMIFS('DATA ACHATS CONFIRMES'!C:C,'DATA ACHATS CONFIRMES'!B:B,A410)</f>
        <v>0</v>
      </c>
      <c r="H410" s="19">
        <f t="shared" si="13"/>
        <v>24409.850380069998</v>
      </c>
    </row>
    <row r="411" spans="1:8" hidden="1" x14ac:dyDescent="0.3">
      <c r="A411" t="str">
        <f t="shared" si="12"/>
        <v>Ecole Yassamine EL Jadida-SI-Dématérialisation des RI</v>
      </c>
      <c r="B411" t="s">
        <v>92</v>
      </c>
      <c r="C411" t="s">
        <v>25</v>
      </c>
      <c r="D411" t="s">
        <v>53</v>
      </c>
      <c r="E411" t="s">
        <v>121</v>
      </c>
      <c r="F411" s="19">
        <v>5085.3854958479096</v>
      </c>
      <c r="G411">
        <f>+SUMIFS('DATA ACHATS CONFIRMES'!C:C,'DATA ACHATS CONFIRMES'!B:B,A411)</f>
        <v>0</v>
      </c>
      <c r="H411" s="19">
        <f t="shared" si="13"/>
        <v>5085.3854958479096</v>
      </c>
    </row>
    <row r="412" spans="1:8" hidden="1" x14ac:dyDescent="0.3">
      <c r="A412" t="str">
        <f t="shared" si="12"/>
        <v>Ecole Yassamine EL Jadida-SI-GPS</v>
      </c>
      <c r="B412" t="s">
        <v>92</v>
      </c>
      <c r="C412" t="s">
        <v>25</v>
      </c>
      <c r="D412" t="s">
        <v>49</v>
      </c>
      <c r="E412" t="s">
        <v>121</v>
      </c>
      <c r="F412" s="19">
        <v>0</v>
      </c>
      <c r="G412">
        <f>+SUMIFS('DATA ACHATS CONFIRMES'!C:C,'DATA ACHATS CONFIRMES'!B:B,A412)</f>
        <v>0</v>
      </c>
      <c r="H412" s="19">
        <f t="shared" si="13"/>
        <v>0</v>
      </c>
    </row>
    <row r="413" spans="1:8" hidden="1" x14ac:dyDescent="0.3">
      <c r="A413" t="str">
        <f t="shared" si="12"/>
        <v>Ecole Yassamine EL Jadida-SI-Pronote</v>
      </c>
      <c r="B413" t="s">
        <v>92</v>
      </c>
      <c r="C413" t="s">
        <v>25</v>
      </c>
      <c r="D413" t="s">
        <v>51</v>
      </c>
      <c r="E413" t="s">
        <v>121</v>
      </c>
      <c r="F413" s="19">
        <v>29500</v>
      </c>
      <c r="G413">
        <f>+SUMIFS('DATA ACHATS CONFIRMES'!C:C,'DATA ACHATS CONFIRMES'!B:B,A413)</f>
        <v>0</v>
      </c>
      <c r="H413" s="19">
        <f t="shared" si="13"/>
        <v>29500</v>
      </c>
    </row>
    <row r="414" spans="1:8" hidden="1" x14ac:dyDescent="0.3">
      <c r="A414" t="str">
        <f t="shared" si="12"/>
        <v>Ecole Yassamine EL Jadida-SI-SAGE 1000</v>
      </c>
      <c r="B414" t="s">
        <v>92</v>
      </c>
      <c r="C414" t="s">
        <v>25</v>
      </c>
      <c r="D414" t="s">
        <v>54</v>
      </c>
      <c r="E414" t="s">
        <v>121</v>
      </c>
      <c r="F414" s="19">
        <v>10702.9962498432</v>
      </c>
      <c r="G414">
        <f>+SUMIFS('DATA ACHATS CONFIRMES'!C:C,'DATA ACHATS CONFIRMES'!B:B,A414)</f>
        <v>0</v>
      </c>
      <c r="H414" s="19">
        <f t="shared" si="13"/>
        <v>10702.9962498432</v>
      </c>
    </row>
    <row r="415" spans="1:8" hidden="1" x14ac:dyDescent="0.3">
      <c r="A415" t="str">
        <f t="shared" si="12"/>
        <v>Ecole Yassamine EL Jadida-SI-SAGE PAIE</v>
      </c>
      <c r="B415" t="s">
        <v>92</v>
      </c>
      <c r="C415" t="s">
        <v>25</v>
      </c>
      <c r="D415" t="s">
        <v>50</v>
      </c>
      <c r="E415" t="s">
        <v>121</v>
      </c>
      <c r="F415" s="19">
        <v>10580.1445241116</v>
      </c>
      <c r="G415">
        <f>+SUMIFS('DATA ACHATS CONFIRMES'!C:C,'DATA ACHATS CONFIRMES'!B:B,A415)</f>
        <v>3683.81</v>
      </c>
      <c r="H415" s="19">
        <f t="shared" si="13"/>
        <v>6896.3345241116003</v>
      </c>
    </row>
    <row r="416" spans="1:8" hidden="1" x14ac:dyDescent="0.3">
      <c r="A416" t="str">
        <f t="shared" si="12"/>
        <v>Ecole Yassamine EL Jadida-SI-Vdoc</v>
      </c>
      <c r="B416" t="s">
        <v>92</v>
      </c>
      <c r="C416" t="s">
        <v>25</v>
      </c>
      <c r="D416" t="s">
        <v>52</v>
      </c>
      <c r="E416" t="s">
        <v>121</v>
      </c>
      <c r="F416" s="19">
        <v>16781.772136298099</v>
      </c>
      <c r="G416">
        <f>+SUMIFS('DATA ACHATS CONFIRMES'!C:C,'DATA ACHATS CONFIRMES'!B:B,A416)</f>
        <v>0</v>
      </c>
      <c r="H416" s="19">
        <f t="shared" si="13"/>
        <v>16781.772136298099</v>
      </c>
    </row>
    <row r="417" spans="1:8" hidden="1" x14ac:dyDescent="0.3">
      <c r="A417" t="str">
        <f t="shared" si="12"/>
        <v>ECOLE YASSAMINE FES ROUTE IMMOUZER-Achats Hors Circuit (Caisse)-Achats Hors Circuit (Caisse)</v>
      </c>
      <c r="B417" t="s">
        <v>98</v>
      </c>
      <c r="C417" t="s">
        <v>26</v>
      </c>
      <c r="D417" t="s">
        <v>26</v>
      </c>
      <c r="E417" t="s">
        <v>121</v>
      </c>
      <c r="F417" s="19">
        <v>30000</v>
      </c>
      <c r="G417">
        <f>+SUMIFS('DATA ACHATS CONFIRMES'!C:C,'DATA ACHATS CONFIRMES'!B:B,A417)</f>
        <v>0</v>
      </c>
      <c r="H417" s="19">
        <f t="shared" si="13"/>
        <v>30000</v>
      </c>
    </row>
    <row r="418" spans="1:8" hidden="1" x14ac:dyDescent="0.3">
      <c r="A418" t="str">
        <f t="shared" si="12"/>
        <v>ECOLE YASSAMINE FES ROUTE IMMOUZER-Achats-Cantine</v>
      </c>
      <c r="B418" t="s">
        <v>98</v>
      </c>
      <c r="C418" t="s">
        <v>10</v>
      </c>
      <c r="D418" t="s">
        <v>42</v>
      </c>
      <c r="E418" t="s">
        <v>121</v>
      </c>
      <c r="F418" s="19">
        <v>458576.33248446602</v>
      </c>
      <c r="G418">
        <f>+SUMIFS('DATA ACHATS CONFIRMES'!C:C,'DATA ACHATS CONFIRMES'!B:B,A418)</f>
        <v>0</v>
      </c>
      <c r="H418" s="19">
        <f t="shared" si="13"/>
        <v>458576.33248446602</v>
      </c>
    </row>
    <row r="419" spans="1:8" hidden="1" x14ac:dyDescent="0.3">
      <c r="A419" t="str">
        <f t="shared" si="12"/>
        <v>ECOLE YASSAMINE FES ROUTE IMMOUZER-Achats-Divers</v>
      </c>
      <c r="B419" t="s">
        <v>98</v>
      </c>
      <c r="C419" t="s">
        <v>10</v>
      </c>
      <c r="D419" t="s">
        <v>31</v>
      </c>
      <c r="E419" t="s">
        <v>121</v>
      </c>
      <c r="F419" s="19">
        <v>10545.9403395153</v>
      </c>
      <c r="G419">
        <f>+SUMIFS('DATA ACHATS CONFIRMES'!C:C,'DATA ACHATS CONFIRMES'!B:B,A419)</f>
        <v>0</v>
      </c>
      <c r="H419" s="19">
        <f t="shared" si="13"/>
        <v>10545.9403395153</v>
      </c>
    </row>
    <row r="420" spans="1:8" hidden="1" x14ac:dyDescent="0.3">
      <c r="A420" t="str">
        <f t="shared" si="12"/>
        <v>ECOLE YASSAMINE FES ROUTE IMMOUZER-Achats-Divers Prestations de service</v>
      </c>
      <c r="B420" t="s">
        <v>98</v>
      </c>
      <c r="C420" t="s">
        <v>10</v>
      </c>
      <c r="D420" t="s">
        <v>123</v>
      </c>
      <c r="E420" t="s">
        <v>121</v>
      </c>
      <c r="F420" s="19">
        <v>68440.855911777398</v>
      </c>
      <c r="G420">
        <f>+SUMIFS('DATA ACHATS CONFIRMES'!C:C,'DATA ACHATS CONFIRMES'!B:B,A420)</f>
        <v>0</v>
      </c>
      <c r="H420" s="19">
        <f t="shared" si="13"/>
        <v>68440.855911777398</v>
      </c>
    </row>
    <row r="421" spans="1:8" hidden="1" x14ac:dyDescent="0.3">
      <c r="A421" t="str">
        <f t="shared" si="12"/>
        <v>ECOLE YASSAMINE FES ROUTE IMMOUZER-Achats-DIVERS REPARATIONS</v>
      </c>
      <c r="B421" t="s">
        <v>98</v>
      </c>
      <c r="C421" t="s">
        <v>10</v>
      </c>
      <c r="D421" t="s">
        <v>38</v>
      </c>
      <c r="E421" t="s">
        <v>121</v>
      </c>
      <c r="F421" s="19">
        <v>90149.300640000001</v>
      </c>
      <c r="G421">
        <f>+SUMIFS('DATA ACHATS CONFIRMES'!C:C,'DATA ACHATS CONFIRMES'!B:B,A421)</f>
        <v>2150</v>
      </c>
      <c r="H421" s="19">
        <f t="shared" si="13"/>
        <v>87999.300640000001</v>
      </c>
    </row>
    <row r="422" spans="1:8" hidden="1" x14ac:dyDescent="0.3">
      <c r="A422" t="str">
        <f t="shared" si="12"/>
        <v>ECOLE YASSAMINE FES ROUTE IMMOUZER-Achats-Entretien et réparations</v>
      </c>
      <c r="B422" t="s">
        <v>98</v>
      </c>
      <c r="C422" t="s">
        <v>10</v>
      </c>
      <c r="D422" t="s">
        <v>43</v>
      </c>
      <c r="E422" t="s">
        <v>121</v>
      </c>
      <c r="F422" s="19">
        <v>136502.63235406499</v>
      </c>
      <c r="G422">
        <f>+SUMIFS('DATA ACHATS CONFIRMES'!C:C,'DATA ACHATS CONFIRMES'!B:B,A422)</f>
        <v>0</v>
      </c>
      <c r="H422" s="19">
        <f t="shared" si="13"/>
        <v>136502.63235406499</v>
      </c>
    </row>
    <row r="423" spans="1:8" hidden="1" x14ac:dyDescent="0.3">
      <c r="A423" t="str">
        <f t="shared" si="12"/>
        <v>ECOLE YASSAMINE FES ROUTE IMMOUZER-Achats-Gasoil</v>
      </c>
      <c r="B423" t="s">
        <v>98</v>
      </c>
      <c r="C423" t="s">
        <v>10</v>
      </c>
      <c r="D423" t="s">
        <v>37</v>
      </c>
      <c r="E423" t="s">
        <v>121</v>
      </c>
      <c r="F423" s="19">
        <v>282365.54135999997</v>
      </c>
      <c r="G423">
        <f>+SUMIFS('DATA ACHATS CONFIRMES'!C:C,'DATA ACHATS CONFIRMES'!B:B,A423)</f>
        <v>0</v>
      </c>
      <c r="H423" s="19">
        <f t="shared" si="13"/>
        <v>282365.54135999997</v>
      </c>
    </row>
    <row r="424" spans="1:8" hidden="1" x14ac:dyDescent="0.3">
      <c r="A424" t="str">
        <f t="shared" si="12"/>
        <v>ECOLE YASSAMINE FES ROUTE IMMOUZER-Achats-Location copieur</v>
      </c>
      <c r="B424" t="s">
        <v>98</v>
      </c>
      <c r="C424" t="s">
        <v>10</v>
      </c>
      <c r="D424" t="s">
        <v>124</v>
      </c>
      <c r="E424" t="s">
        <v>121</v>
      </c>
      <c r="F424" s="19">
        <v>128986.488731233</v>
      </c>
      <c r="G424">
        <f>+SUMIFS('DATA ACHATS CONFIRMES'!C:C,'DATA ACHATS CONFIRMES'!B:B,A424)</f>
        <v>0</v>
      </c>
      <c r="H424" s="19">
        <f t="shared" si="13"/>
        <v>128986.488731233</v>
      </c>
    </row>
    <row r="425" spans="1:8" hidden="1" x14ac:dyDescent="0.3">
      <c r="A425" t="str">
        <f t="shared" si="12"/>
        <v>ECOLE YASSAMINE FES ROUTE IMMOUZER-Achats-Petit équipement</v>
      </c>
      <c r="B425" t="s">
        <v>98</v>
      </c>
      <c r="C425" t="s">
        <v>10</v>
      </c>
      <c r="D425" t="s">
        <v>34</v>
      </c>
      <c r="E425" t="s">
        <v>121</v>
      </c>
      <c r="F425" s="19">
        <v>4816.5891472868198</v>
      </c>
      <c r="G425">
        <f>+SUMIFS('DATA ACHATS CONFIRMES'!C:C,'DATA ACHATS CONFIRMES'!B:B,A425)</f>
        <v>0</v>
      </c>
      <c r="H425" s="19">
        <f t="shared" si="13"/>
        <v>4816.5891472868198</v>
      </c>
    </row>
    <row r="426" spans="1:8" hidden="1" x14ac:dyDescent="0.3">
      <c r="A426" t="str">
        <f t="shared" si="12"/>
        <v>ECOLE YASSAMINE FES ROUTE IMMOUZER-Achats-Pharmacie</v>
      </c>
      <c r="B426" t="s">
        <v>98</v>
      </c>
      <c r="C426" t="s">
        <v>10</v>
      </c>
      <c r="D426" t="s">
        <v>32</v>
      </c>
      <c r="E426" t="s">
        <v>121</v>
      </c>
      <c r="F426" s="19">
        <v>3276.4465116279098</v>
      </c>
      <c r="G426">
        <f>+SUMIFS('DATA ACHATS CONFIRMES'!C:C,'DATA ACHATS CONFIRMES'!B:B,A426)</f>
        <v>0</v>
      </c>
      <c r="H426" s="19">
        <f t="shared" si="13"/>
        <v>3276.4465116279098</v>
      </c>
    </row>
    <row r="427" spans="1:8" hidden="1" x14ac:dyDescent="0.3">
      <c r="A427" t="str">
        <f t="shared" si="12"/>
        <v>ECOLE YASSAMINE FES ROUTE IMMOUZER-Achats-Pneus</v>
      </c>
      <c r="B427" t="s">
        <v>98</v>
      </c>
      <c r="C427" t="s">
        <v>10</v>
      </c>
      <c r="D427" t="s">
        <v>41</v>
      </c>
      <c r="E427" t="s">
        <v>125</v>
      </c>
      <c r="F427" s="19">
        <v>25200</v>
      </c>
      <c r="G427">
        <f>+SUMIFS('DATA ACHATS CONFIRMES'!C:C,'DATA ACHATS CONFIRMES'!B:B,A427)</f>
        <v>0</v>
      </c>
      <c r="H427" s="19">
        <f t="shared" si="13"/>
        <v>25200</v>
      </c>
    </row>
    <row r="428" spans="1:8" hidden="1" x14ac:dyDescent="0.3">
      <c r="A428" t="str">
        <f t="shared" si="12"/>
        <v>ECOLE YASSAMINE FES ROUTE IMMOUZER-Achats-Produits de nettoyage</v>
      </c>
      <c r="B428" t="s">
        <v>98</v>
      </c>
      <c r="C428" t="s">
        <v>10</v>
      </c>
      <c r="D428" t="s">
        <v>36</v>
      </c>
      <c r="E428" t="s">
        <v>121</v>
      </c>
      <c r="F428" s="19">
        <v>23105.838599999999</v>
      </c>
      <c r="G428">
        <f>+SUMIFS('DATA ACHATS CONFIRMES'!C:C,'DATA ACHATS CONFIRMES'!B:B,A428)</f>
        <v>10358.4</v>
      </c>
      <c r="H428" s="19">
        <f t="shared" si="13"/>
        <v>12747.438599999999</v>
      </c>
    </row>
    <row r="429" spans="1:8" hidden="1" x14ac:dyDescent="0.3">
      <c r="A429" t="str">
        <f t="shared" si="12"/>
        <v>ECOLE YASSAMINE FES ROUTE IMMOUZER-Achats-Travaux d'impression</v>
      </c>
      <c r="B429" t="s">
        <v>98</v>
      </c>
      <c r="C429" t="s">
        <v>10</v>
      </c>
      <c r="D429" t="s">
        <v>35</v>
      </c>
      <c r="E429" t="s">
        <v>121</v>
      </c>
      <c r="F429" s="19">
        <v>40537.553922480598</v>
      </c>
      <c r="G429">
        <f>+SUMIFS('DATA ACHATS CONFIRMES'!C:C,'DATA ACHATS CONFIRMES'!B:B,A429)</f>
        <v>2016</v>
      </c>
      <c r="H429" s="19">
        <f t="shared" si="13"/>
        <v>38521.553922480598</v>
      </c>
    </row>
    <row r="430" spans="1:8" hidden="1" x14ac:dyDescent="0.3">
      <c r="A430" t="str">
        <f t="shared" si="12"/>
        <v>ECOLE YASSAMINE FES ROUTE IMMOUZER-Achats-Vêtement de travail</v>
      </c>
      <c r="B430" t="s">
        <v>98</v>
      </c>
      <c r="C430" t="s">
        <v>10</v>
      </c>
      <c r="D430" t="s">
        <v>33</v>
      </c>
      <c r="E430" t="s">
        <v>121</v>
      </c>
      <c r="F430" s="19">
        <v>4488.6821705426401</v>
      </c>
      <c r="G430">
        <f>+SUMIFS('DATA ACHATS CONFIRMES'!C:C,'DATA ACHATS CONFIRMES'!B:B,A430)</f>
        <v>0</v>
      </c>
      <c r="H430" s="19">
        <f t="shared" si="13"/>
        <v>4488.6821705426401</v>
      </c>
    </row>
    <row r="431" spans="1:8" hidden="1" x14ac:dyDescent="0.3">
      <c r="A431" t="str">
        <f t="shared" si="12"/>
        <v>ECOLE YASSAMINE FES ROUTE IMMOUZER-Achats-Vidange</v>
      </c>
      <c r="B431" t="s">
        <v>98</v>
      </c>
      <c r="C431" t="s">
        <v>10</v>
      </c>
      <c r="D431" t="s">
        <v>40</v>
      </c>
      <c r="E431" t="s">
        <v>125</v>
      </c>
      <c r="F431" s="19">
        <v>8188.31916</v>
      </c>
      <c r="G431">
        <f>+SUMIFS('DATA ACHATS CONFIRMES'!C:C,'DATA ACHATS CONFIRMES'!B:B,A431)</f>
        <v>0</v>
      </c>
      <c r="H431" s="19">
        <f t="shared" si="13"/>
        <v>8188.31916</v>
      </c>
    </row>
    <row r="432" spans="1:8" hidden="1" x14ac:dyDescent="0.3">
      <c r="A432" t="str">
        <f t="shared" si="12"/>
        <v>ECOLE YASSAMINE FES ROUTE IMMOUZER-Achats-Visite technique</v>
      </c>
      <c r="B432" t="s">
        <v>98</v>
      </c>
      <c r="C432" t="s">
        <v>10</v>
      </c>
      <c r="D432" t="s">
        <v>39</v>
      </c>
      <c r="E432" t="s">
        <v>125</v>
      </c>
      <c r="F432" s="19">
        <v>12600</v>
      </c>
      <c r="G432">
        <f>+SUMIFS('DATA ACHATS CONFIRMES'!C:C,'DATA ACHATS CONFIRMES'!B:B,A432)</f>
        <v>4140</v>
      </c>
      <c r="H432" s="19">
        <f t="shared" si="13"/>
        <v>8460</v>
      </c>
    </row>
    <row r="433" spans="1:8" hidden="1" x14ac:dyDescent="0.3">
      <c r="A433" t="str">
        <f t="shared" si="12"/>
        <v>ECOLE YASSAMINE FES ROUTE IMMOUZER-Charges Assurances-AT</v>
      </c>
      <c r="B433" t="s">
        <v>98</v>
      </c>
      <c r="C433" t="s">
        <v>27</v>
      </c>
      <c r="D433" t="s">
        <v>57</v>
      </c>
      <c r="E433" t="s">
        <v>121</v>
      </c>
      <c r="F433" s="19">
        <v>15887.96992</v>
      </c>
      <c r="G433">
        <f>+SUMIFS('DATA ACHATS CONFIRMES'!C:C,'DATA ACHATS CONFIRMES'!B:B,A433)</f>
        <v>0</v>
      </c>
      <c r="H433" s="19">
        <f t="shared" si="13"/>
        <v>15887.96992</v>
      </c>
    </row>
    <row r="434" spans="1:8" hidden="1" x14ac:dyDescent="0.3">
      <c r="A434" t="str">
        <f t="shared" si="12"/>
        <v>ECOLE YASSAMINE FES ROUTE IMMOUZER-Charges Assurances-AUTO</v>
      </c>
      <c r="B434" t="s">
        <v>98</v>
      </c>
      <c r="C434" t="s">
        <v>27</v>
      </c>
      <c r="D434" t="s">
        <v>55</v>
      </c>
      <c r="E434" t="s">
        <v>126</v>
      </c>
      <c r="F434" s="19">
        <v>51349.85</v>
      </c>
      <c r="G434">
        <f>+SUMIFS('DATA ACHATS CONFIRMES'!C:C,'DATA ACHATS CONFIRMES'!B:B,A434)</f>
        <v>0</v>
      </c>
      <c r="H434" s="19">
        <f t="shared" si="13"/>
        <v>51349.85</v>
      </c>
    </row>
    <row r="435" spans="1:8" hidden="1" x14ac:dyDescent="0.3">
      <c r="A435" t="str">
        <f t="shared" si="12"/>
        <v>ECOLE YASSAMINE FES ROUTE IMMOUZER-Charges Assurances-MULTIRISQUE</v>
      </c>
      <c r="B435" t="s">
        <v>98</v>
      </c>
      <c r="C435" t="s">
        <v>27</v>
      </c>
      <c r="D435" t="s">
        <v>56</v>
      </c>
      <c r="E435" t="s">
        <v>121</v>
      </c>
      <c r="F435" s="19">
        <v>10066.450000000001</v>
      </c>
      <c r="G435">
        <f>+SUMIFS('DATA ACHATS CONFIRMES'!C:C,'DATA ACHATS CONFIRMES'!B:B,A435)</f>
        <v>0</v>
      </c>
      <c r="H435" s="19">
        <f t="shared" si="13"/>
        <v>10066.450000000001</v>
      </c>
    </row>
    <row r="436" spans="1:8" hidden="1" x14ac:dyDescent="0.3">
      <c r="A436" t="str">
        <f t="shared" si="12"/>
        <v>ECOLE YASSAMINE FES ROUTE IMMOUZER-Charges Assurances-RC</v>
      </c>
      <c r="B436" t="s">
        <v>98</v>
      </c>
      <c r="C436" t="s">
        <v>27</v>
      </c>
      <c r="D436" t="s">
        <v>58</v>
      </c>
      <c r="E436" t="s">
        <v>121</v>
      </c>
      <c r="F436" s="19">
        <v>19655.8</v>
      </c>
      <c r="G436">
        <f>+SUMIFS('DATA ACHATS CONFIRMES'!C:C,'DATA ACHATS CONFIRMES'!B:B,A436)</f>
        <v>0</v>
      </c>
      <c r="H436" s="19">
        <f t="shared" si="13"/>
        <v>19655.8</v>
      </c>
    </row>
    <row r="437" spans="1:8" hidden="1" x14ac:dyDescent="0.3">
      <c r="A437" t="str">
        <f t="shared" si="12"/>
        <v>ECOLE YASSAMINE FES ROUTE IMMOUZER-Charges contractuelles-AUTRES IMPÔTS, TAXES ET DROITS ASSIMILÉS</v>
      </c>
      <c r="B437" t="s">
        <v>98</v>
      </c>
      <c r="C437" t="s">
        <v>29</v>
      </c>
      <c r="D437" t="s">
        <v>66</v>
      </c>
      <c r="E437" t="s">
        <v>121</v>
      </c>
      <c r="F437" s="19">
        <v>2265</v>
      </c>
      <c r="G437">
        <f>+SUMIFS('DATA ACHATS CONFIRMES'!C:C,'DATA ACHATS CONFIRMES'!B:B,A437)</f>
        <v>0</v>
      </c>
      <c r="H437" s="19">
        <f t="shared" si="13"/>
        <v>2265</v>
      </c>
    </row>
    <row r="438" spans="1:8" hidden="1" x14ac:dyDescent="0.3">
      <c r="A438" t="str">
        <f t="shared" si="12"/>
        <v>ECOLE YASSAMINE FES ROUTE IMMOUZER-Charges contractuelles-COTISATIONS</v>
      </c>
      <c r="B438" t="s">
        <v>98</v>
      </c>
      <c r="C438" t="s">
        <v>29</v>
      </c>
      <c r="D438" t="s">
        <v>75</v>
      </c>
      <c r="E438" t="s">
        <v>121</v>
      </c>
      <c r="F438" s="19">
        <v>0</v>
      </c>
      <c r="G438">
        <f>+SUMIFS('DATA ACHATS CONFIRMES'!C:C,'DATA ACHATS CONFIRMES'!B:B,A438)</f>
        <v>0</v>
      </c>
      <c r="H438" s="19">
        <f t="shared" si="13"/>
        <v>0</v>
      </c>
    </row>
    <row r="439" spans="1:8" hidden="1" x14ac:dyDescent="0.3">
      <c r="A439" t="str">
        <f t="shared" si="12"/>
        <v>ECOLE YASSAMINE FES ROUTE IMMOUZER-Charges contractuelles-CREDIT BAIL</v>
      </c>
      <c r="B439" t="s">
        <v>98</v>
      </c>
      <c r="C439" t="s">
        <v>29</v>
      </c>
      <c r="D439" t="s">
        <v>82</v>
      </c>
      <c r="E439" t="s">
        <v>121</v>
      </c>
      <c r="F439" s="19">
        <v>0</v>
      </c>
      <c r="G439">
        <f>+SUMIFS('DATA ACHATS CONFIRMES'!C:C,'DATA ACHATS CONFIRMES'!B:B,A439)</f>
        <v>0</v>
      </c>
      <c r="H439" s="19">
        <f t="shared" si="13"/>
        <v>0</v>
      </c>
    </row>
    <row r="440" spans="1:8" hidden="1" x14ac:dyDescent="0.3">
      <c r="A440" t="str">
        <f t="shared" si="12"/>
        <v>ECOLE YASSAMINE FES ROUTE IMMOUZER-Charges contractuelles-DOCUMENTATION GÉNÉRALE</v>
      </c>
      <c r="B440" t="s">
        <v>98</v>
      </c>
      <c r="C440" t="s">
        <v>29</v>
      </c>
      <c r="D440" t="s">
        <v>78</v>
      </c>
      <c r="E440" t="s">
        <v>121</v>
      </c>
      <c r="F440" s="19">
        <v>0</v>
      </c>
      <c r="G440">
        <f>+SUMIFS('DATA ACHATS CONFIRMES'!C:C,'DATA ACHATS CONFIRMES'!B:B,A440)</f>
        <v>0</v>
      </c>
      <c r="H440" s="19">
        <f t="shared" si="13"/>
        <v>0</v>
      </c>
    </row>
    <row r="441" spans="1:8" hidden="1" x14ac:dyDescent="0.3">
      <c r="A441" t="str">
        <f t="shared" si="12"/>
        <v>ECOLE YASSAMINE FES ROUTE IMMOUZER-Charges contractuelles-DROITS D’ENREGISTREMENT ET DE TIMBRE</v>
      </c>
      <c r="B441" t="s">
        <v>98</v>
      </c>
      <c r="C441" t="s">
        <v>29</v>
      </c>
      <c r="D441" t="s">
        <v>68</v>
      </c>
      <c r="E441" t="s">
        <v>121</v>
      </c>
      <c r="F441" s="19">
        <v>8457.5035714285696</v>
      </c>
      <c r="G441">
        <f>+SUMIFS('DATA ACHATS CONFIRMES'!C:C,'DATA ACHATS CONFIRMES'!B:B,A441)</f>
        <v>0</v>
      </c>
      <c r="H441" s="19">
        <f t="shared" si="13"/>
        <v>8457.5035714285696</v>
      </c>
    </row>
    <row r="442" spans="1:8" hidden="1" x14ac:dyDescent="0.3">
      <c r="A442" t="str">
        <f t="shared" si="12"/>
        <v>ECOLE YASSAMINE FES ROUTE IMMOUZER-Charges contractuelles-EAU</v>
      </c>
      <c r="B442" t="s">
        <v>98</v>
      </c>
      <c r="C442" t="s">
        <v>29</v>
      </c>
      <c r="D442" t="s">
        <v>87</v>
      </c>
      <c r="E442" t="s">
        <v>121</v>
      </c>
      <c r="F442" s="19">
        <v>23234.948571428598</v>
      </c>
      <c r="G442">
        <f>+SUMIFS('DATA ACHATS CONFIRMES'!C:C,'DATA ACHATS CONFIRMES'!B:B,A442)</f>
        <v>0</v>
      </c>
      <c r="H442" s="19">
        <f t="shared" si="13"/>
        <v>23234.948571428598</v>
      </c>
    </row>
    <row r="443" spans="1:8" hidden="1" x14ac:dyDescent="0.3">
      <c r="A443" t="str">
        <f t="shared" si="12"/>
        <v>ECOLE YASSAMINE FES ROUTE IMMOUZER-Charges contractuelles-ELECTRICITE</v>
      </c>
      <c r="B443" t="s">
        <v>98</v>
      </c>
      <c r="C443" t="s">
        <v>29</v>
      </c>
      <c r="D443" t="s">
        <v>88</v>
      </c>
      <c r="E443" t="s">
        <v>121</v>
      </c>
      <c r="F443" s="19">
        <v>51001.002857142899</v>
      </c>
      <c r="G443">
        <f>+SUMIFS('DATA ACHATS CONFIRMES'!C:C,'DATA ACHATS CONFIRMES'!B:B,A443)</f>
        <v>0</v>
      </c>
      <c r="H443" s="19">
        <f t="shared" si="13"/>
        <v>51001.002857142899</v>
      </c>
    </row>
    <row r="444" spans="1:8" hidden="1" x14ac:dyDescent="0.3">
      <c r="A444" t="str">
        <f t="shared" si="12"/>
        <v>ECOLE YASSAMINE FES ROUTE IMMOUZER-Charges contractuelles-FRAIS DE TÉLÉPHONE</v>
      </c>
      <c r="B444" t="s">
        <v>98</v>
      </c>
      <c r="C444" t="s">
        <v>29</v>
      </c>
      <c r="D444" t="s">
        <v>76</v>
      </c>
      <c r="E444" t="s">
        <v>121</v>
      </c>
      <c r="F444" s="19">
        <v>11834.6992857143</v>
      </c>
      <c r="G444">
        <f>+SUMIFS('DATA ACHATS CONFIRMES'!C:C,'DATA ACHATS CONFIRMES'!B:B,A444)</f>
        <v>0</v>
      </c>
      <c r="H444" s="19">
        <f t="shared" si="13"/>
        <v>11834.6992857143</v>
      </c>
    </row>
    <row r="445" spans="1:8" hidden="1" x14ac:dyDescent="0.3">
      <c r="A445" t="str">
        <f t="shared" si="12"/>
        <v>ECOLE YASSAMINE FES ROUTE IMMOUZER-Charges contractuelles-FRAIS ET COMMISSIONS SUR SERVICES BANCAIRES</v>
      </c>
      <c r="B445" t="s">
        <v>98</v>
      </c>
      <c r="C445" t="s">
        <v>29</v>
      </c>
      <c r="D445" t="s">
        <v>73</v>
      </c>
      <c r="E445" t="s">
        <v>121</v>
      </c>
      <c r="F445" s="19">
        <v>9349.4471428571396</v>
      </c>
      <c r="G445">
        <f>+SUMIFS('DATA ACHATS CONFIRMES'!C:C,'DATA ACHATS CONFIRMES'!B:B,A445)</f>
        <v>0</v>
      </c>
      <c r="H445" s="19">
        <f t="shared" si="13"/>
        <v>9349.4471428571396</v>
      </c>
    </row>
    <row r="446" spans="1:8" hidden="1" x14ac:dyDescent="0.3">
      <c r="A446" t="str">
        <f t="shared" si="12"/>
        <v>ECOLE YASSAMINE FES ROUTE IMMOUZER-Charges contractuelles-FRAIS POSTAUX</v>
      </c>
      <c r="B446" t="s">
        <v>98</v>
      </c>
      <c r="C446" t="s">
        <v>29</v>
      </c>
      <c r="D446" t="s">
        <v>77</v>
      </c>
      <c r="E446" t="s">
        <v>121</v>
      </c>
      <c r="F446" s="19">
        <v>2015.6985714285699</v>
      </c>
      <c r="G446">
        <f>+SUMIFS('DATA ACHATS CONFIRMES'!C:C,'DATA ACHATS CONFIRMES'!B:B,A446)</f>
        <v>0</v>
      </c>
      <c r="H446" s="19">
        <f t="shared" si="13"/>
        <v>2015.6985714285699</v>
      </c>
    </row>
    <row r="447" spans="1:8" hidden="1" x14ac:dyDescent="0.3">
      <c r="A447" t="str">
        <f t="shared" si="12"/>
        <v>ECOLE YASSAMINE FES ROUTE IMMOUZER-Charges contractuelles-HONORAIRES (FIDAROC, Autres…)</v>
      </c>
      <c r="B447" t="s">
        <v>98</v>
      </c>
      <c r="C447" t="s">
        <v>29</v>
      </c>
      <c r="D447" t="s">
        <v>80</v>
      </c>
      <c r="E447" t="s">
        <v>121</v>
      </c>
      <c r="F447" s="19">
        <v>3050</v>
      </c>
      <c r="G447">
        <f>+SUMIFS('DATA ACHATS CONFIRMES'!C:C,'DATA ACHATS CONFIRMES'!B:B,A447)</f>
        <v>0</v>
      </c>
      <c r="H447" s="19">
        <f t="shared" si="13"/>
        <v>3050</v>
      </c>
    </row>
    <row r="448" spans="1:8" hidden="1" x14ac:dyDescent="0.3">
      <c r="A448" t="str">
        <f t="shared" si="12"/>
        <v>ECOLE YASSAMINE FES ROUTE IMMOUZER-Charges contractuelles-IMPÔTS ET TAXES DIRECTS</v>
      </c>
      <c r="B448" t="s">
        <v>98</v>
      </c>
      <c r="C448" t="s">
        <v>29</v>
      </c>
      <c r="D448" t="s">
        <v>72</v>
      </c>
      <c r="E448" t="s">
        <v>121</v>
      </c>
      <c r="F448" s="19">
        <v>0</v>
      </c>
      <c r="G448">
        <f>+SUMIFS('DATA ACHATS CONFIRMES'!C:C,'DATA ACHATS CONFIRMES'!B:B,A448)</f>
        <v>0</v>
      </c>
      <c r="H448" s="19">
        <f t="shared" si="13"/>
        <v>0</v>
      </c>
    </row>
    <row r="449" spans="1:8" hidden="1" x14ac:dyDescent="0.3">
      <c r="A449" t="str">
        <f t="shared" si="12"/>
        <v>ECOLE YASSAMINE FES ROUTE IMMOUZER-Charges contractuelles-LOCATIONS DE CONSTRUCTIONS</v>
      </c>
      <c r="B449" t="s">
        <v>98</v>
      </c>
      <c r="C449" t="s">
        <v>29</v>
      </c>
      <c r="D449" t="s">
        <v>84</v>
      </c>
      <c r="E449" t="s">
        <v>121</v>
      </c>
      <c r="F449" s="19">
        <v>0</v>
      </c>
      <c r="G449">
        <f>+SUMIFS('DATA ACHATS CONFIRMES'!C:C,'DATA ACHATS CONFIRMES'!B:B,A449)</f>
        <v>0</v>
      </c>
      <c r="H449" s="19">
        <f t="shared" si="13"/>
        <v>0</v>
      </c>
    </row>
    <row r="450" spans="1:8" hidden="1" x14ac:dyDescent="0.3">
      <c r="A450" t="str">
        <f t="shared" si="12"/>
        <v>ECOLE YASSAMINE FES ROUTE IMMOUZER-Charges contractuelles-LOCATIONS DE MATÉRIEL DE TRANSPORT</v>
      </c>
      <c r="B450" t="s">
        <v>98</v>
      </c>
      <c r="C450" t="s">
        <v>29</v>
      </c>
      <c r="D450" t="s">
        <v>83</v>
      </c>
      <c r="E450" t="s">
        <v>121</v>
      </c>
      <c r="F450" s="19">
        <v>0</v>
      </c>
      <c r="G450">
        <f>+SUMIFS('DATA ACHATS CONFIRMES'!C:C,'DATA ACHATS CONFIRMES'!B:B,A450)</f>
        <v>0</v>
      </c>
      <c r="H450" s="19">
        <f t="shared" si="13"/>
        <v>0</v>
      </c>
    </row>
    <row r="451" spans="1:8" hidden="1" x14ac:dyDescent="0.3">
      <c r="A451" t="str">
        <f t="shared" si="12"/>
        <v>ECOLE YASSAMINE FES ROUTE IMMOUZER-Charges contractuelles-LOCATIONS DE TERRAINS</v>
      </c>
      <c r="B451" t="s">
        <v>98</v>
      </c>
      <c r="C451" t="s">
        <v>29</v>
      </c>
      <c r="D451" t="s">
        <v>85</v>
      </c>
      <c r="E451" t="s">
        <v>121</v>
      </c>
      <c r="F451" s="19">
        <v>0</v>
      </c>
      <c r="G451">
        <f>+SUMIFS('DATA ACHATS CONFIRMES'!C:C,'DATA ACHATS CONFIRMES'!B:B,A451)</f>
        <v>0</v>
      </c>
      <c r="H451" s="19">
        <f t="shared" si="13"/>
        <v>0</v>
      </c>
    </row>
    <row r="452" spans="1:8" hidden="1" x14ac:dyDescent="0.3">
      <c r="A452" t="str">
        <f t="shared" si="12"/>
        <v>ECOLE YASSAMINE FES ROUTE IMMOUZER-Charges contractuelles-MAINTENANCE</v>
      </c>
      <c r="B452" t="s">
        <v>98</v>
      </c>
      <c r="C452" t="s">
        <v>29</v>
      </c>
      <c r="D452" t="s">
        <v>81</v>
      </c>
      <c r="E452" t="s">
        <v>121</v>
      </c>
      <c r="F452" s="19">
        <v>0</v>
      </c>
      <c r="G452">
        <f>+SUMIFS('DATA ACHATS CONFIRMES'!C:C,'DATA ACHATS CONFIRMES'!B:B,A452)</f>
        <v>0</v>
      </c>
      <c r="H452" s="19">
        <f t="shared" si="13"/>
        <v>0</v>
      </c>
    </row>
    <row r="453" spans="1:8" hidden="1" x14ac:dyDescent="0.3">
      <c r="A453" t="str">
        <f t="shared" si="12"/>
        <v>ECOLE YASSAMINE FES ROUTE IMMOUZER-Charges contractuelles-PATENTE</v>
      </c>
      <c r="B453" t="s">
        <v>98</v>
      </c>
      <c r="C453" t="s">
        <v>29</v>
      </c>
      <c r="D453" t="s">
        <v>70</v>
      </c>
      <c r="E453" t="s">
        <v>121</v>
      </c>
      <c r="F453" s="19">
        <v>8867</v>
      </c>
      <c r="G453">
        <f>+SUMIFS('DATA ACHATS CONFIRMES'!C:C,'DATA ACHATS CONFIRMES'!B:B,A453)</f>
        <v>0</v>
      </c>
      <c r="H453" s="19">
        <f t="shared" si="13"/>
        <v>8867</v>
      </c>
    </row>
    <row r="454" spans="1:8" hidden="1" x14ac:dyDescent="0.3">
      <c r="A454" t="str">
        <f t="shared" ref="A454:A517" si="14">+IF(OR(D454="Fournitures",D454="consommables"),CONCATENATE(B454,"-",E454,"-",C454,"-",D454), CONCATENATE(B454,"-",C454,"-",D454))</f>
        <v>ECOLE YASSAMINE FES ROUTE IMMOUZER-Charges contractuelles-SERVICES BANCAIRES</v>
      </c>
      <c r="B454" t="s">
        <v>98</v>
      </c>
      <c r="C454" t="s">
        <v>29</v>
      </c>
      <c r="D454" t="s">
        <v>74</v>
      </c>
      <c r="E454" t="s">
        <v>121</v>
      </c>
      <c r="F454" s="19">
        <v>0</v>
      </c>
      <c r="G454">
        <f>+SUMIFS('DATA ACHATS CONFIRMES'!C:C,'DATA ACHATS CONFIRMES'!B:B,A454)</f>
        <v>0</v>
      </c>
      <c r="H454" s="19">
        <f t="shared" ref="H454:H517" si="15">+F454-G454</f>
        <v>0</v>
      </c>
    </row>
    <row r="455" spans="1:8" hidden="1" x14ac:dyDescent="0.3">
      <c r="A455" t="str">
        <f t="shared" si="14"/>
        <v>ECOLE YASSAMINE FES ROUTE IMMOUZER-Charges contractuelles-TAXE URBAINE ET TAXE D'ÉDILITÉ</v>
      </c>
      <c r="B455" t="s">
        <v>98</v>
      </c>
      <c r="C455" t="s">
        <v>29</v>
      </c>
      <c r="D455" t="s">
        <v>71</v>
      </c>
      <c r="E455" t="s">
        <v>121</v>
      </c>
      <c r="F455" s="19">
        <v>0</v>
      </c>
      <c r="G455">
        <f>+SUMIFS('DATA ACHATS CONFIRMES'!C:C,'DATA ACHATS CONFIRMES'!B:B,A455)</f>
        <v>0</v>
      </c>
      <c r="H455" s="19">
        <f t="shared" si="15"/>
        <v>0</v>
      </c>
    </row>
    <row r="456" spans="1:8" hidden="1" x14ac:dyDescent="0.3">
      <c r="A456" t="str">
        <f t="shared" si="14"/>
        <v>ECOLE YASSAMINE FES ROUTE IMMOUZER-Charges contractuelles-TAXES LOCALES</v>
      </c>
      <c r="B456" t="s">
        <v>98</v>
      </c>
      <c r="C456" t="s">
        <v>29</v>
      </c>
      <c r="D456" t="s">
        <v>69</v>
      </c>
      <c r="E456" t="s">
        <v>121</v>
      </c>
      <c r="F456" s="19">
        <v>0</v>
      </c>
      <c r="G456">
        <f>+SUMIFS('DATA ACHATS CONFIRMES'!C:C,'DATA ACHATS CONFIRMES'!B:B,A456)</f>
        <v>0</v>
      </c>
      <c r="H456" s="19">
        <f t="shared" si="15"/>
        <v>0</v>
      </c>
    </row>
    <row r="457" spans="1:8" hidden="1" x14ac:dyDescent="0.3">
      <c r="A457" t="str">
        <f t="shared" si="14"/>
        <v>ECOLE YASSAMINE FES ROUTE IMMOUZER-Charges contractuelles-TAXES SUR LES VÉHICULES</v>
      </c>
      <c r="B457" t="s">
        <v>98</v>
      </c>
      <c r="C457" t="s">
        <v>29</v>
      </c>
      <c r="D457" t="s">
        <v>67</v>
      </c>
      <c r="E457" t="s">
        <v>121</v>
      </c>
      <c r="F457" s="19">
        <v>8850</v>
      </c>
      <c r="G457">
        <f>+SUMIFS('DATA ACHATS CONFIRMES'!C:C,'DATA ACHATS CONFIRMES'!B:B,A457)</f>
        <v>0</v>
      </c>
      <c r="H457" s="19">
        <f t="shared" si="15"/>
        <v>8850</v>
      </c>
    </row>
    <row r="458" spans="1:8" hidden="1" x14ac:dyDescent="0.3">
      <c r="A458" t="str">
        <f t="shared" si="14"/>
        <v>ECOLE YASSAMINE FES ROUTE IMMOUZER-Commun-Achats-Consommables</v>
      </c>
      <c r="B458" t="s">
        <v>98</v>
      </c>
      <c r="C458" t="s">
        <v>10</v>
      </c>
      <c r="D458" t="s">
        <v>44</v>
      </c>
      <c r="E458" t="s">
        <v>121</v>
      </c>
      <c r="F458" s="19">
        <v>2756.05063291139</v>
      </c>
      <c r="G458">
        <f>+SUMIFS('DATA ACHATS CONFIRMES'!C:C,'DATA ACHATS CONFIRMES'!B:B,A458)</f>
        <v>0</v>
      </c>
      <c r="H458" s="19">
        <f t="shared" si="15"/>
        <v>2756.05063291139</v>
      </c>
    </row>
    <row r="459" spans="1:8" hidden="1" x14ac:dyDescent="0.3">
      <c r="A459" t="str">
        <f t="shared" si="14"/>
        <v>ECOLE YASSAMINE FES ROUTE IMMOUZER-Commun-Achats-Fournitures</v>
      </c>
      <c r="B459" t="s">
        <v>98</v>
      </c>
      <c r="C459" t="s">
        <v>10</v>
      </c>
      <c r="D459" t="s">
        <v>45</v>
      </c>
      <c r="E459" t="s">
        <v>121</v>
      </c>
      <c r="F459" s="19">
        <v>50810.605957727399</v>
      </c>
      <c r="G459">
        <f>+SUMIFS('DATA ACHATS CONFIRMES'!C:C,'DATA ACHATS CONFIRMES'!B:B,A459)</f>
        <v>0</v>
      </c>
      <c r="H459" s="19">
        <f t="shared" si="15"/>
        <v>50810.605957727399</v>
      </c>
    </row>
    <row r="460" spans="1:8" hidden="1" x14ac:dyDescent="0.3">
      <c r="A460" t="str">
        <f t="shared" si="14"/>
        <v>ECOLE YASSAMINE FES ROUTE IMMOUZER-Formations-Formations</v>
      </c>
      <c r="B460" t="s">
        <v>98</v>
      </c>
      <c r="C460" t="s">
        <v>24</v>
      </c>
      <c r="D460" t="s">
        <v>24</v>
      </c>
      <c r="E460" t="s">
        <v>121</v>
      </c>
      <c r="F460" s="19">
        <v>18320</v>
      </c>
      <c r="G460">
        <f>+SUMIFS('DATA ACHATS CONFIRMES'!C:C,'DATA ACHATS CONFIRMES'!B:B,A460)</f>
        <v>0</v>
      </c>
      <c r="H460" s="19">
        <f t="shared" si="15"/>
        <v>18320</v>
      </c>
    </row>
    <row r="461" spans="1:8" hidden="1" x14ac:dyDescent="0.3">
      <c r="A461" t="str">
        <f t="shared" si="14"/>
        <v>ECOLE YASSAMINE FES ROUTE IMMOUZER-Marketing et Communication-Activités After School</v>
      </c>
      <c r="B461" t="s">
        <v>98</v>
      </c>
      <c r="C461" t="s">
        <v>28</v>
      </c>
      <c r="D461" t="s">
        <v>64</v>
      </c>
      <c r="E461" t="s">
        <v>121</v>
      </c>
      <c r="F461" s="19">
        <v>2500</v>
      </c>
      <c r="G461">
        <f>+SUMIFS('DATA ACHATS CONFIRMES'!C:C,'DATA ACHATS CONFIRMES'!B:B,A461)</f>
        <v>0</v>
      </c>
      <c r="H461" s="19">
        <f t="shared" si="15"/>
        <v>2500</v>
      </c>
    </row>
    <row r="462" spans="1:8" hidden="1" x14ac:dyDescent="0.3">
      <c r="A462" t="str">
        <f t="shared" si="14"/>
        <v>ECOLE YASSAMINE FES ROUTE IMMOUZER-Marketing et Communication-Campagne de communication</v>
      </c>
      <c r="B462" t="s">
        <v>98</v>
      </c>
      <c r="C462" t="s">
        <v>28</v>
      </c>
      <c r="D462" t="s">
        <v>65</v>
      </c>
      <c r="E462" t="s">
        <v>121</v>
      </c>
      <c r="F462" s="19">
        <v>35000</v>
      </c>
      <c r="G462">
        <f>+SUMIFS('DATA ACHATS CONFIRMES'!C:C,'DATA ACHATS CONFIRMES'!B:B,A462)</f>
        <v>0</v>
      </c>
      <c r="H462" s="19">
        <f t="shared" si="15"/>
        <v>35000</v>
      </c>
    </row>
    <row r="463" spans="1:8" hidden="1" x14ac:dyDescent="0.3">
      <c r="A463" t="str">
        <f t="shared" si="14"/>
        <v>ECOLE YASSAMINE FES ROUTE IMMOUZER-Marketing et Communication-Conférences</v>
      </c>
      <c r="B463" t="s">
        <v>98</v>
      </c>
      <c r="C463" t="s">
        <v>28</v>
      </c>
      <c r="D463" t="s">
        <v>60</v>
      </c>
      <c r="E463" t="s">
        <v>121</v>
      </c>
      <c r="F463" s="19">
        <v>5000</v>
      </c>
      <c r="G463">
        <f>+SUMIFS('DATA ACHATS CONFIRMES'!C:C,'DATA ACHATS CONFIRMES'!B:B,A463)</f>
        <v>0</v>
      </c>
      <c r="H463" s="19">
        <f t="shared" si="15"/>
        <v>5000</v>
      </c>
    </row>
    <row r="464" spans="1:8" hidden="1" x14ac:dyDescent="0.3">
      <c r="A464" t="str">
        <f t="shared" si="14"/>
        <v>ECOLE YASSAMINE FES ROUTE IMMOUZER-Marketing et Communication-Impression documents</v>
      </c>
      <c r="B464" t="s">
        <v>98</v>
      </c>
      <c r="C464" t="s">
        <v>28</v>
      </c>
      <c r="D464" t="s">
        <v>61</v>
      </c>
      <c r="E464" t="s">
        <v>121</v>
      </c>
      <c r="F464" s="19">
        <v>10000</v>
      </c>
      <c r="G464">
        <f>+SUMIFS('DATA ACHATS CONFIRMES'!C:C,'DATA ACHATS CONFIRMES'!B:B,A464)</f>
        <v>0</v>
      </c>
      <c r="H464" s="19">
        <f t="shared" si="15"/>
        <v>10000</v>
      </c>
    </row>
    <row r="465" spans="1:8" hidden="1" x14ac:dyDescent="0.3">
      <c r="A465" t="str">
        <f t="shared" si="14"/>
        <v>ECOLE YASSAMINE FES ROUTE IMMOUZER-Marketing et Communication-Journée portes ouvertes</v>
      </c>
      <c r="B465" t="s">
        <v>98</v>
      </c>
      <c r="C465" t="s">
        <v>28</v>
      </c>
      <c r="D465" t="s">
        <v>62</v>
      </c>
      <c r="E465" t="s">
        <v>121</v>
      </c>
      <c r="F465" s="19">
        <v>20000</v>
      </c>
      <c r="G465">
        <f>+SUMIFS('DATA ACHATS CONFIRMES'!C:C,'DATA ACHATS CONFIRMES'!B:B,A465)</f>
        <v>0</v>
      </c>
      <c r="H465" s="19">
        <f t="shared" si="15"/>
        <v>20000</v>
      </c>
    </row>
    <row r="466" spans="1:8" hidden="1" x14ac:dyDescent="0.3">
      <c r="A466" t="str">
        <f t="shared" si="14"/>
        <v>ECOLE YASSAMINE FES ROUTE IMMOUZER-Marketing et Communication-Signalisation &amp; aménagement</v>
      </c>
      <c r="B466" t="s">
        <v>98</v>
      </c>
      <c r="C466" t="s">
        <v>28</v>
      </c>
      <c r="D466" t="s">
        <v>59</v>
      </c>
      <c r="E466" t="s">
        <v>121</v>
      </c>
      <c r="F466" s="19">
        <v>0</v>
      </c>
      <c r="G466">
        <f>+SUMIFS('DATA ACHATS CONFIRMES'!C:C,'DATA ACHATS CONFIRMES'!B:B,A466)</f>
        <v>0</v>
      </c>
      <c r="H466" s="19">
        <f t="shared" si="15"/>
        <v>0</v>
      </c>
    </row>
    <row r="467" spans="1:8" hidden="1" x14ac:dyDescent="0.3">
      <c r="A467" t="str">
        <f t="shared" si="14"/>
        <v>ECOLE YASSAMINE FES ROUTE IMMOUZER-Marketing et Communication-Sponsoring de postes</v>
      </c>
      <c r="B467" t="s">
        <v>98</v>
      </c>
      <c r="C467" t="s">
        <v>28</v>
      </c>
      <c r="D467" t="s">
        <v>63</v>
      </c>
      <c r="E467" t="s">
        <v>121</v>
      </c>
      <c r="F467" s="19">
        <v>10000</v>
      </c>
      <c r="G467">
        <f>+SUMIFS('DATA ACHATS CONFIRMES'!C:C,'DATA ACHATS CONFIRMES'!B:B,A467)</f>
        <v>0</v>
      </c>
      <c r="H467" s="19">
        <f t="shared" si="15"/>
        <v>10000</v>
      </c>
    </row>
    <row r="468" spans="1:8" hidden="1" x14ac:dyDescent="0.3">
      <c r="A468" t="str">
        <f t="shared" si="14"/>
        <v>ECOLE YASSAMINE FES ROUTE IMMOUZER-Maternelle-Achats-Consommables</v>
      </c>
      <c r="B468" t="s">
        <v>98</v>
      </c>
      <c r="C468" t="s">
        <v>10</v>
      </c>
      <c r="D468" t="s">
        <v>44</v>
      </c>
      <c r="E468" t="s">
        <v>131</v>
      </c>
      <c r="F468" s="19">
        <v>14004.48</v>
      </c>
      <c r="G468">
        <f>+SUMIFS('DATA ACHATS CONFIRMES'!C:C,'DATA ACHATS CONFIRMES'!B:B,A468)</f>
        <v>0</v>
      </c>
      <c r="H468" s="19">
        <f t="shared" si="15"/>
        <v>14004.48</v>
      </c>
    </row>
    <row r="469" spans="1:8" hidden="1" x14ac:dyDescent="0.3">
      <c r="A469" t="str">
        <f t="shared" si="14"/>
        <v>ECOLE YASSAMINE FES ROUTE IMMOUZER-Maternelle-Achats-Fournitures</v>
      </c>
      <c r="B469" t="s">
        <v>98</v>
      </c>
      <c r="C469" t="s">
        <v>10</v>
      </c>
      <c r="D469" t="s">
        <v>45</v>
      </c>
      <c r="E469" t="s">
        <v>131</v>
      </c>
      <c r="F469" s="19">
        <v>12101.024492307701</v>
      </c>
      <c r="G469">
        <f>+SUMIFS('DATA ACHATS CONFIRMES'!C:C,'DATA ACHATS CONFIRMES'!B:B,A469)</f>
        <v>0</v>
      </c>
      <c r="H469" s="19">
        <f t="shared" si="15"/>
        <v>12101.024492307701</v>
      </c>
    </row>
    <row r="470" spans="1:8" hidden="1" x14ac:dyDescent="0.3">
      <c r="A470" t="str">
        <f t="shared" si="14"/>
        <v>ECOLE YASSAMINE FES ROUTE IMMOUZER-Parascolaire-Divers Evenements</v>
      </c>
      <c r="B470" t="s">
        <v>98</v>
      </c>
      <c r="C470" t="s">
        <v>30</v>
      </c>
      <c r="D470" t="s">
        <v>129</v>
      </c>
      <c r="E470" t="s">
        <v>121</v>
      </c>
      <c r="F470" s="19">
        <v>8665.2003687733904</v>
      </c>
      <c r="G470">
        <f>+SUMIFS('DATA ACHATS CONFIRMES'!C:C,'DATA ACHATS CONFIRMES'!B:B,A470)</f>
        <v>0</v>
      </c>
      <c r="H470" s="19">
        <f t="shared" si="15"/>
        <v>8665.2003687733904</v>
      </c>
    </row>
    <row r="471" spans="1:8" hidden="1" x14ac:dyDescent="0.3">
      <c r="A471" t="str">
        <f t="shared" si="14"/>
        <v>ECOLE YASSAMINE FES ROUTE IMMOUZER-Primaire-Achats-Consommables</v>
      </c>
      <c r="B471" t="s">
        <v>98</v>
      </c>
      <c r="C471" t="s">
        <v>10</v>
      </c>
      <c r="D471" t="s">
        <v>44</v>
      </c>
      <c r="E471" t="s">
        <v>132</v>
      </c>
      <c r="F471" s="19">
        <v>9535.1334939758999</v>
      </c>
      <c r="G471">
        <f>+SUMIFS('DATA ACHATS CONFIRMES'!C:C,'DATA ACHATS CONFIRMES'!B:B,A471)</f>
        <v>0</v>
      </c>
      <c r="H471" s="19">
        <f t="shared" si="15"/>
        <v>9535.1334939758999</v>
      </c>
    </row>
    <row r="472" spans="1:8" hidden="1" x14ac:dyDescent="0.3">
      <c r="A472" t="str">
        <f t="shared" si="14"/>
        <v>ECOLE YASSAMINE FES ROUTE IMMOUZER-Primaire-Achats-Fournitures</v>
      </c>
      <c r="B472" t="s">
        <v>98</v>
      </c>
      <c r="C472" t="s">
        <v>10</v>
      </c>
      <c r="D472" t="s">
        <v>45</v>
      </c>
      <c r="E472" t="s">
        <v>132</v>
      </c>
      <c r="F472" s="19">
        <v>55909.314092307701</v>
      </c>
      <c r="G472">
        <f>+SUMIFS('DATA ACHATS CONFIRMES'!C:C,'DATA ACHATS CONFIRMES'!B:B,A472)</f>
        <v>0</v>
      </c>
      <c r="H472" s="19">
        <f t="shared" si="15"/>
        <v>55909.314092307701</v>
      </c>
    </row>
    <row r="473" spans="1:8" hidden="1" x14ac:dyDescent="0.3">
      <c r="A473" t="str">
        <f t="shared" si="14"/>
        <v>ECOLE YASSAMINE FES ROUTE IMMOUZER-Secondaire-Achats-Consommables</v>
      </c>
      <c r="B473" t="s">
        <v>98</v>
      </c>
      <c r="C473" t="s">
        <v>10</v>
      </c>
      <c r="D473" t="s">
        <v>44</v>
      </c>
      <c r="E473" t="s">
        <v>122</v>
      </c>
      <c r="F473" s="19">
        <v>3745.99894736842</v>
      </c>
      <c r="G473">
        <f>+SUMIFS('DATA ACHATS CONFIRMES'!C:C,'DATA ACHATS CONFIRMES'!B:B,A473)</f>
        <v>0</v>
      </c>
      <c r="H473" s="19">
        <f t="shared" si="15"/>
        <v>3745.99894736842</v>
      </c>
    </row>
    <row r="474" spans="1:8" hidden="1" x14ac:dyDescent="0.3">
      <c r="A474" t="str">
        <f t="shared" si="14"/>
        <v>ECOLE YASSAMINE FES ROUTE IMMOUZER-Secondaire-Achats-Fournitures</v>
      </c>
      <c r="B474" t="s">
        <v>98</v>
      </c>
      <c r="C474" t="s">
        <v>10</v>
      </c>
      <c r="D474" t="s">
        <v>45</v>
      </c>
      <c r="E474" t="s">
        <v>122</v>
      </c>
      <c r="F474" s="19">
        <v>12892.225062406</v>
      </c>
      <c r="G474">
        <f>+SUMIFS('DATA ACHATS CONFIRMES'!C:C,'DATA ACHATS CONFIRMES'!B:B,A474)</f>
        <v>0</v>
      </c>
      <c r="H474" s="19">
        <f t="shared" si="15"/>
        <v>12892.225062406</v>
      </c>
    </row>
    <row r="475" spans="1:8" hidden="1" x14ac:dyDescent="0.3">
      <c r="A475" t="str">
        <f t="shared" si="14"/>
        <v>ECOLE YASSAMINE FES ROUTE IMMOUZER-SI-Autres charges SI</v>
      </c>
      <c r="B475" t="s">
        <v>98</v>
      </c>
      <c r="C475" t="s">
        <v>25</v>
      </c>
      <c r="D475" t="s">
        <v>48</v>
      </c>
      <c r="E475" t="s">
        <v>121</v>
      </c>
      <c r="F475" s="19">
        <v>8009.5816569521903</v>
      </c>
      <c r="G475">
        <f>+SUMIFS('DATA ACHATS CONFIRMES'!C:C,'DATA ACHATS CONFIRMES'!B:B,A475)</f>
        <v>0</v>
      </c>
      <c r="H475" s="19">
        <f t="shared" si="15"/>
        <v>8009.5816569521903</v>
      </c>
    </row>
    <row r="476" spans="1:8" hidden="1" x14ac:dyDescent="0.3">
      <c r="A476" t="str">
        <f t="shared" si="14"/>
        <v>ECOLE YASSAMINE FES ROUTE IMMOUZER-SI-Dématérialisation des RI</v>
      </c>
      <c r="B476" t="s">
        <v>98</v>
      </c>
      <c r="C476" t="s">
        <v>25</v>
      </c>
      <c r="D476" t="s">
        <v>53</v>
      </c>
      <c r="E476" t="s">
        <v>121</v>
      </c>
      <c r="F476" s="19">
        <v>1668.66284519837</v>
      </c>
      <c r="G476">
        <f>+SUMIFS('DATA ACHATS CONFIRMES'!C:C,'DATA ACHATS CONFIRMES'!B:B,A476)</f>
        <v>0</v>
      </c>
      <c r="H476" s="19">
        <f t="shared" si="15"/>
        <v>1668.66284519837</v>
      </c>
    </row>
    <row r="477" spans="1:8" hidden="1" x14ac:dyDescent="0.3">
      <c r="A477" t="str">
        <f t="shared" si="14"/>
        <v>ECOLE YASSAMINE FES ROUTE IMMOUZER-SI-GPS</v>
      </c>
      <c r="B477" t="s">
        <v>98</v>
      </c>
      <c r="C477" t="s">
        <v>25</v>
      </c>
      <c r="D477" t="s">
        <v>49</v>
      </c>
      <c r="E477" t="s">
        <v>121</v>
      </c>
      <c r="F477" s="19">
        <v>3431.7774155522902</v>
      </c>
      <c r="G477">
        <f>+SUMIFS('DATA ACHATS CONFIRMES'!C:C,'DATA ACHATS CONFIRMES'!B:B,A477)</f>
        <v>0</v>
      </c>
      <c r="H477" s="19">
        <f t="shared" si="15"/>
        <v>3431.7774155522902</v>
      </c>
    </row>
    <row r="478" spans="1:8" hidden="1" x14ac:dyDescent="0.3">
      <c r="A478" t="str">
        <f t="shared" si="14"/>
        <v>ECOLE YASSAMINE FES ROUTE IMMOUZER-SI-Pronote</v>
      </c>
      <c r="B478" t="s">
        <v>98</v>
      </c>
      <c r="C478" t="s">
        <v>25</v>
      </c>
      <c r="D478" t="s">
        <v>51</v>
      </c>
      <c r="E478" t="s">
        <v>121</v>
      </c>
      <c r="F478" s="19">
        <v>29500</v>
      </c>
      <c r="G478">
        <f>+SUMIFS('DATA ACHATS CONFIRMES'!C:C,'DATA ACHATS CONFIRMES'!B:B,A478)</f>
        <v>0</v>
      </c>
      <c r="H478" s="19">
        <f t="shared" si="15"/>
        <v>29500</v>
      </c>
    </row>
    <row r="479" spans="1:8" hidden="1" x14ac:dyDescent="0.3">
      <c r="A479" t="str">
        <f t="shared" si="14"/>
        <v>ECOLE YASSAMINE FES ROUTE IMMOUZER-SI-SAGE 1000</v>
      </c>
      <c r="B479" t="s">
        <v>98</v>
      </c>
      <c r="C479" t="s">
        <v>25</v>
      </c>
      <c r="D479" t="s">
        <v>54</v>
      </c>
      <c r="E479" t="s">
        <v>121</v>
      </c>
      <c r="F479" s="19">
        <v>3511.9642727169498</v>
      </c>
      <c r="G479">
        <f>+SUMIFS('DATA ACHATS CONFIRMES'!C:C,'DATA ACHATS CONFIRMES'!B:B,A479)</f>
        <v>0</v>
      </c>
      <c r="H479" s="19">
        <f t="shared" si="15"/>
        <v>3511.9642727169498</v>
      </c>
    </row>
    <row r="480" spans="1:8" hidden="1" x14ac:dyDescent="0.3">
      <c r="A480" t="str">
        <f t="shared" si="14"/>
        <v>ECOLE YASSAMINE FES ROUTE IMMOUZER-SI-SAGE PAIE</v>
      </c>
      <c r="B480" t="s">
        <v>98</v>
      </c>
      <c r="C480" t="s">
        <v>25</v>
      </c>
      <c r="D480" t="s">
        <v>50</v>
      </c>
      <c r="E480" t="s">
        <v>121</v>
      </c>
      <c r="F480" s="19">
        <v>3471.6530494352101</v>
      </c>
      <c r="G480">
        <f>+SUMIFS('DATA ACHATS CONFIRMES'!C:C,'DATA ACHATS CONFIRMES'!B:B,A480)</f>
        <v>0</v>
      </c>
      <c r="H480" s="19">
        <f t="shared" si="15"/>
        <v>3471.6530494352101</v>
      </c>
    </row>
    <row r="481" spans="1:8" hidden="1" x14ac:dyDescent="0.3">
      <c r="A481" t="str">
        <f t="shared" si="14"/>
        <v>ECOLE YASSAMINE FES ROUTE IMMOUZER-SI-Vdoc</v>
      </c>
      <c r="B481" t="s">
        <v>98</v>
      </c>
      <c r="C481" t="s">
        <v>25</v>
      </c>
      <c r="D481" t="s">
        <v>52</v>
      </c>
      <c r="E481" t="s">
        <v>121</v>
      </c>
      <c r="F481" s="19">
        <v>5506.5873891546298</v>
      </c>
      <c r="G481">
        <f>+SUMIFS('DATA ACHATS CONFIRMES'!C:C,'DATA ACHATS CONFIRMES'!B:B,A481)</f>
        <v>0</v>
      </c>
      <c r="H481" s="19">
        <f t="shared" si="15"/>
        <v>5506.5873891546298</v>
      </c>
    </row>
    <row r="482" spans="1:8" hidden="1" x14ac:dyDescent="0.3">
      <c r="A482" t="str">
        <f t="shared" si="14"/>
        <v>ECOLE YASSAMINE KENITRA-Achats Hors Circuit (Caisse)-Achats Hors Circuit (Caisse)</v>
      </c>
      <c r="B482" t="s">
        <v>101</v>
      </c>
      <c r="C482" t="s">
        <v>26</v>
      </c>
      <c r="D482" t="s">
        <v>26</v>
      </c>
      <c r="E482" t="s">
        <v>121</v>
      </c>
      <c r="F482" s="19">
        <v>30000</v>
      </c>
      <c r="G482">
        <f>+SUMIFS('DATA ACHATS CONFIRMES'!C:C,'DATA ACHATS CONFIRMES'!B:B,A482)</f>
        <v>0</v>
      </c>
      <c r="H482" s="19">
        <f t="shared" si="15"/>
        <v>30000</v>
      </c>
    </row>
    <row r="483" spans="1:8" hidden="1" x14ac:dyDescent="0.3">
      <c r="A483" t="str">
        <f t="shared" si="14"/>
        <v>ECOLE YASSAMINE KENITRA-Achats-Cantine</v>
      </c>
      <c r="B483" t="s">
        <v>101</v>
      </c>
      <c r="C483" t="s">
        <v>10</v>
      </c>
      <c r="D483" t="s">
        <v>42</v>
      </c>
      <c r="E483" t="s">
        <v>121</v>
      </c>
      <c r="F483" s="19">
        <v>20202.6992640178</v>
      </c>
      <c r="G483">
        <f>+SUMIFS('DATA ACHATS CONFIRMES'!C:C,'DATA ACHATS CONFIRMES'!B:B,A483)</f>
        <v>0</v>
      </c>
      <c r="H483" s="19">
        <f t="shared" si="15"/>
        <v>20202.6992640178</v>
      </c>
    </row>
    <row r="484" spans="1:8" hidden="1" x14ac:dyDescent="0.3">
      <c r="A484" t="str">
        <f t="shared" si="14"/>
        <v>ECOLE YASSAMINE KENITRA-Achats-Divers</v>
      </c>
      <c r="B484" t="s">
        <v>101</v>
      </c>
      <c r="C484" t="s">
        <v>10</v>
      </c>
      <c r="D484" t="s">
        <v>31</v>
      </c>
      <c r="E484" t="s">
        <v>121</v>
      </c>
      <c r="F484" s="19">
        <v>34152.473739449299</v>
      </c>
      <c r="G484">
        <f>+SUMIFS('DATA ACHATS CONFIRMES'!C:C,'DATA ACHATS CONFIRMES'!B:B,A484)</f>
        <v>8478</v>
      </c>
      <c r="H484" s="19">
        <f t="shared" si="15"/>
        <v>25674.473739449299</v>
      </c>
    </row>
    <row r="485" spans="1:8" hidden="1" x14ac:dyDescent="0.3">
      <c r="A485" t="str">
        <f t="shared" si="14"/>
        <v>ECOLE YASSAMINE KENITRA-Achats-Divers Prestations de service</v>
      </c>
      <c r="B485" t="s">
        <v>101</v>
      </c>
      <c r="C485" t="s">
        <v>10</v>
      </c>
      <c r="D485" t="s">
        <v>123</v>
      </c>
      <c r="E485" t="s">
        <v>121</v>
      </c>
      <c r="F485" s="19">
        <v>132376.84867348801</v>
      </c>
      <c r="G485">
        <f>+SUMIFS('DATA ACHATS CONFIRMES'!C:C,'DATA ACHATS CONFIRMES'!B:B,A485)</f>
        <v>0</v>
      </c>
      <c r="H485" s="19">
        <f t="shared" si="15"/>
        <v>132376.84867348801</v>
      </c>
    </row>
    <row r="486" spans="1:8" hidden="1" x14ac:dyDescent="0.3">
      <c r="A486" t="str">
        <f t="shared" si="14"/>
        <v>ECOLE YASSAMINE KENITRA-Achats-DIVERS REPARATIONS</v>
      </c>
      <c r="B486" t="s">
        <v>101</v>
      </c>
      <c r="C486" t="s">
        <v>10</v>
      </c>
      <c r="D486" t="s">
        <v>38</v>
      </c>
      <c r="E486" t="s">
        <v>121</v>
      </c>
      <c r="F486" s="19">
        <v>35110.980799999998</v>
      </c>
      <c r="G486">
        <f>+SUMIFS('DATA ACHATS CONFIRMES'!C:C,'DATA ACHATS CONFIRMES'!B:B,A486)</f>
        <v>5850</v>
      </c>
      <c r="H486" s="19">
        <f t="shared" si="15"/>
        <v>29260.980799999998</v>
      </c>
    </row>
    <row r="487" spans="1:8" hidden="1" x14ac:dyDescent="0.3">
      <c r="A487" t="str">
        <f t="shared" si="14"/>
        <v>ECOLE YASSAMINE KENITRA-Achats-Entretien et réparations</v>
      </c>
      <c r="B487" t="s">
        <v>101</v>
      </c>
      <c r="C487" t="s">
        <v>10</v>
      </c>
      <c r="D487" t="s">
        <v>43</v>
      </c>
      <c r="E487" t="s">
        <v>121</v>
      </c>
      <c r="F487" s="19">
        <v>50547.913389224101</v>
      </c>
      <c r="G487">
        <f>+SUMIFS('DATA ACHATS CONFIRMES'!C:C,'DATA ACHATS CONFIRMES'!B:B,A487)</f>
        <v>0</v>
      </c>
      <c r="H487" s="19">
        <f t="shared" si="15"/>
        <v>50547.913389224101</v>
      </c>
    </row>
    <row r="488" spans="1:8" hidden="1" x14ac:dyDescent="0.3">
      <c r="A488" t="str">
        <f t="shared" si="14"/>
        <v>ECOLE YASSAMINE KENITRA-Achats-Gasoil</v>
      </c>
      <c r="B488" t="s">
        <v>101</v>
      </c>
      <c r="C488" t="s">
        <v>10</v>
      </c>
      <c r="D488" t="s">
        <v>37</v>
      </c>
      <c r="E488" t="s">
        <v>121</v>
      </c>
      <c r="F488" s="19">
        <v>277605.89546666702</v>
      </c>
      <c r="G488">
        <f>+SUMIFS('DATA ACHATS CONFIRMES'!C:C,'DATA ACHATS CONFIRMES'!B:B,A488)</f>
        <v>0</v>
      </c>
      <c r="H488" s="19">
        <f t="shared" si="15"/>
        <v>277605.89546666702</v>
      </c>
    </row>
    <row r="489" spans="1:8" hidden="1" x14ac:dyDescent="0.3">
      <c r="A489" t="str">
        <f t="shared" si="14"/>
        <v>ECOLE YASSAMINE KENITRA-Achats-Location copieur</v>
      </c>
      <c r="B489" t="s">
        <v>101</v>
      </c>
      <c r="C489" t="s">
        <v>10</v>
      </c>
      <c r="D489" t="s">
        <v>124</v>
      </c>
      <c r="E489" t="s">
        <v>121</v>
      </c>
      <c r="F489" s="19">
        <v>112952.13269861101</v>
      </c>
      <c r="G489">
        <f>+SUMIFS('DATA ACHATS CONFIRMES'!C:C,'DATA ACHATS CONFIRMES'!B:B,A489)</f>
        <v>0</v>
      </c>
      <c r="H489" s="19">
        <f t="shared" si="15"/>
        <v>112952.13269861101</v>
      </c>
    </row>
    <row r="490" spans="1:8" hidden="1" x14ac:dyDescent="0.3">
      <c r="A490" t="str">
        <f t="shared" si="14"/>
        <v>ECOLE YASSAMINE KENITRA-Achats-Petit équipement</v>
      </c>
      <c r="B490" t="s">
        <v>101</v>
      </c>
      <c r="C490" t="s">
        <v>10</v>
      </c>
      <c r="D490" t="s">
        <v>34</v>
      </c>
      <c r="E490" t="s">
        <v>121</v>
      </c>
      <c r="F490" s="19">
        <v>9860.1762608695608</v>
      </c>
      <c r="G490">
        <f>+SUMIFS('DATA ACHATS CONFIRMES'!C:C,'DATA ACHATS CONFIRMES'!B:B,A490)</f>
        <v>0</v>
      </c>
      <c r="H490" s="19">
        <f t="shared" si="15"/>
        <v>9860.1762608695608</v>
      </c>
    </row>
    <row r="491" spans="1:8" hidden="1" x14ac:dyDescent="0.3">
      <c r="A491" t="str">
        <f t="shared" si="14"/>
        <v>ECOLE YASSAMINE KENITRA-Achats-Pharmacie</v>
      </c>
      <c r="B491" t="s">
        <v>101</v>
      </c>
      <c r="C491" t="s">
        <v>10</v>
      </c>
      <c r="D491" t="s">
        <v>32</v>
      </c>
      <c r="E491" t="s">
        <v>121</v>
      </c>
      <c r="F491" s="19">
        <v>3274.0767449771502</v>
      </c>
      <c r="G491">
        <f>+SUMIFS('DATA ACHATS CONFIRMES'!C:C,'DATA ACHATS CONFIRMES'!B:B,A491)</f>
        <v>401.2</v>
      </c>
      <c r="H491" s="19">
        <f t="shared" si="15"/>
        <v>2872.8767449771503</v>
      </c>
    </row>
    <row r="492" spans="1:8" hidden="1" x14ac:dyDescent="0.3">
      <c r="A492" t="str">
        <f t="shared" si="14"/>
        <v>ECOLE YASSAMINE KENITRA-Achats-Pneus</v>
      </c>
      <c r="B492" t="s">
        <v>101</v>
      </c>
      <c r="C492" t="s">
        <v>10</v>
      </c>
      <c r="D492" t="s">
        <v>41</v>
      </c>
      <c r="E492" t="s">
        <v>125</v>
      </c>
      <c r="F492" s="19">
        <v>5040</v>
      </c>
      <c r="G492">
        <f>+SUMIFS('DATA ACHATS CONFIRMES'!C:C,'DATA ACHATS CONFIRMES'!B:B,A492)</f>
        <v>0</v>
      </c>
      <c r="H492" s="19">
        <f t="shared" si="15"/>
        <v>5040</v>
      </c>
    </row>
    <row r="493" spans="1:8" hidden="1" x14ac:dyDescent="0.3">
      <c r="A493" t="str">
        <f t="shared" si="14"/>
        <v>ECOLE YASSAMINE KENITRA-Achats-Produits de nettoyage</v>
      </c>
      <c r="B493" t="s">
        <v>101</v>
      </c>
      <c r="C493" t="s">
        <v>10</v>
      </c>
      <c r="D493" t="s">
        <v>36</v>
      </c>
      <c r="E493" t="s">
        <v>121</v>
      </c>
      <c r="F493" s="19">
        <v>33332.402999999998</v>
      </c>
      <c r="G493">
        <f>+SUMIFS('DATA ACHATS CONFIRMES'!C:C,'DATA ACHATS CONFIRMES'!B:B,A493)</f>
        <v>7998</v>
      </c>
      <c r="H493" s="19">
        <f t="shared" si="15"/>
        <v>25334.402999999998</v>
      </c>
    </row>
    <row r="494" spans="1:8" hidden="1" x14ac:dyDescent="0.3">
      <c r="A494" t="str">
        <f t="shared" si="14"/>
        <v>ECOLE YASSAMINE KENITRA-Achats-Travaux d'impression</v>
      </c>
      <c r="B494" t="s">
        <v>101</v>
      </c>
      <c r="C494" t="s">
        <v>10</v>
      </c>
      <c r="D494" t="s">
        <v>35</v>
      </c>
      <c r="E494" t="s">
        <v>121</v>
      </c>
      <c r="F494" s="19">
        <v>82950.885652173907</v>
      </c>
      <c r="G494">
        <f>+SUMIFS('DATA ACHATS CONFIRMES'!C:C,'DATA ACHATS CONFIRMES'!B:B,A494)</f>
        <v>2016</v>
      </c>
      <c r="H494" s="19">
        <f t="shared" si="15"/>
        <v>80934.885652173907</v>
      </c>
    </row>
    <row r="495" spans="1:8" hidden="1" x14ac:dyDescent="0.3">
      <c r="A495" t="str">
        <f t="shared" si="14"/>
        <v>ECOLE YASSAMINE KENITRA-Achats-Vidange</v>
      </c>
      <c r="B495" t="s">
        <v>101</v>
      </c>
      <c r="C495" t="s">
        <v>10</v>
      </c>
      <c r="D495" t="s">
        <v>40</v>
      </c>
      <c r="E495" t="s">
        <v>125</v>
      </c>
      <c r="F495" s="19">
        <v>13031.2364</v>
      </c>
      <c r="G495">
        <f>+SUMIFS('DATA ACHATS CONFIRMES'!C:C,'DATA ACHATS CONFIRMES'!B:B,A495)</f>
        <v>0</v>
      </c>
      <c r="H495" s="19">
        <f t="shared" si="15"/>
        <v>13031.2364</v>
      </c>
    </row>
    <row r="496" spans="1:8" hidden="1" x14ac:dyDescent="0.3">
      <c r="A496" t="str">
        <f t="shared" si="14"/>
        <v>ECOLE YASSAMINE KENITRA-Achats-Visite technique</v>
      </c>
      <c r="B496" t="s">
        <v>101</v>
      </c>
      <c r="C496" t="s">
        <v>10</v>
      </c>
      <c r="D496" t="s">
        <v>39</v>
      </c>
      <c r="E496" t="s">
        <v>125</v>
      </c>
      <c r="F496" s="19">
        <v>11200</v>
      </c>
      <c r="G496">
        <f>+SUMIFS('DATA ACHATS CONFIRMES'!C:C,'DATA ACHATS CONFIRMES'!B:B,A496)</f>
        <v>0</v>
      </c>
      <c r="H496" s="19">
        <f t="shared" si="15"/>
        <v>11200</v>
      </c>
    </row>
    <row r="497" spans="1:8" hidden="1" x14ac:dyDescent="0.3">
      <c r="A497" t="str">
        <f t="shared" si="14"/>
        <v>ECOLE YASSAMINE KENITRA-Charges Assurances-AT</v>
      </c>
      <c r="B497" t="s">
        <v>101</v>
      </c>
      <c r="C497" t="s">
        <v>27</v>
      </c>
      <c r="D497" t="s">
        <v>57</v>
      </c>
      <c r="E497" t="s">
        <v>121</v>
      </c>
      <c r="F497" s="19">
        <v>15299.891620480001</v>
      </c>
      <c r="G497">
        <f>+SUMIFS('DATA ACHATS CONFIRMES'!C:C,'DATA ACHATS CONFIRMES'!B:B,A497)</f>
        <v>0</v>
      </c>
      <c r="H497" s="19">
        <f t="shared" si="15"/>
        <v>15299.891620480001</v>
      </c>
    </row>
    <row r="498" spans="1:8" hidden="1" x14ac:dyDescent="0.3">
      <c r="A498" t="str">
        <f t="shared" si="14"/>
        <v>ECOLE YASSAMINE KENITRA-Charges Assurances-AUTO</v>
      </c>
      <c r="B498" t="s">
        <v>101</v>
      </c>
      <c r="C498" t="s">
        <v>27</v>
      </c>
      <c r="D498" t="s">
        <v>55</v>
      </c>
      <c r="E498" t="s">
        <v>126</v>
      </c>
      <c r="F498" s="19">
        <v>48855.48</v>
      </c>
      <c r="G498">
        <f>+SUMIFS('DATA ACHATS CONFIRMES'!C:C,'DATA ACHATS CONFIRMES'!B:B,A498)</f>
        <v>0</v>
      </c>
      <c r="H498" s="19">
        <f t="shared" si="15"/>
        <v>48855.48</v>
      </c>
    </row>
    <row r="499" spans="1:8" hidden="1" x14ac:dyDescent="0.3">
      <c r="A499" t="str">
        <f t="shared" si="14"/>
        <v>ECOLE YASSAMINE KENITRA-Charges Assurances-MULTIRISQUE</v>
      </c>
      <c r="B499" t="s">
        <v>101</v>
      </c>
      <c r="C499" t="s">
        <v>27</v>
      </c>
      <c r="D499" t="s">
        <v>56</v>
      </c>
      <c r="E499" t="s">
        <v>121</v>
      </c>
      <c r="F499" s="19">
        <v>19152.009999999998</v>
      </c>
      <c r="G499">
        <f>+SUMIFS('DATA ACHATS CONFIRMES'!C:C,'DATA ACHATS CONFIRMES'!B:B,A499)</f>
        <v>0</v>
      </c>
      <c r="H499" s="19">
        <f t="shared" si="15"/>
        <v>19152.009999999998</v>
      </c>
    </row>
    <row r="500" spans="1:8" hidden="1" x14ac:dyDescent="0.3">
      <c r="A500" t="str">
        <f t="shared" si="14"/>
        <v>ECOLE YASSAMINE KENITRA-Charges Assurances-RC</v>
      </c>
      <c r="B500" t="s">
        <v>101</v>
      </c>
      <c r="C500" t="s">
        <v>27</v>
      </c>
      <c r="D500" t="s">
        <v>58</v>
      </c>
      <c r="E500" t="s">
        <v>121</v>
      </c>
      <c r="F500" s="19">
        <v>17432.8</v>
      </c>
      <c r="G500">
        <f>+SUMIFS('DATA ACHATS CONFIRMES'!C:C,'DATA ACHATS CONFIRMES'!B:B,A500)</f>
        <v>0</v>
      </c>
      <c r="H500" s="19">
        <f t="shared" si="15"/>
        <v>17432.8</v>
      </c>
    </row>
    <row r="501" spans="1:8" hidden="1" x14ac:dyDescent="0.3">
      <c r="A501" t="str">
        <f t="shared" si="14"/>
        <v>ECOLE YASSAMINE KENITRA-Charges contractuelles-DROITS D’ENREGISTREMENT ET DE TIMBRE</v>
      </c>
      <c r="B501" t="s">
        <v>101</v>
      </c>
      <c r="C501" t="s">
        <v>29</v>
      </c>
      <c r="D501" t="s">
        <v>68</v>
      </c>
      <c r="E501" t="s">
        <v>121</v>
      </c>
      <c r="F501" s="19">
        <v>8242.4516666666696</v>
      </c>
      <c r="G501">
        <f>+SUMIFS('DATA ACHATS CONFIRMES'!C:C,'DATA ACHATS CONFIRMES'!B:B,A501)</f>
        <v>0</v>
      </c>
      <c r="H501" s="19">
        <f t="shared" si="15"/>
        <v>8242.4516666666696</v>
      </c>
    </row>
    <row r="502" spans="1:8" hidden="1" x14ac:dyDescent="0.3">
      <c r="A502" t="str">
        <f t="shared" si="14"/>
        <v>ECOLE YASSAMINE KENITRA-Charges contractuelles-EAU</v>
      </c>
      <c r="B502" t="s">
        <v>101</v>
      </c>
      <c r="C502" t="s">
        <v>29</v>
      </c>
      <c r="D502" t="s">
        <v>87</v>
      </c>
      <c r="E502" t="s">
        <v>121</v>
      </c>
      <c r="F502" s="19">
        <v>29852.842499999999</v>
      </c>
      <c r="G502">
        <f>+SUMIFS('DATA ACHATS CONFIRMES'!C:C,'DATA ACHATS CONFIRMES'!B:B,A502)</f>
        <v>0</v>
      </c>
      <c r="H502" s="19">
        <f t="shared" si="15"/>
        <v>29852.842499999999</v>
      </c>
    </row>
    <row r="503" spans="1:8" hidden="1" x14ac:dyDescent="0.3">
      <c r="A503" t="str">
        <f t="shared" si="14"/>
        <v>ECOLE YASSAMINE KENITRA-Charges contractuelles-ELECTRICITE</v>
      </c>
      <c r="B503" t="s">
        <v>101</v>
      </c>
      <c r="C503" t="s">
        <v>29</v>
      </c>
      <c r="D503" t="s">
        <v>88</v>
      </c>
      <c r="E503" t="s">
        <v>121</v>
      </c>
      <c r="F503" s="19">
        <v>134516.73428571399</v>
      </c>
      <c r="G503">
        <f>+SUMIFS('DATA ACHATS CONFIRMES'!C:C,'DATA ACHATS CONFIRMES'!B:B,A503)</f>
        <v>0</v>
      </c>
      <c r="H503" s="19">
        <f t="shared" si="15"/>
        <v>134516.73428571399</v>
      </c>
    </row>
    <row r="504" spans="1:8" hidden="1" x14ac:dyDescent="0.3">
      <c r="A504" t="str">
        <f t="shared" si="14"/>
        <v>ECOLE YASSAMINE KENITRA-Charges contractuelles-FRAIS DE TÉLÉPHONE</v>
      </c>
      <c r="B504" t="s">
        <v>101</v>
      </c>
      <c r="C504" t="s">
        <v>29</v>
      </c>
      <c r="D504" t="s">
        <v>76</v>
      </c>
      <c r="E504" t="s">
        <v>121</v>
      </c>
      <c r="F504" s="19">
        <v>10886.75</v>
      </c>
      <c r="G504">
        <f>+SUMIFS('DATA ACHATS CONFIRMES'!C:C,'DATA ACHATS CONFIRMES'!B:B,A504)</f>
        <v>0</v>
      </c>
      <c r="H504" s="19">
        <f t="shared" si="15"/>
        <v>10886.75</v>
      </c>
    </row>
    <row r="505" spans="1:8" hidden="1" x14ac:dyDescent="0.3">
      <c r="A505" t="str">
        <f t="shared" si="14"/>
        <v>ECOLE YASSAMINE KENITRA-Charges contractuelles-FRAIS ET COMMISSIONS SUR SERVICES BANCAIRES</v>
      </c>
      <c r="B505" t="s">
        <v>101</v>
      </c>
      <c r="C505" t="s">
        <v>29</v>
      </c>
      <c r="D505" t="s">
        <v>73</v>
      </c>
      <c r="E505" t="s">
        <v>121</v>
      </c>
      <c r="F505" s="19">
        <v>26148.721666666701</v>
      </c>
      <c r="G505">
        <f>+SUMIFS('DATA ACHATS CONFIRMES'!C:C,'DATA ACHATS CONFIRMES'!B:B,A505)</f>
        <v>0</v>
      </c>
      <c r="H505" s="19">
        <f t="shared" si="15"/>
        <v>26148.721666666701</v>
      </c>
    </row>
    <row r="506" spans="1:8" hidden="1" x14ac:dyDescent="0.3">
      <c r="A506" t="str">
        <f t="shared" si="14"/>
        <v>ECOLE YASSAMINE KENITRA-Charges contractuelles-FRAIS POSTAUX</v>
      </c>
      <c r="B506" t="s">
        <v>101</v>
      </c>
      <c r="C506" t="s">
        <v>29</v>
      </c>
      <c r="D506" t="s">
        <v>77</v>
      </c>
      <c r="E506" t="s">
        <v>121</v>
      </c>
      <c r="F506" s="19">
        <v>1580.72166666667</v>
      </c>
      <c r="G506">
        <f>+SUMIFS('DATA ACHATS CONFIRMES'!C:C,'DATA ACHATS CONFIRMES'!B:B,A506)</f>
        <v>0</v>
      </c>
      <c r="H506" s="19">
        <f t="shared" si="15"/>
        <v>1580.72166666667</v>
      </c>
    </row>
    <row r="507" spans="1:8" hidden="1" x14ac:dyDescent="0.3">
      <c r="A507" t="str">
        <f t="shared" si="14"/>
        <v>ECOLE YASSAMINE KENITRA-Charges contractuelles-HONORAIRES (FIDAROC, Autres…)</v>
      </c>
      <c r="B507" t="s">
        <v>101</v>
      </c>
      <c r="C507" t="s">
        <v>29</v>
      </c>
      <c r="D507" t="s">
        <v>80</v>
      </c>
      <c r="E507" t="s">
        <v>121</v>
      </c>
      <c r="F507" s="19">
        <v>3050</v>
      </c>
      <c r="G507">
        <f>+SUMIFS('DATA ACHATS CONFIRMES'!C:C,'DATA ACHATS CONFIRMES'!B:B,A507)</f>
        <v>0</v>
      </c>
      <c r="H507" s="19">
        <f t="shared" si="15"/>
        <v>3050</v>
      </c>
    </row>
    <row r="508" spans="1:8" hidden="1" x14ac:dyDescent="0.3">
      <c r="A508" t="str">
        <f t="shared" si="14"/>
        <v>ECOLE YASSAMINE KENITRA-Charges contractuelles-PATENTE</v>
      </c>
      <c r="B508" t="s">
        <v>101</v>
      </c>
      <c r="C508" t="s">
        <v>29</v>
      </c>
      <c r="D508" t="s">
        <v>70</v>
      </c>
      <c r="E508" t="s">
        <v>121</v>
      </c>
      <c r="F508" s="19">
        <v>1200</v>
      </c>
      <c r="G508">
        <f>+SUMIFS('DATA ACHATS CONFIRMES'!C:C,'DATA ACHATS CONFIRMES'!B:B,A508)</f>
        <v>0</v>
      </c>
      <c r="H508" s="19">
        <f t="shared" si="15"/>
        <v>1200</v>
      </c>
    </row>
    <row r="509" spans="1:8" hidden="1" x14ac:dyDescent="0.3">
      <c r="A509" t="str">
        <f t="shared" si="14"/>
        <v>ECOLE YASSAMINE KENITRA-Charges contractuelles-TAXES SUR LES VÉHICULES</v>
      </c>
      <c r="B509" t="s">
        <v>101</v>
      </c>
      <c r="C509" t="s">
        <v>29</v>
      </c>
      <c r="D509" t="s">
        <v>67</v>
      </c>
      <c r="E509" t="s">
        <v>121</v>
      </c>
      <c r="F509" s="19">
        <v>4268</v>
      </c>
      <c r="G509">
        <f>+SUMIFS('DATA ACHATS CONFIRMES'!C:C,'DATA ACHATS CONFIRMES'!B:B,A509)</f>
        <v>0</v>
      </c>
      <c r="H509" s="19">
        <f t="shared" si="15"/>
        <v>4268</v>
      </c>
    </row>
    <row r="510" spans="1:8" hidden="1" x14ac:dyDescent="0.3">
      <c r="A510" t="str">
        <f t="shared" si="14"/>
        <v>ECOLE YASSAMINE KENITRA-Commun-Achats-Consommables</v>
      </c>
      <c r="B510" t="s">
        <v>101</v>
      </c>
      <c r="C510" t="s">
        <v>10</v>
      </c>
      <c r="D510" t="s">
        <v>44</v>
      </c>
      <c r="E510" t="s">
        <v>121</v>
      </c>
      <c r="F510" s="19">
        <v>8176.8919868183302</v>
      </c>
      <c r="G510">
        <f>+SUMIFS('DATA ACHATS CONFIRMES'!C:C,'DATA ACHATS CONFIRMES'!B:B,A510)</f>
        <v>0</v>
      </c>
      <c r="H510" s="19">
        <f t="shared" si="15"/>
        <v>8176.8919868183302</v>
      </c>
    </row>
    <row r="511" spans="1:8" hidden="1" x14ac:dyDescent="0.3">
      <c r="A511" t="str">
        <f t="shared" si="14"/>
        <v>ECOLE YASSAMINE KENITRA-Commun-Achats-Fournitures</v>
      </c>
      <c r="B511" t="s">
        <v>101</v>
      </c>
      <c r="C511" t="s">
        <v>10</v>
      </c>
      <c r="D511" t="s">
        <v>45</v>
      </c>
      <c r="E511" t="s">
        <v>121</v>
      </c>
      <c r="F511" s="19">
        <v>97301.409507515695</v>
      </c>
      <c r="G511">
        <f>+SUMIFS('DATA ACHATS CONFIRMES'!C:C,'DATA ACHATS CONFIRMES'!B:B,A511)</f>
        <v>0</v>
      </c>
      <c r="H511" s="19">
        <f t="shared" si="15"/>
        <v>97301.409507515695</v>
      </c>
    </row>
    <row r="512" spans="1:8" hidden="1" x14ac:dyDescent="0.3">
      <c r="A512" t="str">
        <f t="shared" si="14"/>
        <v>ECOLE YASSAMINE KENITRA-Formations-Formations</v>
      </c>
      <c r="B512" t="s">
        <v>101</v>
      </c>
      <c r="C512" t="s">
        <v>24</v>
      </c>
      <c r="D512" t="s">
        <v>24</v>
      </c>
      <c r="E512" t="s">
        <v>121</v>
      </c>
      <c r="F512" s="19">
        <v>21200</v>
      </c>
      <c r="G512">
        <f>+SUMIFS('DATA ACHATS CONFIRMES'!C:C,'DATA ACHATS CONFIRMES'!B:B,A512)</f>
        <v>0</v>
      </c>
      <c r="H512" s="19">
        <f t="shared" si="15"/>
        <v>21200</v>
      </c>
    </row>
    <row r="513" spans="1:8" hidden="1" x14ac:dyDescent="0.3">
      <c r="A513" t="str">
        <f t="shared" si="14"/>
        <v>ECOLE YASSAMINE KENITRA-Marketing et Communication-Activités After School</v>
      </c>
      <c r="B513" t="s">
        <v>101</v>
      </c>
      <c r="C513" t="s">
        <v>28</v>
      </c>
      <c r="D513" t="s">
        <v>64</v>
      </c>
      <c r="E513" t="s">
        <v>121</v>
      </c>
      <c r="F513" s="19">
        <v>2500</v>
      </c>
      <c r="G513">
        <f>+SUMIFS('DATA ACHATS CONFIRMES'!C:C,'DATA ACHATS CONFIRMES'!B:B,A513)</f>
        <v>0</v>
      </c>
      <c r="H513" s="19">
        <f t="shared" si="15"/>
        <v>2500</v>
      </c>
    </row>
    <row r="514" spans="1:8" hidden="1" x14ac:dyDescent="0.3">
      <c r="A514" t="str">
        <f t="shared" si="14"/>
        <v>ECOLE YASSAMINE KENITRA-Marketing et Communication-Campagne de communication</v>
      </c>
      <c r="B514" t="s">
        <v>101</v>
      </c>
      <c r="C514" t="s">
        <v>28</v>
      </c>
      <c r="D514" t="s">
        <v>65</v>
      </c>
      <c r="E514" t="s">
        <v>121</v>
      </c>
      <c r="F514" s="19">
        <v>30000</v>
      </c>
      <c r="G514">
        <f>+SUMIFS('DATA ACHATS CONFIRMES'!C:C,'DATA ACHATS CONFIRMES'!B:B,A514)</f>
        <v>0</v>
      </c>
      <c r="H514" s="19">
        <f t="shared" si="15"/>
        <v>30000</v>
      </c>
    </row>
    <row r="515" spans="1:8" hidden="1" x14ac:dyDescent="0.3">
      <c r="A515" t="str">
        <f t="shared" si="14"/>
        <v>ECOLE YASSAMINE KENITRA-Marketing et Communication-Conférences</v>
      </c>
      <c r="B515" t="s">
        <v>101</v>
      </c>
      <c r="C515" t="s">
        <v>28</v>
      </c>
      <c r="D515" t="s">
        <v>60</v>
      </c>
      <c r="E515" t="s">
        <v>121</v>
      </c>
      <c r="F515" s="19">
        <v>5000</v>
      </c>
      <c r="G515">
        <f>+SUMIFS('DATA ACHATS CONFIRMES'!C:C,'DATA ACHATS CONFIRMES'!B:B,A515)</f>
        <v>0</v>
      </c>
      <c r="H515" s="19">
        <f t="shared" si="15"/>
        <v>5000</v>
      </c>
    </row>
    <row r="516" spans="1:8" hidden="1" x14ac:dyDescent="0.3">
      <c r="A516" t="str">
        <f t="shared" si="14"/>
        <v>ECOLE YASSAMINE KENITRA-Marketing et Communication-Impression documents</v>
      </c>
      <c r="B516" t="s">
        <v>101</v>
      </c>
      <c r="C516" t="s">
        <v>28</v>
      </c>
      <c r="D516" t="s">
        <v>61</v>
      </c>
      <c r="E516" t="s">
        <v>121</v>
      </c>
      <c r="F516" s="19">
        <v>10000</v>
      </c>
      <c r="G516">
        <f>+SUMIFS('DATA ACHATS CONFIRMES'!C:C,'DATA ACHATS CONFIRMES'!B:B,A516)</f>
        <v>0</v>
      </c>
      <c r="H516" s="19">
        <f t="shared" si="15"/>
        <v>10000</v>
      </c>
    </row>
    <row r="517" spans="1:8" hidden="1" x14ac:dyDescent="0.3">
      <c r="A517" t="str">
        <f t="shared" si="14"/>
        <v>ECOLE YASSAMINE KENITRA-Marketing et Communication-Journée portes ouvertes</v>
      </c>
      <c r="B517" t="s">
        <v>101</v>
      </c>
      <c r="C517" t="s">
        <v>28</v>
      </c>
      <c r="D517" t="s">
        <v>62</v>
      </c>
      <c r="E517" t="s">
        <v>121</v>
      </c>
      <c r="F517" s="19">
        <v>20000</v>
      </c>
      <c r="G517">
        <f>+SUMIFS('DATA ACHATS CONFIRMES'!C:C,'DATA ACHATS CONFIRMES'!B:B,A517)</f>
        <v>0</v>
      </c>
      <c r="H517" s="19">
        <f t="shared" si="15"/>
        <v>20000</v>
      </c>
    </row>
    <row r="518" spans="1:8" hidden="1" x14ac:dyDescent="0.3">
      <c r="A518" t="str">
        <f t="shared" ref="A518:A581" si="16">+IF(OR(D518="Fournitures",D518="consommables"),CONCATENATE(B518,"-",E518,"-",C518,"-",D518), CONCATENATE(B518,"-",C518,"-",D518))</f>
        <v>ECOLE YASSAMINE KENITRA-Marketing et Communication-Signalisation &amp; aménagement</v>
      </c>
      <c r="B518" t="s">
        <v>101</v>
      </c>
      <c r="C518" t="s">
        <v>28</v>
      </c>
      <c r="D518" t="s">
        <v>59</v>
      </c>
      <c r="E518" t="s">
        <v>121</v>
      </c>
      <c r="F518" s="19">
        <v>0</v>
      </c>
      <c r="G518">
        <f>+SUMIFS('DATA ACHATS CONFIRMES'!C:C,'DATA ACHATS CONFIRMES'!B:B,A518)</f>
        <v>0</v>
      </c>
      <c r="H518" s="19">
        <f t="shared" ref="H518:H581" si="17">+F518-G518</f>
        <v>0</v>
      </c>
    </row>
    <row r="519" spans="1:8" hidden="1" x14ac:dyDescent="0.3">
      <c r="A519" t="str">
        <f t="shared" si="16"/>
        <v>ECOLE YASSAMINE KENITRA-Marketing et Communication-Sponsoring de postes</v>
      </c>
      <c r="B519" t="s">
        <v>101</v>
      </c>
      <c r="C519" t="s">
        <v>28</v>
      </c>
      <c r="D519" t="s">
        <v>63</v>
      </c>
      <c r="E519" t="s">
        <v>121</v>
      </c>
      <c r="F519" s="19">
        <v>10000</v>
      </c>
      <c r="G519">
        <f>+SUMIFS('DATA ACHATS CONFIRMES'!C:C,'DATA ACHATS CONFIRMES'!B:B,A519)</f>
        <v>0</v>
      </c>
      <c r="H519" s="19">
        <f t="shared" si="17"/>
        <v>10000</v>
      </c>
    </row>
    <row r="520" spans="1:8" hidden="1" x14ac:dyDescent="0.3">
      <c r="A520" t="str">
        <f t="shared" si="16"/>
        <v>ECOLE YASSAMINE KENITRA-Maternelle-Achats-Consommables</v>
      </c>
      <c r="B520" t="s">
        <v>101</v>
      </c>
      <c r="C520" t="s">
        <v>10</v>
      </c>
      <c r="D520" t="s">
        <v>44</v>
      </c>
      <c r="E520" t="s">
        <v>131</v>
      </c>
      <c r="F520" s="19">
        <v>17054.457218543001</v>
      </c>
      <c r="G520">
        <f>+SUMIFS('DATA ACHATS CONFIRMES'!C:C,'DATA ACHATS CONFIRMES'!B:B,A520)</f>
        <v>0</v>
      </c>
      <c r="H520" s="19">
        <f t="shared" si="17"/>
        <v>17054.457218543001</v>
      </c>
    </row>
    <row r="521" spans="1:8" hidden="1" x14ac:dyDescent="0.3">
      <c r="A521" t="str">
        <f t="shared" si="16"/>
        <v>ECOLE YASSAMINE KENITRA-Maternelle-Achats-Fournitures</v>
      </c>
      <c r="B521" t="s">
        <v>101</v>
      </c>
      <c r="C521" t="s">
        <v>10</v>
      </c>
      <c r="D521" t="s">
        <v>45</v>
      </c>
      <c r="E521" t="s">
        <v>131</v>
      </c>
      <c r="F521" s="19">
        <v>39651.081189332399</v>
      </c>
      <c r="G521">
        <f>+SUMIFS('DATA ACHATS CONFIRMES'!C:C,'DATA ACHATS CONFIRMES'!B:B,A521)</f>
        <v>0</v>
      </c>
      <c r="H521" s="19">
        <f t="shared" si="17"/>
        <v>39651.081189332399</v>
      </c>
    </row>
    <row r="522" spans="1:8" hidden="1" x14ac:dyDescent="0.3">
      <c r="A522" t="str">
        <f t="shared" si="16"/>
        <v>ECOLE YASSAMINE KENITRA-Parascolaire-Divers Evenements</v>
      </c>
      <c r="B522" t="s">
        <v>101</v>
      </c>
      <c r="C522" t="s">
        <v>30</v>
      </c>
      <c r="D522" t="s">
        <v>129</v>
      </c>
      <c r="E522" t="s">
        <v>121</v>
      </c>
      <c r="F522" s="19">
        <v>14480.421841658601</v>
      </c>
      <c r="G522">
        <f>+SUMIFS('DATA ACHATS CONFIRMES'!C:C,'DATA ACHATS CONFIRMES'!B:B,A522)</f>
        <v>0</v>
      </c>
      <c r="H522" s="19">
        <f t="shared" si="17"/>
        <v>14480.421841658601</v>
      </c>
    </row>
    <row r="523" spans="1:8" hidden="1" x14ac:dyDescent="0.3">
      <c r="A523" t="str">
        <f t="shared" si="16"/>
        <v>ECOLE YASSAMINE KENITRA-Primaire-Achats-Consommables</v>
      </c>
      <c r="B523" t="s">
        <v>101</v>
      </c>
      <c r="C523" t="s">
        <v>10</v>
      </c>
      <c r="D523" t="s">
        <v>44</v>
      </c>
      <c r="E523" t="s">
        <v>132</v>
      </c>
      <c r="F523" s="19">
        <v>14777.4428997594</v>
      </c>
      <c r="G523">
        <f>+SUMIFS('DATA ACHATS CONFIRMES'!C:C,'DATA ACHATS CONFIRMES'!B:B,A523)</f>
        <v>0</v>
      </c>
      <c r="H523" s="19">
        <f t="shared" si="17"/>
        <v>14777.4428997594</v>
      </c>
    </row>
    <row r="524" spans="1:8" hidden="1" x14ac:dyDescent="0.3">
      <c r="A524" t="str">
        <f t="shared" si="16"/>
        <v>ECOLE YASSAMINE KENITRA-Primaire-Achats-Fournitures</v>
      </c>
      <c r="B524" t="s">
        <v>101</v>
      </c>
      <c r="C524" t="s">
        <v>10</v>
      </c>
      <c r="D524" t="s">
        <v>45</v>
      </c>
      <c r="E524" t="s">
        <v>132</v>
      </c>
      <c r="F524" s="19">
        <v>38161.442670198703</v>
      </c>
      <c r="G524">
        <f>+SUMIFS('DATA ACHATS CONFIRMES'!C:C,'DATA ACHATS CONFIRMES'!B:B,A524)</f>
        <v>0</v>
      </c>
      <c r="H524" s="19">
        <f t="shared" si="17"/>
        <v>38161.442670198703</v>
      </c>
    </row>
    <row r="525" spans="1:8" hidden="1" x14ac:dyDescent="0.3">
      <c r="A525" t="str">
        <f t="shared" si="16"/>
        <v>ECOLE YASSAMINE KENITRA-SI-Autres charges SI</v>
      </c>
      <c r="B525" t="s">
        <v>101</v>
      </c>
      <c r="C525" t="s">
        <v>25</v>
      </c>
      <c r="D525" t="s">
        <v>48</v>
      </c>
      <c r="E525" t="s">
        <v>121</v>
      </c>
      <c r="F525" s="19">
        <v>7103.7526688532398</v>
      </c>
      <c r="G525">
        <f>+SUMIFS('DATA ACHATS CONFIRMES'!C:C,'DATA ACHATS CONFIRMES'!B:B,A525)</f>
        <v>0</v>
      </c>
      <c r="H525" s="19">
        <f t="shared" si="17"/>
        <v>7103.7526688532398</v>
      </c>
    </row>
    <row r="526" spans="1:8" hidden="1" x14ac:dyDescent="0.3">
      <c r="A526" t="str">
        <f t="shared" si="16"/>
        <v>ECOLE YASSAMINE KENITRA-SI-Dématérialisation des RI</v>
      </c>
      <c r="B526" t="s">
        <v>101</v>
      </c>
      <c r="C526" t="s">
        <v>25</v>
      </c>
      <c r="D526" t="s">
        <v>53</v>
      </c>
      <c r="E526" t="s">
        <v>121</v>
      </c>
      <c r="F526" s="19">
        <v>1479.94847267776</v>
      </c>
      <c r="G526">
        <f>+SUMIFS('DATA ACHATS CONFIRMES'!C:C,'DATA ACHATS CONFIRMES'!B:B,A526)</f>
        <v>0</v>
      </c>
      <c r="H526" s="19">
        <f t="shared" si="17"/>
        <v>1479.94847267776</v>
      </c>
    </row>
    <row r="527" spans="1:8" hidden="1" x14ac:dyDescent="0.3">
      <c r="A527" t="str">
        <f t="shared" si="16"/>
        <v>ECOLE YASSAMINE KENITRA-SI-GPS</v>
      </c>
      <c r="B527" t="s">
        <v>101</v>
      </c>
      <c r="C527" t="s">
        <v>25</v>
      </c>
      <c r="D527" t="s">
        <v>49</v>
      </c>
      <c r="E527" t="s">
        <v>121</v>
      </c>
      <c r="F527" s="19">
        <v>3043.6668254052602</v>
      </c>
      <c r="G527">
        <f>+SUMIFS('DATA ACHATS CONFIRMES'!C:C,'DATA ACHATS CONFIRMES'!B:B,A527)</f>
        <v>0</v>
      </c>
      <c r="H527" s="19">
        <f t="shared" si="17"/>
        <v>3043.6668254052602</v>
      </c>
    </row>
    <row r="528" spans="1:8" hidden="1" x14ac:dyDescent="0.3">
      <c r="A528" t="str">
        <f t="shared" si="16"/>
        <v>ECOLE YASSAMINE KENITRA-SI-Pronote</v>
      </c>
      <c r="B528" t="s">
        <v>101</v>
      </c>
      <c r="C528" t="s">
        <v>25</v>
      </c>
      <c r="D528" t="s">
        <v>51</v>
      </c>
      <c r="E528" t="s">
        <v>121</v>
      </c>
      <c r="F528" s="19">
        <v>29500</v>
      </c>
      <c r="G528">
        <f>+SUMIFS('DATA ACHATS CONFIRMES'!C:C,'DATA ACHATS CONFIRMES'!B:B,A528)</f>
        <v>0</v>
      </c>
      <c r="H528" s="19">
        <f t="shared" si="17"/>
        <v>29500</v>
      </c>
    </row>
    <row r="529" spans="1:8" hidden="1" x14ac:dyDescent="0.3">
      <c r="A529" t="str">
        <f t="shared" si="16"/>
        <v>ECOLE YASSAMINE KENITRA-SI-SAGE 1000</v>
      </c>
      <c r="B529" t="s">
        <v>101</v>
      </c>
      <c r="C529" t="s">
        <v>25</v>
      </c>
      <c r="D529" t="s">
        <v>54</v>
      </c>
      <c r="E529" t="s">
        <v>121</v>
      </c>
      <c r="F529" s="19">
        <v>3114.78509661933</v>
      </c>
      <c r="G529">
        <f>+SUMIFS('DATA ACHATS CONFIRMES'!C:C,'DATA ACHATS CONFIRMES'!B:B,A529)</f>
        <v>0</v>
      </c>
      <c r="H529" s="19">
        <f t="shared" si="17"/>
        <v>3114.78509661933</v>
      </c>
    </row>
    <row r="530" spans="1:8" hidden="1" x14ac:dyDescent="0.3">
      <c r="A530" t="str">
        <f t="shared" si="16"/>
        <v>ECOLE YASSAMINE KENITRA-SI-SAGE PAIE</v>
      </c>
      <c r="B530" t="s">
        <v>101</v>
      </c>
      <c r="C530" t="s">
        <v>25</v>
      </c>
      <c r="D530" t="s">
        <v>50</v>
      </c>
      <c r="E530" t="s">
        <v>121</v>
      </c>
      <c r="F530" s="19">
        <v>3079.0327974060801</v>
      </c>
      <c r="G530">
        <f>+SUMIFS('DATA ACHATS CONFIRMES'!C:C,'DATA ACHATS CONFIRMES'!B:B,A530)</f>
        <v>0</v>
      </c>
      <c r="H530" s="19">
        <f t="shared" si="17"/>
        <v>3079.0327974060801</v>
      </c>
    </row>
    <row r="531" spans="1:8" hidden="1" x14ac:dyDescent="0.3">
      <c r="A531" t="str">
        <f t="shared" si="16"/>
        <v>ECOLE YASSAMINE KENITRA-SI-Vdoc</v>
      </c>
      <c r="B531" t="s">
        <v>101</v>
      </c>
      <c r="C531" t="s">
        <v>25</v>
      </c>
      <c r="D531" t="s">
        <v>52</v>
      </c>
      <c r="E531" t="s">
        <v>121</v>
      </c>
      <c r="F531" s="19">
        <v>4883.8299598366002</v>
      </c>
      <c r="G531">
        <f>+SUMIFS('DATA ACHATS CONFIRMES'!C:C,'DATA ACHATS CONFIRMES'!B:B,A531)</f>
        <v>0</v>
      </c>
      <c r="H531" s="19">
        <f t="shared" si="17"/>
        <v>4883.8299598366002</v>
      </c>
    </row>
    <row r="532" spans="1:8" hidden="1" x14ac:dyDescent="0.3">
      <c r="A532" t="str">
        <f t="shared" si="16"/>
        <v>Ecole Yassamine khouribga-Achats Hors Circuit (Caisse)-Achats Hors Circuit (Caisse)</v>
      </c>
      <c r="B532" t="s">
        <v>93</v>
      </c>
      <c r="C532" t="s">
        <v>26</v>
      </c>
      <c r="D532" t="s">
        <v>26</v>
      </c>
      <c r="E532" t="s">
        <v>121</v>
      </c>
      <c r="F532" s="19">
        <v>30000</v>
      </c>
      <c r="G532">
        <f>+SUMIFS('DATA ACHATS CONFIRMES'!C:C,'DATA ACHATS CONFIRMES'!B:B,A532)</f>
        <v>0</v>
      </c>
      <c r="H532" s="19">
        <f t="shared" si="17"/>
        <v>30000</v>
      </c>
    </row>
    <row r="533" spans="1:8" hidden="1" x14ac:dyDescent="0.3">
      <c r="A533" t="str">
        <f t="shared" si="16"/>
        <v>Ecole Yassamine khouribga-Achats-Divers</v>
      </c>
      <c r="B533" t="s">
        <v>93</v>
      </c>
      <c r="C533" t="s">
        <v>10</v>
      </c>
      <c r="D533" t="s">
        <v>31</v>
      </c>
      <c r="E533" t="s">
        <v>121</v>
      </c>
      <c r="F533" s="19">
        <v>30714.114584695901</v>
      </c>
      <c r="G533">
        <f>+SUMIFS('DATA ACHATS CONFIRMES'!C:C,'DATA ACHATS CONFIRMES'!B:B,A533)</f>
        <v>0</v>
      </c>
      <c r="H533" s="19">
        <f t="shared" si="17"/>
        <v>30714.114584695901</v>
      </c>
    </row>
    <row r="534" spans="1:8" hidden="1" x14ac:dyDescent="0.3">
      <c r="A534" t="str">
        <f t="shared" si="16"/>
        <v>Ecole Yassamine khouribga-Achats-Divers Prestations de service</v>
      </c>
      <c r="B534" t="s">
        <v>93</v>
      </c>
      <c r="C534" t="s">
        <v>10</v>
      </c>
      <c r="D534" t="s">
        <v>123</v>
      </c>
      <c r="E534" t="s">
        <v>121</v>
      </c>
      <c r="F534" s="19">
        <v>32971.060045938502</v>
      </c>
      <c r="G534">
        <f>+SUMIFS('DATA ACHATS CONFIRMES'!C:C,'DATA ACHATS CONFIRMES'!B:B,A534)</f>
        <v>0</v>
      </c>
      <c r="H534" s="19">
        <f t="shared" si="17"/>
        <v>32971.060045938502</v>
      </c>
    </row>
    <row r="535" spans="1:8" hidden="1" x14ac:dyDescent="0.3">
      <c r="A535" t="str">
        <f t="shared" si="16"/>
        <v>Ecole Yassamine khouribga-Achats-Entretien et réparations</v>
      </c>
      <c r="B535" t="s">
        <v>93</v>
      </c>
      <c r="C535" t="s">
        <v>10</v>
      </c>
      <c r="D535" t="s">
        <v>43</v>
      </c>
      <c r="E535" t="s">
        <v>121</v>
      </c>
      <c r="F535" s="19">
        <v>116548.579387209</v>
      </c>
      <c r="G535">
        <f>+SUMIFS('DATA ACHATS CONFIRMES'!C:C,'DATA ACHATS CONFIRMES'!B:B,A535)</f>
        <v>0</v>
      </c>
      <c r="H535" s="19">
        <f t="shared" si="17"/>
        <v>116548.579387209</v>
      </c>
    </row>
    <row r="536" spans="1:8" hidden="1" x14ac:dyDescent="0.3">
      <c r="A536" t="str">
        <f t="shared" si="16"/>
        <v>Ecole Yassamine khouribga-Achats-Location copieur</v>
      </c>
      <c r="B536" t="s">
        <v>93</v>
      </c>
      <c r="C536" t="s">
        <v>10</v>
      </c>
      <c r="D536" t="s">
        <v>124</v>
      </c>
      <c r="E536" t="s">
        <v>121</v>
      </c>
      <c r="F536" s="19">
        <v>135480.83056010501</v>
      </c>
      <c r="G536">
        <f>+SUMIFS('DATA ACHATS CONFIRMES'!C:C,'DATA ACHATS CONFIRMES'!B:B,A536)</f>
        <v>0</v>
      </c>
      <c r="H536" s="19">
        <f t="shared" si="17"/>
        <v>135480.83056010501</v>
      </c>
    </row>
    <row r="537" spans="1:8" hidden="1" x14ac:dyDescent="0.3">
      <c r="A537" t="str">
        <f t="shared" si="16"/>
        <v>Ecole Yassamine khouribga-Achats-Pharmacie</v>
      </c>
      <c r="B537" t="s">
        <v>93</v>
      </c>
      <c r="C537" t="s">
        <v>10</v>
      </c>
      <c r="D537" t="s">
        <v>32</v>
      </c>
      <c r="E537" t="s">
        <v>121</v>
      </c>
      <c r="F537" s="19">
        <v>41279.414456507497</v>
      </c>
      <c r="G537">
        <f>+SUMIFS('DATA ACHATS CONFIRMES'!C:C,'DATA ACHATS CONFIRMES'!B:B,A537)</f>
        <v>0</v>
      </c>
      <c r="H537" s="19">
        <f t="shared" si="17"/>
        <v>41279.414456507497</v>
      </c>
    </row>
    <row r="538" spans="1:8" hidden="1" x14ac:dyDescent="0.3">
      <c r="A538" t="str">
        <f t="shared" si="16"/>
        <v>Ecole Yassamine khouribga-Achats-Produits de nettoyage</v>
      </c>
      <c r="B538" t="s">
        <v>93</v>
      </c>
      <c r="C538" t="s">
        <v>10</v>
      </c>
      <c r="D538" t="s">
        <v>36</v>
      </c>
      <c r="E538" t="s">
        <v>121</v>
      </c>
      <c r="F538" s="19">
        <v>29395.111199999999</v>
      </c>
      <c r="G538">
        <f>+SUMIFS('DATA ACHATS CONFIRMES'!C:C,'DATA ACHATS CONFIRMES'!B:B,A538)</f>
        <v>0</v>
      </c>
      <c r="H538" s="19">
        <f t="shared" si="17"/>
        <v>29395.111199999999</v>
      </c>
    </row>
    <row r="539" spans="1:8" hidden="1" x14ac:dyDescent="0.3">
      <c r="A539" t="str">
        <f t="shared" si="16"/>
        <v>Ecole Yassamine khouribga-Achats-Travaux d'impression</v>
      </c>
      <c r="B539" t="s">
        <v>93</v>
      </c>
      <c r="C539" t="s">
        <v>10</v>
      </c>
      <c r="D539" t="s">
        <v>35</v>
      </c>
      <c r="E539" t="s">
        <v>121</v>
      </c>
      <c r="F539" s="19">
        <v>92728.669090909098</v>
      </c>
      <c r="G539">
        <f>+SUMIFS('DATA ACHATS CONFIRMES'!C:C,'DATA ACHATS CONFIRMES'!B:B,A539)</f>
        <v>0</v>
      </c>
      <c r="H539" s="19">
        <f t="shared" si="17"/>
        <v>92728.669090909098</v>
      </c>
    </row>
    <row r="540" spans="1:8" hidden="1" x14ac:dyDescent="0.3">
      <c r="A540" t="str">
        <f t="shared" si="16"/>
        <v>Ecole Yassamine khouribga-Achats-Vêtement de travail</v>
      </c>
      <c r="B540" t="s">
        <v>93</v>
      </c>
      <c r="C540" t="s">
        <v>10</v>
      </c>
      <c r="D540" t="s">
        <v>33</v>
      </c>
      <c r="E540" t="s">
        <v>121</v>
      </c>
      <c r="F540" s="19">
        <v>93872.290909090894</v>
      </c>
      <c r="G540">
        <f>+SUMIFS('DATA ACHATS CONFIRMES'!C:C,'DATA ACHATS CONFIRMES'!B:B,A540)</f>
        <v>0</v>
      </c>
      <c r="H540" s="19">
        <f t="shared" si="17"/>
        <v>93872.290909090894</v>
      </c>
    </row>
    <row r="541" spans="1:8" hidden="1" x14ac:dyDescent="0.3">
      <c r="A541" t="str">
        <f t="shared" si="16"/>
        <v>Ecole Yassamine khouribga-Charges Assurances-AT</v>
      </c>
      <c r="B541" t="s">
        <v>93</v>
      </c>
      <c r="C541" t="s">
        <v>27</v>
      </c>
      <c r="D541" t="s">
        <v>57</v>
      </c>
      <c r="E541" t="s">
        <v>121</v>
      </c>
      <c r="F541" s="19">
        <v>40007.152000000002</v>
      </c>
      <c r="G541">
        <f>+SUMIFS('DATA ACHATS CONFIRMES'!C:C,'DATA ACHATS CONFIRMES'!B:B,A541)</f>
        <v>0</v>
      </c>
      <c r="H541" s="19">
        <f t="shared" si="17"/>
        <v>40007.152000000002</v>
      </c>
    </row>
    <row r="542" spans="1:8" hidden="1" x14ac:dyDescent="0.3">
      <c r="A542" t="str">
        <f t="shared" si="16"/>
        <v>Ecole Yassamine khouribga-Charges Assurances-AUTO</v>
      </c>
      <c r="B542" t="s">
        <v>93</v>
      </c>
      <c r="C542" t="s">
        <v>27</v>
      </c>
      <c r="D542" t="s">
        <v>55</v>
      </c>
      <c r="E542" t="s">
        <v>126</v>
      </c>
      <c r="F542" s="19">
        <v>0</v>
      </c>
      <c r="G542">
        <f>+SUMIFS('DATA ACHATS CONFIRMES'!C:C,'DATA ACHATS CONFIRMES'!B:B,A542)</f>
        <v>0</v>
      </c>
      <c r="H542" s="19">
        <f t="shared" si="17"/>
        <v>0</v>
      </c>
    </row>
    <row r="543" spans="1:8" hidden="1" x14ac:dyDescent="0.3">
      <c r="A543" t="str">
        <f t="shared" si="16"/>
        <v>Ecole Yassamine khouribga-Charges Assurances-RC</v>
      </c>
      <c r="B543" t="s">
        <v>93</v>
      </c>
      <c r="C543" t="s">
        <v>27</v>
      </c>
      <c r="D543" t="s">
        <v>58</v>
      </c>
      <c r="E543" t="s">
        <v>121</v>
      </c>
      <c r="F543" s="19">
        <v>44074.6</v>
      </c>
      <c r="G543">
        <f>+SUMIFS('DATA ACHATS CONFIRMES'!C:C,'DATA ACHATS CONFIRMES'!B:B,A543)</f>
        <v>0</v>
      </c>
      <c r="H543" s="19">
        <f t="shared" si="17"/>
        <v>44074.6</v>
      </c>
    </row>
    <row r="544" spans="1:8" hidden="1" x14ac:dyDescent="0.3">
      <c r="A544" t="str">
        <f t="shared" si="16"/>
        <v>Ecole Yassamine khouribga-Charges contractuelles-EAU</v>
      </c>
      <c r="B544" t="s">
        <v>93</v>
      </c>
      <c r="C544" t="s">
        <v>29</v>
      </c>
      <c r="D544" t="s">
        <v>87</v>
      </c>
      <c r="E544" t="s">
        <v>121</v>
      </c>
      <c r="F544" s="19">
        <v>205913.22</v>
      </c>
      <c r="G544">
        <f>+SUMIFS('DATA ACHATS CONFIRMES'!C:C,'DATA ACHATS CONFIRMES'!B:B,A544)</f>
        <v>0</v>
      </c>
      <c r="H544" s="19">
        <f t="shared" si="17"/>
        <v>205913.22</v>
      </c>
    </row>
    <row r="545" spans="1:8" hidden="1" x14ac:dyDescent="0.3">
      <c r="A545" t="str">
        <f t="shared" si="16"/>
        <v>Ecole Yassamine khouribga-Charges contractuelles-ELECTRICITE</v>
      </c>
      <c r="B545" t="s">
        <v>93</v>
      </c>
      <c r="C545" t="s">
        <v>29</v>
      </c>
      <c r="D545" t="s">
        <v>88</v>
      </c>
      <c r="E545" t="s">
        <v>121</v>
      </c>
      <c r="F545" s="19">
        <v>142078.30666666699</v>
      </c>
      <c r="G545">
        <f>+SUMIFS('DATA ACHATS CONFIRMES'!C:C,'DATA ACHATS CONFIRMES'!B:B,A545)</f>
        <v>0</v>
      </c>
      <c r="H545" s="19">
        <f t="shared" si="17"/>
        <v>142078.30666666699</v>
      </c>
    </row>
    <row r="546" spans="1:8" hidden="1" x14ac:dyDescent="0.3">
      <c r="A546" t="str">
        <f t="shared" si="16"/>
        <v>Ecole Yassamine khouribga-Charges contractuelles-FRAIS DE TÉLÉPHONE</v>
      </c>
      <c r="B546" t="s">
        <v>93</v>
      </c>
      <c r="C546" t="s">
        <v>29</v>
      </c>
      <c r="D546" t="s">
        <v>76</v>
      </c>
      <c r="E546" t="s">
        <v>121</v>
      </c>
      <c r="F546" s="19">
        <v>16341.746666666701</v>
      </c>
      <c r="G546">
        <f>+SUMIFS('DATA ACHATS CONFIRMES'!C:C,'DATA ACHATS CONFIRMES'!B:B,A546)</f>
        <v>0</v>
      </c>
      <c r="H546" s="19">
        <f t="shared" si="17"/>
        <v>16341.746666666701</v>
      </c>
    </row>
    <row r="547" spans="1:8" hidden="1" x14ac:dyDescent="0.3">
      <c r="A547" t="str">
        <f t="shared" si="16"/>
        <v>Ecole Yassamine khouribga-Charges contractuelles-FRAIS ET COMMISSIONS SUR SERVICES BANCAIRES</v>
      </c>
      <c r="B547" t="s">
        <v>93</v>
      </c>
      <c r="C547" t="s">
        <v>29</v>
      </c>
      <c r="D547" t="s">
        <v>73</v>
      </c>
      <c r="E547" t="s">
        <v>121</v>
      </c>
      <c r="F547" s="19">
        <v>16275.5816666667</v>
      </c>
      <c r="G547">
        <f>+SUMIFS('DATA ACHATS CONFIRMES'!C:C,'DATA ACHATS CONFIRMES'!B:B,A547)</f>
        <v>0</v>
      </c>
      <c r="H547" s="19">
        <f t="shared" si="17"/>
        <v>16275.5816666667</v>
      </c>
    </row>
    <row r="548" spans="1:8" hidden="1" x14ac:dyDescent="0.3">
      <c r="A548" t="str">
        <f t="shared" si="16"/>
        <v>Ecole Yassamine khouribga-Charges contractuelles-FRAIS POSTAUX</v>
      </c>
      <c r="B548" t="s">
        <v>93</v>
      </c>
      <c r="C548" t="s">
        <v>29</v>
      </c>
      <c r="D548" t="s">
        <v>77</v>
      </c>
      <c r="E548" t="s">
        <v>121</v>
      </c>
      <c r="F548" s="19">
        <v>517.14499999999998</v>
      </c>
      <c r="G548">
        <f>+SUMIFS('DATA ACHATS CONFIRMES'!C:C,'DATA ACHATS CONFIRMES'!B:B,A548)</f>
        <v>0</v>
      </c>
      <c r="H548" s="19">
        <f t="shared" si="17"/>
        <v>517.14499999999998</v>
      </c>
    </row>
    <row r="549" spans="1:8" hidden="1" x14ac:dyDescent="0.3">
      <c r="A549" t="str">
        <f t="shared" si="16"/>
        <v>Ecole Yassamine khouribga-Charges contractuelles-HONORAIRES (FIDAROC, Autres…)</v>
      </c>
      <c r="B549" t="s">
        <v>93</v>
      </c>
      <c r="C549" t="s">
        <v>29</v>
      </c>
      <c r="D549" t="s">
        <v>80</v>
      </c>
      <c r="E549" t="s">
        <v>121</v>
      </c>
      <c r="F549" s="19">
        <v>3050</v>
      </c>
      <c r="G549">
        <f>+SUMIFS('DATA ACHATS CONFIRMES'!C:C,'DATA ACHATS CONFIRMES'!B:B,A549)</f>
        <v>0</v>
      </c>
      <c r="H549" s="19">
        <f t="shared" si="17"/>
        <v>3050</v>
      </c>
    </row>
    <row r="550" spans="1:8" hidden="1" x14ac:dyDescent="0.3">
      <c r="A550" t="str">
        <f t="shared" si="16"/>
        <v>Ecole Yassamine khouribga-Commun-Achats-Fournitures</v>
      </c>
      <c r="B550" t="s">
        <v>93</v>
      </c>
      <c r="C550" t="s">
        <v>10</v>
      </c>
      <c r="D550" t="s">
        <v>45</v>
      </c>
      <c r="E550" t="s">
        <v>121</v>
      </c>
      <c r="F550" s="19">
        <v>148065.150429865</v>
      </c>
      <c r="G550">
        <f>+SUMIFS('DATA ACHATS CONFIRMES'!C:C,'DATA ACHATS CONFIRMES'!B:B,A550)</f>
        <v>0</v>
      </c>
      <c r="H550" s="19">
        <f t="shared" si="17"/>
        <v>148065.150429865</v>
      </c>
    </row>
    <row r="551" spans="1:8" hidden="1" x14ac:dyDescent="0.3">
      <c r="A551" t="str">
        <f t="shared" si="16"/>
        <v>Ecole Yassamine khouribga-Formations-Formations</v>
      </c>
      <c r="B551" t="s">
        <v>93</v>
      </c>
      <c r="C551" t="s">
        <v>24</v>
      </c>
      <c r="D551" t="s">
        <v>24</v>
      </c>
      <c r="E551" t="s">
        <v>121</v>
      </c>
      <c r="F551" s="19">
        <v>22010</v>
      </c>
      <c r="G551">
        <f>+SUMIFS('DATA ACHATS CONFIRMES'!C:C,'DATA ACHATS CONFIRMES'!B:B,A551)</f>
        <v>0</v>
      </c>
      <c r="H551" s="19">
        <f t="shared" si="17"/>
        <v>22010</v>
      </c>
    </row>
    <row r="552" spans="1:8" hidden="1" x14ac:dyDescent="0.3">
      <c r="A552" t="str">
        <f t="shared" si="16"/>
        <v>Ecole Yassamine khouribga-Maternelle-Achats-Consommables</v>
      </c>
      <c r="B552" t="s">
        <v>93</v>
      </c>
      <c r="C552" t="s">
        <v>10</v>
      </c>
      <c r="D552" t="s">
        <v>44</v>
      </c>
      <c r="E552" t="s">
        <v>131</v>
      </c>
      <c r="F552" s="19">
        <v>28625.297414512101</v>
      </c>
      <c r="G552">
        <f>+SUMIFS('DATA ACHATS CONFIRMES'!C:C,'DATA ACHATS CONFIRMES'!B:B,A552)</f>
        <v>0</v>
      </c>
      <c r="H552" s="19">
        <f t="shared" si="17"/>
        <v>28625.297414512101</v>
      </c>
    </row>
    <row r="553" spans="1:8" hidden="1" x14ac:dyDescent="0.3">
      <c r="A553" t="str">
        <f t="shared" si="16"/>
        <v>Ecole Yassamine khouribga-Maternelle-Achats-Fournitures</v>
      </c>
      <c r="B553" t="s">
        <v>93</v>
      </c>
      <c r="C553" t="s">
        <v>10</v>
      </c>
      <c r="D553" t="s">
        <v>45</v>
      </c>
      <c r="E553" t="s">
        <v>131</v>
      </c>
      <c r="F553" s="19">
        <v>106014.563489575</v>
      </c>
      <c r="G553">
        <f>+SUMIFS('DATA ACHATS CONFIRMES'!C:C,'DATA ACHATS CONFIRMES'!B:B,A553)</f>
        <v>0</v>
      </c>
      <c r="H553" s="19">
        <f t="shared" si="17"/>
        <v>106014.563489575</v>
      </c>
    </row>
    <row r="554" spans="1:8" hidden="1" x14ac:dyDescent="0.3">
      <c r="A554" t="str">
        <f t="shared" si="16"/>
        <v>Ecole Yassamine khouribga-Parascolaire-Divers Evenements</v>
      </c>
      <c r="B554" t="s">
        <v>93</v>
      </c>
      <c r="C554" t="s">
        <v>30</v>
      </c>
      <c r="D554" t="s">
        <v>129</v>
      </c>
      <c r="E554" t="s">
        <v>121</v>
      </c>
      <c r="F554" s="19">
        <v>0</v>
      </c>
      <c r="G554">
        <f>+SUMIFS('DATA ACHATS CONFIRMES'!C:C,'DATA ACHATS CONFIRMES'!B:B,A554)</f>
        <v>0</v>
      </c>
      <c r="H554" s="19">
        <f t="shared" si="17"/>
        <v>0</v>
      </c>
    </row>
    <row r="555" spans="1:8" hidden="1" x14ac:dyDescent="0.3">
      <c r="A555" t="str">
        <f t="shared" si="16"/>
        <v>Ecole Yassamine khouribga-Primaire-Achats-Consommables</v>
      </c>
      <c r="B555" t="s">
        <v>93</v>
      </c>
      <c r="C555" t="s">
        <v>10</v>
      </c>
      <c r="D555" t="s">
        <v>44</v>
      </c>
      <c r="E555" t="s">
        <v>132</v>
      </c>
      <c r="F555" s="19">
        <v>19773.866666666701</v>
      </c>
      <c r="G555">
        <f>+SUMIFS('DATA ACHATS CONFIRMES'!C:C,'DATA ACHATS CONFIRMES'!B:B,A555)</f>
        <v>0</v>
      </c>
      <c r="H555" s="19">
        <f t="shared" si="17"/>
        <v>19773.866666666701</v>
      </c>
    </row>
    <row r="556" spans="1:8" hidden="1" x14ac:dyDescent="0.3">
      <c r="A556" t="str">
        <f t="shared" si="16"/>
        <v>Ecole Yassamine khouribga-Primaire-Achats-Fournitures</v>
      </c>
      <c r="B556" t="s">
        <v>93</v>
      </c>
      <c r="C556" t="s">
        <v>10</v>
      </c>
      <c r="D556" t="s">
        <v>45</v>
      </c>
      <c r="E556" t="s">
        <v>132</v>
      </c>
      <c r="F556" s="19">
        <v>3841.9789968253999</v>
      </c>
      <c r="G556">
        <f>+SUMIFS('DATA ACHATS CONFIRMES'!C:C,'DATA ACHATS CONFIRMES'!B:B,A556)</f>
        <v>0</v>
      </c>
      <c r="H556" s="19">
        <f t="shared" si="17"/>
        <v>3841.9789968253999</v>
      </c>
    </row>
    <row r="557" spans="1:8" hidden="1" x14ac:dyDescent="0.3">
      <c r="A557" t="str">
        <f t="shared" si="16"/>
        <v>Ecole Yassamine khouribga-SI-Autres charges SI</v>
      </c>
      <c r="B557" t="s">
        <v>93</v>
      </c>
      <c r="C557" t="s">
        <v>25</v>
      </c>
      <c r="D557" t="s">
        <v>48</v>
      </c>
      <c r="E557" t="s">
        <v>121</v>
      </c>
      <c r="F557" s="19">
        <v>14186.3395493767</v>
      </c>
      <c r="G557">
        <f>+SUMIFS('DATA ACHATS CONFIRMES'!C:C,'DATA ACHATS CONFIRMES'!B:B,A557)</f>
        <v>0</v>
      </c>
      <c r="H557" s="19">
        <f t="shared" si="17"/>
        <v>14186.3395493767</v>
      </c>
    </row>
    <row r="558" spans="1:8" hidden="1" x14ac:dyDescent="0.3">
      <c r="A558" t="str">
        <f t="shared" si="16"/>
        <v>Ecole Yassamine khouribga-SI-Dématérialisation des RI</v>
      </c>
      <c r="B558" t="s">
        <v>93</v>
      </c>
      <c r="C558" t="s">
        <v>25</v>
      </c>
      <c r="D558" t="s">
        <v>53</v>
      </c>
      <c r="E558" t="s">
        <v>121</v>
      </c>
      <c r="F558" s="19">
        <v>2955.4874061201499</v>
      </c>
      <c r="G558">
        <f>+SUMIFS('DATA ACHATS CONFIRMES'!C:C,'DATA ACHATS CONFIRMES'!B:B,A558)</f>
        <v>0</v>
      </c>
      <c r="H558" s="19">
        <f t="shared" si="17"/>
        <v>2955.4874061201499</v>
      </c>
    </row>
    <row r="559" spans="1:8" hidden="1" x14ac:dyDescent="0.3">
      <c r="A559" t="str">
        <f t="shared" si="16"/>
        <v>Ecole Yassamine khouribga-SI-GPS</v>
      </c>
      <c r="B559" t="s">
        <v>93</v>
      </c>
      <c r="C559" t="s">
        <v>25</v>
      </c>
      <c r="D559" t="s">
        <v>49</v>
      </c>
      <c r="E559" t="s">
        <v>121</v>
      </c>
      <c r="F559" s="19">
        <v>0</v>
      </c>
      <c r="G559">
        <f>+SUMIFS('DATA ACHATS CONFIRMES'!C:C,'DATA ACHATS CONFIRMES'!B:B,A559)</f>
        <v>0</v>
      </c>
      <c r="H559" s="19">
        <f t="shared" si="17"/>
        <v>0</v>
      </c>
    </row>
    <row r="560" spans="1:8" hidden="1" x14ac:dyDescent="0.3">
      <c r="A560" t="str">
        <f t="shared" si="16"/>
        <v>Ecole Yassamine khouribga-SI-Pronote</v>
      </c>
      <c r="B560" t="s">
        <v>93</v>
      </c>
      <c r="C560" t="s">
        <v>25</v>
      </c>
      <c r="D560" t="s">
        <v>51</v>
      </c>
      <c r="E560" t="s">
        <v>121</v>
      </c>
      <c r="F560" s="19">
        <v>29500</v>
      </c>
      <c r="G560">
        <f>+SUMIFS('DATA ACHATS CONFIRMES'!C:C,'DATA ACHATS CONFIRMES'!B:B,A560)</f>
        <v>0</v>
      </c>
      <c r="H560" s="19">
        <f t="shared" si="17"/>
        <v>29500</v>
      </c>
    </row>
    <row r="561" spans="1:8" hidden="1" x14ac:dyDescent="0.3">
      <c r="A561" t="str">
        <f t="shared" si="16"/>
        <v>Ecole Yassamine khouribga-SI-SAGE 1000</v>
      </c>
      <c r="B561" t="s">
        <v>93</v>
      </c>
      <c r="C561" t="s">
        <v>25</v>
      </c>
      <c r="D561" t="s">
        <v>54</v>
      </c>
      <c r="E561" t="s">
        <v>121</v>
      </c>
      <c r="F561" s="19">
        <v>6220.2896220925404</v>
      </c>
      <c r="G561">
        <f>+SUMIFS('DATA ACHATS CONFIRMES'!C:C,'DATA ACHATS CONFIRMES'!B:B,A561)</f>
        <v>0</v>
      </c>
      <c r="H561" s="19">
        <f t="shared" si="17"/>
        <v>6220.2896220925404</v>
      </c>
    </row>
    <row r="562" spans="1:8" hidden="1" x14ac:dyDescent="0.3">
      <c r="A562" t="str">
        <f t="shared" si="16"/>
        <v>Ecole Yassamine khouribga-SI-SAGE PAIE</v>
      </c>
      <c r="B562" t="s">
        <v>93</v>
      </c>
      <c r="C562" t="s">
        <v>25</v>
      </c>
      <c r="D562" t="s">
        <v>50</v>
      </c>
      <c r="E562" t="s">
        <v>121</v>
      </c>
      <c r="F562" s="19">
        <v>6148.89154843297</v>
      </c>
      <c r="G562">
        <f>+SUMIFS('DATA ACHATS CONFIRMES'!C:C,'DATA ACHATS CONFIRMES'!B:B,A562)</f>
        <v>0</v>
      </c>
      <c r="H562" s="19">
        <f t="shared" si="17"/>
        <v>6148.89154843297</v>
      </c>
    </row>
    <row r="563" spans="1:8" hidden="1" x14ac:dyDescent="0.3">
      <c r="A563" t="str">
        <f t="shared" si="16"/>
        <v>Ecole Yassamine khouribga-SI-Vdoc</v>
      </c>
      <c r="B563" t="s">
        <v>93</v>
      </c>
      <c r="C563" t="s">
        <v>25</v>
      </c>
      <c r="D563" t="s">
        <v>52</v>
      </c>
      <c r="E563" t="s">
        <v>121</v>
      </c>
      <c r="F563" s="19">
        <v>9753.1084401964999</v>
      </c>
      <c r="G563">
        <f>+SUMIFS('DATA ACHATS CONFIRMES'!C:C,'DATA ACHATS CONFIRMES'!B:B,A563)</f>
        <v>0</v>
      </c>
      <c r="H563" s="19">
        <f t="shared" si="17"/>
        <v>9753.1084401964999</v>
      </c>
    </row>
    <row r="564" spans="1:8" hidden="1" x14ac:dyDescent="0.3">
      <c r="A564" t="str">
        <f t="shared" si="16"/>
        <v>Ecole Yassamine Marrakech-Charges contractuelles-HONORAIRES (FIDAROC, Autres…)</v>
      </c>
      <c r="B564" t="s">
        <v>109</v>
      </c>
      <c r="C564" t="s">
        <v>29</v>
      </c>
      <c r="D564" t="s">
        <v>80</v>
      </c>
      <c r="E564" t="s">
        <v>121</v>
      </c>
      <c r="F564" s="19">
        <v>3050</v>
      </c>
      <c r="G564">
        <f>+SUMIFS('DATA ACHATS CONFIRMES'!C:C,'DATA ACHATS CONFIRMES'!B:B,A564)</f>
        <v>0</v>
      </c>
      <c r="H564" s="19">
        <f t="shared" si="17"/>
        <v>3050</v>
      </c>
    </row>
    <row r="565" spans="1:8" hidden="1" x14ac:dyDescent="0.3">
      <c r="A565" t="str">
        <f t="shared" si="16"/>
        <v>Ecole Yassamine Marrakech-Commun-Achats-Fournitures</v>
      </c>
      <c r="B565" t="s">
        <v>109</v>
      </c>
      <c r="C565" t="s">
        <v>10</v>
      </c>
      <c r="D565" t="s">
        <v>45</v>
      </c>
      <c r="E565" t="s">
        <v>121</v>
      </c>
      <c r="F565" s="19">
        <v>0</v>
      </c>
      <c r="G565">
        <f>+SUMIFS('DATA ACHATS CONFIRMES'!C:C,'DATA ACHATS CONFIRMES'!B:B,A565)</f>
        <v>0</v>
      </c>
      <c r="H565" s="19">
        <f t="shared" si="17"/>
        <v>0</v>
      </c>
    </row>
    <row r="566" spans="1:8" hidden="1" x14ac:dyDescent="0.3">
      <c r="A566" t="str">
        <f t="shared" si="16"/>
        <v>Ecole Yassamine Oasis-Achats Hors Circuit (Caisse)-Achats Hors Circuit (Caisse)</v>
      </c>
      <c r="B566" t="s">
        <v>100</v>
      </c>
      <c r="C566" t="s">
        <v>26</v>
      </c>
      <c r="D566" t="s">
        <v>26</v>
      </c>
      <c r="E566" t="s">
        <v>121</v>
      </c>
      <c r="F566" s="19">
        <v>30000</v>
      </c>
      <c r="G566">
        <f>+SUMIFS('DATA ACHATS CONFIRMES'!C:C,'DATA ACHATS CONFIRMES'!B:B,A566)</f>
        <v>0</v>
      </c>
      <c r="H566" s="19">
        <f t="shared" si="17"/>
        <v>30000</v>
      </c>
    </row>
    <row r="567" spans="1:8" hidden="1" x14ac:dyDescent="0.3">
      <c r="A567" t="str">
        <f t="shared" si="16"/>
        <v>Ecole Yassamine Oasis-Achats-Cantine</v>
      </c>
      <c r="B567" t="s">
        <v>100</v>
      </c>
      <c r="C567" t="s">
        <v>10</v>
      </c>
      <c r="D567" t="s">
        <v>42</v>
      </c>
      <c r="E567" t="s">
        <v>121</v>
      </c>
      <c r="F567" s="19">
        <v>81919.452806298199</v>
      </c>
      <c r="G567">
        <f>+SUMIFS('DATA ACHATS CONFIRMES'!C:C,'DATA ACHATS CONFIRMES'!B:B,A567)</f>
        <v>0</v>
      </c>
      <c r="H567" s="19">
        <f t="shared" si="17"/>
        <v>81919.452806298199</v>
      </c>
    </row>
    <row r="568" spans="1:8" hidden="1" x14ac:dyDescent="0.3">
      <c r="A568" t="str">
        <f t="shared" si="16"/>
        <v>Ecole Yassamine Oasis-Achats-Divers</v>
      </c>
      <c r="B568" t="s">
        <v>100</v>
      </c>
      <c r="C568" t="s">
        <v>10</v>
      </c>
      <c r="D568" t="s">
        <v>31</v>
      </c>
      <c r="E568" t="s">
        <v>121</v>
      </c>
      <c r="F568" s="19">
        <v>23474.659915847598</v>
      </c>
      <c r="G568">
        <f>+SUMIFS('DATA ACHATS CONFIRMES'!C:C,'DATA ACHATS CONFIRMES'!B:B,A568)</f>
        <v>7382</v>
      </c>
      <c r="H568" s="19">
        <f t="shared" si="17"/>
        <v>16092.659915847598</v>
      </c>
    </row>
    <row r="569" spans="1:8" hidden="1" x14ac:dyDescent="0.3">
      <c r="A569" t="str">
        <f t="shared" si="16"/>
        <v>Ecole Yassamine Oasis-Achats-Divers Prestations de service</v>
      </c>
      <c r="B569" t="s">
        <v>100</v>
      </c>
      <c r="C569" t="s">
        <v>10</v>
      </c>
      <c r="D569" t="s">
        <v>123</v>
      </c>
      <c r="E569" t="s">
        <v>121</v>
      </c>
      <c r="F569" s="19">
        <v>31344.646812811501</v>
      </c>
      <c r="G569">
        <f>+SUMIFS('DATA ACHATS CONFIRMES'!C:C,'DATA ACHATS CONFIRMES'!B:B,A569)</f>
        <v>0</v>
      </c>
      <c r="H569" s="19">
        <f t="shared" si="17"/>
        <v>31344.646812811501</v>
      </c>
    </row>
    <row r="570" spans="1:8" hidden="1" x14ac:dyDescent="0.3">
      <c r="A570" t="str">
        <f t="shared" si="16"/>
        <v>Ecole Yassamine Oasis-Achats-DIVERS REPARATIONS</v>
      </c>
      <c r="B570" t="s">
        <v>100</v>
      </c>
      <c r="C570" t="s">
        <v>10</v>
      </c>
      <c r="D570" t="s">
        <v>38</v>
      </c>
      <c r="E570" t="s">
        <v>121</v>
      </c>
      <c r="F570" s="19">
        <v>104491.58748</v>
      </c>
      <c r="G570">
        <f>+SUMIFS('DATA ACHATS CONFIRMES'!C:C,'DATA ACHATS CONFIRMES'!B:B,A570)</f>
        <v>20673.599999999999</v>
      </c>
      <c r="H570" s="19">
        <f t="shared" si="17"/>
        <v>83817.987480000011</v>
      </c>
    </row>
    <row r="571" spans="1:8" hidden="1" x14ac:dyDescent="0.3">
      <c r="A571" t="str">
        <f t="shared" si="16"/>
        <v>Ecole Yassamine Oasis-Achats-Entretien et réparations</v>
      </c>
      <c r="B571" t="s">
        <v>100</v>
      </c>
      <c r="C571" t="s">
        <v>10</v>
      </c>
      <c r="D571" t="s">
        <v>43</v>
      </c>
      <c r="E571" t="s">
        <v>121</v>
      </c>
      <c r="F571" s="19">
        <v>51247.178304449</v>
      </c>
      <c r="G571">
        <f>+SUMIFS('DATA ACHATS CONFIRMES'!C:C,'DATA ACHATS CONFIRMES'!B:B,A571)</f>
        <v>0</v>
      </c>
      <c r="H571" s="19">
        <f t="shared" si="17"/>
        <v>51247.178304449</v>
      </c>
    </row>
    <row r="572" spans="1:8" hidden="1" x14ac:dyDescent="0.3">
      <c r="A572" t="str">
        <f t="shared" si="16"/>
        <v>Ecole Yassamine Oasis-Achats-Gasoil</v>
      </c>
      <c r="B572" t="s">
        <v>100</v>
      </c>
      <c r="C572" t="s">
        <v>10</v>
      </c>
      <c r="D572" t="s">
        <v>37</v>
      </c>
      <c r="E572" t="s">
        <v>121</v>
      </c>
      <c r="F572" s="19">
        <v>241114.65588000001</v>
      </c>
      <c r="G572">
        <f>+SUMIFS('DATA ACHATS CONFIRMES'!C:C,'DATA ACHATS CONFIRMES'!B:B,A572)</f>
        <v>0</v>
      </c>
      <c r="H572" s="19">
        <f t="shared" si="17"/>
        <v>241114.65588000001</v>
      </c>
    </row>
    <row r="573" spans="1:8" hidden="1" x14ac:dyDescent="0.3">
      <c r="A573" t="str">
        <f t="shared" si="16"/>
        <v>Ecole Yassamine Oasis-Achats-Location copieur</v>
      </c>
      <c r="B573" t="s">
        <v>100</v>
      </c>
      <c r="C573" t="s">
        <v>10</v>
      </c>
      <c r="D573" t="s">
        <v>124</v>
      </c>
      <c r="E573" t="s">
        <v>121</v>
      </c>
      <c r="F573" s="19">
        <v>43818.6332375251</v>
      </c>
      <c r="G573">
        <f>+SUMIFS('DATA ACHATS CONFIRMES'!C:C,'DATA ACHATS CONFIRMES'!B:B,A573)</f>
        <v>0</v>
      </c>
      <c r="H573" s="19">
        <f t="shared" si="17"/>
        <v>43818.6332375251</v>
      </c>
    </row>
    <row r="574" spans="1:8" hidden="1" x14ac:dyDescent="0.3">
      <c r="A574" t="str">
        <f t="shared" si="16"/>
        <v>Ecole Yassamine Oasis-Achats-Petit équipement</v>
      </c>
      <c r="B574" t="s">
        <v>100</v>
      </c>
      <c r="C574" t="s">
        <v>10</v>
      </c>
      <c r="D574" t="s">
        <v>34</v>
      </c>
      <c r="E574" t="s">
        <v>121</v>
      </c>
      <c r="F574" s="19">
        <v>13317.087110749701</v>
      </c>
      <c r="G574">
        <f>+SUMIFS('DATA ACHATS CONFIRMES'!C:C,'DATA ACHATS CONFIRMES'!B:B,A574)</f>
        <v>0</v>
      </c>
      <c r="H574" s="19">
        <f t="shared" si="17"/>
        <v>13317.087110749701</v>
      </c>
    </row>
    <row r="575" spans="1:8" hidden="1" x14ac:dyDescent="0.3">
      <c r="A575" t="str">
        <f t="shared" si="16"/>
        <v>Ecole Yassamine Oasis-Achats-Pharmacie</v>
      </c>
      <c r="B575" t="s">
        <v>100</v>
      </c>
      <c r="C575" t="s">
        <v>10</v>
      </c>
      <c r="D575" t="s">
        <v>32</v>
      </c>
      <c r="E575" t="s">
        <v>121</v>
      </c>
      <c r="F575" s="19">
        <v>5396.95382272198</v>
      </c>
      <c r="G575">
        <f>+SUMIFS('DATA ACHATS CONFIRMES'!C:C,'DATA ACHATS CONFIRMES'!B:B,A575)</f>
        <v>0</v>
      </c>
      <c r="H575" s="19">
        <f t="shared" si="17"/>
        <v>5396.95382272198</v>
      </c>
    </row>
    <row r="576" spans="1:8" hidden="1" x14ac:dyDescent="0.3">
      <c r="A576" t="str">
        <f t="shared" si="16"/>
        <v>Ecole Yassamine Oasis-Achats-Pneus</v>
      </c>
      <c r="B576" t="s">
        <v>100</v>
      </c>
      <c r="C576" t="s">
        <v>10</v>
      </c>
      <c r="D576" t="s">
        <v>41</v>
      </c>
      <c r="E576" t="s">
        <v>125</v>
      </c>
      <c r="F576" s="19">
        <v>12935.976479999999</v>
      </c>
      <c r="G576">
        <f>+SUMIFS('DATA ACHATS CONFIRMES'!C:C,'DATA ACHATS CONFIRMES'!B:B,A576)</f>
        <v>0</v>
      </c>
      <c r="H576" s="19">
        <f t="shared" si="17"/>
        <v>12935.976479999999</v>
      </c>
    </row>
    <row r="577" spans="1:8" hidden="1" x14ac:dyDescent="0.3">
      <c r="A577" t="str">
        <f t="shared" si="16"/>
        <v>Ecole Yassamine Oasis-Achats-Produits de nettoyage</v>
      </c>
      <c r="B577" t="s">
        <v>100</v>
      </c>
      <c r="C577" t="s">
        <v>10</v>
      </c>
      <c r="D577" t="s">
        <v>36</v>
      </c>
      <c r="E577" t="s">
        <v>121</v>
      </c>
      <c r="F577" s="19">
        <v>43118.9928</v>
      </c>
      <c r="G577">
        <f>+SUMIFS('DATA ACHATS CONFIRMES'!C:C,'DATA ACHATS CONFIRMES'!B:B,A577)</f>
        <v>4764.24</v>
      </c>
      <c r="H577" s="19">
        <f t="shared" si="17"/>
        <v>38354.752800000002</v>
      </c>
    </row>
    <row r="578" spans="1:8" hidden="1" x14ac:dyDescent="0.3">
      <c r="A578" t="str">
        <f t="shared" si="16"/>
        <v>Ecole Yassamine Oasis-Achats-Travaux d'impression</v>
      </c>
      <c r="B578" t="s">
        <v>100</v>
      </c>
      <c r="C578" t="s">
        <v>10</v>
      </c>
      <c r="D578" t="s">
        <v>35</v>
      </c>
      <c r="E578" t="s">
        <v>121</v>
      </c>
      <c r="F578" s="19">
        <v>49595.499954853301</v>
      </c>
      <c r="G578">
        <f>+SUMIFS('DATA ACHATS CONFIRMES'!C:C,'DATA ACHATS CONFIRMES'!B:B,A578)</f>
        <v>2808</v>
      </c>
      <c r="H578" s="19">
        <f t="shared" si="17"/>
        <v>46787.499954853301</v>
      </c>
    </row>
    <row r="579" spans="1:8" hidden="1" x14ac:dyDescent="0.3">
      <c r="A579" t="str">
        <f t="shared" si="16"/>
        <v>Ecole Yassamine Oasis-Achats-Vêtement de travail</v>
      </c>
      <c r="B579" t="s">
        <v>100</v>
      </c>
      <c r="C579" t="s">
        <v>10</v>
      </c>
      <c r="D579" t="s">
        <v>33</v>
      </c>
      <c r="E579" t="s">
        <v>121</v>
      </c>
      <c r="F579" s="19">
        <v>7566.7661203258403</v>
      </c>
      <c r="G579">
        <f>+SUMIFS('DATA ACHATS CONFIRMES'!C:C,'DATA ACHATS CONFIRMES'!B:B,A579)</f>
        <v>0</v>
      </c>
      <c r="H579" s="19">
        <f t="shared" si="17"/>
        <v>7566.7661203258403</v>
      </c>
    </row>
    <row r="580" spans="1:8" hidden="1" x14ac:dyDescent="0.3">
      <c r="A580" t="str">
        <f t="shared" si="16"/>
        <v>Ecole Yassamine Oasis-Achats-Vidange</v>
      </c>
      <c r="B580" t="s">
        <v>100</v>
      </c>
      <c r="C580" t="s">
        <v>10</v>
      </c>
      <c r="D580" t="s">
        <v>40</v>
      </c>
      <c r="E580" t="s">
        <v>125</v>
      </c>
      <c r="F580" s="19">
        <v>23785.86924</v>
      </c>
      <c r="G580">
        <f>+SUMIFS('DATA ACHATS CONFIRMES'!C:C,'DATA ACHATS CONFIRMES'!B:B,A580)</f>
        <v>0</v>
      </c>
      <c r="H580" s="19">
        <f t="shared" si="17"/>
        <v>23785.86924</v>
      </c>
    </row>
    <row r="581" spans="1:8" hidden="1" x14ac:dyDescent="0.3">
      <c r="A581" t="str">
        <f t="shared" si="16"/>
        <v>Ecole Yassamine Oasis-Achats-Visite technique</v>
      </c>
      <c r="B581" t="s">
        <v>100</v>
      </c>
      <c r="C581" t="s">
        <v>10</v>
      </c>
      <c r="D581" t="s">
        <v>39</v>
      </c>
      <c r="E581" t="s">
        <v>125</v>
      </c>
      <c r="F581" s="19">
        <v>12600</v>
      </c>
      <c r="G581">
        <f>+SUMIFS('DATA ACHATS CONFIRMES'!C:C,'DATA ACHATS CONFIRMES'!B:B,A581)</f>
        <v>0</v>
      </c>
      <c r="H581" s="19">
        <f t="shared" si="17"/>
        <v>12600</v>
      </c>
    </row>
    <row r="582" spans="1:8" hidden="1" x14ac:dyDescent="0.3">
      <c r="A582" t="str">
        <f t="shared" ref="A582:A645" si="18">+IF(OR(D582="Fournitures",D582="consommables"),CONCATENATE(B582,"-",E582,"-",C582,"-",D582), CONCATENATE(B582,"-",C582,"-",D582))</f>
        <v>Ecole Yassamine Oasis-Charges Assurances-AT</v>
      </c>
      <c r="B582" t="s">
        <v>100</v>
      </c>
      <c r="C582" t="s">
        <v>27</v>
      </c>
      <c r="D582" t="s">
        <v>57</v>
      </c>
      <c r="E582" t="s">
        <v>121</v>
      </c>
      <c r="F582" s="19">
        <v>28143.567999999999</v>
      </c>
      <c r="G582">
        <f>+SUMIFS('DATA ACHATS CONFIRMES'!C:C,'DATA ACHATS CONFIRMES'!B:B,A582)</f>
        <v>0</v>
      </c>
      <c r="H582" s="19">
        <f t="shared" ref="H582:H645" si="19">+F582-G582</f>
        <v>28143.567999999999</v>
      </c>
    </row>
    <row r="583" spans="1:8" hidden="1" x14ac:dyDescent="0.3">
      <c r="A583" t="str">
        <f t="shared" si="18"/>
        <v>Ecole Yassamine Oasis-Charges Assurances-AUTO</v>
      </c>
      <c r="B583" t="s">
        <v>100</v>
      </c>
      <c r="C583" t="s">
        <v>27</v>
      </c>
      <c r="D583" t="s">
        <v>55</v>
      </c>
      <c r="E583" t="s">
        <v>126</v>
      </c>
      <c r="F583" s="19">
        <v>59374.61</v>
      </c>
      <c r="G583">
        <f>+SUMIFS('DATA ACHATS CONFIRMES'!C:C,'DATA ACHATS CONFIRMES'!B:B,A583)</f>
        <v>0</v>
      </c>
      <c r="H583" s="19">
        <f t="shared" si="19"/>
        <v>59374.61</v>
      </c>
    </row>
    <row r="584" spans="1:8" hidden="1" x14ac:dyDescent="0.3">
      <c r="A584" t="str">
        <f t="shared" si="18"/>
        <v>Ecole Yassamine Oasis-Charges Assurances-MULTIRISQUE</v>
      </c>
      <c r="B584" t="s">
        <v>100</v>
      </c>
      <c r="C584" t="s">
        <v>27</v>
      </c>
      <c r="D584" t="s">
        <v>56</v>
      </c>
      <c r="E584" t="s">
        <v>121</v>
      </c>
      <c r="F584" s="19">
        <v>15888.31</v>
      </c>
      <c r="G584">
        <f>+SUMIFS('DATA ACHATS CONFIRMES'!C:C,'DATA ACHATS CONFIRMES'!B:B,A584)</f>
        <v>0</v>
      </c>
      <c r="H584" s="19">
        <f t="shared" si="19"/>
        <v>15888.31</v>
      </c>
    </row>
    <row r="585" spans="1:8" hidden="1" x14ac:dyDescent="0.3">
      <c r="A585" t="str">
        <f t="shared" si="18"/>
        <v>Ecole Yassamine Oasis-Charges Assurances-RC</v>
      </c>
      <c r="B585" t="s">
        <v>100</v>
      </c>
      <c r="C585" t="s">
        <v>27</v>
      </c>
      <c r="D585" t="s">
        <v>58</v>
      </c>
      <c r="E585" t="s">
        <v>121</v>
      </c>
      <c r="F585" s="19">
        <v>11037.4</v>
      </c>
      <c r="G585">
        <f>+SUMIFS('DATA ACHATS CONFIRMES'!C:C,'DATA ACHATS CONFIRMES'!B:B,A585)</f>
        <v>0</v>
      </c>
      <c r="H585" s="19">
        <f t="shared" si="19"/>
        <v>11037.4</v>
      </c>
    </row>
    <row r="586" spans="1:8" hidden="1" x14ac:dyDescent="0.3">
      <c r="A586" t="str">
        <f t="shared" si="18"/>
        <v>Ecole Yassamine Oasis-Charges contractuelles-AUTRES IMPÔTS, TAXES ET DROITS ASSIMILÉS</v>
      </c>
      <c r="B586" t="s">
        <v>100</v>
      </c>
      <c r="C586" t="s">
        <v>29</v>
      </c>
      <c r="D586" t="s">
        <v>66</v>
      </c>
      <c r="E586" t="s">
        <v>121</v>
      </c>
      <c r="F586" s="19">
        <v>0</v>
      </c>
      <c r="G586">
        <f>+SUMIFS('DATA ACHATS CONFIRMES'!C:C,'DATA ACHATS CONFIRMES'!B:B,A586)</f>
        <v>0</v>
      </c>
      <c r="H586" s="19">
        <f t="shared" si="19"/>
        <v>0</v>
      </c>
    </row>
    <row r="587" spans="1:8" hidden="1" x14ac:dyDescent="0.3">
      <c r="A587" t="str">
        <f t="shared" si="18"/>
        <v>Ecole Yassamine Oasis-Charges contractuelles-COTISATIONS</v>
      </c>
      <c r="B587" t="s">
        <v>100</v>
      </c>
      <c r="C587" t="s">
        <v>29</v>
      </c>
      <c r="D587" t="s">
        <v>75</v>
      </c>
      <c r="E587" t="s">
        <v>121</v>
      </c>
      <c r="F587" s="19">
        <v>0</v>
      </c>
      <c r="G587">
        <f>+SUMIFS('DATA ACHATS CONFIRMES'!C:C,'DATA ACHATS CONFIRMES'!B:B,A587)</f>
        <v>0</v>
      </c>
      <c r="H587" s="19">
        <f t="shared" si="19"/>
        <v>0</v>
      </c>
    </row>
    <row r="588" spans="1:8" hidden="1" x14ac:dyDescent="0.3">
      <c r="A588" t="str">
        <f t="shared" si="18"/>
        <v>Ecole Yassamine Oasis-Charges contractuelles-CREDIT BAIL</v>
      </c>
      <c r="B588" t="s">
        <v>100</v>
      </c>
      <c r="C588" t="s">
        <v>29</v>
      </c>
      <c r="D588" t="s">
        <v>82</v>
      </c>
      <c r="E588" t="s">
        <v>121</v>
      </c>
      <c r="F588" s="19">
        <v>0</v>
      </c>
      <c r="G588">
        <f>+SUMIFS('DATA ACHATS CONFIRMES'!C:C,'DATA ACHATS CONFIRMES'!B:B,A588)</f>
        <v>0</v>
      </c>
      <c r="H588" s="19">
        <f t="shared" si="19"/>
        <v>0</v>
      </c>
    </row>
    <row r="589" spans="1:8" hidden="1" x14ac:dyDescent="0.3">
      <c r="A589" t="str">
        <f t="shared" si="18"/>
        <v>Ecole Yassamine Oasis-Charges contractuelles-DOCUMENTATION GÉNÉRALE</v>
      </c>
      <c r="B589" t="s">
        <v>100</v>
      </c>
      <c r="C589" t="s">
        <v>29</v>
      </c>
      <c r="D589" t="s">
        <v>78</v>
      </c>
      <c r="E589" t="s">
        <v>121</v>
      </c>
      <c r="F589" s="19">
        <v>0</v>
      </c>
      <c r="G589">
        <f>+SUMIFS('DATA ACHATS CONFIRMES'!C:C,'DATA ACHATS CONFIRMES'!B:B,A589)</f>
        <v>0</v>
      </c>
      <c r="H589" s="19">
        <f t="shared" si="19"/>
        <v>0</v>
      </c>
    </row>
    <row r="590" spans="1:8" hidden="1" x14ac:dyDescent="0.3">
      <c r="A590" t="str">
        <f t="shared" si="18"/>
        <v>Ecole Yassamine Oasis-Charges contractuelles-DROITS D’ENREGISTREMENT ET DE TIMBRE</v>
      </c>
      <c r="B590" t="s">
        <v>100</v>
      </c>
      <c r="C590" t="s">
        <v>29</v>
      </c>
      <c r="D590" t="s">
        <v>68</v>
      </c>
      <c r="E590" t="s">
        <v>121</v>
      </c>
      <c r="F590" s="19">
        <v>7629.8107142857098</v>
      </c>
      <c r="G590">
        <f>+SUMIFS('DATA ACHATS CONFIRMES'!C:C,'DATA ACHATS CONFIRMES'!B:B,A590)</f>
        <v>0</v>
      </c>
      <c r="H590" s="19">
        <f t="shared" si="19"/>
        <v>7629.8107142857098</v>
      </c>
    </row>
    <row r="591" spans="1:8" hidden="1" x14ac:dyDescent="0.3">
      <c r="A591" t="str">
        <f t="shared" si="18"/>
        <v>Ecole Yassamine Oasis-Charges contractuelles-EAU</v>
      </c>
      <c r="B591" t="s">
        <v>100</v>
      </c>
      <c r="C591" t="s">
        <v>29</v>
      </c>
      <c r="D591" t="s">
        <v>87</v>
      </c>
      <c r="E591" t="s">
        <v>121</v>
      </c>
      <c r="F591" s="19">
        <v>25450.6021428571</v>
      </c>
      <c r="G591">
        <f>+SUMIFS('DATA ACHATS CONFIRMES'!C:C,'DATA ACHATS CONFIRMES'!B:B,A591)</f>
        <v>0</v>
      </c>
      <c r="H591" s="19">
        <f t="shared" si="19"/>
        <v>25450.6021428571</v>
      </c>
    </row>
    <row r="592" spans="1:8" hidden="1" x14ac:dyDescent="0.3">
      <c r="A592" t="str">
        <f t="shared" si="18"/>
        <v>Ecole Yassamine Oasis-Charges contractuelles-ELECTRICITE</v>
      </c>
      <c r="B592" t="s">
        <v>100</v>
      </c>
      <c r="C592" t="s">
        <v>29</v>
      </c>
      <c r="D592" t="s">
        <v>88</v>
      </c>
      <c r="E592" t="s">
        <v>121</v>
      </c>
      <c r="F592" s="19">
        <v>61532.634285714303</v>
      </c>
      <c r="G592">
        <f>+SUMIFS('DATA ACHATS CONFIRMES'!C:C,'DATA ACHATS CONFIRMES'!B:B,A592)</f>
        <v>0</v>
      </c>
      <c r="H592" s="19">
        <f t="shared" si="19"/>
        <v>61532.634285714303</v>
      </c>
    </row>
    <row r="593" spans="1:8" hidden="1" x14ac:dyDescent="0.3">
      <c r="A593" t="str">
        <f t="shared" si="18"/>
        <v>Ecole Yassamine Oasis-Charges contractuelles-FRAIS DE TÉLÉPHONE</v>
      </c>
      <c r="B593" t="s">
        <v>100</v>
      </c>
      <c r="C593" t="s">
        <v>29</v>
      </c>
      <c r="D593" t="s">
        <v>76</v>
      </c>
      <c r="E593" t="s">
        <v>121</v>
      </c>
      <c r="F593" s="19">
        <v>27157.77</v>
      </c>
      <c r="G593">
        <f>+SUMIFS('DATA ACHATS CONFIRMES'!C:C,'DATA ACHATS CONFIRMES'!B:B,A593)</f>
        <v>0</v>
      </c>
      <c r="H593" s="19">
        <f t="shared" si="19"/>
        <v>27157.77</v>
      </c>
    </row>
    <row r="594" spans="1:8" hidden="1" x14ac:dyDescent="0.3">
      <c r="A594" t="str">
        <f t="shared" si="18"/>
        <v>Ecole Yassamine Oasis-Charges contractuelles-FRAIS ET COMMISSIONS SUR SERVICES BANCAIRES</v>
      </c>
      <c r="B594" t="s">
        <v>100</v>
      </c>
      <c r="C594" t="s">
        <v>29</v>
      </c>
      <c r="D594" t="s">
        <v>73</v>
      </c>
      <c r="E594" t="s">
        <v>121</v>
      </c>
      <c r="F594" s="19">
        <v>15967.2585714286</v>
      </c>
      <c r="G594">
        <f>+SUMIFS('DATA ACHATS CONFIRMES'!C:C,'DATA ACHATS CONFIRMES'!B:B,A594)</f>
        <v>0</v>
      </c>
      <c r="H594" s="19">
        <f t="shared" si="19"/>
        <v>15967.2585714286</v>
      </c>
    </row>
    <row r="595" spans="1:8" hidden="1" x14ac:dyDescent="0.3">
      <c r="A595" t="str">
        <f t="shared" si="18"/>
        <v>Ecole Yassamine Oasis-Charges contractuelles-FRAIS POSTAUX</v>
      </c>
      <c r="B595" t="s">
        <v>100</v>
      </c>
      <c r="C595" t="s">
        <v>29</v>
      </c>
      <c r="D595" t="s">
        <v>77</v>
      </c>
      <c r="E595" t="s">
        <v>121</v>
      </c>
      <c r="F595" s="19">
        <v>70.7</v>
      </c>
      <c r="G595">
        <f>+SUMIFS('DATA ACHATS CONFIRMES'!C:C,'DATA ACHATS CONFIRMES'!B:B,A595)</f>
        <v>0</v>
      </c>
      <c r="H595" s="19">
        <f t="shared" si="19"/>
        <v>70.7</v>
      </c>
    </row>
    <row r="596" spans="1:8" hidden="1" x14ac:dyDescent="0.3">
      <c r="A596" t="str">
        <f t="shared" si="18"/>
        <v>Ecole Yassamine Oasis-Charges contractuelles-HONORAIRES (FIDAROC, Autres…)</v>
      </c>
      <c r="B596" t="s">
        <v>100</v>
      </c>
      <c r="C596" t="s">
        <v>29</v>
      </c>
      <c r="D596" t="s">
        <v>80</v>
      </c>
      <c r="E596" t="s">
        <v>121</v>
      </c>
      <c r="F596" s="19">
        <v>3050</v>
      </c>
      <c r="G596">
        <f>+SUMIFS('DATA ACHATS CONFIRMES'!C:C,'DATA ACHATS CONFIRMES'!B:B,A596)</f>
        <v>0</v>
      </c>
      <c r="H596" s="19">
        <f t="shared" si="19"/>
        <v>3050</v>
      </c>
    </row>
    <row r="597" spans="1:8" hidden="1" x14ac:dyDescent="0.3">
      <c r="A597" t="str">
        <f t="shared" si="18"/>
        <v>Ecole Yassamine Oasis-Charges contractuelles-IMPÔTS ET TAXES DIRECTS</v>
      </c>
      <c r="B597" t="s">
        <v>100</v>
      </c>
      <c r="C597" t="s">
        <v>29</v>
      </c>
      <c r="D597" t="s">
        <v>72</v>
      </c>
      <c r="E597" t="s">
        <v>121</v>
      </c>
      <c r="F597" s="19">
        <v>0</v>
      </c>
      <c r="G597">
        <f>+SUMIFS('DATA ACHATS CONFIRMES'!C:C,'DATA ACHATS CONFIRMES'!B:B,A597)</f>
        <v>0</v>
      </c>
      <c r="H597" s="19">
        <f t="shared" si="19"/>
        <v>0</v>
      </c>
    </row>
    <row r="598" spans="1:8" hidden="1" x14ac:dyDescent="0.3">
      <c r="A598" t="str">
        <f t="shared" si="18"/>
        <v>Ecole Yassamine Oasis-Charges contractuelles-LOCATIONS DE CONSTRUCTIONS</v>
      </c>
      <c r="B598" t="s">
        <v>100</v>
      </c>
      <c r="C598" t="s">
        <v>29</v>
      </c>
      <c r="D598" t="s">
        <v>84</v>
      </c>
      <c r="E598" t="s">
        <v>121</v>
      </c>
      <c r="F598" s="19">
        <v>120000</v>
      </c>
      <c r="G598">
        <f>+SUMIFS('DATA ACHATS CONFIRMES'!C:C,'DATA ACHATS CONFIRMES'!B:B,A598)</f>
        <v>0</v>
      </c>
      <c r="H598" s="19">
        <f t="shared" si="19"/>
        <v>120000</v>
      </c>
    </row>
    <row r="599" spans="1:8" hidden="1" x14ac:dyDescent="0.3">
      <c r="A599" t="str">
        <f t="shared" si="18"/>
        <v>Ecole Yassamine Oasis-Charges contractuelles-LOCATIONS DE MATÉRIEL DE TRANSPORT</v>
      </c>
      <c r="B599" t="s">
        <v>100</v>
      </c>
      <c r="C599" t="s">
        <v>29</v>
      </c>
      <c r="D599" t="s">
        <v>83</v>
      </c>
      <c r="E599" t="s">
        <v>121</v>
      </c>
      <c r="F599" s="19">
        <v>0</v>
      </c>
      <c r="G599">
        <f>+SUMIFS('DATA ACHATS CONFIRMES'!C:C,'DATA ACHATS CONFIRMES'!B:B,A599)</f>
        <v>0</v>
      </c>
      <c r="H599" s="19">
        <f t="shared" si="19"/>
        <v>0</v>
      </c>
    </row>
    <row r="600" spans="1:8" hidden="1" x14ac:dyDescent="0.3">
      <c r="A600" t="str">
        <f t="shared" si="18"/>
        <v>Ecole Yassamine Oasis-Charges contractuelles-LOCATIONS DE TERRAINS</v>
      </c>
      <c r="B600" t="s">
        <v>100</v>
      </c>
      <c r="C600" t="s">
        <v>29</v>
      </c>
      <c r="D600" t="s">
        <v>85</v>
      </c>
      <c r="E600" t="s">
        <v>121</v>
      </c>
      <c r="F600" s="19">
        <v>0</v>
      </c>
      <c r="G600">
        <f>+SUMIFS('DATA ACHATS CONFIRMES'!C:C,'DATA ACHATS CONFIRMES'!B:B,A600)</f>
        <v>0</v>
      </c>
      <c r="H600" s="19">
        <f t="shared" si="19"/>
        <v>0</v>
      </c>
    </row>
    <row r="601" spans="1:8" hidden="1" x14ac:dyDescent="0.3">
      <c r="A601" t="str">
        <f t="shared" si="18"/>
        <v>Ecole Yassamine Oasis-Charges contractuelles-MAINTENANCE</v>
      </c>
      <c r="B601" t="s">
        <v>100</v>
      </c>
      <c r="C601" t="s">
        <v>29</v>
      </c>
      <c r="D601" t="s">
        <v>81</v>
      </c>
      <c r="E601" t="s">
        <v>121</v>
      </c>
      <c r="F601" s="19">
        <v>0</v>
      </c>
      <c r="G601">
        <f>+SUMIFS('DATA ACHATS CONFIRMES'!C:C,'DATA ACHATS CONFIRMES'!B:B,A601)</f>
        <v>0</v>
      </c>
      <c r="H601" s="19">
        <f t="shared" si="19"/>
        <v>0</v>
      </c>
    </row>
    <row r="602" spans="1:8" hidden="1" x14ac:dyDescent="0.3">
      <c r="A602" t="str">
        <f t="shared" si="18"/>
        <v>Ecole Yassamine Oasis-Charges contractuelles-PATENTE</v>
      </c>
      <c r="B602" t="s">
        <v>100</v>
      </c>
      <c r="C602" t="s">
        <v>29</v>
      </c>
      <c r="D602" t="s">
        <v>70</v>
      </c>
      <c r="E602" t="s">
        <v>121</v>
      </c>
      <c r="F602" s="19">
        <v>12000</v>
      </c>
      <c r="G602">
        <f>+SUMIFS('DATA ACHATS CONFIRMES'!C:C,'DATA ACHATS CONFIRMES'!B:B,A602)</f>
        <v>0</v>
      </c>
      <c r="H602" s="19">
        <f t="shared" si="19"/>
        <v>12000</v>
      </c>
    </row>
    <row r="603" spans="1:8" hidden="1" x14ac:dyDescent="0.3">
      <c r="A603" t="str">
        <f t="shared" si="18"/>
        <v>Ecole Yassamine Oasis-Charges contractuelles-SERVICES BANCAIRES</v>
      </c>
      <c r="B603" t="s">
        <v>100</v>
      </c>
      <c r="C603" t="s">
        <v>29</v>
      </c>
      <c r="D603" t="s">
        <v>74</v>
      </c>
      <c r="E603" t="s">
        <v>121</v>
      </c>
      <c r="F603" s="19">
        <v>0</v>
      </c>
      <c r="G603">
        <f>+SUMIFS('DATA ACHATS CONFIRMES'!C:C,'DATA ACHATS CONFIRMES'!B:B,A603)</f>
        <v>0</v>
      </c>
      <c r="H603" s="19">
        <f t="shared" si="19"/>
        <v>0</v>
      </c>
    </row>
    <row r="604" spans="1:8" hidden="1" x14ac:dyDescent="0.3">
      <c r="A604" t="str">
        <f t="shared" si="18"/>
        <v>Ecole Yassamine Oasis-Charges contractuelles-TAXE URBAINE ET TAXE D'ÉDILITÉ</v>
      </c>
      <c r="B604" t="s">
        <v>100</v>
      </c>
      <c r="C604" t="s">
        <v>29</v>
      </c>
      <c r="D604" t="s">
        <v>71</v>
      </c>
      <c r="E604" t="s">
        <v>121</v>
      </c>
      <c r="F604" s="19">
        <v>0</v>
      </c>
      <c r="G604">
        <f>+SUMIFS('DATA ACHATS CONFIRMES'!C:C,'DATA ACHATS CONFIRMES'!B:B,A604)</f>
        <v>0</v>
      </c>
      <c r="H604" s="19">
        <f t="shared" si="19"/>
        <v>0</v>
      </c>
    </row>
    <row r="605" spans="1:8" hidden="1" x14ac:dyDescent="0.3">
      <c r="A605" t="str">
        <f t="shared" si="18"/>
        <v>Ecole Yassamine Oasis-Charges contractuelles-TAXES LOCALES</v>
      </c>
      <c r="B605" t="s">
        <v>100</v>
      </c>
      <c r="C605" t="s">
        <v>29</v>
      </c>
      <c r="D605" t="s">
        <v>69</v>
      </c>
      <c r="E605" t="s">
        <v>121</v>
      </c>
      <c r="F605" s="19">
        <v>0</v>
      </c>
      <c r="G605">
        <f>+SUMIFS('DATA ACHATS CONFIRMES'!C:C,'DATA ACHATS CONFIRMES'!B:B,A605)</f>
        <v>0</v>
      </c>
      <c r="H605" s="19">
        <f t="shared" si="19"/>
        <v>0</v>
      </c>
    </row>
    <row r="606" spans="1:8" hidden="1" x14ac:dyDescent="0.3">
      <c r="A606" t="str">
        <f t="shared" si="18"/>
        <v>Ecole Yassamine Oasis-Charges contractuelles-TAXES SUR LES VÉHICULES</v>
      </c>
      <c r="B606" t="s">
        <v>100</v>
      </c>
      <c r="C606" t="s">
        <v>29</v>
      </c>
      <c r="D606" t="s">
        <v>67</v>
      </c>
      <c r="E606" t="s">
        <v>121</v>
      </c>
      <c r="F606" s="19">
        <v>9500.34</v>
      </c>
      <c r="G606">
        <f>+SUMIFS('DATA ACHATS CONFIRMES'!C:C,'DATA ACHATS CONFIRMES'!B:B,A606)</f>
        <v>0</v>
      </c>
      <c r="H606" s="19">
        <f t="shared" si="19"/>
        <v>9500.34</v>
      </c>
    </row>
    <row r="607" spans="1:8" hidden="1" x14ac:dyDescent="0.3">
      <c r="A607" t="str">
        <f t="shared" si="18"/>
        <v>Ecole Yassamine Oasis-Commun-Achats-Consommables</v>
      </c>
      <c r="B607" t="s">
        <v>100</v>
      </c>
      <c r="C607" t="s">
        <v>10</v>
      </c>
      <c r="D607" t="s">
        <v>44</v>
      </c>
      <c r="E607" t="s">
        <v>121</v>
      </c>
      <c r="F607" s="19">
        <v>4467.5236117381501</v>
      </c>
      <c r="G607">
        <f>+SUMIFS('DATA ACHATS CONFIRMES'!C:C,'DATA ACHATS CONFIRMES'!B:B,A607)</f>
        <v>0</v>
      </c>
      <c r="H607" s="19">
        <f t="shared" si="19"/>
        <v>4467.5236117381501</v>
      </c>
    </row>
    <row r="608" spans="1:8" hidden="1" x14ac:dyDescent="0.3">
      <c r="A608" t="str">
        <f t="shared" si="18"/>
        <v>Ecole Yassamine Oasis-Commun-Achats-Fournitures</v>
      </c>
      <c r="B608" t="s">
        <v>100</v>
      </c>
      <c r="C608" t="s">
        <v>10</v>
      </c>
      <c r="D608" t="s">
        <v>45</v>
      </c>
      <c r="E608" t="s">
        <v>121</v>
      </c>
      <c r="F608" s="19">
        <v>33954.675599983202</v>
      </c>
      <c r="G608">
        <f>+SUMIFS('DATA ACHATS CONFIRMES'!C:C,'DATA ACHATS CONFIRMES'!B:B,A608)</f>
        <v>0</v>
      </c>
      <c r="H608" s="19">
        <f t="shared" si="19"/>
        <v>33954.675599983202</v>
      </c>
    </row>
    <row r="609" spans="1:8" hidden="1" x14ac:dyDescent="0.3">
      <c r="A609" t="str">
        <f t="shared" si="18"/>
        <v>Ecole Yassamine Oasis-Formations-Formations</v>
      </c>
      <c r="B609" t="s">
        <v>100</v>
      </c>
      <c r="C609" t="s">
        <v>24</v>
      </c>
      <c r="D609" t="s">
        <v>24</v>
      </c>
      <c r="E609" t="s">
        <v>121</v>
      </c>
      <c r="F609" s="19">
        <v>19040</v>
      </c>
      <c r="G609">
        <f>+SUMIFS('DATA ACHATS CONFIRMES'!C:C,'DATA ACHATS CONFIRMES'!B:B,A609)</f>
        <v>0</v>
      </c>
      <c r="H609" s="19">
        <f t="shared" si="19"/>
        <v>19040</v>
      </c>
    </row>
    <row r="610" spans="1:8" hidden="1" x14ac:dyDescent="0.3">
      <c r="A610" t="str">
        <f t="shared" si="18"/>
        <v>Ecole Yassamine Oasis-Marketing et Communication-Activités After School</v>
      </c>
      <c r="B610" t="s">
        <v>100</v>
      </c>
      <c r="C610" t="s">
        <v>28</v>
      </c>
      <c r="D610" t="s">
        <v>64</v>
      </c>
      <c r="E610" t="s">
        <v>121</v>
      </c>
      <c r="F610" s="19">
        <v>7500</v>
      </c>
      <c r="G610">
        <f>+SUMIFS('DATA ACHATS CONFIRMES'!C:C,'DATA ACHATS CONFIRMES'!B:B,A610)</f>
        <v>0</v>
      </c>
      <c r="H610" s="19">
        <f t="shared" si="19"/>
        <v>7500</v>
      </c>
    </row>
    <row r="611" spans="1:8" hidden="1" x14ac:dyDescent="0.3">
      <c r="A611" t="str">
        <f t="shared" si="18"/>
        <v>Ecole Yassamine Oasis-Marketing et Communication-Campagne de communication</v>
      </c>
      <c r="B611" t="s">
        <v>100</v>
      </c>
      <c r="C611" t="s">
        <v>28</v>
      </c>
      <c r="D611" t="s">
        <v>65</v>
      </c>
      <c r="E611" t="s">
        <v>121</v>
      </c>
      <c r="F611" s="19">
        <v>40000</v>
      </c>
      <c r="G611">
        <f>+SUMIFS('DATA ACHATS CONFIRMES'!C:C,'DATA ACHATS CONFIRMES'!B:B,A611)</f>
        <v>0</v>
      </c>
      <c r="H611" s="19">
        <f t="shared" si="19"/>
        <v>40000</v>
      </c>
    </row>
    <row r="612" spans="1:8" hidden="1" x14ac:dyDescent="0.3">
      <c r="A612" t="str">
        <f t="shared" si="18"/>
        <v>Ecole Yassamine Oasis-Marketing et Communication-Conférences</v>
      </c>
      <c r="B612" t="s">
        <v>100</v>
      </c>
      <c r="C612" t="s">
        <v>28</v>
      </c>
      <c r="D612" t="s">
        <v>60</v>
      </c>
      <c r="E612" t="s">
        <v>121</v>
      </c>
      <c r="F612" s="19">
        <v>5000</v>
      </c>
      <c r="G612">
        <f>+SUMIFS('DATA ACHATS CONFIRMES'!C:C,'DATA ACHATS CONFIRMES'!B:B,A612)</f>
        <v>0</v>
      </c>
      <c r="H612" s="19">
        <f t="shared" si="19"/>
        <v>5000</v>
      </c>
    </row>
    <row r="613" spans="1:8" hidden="1" x14ac:dyDescent="0.3">
      <c r="A613" t="str">
        <f t="shared" si="18"/>
        <v>Ecole Yassamine Oasis-Marketing et Communication-Impression documents</v>
      </c>
      <c r="B613" t="s">
        <v>100</v>
      </c>
      <c r="C613" t="s">
        <v>28</v>
      </c>
      <c r="D613" t="s">
        <v>61</v>
      </c>
      <c r="E613" t="s">
        <v>121</v>
      </c>
      <c r="F613" s="19">
        <v>15000</v>
      </c>
      <c r="G613">
        <f>+SUMIFS('DATA ACHATS CONFIRMES'!C:C,'DATA ACHATS CONFIRMES'!B:B,A613)</f>
        <v>0</v>
      </c>
      <c r="H613" s="19">
        <f t="shared" si="19"/>
        <v>15000</v>
      </c>
    </row>
    <row r="614" spans="1:8" hidden="1" x14ac:dyDescent="0.3">
      <c r="A614" t="str">
        <f t="shared" si="18"/>
        <v>Ecole Yassamine Oasis-Marketing et Communication-Journée portes ouvertes</v>
      </c>
      <c r="B614" t="s">
        <v>100</v>
      </c>
      <c r="C614" t="s">
        <v>28</v>
      </c>
      <c r="D614" t="s">
        <v>62</v>
      </c>
      <c r="E614" t="s">
        <v>121</v>
      </c>
      <c r="F614" s="19">
        <v>20000</v>
      </c>
      <c r="G614">
        <f>+SUMIFS('DATA ACHATS CONFIRMES'!C:C,'DATA ACHATS CONFIRMES'!B:B,A614)</f>
        <v>0</v>
      </c>
      <c r="H614" s="19">
        <f t="shared" si="19"/>
        <v>20000</v>
      </c>
    </row>
    <row r="615" spans="1:8" hidden="1" x14ac:dyDescent="0.3">
      <c r="A615" t="str">
        <f t="shared" si="18"/>
        <v>Ecole Yassamine Oasis-Marketing et Communication-Signalisation &amp; aménagement</v>
      </c>
      <c r="B615" t="s">
        <v>100</v>
      </c>
      <c r="C615" t="s">
        <v>28</v>
      </c>
      <c r="D615" t="s">
        <v>59</v>
      </c>
      <c r="E615" t="s">
        <v>121</v>
      </c>
      <c r="F615" s="19">
        <v>30000</v>
      </c>
      <c r="G615">
        <f>+SUMIFS('DATA ACHATS CONFIRMES'!C:C,'DATA ACHATS CONFIRMES'!B:B,A615)</f>
        <v>0</v>
      </c>
      <c r="H615" s="19">
        <f t="shared" si="19"/>
        <v>30000</v>
      </c>
    </row>
    <row r="616" spans="1:8" hidden="1" x14ac:dyDescent="0.3">
      <c r="A616" t="str">
        <f t="shared" si="18"/>
        <v>Ecole Yassamine Oasis-Marketing et Communication-Sponsoring de postes</v>
      </c>
      <c r="B616" t="s">
        <v>100</v>
      </c>
      <c r="C616" t="s">
        <v>28</v>
      </c>
      <c r="D616" t="s">
        <v>63</v>
      </c>
      <c r="E616" t="s">
        <v>121</v>
      </c>
      <c r="F616" s="19">
        <v>10000</v>
      </c>
      <c r="G616">
        <f>+SUMIFS('DATA ACHATS CONFIRMES'!C:C,'DATA ACHATS CONFIRMES'!B:B,A616)</f>
        <v>0</v>
      </c>
      <c r="H616" s="19">
        <f t="shared" si="19"/>
        <v>10000</v>
      </c>
    </row>
    <row r="617" spans="1:8" hidden="1" x14ac:dyDescent="0.3">
      <c r="A617" t="str">
        <f t="shared" si="18"/>
        <v>Ecole Yassamine Oasis-Maternelle-Achats-Consommables</v>
      </c>
      <c r="B617" t="s">
        <v>100</v>
      </c>
      <c r="C617" t="s">
        <v>10</v>
      </c>
      <c r="D617" t="s">
        <v>44</v>
      </c>
      <c r="E617" t="s">
        <v>131</v>
      </c>
      <c r="F617" s="19">
        <v>9569.4722891566307</v>
      </c>
      <c r="G617">
        <f>+SUMIFS('DATA ACHATS CONFIRMES'!C:C,'DATA ACHATS CONFIRMES'!B:B,A617)</f>
        <v>0</v>
      </c>
      <c r="H617" s="19">
        <f t="shared" si="19"/>
        <v>9569.4722891566307</v>
      </c>
    </row>
    <row r="618" spans="1:8" hidden="1" x14ac:dyDescent="0.3">
      <c r="A618" t="str">
        <f t="shared" si="18"/>
        <v>Ecole Yassamine Oasis-Maternelle-Achats-Fournitures</v>
      </c>
      <c r="B618" t="s">
        <v>100</v>
      </c>
      <c r="C618" t="s">
        <v>10</v>
      </c>
      <c r="D618" t="s">
        <v>45</v>
      </c>
      <c r="E618" t="s">
        <v>131</v>
      </c>
      <c r="F618" s="19">
        <v>16858.968391836701</v>
      </c>
      <c r="G618">
        <f>+SUMIFS('DATA ACHATS CONFIRMES'!C:C,'DATA ACHATS CONFIRMES'!B:B,A618)</f>
        <v>0</v>
      </c>
      <c r="H618" s="19">
        <f t="shared" si="19"/>
        <v>16858.968391836701</v>
      </c>
    </row>
    <row r="619" spans="1:8" hidden="1" x14ac:dyDescent="0.3">
      <c r="A619" t="str">
        <f t="shared" si="18"/>
        <v>Ecole Yassamine Oasis-Parascolaire-Divers Evenements</v>
      </c>
      <c r="B619" t="s">
        <v>100</v>
      </c>
      <c r="C619" t="s">
        <v>30</v>
      </c>
      <c r="D619" t="s">
        <v>129</v>
      </c>
      <c r="E619" t="s">
        <v>121</v>
      </c>
      <c r="F619" s="19">
        <v>25174.4991328945</v>
      </c>
      <c r="G619">
        <f>+SUMIFS('DATA ACHATS CONFIRMES'!C:C,'DATA ACHATS CONFIRMES'!B:B,A619)</f>
        <v>0</v>
      </c>
      <c r="H619" s="19">
        <f t="shared" si="19"/>
        <v>25174.4991328945</v>
      </c>
    </row>
    <row r="620" spans="1:8" hidden="1" x14ac:dyDescent="0.3">
      <c r="A620" t="str">
        <f t="shared" si="18"/>
        <v>Ecole Yassamine Oasis-Primaire-Achats-Consommables</v>
      </c>
      <c r="B620" t="s">
        <v>100</v>
      </c>
      <c r="C620" t="s">
        <v>10</v>
      </c>
      <c r="D620" t="s">
        <v>44</v>
      </c>
      <c r="E620" t="s">
        <v>132</v>
      </c>
      <c r="F620" s="19">
        <v>16616.871428571401</v>
      </c>
      <c r="G620">
        <f>+SUMIFS('DATA ACHATS CONFIRMES'!C:C,'DATA ACHATS CONFIRMES'!B:B,A620)</f>
        <v>0</v>
      </c>
      <c r="H620" s="19">
        <f t="shared" si="19"/>
        <v>16616.871428571401</v>
      </c>
    </row>
    <row r="621" spans="1:8" hidden="1" x14ac:dyDescent="0.3">
      <c r="A621" t="str">
        <f t="shared" si="18"/>
        <v>Ecole Yassamine Oasis-Primaire-Achats-Fournitures</v>
      </c>
      <c r="B621" t="s">
        <v>100</v>
      </c>
      <c r="C621" t="s">
        <v>10</v>
      </c>
      <c r="D621" t="s">
        <v>45</v>
      </c>
      <c r="E621" t="s">
        <v>132</v>
      </c>
      <c r="F621" s="19">
        <v>48481.177959183697</v>
      </c>
      <c r="G621">
        <f>+SUMIFS('DATA ACHATS CONFIRMES'!C:C,'DATA ACHATS CONFIRMES'!B:B,A621)</f>
        <v>0</v>
      </c>
      <c r="H621" s="19">
        <f t="shared" si="19"/>
        <v>48481.177959183697</v>
      </c>
    </row>
    <row r="622" spans="1:8" hidden="1" x14ac:dyDescent="0.3">
      <c r="A622" t="str">
        <f t="shared" si="18"/>
        <v>Ecole Yassamine Oasis-SI-Autres charges SI</v>
      </c>
      <c r="B622" t="s">
        <v>100</v>
      </c>
      <c r="C622" t="s">
        <v>25</v>
      </c>
      <c r="D622" t="s">
        <v>48</v>
      </c>
      <c r="E622" t="s">
        <v>121</v>
      </c>
      <c r="F622" s="19">
        <v>7619.45237826021</v>
      </c>
      <c r="G622">
        <f>+SUMIFS('DATA ACHATS CONFIRMES'!C:C,'DATA ACHATS CONFIRMES'!B:B,A622)</f>
        <v>0</v>
      </c>
      <c r="H622" s="19">
        <f t="shared" si="19"/>
        <v>7619.45237826021</v>
      </c>
    </row>
    <row r="623" spans="1:8" hidden="1" x14ac:dyDescent="0.3">
      <c r="A623" t="str">
        <f t="shared" si="18"/>
        <v>Ecole Yassamine Oasis-SI-Dématérialisation des RI</v>
      </c>
      <c r="B623" t="s">
        <v>100</v>
      </c>
      <c r="C623" t="s">
        <v>25</v>
      </c>
      <c r="D623" t="s">
        <v>53</v>
      </c>
      <c r="E623" t="s">
        <v>121</v>
      </c>
      <c r="F623" s="19">
        <v>1587.3859121375399</v>
      </c>
      <c r="G623">
        <f>+SUMIFS('DATA ACHATS CONFIRMES'!C:C,'DATA ACHATS CONFIRMES'!B:B,A623)</f>
        <v>0</v>
      </c>
      <c r="H623" s="19">
        <f t="shared" si="19"/>
        <v>1587.3859121375399</v>
      </c>
    </row>
    <row r="624" spans="1:8" hidden="1" x14ac:dyDescent="0.3">
      <c r="A624" t="str">
        <f t="shared" si="18"/>
        <v>Ecole Yassamine Oasis-SI-GPS</v>
      </c>
      <c r="B624" t="s">
        <v>100</v>
      </c>
      <c r="C624" t="s">
        <v>25</v>
      </c>
      <c r="D624" t="s">
        <v>49</v>
      </c>
      <c r="E624" t="s">
        <v>121</v>
      </c>
      <c r="F624" s="19">
        <v>3264.62301160177</v>
      </c>
      <c r="G624">
        <f>+SUMIFS('DATA ACHATS CONFIRMES'!C:C,'DATA ACHATS CONFIRMES'!B:B,A624)</f>
        <v>0</v>
      </c>
      <c r="H624" s="19">
        <f t="shared" si="19"/>
        <v>3264.62301160177</v>
      </c>
    </row>
    <row r="625" spans="1:8" hidden="1" x14ac:dyDescent="0.3">
      <c r="A625" t="str">
        <f t="shared" si="18"/>
        <v>Ecole Yassamine Oasis-SI-Pronote</v>
      </c>
      <c r="B625" t="s">
        <v>100</v>
      </c>
      <c r="C625" t="s">
        <v>25</v>
      </c>
      <c r="D625" t="s">
        <v>51</v>
      </c>
      <c r="E625" t="s">
        <v>121</v>
      </c>
      <c r="F625" s="19">
        <v>14750</v>
      </c>
      <c r="G625">
        <f>+SUMIFS('DATA ACHATS CONFIRMES'!C:C,'DATA ACHATS CONFIRMES'!B:B,A625)</f>
        <v>0</v>
      </c>
      <c r="H625" s="19">
        <f t="shared" si="19"/>
        <v>14750</v>
      </c>
    </row>
    <row r="626" spans="1:8" hidden="1" x14ac:dyDescent="0.3">
      <c r="A626" t="str">
        <f t="shared" si="18"/>
        <v>Ecole Yassamine Oasis-SI-SAGE 1000</v>
      </c>
      <c r="B626" t="s">
        <v>100</v>
      </c>
      <c r="C626" t="s">
        <v>25</v>
      </c>
      <c r="D626" t="s">
        <v>54</v>
      </c>
      <c r="E626" t="s">
        <v>121</v>
      </c>
      <c r="F626" s="19">
        <v>3340.9041415903998</v>
      </c>
      <c r="G626">
        <f>+SUMIFS('DATA ACHATS CONFIRMES'!C:C,'DATA ACHATS CONFIRMES'!B:B,A626)</f>
        <v>0</v>
      </c>
      <c r="H626" s="19">
        <f t="shared" si="19"/>
        <v>3340.9041415903998</v>
      </c>
    </row>
    <row r="627" spans="1:8" hidden="1" x14ac:dyDescent="0.3">
      <c r="A627" t="str">
        <f t="shared" si="18"/>
        <v>Ecole Yassamine Oasis-SI-SAGE PAIE</v>
      </c>
      <c r="B627" t="s">
        <v>100</v>
      </c>
      <c r="C627" t="s">
        <v>25</v>
      </c>
      <c r="D627" t="s">
        <v>50</v>
      </c>
      <c r="E627" t="s">
        <v>121</v>
      </c>
      <c r="F627" s="19">
        <v>3302.5563902021599</v>
      </c>
      <c r="G627">
        <f>+SUMIFS('DATA ACHATS CONFIRMES'!C:C,'DATA ACHATS CONFIRMES'!B:B,A627)</f>
        <v>0</v>
      </c>
      <c r="H627" s="19">
        <f t="shared" si="19"/>
        <v>3302.5563902021599</v>
      </c>
    </row>
    <row r="628" spans="1:8" hidden="1" x14ac:dyDescent="0.3">
      <c r="A628" t="str">
        <f t="shared" si="18"/>
        <v>Ecole Yassamine Oasis-SI-Vdoc</v>
      </c>
      <c r="B628" t="s">
        <v>100</v>
      </c>
      <c r="C628" t="s">
        <v>25</v>
      </c>
      <c r="D628" t="s">
        <v>52</v>
      </c>
      <c r="E628" t="s">
        <v>121</v>
      </c>
      <c r="F628" s="19">
        <v>5238.3735100538997</v>
      </c>
      <c r="G628">
        <f>+SUMIFS('DATA ACHATS CONFIRMES'!C:C,'DATA ACHATS CONFIRMES'!B:B,A628)</f>
        <v>0</v>
      </c>
      <c r="H628" s="19">
        <f t="shared" si="19"/>
        <v>5238.3735100538997</v>
      </c>
    </row>
    <row r="629" spans="1:8" hidden="1" x14ac:dyDescent="0.3">
      <c r="A629" t="str">
        <f t="shared" si="18"/>
        <v>ECOLE YASSAMINE OUED FES-Achats-Location copieur</v>
      </c>
      <c r="B629" t="s">
        <v>97</v>
      </c>
      <c r="C629" t="s">
        <v>10</v>
      </c>
      <c r="D629" t="s">
        <v>124</v>
      </c>
      <c r="E629" t="s">
        <v>121</v>
      </c>
      <c r="F629" s="19">
        <v>0</v>
      </c>
      <c r="G629">
        <f>+SUMIFS('DATA ACHATS CONFIRMES'!C:C,'DATA ACHATS CONFIRMES'!B:B,A629)</f>
        <v>0</v>
      </c>
      <c r="H629" s="19">
        <f t="shared" si="19"/>
        <v>0</v>
      </c>
    </row>
    <row r="630" spans="1:8" hidden="1" x14ac:dyDescent="0.3">
      <c r="A630" t="str">
        <f t="shared" si="18"/>
        <v>ECOLE YASSAMINE OUED FES-Achats-Petit équipement</v>
      </c>
      <c r="B630" t="s">
        <v>97</v>
      </c>
      <c r="C630" t="s">
        <v>10</v>
      </c>
      <c r="D630" t="s">
        <v>34</v>
      </c>
      <c r="E630" t="s">
        <v>121</v>
      </c>
      <c r="F630" s="19">
        <v>0</v>
      </c>
      <c r="G630">
        <f>+SUMIFS('DATA ACHATS CONFIRMES'!C:C,'DATA ACHATS CONFIRMES'!B:B,A630)</f>
        <v>0</v>
      </c>
      <c r="H630" s="19">
        <f t="shared" si="19"/>
        <v>0</v>
      </c>
    </row>
    <row r="631" spans="1:8" hidden="1" x14ac:dyDescent="0.3">
      <c r="A631" t="str">
        <f t="shared" si="18"/>
        <v>ECOLE YASSAMINE OUED FES-Achats-Pneus</v>
      </c>
      <c r="B631" t="s">
        <v>97</v>
      </c>
      <c r="C631" t="s">
        <v>10</v>
      </c>
      <c r="D631" t="s">
        <v>41</v>
      </c>
      <c r="E631" t="s">
        <v>125</v>
      </c>
      <c r="F631" s="19">
        <v>0</v>
      </c>
      <c r="G631">
        <f>+SUMIFS('DATA ACHATS CONFIRMES'!C:C,'DATA ACHATS CONFIRMES'!B:B,A631)</f>
        <v>0</v>
      </c>
      <c r="H631" s="19">
        <f t="shared" si="19"/>
        <v>0</v>
      </c>
    </row>
    <row r="632" spans="1:8" hidden="1" x14ac:dyDescent="0.3">
      <c r="A632" t="str">
        <f t="shared" si="18"/>
        <v>ECOLE YASSAMINE OUED FES-Achats-Vidange</v>
      </c>
      <c r="B632" t="s">
        <v>97</v>
      </c>
      <c r="C632" t="s">
        <v>10</v>
      </c>
      <c r="D632" t="s">
        <v>40</v>
      </c>
      <c r="E632" t="s">
        <v>125</v>
      </c>
      <c r="F632" s="19">
        <v>0</v>
      </c>
      <c r="G632">
        <f>+SUMIFS('DATA ACHATS CONFIRMES'!C:C,'DATA ACHATS CONFIRMES'!B:B,A632)</f>
        <v>0</v>
      </c>
      <c r="H632" s="19">
        <f t="shared" si="19"/>
        <v>0</v>
      </c>
    </row>
    <row r="633" spans="1:8" hidden="1" x14ac:dyDescent="0.3">
      <c r="A633" t="str">
        <f t="shared" si="18"/>
        <v>ECOLE YASSAMINE OUED FES-Achats-Visite technique</v>
      </c>
      <c r="B633" t="s">
        <v>97</v>
      </c>
      <c r="C633" t="s">
        <v>10</v>
      </c>
      <c r="D633" t="s">
        <v>39</v>
      </c>
      <c r="E633" t="s">
        <v>125</v>
      </c>
      <c r="F633" s="19">
        <v>0</v>
      </c>
      <c r="G633">
        <f>+SUMIFS('DATA ACHATS CONFIRMES'!C:C,'DATA ACHATS CONFIRMES'!B:B,A633)</f>
        <v>0</v>
      </c>
      <c r="H633" s="19">
        <f t="shared" si="19"/>
        <v>0</v>
      </c>
    </row>
    <row r="634" spans="1:8" hidden="1" x14ac:dyDescent="0.3">
      <c r="A634" t="str">
        <f t="shared" si="18"/>
        <v>ECOLE YASSAMINE OUED FES-Charges Assurances-AUTO</v>
      </c>
      <c r="B634" t="s">
        <v>97</v>
      </c>
      <c r="C634" t="s">
        <v>27</v>
      </c>
      <c r="D634" t="s">
        <v>55</v>
      </c>
      <c r="E634" t="s">
        <v>126</v>
      </c>
      <c r="F634" s="19">
        <v>0</v>
      </c>
      <c r="G634">
        <f>+SUMIFS('DATA ACHATS CONFIRMES'!C:C,'DATA ACHATS CONFIRMES'!B:B,A634)</f>
        <v>0</v>
      </c>
      <c r="H634" s="19">
        <f t="shared" si="19"/>
        <v>0</v>
      </c>
    </row>
    <row r="635" spans="1:8" hidden="1" x14ac:dyDescent="0.3">
      <c r="A635" t="str">
        <f t="shared" si="18"/>
        <v>ECOLE YASSAMINE OUED FES-Commun-Achats-Fournitures</v>
      </c>
      <c r="B635" t="s">
        <v>97</v>
      </c>
      <c r="C635" t="s">
        <v>10</v>
      </c>
      <c r="D635" t="s">
        <v>45</v>
      </c>
      <c r="E635" t="s">
        <v>121</v>
      </c>
      <c r="F635" s="19">
        <v>0</v>
      </c>
      <c r="G635">
        <f>+SUMIFS('DATA ACHATS CONFIRMES'!C:C,'DATA ACHATS CONFIRMES'!B:B,A635)</f>
        <v>0</v>
      </c>
      <c r="H635" s="19">
        <f t="shared" si="19"/>
        <v>0</v>
      </c>
    </row>
    <row r="636" spans="1:8" hidden="1" x14ac:dyDescent="0.3">
      <c r="A636" t="str">
        <f t="shared" si="18"/>
        <v>ECOLE YASSAMINE OUED FES-Maternelle-Achats-Consommables</v>
      </c>
      <c r="B636" t="s">
        <v>97</v>
      </c>
      <c r="C636" t="s">
        <v>10</v>
      </c>
      <c r="D636" t="s">
        <v>44</v>
      </c>
      <c r="E636" t="s">
        <v>131</v>
      </c>
      <c r="F636" s="19">
        <v>0</v>
      </c>
      <c r="G636">
        <f>+SUMIFS('DATA ACHATS CONFIRMES'!C:C,'DATA ACHATS CONFIRMES'!B:B,A636)</f>
        <v>0</v>
      </c>
      <c r="H636" s="19">
        <f t="shared" si="19"/>
        <v>0</v>
      </c>
    </row>
    <row r="637" spans="1:8" hidden="1" x14ac:dyDescent="0.3">
      <c r="A637" t="str">
        <f t="shared" si="18"/>
        <v>ECOLE YASSAMINE OUED FES-Maternelle-Achats-Fournitures</v>
      </c>
      <c r="B637" t="s">
        <v>97</v>
      </c>
      <c r="C637" t="s">
        <v>10</v>
      </c>
      <c r="D637" t="s">
        <v>45</v>
      </c>
      <c r="E637" t="s">
        <v>131</v>
      </c>
      <c r="F637" s="19">
        <v>0</v>
      </c>
      <c r="G637">
        <f>+SUMIFS('DATA ACHATS CONFIRMES'!C:C,'DATA ACHATS CONFIRMES'!B:B,A637)</f>
        <v>0</v>
      </c>
      <c r="H637" s="19">
        <f t="shared" si="19"/>
        <v>0</v>
      </c>
    </row>
    <row r="638" spans="1:8" hidden="1" x14ac:dyDescent="0.3">
      <c r="A638" t="str">
        <f t="shared" si="18"/>
        <v>ECOLE YASSAMINE OUED FES-Parascolaire-Divers Evenements</v>
      </c>
      <c r="B638" t="s">
        <v>97</v>
      </c>
      <c r="C638" t="s">
        <v>30</v>
      </c>
      <c r="D638" t="s">
        <v>129</v>
      </c>
      <c r="E638" t="s">
        <v>121</v>
      </c>
      <c r="F638" s="19">
        <v>0</v>
      </c>
      <c r="G638">
        <f>+SUMIFS('DATA ACHATS CONFIRMES'!C:C,'DATA ACHATS CONFIRMES'!B:B,A638)</f>
        <v>0</v>
      </c>
      <c r="H638" s="19">
        <f t="shared" si="19"/>
        <v>0</v>
      </c>
    </row>
    <row r="639" spans="1:8" hidden="1" x14ac:dyDescent="0.3">
      <c r="A639" t="str">
        <f t="shared" si="18"/>
        <v>ECOLE YASSAMINE OUED FES-Primaire-Achats-Fournitures</v>
      </c>
      <c r="B639" t="s">
        <v>97</v>
      </c>
      <c r="C639" t="s">
        <v>10</v>
      </c>
      <c r="D639" t="s">
        <v>45</v>
      </c>
      <c r="E639" t="s">
        <v>132</v>
      </c>
      <c r="F639" s="19">
        <v>0</v>
      </c>
      <c r="G639">
        <f>+SUMIFS('DATA ACHATS CONFIRMES'!C:C,'DATA ACHATS CONFIRMES'!B:B,A639)</f>
        <v>0</v>
      </c>
      <c r="H639" s="19">
        <f t="shared" si="19"/>
        <v>0</v>
      </c>
    </row>
    <row r="640" spans="1:8" hidden="1" x14ac:dyDescent="0.3">
      <c r="A640" t="str">
        <f t="shared" si="18"/>
        <v>Ecole Yassamine Rabat-Charges contractuelles-HONORAIRES (FIDAROC, Autres…)</v>
      </c>
      <c r="B640" t="s">
        <v>112</v>
      </c>
      <c r="C640" t="s">
        <v>29</v>
      </c>
      <c r="D640" t="s">
        <v>80</v>
      </c>
      <c r="E640" t="s">
        <v>121</v>
      </c>
      <c r="F640" s="19">
        <v>3050</v>
      </c>
      <c r="G640">
        <f>+SUMIFS('DATA ACHATS CONFIRMES'!C:C,'DATA ACHATS CONFIRMES'!B:B,A640)</f>
        <v>0</v>
      </c>
      <c r="H640" s="19">
        <f t="shared" si="19"/>
        <v>3050</v>
      </c>
    </row>
    <row r="641" spans="1:8" hidden="1" x14ac:dyDescent="0.3">
      <c r="A641" t="str">
        <f t="shared" si="18"/>
        <v>Ecole Yassamine Sidi Maarouf-Achats Hors Circuit (Caisse)-Achats Hors Circuit (Caisse)</v>
      </c>
      <c r="B641" t="s">
        <v>96</v>
      </c>
      <c r="C641" t="s">
        <v>26</v>
      </c>
      <c r="D641" t="s">
        <v>26</v>
      </c>
      <c r="E641" t="s">
        <v>121</v>
      </c>
      <c r="F641" s="19">
        <v>30000</v>
      </c>
      <c r="G641">
        <f>+SUMIFS('DATA ACHATS CONFIRMES'!C:C,'DATA ACHATS CONFIRMES'!B:B,A641)</f>
        <v>0</v>
      </c>
      <c r="H641" s="19">
        <f t="shared" si="19"/>
        <v>30000</v>
      </c>
    </row>
    <row r="642" spans="1:8" hidden="1" x14ac:dyDescent="0.3">
      <c r="A642" t="str">
        <f t="shared" si="18"/>
        <v>Ecole Yassamine Sidi Maarouf-Achats-Cantine</v>
      </c>
      <c r="B642" t="s">
        <v>96</v>
      </c>
      <c r="C642" t="s">
        <v>10</v>
      </c>
      <c r="D642" t="s">
        <v>42</v>
      </c>
      <c r="E642" t="s">
        <v>121</v>
      </c>
      <c r="F642" s="19">
        <v>247270.275578311</v>
      </c>
      <c r="G642">
        <f>+SUMIFS('DATA ACHATS CONFIRMES'!C:C,'DATA ACHATS CONFIRMES'!B:B,A642)</f>
        <v>0</v>
      </c>
      <c r="H642" s="19">
        <f t="shared" si="19"/>
        <v>247270.275578311</v>
      </c>
    </row>
    <row r="643" spans="1:8" hidden="1" x14ac:dyDescent="0.3">
      <c r="A643" t="str">
        <f t="shared" si="18"/>
        <v>Ecole Yassamine Sidi Maarouf-Achats-Divers</v>
      </c>
      <c r="B643" t="s">
        <v>96</v>
      </c>
      <c r="C643" t="s">
        <v>10</v>
      </c>
      <c r="D643" t="s">
        <v>31</v>
      </c>
      <c r="E643" t="s">
        <v>121</v>
      </c>
      <c r="F643" s="19">
        <v>81368.523209601306</v>
      </c>
      <c r="G643">
        <f>+SUMIFS('DATA ACHATS CONFIRMES'!C:C,'DATA ACHATS CONFIRMES'!B:B,A643)</f>
        <v>32026.15</v>
      </c>
      <c r="H643" s="19">
        <f t="shared" si="19"/>
        <v>49342.373209601305</v>
      </c>
    </row>
    <row r="644" spans="1:8" hidden="1" x14ac:dyDescent="0.3">
      <c r="A644" t="str">
        <f t="shared" si="18"/>
        <v>Ecole Yassamine Sidi Maarouf-Achats-Divers Prestations de service</v>
      </c>
      <c r="B644" t="s">
        <v>96</v>
      </c>
      <c r="C644" t="s">
        <v>10</v>
      </c>
      <c r="D644" t="s">
        <v>123</v>
      </c>
      <c r="E644" t="s">
        <v>121</v>
      </c>
      <c r="F644" s="19">
        <v>189040.56044467099</v>
      </c>
      <c r="G644">
        <f>+SUMIFS('DATA ACHATS CONFIRMES'!C:C,'DATA ACHATS CONFIRMES'!B:B,A644)</f>
        <v>0</v>
      </c>
      <c r="H644" s="19">
        <f t="shared" si="19"/>
        <v>189040.56044467099</v>
      </c>
    </row>
    <row r="645" spans="1:8" hidden="1" x14ac:dyDescent="0.3">
      <c r="A645" t="str">
        <f t="shared" si="18"/>
        <v>Ecole Yassamine Sidi Maarouf-Achats-DIVERS REPARATIONS</v>
      </c>
      <c r="B645" t="s">
        <v>96</v>
      </c>
      <c r="C645" t="s">
        <v>10</v>
      </c>
      <c r="D645" t="s">
        <v>38</v>
      </c>
      <c r="E645" t="s">
        <v>121</v>
      </c>
      <c r="F645" s="19">
        <v>148179.1164</v>
      </c>
      <c r="G645">
        <f>+SUMIFS('DATA ACHATS CONFIRMES'!C:C,'DATA ACHATS CONFIRMES'!B:B,A645)</f>
        <v>18426</v>
      </c>
      <c r="H645" s="19">
        <f t="shared" si="19"/>
        <v>129753.1164</v>
      </c>
    </row>
    <row r="646" spans="1:8" hidden="1" x14ac:dyDescent="0.3">
      <c r="A646" t="str">
        <f t="shared" ref="A646:A709" si="20">+IF(OR(D646="Fournitures",D646="consommables"),CONCATENATE(B646,"-",E646,"-",C646,"-",D646), CONCATENATE(B646,"-",C646,"-",D646))</f>
        <v>Ecole Yassamine Sidi Maarouf-Achats-Entretien et réparations</v>
      </c>
      <c r="B646" t="s">
        <v>96</v>
      </c>
      <c r="C646" t="s">
        <v>10</v>
      </c>
      <c r="D646" t="s">
        <v>43</v>
      </c>
      <c r="E646" t="s">
        <v>121</v>
      </c>
      <c r="F646" s="19">
        <v>119196.258428723</v>
      </c>
      <c r="G646">
        <f>+SUMIFS('DATA ACHATS CONFIRMES'!C:C,'DATA ACHATS CONFIRMES'!B:B,A646)</f>
        <v>0</v>
      </c>
      <c r="H646" s="19">
        <f t="shared" ref="H646:H709" si="21">+F646-G646</f>
        <v>119196.258428723</v>
      </c>
    </row>
    <row r="647" spans="1:8" hidden="1" x14ac:dyDescent="0.3">
      <c r="A647" t="str">
        <f t="shared" si="20"/>
        <v>Ecole Yassamine Sidi Maarouf-Achats-Gasoil</v>
      </c>
      <c r="B647" t="s">
        <v>96</v>
      </c>
      <c r="C647" t="s">
        <v>10</v>
      </c>
      <c r="D647" t="s">
        <v>37</v>
      </c>
      <c r="E647" t="s">
        <v>121</v>
      </c>
      <c r="F647" s="19">
        <v>428453.53879999998</v>
      </c>
      <c r="G647">
        <f>+SUMIFS('DATA ACHATS CONFIRMES'!C:C,'DATA ACHATS CONFIRMES'!B:B,A647)</f>
        <v>0</v>
      </c>
      <c r="H647" s="19">
        <f t="shared" si="21"/>
        <v>428453.53879999998</v>
      </c>
    </row>
    <row r="648" spans="1:8" hidden="1" x14ac:dyDescent="0.3">
      <c r="A648" t="str">
        <f t="shared" si="20"/>
        <v>Ecole Yassamine Sidi Maarouf-Achats-Location copieur</v>
      </c>
      <c r="B648" t="s">
        <v>96</v>
      </c>
      <c r="C648" t="s">
        <v>10</v>
      </c>
      <c r="D648" t="s">
        <v>124</v>
      </c>
      <c r="E648" t="s">
        <v>121</v>
      </c>
      <c r="F648" s="19">
        <v>128514.142231377</v>
      </c>
      <c r="G648">
        <f>+SUMIFS('DATA ACHATS CONFIRMES'!C:C,'DATA ACHATS CONFIRMES'!B:B,A648)</f>
        <v>0</v>
      </c>
      <c r="H648" s="19">
        <f t="shared" si="21"/>
        <v>128514.142231377</v>
      </c>
    </row>
    <row r="649" spans="1:8" hidden="1" x14ac:dyDescent="0.3">
      <c r="A649" t="str">
        <f t="shared" si="20"/>
        <v>Ecole Yassamine Sidi Maarouf-Achats-Petit équipement</v>
      </c>
      <c r="B649" t="s">
        <v>96</v>
      </c>
      <c r="C649" t="s">
        <v>10</v>
      </c>
      <c r="D649" t="s">
        <v>34</v>
      </c>
      <c r="E649" t="s">
        <v>121</v>
      </c>
      <c r="F649" s="19">
        <v>36758.365787133102</v>
      </c>
      <c r="G649">
        <f>+SUMIFS('DATA ACHATS CONFIRMES'!C:C,'DATA ACHATS CONFIRMES'!B:B,A649)</f>
        <v>0</v>
      </c>
      <c r="H649" s="19">
        <f t="shared" si="21"/>
        <v>36758.365787133102</v>
      </c>
    </row>
    <row r="650" spans="1:8" hidden="1" x14ac:dyDescent="0.3">
      <c r="A650" t="str">
        <f t="shared" si="20"/>
        <v>Ecole Yassamine Sidi Maarouf-Achats-Pharmacie</v>
      </c>
      <c r="B650" t="s">
        <v>96</v>
      </c>
      <c r="C650" t="s">
        <v>10</v>
      </c>
      <c r="D650" t="s">
        <v>32</v>
      </c>
      <c r="E650" t="s">
        <v>121</v>
      </c>
      <c r="F650" s="19">
        <v>11346.1128651122</v>
      </c>
      <c r="G650">
        <f>+SUMIFS('DATA ACHATS CONFIRMES'!C:C,'DATA ACHATS CONFIRMES'!B:B,A650)</f>
        <v>0</v>
      </c>
      <c r="H650" s="19">
        <f t="shared" si="21"/>
        <v>11346.1128651122</v>
      </c>
    </row>
    <row r="651" spans="1:8" hidden="1" x14ac:dyDescent="0.3">
      <c r="A651" t="str">
        <f t="shared" si="20"/>
        <v>Ecole Yassamine Sidi Maarouf-Achats-Pneus</v>
      </c>
      <c r="B651" t="s">
        <v>96</v>
      </c>
      <c r="C651" t="s">
        <v>10</v>
      </c>
      <c r="D651" t="s">
        <v>41</v>
      </c>
      <c r="E651" t="s">
        <v>125</v>
      </c>
      <c r="F651" s="19">
        <v>20808.236400000002</v>
      </c>
      <c r="G651">
        <f>+SUMIFS('DATA ACHATS CONFIRMES'!C:C,'DATA ACHATS CONFIRMES'!B:B,A651)</f>
        <v>0</v>
      </c>
      <c r="H651" s="19">
        <f t="shared" si="21"/>
        <v>20808.236400000002</v>
      </c>
    </row>
    <row r="652" spans="1:8" hidden="1" x14ac:dyDescent="0.3">
      <c r="A652" t="str">
        <f t="shared" si="20"/>
        <v>Ecole Yassamine Sidi Maarouf-Achats-Produits de nettoyage</v>
      </c>
      <c r="B652" t="s">
        <v>96</v>
      </c>
      <c r="C652" t="s">
        <v>10</v>
      </c>
      <c r="D652" t="s">
        <v>36</v>
      </c>
      <c r="E652" t="s">
        <v>121</v>
      </c>
      <c r="F652" s="19">
        <v>128634.7608</v>
      </c>
      <c r="G652">
        <f>+SUMIFS('DATA ACHATS CONFIRMES'!C:C,'DATA ACHATS CONFIRMES'!B:B,A652)</f>
        <v>16851.32</v>
      </c>
      <c r="H652" s="19">
        <f t="shared" si="21"/>
        <v>111783.44080000001</v>
      </c>
    </row>
    <row r="653" spans="1:8" hidden="1" x14ac:dyDescent="0.3">
      <c r="A653" t="str">
        <f t="shared" si="20"/>
        <v>Ecole Yassamine Sidi Maarouf-Achats-Travaux d'impression</v>
      </c>
      <c r="B653" t="s">
        <v>96</v>
      </c>
      <c r="C653" t="s">
        <v>10</v>
      </c>
      <c r="D653" t="s">
        <v>35</v>
      </c>
      <c r="E653" t="s">
        <v>121</v>
      </c>
      <c r="F653" s="19">
        <v>149412.92018746599</v>
      </c>
      <c r="G653">
        <f>+SUMIFS('DATA ACHATS CONFIRMES'!C:C,'DATA ACHATS CONFIRMES'!B:B,A653)</f>
        <v>13545.5</v>
      </c>
      <c r="H653" s="19">
        <f t="shared" si="21"/>
        <v>135867.42018746599</v>
      </c>
    </row>
    <row r="654" spans="1:8" hidden="1" x14ac:dyDescent="0.3">
      <c r="A654" t="str">
        <f t="shared" si="20"/>
        <v>Ecole Yassamine Sidi Maarouf-Achats-Vêtement de travail</v>
      </c>
      <c r="B654" t="s">
        <v>96</v>
      </c>
      <c r="C654" t="s">
        <v>10</v>
      </c>
      <c r="D654" t="s">
        <v>33</v>
      </c>
      <c r="E654" t="s">
        <v>121</v>
      </c>
      <c r="F654" s="19">
        <v>25091.752472076001</v>
      </c>
      <c r="G654">
        <f>+SUMIFS('DATA ACHATS CONFIRMES'!C:C,'DATA ACHATS CONFIRMES'!B:B,A654)</f>
        <v>0</v>
      </c>
      <c r="H654" s="19">
        <f t="shared" si="21"/>
        <v>25091.752472076001</v>
      </c>
    </row>
    <row r="655" spans="1:8" hidden="1" x14ac:dyDescent="0.3">
      <c r="A655" t="str">
        <f t="shared" si="20"/>
        <v>Ecole Yassamine Sidi Maarouf-Achats-Vidange</v>
      </c>
      <c r="B655" t="s">
        <v>96</v>
      </c>
      <c r="C655" t="s">
        <v>10</v>
      </c>
      <c r="D655" t="s">
        <v>40</v>
      </c>
      <c r="E655" t="s">
        <v>125</v>
      </c>
      <c r="F655" s="19">
        <v>32349.433199999999</v>
      </c>
      <c r="G655">
        <f>+SUMIFS('DATA ACHATS CONFIRMES'!C:C,'DATA ACHATS CONFIRMES'!B:B,A655)</f>
        <v>0</v>
      </c>
      <c r="H655" s="19">
        <f t="shared" si="21"/>
        <v>32349.433199999999</v>
      </c>
    </row>
    <row r="656" spans="1:8" hidden="1" x14ac:dyDescent="0.3">
      <c r="A656" t="str">
        <f t="shared" si="20"/>
        <v>Ecole Yassamine Sidi Maarouf-Achats-Visite technique</v>
      </c>
      <c r="B656" t="s">
        <v>96</v>
      </c>
      <c r="C656" t="s">
        <v>10</v>
      </c>
      <c r="D656" t="s">
        <v>39</v>
      </c>
      <c r="E656" t="s">
        <v>125</v>
      </c>
      <c r="F656" s="19">
        <v>12600</v>
      </c>
      <c r="G656">
        <f>+SUMIFS('DATA ACHATS CONFIRMES'!C:C,'DATA ACHATS CONFIRMES'!B:B,A656)</f>
        <v>0</v>
      </c>
      <c r="H656" s="19">
        <f t="shared" si="21"/>
        <v>12600</v>
      </c>
    </row>
    <row r="657" spans="1:8" hidden="1" x14ac:dyDescent="0.3">
      <c r="A657" t="str">
        <f t="shared" si="20"/>
        <v>Ecole Yassamine Sidi Maarouf-Charges Assurances-AT</v>
      </c>
      <c r="B657" t="s">
        <v>96</v>
      </c>
      <c r="C657" t="s">
        <v>27</v>
      </c>
      <c r="D657" t="s">
        <v>57</v>
      </c>
      <c r="E657" t="s">
        <v>121</v>
      </c>
      <c r="F657" s="19">
        <v>64739.753119360001</v>
      </c>
      <c r="G657">
        <f>+SUMIFS('DATA ACHATS CONFIRMES'!C:C,'DATA ACHATS CONFIRMES'!B:B,A657)</f>
        <v>0</v>
      </c>
      <c r="H657" s="19">
        <f t="shared" si="21"/>
        <v>64739.753119360001</v>
      </c>
    </row>
    <row r="658" spans="1:8" hidden="1" x14ac:dyDescent="0.3">
      <c r="A658" t="str">
        <f t="shared" si="20"/>
        <v>Ecole Yassamine Sidi Maarouf-Charges Assurances-AUTO</v>
      </c>
      <c r="B658" t="s">
        <v>96</v>
      </c>
      <c r="C658" t="s">
        <v>27</v>
      </c>
      <c r="D658" t="s">
        <v>55</v>
      </c>
      <c r="E658" t="s">
        <v>126</v>
      </c>
      <c r="F658" s="19">
        <v>108322.29</v>
      </c>
      <c r="G658">
        <f>+SUMIFS('DATA ACHATS CONFIRMES'!C:C,'DATA ACHATS CONFIRMES'!B:B,A658)</f>
        <v>0</v>
      </c>
      <c r="H658" s="19">
        <f t="shared" si="21"/>
        <v>108322.29</v>
      </c>
    </row>
    <row r="659" spans="1:8" hidden="1" x14ac:dyDescent="0.3">
      <c r="A659" t="str">
        <f t="shared" si="20"/>
        <v>Ecole Yassamine Sidi Maarouf-Charges Assurances-MULTIRISQUE</v>
      </c>
      <c r="B659" t="s">
        <v>96</v>
      </c>
      <c r="C659" t="s">
        <v>27</v>
      </c>
      <c r="D659" t="s">
        <v>56</v>
      </c>
      <c r="E659" t="s">
        <v>121</v>
      </c>
      <c r="F659" s="19">
        <v>18645.27</v>
      </c>
      <c r="G659">
        <f>+SUMIFS('DATA ACHATS CONFIRMES'!C:C,'DATA ACHATS CONFIRMES'!B:B,A659)</f>
        <v>0</v>
      </c>
      <c r="H659" s="19">
        <f t="shared" si="21"/>
        <v>18645.27</v>
      </c>
    </row>
    <row r="660" spans="1:8" hidden="1" x14ac:dyDescent="0.3">
      <c r="A660" t="str">
        <f t="shared" si="20"/>
        <v>Ecole Yassamine Sidi Maarouf-Charges Assurances-RC</v>
      </c>
      <c r="B660" t="s">
        <v>96</v>
      </c>
      <c r="C660" t="s">
        <v>27</v>
      </c>
      <c r="D660" t="s">
        <v>58</v>
      </c>
      <c r="E660" t="s">
        <v>121</v>
      </c>
      <c r="F660" s="19">
        <v>33199</v>
      </c>
      <c r="G660">
        <f>+SUMIFS('DATA ACHATS CONFIRMES'!C:C,'DATA ACHATS CONFIRMES'!B:B,A660)</f>
        <v>0</v>
      </c>
      <c r="H660" s="19">
        <f t="shared" si="21"/>
        <v>33199</v>
      </c>
    </row>
    <row r="661" spans="1:8" hidden="1" x14ac:dyDescent="0.3">
      <c r="A661" t="str">
        <f t="shared" si="20"/>
        <v>Ecole Yassamine Sidi Maarouf-Charges contractuelles-AUTRES IMPÔTS, TAXES ET DROITS ASSIMILÉS</v>
      </c>
      <c r="B661" t="s">
        <v>96</v>
      </c>
      <c r="C661" t="s">
        <v>29</v>
      </c>
      <c r="D661" t="s">
        <v>66</v>
      </c>
      <c r="E661" t="s">
        <v>121</v>
      </c>
      <c r="F661" s="19">
        <v>11874</v>
      </c>
      <c r="G661">
        <f>+SUMIFS('DATA ACHATS CONFIRMES'!C:C,'DATA ACHATS CONFIRMES'!B:B,A661)</f>
        <v>0</v>
      </c>
      <c r="H661" s="19">
        <f t="shared" si="21"/>
        <v>11874</v>
      </c>
    </row>
    <row r="662" spans="1:8" hidden="1" x14ac:dyDescent="0.3">
      <c r="A662" t="str">
        <f t="shared" si="20"/>
        <v>Ecole Yassamine Sidi Maarouf-Charges contractuelles-DROITS D’ENREGISTREMENT ET DE TIMBRE</v>
      </c>
      <c r="B662" t="s">
        <v>96</v>
      </c>
      <c r="C662" t="s">
        <v>29</v>
      </c>
      <c r="D662" t="s">
        <v>68</v>
      </c>
      <c r="E662" t="s">
        <v>121</v>
      </c>
      <c r="F662" s="19">
        <v>17586.833333333299</v>
      </c>
      <c r="G662">
        <f>+SUMIFS('DATA ACHATS CONFIRMES'!C:C,'DATA ACHATS CONFIRMES'!B:B,A662)</f>
        <v>0</v>
      </c>
      <c r="H662" s="19">
        <f t="shared" si="21"/>
        <v>17586.833333333299</v>
      </c>
    </row>
    <row r="663" spans="1:8" hidden="1" x14ac:dyDescent="0.3">
      <c r="A663" t="str">
        <f t="shared" si="20"/>
        <v>Ecole Yassamine Sidi Maarouf-Charges contractuelles-EAU</v>
      </c>
      <c r="B663" t="s">
        <v>96</v>
      </c>
      <c r="C663" t="s">
        <v>29</v>
      </c>
      <c r="D663" t="s">
        <v>87</v>
      </c>
      <c r="E663" t="s">
        <v>121</v>
      </c>
      <c r="F663" s="19">
        <v>78542.39</v>
      </c>
      <c r="G663">
        <f>+SUMIFS('DATA ACHATS CONFIRMES'!C:C,'DATA ACHATS CONFIRMES'!B:B,A663)</f>
        <v>0</v>
      </c>
      <c r="H663" s="19">
        <f t="shared" si="21"/>
        <v>78542.39</v>
      </c>
    </row>
    <row r="664" spans="1:8" hidden="1" x14ac:dyDescent="0.3">
      <c r="A664" t="str">
        <f t="shared" si="20"/>
        <v>Ecole Yassamine Sidi Maarouf-Charges contractuelles-ELECTRICITE</v>
      </c>
      <c r="B664" t="s">
        <v>96</v>
      </c>
      <c r="C664" t="s">
        <v>29</v>
      </c>
      <c r="D664" t="s">
        <v>88</v>
      </c>
      <c r="E664" t="s">
        <v>121</v>
      </c>
      <c r="F664" s="19">
        <v>156334.148333333</v>
      </c>
      <c r="G664">
        <f>+SUMIFS('DATA ACHATS CONFIRMES'!C:C,'DATA ACHATS CONFIRMES'!B:B,A664)</f>
        <v>0</v>
      </c>
      <c r="H664" s="19">
        <f t="shared" si="21"/>
        <v>156334.148333333</v>
      </c>
    </row>
    <row r="665" spans="1:8" hidden="1" x14ac:dyDescent="0.3">
      <c r="A665" t="str">
        <f t="shared" si="20"/>
        <v>Ecole Yassamine Sidi Maarouf-Charges contractuelles-FRAIS DE TÉLÉPHONE</v>
      </c>
      <c r="B665" t="s">
        <v>96</v>
      </c>
      <c r="C665" t="s">
        <v>29</v>
      </c>
      <c r="D665" t="s">
        <v>76</v>
      </c>
      <c r="E665" t="s">
        <v>121</v>
      </c>
      <c r="F665" s="19">
        <v>91918.911666666696</v>
      </c>
      <c r="G665">
        <f>+SUMIFS('DATA ACHATS CONFIRMES'!C:C,'DATA ACHATS CONFIRMES'!B:B,A665)</f>
        <v>0</v>
      </c>
      <c r="H665" s="19">
        <f t="shared" si="21"/>
        <v>91918.911666666696</v>
      </c>
    </row>
    <row r="666" spans="1:8" hidden="1" x14ac:dyDescent="0.3">
      <c r="A666" t="str">
        <f t="shared" si="20"/>
        <v>Ecole Yassamine Sidi Maarouf-Charges contractuelles-FRAIS ET COMMISSIONS SUR SERVICES BANCAIRES</v>
      </c>
      <c r="B666" t="s">
        <v>96</v>
      </c>
      <c r="C666" t="s">
        <v>29</v>
      </c>
      <c r="D666" t="s">
        <v>73</v>
      </c>
      <c r="E666" t="s">
        <v>121</v>
      </c>
      <c r="F666" s="19">
        <v>57975.608333333403</v>
      </c>
      <c r="G666">
        <f>+SUMIFS('DATA ACHATS CONFIRMES'!C:C,'DATA ACHATS CONFIRMES'!B:B,A666)</f>
        <v>0</v>
      </c>
      <c r="H666" s="19">
        <f t="shared" si="21"/>
        <v>57975.608333333403</v>
      </c>
    </row>
    <row r="667" spans="1:8" hidden="1" x14ac:dyDescent="0.3">
      <c r="A667" t="str">
        <f t="shared" si="20"/>
        <v>Ecole Yassamine Sidi Maarouf-Charges contractuelles-HONORAIRES (FIDAROC, Autres…)</v>
      </c>
      <c r="B667" t="s">
        <v>96</v>
      </c>
      <c r="C667" t="s">
        <v>29</v>
      </c>
      <c r="D667" t="s">
        <v>80</v>
      </c>
      <c r="E667" t="s">
        <v>121</v>
      </c>
      <c r="F667" s="19">
        <v>3050</v>
      </c>
      <c r="G667">
        <f>+SUMIFS('DATA ACHATS CONFIRMES'!C:C,'DATA ACHATS CONFIRMES'!B:B,A667)</f>
        <v>0</v>
      </c>
      <c r="H667" s="19">
        <f t="shared" si="21"/>
        <v>3050</v>
      </c>
    </row>
    <row r="668" spans="1:8" hidden="1" x14ac:dyDescent="0.3">
      <c r="A668" t="str">
        <f t="shared" si="20"/>
        <v>Ecole Yassamine Sidi Maarouf-Charges contractuelles-MAINTENANCE</v>
      </c>
      <c r="B668" t="s">
        <v>96</v>
      </c>
      <c r="C668" t="s">
        <v>29</v>
      </c>
      <c r="D668" t="s">
        <v>81</v>
      </c>
      <c r="E668" t="s">
        <v>121</v>
      </c>
      <c r="F668" s="19">
        <v>17400</v>
      </c>
      <c r="G668">
        <f>+SUMIFS('DATA ACHATS CONFIRMES'!C:C,'DATA ACHATS CONFIRMES'!B:B,A668)</f>
        <v>0</v>
      </c>
      <c r="H668" s="19">
        <f t="shared" si="21"/>
        <v>17400</v>
      </c>
    </row>
    <row r="669" spans="1:8" hidden="1" x14ac:dyDescent="0.3">
      <c r="A669" t="str">
        <f t="shared" si="20"/>
        <v>Ecole Yassamine Sidi Maarouf-Charges contractuelles-PATENTE</v>
      </c>
      <c r="B669" t="s">
        <v>96</v>
      </c>
      <c r="C669" t="s">
        <v>29</v>
      </c>
      <c r="D669" t="s">
        <v>70</v>
      </c>
      <c r="E669" t="s">
        <v>121</v>
      </c>
      <c r="F669" s="19">
        <v>6000</v>
      </c>
      <c r="G669">
        <f>+SUMIFS('DATA ACHATS CONFIRMES'!C:C,'DATA ACHATS CONFIRMES'!B:B,A669)</f>
        <v>0</v>
      </c>
      <c r="H669" s="19">
        <f t="shared" si="21"/>
        <v>6000</v>
      </c>
    </row>
    <row r="670" spans="1:8" hidden="1" x14ac:dyDescent="0.3">
      <c r="A670" t="str">
        <f t="shared" si="20"/>
        <v>Ecole Yassamine Sidi Maarouf-Charges contractuelles-TAXES SUR LES VÉHICULES</v>
      </c>
      <c r="B670" t="s">
        <v>96</v>
      </c>
      <c r="C670" t="s">
        <v>29</v>
      </c>
      <c r="D670" t="s">
        <v>67</v>
      </c>
      <c r="E670" t="s">
        <v>121</v>
      </c>
      <c r="F670" s="19">
        <v>13500</v>
      </c>
      <c r="G670">
        <f>+SUMIFS('DATA ACHATS CONFIRMES'!C:C,'DATA ACHATS CONFIRMES'!B:B,A670)</f>
        <v>0</v>
      </c>
      <c r="H670" s="19">
        <f t="shared" si="21"/>
        <v>13500</v>
      </c>
    </row>
    <row r="671" spans="1:8" hidden="1" x14ac:dyDescent="0.3">
      <c r="A671" t="str">
        <f t="shared" si="20"/>
        <v>Ecole Yassamine Sidi Maarouf-Commun-Achats-Consommables</v>
      </c>
      <c r="B671" t="s">
        <v>96</v>
      </c>
      <c r="C671" t="s">
        <v>10</v>
      </c>
      <c r="D671" t="s">
        <v>44</v>
      </c>
      <c r="E671" t="s">
        <v>121</v>
      </c>
      <c r="F671" s="19">
        <v>17231.984532131799</v>
      </c>
      <c r="G671">
        <f>+SUMIFS('DATA ACHATS CONFIRMES'!C:C,'DATA ACHATS CONFIRMES'!B:B,A671)</f>
        <v>0</v>
      </c>
      <c r="H671" s="19">
        <f t="shared" si="21"/>
        <v>17231.984532131799</v>
      </c>
    </row>
    <row r="672" spans="1:8" hidden="1" x14ac:dyDescent="0.3">
      <c r="A672" t="str">
        <f t="shared" si="20"/>
        <v>Ecole Yassamine Sidi Maarouf-Commun-Achats-Fournitures</v>
      </c>
      <c r="B672" t="s">
        <v>96</v>
      </c>
      <c r="C672" t="s">
        <v>10</v>
      </c>
      <c r="D672" t="s">
        <v>45</v>
      </c>
      <c r="E672" t="s">
        <v>121</v>
      </c>
      <c r="F672" s="19">
        <v>59882.855645468699</v>
      </c>
      <c r="G672">
        <f>+SUMIFS('DATA ACHATS CONFIRMES'!C:C,'DATA ACHATS CONFIRMES'!B:B,A672)</f>
        <v>0</v>
      </c>
      <c r="H672" s="19">
        <f t="shared" si="21"/>
        <v>59882.855645468699</v>
      </c>
    </row>
    <row r="673" spans="1:8" hidden="1" x14ac:dyDescent="0.3">
      <c r="A673" t="str">
        <f t="shared" si="20"/>
        <v>Ecole Yassamine Sidi Maarouf-Formations-Formations</v>
      </c>
      <c r="B673" t="s">
        <v>96</v>
      </c>
      <c r="C673" t="s">
        <v>24</v>
      </c>
      <c r="D673" t="s">
        <v>24</v>
      </c>
      <c r="E673" t="s">
        <v>121</v>
      </c>
      <c r="F673" s="19">
        <v>19760</v>
      </c>
      <c r="G673">
        <f>+SUMIFS('DATA ACHATS CONFIRMES'!C:C,'DATA ACHATS CONFIRMES'!B:B,A673)</f>
        <v>0</v>
      </c>
      <c r="H673" s="19">
        <f t="shared" si="21"/>
        <v>19760</v>
      </c>
    </row>
    <row r="674" spans="1:8" hidden="1" x14ac:dyDescent="0.3">
      <c r="A674" t="str">
        <f t="shared" si="20"/>
        <v>Ecole Yassamine Sidi Maarouf-Marketing et Communication-Activités After School</v>
      </c>
      <c r="B674" t="s">
        <v>96</v>
      </c>
      <c r="C674" t="s">
        <v>28</v>
      </c>
      <c r="D674" t="s">
        <v>64</v>
      </c>
      <c r="E674" t="s">
        <v>121</v>
      </c>
      <c r="F674" s="19">
        <v>7500</v>
      </c>
      <c r="G674">
        <f>+SUMIFS('DATA ACHATS CONFIRMES'!C:C,'DATA ACHATS CONFIRMES'!B:B,A674)</f>
        <v>0</v>
      </c>
      <c r="H674" s="19">
        <f t="shared" si="21"/>
        <v>7500</v>
      </c>
    </row>
    <row r="675" spans="1:8" hidden="1" x14ac:dyDescent="0.3">
      <c r="A675" t="str">
        <f t="shared" si="20"/>
        <v>Ecole Yassamine Sidi Maarouf-Marketing et Communication-Campagne de communication</v>
      </c>
      <c r="B675" t="s">
        <v>96</v>
      </c>
      <c r="C675" t="s">
        <v>28</v>
      </c>
      <c r="D675" t="s">
        <v>65</v>
      </c>
      <c r="E675" t="s">
        <v>121</v>
      </c>
      <c r="F675" s="19">
        <v>50000</v>
      </c>
      <c r="G675">
        <f>+SUMIFS('DATA ACHATS CONFIRMES'!C:C,'DATA ACHATS CONFIRMES'!B:B,A675)</f>
        <v>0</v>
      </c>
      <c r="H675" s="19">
        <f t="shared" si="21"/>
        <v>50000</v>
      </c>
    </row>
    <row r="676" spans="1:8" hidden="1" x14ac:dyDescent="0.3">
      <c r="A676" t="str">
        <f t="shared" si="20"/>
        <v>Ecole Yassamine Sidi Maarouf-Marketing et Communication-Conférences</v>
      </c>
      <c r="B676" t="s">
        <v>96</v>
      </c>
      <c r="C676" t="s">
        <v>28</v>
      </c>
      <c r="D676" t="s">
        <v>60</v>
      </c>
      <c r="E676" t="s">
        <v>121</v>
      </c>
      <c r="F676" s="19">
        <v>5000</v>
      </c>
      <c r="G676">
        <f>+SUMIFS('DATA ACHATS CONFIRMES'!C:C,'DATA ACHATS CONFIRMES'!B:B,A676)</f>
        <v>0</v>
      </c>
      <c r="H676" s="19">
        <f t="shared" si="21"/>
        <v>5000</v>
      </c>
    </row>
    <row r="677" spans="1:8" hidden="1" x14ac:dyDescent="0.3">
      <c r="A677" t="str">
        <f t="shared" si="20"/>
        <v>Ecole Yassamine Sidi Maarouf-Marketing et Communication-Impression documents</v>
      </c>
      <c r="B677" t="s">
        <v>96</v>
      </c>
      <c r="C677" t="s">
        <v>28</v>
      </c>
      <c r="D677" t="s">
        <v>61</v>
      </c>
      <c r="E677" t="s">
        <v>121</v>
      </c>
      <c r="F677" s="19">
        <v>15000</v>
      </c>
      <c r="G677">
        <f>+SUMIFS('DATA ACHATS CONFIRMES'!C:C,'DATA ACHATS CONFIRMES'!B:B,A677)</f>
        <v>960</v>
      </c>
      <c r="H677" s="19">
        <f t="shared" si="21"/>
        <v>14040</v>
      </c>
    </row>
    <row r="678" spans="1:8" hidden="1" x14ac:dyDescent="0.3">
      <c r="A678" t="str">
        <f t="shared" si="20"/>
        <v>Ecole Yassamine Sidi Maarouf-Marketing et Communication-Journée portes ouvertes</v>
      </c>
      <c r="B678" t="s">
        <v>96</v>
      </c>
      <c r="C678" t="s">
        <v>28</v>
      </c>
      <c r="D678" t="s">
        <v>62</v>
      </c>
      <c r="E678" t="s">
        <v>121</v>
      </c>
      <c r="F678" s="19">
        <v>20000</v>
      </c>
      <c r="G678">
        <f>+SUMIFS('DATA ACHATS CONFIRMES'!C:C,'DATA ACHATS CONFIRMES'!B:B,A678)</f>
        <v>0</v>
      </c>
      <c r="H678" s="19">
        <f t="shared" si="21"/>
        <v>20000</v>
      </c>
    </row>
    <row r="679" spans="1:8" hidden="1" x14ac:dyDescent="0.3">
      <c r="A679" t="str">
        <f t="shared" si="20"/>
        <v>Ecole Yassamine Sidi Maarouf-Marketing et Communication-Signalisation &amp; aménagement</v>
      </c>
      <c r="B679" t="s">
        <v>96</v>
      </c>
      <c r="C679" t="s">
        <v>28</v>
      </c>
      <c r="D679" t="s">
        <v>59</v>
      </c>
      <c r="E679" t="s">
        <v>121</v>
      </c>
      <c r="F679" s="19">
        <v>5000</v>
      </c>
      <c r="G679">
        <f>+SUMIFS('DATA ACHATS CONFIRMES'!C:C,'DATA ACHATS CONFIRMES'!B:B,A679)</f>
        <v>0</v>
      </c>
      <c r="H679" s="19">
        <f t="shared" si="21"/>
        <v>5000</v>
      </c>
    </row>
    <row r="680" spans="1:8" hidden="1" x14ac:dyDescent="0.3">
      <c r="A680" t="str">
        <f t="shared" si="20"/>
        <v>Ecole Yassamine Sidi Maarouf-Marketing et Communication-Sponsoring de postes</v>
      </c>
      <c r="B680" t="s">
        <v>96</v>
      </c>
      <c r="C680" t="s">
        <v>28</v>
      </c>
      <c r="D680" t="s">
        <v>63</v>
      </c>
      <c r="E680" t="s">
        <v>121</v>
      </c>
      <c r="F680" s="19">
        <v>10000</v>
      </c>
      <c r="G680">
        <f>+SUMIFS('DATA ACHATS CONFIRMES'!C:C,'DATA ACHATS CONFIRMES'!B:B,A680)</f>
        <v>1800</v>
      </c>
      <c r="H680" s="19">
        <f t="shared" si="21"/>
        <v>8200</v>
      </c>
    </row>
    <row r="681" spans="1:8" hidden="1" x14ac:dyDescent="0.3">
      <c r="A681" t="str">
        <f t="shared" si="20"/>
        <v>Ecole Yassamine Sidi Maarouf-Maternelle-Achats-Consommables</v>
      </c>
      <c r="B681" t="s">
        <v>96</v>
      </c>
      <c r="C681" t="s">
        <v>10</v>
      </c>
      <c r="D681" t="s">
        <v>44</v>
      </c>
      <c r="E681" t="s">
        <v>131</v>
      </c>
      <c r="F681" s="19">
        <v>9108.0021864768696</v>
      </c>
      <c r="G681">
        <f>+SUMIFS('DATA ACHATS CONFIRMES'!C:C,'DATA ACHATS CONFIRMES'!B:B,A681)</f>
        <v>0</v>
      </c>
      <c r="H681" s="19">
        <f t="shared" si="21"/>
        <v>9108.0021864768696</v>
      </c>
    </row>
    <row r="682" spans="1:8" hidden="1" x14ac:dyDescent="0.3">
      <c r="A682" t="str">
        <f t="shared" si="20"/>
        <v>Ecole Yassamine Sidi Maarouf-Maternelle-Achats-Fournitures</v>
      </c>
      <c r="B682" t="s">
        <v>96</v>
      </c>
      <c r="C682" t="s">
        <v>10</v>
      </c>
      <c r="D682" t="s">
        <v>45</v>
      </c>
      <c r="E682" t="s">
        <v>131</v>
      </c>
      <c r="F682" s="19">
        <v>41204.240741921698</v>
      </c>
      <c r="G682">
        <f>+SUMIFS('DATA ACHATS CONFIRMES'!C:C,'DATA ACHATS CONFIRMES'!B:B,A682)</f>
        <v>0</v>
      </c>
      <c r="H682" s="19">
        <f t="shared" si="21"/>
        <v>41204.240741921698</v>
      </c>
    </row>
    <row r="683" spans="1:8" hidden="1" x14ac:dyDescent="0.3">
      <c r="A683" t="str">
        <f t="shared" si="20"/>
        <v>Ecole Yassamine Sidi Maarouf-Parascolaire-Divers Evenements</v>
      </c>
      <c r="B683" t="s">
        <v>96</v>
      </c>
      <c r="C683" t="s">
        <v>30</v>
      </c>
      <c r="D683" t="s">
        <v>129</v>
      </c>
      <c r="E683" t="s">
        <v>121</v>
      </c>
      <c r="F683" s="19">
        <v>21085.069267966501</v>
      </c>
      <c r="G683">
        <f>+SUMIFS('DATA ACHATS CONFIRMES'!C:C,'DATA ACHATS CONFIRMES'!B:B,A683)</f>
        <v>0</v>
      </c>
      <c r="H683" s="19">
        <f t="shared" si="21"/>
        <v>21085.069267966501</v>
      </c>
    </row>
    <row r="684" spans="1:8" hidden="1" x14ac:dyDescent="0.3">
      <c r="A684" t="str">
        <f t="shared" si="20"/>
        <v>Ecole Yassamine Sidi Maarouf-Primaire-Achats-Consommables</v>
      </c>
      <c r="B684" t="s">
        <v>96</v>
      </c>
      <c r="C684" t="s">
        <v>10</v>
      </c>
      <c r="D684" t="s">
        <v>44</v>
      </c>
      <c r="E684" t="s">
        <v>132</v>
      </c>
      <c r="F684" s="19">
        <v>26343.062045930201</v>
      </c>
      <c r="G684">
        <f>+SUMIFS('DATA ACHATS CONFIRMES'!C:C,'DATA ACHATS CONFIRMES'!B:B,A684)</f>
        <v>25815.599999999999</v>
      </c>
      <c r="H684" s="19">
        <f t="shared" si="21"/>
        <v>527.46204593020229</v>
      </c>
    </row>
    <row r="685" spans="1:8" hidden="1" x14ac:dyDescent="0.3">
      <c r="A685" t="str">
        <f t="shared" si="20"/>
        <v>Ecole Yassamine Sidi Maarouf-Primaire-Achats-Fournitures</v>
      </c>
      <c r="B685" t="s">
        <v>96</v>
      </c>
      <c r="C685" t="s">
        <v>10</v>
      </c>
      <c r="D685" t="s">
        <v>45</v>
      </c>
      <c r="E685" t="s">
        <v>132</v>
      </c>
      <c r="F685" s="19">
        <v>66808.394639999999</v>
      </c>
      <c r="G685">
        <f>+SUMIFS('DATA ACHATS CONFIRMES'!C:C,'DATA ACHATS CONFIRMES'!B:B,A685)</f>
        <v>0</v>
      </c>
      <c r="H685" s="19">
        <f t="shared" si="21"/>
        <v>66808.394639999999</v>
      </c>
    </row>
    <row r="686" spans="1:8" hidden="1" x14ac:dyDescent="0.3">
      <c r="A686" t="str">
        <f t="shared" si="20"/>
        <v>Ecole Yassamine Sidi Maarouf-Secondaire-Achats-Consommables</v>
      </c>
      <c r="B686" t="s">
        <v>96</v>
      </c>
      <c r="C686" t="s">
        <v>10</v>
      </c>
      <c r="D686" t="s">
        <v>44</v>
      </c>
      <c r="E686" t="s">
        <v>122</v>
      </c>
      <c r="F686" s="19">
        <v>21487.869124424</v>
      </c>
      <c r="G686">
        <f>+SUMIFS('DATA ACHATS CONFIRMES'!C:C,'DATA ACHATS CONFIRMES'!B:B,A686)</f>
        <v>5468.4</v>
      </c>
      <c r="H686" s="19">
        <f t="shared" si="21"/>
        <v>16019.469124424</v>
      </c>
    </row>
    <row r="687" spans="1:8" hidden="1" x14ac:dyDescent="0.3">
      <c r="A687" t="str">
        <f t="shared" si="20"/>
        <v>Ecole Yassamine Sidi Maarouf-Secondaire-Achats-Fournitures</v>
      </c>
      <c r="B687" t="s">
        <v>96</v>
      </c>
      <c r="C687" t="s">
        <v>10</v>
      </c>
      <c r="D687" t="s">
        <v>45</v>
      </c>
      <c r="E687" t="s">
        <v>122</v>
      </c>
      <c r="F687" s="19">
        <v>64554.330483475998</v>
      </c>
      <c r="G687">
        <f>+SUMIFS('DATA ACHATS CONFIRMES'!C:C,'DATA ACHATS CONFIRMES'!B:B,A687)</f>
        <v>0</v>
      </c>
      <c r="H687" s="19">
        <f t="shared" si="21"/>
        <v>64554.330483475998</v>
      </c>
    </row>
    <row r="688" spans="1:8" hidden="1" x14ac:dyDescent="0.3">
      <c r="A688" t="str">
        <f t="shared" si="20"/>
        <v>Ecole Yassamine Sidi Maarouf-SI-Autres charges SI</v>
      </c>
      <c r="B688" t="s">
        <v>96</v>
      </c>
      <c r="C688" t="s">
        <v>25</v>
      </c>
      <c r="D688" t="s">
        <v>48</v>
      </c>
      <c r="E688" t="s">
        <v>121</v>
      </c>
      <c r="F688" s="19">
        <v>27294.663520036102</v>
      </c>
      <c r="G688">
        <f>+SUMIFS('DATA ACHATS CONFIRMES'!C:C,'DATA ACHATS CONFIRMES'!B:B,A688)</f>
        <v>0</v>
      </c>
      <c r="H688" s="19">
        <f t="shared" si="21"/>
        <v>27294.663520036102</v>
      </c>
    </row>
    <row r="689" spans="1:8" hidden="1" x14ac:dyDescent="0.3">
      <c r="A689" t="str">
        <f t="shared" si="20"/>
        <v>Ecole Yassamine Sidi Maarouf-SI-Dématérialisation des RI</v>
      </c>
      <c r="B689" t="s">
        <v>96</v>
      </c>
      <c r="C689" t="s">
        <v>25</v>
      </c>
      <c r="D689" t="s">
        <v>53</v>
      </c>
      <c r="E689" t="s">
        <v>121</v>
      </c>
      <c r="F689" s="19">
        <v>5686.3882333408601</v>
      </c>
      <c r="G689">
        <f>+SUMIFS('DATA ACHATS CONFIRMES'!C:C,'DATA ACHATS CONFIRMES'!B:B,A689)</f>
        <v>0</v>
      </c>
      <c r="H689" s="19">
        <f t="shared" si="21"/>
        <v>5686.3882333408601</v>
      </c>
    </row>
    <row r="690" spans="1:8" hidden="1" x14ac:dyDescent="0.3">
      <c r="A690" t="str">
        <f t="shared" si="20"/>
        <v>Ecole Yassamine Sidi Maarouf-SI-GPS</v>
      </c>
      <c r="B690" t="s">
        <v>96</v>
      </c>
      <c r="C690" t="s">
        <v>25</v>
      </c>
      <c r="D690" t="s">
        <v>49</v>
      </c>
      <c r="E690" t="s">
        <v>121</v>
      </c>
      <c r="F690" s="19">
        <v>11694.644470208401</v>
      </c>
      <c r="G690">
        <f>+SUMIFS('DATA ACHATS CONFIRMES'!C:C,'DATA ACHATS CONFIRMES'!B:B,A690)</f>
        <v>0</v>
      </c>
      <c r="H690" s="19">
        <f t="shared" si="21"/>
        <v>11694.644470208401</v>
      </c>
    </row>
    <row r="691" spans="1:8" hidden="1" x14ac:dyDescent="0.3">
      <c r="A691" t="str">
        <f t="shared" si="20"/>
        <v>Ecole Yassamine Sidi Maarouf-SI-Pronote</v>
      </c>
      <c r="B691" t="s">
        <v>96</v>
      </c>
      <c r="C691" t="s">
        <v>25</v>
      </c>
      <c r="D691" t="s">
        <v>51</v>
      </c>
      <c r="E691" t="s">
        <v>121</v>
      </c>
      <c r="F691" s="19">
        <v>29500</v>
      </c>
      <c r="G691">
        <f>+SUMIFS('DATA ACHATS CONFIRMES'!C:C,'DATA ACHATS CONFIRMES'!B:B,A691)</f>
        <v>0</v>
      </c>
      <c r="H691" s="19">
        <f t="shared" si="21"/>
        <v>29500</v>
      </c>
    </row>
    <row r="692" spans="1:8" hidden="1" x14ac:dyDescent="0.3">
      <c r="A692" t="str">
        <f t="shared" si="20"/>
        <v>Ecole Yassamine Sidi Maarouf-SI-SAGE 1000</v>
      </c>
      <c r="B692" t="s">
        <v>96</v>
      </c>
      <c r="C692" t="s">
        <v>25</v>
      </c>
      <c r="D692" t="s">
        <v>54</v>
      </c>
      <c r="E692" t="s">
        <v>121</v>
      </c>
      <c r="F692" s="19">
        <v>11967.901349129101</v>
      </c>
      <c r="G692">
        <f>+SUMIFS('DATA ACHATS CONFIRMES'!C:C,'DATA ACHATS CONFIRMES'!B:B,A692)</f>
        <v>0</v>
      </c>
      <c r="H692" s="19">
        <f t="shared" si="21"/>
        <v>11967.901349129101</v>
      </c>
    </row>
    <row r="693" spans="1:8" hidden="1" x14ac:dyDescent="0.3">
      <c r="A693" t="str">
        <f t="shared" si="20"/>
        <v>Ecole Yassamine Sidi Maarouf-SI-SAGE PAIE</v>
      </c>
      <c r="B693" t="s">
        <v>96</v>
      </c>
      <c r="C693" t="s">
        <v>25</v>
      </c>
      <c r="D693" t="s">
        <v>50</v>
      </c>
      <c r="E693" t="s">
        <v>121</v>
      </c>
      <c r="F693" s="19">
        <v>11830.5307194657</v>
      </c>
      <c r="G693">
        <f>+SUMIFS('DATA ACHATS CONFIRMES'!C:C,'DATA ACHATS CONFIRMES'!B:B,A693)</f>
        <v>0</v>
      </c>
      <c r="H693" s="19">
        <f t="shared" si="21"/>
        <v>11830.5307194657</v>
      </c>
    </row>
    <row r="694" spans="1:8" hidden="1" x14ac:dyDescent="0.3">
      <c r="A694" t="str">
        <f t="shared" si="20"/>
        <v>Ecole Yassamine Sidi Maarouf-SI-Vdoc</v>
      </c>
      <c r="B694" t="s">
        <v>96</v>
      </c>
      <c r="C694" t="s">
        <v>25</v>
      </c>
      <c r="D694" t="s">
        <v>52</v>
      </c>
      <c r="E694" t="s">
        <v>121</v>
      </c>
      <c r="F694" s="19">
        <v>18765.081170024801</v>
      </c>
      <c r="G694">
        <f>+SUMIFS('DATA ACHATS CONFIRMES'!C:C,'DATA ACHATS CONFIRMES'!B:B,A694)</f>
        <v>0</v>
      </c>
      <c r="H694" s="19">
        <f t="shared" si="21"/>
        <v>18765.081170024801</v>
      </c>
    </row>
    <row r="695" spans="1:8" hidden="1" x14ac:dyDescent="0.3">
      <c r="A695" t="str">
        <f t="shared" si="20"/>
        <v>Ecole Yassamine Tanger-Commun-Achats-Fournitures</v>
      </c>
      <c r="B695" t="s">
        <v>108</v>
      </c>
      <c r="C695" t="s">
        <v>10</v>
      </c>
      <c r="D695" t="s">
        <v>45</v>
      </c>
      <c r="E695" t="s">
        <v>121</v>
      </c>
      <c r="F695" s="19">
        <v>0</v>
      </c>
      <c r="G695">
        <f>+SUMIFS('DATA ACHATS CONFIRMES'!C:C,'DATA ACHATS CONFIRMES'!B:B,A695)</f>
        <v>0</v>
      </c>
      <c r="H695" s="19">
        <f t="shared" si="21"/>
        <v>0</v>
      </c>
    </row>
    <row r="696" spans="1:8" hidden="1" x14ac:dyDescent="0.3">
      <c r="A696" t="str">
        <f t="shared" si="20"/>
        <v>ECOLES JOURI I (AL HAMRA)-Achats Hors Circuit (Caisse)-Achats Hors Circuit (Caisse)</v>
      </c>
      <c r="B696" t="s">
        <v>103</v>
      </c>
      <c r="C696" t="s">
        <v>26</v>
      </c>
      <c r="D696" t="s">
        <v>26</v>
      </c>
      <c r="E696" t="s">
        <v>121</v>
      </c>
      <c r="F696" s="19">
        <v>30000</v>
      </c>
      <c r="G696">
        <f>+SUMIFS('DATA ACHATS CONFIRMES'!C:C,'DATA ACHATS CONFIRMES'!B:B,A696)</f>
        <v>0</v>
      </c>
      <c r="H696" s="19">
        <f t="shared" si="21"/>
        <v>30000</v>
      </c>
    </row>
    <row r="697" spans="1:8" hidden="1" x14ac:dyDescent="0.3">
      <c r="A697" t="str">
        <f t="shared" si="20"/>
        <v>ECOLES JOURI I (AL HAMRA)-Achats-Cantine</v>
      </c>
      <c r="B697" t="s">
        <v>103</v>
      </c>
      <c r="C697" t="s">
        <v>10</v>
      </c>
      <c r="D697" t="s">
        <v>42</v>
      </c>
      <c r="E697" t="s">
        <v>121</v>
      </c>
      <c r="F697" s="19">
        <v>1418.6057142857101</v>
      </c>
      <c r="G697">
        <f>+SUMIFS('DATA ACHATS CONFIRMES'!C:C,'DATA ACHATS CONFIRMES'!B:B,A697)</f>
        <v>0</v>
      </c>
      <c r="H697" s="19">
        <f t="shared" si="21"/>
        <v>1418.6057142857101</v>
      </c>
    </row>
    <row r="698" spans="1:8" hidden="1" x14ac:dyDescent="0.3">
      <c r="A698" t="str">
        <f t="shared" si="20"/>
        <v>ECOLES JOURI I (AL HAMRA)-Achats-Divers</v>
      </c>
      <c r="B698" t="s">
        <v>103</v>
      </c>
      <c r="C698" t="s">
        <v>10</v>
      </c>
      <c r="D698" t="s">
        <v>31</v>
      </c>
      <c r="E698" t="s">
        <v>121</v>
      </c>
      <c r="F698" s="19">
        <v>4111.9649409523799</v>
      </c>
      <c r="G698">
        <f>+SUMIFS('DATA ACHATS CONFIRMES'!C:C,'DATA ACHATS CONFIRMES'!B:B,A698)</f>
        <v>0</v>
      </c>
      <c r="H698" s="19">
        <f t="shared" si="21"/>
        <v>4111.9649409523799</v>
      </c>
    </row>
    <row r="699" spans="1:8" hidden="1" x14ac:dyDescent="0.3">
      <c r="A699" t="str">
        <f t="shared" si="20"/>
        <v>ECOLES JOURI I (AL HAMRA)-Achats-Divers Prestations de service</v>
      </c>
      <c r="B699" t="s">
        <v>103</v>
      </c>
      <c r="C699" t="s">
        <v>10</v>
      </c>
      <c r="D699" t="s">
        <v>123</v>
      </c>
      <c r="E699" t="s">
        <v>121</v>
      </c>
      <c r="F699" s="19">
        <v>26223.6429608791</v>
      </c>
      <c r="G699">
        <f>+SUMIFS('DATA ACHATS CONFIRMES'!C:C,'DATA ACHATS CONFIRMES'!B:B,A699)</f>
        <v>0</v>
      </c>
      <c r="H699" s="19">
        <f t="shared" si="21"/>
        <v>26223.6429608791</v>
      </c>
    </row>
    <row r="700" spans="1:8" hidden="1" x14ac:dyDescent="0.3">
      <c r="A700" t="str">
        <f t="shared" si="20"/>
        <v>ECOLES JOURI I (AL HAMRA)-Achats-DIVERS REPARATIONS</v>
      </c>
      <c r="B700" t="s">
        <v>103</v>
      </c>
      <c r="C700" t="s">
        <v>10</v>
      </c>
      <c r="D700" t="s">
        <v>38</v>
      </c>
      <c r="E700" t="s">
        <v>121</v>
      </c>
      <c r="F700" s="19">
        <v>21946.394400000001</v>
      </c>
      <c r="G700">
        <f>+SUMIFS('DATA ACHATS CONFIRMES'!C:C,'DATA ACHATS CONFIRMES'!B:B,A700)</f>
        <v>0</v>
      </c>
      <c r="H700" s="19">
        <f t="shared" si="21"/>
        <v>21946.394400000001</v>
      </c>
    </row>
    <row r="701" spans="1:8" hidden="1" x14ac:dyDescent="0.3">
      <c r="A701" t="str">
        <f t="shared" si="20"/>
        <v>ECOLES JOURI I (AL HAMRA)-Achats-Entretien et réparations</v>
      </c>
      <c r="B701" t="s">
        <v>103</v>
      </c>
      <c r="C701" t="s">
        <v>10</v>
      </c>
      <c r="D701" t="s">
        <v>43</v>
      </c>
      <c r="E701" t="s">
        <v>121</v>
      </c>
      <c r="F701" s="19">
        <v>80605.106047628404</v>
      </c>
      <c r="G701">
        <f>+SUMIFS('DATA ACHATS CONFIRMES'!C:C,'DATA ACHATS CONFIRMES'!B:B,A701)</f>
        <v>0</v>
      </c>
      <c r="H701" s="19">
        <f t="shared" si="21"/>
        <v>80605.106047628404</v>
      </c>
    </row>
    <row r="702" spans="1:8" hidden="1" x14ac:dyDescent="0.3">
      <c r="A702" t="str">
        <f t="shared" si="20"/>
        <v>ECOLES JOURI I (AL HAMRA)-Achats-Gasoil</v>
      </c>
      <c r="B702" t="s">
        <v>103</v>
      </c>
      <c r="C702" t="s">
        <v>10</v>
      </c>
      <c r="D702" t="s">
        <v>37</v>
      </c>
      <c r="E702" t="s">
        <v>121</v>
      </c>
      <c r="F702" s="19">
        <v>151124.8872</v>
      </c>
      <c r="G702">
        <f>+SUMIFS('DATA ACHATS CONFIRMES'!C:C,'DATA ACHATS CONFIRMES'!B:B,A702)</f>
        <v>0</v>
      </c>
      <c r="H702" s="19">
        <f t="shared" si="21"/>
        <v>151124.8872</v>
      </c>
    </row>
    <row r="703" spans="1:8" hidden="1" x14ac:dyDescent="0.3">
      <c r="A703" t="str">
        <f t="shared" si="20"/>
        <v>ECOLES JOURI I (AL HAMRA)-Achats-Location copieur</v>
      </c>
      <c r="B703" t="s">
        <v>103</v>
      </c>
      <c r="C703" t="s">
        <v>10</v>
      </c>
      <c r="D703" t="s">
        <v>124</v>
      </c>
      <c r="E703" t="s">
        <v>121</v>
      </c>
      <c r="F703" s="19">
        <v>44467.329752381003</v>
      </c>
      <c r="G703">
        <f>+SUMIFS('DATA ACHATS CONFIRMES'!C:C,'DATA ACHATS CONFIRMES'!B:B,A703)</f>
        <v>0</v>
      </c>
      <c r="H703" s="19">
        <f t="shared" si="21"/>
        <v>44467.329752381003</v>
      </c>
    </row>
    <row r="704" spans="1:8" hidden="1" x14ac:dyDescent="0.3">
      <c r="A704" t="str">
        <f t="shared" si="20"/>
        <v>ECOLES JOURI I (AL HAMRA)-Achats-Pneus</v>
      </c>
      <c r="B704" t="s">
        <v>103</v>
      </c>
      <c r="C704" t="s">
        <v>10</v>
      </c>
      <c r="D704" t="s">
        <v>41</v>
      </c>
      <c r="E704" t="s">
        <v>125</v>
      </c>
      <c r="F704" s="19">
        <v>12600</v>
      </c>
      <c r="G704">
        <f>+SUMIFS('DATA ACHATS CONFIRMES'!C:C,'DATA ACHATS CONFIRMES'!B:B,A704)</f>
        <v>0</v>
      </c>
      <c r="H704" s="19">
        <f t="shared" si="21"/>
        <v>12600</v>
      </c>
    </row>
    <row r="705" spans="1:8" hidden="1" x14ac:dyDescent="0.3">
      <c r="A705" t="str">
        <f t="shared" si="20"/>
        <v>ECOLES JOURI I (AL HAMRA)-Achats-Produits de nettoyage</v>
      </c>
      <c r="B705" t="s">
        <v>103</v>
      </c>
      <c r="C705" t="s">
        <v>10</v>
      </c>
      <c r="D705" t="s">
        <v>36</v>
      </c>
      <c r="E705" t="s">
        <v>121</v>
      </c>
      <c r="F705" s="19">
        <v>47490.565199999997</v>
      </c>
      <c r="G705">
        <f>+SUMIFS('DATA ACHATS CONFIRMES'!C:C,'DATA ACHATS CONFIRMES'!B:B,A705)</f>
        <v>0</v>
      </c>
      <c r="H705" s="19">
        <f t="shared" si="21"/>
        <v>47490.565199999997</v>
      </c>
    </row>
    <row r="706" spans="1:8" hidden="1" x14ac:dyDescent="0.3">
      <c r="A706" t="str">
        <f t="shared" si="20"/>
        <v>ECOLES JOURI I (AL HAMRA)-Achats-Travaux d'impression</v>
      </c>
      <c r="B706" t="s">
        <v>103</v>
      </c>
      <c r="C706" t="s">
        <v>10</v>
      </c>
      <c r="D706" t="s">
        <v>35</v>
      </c>
      <c r="E706" t="s">
        <v>121</v>
      </c>
      <c r="F706" s="19">
        <v>23987.736000000001</v>
      </c>
      <c r="G706">
        <f>+SUMIFS('DATA ACHATS CONFIRMES'!C:C,'DATA ACHATS CONFIRMES'!B:B,A706)</f>
        <v>0</v>
      </c>
      <c r="H706" s="19">
        <f t="shared" si="21"/>
        <v>23987.736000000001</v>
      </c>
    </row>
    <row r="707" spans="1:8" hidden="1" x14ac:dyDescent="0.3">
      <c r="A707" t="str">
        <f t="shared" si="20"/>
        <v>ECOLES JOURI I (AL HAMRA)-Achats-Vidange</v>
      </c>
      <c r="B707" t="s">
        <v>103</v>
      </c>
      <c r="C707" t="s">
        <v>10</v>
      </c>
      <c r="D707" t="s">
        <v>40</v>
      </c>
      <c r="E707" t="s">
        <v>125</v>
      </c>
      <c r="F707" s="19">
        <v>8883</v>
      </c>
      <c r="G707">
        <f>+SUMIFS('DATA ACHATS CONFIRMES'!C:C,'DATA ACHATS CONFIRMES'!B:B,A707)</f>
        <v>0</v>
      </c>
      <c r="H707" s="19">
        <f t="shared" si="21"/>
        <v>8883</v>
      </c>
    </row>
    <row r="708" spans="1:8" hidden="1" x14ac:dyDescent="0.3">
      <c r="A708" t="str">
        <f t="shared" si="20"/>
        <v>ECOLES JOURI I (AL HAMRA)-Achats-Visite technique</v>
      </c>
      <c r="B708" t="s">
        <v>103</v>
      </c>
      <c r="C708" t="s">
        <v>10</v>
      </c>
      <c r="D708" t="s">
        <v>39</v>
      </c>
      <c r="E708" t="s">
        <v>125</v>
      </c>
      <c r="F708" s="19">
        <v>5600</v>
      </c>
      <c r="G708">
        <f>+SUMIFS('DATA ACHATS CONFIRMES'!C:C,'DATA ACHATS CONFIRMES'!B:B,A708)</f>
        <v>0</v>
      </c>
      <c r="H708" s="19">
        <f t="shared" si="21"/>
        <v>5600</v>
      </c>
    </row>
    <row r="709" spans="1:8" hidden="1" x14ac:dyDescent="0.3">
      <c r="A709" t="str">
        <f t="shared" si="20"/>
        <v>ECOLES JOURI I (AL HAMRA)-Charges Assurances-AT</v>
      </c>
      <c r="B709" t="s">
        <v>103</v>
      </c>
      <c r="C709" t="s">
        <v>27</v>
      </c>
      <c r="D709" t="s">
        <v>57</v>
      </c>
      <c r="E709" t="s">
        <v>121</v>
      </c>
      <c r="F709" s="19">
        <v>16204.816000000001</v>
      </c>
      <c r="G709">
        <f>+SUMIFS('DATA ACHATS CONFIRMES'!C:C,'DATA ACHATS CONFIRMES'!B:B,A709)</f>
        <v>0</v>
      </c>
      <c r="H709" s="19">
        <f t="shared" si="21"/>
        <v>16204.816000000001</v>
      </c>
    </row>
    <row r="710" spans="1:8" hidden="1" x14ac:dyDescent="0.3">
      <c r="A710" t="str">
        <f t="shared" ref="A710:A773" si="22">+IF(OR(D710="Fournitures",D710="consommables"),CONCATENATE(B710,"-",E710,"-",C710,"-",D710), CONCATENATE(B710,"-",C710,"-",D710))</f>
        <v>ECOLES JOURI I (AL HAMRA)-Charges Assurances-AUTO</v>
      </c>
      <c r="B710" t="s">
        <v>103</v>
      </c>
      <c r="C710" t="s">
        <v>27</v>
      </c>
      <c r="D710" t="s">
        <v>55</v>
      </c>
      <c r="E710" t="s">
        <v>126</v>
      </c>
      <c r="F710" s="19">
        <v>24870.47</v>
      </c>
      <c r="G710">
        <f>+SUMIFS('DATA ACHATS CONFIRMES'!C:C,'DATA ACHATS CONFIRMES'!B:B,A710)</f>
        <v>0</v>
      </c>
      <c r="H710" s="19">
        <f t="shared" ref="H710:H773" si="23">+F710-G710</f>
        <v>24870.47</v>
      </c>
    </row>
    <row r="711" spans="1:8" hidden="1" x14ac:dyDescent="0.3">
      <c r="A711" t="str">
        <f t="shared" si="22"/>
        <v>ECOLES JOURI I (AL HAMRA)-Charges Assurances-MULTIRISQUE</v>
      </c>
      <c r="B711" t="s">
        <v>103</v>
      </c>
      <c r="C711" t="s">
        <v>27</v>
      </c>
      <c r="D711" t="s">
        <v>56</v>
      </c>
      <c r="E711" t="s">
        <v>121</v>
      </c>
      <c r="F711" s="19">
        <v>11822.75</v>
      </c>
      <c r="G711">
        <f>+SUMIFS('DATA ACHATS CONFIRMES'!C:C,'DATA ACHATS CONFIRMES'!B:B,A711)</f>
        <v>0</v>
      </c>
      <c r="H711" s="19">
        <f t="shared" si="23"/>
        <v>11822.75</v>
      </c>
    </row>
    <row r="712" spans="1:8" hidden="1" x14ac:dyDescent="0.3">
      <c r="A712" t="str">
        <f t="shared" si="22"/>
        <v>ECOLES JOURI I (AL HAMRA)-Charges Assurances-RC</v>
      </c>
      <c r="B712" t="s">
        <v>103</v>
      </c>
      <c r="C712" t="s">
        <v>27</v>
      </c>
      <c r="D712" t="s">
        <v>58</v>
      </c>
      <c r="E712" t="s">
        <v>121</v>
      </c>
      <c r="F712" s="19">
        <v>20647.599999999999</v>
      </c>
      <c r="G712">
        <f>+SUMIFS('DATA ACHATS CONFIRMES'!C:C,'DATA ACHATS CONFIRMES'!B:B,A712)</f>
        <v>0</v>
      </c>
      <c r="H712" s="19">
        <f t="shared" si="23"/>
        <v>20647.599999999999</v>
      </c>
    </row>
    <row r="713" spans="1:8" hidden="1" x14ac:dyDescent="0.3">
      <c r="A713" t="str">
        <f t="shared" si="22"/>
        <v>ECOLES JOURI I (AL HAMRA)-Charges contractuelles-DROITS D’ENREGISTREMENT ET DE TIMBRE</v>
      </c>
      <c r="B713" t="s">
        <v>103</v>
      </c>
      <c r="C713" t="s">
        <v>29</v>
      </c>
      <c r="D713" t="s">
        <v>68</v>
      </c>
      <c r="E713" t="s">
        <v>121</v>
      </c>
      <c r="F713" s="19">
        <v>6154.3950000000004</v>
      </c>
      <c r="G713">
        <f>+SUMIFS('DATA ACHATS CONFIRMES'!C:C,'DATA ACHATS CONFIRMES'!B:B,A713)</f>
        <v>0</v>
      </c>
      <c r="H713" s="19">
        <f t="shared" si="23"/>
        <v>6154.3950000000004</v>
      </c>
    </row>
    <row r="714" spans="1:8" hidden="1" x14ac:dyDescent="0.3">
      <c r="A714" t="str">
        <f t="shared" si="22"/>
        <v>ECOLES JOURI I (AL HAMRA)-Charges contractuelles-EAU</v>
      </c>
      <c r="B714" t="s">
        <v>103</v>
      </c>
      <c r="C714" t="s">
        <v>29</v>
      </c>
      <c r="D714" t="s">
        <v>87</v>
      </c>
      <c r="E714" t="s">
        <v>121</v>
      </c>
      <c r="F714" s="19">
        <v>51105.894999999997</v>
      </c>
      <c r="G714">
        <f>+SUMIFS('DATA ACHATS CONFIRMES'!C:C,'DATA ACHATS CONFIRMES'!B:B,A714)</f>
        <v>0</v>
      </c>
      <c r="H714" s="19">
        <f t="shared" si="23"/>
        <v>51105.894999999997</v>
      </c>
    </row>
    <row r="715" spans="1:8" hidden="1" x14ac:dyDescent="0.3">
      <c r="A715" t="str">
        <f t="shared" si="22"/>
        <v>ECOLES JOURI I (AL HAMRA)-Charges contractuelles-ELECTRICITE</v>
      </c>
      <c r="B715" t="s">
        <v>103</v>
      </c>
      <c r="C715" t="s">
        <v>29</v>
      </c>
      <c r="D715" t="s">
        <v>88</v>
      </c>
      <c r="E715" t="s">
        <v>121</v>
      </c>
      <c r="F715" s="19">
        <v>33865.78</v>
      </c>
      <c r="G715">
        <f>+SUMIFS('DATA ACHATS CONFIRMES'!C:C,'DATA ACHATS CONFIRMES'!B:B,A715)</f>
        <v>0</v>
      </c>
      <c r="H715" s="19">
        <f t="shared" si="23"/>
        <v>33865.78</v>
      </c>
    </row>
    <row r="716" spans="1:8" hidden="1" x14ac:dyDescent="0.3">
      <c r="A716" t="str">
        <f t="shared" si="22"/>
        <v>ECOLES JOURI I (AL HAMRA)-Charges contractuelles-FRAIS DE TÉLÉPHONE</v>
      </c>
      <c r="B716" t="s">
        <v>103</v>
      </c>
      <c r="C716" t="s">
        <v>29</v>
      </c>
      <c r="D716" t="s">
        <v>76</v>
      </c>
      <c r="E716" t="s">
        <v>121</v>
      </c>
      <c r="F716" s="19">
        <v>13421.594999999999</v>
      </c>
      <c r="G716">
        <f>+SUMIFS('DATA ACHATS CONFIRMES'!C:C,'DATA ACHATS CONFIRMES'!B:B,A716)</f>
        <v>0</v>
      </c>
      <c r="H716" s="19">
        <f t="shared" si="23"/>
        <v>13421.594999999999</v>
      </c>
    </row>
    <row r="717" spans="1:8" hidden="1" x14ac:dyDescent="0.3">
      <c r="A717" t="str">
        <f t="shared" si="22"/>
        <v>ECOLES JOURI I (AL HAMRA)-Charges contractuelles-FRAIS ET COMMISSIONS SUR SERVICES BANCAIRES</v>
      </c>
      <c r="B717" t="s">
        <v>103</v>
      </c>
      <c r="C717" t="s">
        <v>29</v>
      </c>
      <c r="D717" t="s">
        <v>73</v>
      </c>
      <c r="E717" t="s">
        <v>121</v>
      </c>
      <c r="F717" s="19">
        <v>7988.5633333333399</v>
      </c>
      <c r="G717">
        <f>+SUMIFS('DATA ACHATS CONFIRMES'!C:C,'DATA ACHATS CONFIRMES'!B:B,A717)</f>
        <v>0</v>
      </c>
      <c r="H717" s="19">
        <f t="shared" si="23"/>
        <v>7988.5633333333399</v>
      </c>
    </row>
    <row r="718" spans="1:8" hidden="1" x14ac:dyDescent="0.3">
      <c r="A718" t="str">
        <f t="shared" si="22"/>
        <v>ECOLES JOURI I (AL HAMRA)-Charges contractuelles-FRAIS POSTAUX</v>
      </c>
      <c r="B718" t="s">
        <v>103</v>
      </c>
      <c r="C718" t="s">
        <v>29</v>
      </c>
      <c r="D718" t="s">
        <v>77</v>
      </c>
      <c r="E718" t="s">
        <v>121</v>
      </c>
      <c r="F718" s="19">
        <v>3065.8716666666701</v>
      </c>
      <c r="G718">
        <f>+SUMIFS('DATA ACHATS CONFIRMES'!C:C,'DATA ACHATS CONFIRMES'!B:B,A718)</f>
        <v>0</v>
      </c>
      <c r="H718" s="19">
        <f t="shared" si="23"/>
        <v>3065.8716666666701</v>
      </c>
    </row>
    <row r="719" spans="1:8" hidden="1" x14ac:dyDescent="0.3">
      <c r="A719" t="str">
        <f t="shared" si="22"/>
        <v>ECOLES JOURI I (AL HAMRA)-Charges contractuelles-HONORAIRES (FIDAROC, Autres…)</v>
      </c>
      <c r="B719" t="s">
        <v>103</v>
      </c>
      <c r="C719" t="s">
        <v>29</v>
      </c>
      <c r="D719" t="s">
        <v>80</v>
      </c>
      <c r="E719" t="s">
        <v>121</v>
      </c>
      <c r="F719" s="19">
        <v>3050</v>
      </c>
      <c r="G719">
        <f>+SUMIFS('DATA ACHATS CONFIRMES'!C:C,'DATA ACHATS CONFIRMES'!B:B,A719)</f>
        <v>0</v>
      </c>
      <c r="H719" s="19">
        <f t="shared" si="23"/>
        <v>3050</v>
      </c>
    </row>
    <row r="720" spans="1:8" hidden="1" x14ac:dyDescent="0.3">
      <c r="A720" t="str">
        <f t="shared" si="22"/>
        <v>ECOLES JOURI I (AL HAMRA)-Charges contractuelles-PATENTE</v>
      </c>
      <c r="B720" t="s">
        <v>103</v>
      </c>
      <c r="C720" t="s">
        <v>29</v>
      </c>
      <c r="D720" t="s">
        <v>70</v>
      </c>
      <c r="E720" t="s">
        <v>121</v>
      </c>
      <c r="F720" s="19">
        <v>10985</v>
      </c>
      <c r="G720">
        <f>+SUMIFS('DATA ACHATS CONFIRMES'!C:C,'DATA ACHATS CONFIRMES'!B:B,A720)</f>
        <v>0</v>
      </c>
      <c r="H720" s="19">
        <f t="shared" si="23"/>
        <v>10985</v>
      </c>
    </row>
    <row r="721" spans="1:8" hidden="1" x14ac:dyDescent="0.3">
      <c r="A721" t="str">
        <f t="shared" si="22"/>
        <v>ECOLES JOURI I (AL HAMRA)-Charges contractuelles-TAXE URBAINE ET TAXE D'ÉDILITÉ</v>
      </c>
      <c r="B721" t="s">
        <v>103</v>
      </c>
      <c r="C721" t="s">
        <v>29</v>
      </c>
      <c r="D721" t="s">
        <v>71</v>
      </c>
      <c r="E721" t="s">
        <v>121</v>
      </c>
      <c r="F721" s="19">
        <v>5796</v>
      </c>
      <c r="G721">
        <f>+SUMIFS('DATA ACHATS CONFIRMES'!C:C,'DATA ACHATS CONFIRMES'!B:B,A721)</f>
        <v>0</v>
      </c>
      <c r="H721" s="19">
        <f t="shared" si="23"/>
        <v>5796</v>
      </c>
    </row>
    <row r="722" spans="1:8" hidden="1" x14ac:dyDescent="0.3">
      <c r="A722" t="str">
        <f t="shared" si="22"/>
        <v>ECOLES JOURI I (AL HAMRA)-Charges contractuelles-TAXES SUR LES VÉHICULES</v>
      </c>
      <c r="B722" t="s">
        <v>103</v>
      </c>
      <c r="C722" t="s">
        <v>29</v>
      </c>
      <c r="D722" t="s">
        <v>67</v>
      </c>
      <c r="E722" t="s">
        <v>121</v>
      </c>
      <c r="F722" s="19">
        <v>2400</v>
      </c>
      <c r="G722">
        <f>+SUMIFS('DATA ACHATS CONFIRMES'!C:C,'DATA ACHATS CONFIRMES'!B:B,A722)</f>
        <v>0</v>
      </c>
      <c r="H722" s="19">
        <f t="shared" si="23"/>
        <v>2400</v>
      </c>
    </row>
    <row r="723" spans="1:8" hidden="1" x14ac:dyDescent="0.3">
      <c r="A723" t="str">
        <f t="shared" si="22"/>
        <v>ECOLES JOURI I (AL HAMRA)-Commun-Achats-Consommables</v>
      </c>
      <c r="B723" t="s">
        <v>103</v>
      </c>
      <c r="C723" t="s">
        <v>10</v>
      </c>
      <c r="D723" t="s">
        <v>44</v>
      </c>
      <c r="E723" t="s">
        <v>121</v>
      </c>
      <c r="F723" s="19">
        <v>9788.1395200000006</v>
      </c>
      <c r="G723">
        <f>+SUMIFS('DATA ACHATS CONFIRMES'!C:C,'DATA ACHATS CONFIRMES'!B:B,A723)</f>
        <v>0</v>
      </c>
      <c r="H723" s="19">
        <f t="shared" si="23"/>
        <v>9788.1395200000006</v>
      </c>
    </row>
    <row r="724" spans="1:8" hidden="1" x14ac:dyDescent="0.3">
      <c r="A724" t="str">
        <f t="shared" si="22"/>
        <v>ECOLES JOURI I (AL HAMRA)-Commun-Achats-Fournitures</v>
      </c>
      <c r="B724" t="s">
        <v>103</v>
      </c>
      <c r="C724" t="s">
        <v>10</v>
      </c>
      <c r="D724" t="s">
        <v>45</v>
      </c>
      <c r="E724" t="s">
        <v>121</v>
      </c>
      <c r="F724" s="19">
        <v>43120.021851428603</v>
      </c>
      <c r="G724">
        <f>+SUMIFS('DATA ACHATS CONFIRMES'!C:C,'DATA ACHATS CONFIRMES'!B:B,A724)</f>
        <v>0</v>
      </c>
      <c r="H724" s="19">
        <f t="shared" si="23"/>
        <v>43120.021851428603</v>
      </c>
    </row>
    <row r="725" spans="1:8" hidden="1" x14ac:dyDescent="0.3">
      <c r="A725" t="str">
        <f t="shared" si="22"/>
        <v>ECOLES JOURI I (AL HAMRA)-Marketing et Communication-Impression documents</v>
      </c>
      <c r="B725" t="s">
        <v>103</v>
      </c>
      <c r="C725" t="s">
        <v>28</v>
      </c>
      <c r="D725" t="s">
        <v>61</v>
      </c>
      <c r="E725" t="s">
        <v>121</v>
      </c>
      <c r="F725" s="19">
        <v>5000</v>
      </c>
      <c r="G725">
        <f>+SUMIFS('DATA ACHATS CONFIRMES'!C:C,'DATA ACHATS CONFIRMES'!B:B,A725)</f>
        <v>0</v>
      </c>
      <c r="H725" s="19">
        <f t="shared" si="23"/>
        <v>5000</v>
      </c>
    </row>
    <row r="726" spans="1:8" hidden="1" x14ac:dyDescent="0.3">
      <c r="A726" t="str">
        <f t="shared" si="22"/>
        <v>ECOLES JOURI I (AL HAMRA)-Marketing et Communication-Journée portes ouvertes</v>
      </c>
      <c r="B726" t="s">
        <v>103</v>
      </c>
      <c r="C726" t="s">
        <v>28</v>
      </c>
      <c r="D726" t="s">
        <v>62</v>
      </c>
      <c r="E726" t="s">
        <v>121</v>
      </c>
      <c r="F726" s="19">
        <v>7500</v>
      </c>
      <c r="G726">
        <f>+SUMIFS('DATA ACHATS CONFIRMES'!C:C,'DATA ACHATS CONFIRMES'!B:B,A726)</f>
        <v>0</v>
      </c>
      <c r="H726" s="19">
        <f t="shared" si="23"/>
        <v>7500</v>
      </c>
    </row>
    <row r="727" spans="1:8" hidden="1" x14ac:dyDescent="0.3">
      <c r="A727" t="str">
        <f t="shared" si="22"/>
        <v>ECOLES JOURI I (AL HAMRA)-Marketing et Communication-Sponsoring de postes</v>
      </c>
      <c r="B727" t="s">
        <v>103</v>
      </c>
      <c r="C727" t="s">
        <v>28</v>
      </c>
      <c r="D727" t="s">
        <v>63</v>
      </c>
      <c r="E727" t="s">
        <v>121</v>
      </c>
      <c r="F727" s="19">
        <v>0</v>
      </c>
      <c r="G727">
        <f>+SUMIFS('DATA ACHATS CONFIRMES'!C:C,'DATA ACHATS CONFIRMES'!B:B,A727)</f>
        <v>0</v>
      </c>
      <c r="H727" s="19">
        <f t="shared" si="23"/>
        <v>0</v>
      </c>
    </row>
    <row r="728" spans="1:8" hidden="1" x14ac:dyDescent="0.3">
      <c r="A728" t="str">
        <f t="shared" si="22"/>
        <v>ECOLES JOURI I (AL HAMRA)-Parascolaire-Divers Evenements</v>
      </c>
      <c r="B728" t="s">
        <v>103</v>
      </c>
      <c r="C728" t="s">
        <v>30</v>
      </c>
      <c r="D728" t="s">
        <v>129</v>
      </c>
      <c r="E728" t="s">
        <v>121</v>
      </c>
      <c r="F728" s="19">
        <v>8742.2600572864994</v>
      </c>
      <c r="G728">
        <f>+SUMIFS('DATA ACHATS CONFIRMES'!C:C,'DATA ACHATS CONFIRMES'!B:B,A728)</f>
        <v>0</v>
      </c>
      <c r="H728" s="19">
        <f t="shared" si="23"/>
        <v>8742.2600572864994</v>
      </c>
    </row>
    <row r="729" spans="1:8" hidden="1" x14ac:dyDescent="0.3">
      <c r="A729" t="str">
        <f t="shared" si="22"/>
        <v>ECOLES JOURI I (AL HAMRA)-SI-Autres charges SI</v>
      </c>
      <c r="B729" t="s">
        <v>103</v>
      </c>
      <c r="C729" t="s">
        <v>25</v>
      </c>
      <c r="D729" t="s">
        <v>48</v>
      </c>
      <c r="E729" t="s">
        <v>121</v>
      </c>
      <c r="F729" s="19">
        <v>5354.4697838510101</v>
      </c>
      <c r="G729">
        <f>+SUMIFS('DATA ACHATS CONFIRMES'!C:C,'DATA ACHATS CONFIRMES'!B:B,A729)</f>
        <v>0</v>
      </c>
      <c r="H729" s="19">
        <f t="shared" si="23"/>
        <v>5354.4697838510101</v>
      </c>
    </row>
    <row r="730" spans="1:8" hidden="1" x14ac:dyDescent="0.3">
      <c r="A730" t="str">
        <f t="shared" si="22"/>
        <v>ECOLES JOURI I (AL HAMRA)-SI-Dématérialisation des RI</v>
      </c>
      <c r="B730" t="s">
        <v>103</v>
      </c>
      <c r="C730" t="s">
        <v>25</v>
      </c>
      <c r="D730" t="s">
        <v>53</v>
      </c>
      <c r="E730" t="s">
        <v>121</v>
      </c>
      <c r="F730" s="19">
        <v>1115.51453830229</v>
      </c>
      <c r="G730">
        <f>+SUMIFS('DATA ACHATS CONFIRMES'!C:C,'DATA ACHATS CONFIRMES'!B:B,A730)</f>
        <v>0</v>
      </c>
      <c r="H730" s="19">
        <f t="shared" si="23"/>
        <v>1115.51453830229</v>
      </c>
    </row>
    <row r="731" spans="1:8" hidden="1" x14ac:dyDescent="0.3">
      <c r="A731" t="str">
        <f t="shared" si="22"/>
        <v>ECOLES JOURI I (AL HAMRA)-SI-GPS</v>
      </c>
      <c r="B731" t="s">
        <v>103</v>
      </c>
      <c r="C731" t="s">
        <v>25</v>
      </c>
      <c r="D731" t="s">
        <v>49</v>
      </c>
      <c r="E731" t="s">
        <v>121</v>
      </c>
      <c r="F731" s="19">
        <v>2294.17081484244</v>
      </c>
      <c r="G731">
        <f>+SUMIFS('DATA ACHATS CONFIRMES'!C:C,'DATA ACHATS CONFIRMES'!B:B,A731)</f>
        <v>0</v>
      </c>
      <c r="H731" s="19">
        <f t="shared" si="23"/>
        <v>2294.17081484244</v>
      </c>
    </row>
    <row r="732" spans="1:8" hidden="1" x14ac:dyDescent="0.3">
      <c r="A732" t="str">
        <f t="shared" si="22"/>
        <v>ECOLES JOURI I (AL HAMRA)-SI-SAGE 1000</v>
      </c>
      <c r="B732" t="s">
        <v>103</v>
      </c>
      <c r="C732" t="s">
        <v>25</v>
      </c>
      <c r="D732" t="s">
        <v>54</v>
      </c>
      <c r="E732" t="s">
        <v>121</v>
      </c>
      <c r="F732" s="19">
        <v>2347.7763740513201</v>
      </c>
      <c r="G732">
        <f>+SUMIFS('DATA ACHATS CONFIRMES'!C:C,'DATA ACHATS CONFIRMES'!B:B,A732)</f>
        <v>0</v>
      </c>
      <c r="H732" s="19">
        <f t="shared" si="23"/>
        <v>2347.7763740513201</v>
      </c>
    </row>
    <row r="733" spans="1:8" hidden="1" x14ac:dyDescent="0.3">
      <c r="A733" t="str">
        <f t="shared" si="22"/>
        <v>ECOLES JOURI I (AL HAMRA)-SI-SAGE PAIE</v>
      </c>
      <c r="B733" t="s">
        <v>103</v>
      </c>
      <c r="C733" t="s">
        <v>25</v>
      </c>
      <c r="D733" t="s">
        <v>50</v>
      </c>
      <c r="E733" t="s">
        <v>121</v>
      </c>
      <c r="F733" s="19">
        <v>2320.82799693792</v>
      </c>
      <c r="G733">
        <f>+SUMIFS('DATA ACHATS CONFIRMES'!C:C,'DATA ACHATS CONFIRMES'!B:B,A733)</f>
        <v>0</v>
      </c>
      <c r="H733" s="19">
        <f t="shared" si="23"/>
        <v>2320.82799693792</v>
      </c>
    </row>
    <row r="734" spans="1:8" hidden="1" x14ac:dyDescent="0.3">
      <c r="A734" t="str">
        <f t="shared" si="22"/>
        <v>ECOLES JOURI I (AL HAMRA)-SI-Vdoc</v>
      </c>
      <c r="B734" t="s">
        <v>103</v>
      </c>
      <c r="C734" t="s">
        <v>25</v>
      </c>
      <c r="D734" t="s">
        <v>52</v>
      </c>
      <c r="E734" t="s">
        <v>121</v>
      </c>
      <c r="F734" s="19">
        <v>3681.1979763975701</v>
      </c>
      <c r="G734">
        <f>+SUMIFS('DATA ACHATS CONFIRMES'!C:C,'DATA ACHATS CONFIRMES'!B:B,A734)</f>
        <v>0</v>
      </c>
      <c r="H734" s="19">
        <f t="shared" si="23"/>
        <v>3681.1979763975701</v>
      </c>
    </row>
    <row r="735" spans="1:8" hidden="1" x14ac:dyDescent="0.3">
      <c r="A735" t="str">
        <f t="shared" si="22"/>
        <v>ECOLES JOURI II-Achats-Location copieur</v>
      </c>
      <c r="B735" t="s">
        <v>107</v>
      </c>
      <c r="C735" t="s">
        <v>10</v>
      </c>
      <c r="D735" t="s">
        <v>124</v>
      </c>
      <c r="E735" t="s">
        <v>121</v>
      </c>
      <c r="F735" s="19">
        <v>0</v>
      </c>
      <c r="G735">
        <f>+SUMIFS('DATA ACHATS CONFIRMES'!C:C,'DATA ACHATS CONFIRMES'!B:B,A735)</f>
        <v>0</v>
      </c>
      <c r="H735" s="19">
        <f t="shared" si="23"/>
        <v>0</v>
      </c>
    </row>
    <row r="736" spans="1:8" hidden="1" x14ac:dyDescent="0.3">
      <c r="A736" t="str">
        <f t="shared" si="22"/>
        <v>ECOLES JOURI II-Charges Assurances-AUTO</v>
      </c>
      <c r="B736" t="s">
        <v>107</v>
      </c>
      <c r="C736" t="s">
        <v>27</v>
      </c>
      <c r="D736" t="s">
        <v>55</v>
      </c>
      <c r="E736" t="s">
        <v>126</v>
      </c>
      <c r="F736" s="19">
        <v>0</v>
      </c>
      <c r="G736">
        <f>+SUMIFS('DATA ACHATS CONFIRMES'!C:C,'DATA ACHATS CONFIRMES'!B:B,A736)</f>
        <v>0</v>
      </c>
      <c r="H736" s="19">
        <f t="shared" si="23"/>
        <v>0</v>
      </c>
    </row>
    <row r="737" spans="1:8" hidden="1" x14ac:dyDescent="0.3">
      <c r="A737" t="str">
        <f t="shared" si="22"/>
        <v>ECOLES JOURI II-Commun-Achats-Fournitures</v>
      </c>
      <c r="B737" t="s">
        <v>107</v>
      </c>
      <c r="C737" t="s">
        <v>10</v>
      </c>
      <c r="D737" t="s">
        <v>45</v>
      </c>
      <c r="E737" t="s">
        <v>121</v>
      </c>
      <c r="F737" s="19">
        <v>0</v>
      </c>
      <c r="G737">
        <f>+SUMIFS('DATA ACHATS CONFIRMES'!C:C,'DATA ACHATS CONFIRMES'!B:B,A737)</f>
        <v>0</v>
      </c>
      <c r="H737" s="19">
        <f t="shared" si="23"/>
        <v>0</v>
      </c>
    </row>
    <row r="738" spans="1:8" hidden="1" x14ac:dyDescent="0.3">
      <c r="A738" t="str">
        <f t="shared" si="22"/>
        <v>ECOLES JOURI II-Parascolaire-Divers Evenements</v>
      </c>
      <c r="B738" t="s">
        <v>107</v>
      </c>
      <c r="C738" t="s">
        <v>30</v>
      </c>
      <c r="D738" t="s">
        <v>129</v>
      </c>
      <c r="E738" t="s">
        <v>121</v>
      </c>
      <c r="F738" s="19">
        <v>0</v>
      </c>
      <c r="G738">
        <f>+SUMIFS('DATA ACHATS CONFIRMES'!C:C,'DATA ACHATS CONFIRMES'!B:B,A738)</f>
        <v>0</v>
      </c>
      <c r="H738" s="19">
        <f t="shared" si="23"/>
        <v>0</v>
      </c>
    </row>
    <row r="739" spans="1:8" hidden="1" x14ac:dyDescent="0.3">
      <c r="A739" t="str">
        <f t="shared" si="22"/>
        <v>GROUPE SCOLAIRE DEUX VILLES-Achats Hors Circuit (Caisse)-Achats Hors Circuit (Caisse)</v>
      </c>
      <c r="B739" t="s">
        <v>104</v>
      </c>
      <c r="C739" t="s">
        <v>26</v>
      </c>
      <c r="D739" t="s">
        <v>26</v>
      </c>
      <c r="E739" t="s">
        <v>121</v>
      </c>
      <c r="F739" s="19">
        <v>30000</v>
      </c>
      <c r="G739">
        <f>+SUMIFS('DATA ACHATS CONFIRMES'!C:C,'DATA ACHATS CONFIRMES'!B:B,A739)</f>
        <v>0</v>
      </c>
      <c r="H739" s="19">
        <f t="shared" si="23"/>
        <v>30000</v>
      </c>
    </row>
    <row r="740" spans="1:8" hidden="1" x14ac:dyDescent="0.3">
      <c r="A740" t="str">
        <f t="shared" si="22"/>
        <v>GROUPE SCOLAIRE DEUX VILLES-Achats-Cantine</v>
      </c>
      <c r="B740" t="s">
        <v>104</v>
      </c>
      <c r="C740" t="s">
        <v>10</v>
      </c>
      <c r="D740" t="s">
        <v>42</v>
      </c>
      <c r="E740" t="s">
        <v>121</v>
      </c>
      <c r="F740" s="19">
        <v>82875.369363788996</v>
      </c>
      <c r="G740">
        <f>+SUMIFS('DATA ACHATS CONFIRMES'!C:C,'DATA ACHATS CONFIRMES'!B:B,A740)</f>
        <v>4199</v>
      </c>
      <c r="H740" s="19">
        <f t="shared" si="23"/>
        <v>78676.369363788996</v>
      </c>
    </row>
    <row r="741" spans="1:8" hidden="1" x14ac:dyDescent="0.3">
      <c r="A741" t="str">
        <f t="shared" si="22"/>
        <v>GROUPE SCOLAIRE DEUX VILLES-Achats-Divers</v>
      </c>
      <c r="B741" t="s">
        <v>104</v>
      </c>
      <c r="C741" t="s">
        <v>10</v>
      </c>
      <c r="D741" t="s">
        <v>31</v>
      </c>
      <c r="E741" t="s">
        <v>121</v>
      </c>
      <c r="F741" s="19">
        <v>6534.5907178398802</v>
      </c>
      <c r="G741">
        <f>+SUMIFS('DATA ACHATS CONFIRMES'!C:C,'DATA ACHATS CONFIRMES'!B:B,A741)</f>
        <v>624</v>
      </c>
      <c r="H741" s="19">
        <f t="shared" si="23"/>
        <v>5910.5907178398802</v>
      </c>
    </row>
    <row r="742" spans="1:8" hidden="1" x14ac:dyDescent="0.3">
      <c r="A742" t="str">
        <f t="shared" si="22"/>
        <v>GROUPE SCOLAIRE DEUX VILLES-Achats-Divers Prestations de service</v>
      </c>
      <c r="B742" t="s">
        <v>104</v>
      </c>
      <c r="C742" t="s">
        <v>10</v>
      </c>
      <c r="D742" t="s">
        <v>123</v>
      </c>
      <c r="E742" t="s">
        <v>121</v>
      </c>
      <c r="F742" s="19">
        <v>39660.639005444304</v>
      </c>
      <c r="G742">
        <f>+SUMIFS('DATA ACHATS CONFIRMES'!C:C,'DATA ACHATS CONFIRMES'!B:B,A742)</f>
        <v>0</v>
      </c>
      <c r="H742" s="19">
        <f t="shared" si="23"/>
        <v>39660.639005444304</v>
      </c>
    </row>
    <row r="743" spans="1:8" hidden="1" x14ac:dyDescent="0.3">
      <c r="A743" t="str">
        <f t="shared" si="22"/>
        <v>GROUPE SCOLAIRE DEUX VILLES-Achats-DIVERS REPARATIONS</v>
      </c>
      <c r="B743" t="s">
        <v>104</v>
      </c>
      <c r="C743" t="s">
        <v>10</v>
      </c>
      <c r="D743" t="s">
        <v>38</v>
      </c>
      <c r="E743" t="s">
        <v>121</v>
      </c>
      <c r="F743" s="19">
        <v>226731.234526316</v>
      </c>
      <c r="G743">
        <f>+SUMIFS('DATA ACHATS CONFIRMES'!C:C,'DATA ACHATS CONFIRMES'!B:B,A743)</f>
        <v>29238</v>
      </c>
      <c r="H743" s="19">
        <f t="shared" si="23"/>
        <v>197493.234526316</v>
      </c>
    </row>
    <row r="744" spans="1:8" hidden="1" x14ac:dyDescent="0.3">
      <c r="A744" t="str">
        <f t="shared" si="22"/>
        <v>GROUPE SCOLAIRE DEUX VILLES-Achats-Entretien et réparations</v>
      </c>
      <c r="B744" t="s">
        <v>104</v>
      </c>
      <c r="C744" t="s">
        <v>10</v>
      </c>
      <c r="D744" t="s">
        <v>43</v>
      </c>
      <c r="E744" t="s">
        <v>121</v>
      </c>
      <c r="F744" s="19">
        <v>56134.608291776203</v>
      </c>
      <c r="G744">
        <f>+SUMIFS('DATA ACHATS CONFIRMES'!C:C,'DATA ACHATS CONFIRMES'!B:B,A744)</f>
        <v>0</v>
      </c>
      <c r="H744" s="19">
        <f t="shared" si="23"/>
        <v>56134.608291776203</v>
      </c>
    </row>
    <row r="745" spans="1:8" hidden="1" x14ac:dyDescent="0.3">
      <c r="A745" t="str">
        <f t="shared" si="22"/>
        <v>GROUPE SCOLAIRE DEUX VILLES-Achats-Gasoil</v>
      </c>
      <c r="B745" t="s">
        <v>104</v>
      </c>
      <c r="C745" t="s">
        <v>10</v>
      </c>
      <c r="D745" t="s">
        <v>37</v>
      </c>
      <c r="E745" t="s">
        <v>121</v>
      </c>
      <c r="F745" s="19">
        <v>330609.61831578898</v>
      </c>
      <c r="G745">
        <f>+SUMIFS('DATA ACHATS CONFIRMES'!C:C,'DATA ACHATS CONFIRMES'!B:B,A745)</f>
        <v>0</v>
      </c>
      <c r="H745" s="19">
        <f t="shared" si="23"/>
        <v>330609.61831578898</v>
      </c>
    </row>
    <row r="746" spans="1:8" hidden="1" x14ac:dyDescent="0.3">
      <c r="A746" t="str">
        <f t="shared" si="22"/>
        <v>GROUPE SCOLAIRE DEUX VILLES-Achats-Location copieur</v>
      </c>
      <c r="B746" t="s">
        <v>104</v>
      </c>
      <c r="C746" t="s">
        <v>10</v>
      </c>
      <c r="D746" t="s">
        <v>124</v>
      </c>
      <c r="E746" t="s">
        <v>121</v>
      </c>
      <c r="F746" s="19">
        <v>21310.829823504399</v>
      </c>
      <c r="G746">
        <f>+SUMIFS('DATA ACHATS CONFIRMES'!C:C,'DATA ACHATS CONFIRMES'!B:B,A746)</f>
        <v>0</v>
      </c>
      <c r="H746" s="19">
        <f t="shared" si="23"/>
        <v>21310.829823504399</v>
      </c>
    </row>
    <row r="747" spans="1:8" hidden="1" x14ac:dyDescent="0.3">
      <c r="A747" t="str">
        <f t="shared" si="22"/>
        <v>GROUPE SCOLAIRE DEUX VILLES-Achats-Petit équipement</v>
      </c>
      <c r="B747" t="s">
        <v>104</v>
      </c>
      <c r="C747" t="s">
        <v>10</v>
      </c>
      <c r="D747" t="s">
        <v>34</v>
      </c>
      <c r="E747" t="s">
        <v>121</v>
      </c>
      <c r="F747" s="19">
        <v>2549.4277929155301</v>
      </c>
      <c r="G747">
        <f>+SUMIFS('DATA ACHATS CONFIRMES'!C:C,'DATA ACHATS CONFIRMES'!B:B,A747)</f>
        <v>0</v>
      </c>
      <c r="H747" s="19">
        <f t="shared" si="23"/>
        <v>2549.4277929155301</v>
      </c>
    </row>
    <row r="748" spans="1:8" hidden="1" x14ac:dyDescent="0.3">
      <c r="A748" t="str">
        <f t="shared" si="22"/>
        <v>GROUPE SCOLAIRE DEUX VILLES-Achats-Pharmacie</v>
      </c>
      <c r="B748" t="s">
        <v>104</v>
      </c>
      <c r="C748" t="s">
        <v>10</v>
      </c>
      <c r="D748" t="s">
        <v>32</v>
      </c>
      <c r="E748" t="s">
        <v>121</v>
      </c>
      <c r="F748" s="19">
        <v>7003.3150953678496</v>
      </c>
      <c r="G748">
        <f>+SUMIFS('DATA ACHATS CONFIRMES'!C:C,'DATA ACHATS CONFIRMES'!B:B,A748)</f>
        <v>0</v>
      </c>
      <c r="H748" s="19">
        <f t="shared" si="23"/>
        <v>7003.3150953678496</v>
      </c>
    </row>
    <row r="749" spans="1:8" hidden="1" x14ac:dyDescent="0.3">
      <c r="A749" t="str">
        <f t="shared" si="22"/>
        <v>GROUPE SCOLAIRE DEUX VILLES-Achats-Pneus</v>
      </c>
      <c r="B749" t="s">
        <v>104</v>
      </c>
      <c r="C749" t="s">
        <v>10</v>
      </c>
      <c r="D749" t="s">
        <v>41</v>
      </c>
      <c r="E749" t="s">
        <v>125</v>
      </c>
      <c r="F749" s="19">
        <v>18061.851978947401</v>
      </c>
      <c r="G749">
        <f>+SUMIFS('DATA ACHATS CONFIRMES'!C:C,'DATA ACHATS CONFIRMES'!B:B,A749)</f>
        <v>0</v>
      </c>
      <c r="H749" s="19">
        <f t="shared" si="23"/>
        <v>18061.851978947401</v>
      </c>
    </row>
    <row r="750" spans="1:8" hidden="1" x14ac:dyDescent="0.3">
      <c r="A750" t="str">
        <f t="shared" si="22"/>
        <v>GROUPE SCOLAIRE DEUX VILLES-Achats-Produits de nettoyage</v>
      </c>
      <c r="B750" t="s">
        <v>104</v>
      </c>
      <c r="C750" t="s">
        <v>10</v>
      </c>
      <c r="D750" t="s">
        <v>36</v>
      </c>
      <c r="E750" t="s">
        <v>121</v>
      </c>
      <c r="F750" s="19">
        <v>26823.412199999999</v>
      </c>
      <c r="G750">
        <f>+SUMIFS('DATA ACHATS CONFIRMES'!C:C,'DATA ACHATS CONFIRMES'!B:B,A750)</f>
        <v>6561.84</v>
      </c>
      <c r="H750" s="19">
        <f t="shared" si="23"/>
        <v>20261.572199999999</v>
      </c>
    </row>
    <row r="751" spans="1:8" hidden="1" x14ac:dyDescent="0.3">
      <c r="A751" t="str">
        <f t="shared" si="22"/>
        <v>GROUPE SCOLAIRE DEUX VILLES-Achats-Travaux d'impression</v>
      </c>
      <c r="B751" t="s">
        <v>104</v>
      </c>
      <c r="C751" t="s">
        <v>10</v>
      </c>
      <c r="D751" t="s">
        <v>35</v>
      </c>
      <c r="E751" t="s">
        <v>121</v>
      </c>
      <c r="F751" s="19">
        <v>40306.083923705701</v>
      </c>
      <c r="G751">
        <f>+SUMIFS('DATA ACHATS CONFIRMES'!C:C,'DATA ACHATS CONFIRMES'!B:B,A751)</f>
        <v>1181</v>
      </c>
      <c r="H751" s="19">
        <f t="shared" si="23"/>
        <v>39125.083923705701</v>
      </c>
    </row>
    <row r="752" spans="1:8" hidden="1" x14ac:dyDescent="0.3">
      <c r="A752" t="str">
        <f t="shared" si="22"/>
        <v>GROUPE SCOLAIRE DEUX VILLES-Achats-Vêtement de travail</v>
      </c>
      <c r="B752" t="s">
        <v>104</v>
      </c>
      <c r="C752" t="s">
        <v>10</v>
      </c>
      <c r="D752" t="s">
        <v>33</v>
      </c>
      <c r="E752" t="s">
        <v>121</v>
      </c>
      <c r="F752" s="19">
        <v>8660.6648501362397</v>
      </c>
      <c r="G752">
        <f>+SUMIFS('DATA ACHATS CONFIRMES'!C:C,'DATA ACHATS CONFIRMES'!B:B,A752)</f>
        <v>990</v>
      </c>
      <c r="H752" s="19">
        <f t="shared" si="23"/>
        <v>7670.6648501362397</v>
      </c>
    </row>
    <row r="753" spans="1:8" hidden="1" x14ac:dyDescent="0.3">
      <c r="A753" t="str">
        <f t="shared" si="22"/>
        <v>GROUPE SCOLAIRE DEUX VILLES-Achats-Vidange</v>
      </c>
      <c r="B753" t="s">
        <v>104</v>
      </c>
      <c r="C753" t="s">
        <v>10</v>
      </c>
      <c r="D753" t="s">
        <v>40</v>
      </c>
      <c r="E753" t="s">
        <v>125</v>
      </c>
      <c r="F753" s="19">
        <v>18665.631578947399</v>
      </c>
      <c r="G753">
        <f>+SUMIFS('DATA ACHATS CONFIRMES'!C:C,'DATA ACHATS CONFIRMES'!B:B,A753)</f>
        <v>0</v>
      </c>
      <c r="H753" s="19">
        <f t="shared" si="23"/>
        <v>18665.631578947399</v>
      </c>
    </row>
    <row r="754" spans="1:8" hidden="1" x14ac:dyDescent="0.3">
      <c r="A754" t="str">
        <f t="shared" si="22"/>
        <v>GROUPE SCOLAIRE DEUX VILLES-Achats-Visite technique</v>
      </c>
      <c r="B754" t="s">
        <v>104</v>
      </c>
      <c r="C754" t="s">
        <v>10</v>
      </c>
      <c r="D754" t="s">
        <v>39</v>
      </c>
      <c r="E754" t="s">
        <v>125</v>
      </c>
      <c r="F754" s="19">
        <v>21000</v>
      </c>
      <c r="G754">
        <f>+SUMIFS('DATA ACHATS CONFIRMES'!C:C,'DATA ACHATS CONFIRMES'!B:B,A754)</f>
        <v>0</v>
      </c>
      <c r="H754" s="19">
        <f t="shared" si="23"/>
        <v>21000</v>
      </c>
    </row>
    <row r="755" spans="1:8" hidden="1" x14ac:dyDescent="0.3">
      <c r="A755" t="str">
        <f t="shared" si="22"/>
        <v>GROUPE SCOLAIRE DEUX VILLES-Charges Assurances-AT</v>
      </c>
      <c r="B755" t="s">
        <v>104</v>
      </c>
      <c r="C755" t="s">
        <v>27</v>
      </c>
      <c r="D755" t="s">
        <v>57</v>
      </c>
      <c r="E755" t="s">
        <v>121</v>
      </c>
      <c r="F755" s="19">
        <v>11860.624</v>
      </c>
      <c r="G755">
        <f>+SUMIFS('DATA ACHATS CONFIRMES'!C:C,'DATA ACHATS CONFIRMES'!B:B,A755)</f>
        <v>0</v>
      </c>
      <c r="H755" s="19">
        <f t="shared" si="23"/>
        <v>11860.624</v>
      </c>
    </row>
    <row r="756" spans="1:8" hidden="1" x14ac:dyDescent="0.3">
      <c r="A756" t="str">
        <f t="shared" si="22"/>
        <v>GROUPE SCOLAIRE DEUX VILLES-Charges Assurances-AUTO</v>
      </c>
      <c r="B756" t="s">
        <v>104</v>
      </c>
      <c r="C756" t="s">
        <v>27</v>
      </c>
      <c r="D756" t="s">
        <v>55</v>
      </c>
      <c r="E756" t="s">
        <v>126</v>
      </c>
      <c r="F756" s="19">
        <v>58639.79</v>
      </c>
      <c r="G756">
        <f>+SUMIFS('DATA ACHATS CONFIRMES'!C:C,'DATA ACHATS CONFIRMES'!B:B,A756)</f>
        <v>0</v>
      </c>
      <c r="H756" s="19">
        <f t="shared" si="23"/>
        <v>58639.79</v>
      </c>
    </row>
    <row r="757" spans="1:8" hidden="1" x14ac:dyDescent="0.3">
      <c r="A757" t="str">
        <f t="shared" si="22"/>
        <v>GROUPE SCOLAIRE DEUX VILLES-Charges Assurances-MULTIRISQUE</v>
      </c>
      <c r="B757" t="s">
        <v>104</v>
      </c>
      <c r="C757" t="s">
        <v>27</v>
      </c>
      <c r="D757" t="s">
        <v>56</v>
      </c>
      <c r="E757" t="s">
        <v>121</v>
      </c>
      <c r="F757" s="19">
        <v>8986.14</v>
      </c>
      <c r="G757">
        <f>+SUMIFS('DATA ACHATS CONFIRMES'!C:C,'DATA ACHATS CONFIRMES'!B:B,A757)</f>
        <v>0</v>
      </c>
      <c r="H757" s="19">
        <f t="shared" si="23"/>
        <v>8986.14</v>
      </c>
    </row>
    <row r="758" spans="1:8" hidden="1" x14ac:dyDescent="0.3">
      <c r="A758" t="str">
        <f t="shared" si="22"/>
        <v>GROUPE SCOLAIRE DEUX VILLES-Charges Assurances-RC</v>
      </c>
      <c r="B758" t="s">
        <v>104</v>
      </c>
      <c r="C758" t="s">
        <v>27</v>
      </c>
      <c r="D758" t="s">
        <v>58</v>
      </c>
      <c r="E758" t="s">
        <v>121</v>
      </c>
      <c r="F758" s="19">
        <v>14047</v>
      </c>
      <c r="G758">
        <f>+SUMIFS('DATA ACHATS CONFIRMES'!C:C,'DATA ACHATS CONFIRMES'!B:B,A758)</f>
        <v>0</v>
      </c>
      <c r="H758" s="19">
        <f t="shared" si="23"/>
        <v>14047</v>
      </c>
    </row>
    <row r="759" spans="1:8" hidden="1" x14ac:dyDescent="0.3">
      <c r="A759" t="str">
        <f t="shared" si="22"/>
        <v>GROUPE SCOLAIRE DEUX VILLES-Charges contractuelles-DROITS D’ENREGISTREMENT ET DE TIMBRE</v>
      </c>
      <c r="B759" t="s">
        <v>104</v>
      </c>
      <c r="C759" t="s">
        <v>29</v>
      </c>
      <c r="D759" t="s">
        <v>68</v>
      </c>
      <c r="E759" t="s">
        <v>121</v>
      </c>
      <c r="F759" s="19">
        <v>8885.6450000000004</v>
      </c>
      <c r="G759">
        <f>+SUMIFS('DATA ACHATS CONFIRMES'!C:C,'DATA ACHATS CONFIRMES'!B:B,A759)</f>
        <v>0</v>
      </c>
      <c r="H759" s="19">
        <f t="shared" si="23"/>
        <v>8885.6450000000004</v>
      </c>
    </row>
    <row r="760" spans="1:8" hidden="1" x14ac:dyDescent="0.3">
      <c r="A760" t="str">
        <f t="shared" si="22"/>
        <v>GROUPE SCOLAIRE DEUX VILLES-Charges contractuelles-ELECTRICITE</v>
      </c>
      <c r="B760" t="s">
        <v>104</v>
      </c>
      <c r="C760" t="s">
        <v>29</v>
      </c>
      <c r="D760" t="s">
        <v>88</v>
      </c>
      <c r="E760" t="s">
        <v>121</v>
      </c>
      <c r="F760" s="19">
        <v>19342.924999999999</v>
      </c>
      <c r="G760">
        <f>+SUMIFS('DATA ACHATS CONFIRMES'!C:C,'DATA ACHATS CONFIRMES'!B:B,A760)</f>
        <v>0</v>
      </c>
      <c r="H760" s="19">
        <f t="shared" si="23"/>
        <v>19342.924999999999</v>
      </c>
    </row>
    <row r="761" spans="1:8" hidden="1" x14ac:dyDescent="0.3">
      <c r="A761" t="str">
        <f t="shared" si="22"/>
        <v>GROUPE SCOLAIRE DEUX VILLES-Charges contractuelles-FRAIS ET COMMISSIONS SUR SERVICES BANCAIRES</v>
      </c>
      <c r="B761" t="s">
        <v>104</v>
      </c>
      <c r="C761" t="s">
        <v>29</v>
      </c>
      <c r="D761" t="s">
        <v>73</v>
      </c>
      <c r="E761" t="s">
        <v>121</v>
      </c>
      <c r="F761" s="19">
        <v>7424.9666666666699</v>
      </c>
      <c r="G761">
        <f>+SUMIFS('DATA ACHATS CONFIRMES'!C:C,'DATA ACHATS CONFIRMES'!B:B,A761)</f>
        <v>0</v>
      </c>
      <c r="H761" s="19">
        <f t="shared" si="23"/>
        <v>7424.9666666666699</v>
      </c>
    </row>
    <row r="762" spans="1:8" hidden="1" x14ac:dyDescent="0.3">
      <c r="A762" t="str">
        <f t="shared" si="22"/>
        <v>GROUPE SCOLAIRE DEUX VILLES-Charges contractuelles-FRAIS POSTAUX</v>
      </c>
      <c r="B762" t="s">
        <v>104</v>
      </c>
      <c r="C762" t="s">
        <v>29</v>
      </c>
      <c r="D762" t="s">
        <v>77</v>
      </c>
      <c r="E762" t="s">
        <v>121</v>
      </c>
      <c r="F762" s="19">
        <v>184.91</v>
      </c>
      <c r="G762">
        <f>+SUMIFS('DATA ACHATS CONFIRMES'!C:C,'DATA ACHATS CONFIRMES'!B:B,A762)</f>
        <v>0</v>
      </c>
      <c r="H762" s="19">
        <f t="shared" si="23"/>
        <v>184.91</v>
      </c>
    </row>
    <row r="763" spans="1:8" hidden="1" x14ac:dyDescent="0.3">
      <c r="A763" t="str">
        <f t="shared" si="22"/>
        <v>GROUPE SCOLAIRE DEUX VILLES-Charges contractuelles-HONORAIRES (FIDAROC, Autres…)</v>
      </c>
      <c r="B763" t="s">
        <v>104</v>
      </c>
      <c r="C763" t="s">
        <v>29</v>
      </c>
      <c r="D763" t="s">
        <v>80</v>
      </c>
      <c r="E763" t="s">
        <v>121</v>
      </c>
      <c r="F763" s="19">
        <v>3050</v>
      </c>
      <c r="G763">
        <f>+SUMIFS('DATA ACHATS CONFIRMES'!C:C,'DATA ACHATS CONFIRMES'!B:B,A763)</f>
        <v>0</v>
      </c>
      <c r="H763" s="19">
        <f t="shared" si="23"/>
        <v>3050</v>
      </c>
    </row>
    <row r="764" spans="1:8" hidden="1" x14ac:dyDescent="0.3">
      <c r="A764" t="str">
        <f t="shared" si="22"/>
        <v>GROUPE SCOLAIRE DEUX VILLES-Charges contractuelles-TAXES SUR LES VÉHICULES</v>
      </c>
      <c r="B764" t="s">
        <v>104</v>
      </c>
      <c r="C764" t="s">
        <v>29</v>
      </c>
      <c r="D764" t="s">
        <v>67</v>
      </c>
      <c r="E764" t="s">
        <v>121</v>
      </c>
      <c r="F764" s="19">
        <v>10505.5583333333</v>
      </c>
      <c r="G764">
        <f>+SUMIFS('DATA ACHATS CONFIRMES'!C:C,'DATA ACHATS CONFIRMES'!B:B,A764)</f>
        <v>0</v>
      </c>
      <c r="H764" s="19">
        <f t="shared" si="23"/>
        <v>10505.5583333333</v>
      </c>
    </row>
    <row r="765" spans="1:8" hidden="1" x14ac:dyDescent="0.3">
      <c r="A765" t="str">
        <f t="shared" si="22"/>
        <v>GROUPE SCOLAIRE DEUX VILLES-Commun-Achats-Consommables</v>
      </c>
      <c r="B765" t="s">
        <v>104</v>
      </c>
      <c r="C765" t="s">
        <v>10</v>
      </c>
      <c r="D765" t="s">
        <v>44</v>
      </c>
      <c r="E765" t="s">
        <v>121</v>
      </c>
      <c r="F765" s="19">
        <v>9814.7217559185592</v>
      </c>
      <c r="G765">
        <f>+SUMIFS('DATA ACHATS CONFIRMES'!C:C,'DATA ACHATS CONFIRMES'!B:B,A765)</f>
        <v>1344</v>
      </c>
      <c r="H765" s="19">
        <f t="shared" si="23"/>
        <v>8470.7217559185592</v>
      </c>
    </row>
    <row r="766" spans="1:8" hidden="1" x14ac:dyDescent="0.3">
      <c r="A766" t="str">
        <f t="shared" si="22"/>
        <v>GROUPE SCOLAIRE DEUX VILLES-Commun-Achats-Fournitures</v>
      </c>
      <c r="B766" t="s">
        <v>104</v>
      </c>
      <c r="C766" t="s">
        <v>10</v>
      </c>
      <c r="D766" t="s">
        <v>45</v>
      </c>
      <c r="E766" t="s">
        <v>121</v>
      </c>
      <c r="F766" s="19">
        <v>23570.271925841698</v>
      </c>
      <c r="G766">
        <f>+SUMIFS('DATA ACHATS CONFIRMES'!C:C,'DATA ACHATS CONFIRMES'!B:B,A766)</f>
        <v>0</v>
      </c>
      <c r="H766" s="19">
        <f t="shared" si="23"/>
        <v>23570.271925841698</v>
      </c>
    </row>
    <row r="767" spans="1:8" hidden="1" x14ac:dyDescent="0.3">
      <c r="A767" t="str">
        <f t="shared" si="22"/>
        <v>GROUPE SCOLAIRE DEUX VILLES-Marketing et Communication-Impression documents</v>
      </c>
      <c r="B767" t="s">
        <v>104</v>
      </c>
      <c r="C767" t="s">
        <v>28</v>
      </c>
      <c r="D767" t="s">
        <v>61</v>
      </c>
      <c r="E767" t="s">
        <v>121</v>
      </c>
      <c r="F767" s="19">
        <v>5000</v>
      </c>
      <c r="G767">
        <f>+SUMIFS('DATA ACHATS CONFIRMES'!C:C,'DATA ACHATS CONFIRMES'!B:B,A767)</f>
        <v>0</v>
      </c>
      <c r="H767" s="19">
        <f t="shared" si="23"/>
        <v>5000</v>
      </c>
    </row>
    <row r="768" spans="1:8" hidden="1" x14ac:dyDescent="0.3">
      <c r="A768" t="str">
        <f t="shared" si="22"/>
        <v>GROUPE SCOLAIRE DEUX VILLES-Marketing et Communication-Journée portes ouvertes</v>
      </c>
      <c r="B768" t="s">
        <v>104</v>
      </c>
      <c r="C768" t="s">
        <v>28</v>
      </c>
      <c r="D768" t="s">
        <v>62</v>
      </c>
      <c r="E768" t="s">
        <v>121</v>
      </c>
      <c r="F768" s="19">
        <v>7500</v>
      </c>
      <c r="G768">
        <f>+SUMIFS('DATA ACHATS CONFIRMES'!C:C,'DATA ACHATS CONFIRMES'!B:B,A768)</f>
        <v>0</v>
      </c>
      <c r="H768" s="19">
        <f t="shared" si="23"/>
        <v>7500</v>
      </c>
    </row>
    <row r="769" spans="1:8" hidden="1" x14ac:dyDescent="0.3">
      <c r="A769" t="str">
        <f t="shared" si="22"/>
        <v>GROUPE SCOLAIRE DEUX VILLES-Marketing et Communication-Sponsoring de postes</v>
      </c>
      <c r="B769" t="s">
        <v>104</v>
      </c>
      <c r="C769" t="s">
        <v>28</v>
      </c>
      <c r="D769" t="s">
        <v>63</v>
      </c>
      <c r="E769" t="s">
        <v>121</v>
      </c>
      <c r="F769" s="19">
        <v>0</v>
      </c>
      <c r="G769">
        <f>+SUMIFS('DATA ACHATS CONFIRMES'!C:C,'DATA ACHATS CONFIRMES'!B:B,A769)</f>
        <v>0</v>
      </c>
      <c r="H769" s="19">
        <f t="shared" si="23"/>
        <v>0</v>
      </c>
    </row>
    <row r="770" spans="1:8" hidden="1" x14ac:dyDescent="0.3">
      <c r="A770" t="str">
        <f t="shared" si="22"/>
        <v>GROUPE SCOLAIRE DEUX VILLES-Maternelle-Achats-Consommables</v>
      </c>
      <c r="B770" t="s">
        <v>104</v>
      </c>
      <c r="C770" t="s">
        <v>10</v>
      </c>
      <c r="D770" t="s">
        <v>44</v>
      </c>
      <c r="E770" t="s">
        <v>131</v>
      </c>
      <c r="F770" s="19">
        <v>4285.8542465753399</v>
      </c>
      <c r="G770">
        <f>+SUMIFS('DATA ACHATS CONFIRMES'!C:C,'DATA ACHATS CONFIRMES'!B:B,A770)</f>
        <v>0</v>
      </c>
      <c r="H770" s="19">
        <f t="shared" si="23"/>
        <v>4285.8542465753399</v>
      </c>
    </row>
    <row r="771" spans="1:8" hidden="1" x14ac:dyDescent="0.3">
      <c r="A771" t="str">
        <f t="shared" si="22"/>
        <v>GROUPE SCOLAIRE DEUX VILLES-Maternelle-Achats-Fournitures</v>
      </c>
      <c r="B771" t="s">
        <v>104</v>
      </c>
      <c r="C771" t="s">
        <v>10</v>
      </c>
      <c r="D771" t="s">
        <v>45</v>
      </c>
      <c r="E771" t="s">
        <v>131</v>
      </c>
      <c r="F771" s="19">
        <v>6990.6468705882398</v>
      </c>
      <c r="G771">
        <f>+SUMIFS('DATA ACHATS CONFIRMES'!C:C,'DATA ACHATS CONFIRMES'!B:B,A771)</f>
        <v>0</v>
      </c>
      <c r="H771" s="19">
        <f t="shared" si="23"/>
        <v>6990.6468705882398</v>
      </c>
    </row>
    <row r="772" spans="1:8" hidden="1" x14ac:dyDescent="0.3">
      <c r="A772" t="str">
        <f t="shared" si="22"/>
        <v>GROUPE SCOLAIRE DEUX VILLES-Parascolaire-Divers Evenements</v>
      </c>
      <c r="B772" t="s">
        <v>104</v>
      </c>
      <c r="C772" t="s">
        <v>30</v>
      </c>
      <c r="D772" t="s">
        <v>129</v>
      </c>
      <c r="E772" t="s">
        <v>121</v>
      </c>
      <c r="F772" s="19">
        <v>13514.8871289979</v>
      </c>
      <c r="G772">
        <f>+SUMIFS('DATA ACHATS CONFIRMES'!C:C,'DATA ACHATS CONFIRMES'!B:B,A772)</f>
        <v>0</v>
      </c>
      <c r="H772" s="19">
        <f t="shared" si="23"/>
        <v>13514.8871289979</v>
      </c>
    </row>
    <row r="773" spans="1:8" hidden="1" x14ac:dyDescent="0.3">
      <c r="A773" t="str">
        <f t="shared" si="22"/>
        <v>GROUPE SCOLAIRE DEUX VILLES-SI-Autres charges SI</v>
      </c>
      <c r="B773" t="s">
        <v>104</v>
      </c>
      <c r="C773" t="s">
        <v>25</v>
      </c>
      <c r="D773" t="s">
        <v>48</v>
      </c>
      <c r="E773" t="s">
        <v>121</v>
      </c>
      <c r="F773" s="19">
        <v>3348.1329663162401</v>
      </c>
      <c r="G773">
        <f>+SUMIFS('DATA ACHATS CONFIRMES'!C:C,'DATA ACHATS CONFIRMES'!B:B,A773)</f>
        <v>0</v>
      </c>
      <c r="H773" s="19">
        <f t="shared" si="23"/>
        <v>3348.1329663162401</v>
      </c>
    </row>
    <row r="774" spans="1:8" hidden="1" x14ac:dyDescent="0.3">
      <c r="A774" t="str">
        <f t="shared" ref="A774:A837" si="24">+IF(OR(D774="Fournitures",D774="consommables"),CONCATENATE(B774,"-",E774,"-",C774,"-",D774), CONCATENATE(B774,"-",C774,"-",D774))</f>
        <v>GROUPE SCOLAIRE DEUX VILLES-SI-Dématérialisation des RI</v>
      </c>
      <c r="B774" t="s">
        <v>104</v>
      </c>
      <c r="C774" t="s">
        <v>25</v>
      </c>
      <c r="D774" t="s">
        <v>53</v>
      </c>
      <c r="E774" t="s">
        <v>121</v>
      </c>
      <c r="F774" s="19">
        <v>697.52770131588295</v>
      </c>
      <c r="G774">
        <f>+SUMIFS('DATA ACHATS CONFIRMES'!C:C,'DATA ACHATS CONFIRMES'!B:B,A774)</f>
        <v>0</v>
      </c>
      <c r="H774" s="19">
        <f t="shared" ref="H774:H837" si="25">+F774-G774</f>
        <v>697.52770131588295</v>
      </c>
    </row>
    <row r="775" spans="1:8" hidden="1" x14ac:dyDescent="0.3">
      <c r="A775" t="str">
        <f t="shared" si="24"/>
        <v>GROUPE SCOLAIRE DEUX VILLES-SI-GPS</v>
      </c>
      <c r="B775" t="s">
        <v>104</v>
      </c>
      <c r="C775" t="s">
        <v>25</v>
      </c>
      <c r="D775" t="s">
        <v>49</v>
      </c>
      <c r="E775" t="s">
        <v>121</v>
      </c>
      <c r="F775" s="19">
        <v>1434.5377312056</v>
      </c>
      <c r="G775">
        <f>+SUMIFS('DATA ACHATS CONFIRMES'!C:C,'DATA ACHATS CONFIRMES'!B:B,A775)</f>
        <v>0</v>
      </c>
      <c r="H775" s="19">
        <f t="shared" si="25"/>
        <v>1434.5377312056</v>
      </c>
    </row>
    <row r="776" spans="1:8" hidden="1" x14ac:dyDescent="0.3">
      <c r="A776" t="str">
        <f t="shared" si="24"/>
        <v>GROUPE SCOLAIRE DEUX VILLES-SI-SAGE 1000</v>
      </c>
      <c r="B776" t="s">
        <v>104</v>
      </c>
      <c r="C776" t="s">
        <v>25</v>
      </c>
      <c r="D776" t="s">
        <v>54</v>
      </c>
      <c r="E776" t="s">
        <v>121</v>
      </c>
      <c r="F776" s="19">
        <v>1468.05711729054</v>
      </c>
      <c r="G776">
        <f>+SUMIFS('DATA ACHATS CONFIRMES'!C:C,'DATA ACHATS CONFIRMES'!B:B,A776)</f>
        <v>0</v>
      </c>
      <c r="H776" s="19">
        <f t="shared" si="25"/>
        <v>1468.05711729054</v>
      </c>
    </row>
    <row r="777" spans="1:8" hidden="1" x14ac:dyDescent="0.3">
      <c r="A777" t="str">
        <f t="shared" si="24"/>
        <v>GROUPE SCOLAIRE DEUX VILLES-SI-SAGE PAIE</v>
      </c>
      <c r="B777" t="s">
        <v>104</v>
      </c>
      <c r="C777" t="s">
        <v>25</v>
      </c>
      <c r="D777" t="s">
        <v>50</v>
      </c>
      <c r="E777" t="s">
        <v>121</v>
      </c>
      <c r="F777" s="19">
        <v>1451.2063825877001</v>
      </c>
      <c r="G777">
        <f>+SUMIFS('DATA ACHATS CONFIRMES'!C:C,'DATA ACHATS CONFIRMES'!B:B,A777)</f>
        <v>0</v>
      </c>
      <c r="H777" s="19">
        <f t="shared" si="25"/>
        <v>1451.2063825877001</v>
      </c>
    </row>
    <row r="778" spans="1:8" hidden="1" x14ac:dyDescent="0.3">
      <c r="A778" t="str">
        <f t="shared" si="24"/>
        <v>GROUPE SCOLAIRE DEUX VILLES-SI-Vdoc</v>
      </c>
      <c r="B778" t="s">
        <v>104</v>
      </c>
      <c r="C778" t="s">
        <v>25</v>
      </c>
      <c r="D778" t="s">
        <v>52</v>
      </c>
      <c r="E778" t="s">
        <v>121</v>
      </c>
      <c r="F778" s="19">
        <v>2301.8414143424202</v>
      </c>
      <c r="G778">
        <f>+SUMIFS('DATA ACHATS CONFIRMES'!C:C,'DATA ACHATS CONFIRMES'!B:B,A778)</f>
        <v>0</v>
      </c>
      <c r="H778" s="19">
        <f t="shared" si="25"/>
        <v>2301.8414143424202</v>
      </c>
    </row>
    <row r="779" spans="1:8" hidden="1" x14ac:dyDescent="0.3">
      <c r="A779" t="str">
        <f t="shared" si="24"/>
        <v>Groupe Scolaire Yassamine-Achats Hors Circuit (Caisse)-Achats Hors Circuit (Caisse)</v>
      </c>
      <c r="B779" t="s">
        <v>102</v>
      </c>
      <c r="C779" t="s">
        <v>26</v>
      </c>
      <c r="D779" t="s">
        <v>26</v>
      </c>
      <c r="E779" t="s">
        <v>121</v>
      </c>
      <c r="F779" s="19">
        <v>30000</v>
      </c>
      <c r="G779">
        <f>+SUMIFS('DATA ACHATS CONFIRMES'!C:C,'DATA ACHATS CONFIRMES'!B:B,A779)</f>
        <v>0</v>
      </c>
      <c r="H779" s="19">
        <f t="shared" si="25"/>
        <v>30000</v>
      </c>
    </row>
    <row r="780" spans="1:8" hidden="1" x14ac:dyDescent="0.3">
      <c r="A780" t="str">
        <f t="shared" si="24"/>
        <v>Groupe Scolaire Yassamine-Achats-Cantine</v>
      </c>
      <c r="B780" t="s">
        <v>102</v>
      </c>
      <c r="C780" t="s">
        <v>10</v>
      </c>
      <c r="D780" t="s">
        <v>42</v>
      </c>
      <c r="E780" t="s">
        <v>121</v>
      </c>
      <c r="F780" s="19">
        <v>12363.557767955799</v>
      </c>
      <c r="G780">
        <f>+SUMIFS('DATA ACHATS CONFIRMES'!C:C,'DATA ACHATS CONFIRMES'!B:B,A780)</f>
        <v>0</v>
      </c>
      <c r="H780" s="19">
        <f t="shared" si="25"/>
        <v>12363.557767955799</v>
      </c>
    </row>
    <row r="781" spans="1:8" hidden="1" x14ac:dyDescent="0.3">
      <c r="A781" t="str">
        <f t="shared" si="24"/>
        <v>Groupe Scolaire Yassamine-Achats-Divers</v>
      </c>
      <c r="B781" t="s">
        <v>102</v>
      </c>
      <c r="C781" t="s">
        <v>10</v>
      </c>
      <c r="D781" t="s">
        <v>31</v>
      </c>
      <c r="E781" t="s">
        <v>121</v>
      </c>
      <c r="F781" s="19">
        <v>23261.340406644202</v>
      </c>
      <c r="G781">
        <f>+SUMIFS('DATA ACHATS CONFIRMES'!C:C,'DATA ACHATS CONFIRMES'!B:B,A781)</f>
        <v>7788</v>
      </c>
      <c r="H781" s="19">
        <f t="shared" si="25"/>
        <v>15473.340406644202</v>
      </c>
    </row>
    <row r="782" spans="1:8" hidden="1" x14ac:dyDescent="0.3">
      <c r="A782" t="str">
        <f t="shared" si="24"/>
        <v>Groupe Scolaire Yassamine-Achats-Divers Prestations de service</v>
      </c>
      <c r="B782" t="s">
        <v>102</v>
      </c>
      <c r="C782" t="s">
        <v>10</v>
      </c>
      <c r="D782" t="s">
        <v>123</v>
      </c>
      <c r="E782" t="s">
        <v>121</v>
      </c>
      <c r="F782" s="19">
        <v>41266.934531870698</v>
      </c>
      <c r="G782">
        <f>+SUMIFS('DATA ACHATS CONFIRMES'!C:C,'DATA ACHATS CONFIRMES'!B:B,A782)</f>
        <v>0</v>
      </c>
      <c r="H782" s="19">
        <f t="shared" si="25"/>
        <v>41266.934531870698</v>
      </c>
    </row>
    <row r="783" spans="1:8" hidden="1" x14ac:dyDescent="0.3">
      <c r="A783" t="str">
        <f t="shared" si="24"/>
        <v>Groupe Scolaire Yassamine-Achats-Entretien et réparations</v>
      </c>
      <c r="B783" t="s">
        <v>102</v>
      </c>
      <c r="C783" t="s">
        <v>10</v>
      </c>
      <c r="D783" t="s">
        <v>43</v>
      </c>
      <c r="E783" t="s">
        <v>121</v>
      </c>
      <c r="F783" s="19">
        <v>30493.744165885299</v>
      </c>
      <c r="G783">
        <f>+SUMIFS('DATA ACHATS CONFIRMES'!C:C,'DATA ACHATS CONFIRMES'!B:B,A783)</f>
        <v>0</v>
      </c>
      <c r="H783" s="19">
        <f t="shared" si="25"/>
        <v>30493.744165885299</v>
      </c>
    </row>
    <row r="784" spans="1:8" hidden="1" x14ac:dyDescent="0.3">
      <c r="A784" t="str">
        <f t="shared" si="24"/>
        <v>Groupe Scolaire Yassamine-Achats-Location copieur</v>
      </c>
      <c r="B784" t="s">
        <v>102</v>
      </c>
      <c r="C784" t="s">
        <v>10</v>
      </c>
      <c r="D784" t="s">
        <v>124</v>
      </c>
      <c r="E784" t="s">
        <v>121</v>
      </c>
      <c r="F784" s="19">
        <v>22777.772355579698</v>
      </c>
      <c r="G784">
        <f>+SUMIFS('DATA ACHATS CONFIRMES'!C:C,'DATA ACHATS CONFIRMES'!B:B,A784)</f>
        <v>0</v>
      </c>
      <c r="H784" s="19">
        <f t="shared" si="25"/>
        <v>22777.772355579698</v>
      </c>
    </row>
    <row r="785" spans="1:8" hidden="1" x14ac:dyDescent="0.3">
      <c r="A785" t="str">
        <f t="shared" si="24"/>
        <v>Groupe Scolaire Yassamine-Achats-Petit équipement</v>
      </c>
      <c r="B785" t="s">
        <v>102</v>
      </c>
      <c r="C785" t="s">
        <v>10</v>
      </c>
      <c r="D785" t="s">
        <v>34</v>
      </c>
      <c r="E785" t="s">
        <v>121</v>
      </c>
      <c r="F785" s="19">
        <v>6647.7679558011096</v>
      </c>
      <c r="G785">
        <f>+SUMIFS('DATA ACHATS CONFIRMES'!C:C,'DATA ACHATS CONFIRMES'!B:B,A785)</f>
        <v>0</v>
      </c>
      <c r="H785" s="19">
        <f t="shared" si="25"/>
        <v>6647.7679558011096</v>
      </c>
    </row>
    <row r="786" spans="1:8" hidden="1" x14ac:dyDescent="0.3">
      <c r="A786" t="str">
        <f t="shared" si="24"/>
        <v>Groupe Scolaire Yassamine-Achats-Pharmacie</v>
      </c>
      <c r="B786" t="s">
        <v>102</v>
      </c>
      <c r="C786" t="s">
        <v>10</v>
      </c>
      <c r="D786" t="s">
        <v>32</v>
      </c>
      <c r="E786" t="s">
        <v>121</v>
      </c>
      <c r="F786" s="19">
        <v>63675.302371137499</v>
      </c>
      <c r="G786">
        <f>+SUMIFS('DATA ACHATS CONFIRMES'!C:C,'DATA ACHATS CONFIRMES'!B:B,A786)</f>
        <v>0</v>
      </c>
      <c r="H786" s="19">
        <f t="shared" si="25"/>
        <v>63675.302371137499</v>
      </c>
    </row>
    <row r="787" spans="1:8" hidden="1" x14ac:dyDescent="0.3">
      <c r="A787" t="str">
        <f t="shared" si="24"/>
        <v>Groupe Scolaire Yassamine-Achats-Pneus</v>
      </c>
      <c r="B787" t="s">
        <v>102</v>
      </c>
      <c r="C787" t="s">
        <v>10</v>
      </c>
      <c r="D787" t="s">
        <v>41</v>
      </c>
      <c r="E787" t="s">
        <v>125</v>
      </c>
      <c r="F787" s="19">
        <v>0</v>
      </c>
      <c r="G787">
        <f>+SUMIFS('DATA ACHATS CONFIRMES'!C:C,'DATA ACHATS CONFIRMES'!B:B,A787)</f>
        <v>0</v>
      </c>
      <c r="H787" s="19">
        <f t="shared" si="25"/>
        <v>0</v>
      </c>
    </row>
    <row r="788" spans="1:8" hidden="1" x14ac:dyDescent="0.3">
      <c r="A788" t="str">
        <f t="shared" si="24"/>
        <v>Groupe Scolaire Yassamine-Achats-Produits de nettoyage</v>
      </c>
      <c r="B788" t="s">
        <v>102</v>
      </c>
      <c r="C788" t="s">
        <v>10</v>
      </c>
      <c r="D788" t="s">
        <v>36</v>
      </c>
      <c r="E788" t="s">
        <v>121</v>
      </c>
      <c r="F788" s="19">
        <v>31749.993600000002</v>
      </c>
      <c r="G788">
        <f>+SUMIFS('DATA ACHATS CONFIRMES'!C:C,'DATA ACHATS CONFIRMES'!B:B,A788)</f>
        <v>0</v>
      </c>
      <c r="H788" s="19">
        <f t="shared" si="25"/>
        <v>31749.993600000002</v>
      </c>
    </row>
    <row r="789" spans="1:8" hidden="1" x14ac:dyDescent="0.3">
      <c r="A789" t="str">
        <f t="shared" si="24"/>
        <v>Groupe Scolaire Yassamine-Achats-Travaux d'impression</v>
      </c>
      <c r="B789" t="s">
        <v>102</v>
      </c>
      <c r="C789" t="s">
        <v>10</v>
      </c>
      <c r="D789" t="s">
        <v>35</v>
      </c>
      <c r="E789" t="s">
        <v>121</v>
      </c>
      <c r="F789" s="19">
        <v>7366.6139469613199</v>
      </c>
      <c r="G789">
        <f>+SUMIFS('DATA ACHATS CONFIRMES'!C:C,'DATA ACHATS CONFIRMES'!B:B,A789)</f>
        <v>2061.5</v>
      </c>
      <c r="H789" s="19">
        <f t="shared" si="25"/>
        <v>5305.1139469613199</v>
      </c>
    </row>
    <row r="790" spans="1:8" hidden="1" x14ac:dyDescent="0.3">
      <c r="A790" t="str">
        <f t="shared" si="24"/>
        <v>Groupe Scolaire Yassamine-Achats-Vêtement de travail</v>
      </c>
      <c r="B790" t="s">
        <v>102</v>
      </c>
      <c r="C790" t="s">
        <v>10</v>
      </c>
      <c r="D790" t="s">
        <v>33</v>
      </c>
      <c r="E790" t="s">
        <v>121</v>
      </c>
      <c r="F790" s="19">
        <v>6031.0369427897904</v>
      </c>
      <c r="G790">
        <f>+SUMIFS('DATA ACHATS CONFIRMES'!C:C,'DATA ACHATS CONFIRMES'!B:B,A790)</f>
        <v>0</v>
      </c>
      <c r="H790" s="19">
        <f t="shared" si="25"/>
        <v>6031.0369427897904</v>
      </c>
    </row>
    <row r="791" spans="1:8" hidden="1" x14ac:dyDescent="0.3">
      <c r="A791" t="str">
        <f t="shared" si="24"/>
        <v>Groupe Scolaire Yassamine-Achats-Vidange</v>
      </c>
      <c r="B791" t="s">
        <v>102</v>
      </c>
      <c r="C791" t="s">
        <v>10</v>
      </c>
      <c r="D791" t="s">
        <v>40</v>
      </c>
      <c r="E791" t="s">
        <v>125</v>
      </c>
      <c r="F791" s="19">
        <v>0</v>
      </c>
      <c r="G791">
        <f>+SUMIFS('DATA ACHATS CONFIRMES'!C:C,'DATA ACHATS CONFIRMES'!B:B,A791)</f>
        <v>0</v>
      </c>
      <c r="H791" s="19">
        <f t="shared" si="25"/>
        <v>0</v>
      </c>
    </row>
    <row r="792" spans="1:8" hidden="1" x14ac:dyDescent="0.3">
      <c r="A792" t="str">
        <f t="shared" si="24"/>
        <v>Groupe Scolaire Yassamine-Achats-Visite technique</v>
      </c>
      <c r="B792" t="s">
        <v>102</v>
      </c>
      <c r="C792" t="s">
        <v>10</v>
      </c>
      <c r="D792" t="s">
        <v>39</v>
      </c>
      <c r="E792" t="s">
        <v>125</v>
      </c>
      <c r="F792" s="19">
        <v>0</v>
      </c>
      <c r="G792">
        <f>+SUMIFS('DATA ACHATS CONFIRMES'!C:C,'DATA ACHATS CONFIRMES'!B:B,A792)</f>
        <v>0</v>
      </c>
      <c r="H792" s="19">
        <f t="shared" si="25"/>
        <v>0</v>
      </c>
    </row>
    <row r="793" spans="1:8" hidden="1" x14ac:dyDescent="0.3">
      <c r="A793" t="str">
        <f t="shared" si="24"/>
        <v>Groupe Scolaire Yassamine-Charges Assurances-AT</v>
      </c>
      <c r="B793" t="s">
        <v>102</v>
      </c>
      <c r="C793" t="s">
        <v>27</v>
      </c>
      <c r="D793" t="s">
        <v>57</v>
      </c>
      <c r="E793" t="s">
        <v>121</v>
      </c>
      <c r="F793" s="19">
        <v>10310.608</v>
      </c>
      <c r="G793">
        <f>+SUMIFS('DATA ACHATS CONFIRMES'!C:C,'DATA ACHATS CONFIRMES'!B:B,A793)</f>
        <v>0</v>
      </c>
      <c r="H793" s="19">
        <f t="shared" si="25"/>
        <v>10310.608</v>
      </c>
    </row>
    <row r="794" spans="1:8" hidden="1" x14ac:dyDescent="0.3">
      <c r="A794" t="str">
        <f t="shared" si="24"/>
        <v>Groupe Scolaire Yassamine-Charges Assurances-AUTO</v>
      </c>
      <c r="B794" t="s">
        <v>102</v>
      </c>
      <c r="C794" t="s">
        <v>27</v>
      </c>
      <c r="D794" t="s">
        <v>55</v>
      </c>
      <c r="E794" t="s">
        <v>126</v>
      </c>
      <c r="F794" s="19">
        <v>18580.04</v>
      </c>
      <c r="G794">
        <f>+SUMIFS('DATA ACHATS CONFIRMES'!C:C,'DATA ACHATS CONFIRMES'!B:B,A794)</f>
        <v>0</v>
      </c>
      <c r="H794" s="19">
        <f t="shared" si="25"/>
        <v>18580.04</v>
      </c>
    </row>
    <row r="795" spans="1:8" hidden="1" x14ac:dyDescent="0.3">
      <c r="A795" t="str">
        <f t="shared" si="24"/>
        <v>Groupe Scolaire Yassamine-Charges Assurances-MULTIRISQUE</v>
      </c>
      <c r="B795" t="s">
        <v>102</v>
      </c>
      <c r="C795" t="s">
        <v>27</v>
      </c>
      <c r="D795" t="s">
        <v>56</v>
      </c>
      <c r="E795" t="s">
        <v>121</v>
      </c>
      <c r="F795" s="19">
        <v>10236.36</v>
      </c>
      <c r="G795">
        <f>+SUMIFS('DATA ACHATS CONFIRMES'!C:C,'DATA ACHATS CONFIRMES'!B:B,A795)</f>
        <v>0</v>
      </c>
      <c r="H795" s="19">
        <f t="shared" si="25"/>
        <v>10236.36</v>
      </c>
    </row>
    <row r="796" spans="1:8" hidden="1" x14ac:dyDescent="0.3">
      <c r="A796" t="str">
        <f t="shared" si="24"/>
        <v>Groupe Scolaire Yassamine-Charges Assurances-RC</v>
      </c>
      <c r="B796" t="s">
        <v>102</v>
      </c>
      <c r="C796" t="s">
        <v>27</v>
      </c>
      <c r="D796" t="s">
        <v>58</v>
      </c>
      <c r="E796" t="s">
        <v>121</v>
      </c>
      <c r="F796" s="19">
        <v>9224.7999999999993</v>
      </c>
      <c r="G796">
        <f>+SUMIFS('DATA ACHATS CONFIRMES'!C:C,'DATA ACHATS CONFIRMES'!B:B,A796)</f>
        <v>0</v>
      </c>
      <c r="H796" s="19">
        <f t="shared" si="25"/>
        <v>9224.7999999999993</v>
      </c>
    </row>
    <row r="797" spans="1:8" hidden="1" x14ac:dyDescent="0.3">
      <c r="A797" t="str">
        <f t="shared" si="24"/>
        <v>Groupe Scolaire Yassamine-Charges contractuelles-AUTRES IMPÔTS, TAXES ET DROITS ASSIMILÉS</v>
      </c>
      <c r="B797" t="s">
        <v>102</v>
      </c>
      <c r="C797" t="s">
        <v>29</v>
      </c>
      <c r="D797" t="s">
        <v>66</v>
      </c>
      <c r="E797" t="s">
        <v>121</v>
      </c>
      <c r="F797" s="19">
        <v>0</v>
      </c>
      <c r="G797">
        <f>+SUMIFS('DATA ACHATS CONFIRMES'!C:C,'DATA ACHATS CONFIRMES'!B:B,A797)</f>
        <v>0</v>
      </c>
      <c r="H797" s="19">
        <f t="shared" si="25"/>
        <v>0</v>
      </c>
    </row>
    <row r="798" spans="1:8" hidden="1" x14ac:dyDescent="0.3">
      <c r="A798" t="str">
        <f t="shared" si="24"/>
        <v>Groupe Scolaire Yassamine-Charges contractuelles-COTISATIONS</v>
      </c>
      <c r="B798" t="s">
        <v>102</v>
      </c>
      <c r="C798" t="s">
        <v>29</v>
      </c>
      <c r="D798" t="s">
        <v>75</v>
      </c>
      <c r="E798" t="s">
        <v>121</v>
      </c>
      <c r="F798" s="19">
        <v>0</v>
      </c>
      <c r="G798">
        <f>+SUMIFS('DATA ACHATS CONFIRMES'!C:C,'DATA ACHATS CONFIRMES'!B:B,A798)</f>
        <v>0</v>
      </c>
      <c r="H798" s="19">
        <f t="shared" si="25"/>
        <v>0</v>
      </c>
    </row>
    <row r="799" spans="1:8" hidden="1" x14ac:dyDescent="0.3">
      <c r="A799" t="str">
        <f t="shared" si="24"/>
        <v>Groupe Scolaire Yassamine-Charges contractuelles-CREDIT BAIL</v>
      </c>
      <c r="B799" t="s">
        <v>102</v>
      </c>
      <c r="C799" t="s">
        <v>29</v>
      </c>
      <c r="D799" t="s">
        <v>82</v>
      </c>
      <c r="E799" t="s">
        <v>121</v>
      </c>
      <c r="F799" s="19">
        <v>0</v>
      </c>
      <c r="G799">
        <f>+SUMIFS('DATA ACHATS CONFIRMES'!C:C,'DATA ACHATS CONFIRMES'!B:B,A799)</f>
        <v>0</v>
      </c>
      <c r="H799" s="19">
        <f t="shared" si="25"/>
        <v>0</v>
      </c>
    </row>
    <row r="800" spans="1:8" hidden="1" x14ac:dyDescent="0.3">
      <c r="A800" t="str">
        <f t="shared" si="24"/>
        <v>Groupe Scolaire Yassamine-Charges contractuelles-DOCUMENTATION GÉNÉRALE</v>
      </c>
      <c r="B800" t="s">
        <v>102</v>
      </c>
      <c r="C800" t="s">
        <v>29</v>
      </c>
      <c r="D800" t="s">
        <v>78</v>
      </c>
      <c r="E800" t="s">
        <v>121</v>
      </c>
      <c r="F800" s="19">
        <v>0</v>
      </c>
      <c r="G800">
        <f>+SUMIFS('DATA ACHATS CONFIRMES'!C:C,'DATA ACHATS CONFIRMES'!B:B,A800)</f>
        <v>0</v>
      </c>
      <c r="H800" s="19">
        <f t="shared" si="25"/>
        <v>0</v>
      </c>
    </row>
    <row r="801" spans="1:8" hidden="1" x14ac:dyDescent="0.3">
      <c r="A801" t="str">
        <f t="shared" si="24"/>
        <v>Groupe Scolaire Yassamine-Charges contractuelles-DROITS D’ENREGISTREMENT ET DE TIMBRE</v>
      </c>
      <c r="B801" t="s">
        <v>102</v>
      </c>
      <c r="C801" t="s">
        <v>29</v>
      </c>
      <c r="D801" t="s">
        <v>68</v>
      </c>
      <c r="E801" t="s">
        <v>121</v>
      </c>
      <c r="F801" s="19">
        <v>5543.8992857142903</v>
      </c>
      <c r="G801">
        <f>+SUMIFS('DATA ACHATS CONFIRMES'!C:C,'DATA ACHATS CONFIRMES'!B:B,A801)</f>
        <v>0</v>
      </c>
      <c r="H801" s="19">
        <f t="shared" si="25"/>
        <v>5543.8992857142903</v>
      </c>
    </row>
    <row r="802" spans="1:8" hidden="1" x14ac:dyDescent="0.3">
      <c r="A802" t="str">
        <f t="shared" si="24"/>
        <v>Groupe Scolaire Yassamine-Charges contractuelles-EAU</v>
      </c>
      <c r="B802" t="s">
        <v>102</v>
      </c>
      <c r="C802" t="s">
        <v>29</v>
      </c>
      <c r="D802" t="s">
        <v>87</v>
      </c>
      <c r="E802" t="s">
        <v>121</v>
      </c>
      <c r="F802" s="19">
        <v>1678.1442857142899</v>
      </c>
      <c r="G802">
        <f>+SUMIFS('DATA ACHATS CONFIRMES'!C:C,'DATA ACHATS CONFIRMES'!B:B,A802)</f>
        <v>0</v>
      </c>
      <c r="H802" s="19">
        <f t="shared" si="25"/>
        <v>1678.1442857142899</v>
      </c>
    </row>
    <row r="803" spans="1:8" hidden="1" x14ac:dyDescent="0.3">
      <c r="A803" t="str">
        <f t="shared" si="24"/>
        <v>Groupe Scolaire Yassamine-Charges contractuelles-ELECTRICITE</v>
      </c>
      <c r="B803" t="s">
        <v>102</v>
      </c>
      <c r="C803" t="s">
        <v>29</v>
      </c>
      <c r="D803" t="s">
        <v>88</v>
      </c>
      <c r="E803" t="s">
        <v>121</v>
      </c>
      <c r="F803" s="19">
        <v>59571.685714285697</v>
      </c>
      <c r="G803">
        <f>+SUMIFS('DATA ACHATS CONFIRMES'!C:C,'DATA ACHATS CONFIRMES'!B:B,A803)</f>
        <v>0</v>
      </c>
      <c r="H803" s="19">
        <f t="shared" si="25"/>
        <v>59571.685714285697</v>
      </c>
    </row>
    <row r="804" spans="1:8" hidden="1" x14ac:dyDescent="0.3">
      <c r="A804" t="str">
        <f t="shared" si="24"/>
        <v>Groupe Scolaire Yassamine-Charges contractuelles-FRAIS DE TÉLÉPHONE</v>
      </c>
      <c r="B804" t="s">
        <v>102</v>
      </c>
      <c r="C804" t="s">
        <v>29</v>
      </c>
      <c r="D804" t="s">
        <v>76</v>
      </c>
      <c r="E804" t="s">
        <v>121</v>
      </c>
      <c r="F804" s="19">
        <v>19948.064999999999</v>
      </c>
      <c r="G804">
        <f>+SUMIFS('DATA ACHATS CONFIRMES'!C:C,'DATA ACHATS CONFIRMES'!B:B,A804)</f>
        <v>0</v>
      </c>
      <c r="H804" s="19">
        <f t="shared" si="25"/>
        <v>19948.064999999999</v>
      </c>
    </row>
    <row r="805" spans="1:8" hidden="1" x14ac:dyDescent="0.3">
      <c r="A805" t="str">
        <f t="shared" si="24"/>
        <v>Groupe Scolaire Yassamine-Charges contractuelles-FRAIS ET COMMISSIONS SUR SERVICES BANCAIRES</v>
      </c>
      <c r="B805" t="s">
        <v>102</v>
      </c>
      <c r="C805" t="s">
        <v>29</v>
      </c>
      <c r="D805" t="s">
        <v>73</v>
      </c>
      <c r="E805" t="s">
        <v>121</v>
      </c>
      <c r="F805" s="19">
        <v>11435.394285714299</v>
      </c>
      <c r="G805">
        <f>+SUMIFS('DATA ACHATS CONFIRMES'!C:C,'DATA ACHATS CONFIRMES'!B:B,A805)</f>
        <v>0</v>
      </c>
      <c r="H805" s="19">
        <f t="shared" si="25"/>
        <v>11435.394285714299</v>
      </c>
    </row>
    <row r="806" spans="1:8" hidden="1" x14ac:dyDescent="0.3">
      <c r="A806" t="str">
        <f t="shared" si="24"/>
        <v>Groupe Scolaire Yassamine-Charges contractuelles-FRAIS POSTAUX</v>
      </c>
      <c r="B806" t="s">
        <v>102</v>
      </c>
      <c r="C806" t="s">
        <v>29</v>
      </c>
      <c r="D806" t="s">
        <v>77</v>
      </c>
      <c r="E806" t="s">
        <v>121</v>
      </c>
      <c r="F806" s="19">
        <v>100.8</v>
      </c>
      <c r="G806">
        <f>+SUMIFS('DATA ACHATS CONFIRMES'!C:C,'DATA ACHATS CONFIRMES'!B:B,A806)</f>
        <v>0</v>
      </c>
      <c r="H806" s="19">
        <f t="shared" si="25"/>
        <v>100.8</v>
      </c>
    </row>
    <row r="807" spans="1:8" hidden="1" x14ac:dyDescent="0.3">
      <c r="A807" t="str">
        <f t="shared" si="24"/>
        <v>Groupe Scolaire Yassamine-Charges contractuelles-HONORAIRES (FIDAROC, Autres…)</v>
      </c>
      <c r="B807" t="s">
        <v>102</v>
      </c>
      <c r="C807" t="s">
        <v>29</v>
      </c>
      <c r="D807" t="s">
        <v>80</v>
      </c>
      <c r="E807" t="s">
        <v>121</v>
      </c>
      <c r="F807" s="19">
        <v>3050</v>
      </c>
      <c r="G807">
        <f>+SUMIFS('DATA ACHATS CONFIRMES'!C:C,'DATA ACHATS CONFIRMES'!B:B,A807)</f>
        <v>0</v>
      </c>
      <c r="H807" s="19">
        <f t="shared" si="25"/>
        <v>3050</v>
      </c>
    </row>
    <row r="808" spans="1:8" hidden="1" x14ac:dyDescent="0.3">
      <c r="A808" t="str">
        <f t="shared" si="24"/>
        <v>Groupe Scolaire Yassamine-Charges contractuelles-IMPÔTS ET TAXES DIRECTS</v>
      </c>
      <c r="B808" t="s">
        <v>102</v>
      </c>
      <c r="C808" t="s">
        <v>29</v>
      </c>
      <c r="D808" t="s">
        <v>72</v>
      </c>
      <c r="E808" t="s">
        <v>121</v>
      </c>
      <c r="F808" s="19">
        <v>0</v>
      </c>
      <c r="G808">
        <f>+SUMIFS('DATA ACHATS CONFIRMES'!C:C,'DATA ACHATS CONFIRMES'!B:B,A808)</f>
        <v>0</v>
      </c>
      <c r="H808" s="19">
        <f t="shared" si="25"/>
        <v>0</v>
      </c>
    </row>
    <row r="809" spans="1:8" hidden="1" x14ac:dyDescent="0.3">
      <c r="A809" t="str">
        <f t="shared" si="24"/>
        <v>Groupe Scolaire Yassamine-Charges contractuelles-LOCATIONS DE CONSTRUCTIONS</v>
      </c>
      <c r="B809" t="s">
        <v>102</v>
      </c>
      <c r="C809" t="s">
        <v>29</v>
      </c>
      <c r="D809" t="s">
        <v>84</v>
      </c>
      <c r="E809" t="s">
        <v>121</v>
      </c>
      <c r="F809" s="19">
        <v>240000</v>
      </c>
      <c r="G809">
        <f>+SUMIFS('DATA ACHATS CONFIRMES'!C:C,'DATA ACHATS CONFIRMES'!B:B,A809)</f>
        <v>0</v>
      </c>
      <c r="H809" s="19">
        <f t="shared" si="25"/>
        <v>240000</v>
      </c>
    </row>
    <row r="810" spans="1:8" hidden="1" x14ac:dyDescent="0.3">
      <c r="A810" t="str">
        <f t="shared" si="24"/>
        <v>Groupe Scolaire Yassamine-Charges contractuelles-LOCATIONS DE MATÉRIEL DE TRANSPORT</v>
      </c>
      <c r="B810" t="s">
        <v>102</v>
      </c>
      <c r="C810" t="s">
        <v>29</v>
      </c>
      <c r="D810" t="s">
        <v>83</v>
      </c>
      <c r="E810" t="s">
        <v>121</v>
      </c>
      <c r="F810" s="19">
        <v>0</v>
      </c>
      <c r="G810">
        <f>+SUMIFS('DATA ACHATS CONFIRMES'!C:C,'DATA ACHATS CONFIRMES'!B:B,A810)</f>
        <v>0</v>
      </c>
      <c r="H810" s="19">
        <f t="shared" si="25"/>
        <v>0</v>
      </c>
    </row>
    <row r="811" spans="1:8" hidden="1" x14ac:dyDescent="0.3">
      <c r="A811" t="str">
        <f t="shared" si="24"/>
        <v>Groupe Scolaire Yassamine-Charges contractuelles-LOCATIONS DE TERRAINS</v>
      </c>
      <c r="B811" t="s">
        <v>102</v>
      </c>
      <c r="C811" t="s">
        <v>29</v>
      </c>
      <c r="D811" t="s">
        <v>85</v>
      </c>
      <c r="E811" t="s">
        <v>121</v>
      </c>
      <c r="F811" s="19">
        <v>0</v>
      </c>
      <c r="G811">
        <f>+SUMIFS('DATA ACHATS CONFIRMES'!C:C,'DATA ACHATS CONFIRMES'!B:B,A811)</f>
        <v>0</v>
      </c>
      <c r="H811" s="19">
        <f t="shared" si="25"/>
        <v>0</v>
      </c>
    </row>
    <row r="812" spans="1:8" hidden="1" x14ac:dyDescent="0.3">
      <c r="A812" t="str">
        <f t="shared" si="24"/>
        <v>Groupe Scolaire Yassamine-Charges contractuelles-MAINTENANCE</v>
      </c>
      <c r="B812" t="s">
        <v>102</v>
      </c>
      <c r="C812" t="s">
        <v>29</v>
      </c>
      <c r="D812" t="s">
        <v>81</v>
      </c>
      <c r="E812" t="s">
        <v>121</v>
      </c>
      <c r="F812" s="19">
        <v>0</v>
      </c>
      <c r="G812">
        <f>+SUMIFS('DATA ACHATS CONFIRMES'!C:C,'DATA ACHATS CONFIRMES'!B:B,A812)</f>
        <v>0</v>
      </c>
      <c r="H812" s="19">
        <f t="shared" si="25"/>
        <v>0</v>
      </c>
    </row>
    <row r="813" spans="1:8" hidden="1" x14ac:dyDescent="0.3">
      <c r="A813" t="str">
        <f t="shared" si="24"/>
        <v>Groupe Scolaire Yassamine-Charges contractuelles-PATENTE</v>
      </c>
      <c r="B813" t="s">
        <v>102</v>
      </c>
      <c r="C813" t="s">
        <v>29</v>
      </c>
      <c r="D813" t="s">
        <v>70</v>
      </c>
      <c r="E813" t="s">
        <v>121</v>
      </c>
      <c r="F813" s="19">
        <v>31571.599999999999</v>
      </c>
      <c r="G813">
        <f>+SUMIFS('DATA ACHATS CONFIRMES'!C:C,'DATA ACHATS CONFIRMES'!B:B,A813)</f>
        <v>0</v>
      </c>
      <c r="H813" s="19">
        <f t="shared" si="25"/>
        <v>31571.599999999999</v>
      </c>
    </row>
    <row r="814" spans="1:8" hidden="1" x14ac:dyDescent="0.3">
      <c r="A814" t="str">
        <f t="shared" si="24"/>
        <v>Groupe Scolaire Yassamine-Charges contractuelles-SERVICES BANCAIRES</v>
      </c>
      <c r="B814" t="s">
        <v>102</v>
      </c>
      <c r="C814" t="s">
        <v>29</v>
      </c>
      <c r="D814" t="s">
        <v>74</v>
      </c>
      <c r="E814" t="s">
        <v>121</v>
      </c>
      <c r="F814" s="19">
        <v>0</v>
      </c>
      <c r="G814">
        <f>+SUMIFS('DATA ACHATS CONFIRMES'!C:C,'DATA ACHATS CONFIRMES'!B:B,A814)</f>
        <v>0</v>
      </c>
      <c r="H814" s="19">
        <f t="shared" si="25"/>
        <v>0</v>
      </c>
    </row>
    <row r="815" spans="1:8" hidden="1" x14ac:dyDescent="0.3">
      <c r="A815" t="str">
        <f t="shared" si="24"/>
        <v>Groupe Scolaire Yassamine-Charges contractuelles-TAXE URBAINE ET TAXE D'ÉDILITÉ</v>
      </c>
      <c r="B815" t="s">
        <v>102</v>
      </c>
      <c r="C815" t="s">
        <v>29</v>
      </c>
      <c r="D815" t="s">
        <v>71</v>
      </c>
      <c r="E815" t="s">
        <v>121</v>
      </c>
      <c r="F815" s="19">
        <v>0</v>
      </c>
      <c r="G815">
        <f>+SUMIFS('DATA ACHATS CONFIRMES'!C:C,'DATA ACHATS CONFIRMES'!B:B,A815)</f>
        <v>0</v>
      </c>
      <c r="H815" s="19">
        <f t="shared" si="25"/>
        <v>0</v>
      </c>
    </row>
    <row r="816" spans="1:8" hidden="1" x14ac:dyDescent="0.3">
      <c r="A816" t="str">
        <f t="shared" si="24"/>
        <v>Groupe Scolaire Yassamine-Charges contractuelles-TAXES LOCALES</v>
      </c>
      <c r="B816" t="s">
        <v>102</v>
      </c>
      <c r="C816" t="s">
        <v>29</v>
      </c>
      <c r="D816" t="s">
        <v>69</v>
      </c>
      <c r="E816" t="s">
        <v>121</v>
      </c>
      <c r="F816" s="19">
        <v>22593.09</v>
      </c>
      <c r="G816">
        <f>+SUMIFS('DATA ACHATS CONFIRMES'!C:C,'DATA ACHATS CONFIRMES'!B:B,A816)</f>
        <v>0</v>
      </c>
      <c r="H816" s="19">
        <f t="shared" si="25"/>
        <v>22593.09</v>
      </c>
    </row>
    <row r="817" spans="1:8" hidden="1" x14ac:dyDescent="0.3">
      <c r="A817" t="str">
        <f t="shared" si="24"/>
        <v>Groupe Scolaire Yassamine-Charges contractuelles-TAXES SUR LES VÉHICULES</v>
      </c>
      <c r="B817" t="s">
        <v>102</v>
      </c>
      <c r="C817" t="s">
        <v>29</v>
      </c>
      <c r="D817" t="s">
        <v>67</v>
      </c>
      <c r="E817" t="s">
        <v>121</v>
      </c>
      <c r="F817" s="19">
        <v>12500</v>
      </c>
      <c r="G817">
        <f>+SUMIFS('DATA ACHATS CONFIRMES'!C:C,'DATA ACHATS CONFIRMES'!B:B,A817)</f>
        <v>0</v>
      </c>
      <c r="H817" s="19">
        <f t="shared" si="25"/>
        <v>12500</v>
      </c>
    </row>
    <row r="818" spans="1:8" hidden="1" x14ac:dyDescent="0.3">
      <c r="A818" t="str">
        <f t="shared" si="24"/>
        <v>Groupe Scolaire Yassamine-Formations-Formations</v>
      </c>
      <c r="B818" t="s">
        <v>102</v>
      </c>
      <c r="C818" t="s">
        <v>24</v>
      </c>
      <c r="D818" t="s">
        <v>24</v>
      </c>
      <c r="E818" t="s">
        <v>121</v>
      </c>
      <c r="F818" s="19">
        <v>18680</v>
      </c>
      <c r="G818">
        <f>+SUMIFS('DATA ACHATS CONFIRMES'!C:C,'DATA ACHATS CONFIRMES'!B:B,A818)</f>
        <v>0</v>
      </c>
      <c r="H818" s="19">
        <f t="shared" si="25"/>
        <v>18680</v>
      </c>
    </row>
    <row r="819" spans="1:8" hidden="1" x14ac:dyDescent="0.3">
      <c r="A819" t="str">
        <f t="shared" si="24"/>
        <v>Groupe Scolaire Yassamine-Parascolaire-Divers Evenements</v>
      </c>
      <c r="B819" t="s">
        <v>102</v>
      </c>
      <c r="C819" t="s">
        <v>30</v>
      </c>
      <c r="D819" t="s">
        <v>129</v>
      </c>
      <c r="E819" t="s">
        <v>121</v>
      </c>
      <c r="F819" s="19">
        <v>3427.5431942872801</v>
      </c>
      <c r="G819">
        <f>+SUMIFS('DATA ACHATS CONFIRMES'!C:C,'DATA ACHATS CONFIRMES'!B:B,A819)</f>
        <v>0</v>
      </c>
      <c r="H819" s="19">
        <f t="shared" si="25"/>
        <v>3427.5431942872801</v>
      </c>
    </row>
    <row r="820" spans="1:8" hidden="1" x14ac:dyDescent="0.3">
      <c r="A820" t="str">
        <f t="shared" si="24"/>
        <v>Groupe Scolaire Yassamine-Secondaire-Achats-Consommables</v>
      </c>
      <c r="B820" t="s">
        <v>102</v>
      </c>
      <c r="C820" t="s">
        <v>10</v>
      </c>
      <c r="D820" t="s">
        <v>44</v>
      </c>
      <c r="E820" t="s">
        <v>122</v>
      </c>
      <c r="F820" s="19">
        <v>11103</v>
      </c>
      <c r="G820">
        <f>+SUMIFS('DATA ACHATS CONFIRMES'!C:C,'DATA ACHATS CONFIRMES'!B:B,A820)</f>
        <v>9888</v>
      </c>
      <c r="H820" s="34">
        <f t="shared" si="25"/>
        <v>1215</v>
      </c>
    </row>
    <row r="821" spans="1:8" hidden="1" x14ac:dyDescent="0.3">
      <c r="A821" t="str">
        <f t="shared" si="24"/>
        <v>Groupe Scolaire Yassamine-Secondaire-Achats-Fournitures</v>
      </c>
      <c r="B821" t="s">
        <v>102</v>
      </c>
      <c r="C821" t="s">
        <v>10</v>
      </c>
      <c r="D821" t="s">
        <v>45</v>
      </c>
      <c r="E821" t="s">
        <v>122</v>
      </c>
      <c r="F821" s="19">
        <v>40842.263970047003</v>
      </c>
      <c r="G821">
        <f>+SUMIFS('DATA ACHATS CONFIRMES'!C:C,'DATA ACHATS CONFIRMES'!B:B,A821)</f>
        <v>0</v>
      </c>
      <c r="H821" s="19">
        <f t="shared" si="25"/>
        <v>40842.263970047003</v>
      </c>
    </row>
    <row r="822" spans="1:8" hidden="1" x14ac:dyDescent="0.3">
      <c r="A822" t="str">
        <f t="shared" si="24"/>
        <v>Groupe Scolaire Yassamine-SI-Autres charges SI</v>
      </c>
      <c r="B822" t="s">
        <v>102</v>
      </c>
      <c r="C822" t="s">
        <v>25</v>
      </c>
      <c r="D822" t="s">
        <v>48</v>
      </c>
      <c r="E822" t="s">
        <v>121</v>
      </c>
      <c r="F822" s="19">
        <v>8298.1435005910207</v>
      </c>
      <c r="G822">
        <f>+SUMIFS('DATA ACHATS CONFIRMES'!C:C,'DATA ACHATS CONFIRMES'!B:B,A822)</f>
        <v>0</v>
      </c>
      <c r="H822" s="19">
        <f t="shared" si="25"/>
        <v>8298.1435005910207</v>
      </c>
    </row>
    <row r="823" spans="1:8" hidden="1" x14ac:dyDescent="0.3">
      <c r="A823" t="str">
        <f t="shared" si="24"/>
        <v>Groupe Scolaire Yassamine-SI-Dématérialisation des RI</v>
      </c>
      <c r="B823" t="s">
        <v>102</v>
      </c>
      <c r="C823" t="s">
        <v>25</v>
      </c>
      <c r="D823" t="s">
        <v>53</v>
      </c>
      <c r="E823" t="s">
        <v>121</v>
      </c>
      <c r="F823" s="19">
        <v>1728.77989595646</v>
      </c>
      <c r="G823">
        <f>+SUMIFS('DATA ACHATS CONFIRMES'!C:C,'DATA ACHATS CONFIRMES'!B:B,A823)</f>
        <v>0</v>
      </c>
      <c r="H823" s="19">
        <f t="shared" si="25"/>
        <v>1728.77989595646</v>
      </c>
    </row>
    <row r="824" spans="1:8" hidden="1" x14ac:dyDescent="0.3">
      <c r="A824" t="str">
        <f t="shared" si="24"/>
        <v>Groupe Scolaire Yassamine-SI-GPS</v>
      </c>
      <c r="B824" t="s">
        <v>102</v>
      </c>
      <c r="C824" t="s">
        <v>25</v>
      </c>
      <c r="D824" t="s">
        <v>49</v>
      </c>
      <c r="E824" t="s">
        <v>121</v>
      </c>
      <c r="F824" s="19">
        <v>0</v>
      </c>
      <c r="G824">
        <f>+SUMIFS('DATA ACHATS CONFIRMES'!C:C,'DATA ACHATS CONFIRMES'!B:B,A824)</f>
        <v>0</v>
      </c>
      <c r="H824" s="19">
        <f t="shared" si="25"/>
        <v>0</v>
      </c>
    </row>
    <row r="825" spans="1:8" hidden="1" x14ac:dyDescent="0.3">
      <c r="A825" t="str">
        <f t="shared" si="24"/>
        <v>Groupe Scolaire Yassamine-SI-Pronote</v>
      </c>
      <c r="B825" t="s">
        <v>102</v>
      </c>
      <c r="C825" t="s">
        <v>25</v>
      </c>
      <c r="D825" t="s">
        <v>51</v>
      </c>
      <c r="E825" t="s">
        <v>121</v>
      </c>
      <c r="F825" s="19">
        <v>14750</v>
      </c>
      <c r="G825">
        <f>+SUMIFS('DATA ACHATS CONFIRMES'!C:C,'DATA ACHATS CONFIRMES'!B:B,A825)</f>
        <v>0</v>
      </c>
      <c r="H825" s="19">
        <f t="shared" si="25"/>
        <v>14750</v>
      </c>
    </row>
    <row r="826" spans="1:8" hidden="1" x14ac:dyDescent="0.3">
      <c r="A826" t="str">
        <f t="shared" si="24"/>
        <v>Groupe Scolaire Yassamine-SI-SAGE 1000</v>
      </c>
      <c r="B826" t="s">
        <v>102</v>
      </c>
      <c r="C826" t="s">
        <v>25</v>
      </c>
      <c r="D826" t="s">
        <v>54</v>
      </c>
      <c r="E826" t="s">
        <v>121</v>
      </c>
      <c r="F826" s="19">
        <v>3638.4900925079601</v>
      </c>
      <c r="G826">
        <f>+SUMIFS('DATA ACHATS CONFIRMES'!C:C,'DATA ACHATS CONFIRMES'!B:B,A826)</f>
        <v>0</v>
      </c>
      <c r="H826" s="19">
        <f t="shared" si="25"/>
        <v>3638.4900925079601</v>
      </c>
    </row>
    <row r="827" spans="1:8" hidden="1" x14ac:dyDescent="0.3">
      <c r="A827" t="str">
        <f t="shared" si="24"/>
        <v>Groupe Scolaire Yassamine-SI-SAGE PAIE</v>
      </c>
      <c r="B827" t="s">
        <v>102</v>
      </c>
      <c r="C827" t="s">
        <v>25</v>
      </c>
      <c r="D827" t="s">
        <v>50</v>
      </c>
      <c r="E827" t="s">
        <v>121</v>
      </c>
      <c r="F827" s="19">
        <v>3596.7265735374199</v>
      </c>
      <c r="G827">
        <f>+SUMIFS('DATA ACHATS CONFIRMES'!C:C,'DATA ACHATS CONFIRMES'!B:B,A827)</f>
        <v>0</v>
      </c>
      <c r="H827" s="19">
        <f t="shared" si="25"/>
        <v>3596.7265735374199</v>
      </c>
    </row>
    <row r="828" spans="1:8" hidden="1" x14ac:dyDescent="0.3">
      <c r="A828" t="str">
        <f t="shared" si="24"/>
        <v>Groupe Scolaire Yassamine-SI-Vdoc</v>
      </c>
      <c r="B828" t="s">
        <v>102</v>
      </c>
      <c r="C828" t="s">
        <v>25</v>
      </c>
      <c r="D828" t="s">
        <v>52</v>
      </c>
      <c r="E828" t="s">
        <v>121</v>
      </c>
      <c r="F828" s="19">
        <v>5704.9736566563297</v>
      </c>
      <c r="G828">
        <f>+SUMIFS('DATA ACHATS CONFIRMES'!C:C,'DATA ACHATS CONFIRMES'!B:B,A828)</f>
        <v>0</v>
      </c>
      <c r="H828" s="19">
        <f t="shared" si="25"/>
        <v>5704.9736566563297</v>
      </c>
    </row>
  </sheetData>
  <autoFilter ref="A5:H828">
    <filterColumn colId="1">
      <filters>
        <filter val="AL JABR"/>
      </filters>
    </filterColumn>
    <filterColumn colId="3">
      <filters>
        <filter val="Consommables"/>
      </filters>
    </filterColumn>
  </autoFilter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5:C70"/>
  <sheetViews>
    <sheetView topLeftCell="B1" workbookViewId="0">
      <selection activeCell="E13" sqref="E13"/>
    </sheetView>
  </sheetViews>
  <sheetFormatPr baseColWidth="10" defaultRowHeight="14.4" x14ac:dyDescent="0.3"/>
  <cols>
    <col min="2" max="2" width="69.5546875" bestFit="1" customWidth="1"/>
    <col min="3" max="3" width="17.88671875" customWidth="1"/>
  </cols>
  <sheetData>
    <row r="5" spans="2:3" s="9" customFormat="1" x14ac:dyDescent="0.3">
      <c r="B5" s="39" t="s">
        <v>15</v>
      </c>
      <c r="C5" s="9" t="s">
        <v>146</v>
      </c>
    </row>
    <row r="7" spans="2:3" x14ac:dyDescent="0.3">
      <c r="B7" s="4" t="s">
        <v>147</v>
      </c>
      <c r="C7" t="s">
        <v>148</v>
      </c>
    </row>
    <row r="8" spans="2:3" x14ac:dyDescent="0.3">
      <c r="B8" s="21" t="s">
        <v>559</v>
      </c>
      <c r="C8" s="5">
        <v>4488</v>
      </c>
    </row>
    <row r="9" spans="2:3" x14ac:dyDescent="0.3">
      <c r="B9" s="21" t="s">
        <v>560</v>
      </c>
      <c r="C9" s="5">
        <v>7788</v>
      </c>
    </row>
    <row r="10" spans="2:3" x14ac:dyDescent="0.3">
      <c r="B10" s="21" t="s">
        <v>561</v>
      </c>
      <c r="C10" s="5">
        <v>8478</v>
      </c>
    </row>
    <row r="11" spans="2:3" x14ac:dyDescent="0.3">
      <c r="B11" s="21" t="s">
        <v>562</v>
      </c>
      <c r="C11" s="5">
        <v>5468.4</v>
      </c>
    </row>
    <row r="12" spans="2:3" x14ac:dyDescent="0.3">
      <c r="B12" s="21" t="s">
        <v>558</v>
      </c>
      <c r="C12" s="5">
        <v>9888</v>
      </c>
    </row>
    <row r="13" spans="2:3" x14ac:dyDescent="0.3">
      <c r="B13" s="21" t="s">
        <v>617</v>
      </c>
      <c r="C13" s="5">
        <v>6186.4</v>
      </c>
    </row>
    <row r="14" spans="2:3" x14ac:dyDescent="0.3">
      <c r="B14" s="21" t="s">
        <v>563</v>
      </c>
      <c r="C14" s="5">
        <v>7992</v>
      </c>
    </row>
    <row r="15" spans="2:3" x14ac:dyDescent="0.3">
      <c r="B15" s="21" t="s">
        <v>564</v>
      </c>
      <c r="C15" s="5">
        <v>1104.3</v>
      </c>
    </row>
    <row r="16" spans="2:3" x14ac:dyDescent="0.3">
      <c r="B16" s="21" t="s">
        <v>565</v>
      </c>
      <c r="C16" s="5">
        <v>796.8</v>
      </c>
    </row>
    <row r="17" spans="2:3" x14ac:dyDescent="0.3">
      <c r="B17" s="21" t="s">
        <v>566</v>
      </c>
      <c r="C17" s="5">
        <v>6780</v>
      </c>
    </row>
    <row r="18" spans="2:3" x14ac:dyDescent="0.3">
      <c r="B18" s="21" t="s">
        <v>567</v>
      </c>
      <c r="C18" s="5">
        <v>12240</v>
      </c>
    </row>
    <row r="19" spans="2:3" x14ac:dyDescent="0.3">
      <c r="B19" s="21" t="s">
        <v>568</v>
      </c>
      <c r="C19" s="5">
        <v>32026.15</v>
      </c>
    </row>
    <row r="20" spans="2:3" x14ac:dyDescent="0.3">
      <c r="B20" s="21" t="s">
        <v>618</v>
      </c>
      <c r="C20" s="5">
        <v>25815.599999999999</v>
      </c>
    </row>
    <row r="21" spans="2:3" x14ac:dyDescent="0.3">
      <c r="B21" s="21" t="s">
        <v>569</v>
      </c>
      <c r="C21" s="5">
        <v>10358.4</v>
      </c>
    </row>
    <row r="22" spans="2:3" x14ac:dyDescent="0.3">
      <c r="B22" s="21" t="s">
        <v>570</v>
      </c>
      <c r="C22" s="5">
        <v>16377.48</v>
      </c>
    </row>
    <row r="23" spans="2:3" x14ac:dyDescent="0.3">
      <c r="B23" s="21" t="s">
        <v>571</v>
      </c>
      <c r="C23" s="5">
        <v>8335.2000000000007</v>
      </c>
    </row>
    <row r="24" spans="2:3" x14ac:dyDescent="0.3">
      <c r="B24" s="21" t="s">
        <v>572</v>
      </c>
      <c r="C24" s="5">
        <v>7998</v>
      </c>
    </row>
    <row r="25" spans="2:3" x14ac:dyDescent="0.3">
      <c r="B25" s="21" t="s">
        <v>573</v>
      </c>
      <c r="C25" s="5">
        <v>6561.84</v>
      </c>
    </row>
    <row r="26" spans="2:3" x14ac:dyDescent="0.3">
      <c r="B26" s="21" t="s">
        <v>574</v>
      </c>
      <c r="C26" s="5">
        <v>401.2</v>
      </c>
    </row>
    <row r="27" spans="2:3" x14ac:dyDescent="0.3">
      <c r="B27" s="21" t="s">
        <v>575</v>
      </c>
      <c r="C27" s="5">
        <v>9792</v>
      </c>
    </row>
    <row r="28" spans="2:3" x14ac:dyDescent="0.3">
      <c r="B28" s="21" t="s">
        <v>576</v>
      </c>
      <c r="C28" s="5">
        <v>7382</v>
      </c>
    </row>
    <row r="29" spans="2:3" x14ac:dyDescent="0.3">
      <c r="B29" s="21" t="s">
        <v>577</v>
      </c>
      <c r="C29" s="5">
        <v>13188</v>
      </c>
    </row>
    <row r="30" spans="2:3" x14ac:dyDescent="0.3">
      <c r="B30" s="21" t="s">
        <v>578</v>
      </c>
      <c r="C30" s="5">
        <v>4764.24</v>
      </c>
    </row>
    <row r="31" spans="2:3" x14ac:dyDescent="0.3">
      <c r="B31" s="21" t="s">
        <v>579</v>
      </c>
      <c r="C31" s="5">
        <v>16851.32</v>
      </c>
    </row>
    <row r="32" spans="2:3" x14ac:dyDescent="0.3">
      <c r="B32" s="21" t="s">
        <v>580</v>
      </c>
      <c r="C32" s="5">
        <v>5901.48</v>
      </c>
    </row>
    <row r="33" spans="2:3" x14ac:dyDescent="0.3">
      <c r="B33" s="21" t="s">
        <v>581</v>
      </c>
      <c r="C33" s="5">
        <v>18426</v>
      </c>
    </row>
    <row r="34" spans="2:3" x14ac:dyDescent="0.3">
      <c r="B34" s="21" t="s">
        <v>582</v>
      </c>
      <c r="C34" s="5">
        <v>960</v>
      </c>
    </row>
    <row r="35" spans="2:3" x14ac:dyDescent="0.3">
      <c r="B35" s="21" t="s">
        <v>583</v>
      </c>
      <c r="C35" s="5">
        <v>1100</v>
      </c>
    </row>
    <row r="36" spans="2:3" x14ac:dyDescent="0.3">
      <c r="B36" s="21" t="s">
        <v>584</v>
      </c>
      <c r="C36" s="5">
        <v>13164</v>
      </c>
    </row>
    <row r="37" spans="2:3" x14ac:dyDescent="0.3">
      <c r="B37" s="21" t="s">
        <v>585</v>
      </c>
      <c r="C37" s="5">
        <v>23801.8</v>
      </c>
    </row>
    <row r="38" spans="2:3" x14ac:dyDescent="0.3">
      <c r="B38" s="21" t="s">
        <v>586</v>
      </c>
      <c r="C38" s="5">
        <v>1800</v>
      </c>
    </row>
    <row r="39" spans="2:3" x14ac:dyDescent="0.3">
      <c r="B39" s="21" t="s">
        <v>619</v>
      </c>
      <c r="C39" s="5">
        <v>13353.8</v>
      </c>
    </row>
    <row r="40" spans="2:3" x14ac:dyDescent="0.3">
      <c r="B40" s="21" t="s">
        <v>587</v>
      </c>
      <c r="C40" s="5">
        <v>3683.81</v>
      </c>
    </row>
    <row r="41" spans="2:3" x14ac:dyDescent="0.3">
      <c r="B41" s="21" t="s">
        <v>588</v>
      </c>
      <c r="C41" s="5">
        <v>2762.86</v>
      </c>
    </row>
    <row r="42" spans="2:3" x14ac:dyDescent="0.3">
      <c r="B42" s="21" t="s">
        <v>589</v>
      </c>
      <c r="C42" s="5">
        <v>18150</v>
      </c>
    </row>
    <row r="43" spans="2:3" x14ac:dyDescent="0.3">
      <c r="B43" s="21" t="s">
        <v>590</v>
      </c>
      <c r="C43" s="5">
        <v>20673.599999999999</v>
      </c>
    </row>
    <row r="44" spans="2:3" x14ac:dyDescent="0.3">
      <c r="B44" s="21" t="s">
        <v>591</v>
      </c>
      <c r="C44" s="5">
        <v>2808</v>
      </c>
    </row>
    <row r="45" spans="2:3" x14ac:dyDescent="0.3">
      <c r="B45" s="21" t="s">
        <v>592</v>
      </c>
      <c r="C45" s="5">
        <v>13545.5</v>
      </c>
    </row>
    <row r="46" spans="2:3" x14ac:dyDescent="0.3">
      <c r="B46" s="21" t="s">
        <v>593</v>
      </c>
      <c r="C46" s="5">
        <v>3456</v>
      </c>
    </row>
    <row r="47" spans="2:3" x14ac:dyDescent="0.3">
      <c r="B47" s="21" t="s">
        <v>594</v>
      </c>
      <c r="C47" s="5">
        <v>2016</v>
      </c>
    </row>
    <row r="48" spans="2:3" x14ac:dyDescent="0.3">
      <c r="B48" s="21" t="s">
        <v>595</v>
      </c>
      <c r="C48" s="5">
        <v>2016</v>
      </c>
    </row>
    <row r="49" spans="2:3" x14ac:dyDescent="0.3">
      <c r="B49" s="21" t="s">
        <v>596</v>
      </c>
      <c r="C49" s="5">
        <v>3842</v>
      </c>
    </row>
    <row r="50" spans="2:3" x14ac:dyDescent="0.3">
      <c r="B50" s="21" t="s">
        <v>597</v>
      </c>
      <c r="C50" s="5">
        <v>5850</v>
      </c>
    </row>
    <row r="51" spans="2:3" x14ac:dyDescent="0.3">
      <c r="B51" s="21" t="s">
        <v>598</v>
      </c>
      <c r="C51" s="5">
        <v>5445.6</v>
      </c>
    </row>
    <row r="52" spans="2:3" x14ac:dyDescent="0.3">
      <c r="B52" s="21" t="s">
        <v>599</v>
      </c>
      <c r="C52" s="5">
        <v>4687.2</v>
      </c>
    </row>
    <row r="53" spans="2:3" x14ac:dyDescent="0.3">
      <c r="B53" s="21" t="s">
        <v>600</v>
      </c>
      <c r="C53" s="5">
        <v>1344</v>
      </c>
    </row>
    <row r="54" spans="2:3" x14ac:dyDescent="0.3">
      <c r="B54" s="21" t="s">
        <v>601</v>
      </c>
      <c r="C54" s="5">
        <v>1692</v>
      </c>
    </row>
    <row r="55" spans="2:3" x14ac:dyDescent="0.3">
      <c r="B55" s="21" t="s">
        <v>602</v>
      </c>
      <c r="C55" s="5">
        <v>23185.200000000001</v>
      </c>
    </row>
    <row r="56" spans="2:3" x14ac:dyDescent="0.3">
      <c r="B56" s="21" t="s">
        <v>603</v>
      </c>
      <c r="C56" s="5">
        <v>4920</v>
      </c>
    </row>
    <row r="57" spans="2:3" x14ac:dyDescent="0.3">
      <c r="B57" s="21" t="s">
        <v>604</v>
      </c>
      <c r="C57" s="5">
        <v>1951</v>
      </c>
    </row>
    <row r="58" spans="2:3" x14ac:dyDescent="0.3">
      <c r="B58" s="21" t="s">
        <v>605</v>
      </c>
      <c r="C58" s="5">
        <v>2150</v>
      </c>
    </row>
    <row r="59" spans="2:3" x14ac:dyDescent="0.3">
      <c r="B59" s="21" t="s">
        <v>606</v>
      </c>
      <c r="C59" s="5">
        <v>29238</v>
      </c>
    </row>
    <row r="60" spans="2:3" x14ac:dyDescent="0.3">
      <c r="B60" s="21" t="s">
        <v>607</v>
      </c>
      <c r="C60" s="5">
        <v>4140</v>
      </c>
    </row>
    <row r="61" spans="2:3" x14ac:dyDescent="0.3">
      <c r="B61" s="21" t="s">
        <v>608</v>
      </c>
      <c r="C61" s="5">
        <v>6648</v>
      </c>
    </row>
    <row r="62" spans="2:3" x14ac:dyDescent="0.3">
      <c r="B62" s="21" t="s">
        <v>609</v>
      </c>
      <c r="C62" s="5">
        <v>624</v>
      </c>
    </row>
    <row r="63" spans="2:3" x14ac:dyDescent="0.3">
      <c r="B63" s="21" t="s">
        <v>610</v>
      </c>
      <c r="C63" s="5">
        <v>7080</v>
      </c>
    </row>
    <row r="64" spans="2:3" x14ac:dyDescent="0.3">
      <c r="B64" s="21" t="s">
        <v>611</v>
      </c>
      <c r="C64" s="5">
        <v>6048</v>
      </c>
    </row>
    <row r="65" spans="2:3" x14ac:dyDescent="0.3">
      <c r="B65" s="21" t="s">
        <v>612</v>
      </c>
      <c r="C65" s="5">
        <v>4199</v>
      </c>
    </row>
    <row r="66" spans="2:3" x14ac:dyDescent="0.3">
      <c r="B66" s="21" t="s">
        <v>613</v>
      </c>
      <c r="C66" s="5">
        <v>2104</v>
      </c>
    </row>
    <row r="67" spans="2:3" x14ac:dyDescent="0.3">
      <c r="B67" s="21" t="s">
        <v>614</v>
      </c>
      <c r="C67" s="5">
        <v>1181</v>
      </c>
    </row>
    <row r="68" spans="2:3" x14ac:dyDescent="0.3">
      <c r="B68" s="21" t="s">
        <v>615</v>
      </c>
      <c r="C68" s="5">
        <v>990</v>
      </c>
    </row>
    <row r="69" spans="2:3" x14ac:dyDescent="0.3">
      <c r="B69" s="21" t="s">
        <v>616</v>
      </c>
      <c r="C69" s="5">
        <v>2061.5</v>
      </c>
    </row>
    <row r="70" spans="2:3" x14ac:dyDescent="0.3">
      <c r="B70" s="21" t="s">
        <v>9</v>
      </c>
      <c r="C70" s="5">
        <v>498060.68</v>
      </c>
    </row>
  </sheetData>
  <pageMargins left="0.7" right="0.7" top="0.75" bottom="0.75" header="0.3" footer="0.3"/>
  <pageSetup paperSize="9" orientation="portrait"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7:J77"/>
  <sheetViews>
    <sheetView showGridLines="0" topLeftCell="A10" workbookViewId="0">
      <selection activeCell="E17" sqref="E17"/>
    </sheetView>
  </sheetViews>
  <sheetFormatPr baseColWidth="10" defaultRowHeight="14.4" x14ac:dyDescent="0.3"/>
  <cols>
    <col min="2" max="2" width="24.88671875" bestFit="1" customWidth="1"/>
    <col min="3" max="3" width="47.6640625" bestFit="1" customWidth="1"/>
    <col min="4" max="4" width="28.21875" style="19" customWidth="1"/>
    <col min="5" max="5" width="18" bestFit="1" customWidth="1"/>
    <col min="6" max="6" width="24.88671875" bestFit="1" customWidth="1"/>
    <col min="7" max="7" width="47.6640625" bestFit="1" customWidth="1"/>
    <col min="8" max="8" width="24.5546875" style="22" customWidth="1"/>
    <col min="9" max="9" width="12.6640625" customWidth="1"/>
    <col min="10" max="10" width="18" bestFit="1" customWidth="1"/>
  </cols>
  <sheetData>
    <row r="7" spans="2:10" x14ac:dyDescent="0.3">
      <c r="B7" s="4" t="s">
        <v>12</v>
      </c>
      <c r="C7" t="s">
        <v>91</v>
      </c>
      <c r="F7" s="4" t="s">
        <v>12</v>
      </c>
      <c r="G7" t="s">
        <v>91</v>
      </c>
    </row>
    <row r="8" spans="2:10" x14ac:dyDescent="0.3">
      <c r="B8" s="4" t="s">
        <v>22</v>
      </c>
      <c r="C8" t="s">
        <v>121</v>
      </c>
      <c r="F8" s="4" t="s">
        <v>22</v>
      </c>
      <c r="G8" t="s">
        <v>121</v>
      </c>
    </row>
    <row r="10" spans="2:10" x14ac:dyDescent="0.3">
      <c r="B10" s="4" t="s">
        <v>6</v>
      </c>
      <c r="C10" s="4" t="s">
        <v>23</v>
      </c>
      <c r="D10" s="23" t="s">
        <v>149</v>
      </c>
      <c r="F10" s="4" t="s">
        <v>6</v>
      </c>
      <c r="G10" s="4" t="s">
        <v>23</v>
      </c>
      <c r="H10" s="24" t="s">
        <v>150</v>
      </c>
    </row>
    <row r="11" spans="2:10" x14ac:dyDescent="0.3">
      <c r="B11" t="s">
        <v>10</v>
      </c>
      <c r="C11" t="s">
        <v>42</v>
      </c>
      <c r="D11" s="23">
        <v>72986.372953839396</v>
      </c>
      <c r="F11" t="s">
        <v>10</v>
      </c>
      <c r="G11" t="s">
        <v>42</v>
      </c>
      <c r="H11" s="24">
        <v>0</v>
      </c>
      <c r="J11" s="5"/>
    </row>
    <row r="12" spans="2:10" x14ac:dyDescent="0.3">
      <c r="B12" t="s">
        <v>10</v>
      </c>
      <c r="C12" t="s">
        <v>44</v>
      </c>
      <c r="D12" s="23">
        <v>14196.7030955586</v>
      </c>
      <c r="F12" t="s">
        <v>10</v>
      </c>
      <c r="G12" t="s">
        <v>44</v>
      </c>
      <c r="H12" s="24">
        <v>18636</v>
      </c>
    </row>
    <row r="13" spans="2:10" x14ac:dyDescent="0.3">
      <c r="B13" t="s">
        <v>10</v>
      </c>
      <c r="C13" t="s">
        <v>31</v>
      </c>
      <c r="D13" s="23">
        <v>38873.6061162271</v>
      </c>
      <c r="F13" t="s">
        <v>10</v>
      </c>
      <c r="G13" t="s">
        <v>31</v>
      </c>
      <c r="H13" s="24">
        <v>23801.8</v>
      </c>
    </row>
    <row r="14" spans="2:10" x14ac:dyDescent="0.3">
      <c r="B14" t="s">
        <v>10</v>
      </c>
      <c r="C14" t="s">
        <v>123</v>
      </c>
      <c r="D14" s="23">
        <v>1013267.81385442</v>
      </c>
      <c r="F14" t="s">
        <v>10</v>
      </c>
      <c r="G14" t="s">
        <v>123</v>
      </c>
      <c r="H14" s="24">
        <v>0</v>
      </c>
    </row>
    <row r="15" spans="2:10" x14ac:dyDescent="0.3">
      <c r="B15" t="s">
        <v>10</v>
      </c>
      <c r="C15" t="s">
        <v>38</v>
      </c>
      <c r="D15" s="23">
        <v>105891.7608</v>
      </c>
      <c r="F15" t="s">
        <v>10</v>
      </c>
      <c r="G15" t="s">
        <v>38</v>
      </c>
      <c r="H15" s="24">
        <v>7080</v>
      </c>
    </row>
    <row r="16" spans="2:10" x14ac:dyDescent="0.3">
      <c r="B16" t="s">
        <v>10</v>
      </c>
      <c r="C16" t="s">
        <v>43</v>
      </c>
      <c r="D16" s="23">
        <v>172161.481495774</v>
      </c>
      <c r="F16" t="s">
        <v>10</v>
      </c>
      <c r="G16" t="s">
        <v>43</v>
      </c>
      <c r="H16" s="24">
        <v>0</v>
      </c>
    </row>
    <row r="17" spans="2:8" x14ac:dyDescent="0.3">
      <c r="B17" t="s">
        <v>10</v>
      </c>
      <c r="C17" t="s">
        <v>45</v>
      </c>
      <c r="D17" s="23">
        <v>18701.174685984501</v>
      </c>
      <c r="F17" t="s">
        <v>10</v>
      </c>
      <c r="G17" t="s">
        <v>45</v>
      </c>
      <c r="H17" s="24">
        <v>0</v>
      </c>
    </row>
    <row r="18" spans="2:8" x14ac:dyDescent="0.3">
      <c r="B18" t="s">
        <v>10</v>
      </c>
      <c r="C18" t="s">
        <v>37</v>
      </c>
      <c r="D18" s="23">
        <v>335519.57319999998</v>
      </c>
      <c r="F18" t="s">
        <v>10</v>
      </c>
      <c r="G18" t="s">
        <v>37</v>
      </c>
      <c r="H18" s="24">
        <v>0</v>
      </c>
    </row>
    <row r="19" spans="2:8" x14ac:dyDescent="0.3">
      <c r="B19" t="s">
        <v>10</v>
      </c>
      <c r="C19" t="s">
        <v>124</v>
      </c>
      <c r="D19" s="23">
        <v>83097.145268642504</v>
      </c>
      <c r="F19" t="s">
        <v>10</v>
      </c>
      <c r="G19" t="s">
        <v>124</v>
      </c>
      <c r="H19" s="24">
        <v>0</v>
      </c>
    </row>
    <row r="20" spans="2:8" x14ac:dyDescent="0.3">
      <c r="B20" t="s">
        <v>10</v>
      </c>
      <c r="C20" t="s">
        <v>34</v>
      </c>
      <c r="D20" s="23">
        <v>4610.7075655796398</v>
      </c>
      <c r="F20" t="s">
        <v>10</v>
      </c>
      <c r="G20" t="s">
        <v>34</v>
      </c>
      <c r="H20" s="24">
        <v>0</v>
      </c>
    </row>
    <row r="21" spans="2:8" x14ac:dyDescent="0.3">
      <c r="B21" t="s">
        <v>10</v>
      </c>
      <c r="C21" t="s">
        <v>32</v>
      </c>
      <c r="D21" s="23">
        <v>73555.014727607195</v>
      </c>
      <c r="F21" t="s">
        <v>10</v>
      </c>
      <c r="G21" t="s">
        <v>32</v>
      </c>
      <c r="H21" s="24">
        <v>0</v>
      </c>
    </row>
    <row r="22" spans="2:8" x14ac:dyDescent="0.3">
      <c r="B22" t="s">
        <v>10</v>
      </c>
      <c r="C22" t="s">
        <v>36</v>
      </c>
      <c r="D22" s="23">
        <v>54784.9614</v>
      </c>
      <c r="F22" t="s">
        <v>10</v>
      </c>
      <c r="G22" t="s">
        <v>36</v>
      </c>
      <c r="H22" s="24">
        <v>18150</v>
      </c>
    </row>
    <row r="23" spans="2:8" x14ac:dyDescent="0.3">
      <c r="B23" t="s">
        <v>10</v>
      </c>
      <c r="C23" t="s">
        <v>35</v>
      </c>
      <c r="D23" s="23">
        <v>335627.42724791402</v>
      </c>
      <c r="F23" t="s">
        <v>10</v>
      </c>
      <c r="G23" t="s">
        <v>35</v>
      </c>
      <c r="H23" s="24">
        <v>6048</v>
      </c>
    </row>
    <row r="24" spans="2:8" x14ac:dyDescent="0.3">
      <c r="B24" t="s">
        <v>10</v>
      </c>
      <c r="C24" t="s">
        <v>33</v>
      </c>
      <c r="D24" s="23">
        <v>14653.998654105</v>
      </c>
      <c r="F24" t="s">
        <v>10</v>
      </c>
      <c r="G24" t="s">
        <v>33</v>
      </c>
      <c r="H24" s="24">
        <v>7956</v>
      </c>
    </row>
    <row r="25" spans="2:8" x14ac:dyDescent="0.3">
      <c r="B25" t="s">
        <v>26</v>
      </c>
      <c r="C25" t="s">
        <v>26</v>
      </c>
      <c r="D25" s="23">
        <v>30000</v>
      </c>
      <c r="F25" t="s">
        <v>26</v>
      </c>
      <c r="G25" t="s">
        <v>26</v>
      </c>
      <c r="H25" s="24">
        <v>0</v>
      </c>
    </row>
    <row r="26" spans="2:8" x14ac:dyDescent="0.3">
      <c r="B26" t="s">
        <v>27</v>
      </c>
      <c r="C26" t="s">
        <v>57</v>
      </c>
      <c r="D26" s="23">
        <v>28143.567999999999</v>
      </c>
      <c r="F26" t="s">
        <v>27</v>
      </c>
      <c r="G26" t="s">
        <v>57</v>
      </c>
      <c r="H26" s="24">
        <v>0</v>
      </c>
    </row>
    <row r="27" spans="2:8" x14ac:dyDescent="0.3">
      <c r="B27" t="s">
        <v>27</v>
      </c>
      <c r="C27" t="s">
        <v>56</v>
      </c>
      <c r="D27" s="23">
        <v>10981.23</v>
      </c>
      <c r="F27" t="s">
        <v>27</v>
      </c>
      <c r="G27" t="s">
        <v>56</v>
      </c>
      <c r="H27" s="24">
        <v>0</v>
      </c>
    </row>
    <row r="28" spans="2:8" x14ac:dyDescent="0.3">
      <c r="B28" t="s">
        <v>27</v>
      </c>
      <c r="C28" t="s">
        <v>58</v>
      </c>
      <c r="D28" s="23">
        <v>51325</v>
      </c>
      <c r="F28" t="s">
        <v>27</v>
      </c>
      <c r="G28" t="s">
        <v>58</v>
      </c>
      <c r="H28" s="24">
        <v>0</v>
      </c>
    </row>
    <row r="29" spans="2:8" x14ac:dyDescent="0.3">
      <c r="B29" t="s">
        <v>29</v>
      </c>
      <c r="C29" t="s">
        <v>86</v>
      </c>
      <c r="D29" s="23">
        <v>149450</v>
      </c>
      <c r="F29" t="s">
        <v>29</v>
      </c>
      <c r="G29" t="s">
        <v>86</v>
      </c>
      <c r="H29" s="24">
        <v>0</v>
      </c>
    </row>
    <row r="30" spans="2:8" x14ac:dyDescent="0.3">
      <c r="B30" t="s">
        <v>29</v>
      </c>
      <c r="C30" t="s">
        <v>75</v>
      </c>
      <c r="D30" s="23">
        <v>633415.92000000004</v>
      </c>
      <c r="F30" t="s">
        <v>29</v>
      </c>
      <c r="G30" t="s">
        <v>75</v>
      </c>
      <c r="H30" s="24">
        <v>0</v>
      </c>
    </row>
    <row r="31" spans="2:8" x14ac:dyDescent="0.3">
      <c r="B31" t="s">
        <v>29</v>
      </c>
      <c r="C31" t="s">
        <v>82</v>
      </c>
      <c r="D31" s="23">
        <v>583488.36</v>
      </c>
      <c r="F31" t="s">
        <v>29</v>
      </c>
      <c r="G31" t="s">
        <v>82</v>
      </c>
      <c r="H31" s="24">
        <v>0</v>
      </c>
    </row>
    <row r="32" spans="2:8" x14ac:dyDescent="0.3">
      <c r="B32" t="s">
        <v>29</v>
      </c>
      <c r="C32" t="s">
        <v>68</v>
      </c>
      <c r="D32" s="23">
        <v>12213.665000000001</v>
      </c>
      <c r="F32" t="s">
        <v>29</v>
      </c>
      <c r="G32" t="s">
        <v>68</v>
      </c>
      <c r="H32" s="24">
        <v>0</v>
      </c>
    </row>
    <row r="33" spans="2:8" x14ac:dyDescent="0.3">
      <c r="B33" t="s">
        <v>29</v>
      </c>
      <c r="C33" t="s">
        <v>87</v>
      </c>
      <c r="D33" s="23">
        <v>39411.995000000003</v>
      </c>
      <c r="F33" t="s">
        <v>29</v>
      </c>
      <c r="G33" t="s">
        <v>87</v>
      </c>
      <c r="H33" s="24">
        <v>0</v>
      </c>
    </row>
    <row r="34" spans="2:8" x14ac:dyDescent="0.3">
      <c r="B34" t="s">
        <v>29</v>
      </c>
      <c r="C34" t="s">
        <v>88</v>
      </c>
      <c r="D34" s="23">
        <v>185628.035</v>
      </c>
      <c r="F34" t="s">
        <v>29</v>
      </c>
      <c r="G34" t="s">
        <v>88</v>
      </c>
      <c r="H34" s="24">
        <v>0</v>
      </c>
    </row>
    <row r="35" spans="2:8" x14ac:dyDescent="0.3">
      <c r="B35" t="s">
        <v>29</v>
      </c>
      <c r="C35" t="s">
        <v>76</v>
      </c>
      <c r="D35" s="23">
        <v>122299.435</v>
      </c>
      <c r="F35" t="s">
        <v>29</v>
      </c>
      <c r="G35" t="s">
        <v>76</v>
      </c>
      <c r="H35" s="24">
        <v>0</v>
      </c>
    </row>
    <row r="36" spans="2:8" x14ac:dyDescent="0.3">
      <c r="B36" t="s">
        <v>29</v>
      </c>
      <c r="C36" t="s">
        <v>73</v>
      </c>
      <c r="D36" s="23">
        <v>55306.714999999997</v>
      </c>
      <c r="F36" t="s">
        <v>29</v>
      </c>
      <c r="G36" t="s">
        <v>73</v>
      </c>
      <c r="H36" s="24">
        <v>0</v>
      </c>
    </row>
    <row r="37" spans="2:8" x14ac:dyDescent="0.3">
      <c r="B37" t="s">
        <v>29</v>
      </c>
      <c r="C37" t="s">
        <v>77</v>
      </c>
      <c r="D37" s="23">
        <v>667.74</v>
      </c>
      <c r="F37" t="s">
        <v>29</v>
      </c>
      <c r="G37" t="s">
        <v>77</v>
      </c>
      <c r="H37" s="24">
        <v>0</v>
      </c>
    </row>
    <row r="38" spans="2:8" x14ac:dyDescent="0.3">
      <c r="B38" t="s">
        <v>29</v>
      </c>
      <c r="C38" t="s">
        <v>80</v>
      </c>
      <c r="D38" s="23">
        <v>99050</v>
      </c>
      <c r="F38" t="s">
        <v>29</v>
      </c>
      <c r="G38" t="s">
        <v>80</v>
      </c>
      <c r="H38" s="24">
        <v>0</v>
      </c>
    </row>
    <row r="39" spans="2:8" x14ac:dyDescent="0.3">
      <c r="B39" t="s">
        <v>29</v>
      </c>
      <c r="C39" t="s">
        <v>70</v>
      </c>
      <c r="D39" s="23">
        <v>13525.2</v>
      </c>
      <c r="F39" t="s">
        <v>29</v>
      </c>
      <c r="G39" t="s">
        <v>70</v>
      </c>
      <c r="H39" s="24">
        <v>0</v>
      </c>
    </row>
    <row r="40" spans="2:8" x14ac:dyDescent="0.3">
      <c r="B40" t="s">
        <v>29</v>
      </c>
      <c r="C40" t="s">
        <v>71</v>
      </c>
      <c r="D40" s="23">
        <v>85694.399999999994</v>
      </c>
      <c r="F40" t="s">
        <v>29</v>
      </c>
      <c r="G40" t="s">
        <v>71</v>
      </c>
      <c r="H40" s="24">
        <v>0</v>
      </c>
    </row>
    <row r="41" spans="2:8" x14ac:dyDescent="0.3">
      <c r="B41" t="s">
        <v>29</v>
      </c>
      <c r="C41" t="s">
        <v>67</v>
      </c>
      <c r="D41" s="23">
        <v>8173.34</v>
      </c>
      <c r="F41" t="s">
        <v>29</v>
      </c>
      <c r="G41" t="s">
        <v>67</v>
      </c>
      <c r="H41" s="24">
        <v>0</v>
      </c>
    </row>
    <row r="42" spans="2:8" x14ac:dyDescent="0.3">
      <c r="B42" t="s">
        <v>24</v>
      </c>
      <c r="C42" t="s">
        <v>24</v>
      </c>
      <c r="D42" s="23">
        <v>21200</v>
      </c>
      <c r="F42" t="s">
        <v>24</v>
      </c>
      <c r="G42" t="s">
        <v>24</v>
      </c>
      <c r="H42" s="24">
        <v>0</v>
      </c>
    </row>
    <row r="43" spans="2:8" x14ac:dyDescent="0.3">
      <c r="B43" t="s">
        <v>28</v>
      </c>
      <c r="C43" t="s">
        <v>64</v>
      </c>
      <c r="D43" s="23">
        <v>10000</v>
      </c>
      <c r="F43" t="s">
        <v>28</v>
      </c>
      <c r="G43" t="s">
        <v>64</v>
      </c>
      <c r="H43" s="24">
        <v>0</v>
      </c>
    </row>
    <row r="44" spans="2:8" x14ac:dyDescent="0.3">
      <c r="B44" t="s">
        <v>28</v>
      </c>
      <c r="C44" t="s">
        <v>127</v>
      </c>
      <c r="D44" s="23">
        <v>44160</v>
      </c>
      <c r="F44" t="s">
        <v>28</v>
      </c>
      <c r="G44" t="s">
        <v>127</v>
      </c>
      <c r="H44" s="24">
        <v>0</v>
      </c>
    </row>
    <row r="45" spans="2:8" x14ac:dyDescent="0.3">
      <c r="B45" t="s">
        <v>28</v>
      </c>
      <c r="C45" t="s">
        <v>65</v>
      </c>
      <c r="D45" s="23">
        <v>80000</v>
      </c>
      <c r="F45" t="s">
        <v>28</v>
      </c>
      <c r="G45" t="s">
        <v>65</v>
      </c>
      <c r="H45" s="24">
        <v>0</v>
      </c>
    </row>
    <row r="46" spans="2:8" x14ac:dyDescent="0.3">
      <c r="B46" t="s">
        <v>28</v>
      </c>
      <c r="C46" t="s">
        <v>128</v>
      </c>
      <c r="D46" s="23">
        <v>40000</v>
      </c>
      <c r="F46" t="s">
        <v>28</v>
      </c>
      <c r="G46" t="s">
        <v>128</v>
      </c>
      <c r="H46" s="24">
        <v>0</v>
      </c>
    </row>
    <row r="47" spans="2:8" x14ac:dyDescent="0.3">
      <c r="B47" t="s">
        <v>28</v>
      </c>
      <c r="C47" t="s">
        <v>61</v>
      </c>
      <c r="D47" s="23">
        <v>20000</v>
      </c>
      <c r="F47" t="s">
        <v>28</v>
      </c>
      <c r="G47" t="s">
        <v>61</v>
      </c>
      <c r="H47" s="24">
        <v>1692</v>
      </c>
    </row>
    <row r="48" spans="2:8" x14ac:dyDescent="0.3">
      <c r="B48" t="s">
        <v>28</v>
      </c>
      <c r="C48" t="s">
        <v>62</v>
      </c>
      <c r="D48" s="23">
        <v>20000</v>
      </c>
      <c r="F48" t="s">
        <v>28</v>
      </c>
      <c r="G48" t="s">
        <v>62</v>
      </c>
      <c r="H48" s="24">
        <v>0</v>
      </c>
    </row>
    <row r="49" spans="2:8" x14ac:dyDescent="0.3">
      <c r="B49" t="s">
        <v>28</v>
      </c>
      <c r="C49" t="s">
        <v>59</v>
      </c>
      <c r="D49" s="23">
        <v>90000</v>
      </c>
      <c r="F49" t="s">
        <v>28</v>
      </c>
      <c r="G49" t="s">
        <v>59</v>
      </c>
      <c r="H49" s="24">
        <v>0</v>
      </c>
    </row>
    <row r="50" spans="2:8" x14ac:dyDescent="0.3">
      <c r="B50" t="s">
        <v>28</v>
      </c>
      <c r="C50" t="s">
        <v>63</v>
      </c>
      <c r="D50" s="23">
        <v>15000</v>
      </c>
      <c r="F50" t="s">
        <v>28</v>
      </c>
      <c r="G50" t="s">
        <v>63</v>
      </c>
      <c r="H50" s="24">
        <v>0</v>
      </c>
    </row>
    <row r="51" spans="2:8" x14ac:dyDescent="0.3">
      <c r="B51" t="s">
        <v>30</v>
      </c>
      <c r="C51" t="s">
        <v>129</v>
      </c>
      <c r="D51" s="23">
        <v>83835.993723497595</v>
      </c>
      <c r="F51" t="s">
        <v>30</v>
      </c>
      <c r="G51" t="s">
        <v>129</v>
      </c>
      <c r="H51" s="24">
        <v>0</v>
      </c>
    </row>
    <row r="52" spans="2:8" x14ac:dyDescent="0.3">
      <c r="B52" t="s">
        <v>25</v>
      </c>
      <c r="C52" t="s">
        <v>48</v>
      </c>
      <c r="D52" s="23">
        <v>65826.502775841305</v>
      </c>
      <c r="F52" t="s">
        <v>25</v>
      </c>
      <c r="G52" t="s">
        <v>48</v>
      </c>
      <c r="H52" s="24">
        <v>0</v>
      </c>
    </row>
    <row r="53" spans="2:8" x14ac:dyDescent="0.3">
      <c r="B53" t="s">
        <v>25</v>
      </c>
      <c r="C53" t="s">
        <v>53</v>
      </c>
      <c r="D53" s="23">
        <v>13713.8547449669</v>
      </c>
      <c r="F53" t="s">
        <v>25</v>
      </c>
      <c r="G53" t="s">
        <v>53</v>
      </c>
      <c r="H53" s="24">
        <v>0</v>
      </c>
    </row>
    <row r="54" spans="2:8" x14ac:dyDescent="0.3">
      <c r="B54" t="s">
        <v>25</v>
      </c>
      <c r="C54" t="s">
        <v>49</v>
      </c>
      <c r="D54" s="23">
        <v>28203.958114946301</v>
      </c>
      <c r="F54" t="s">
        <v>25</v>
      </c>
      <c r="G54" t="s">
        <v>49</v>
      </c>
      <c r="H54" s="24">
        <v>0</v>
      </c>
    </row>
    <row r="55" spans="2:8" x14ac:dyDescent="0.3">
      <c r="B55" t="s">
        <v>25</v>
      </c>
      <c r="C55" t="s">
        <v>51</v>
      </c>
      <c r="D55" s="23">
        <v>35446.980000000003</v>
      </c>
      <c r="F55" t="s">
        <v>25</v>
      </c>
      <c r="G55" t="s">
        <v>51</v>
      </c>
      <c r="H55" s="24">
        <v>0</v>
      </c>
    </row>
    <row r="56" spans="2:8" x14ac:dyDescent="0.3">
      <c r="B56" t="s">
        <v>25</v>
      </c>
      <c r="C56" t="s">
        <v>54</v>
      </c>
      <c r="D56" s="23">
        <v>28862.971357061699</v>
      </c>
      <c r="F56" t="s">
        <v>25</v>
      </c>
      <c r="G56" t="s">
        <v>54</v>
      </c>
      <c r="H56" s="24">
        <v>0</v>
      </c>
    </row>
    <row r="57" spans="2:8" x14ac:dyDescent="0.3">
      <c r="B57" t="s">
        <v>25</v>
      </c>
      <c r="C57" t="s">
        <v>50</v>
      </c>
      <c r="D57" s="23">
        <v>28531.674796903699</v>
      </c>
      <c r="F57" t="s">
        <v>25</v>
      </c>
      <c r="G57" t="s">
        <v>50</v>
      </c>
      <c r="H57" s="24">
        <v>13353.8</v>
      </c>
    </row>
    <row r="58" spans="2:8" x14ac:dyDescent="0.3">
      <c r="B58" t="s">
        <v>25</v>
      </c>
      <c r="C58" t="s">
        <v>52</v>
      </c>
      <c r="D58" s="23">
        <v>45255.720658390899</v>
      </c>
      <c r="F58" t="s">
        <v>25</v>
      </c>
      <c r="G58" t="s">
        <v>52</v>
      </c>
      <c r="H58" s="24">
        <v>0</v>
      </c>
    </row>
    <row r="59" spans="2:8" x14ac:dyDescent="0.3">
      <c r="B59" t="s">
        <v>9</v>
      </c>
      <c r="D59" s="23">
        <v>5116740.0002372609</v>
      </c>
      <c r="F59" t="s">
        <v>9</v>
      </c>
      <c r="H59" s="24">
        <v>96717.6</v>
      </c>
    </row>
    <row r="60" spans="2:8" x14ac:dyDescent="0.3">
      <c r="D60"/>
      <c r="H60"/>
    </row>
    <row r="61" spans="2:8" x14ac:dyDescent="0.3">
      <c r="D61"/>
      <c r="H61"/>
    </row>
    <row r="62" spans="2:8" x14ac:dyDescent="0.3">
      <c r="D62"/>
      <c r="H62"/>
    </row>
    <row r="63" spans="2:8" x14ac:dyDescent="0.3">
      <c r="D63"/>
      <c r="H63"/>
    </row>
    <row r="64" spans="2:8" x14ac:dyDescent="0.3">
      <c r="D64"/>
      <c r="H64"/>
    </row>
    <row r="65" spans="4:8" x14ac:dyDescent="0.3">
      <c r="D65"/>
      <c r="H65"/>
    </row>
    <row r="66" spans="4:8" x14ac:dyDescent="0.3">
      <c r="D66"/>
      <c r="H66"/>
    </row>
    <row r="67" spans="4:8" x14ac:dyDescent="0.3">
      <c r="D67"/>
      <c r="H67"/>
    </row>
    <row r="68" spans="4:8" x14ac:dyDescent="0.3">
      <c r="D68"/>
      <c r="H68"/>
    </row>
    <row r="69" spans="4:8" x14ac:dyDescent="0.3">
      <c r="D69"/>
      <c r="H69"/>
    </row>
    <row r="70" spans="4:8" x14ac:dyDescent="0.3">
      <c r="D70"/>
      <c r="H70"/>
    </row>
    <row r="71" spans="4:8" x14ac:dyDescent="0.3">
      <c r="D71"/>
      <c r="H71"/>
    </row>
    <row r="72" spans="4:8" x14ac:dyDescent="0.3">
      <c r="D72"/>
      <c r="H72"/>
    </row>
    <row r="73" spans="4:8" x14ac:dyDescent="0.3">
      <c r="D73"/>
      <c r="H73"/>
    </row>
    <row r="74" spans="4:8" x14ac:dyDescent="0.3">
      <c r="D74"/>
      <c r="H74"/>
    </row>
    <row r="75" spans="4:8" x14ac:dyDescent="0.3">
      <c r="D75"/>
      <c r="H75"/>
    </row>
    <row r="76" spans="4:8" x14ac:dyDescent="0.3">
      <c r="D76"/>
      <c r="H76"/>
    </row>
    <row r="77" spans="4:8" x14ac:dyDescent="0.3">
      <c r="D77"/>
      <c r="H7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6:M30"/>
  <sheetViews>
    <sheetView showGridLines="0" topLeftCell="C5" workbookViewId="0">
      <selection activeCell="E18" sqref="E18"/>
    </sheetView>
  </sheetViews>
  <sheetFormatPr baseColWidth="10" defaultRowHeight="14.4" x14ac:dyDescent="0.3"/>
  <cols>
    <col min="1" max="1" width="3.5546875" customWidth="1"/>
    <col min="2" max="2" width="22.21875" customWidth="1"/>
    <col min="3" max="3" width="16.33203125" bestFit="1" customWidth="1"/>
    <col min="4" max="4" width="14.77734375" customWidth="1"/>
    <col min="8" max="8" width="25.88671875" bestFit="1" customWidth="1"/>
    <col min="9" max="9" width="40.109375" customWidth="1"/>
    <col min="11" max="11" width="36.21875" bestFit="1" customWidth="1"/>
  </cols>
  <sheetData>
    <row r="6" spans="2:13" x14ac:dyDescent="0.3">
      <c r="B6" s="9" t="s">
        <v>6</v>
      </c>
      <c r="C6" s="9" t="str">
        <f>+B7</f>
        <v>Achats</v>
      </c>
      <c r="D6" s="9" t="str">
        <f>+B8</f>
        <v>Formations</v>
      </c>
      <c r="E6" s="9" t="str">
        <f>+B9</f>
        <v>SI</v>
      </c>
      <c r="F6" s="9" t="str">
        <f>+B10</f>
        <v>Achats Hors Circuit (Caisse)</v>
      </c>
      <c r="G6" s="9" t="str">
        <f>+B11</f>
        <v>Charges Assurances</v>
      </c>
      <c r="H6" s="9" t="str">
        <f>+B12</f>
        <v>Marketing et Communication</v>
      </c>
      <c r="I6" s="9" t="str">
        <f>+B13</f>
        <v>Charges contractuelles</v>
      </c>
      <c r="J6" s="9" t="str">
        <f>+B14</f>
        <v>Parascolaire</v>
      </c>
      <c r="K6" s="9" t="s">
        <v>12</v>
      </c>
      <c r="L6" s="9" t="s">
        <v>22</v>
      </c>
      <c r="M6" s="9" t="s">
        <v>21</v>
      </c>
    </row>
    <row r="7" spans="2:13" x14ac:dyDescent="0.3">
      <c r="B7" t="s">
        <v>10</v>
      </c>
      <c r="C7" t="s">
        <v>47</v>
      </c>
      <c r="D7" s="16" t="s">
        <v>24</v>
      </c>
      <c r="E7" t="s">
        <v>48</v>
      </c>
      <c r="F7" t="s">
        <v>26</v>
      </c>
      <c r="G7" t="s">
        <v>55</v>
      </c>
      <c r="H7" t="s">
        <v>59</v>
      </c>
      <c r="I7" t="s">
        <v>66</v>
      </c>
      <c r="J7" t="s">
        <v>89</v>
      </c>
      <c r="K7" t="s">
        <v>153</v>
      </c>
      <c r="L7" t="s">
        <v>114</v>
      </c>
      <c r="M7">
        <v>1</v>
      </c>
    </row>
    <row r="8" spans="2:13" x14ac:dyDescent="0.3">
      <c r="B8" t="s">
        <v>24</v>
      </c>
      <c r="C8" t="s">
        <v>46</v>
      </c>
      <c r="E8" t="s">
        <v>49</v>
      </c>
      <c r="G8" t="s">
        <v>56</v>
      </c>
      <c r="H8" t="s">
        <v>60</v>
      </c>
      <c r="I8" t="s">
        <v>67</v>
      </c>
      <c r="K8" t="s">
        <v>91</v>
      </c>
      <c r="L8" t="s">
        <v>115</v>
      </c>
      <c r="M8">
        <v>2</v>
      </c>
    </row>
    <row r="9" spans="2:13" x14ac:dyDescent="0.3">
      <c r="B9" t="s">
        <v>25</v>
      </c>
      <c r="C9" t="s">
        <v>45</v>
      </c>
      <c r="E9" t="s">
        <v>50</v>
      </c>
      <c r="G9" t="s">
        <v>57</v>
      </c>
      <c r="H9" t="s">
        <v>61</v>
      </c>
      <c r="I9" t="s">
        <v>68</v>
      </c>
      <c r="K9" t="s">
        <v>92</v>
      </c>
      <c r="L9" t="s">
        <v>116</v>
      </c>
      <c r="M9">
        <v>3</v>
      </c>
    </row>
    <row r="10" spans="2:13" x14ac:dyDescent="0.3">
      <c r="B10" t="s">
        <v>26</v>
      </c>
      <c r="C10" t="s">
        <v>44</v>
      </c>
      <c r="E10" t="s">
        <v>51</v>
      </c>
      <c r="G10" t="s">
        <v>58</v>
      </c>
      <c r="H10" t="s">
        <v>62</v>
      </c>
      <c r="I10" t="s">
        <v>69</v>
      </c>
      <c r="K10" t="s">
        <v>93</v>
      </c>
      <c r="L10" t="s">
        <v>120</v>
      </c>
      <c r="M10">
        <v>4</v>
      </c>
    </row>
    <row r="11" spans="2:13" x14ac:dyDescent="0.3">
      <c r="B11" t="s">
        <v>27</v>
      </c>
      <c r="C11" t="s">
        <v>43</v>
      </c>
      <c r="E11" t="s">
        <v>52</v>
      </c>
      <c r="H11" t="s">
        <v>63</v>
      </c>
      <c r="I11" t="s">
        <v>70</v>
      </c>
      <c r="K11" t="s">
        <v>94</v>
      </c>
      <c r="L11" t="s">
        <v>117</v>
      </c>
      <c r="M11">
        <v>5</v>
      </c>
    </row>
    <row r="12" spans="2:13" x14ac:dyDescent="0.3">
      <c r="B12" t="s">
        <v>28</v>
      </c>
      <c r="C12" t="s">
        <v>42</v>
      </c>
      <c r="E12" t="s">
        <v>53</v>
      </c>
      <c r="H12" t="s">
        <v>64</v>
      </c>
      <c r="I12" t="s">
        <v>71</v>
      </c>
      <c r="K12" t="s">
        <v>95</v>
      </c>
      <c r="L12" t="s">
        <v>118</v>
      </c>
      <c r="M12">
        <v>6</v>
      </c>
    </row>
    <row r="13" spans="2:13" x14ac:dyDescent="0.3">
      <c r="B13" t="s">
        <v>29</v>
      </c>
      <c r="C13" t="s">
        <v>41</v>
      </c>
      <c r="E13" t="s">
        <v>54</v>
      </c>
      <c r="H13" t="s">
        <v>65</v>
      </c>
      <c r="I13" t="s">
        <v>72</v>
      </c>
      <c r="K13" t="s">
        <v>96</v>
      </c>
      <c r="L13" t="s">
        <v>119</v>
      </c>
      <c r="M13">
        <v>7</v>
      </c>
    </row>
    <row r="14" spans="2:13" x14ac:dyDescent="0.3">
      <c r="B14" t="s">
        <v>30</v>
      </c>
      <c r="C14" t="s">
        <v>40</v>
      </c>
      <c r="I14" t="s">
        <v>73</v>
      </c>
      <c r="K14" t="s">
        <v>97</v>
      </c>
      <c r="M14">
        <v>8</v>
      </c>
    </row>
    <row r="15" spans="2:13" x14ac:dyDescent="0.3">
      <c r="C15" t="s">
        <v>39</v>
      </c>
      <c r="I15" t="s">
        <v>74</v>
      </c>
      <c r="K15" t="s">
        <v>98</v>
      </c>
      <c r="M15">
        <v>9</v>
      </c>
    </row>
    <row r="16" spans="2:13" x14ac:dyDescent="0.3">
      <c r="C16" t="s">
        <v>38</v>
      </c>
      <c r="I16" t="s">
        <v>75</v>
      </c>
      <c r="K16" t="s">
        <v>99</v>
      </c>
      <c r="M16">
        <v>10</v>
      </c>
    </row>
    <row r="17" spans="3:11" x14ac:dyDescent="0.3">
      <c r="C17" t="s">
        <v>37</v>
      </c>
      <c r="I17" t="s">
        <v>76</v>
      </c>
      <c r="K17" t="s">
        <v>100</v>
      </c>
    </row>
    <row r="18" spans="3:11" x14ac:dyDescent="0.3">
      <c r="C18" t="s">
        <v>36</v>
      </c>
      <c r="I18" t="s">
        <v>77</v>
      </c>
      <c r="K18" t="s">
        <v>101</v>
      </c>
    </row>
    <row r="19" spans="3:11" x14ac:dyDescent="0.3">
      <c r="C19" t="s">
        <v>35</v>
      </c>
      <c r="I19" t="s">
        <v>78</v>
      </c>
      <c r="K19" t="s">
        <v>102</v>
      </c>
    </row>
    <row r="20" spans="3:11" x14ac:dyDescent="0.3">
      <c r="C20" t="s">
        <v>34</v>
      </c>
      <c r="I20" t="s">
        <v>79</v>
      </c>
      <c r="K20" t="s">
        <v>103</v>
      </c>
    </row>
    <row r="21" spans="3:11" x14ac:dyDescent="0.3">
      <c r="C21" t="s">
        <v>33</v>
      </c>
      <c r="I21" t="s">
        <v>80</v>
      </c>
      <c r="K21" t="s">
        <v>104</v>
      </c>
    </row>
    <row r="22" spans="3:11" x14ac:dyDescent="0.3">
      <c r="C22" t="s">
        <v>32</v>
      </c>
      <c r="I22" t="s">
        <v>81</v>
      </c>
      <c r="K22" t="s">
        <v>105</v>
      </c>
    </row>
    <row r="23" spans="3:11" x14ac:dyDescent="0.3">
      <c r="C23" t="s">
        <v>31</v>
      </c>
      <c r="I23" t="s">
        <v>82</v>
      </c>
      <c r="K23" t="s">
        <v>106</v>
      </c>
    </row>
    <row r="24" spans="3:11" x14ac:dyDescent="0.3">
      <c r="I24" t="s">
        <v>83</v>
      </c>
      <c r="K24" t="s">
        <v>107</v>
      </c>
    </row>
    <row r="25" spans="3:11" x14ac:dyDescent="0.3">
      <c r="I25" t="s">
        <v>84</v>
      </c>
      <c r="K25" t="s">
        <v>108</v>
      </c>
    </row>
    <row r="26" spans="3:11" x14ac:dyDescent="0.3">
      <c r="I26" t="s">
        <v>85</v>
      </c>
      <c r="K26" t="s">
        <v>109</v>
      </c>
    </row>
    <row r="27" spans="3:11" x14ac:dyDescent="0.3">
      <c r="I27" t="s">
        <v>86</v>
      </c>
      <c r="K27" t="s">
        <v>110</v>
      </c>
    </row>
    <row r="28" spans="3:11" x14ac:dyDescent="0.3">
      <c r="I28" t="s">
        <v>87</v>
      </c>
      <c r="K28" t="s">
        <v>111</v>
      </c>
    </row>
    <row r="29" spans="3:11" x14ac:dyDescent="0.3">
      <c r="I29" t="s">
        <v>88</v>
      </c>
      <c r="K29" t="s">
        <v>112</v>
      </c>
    </row>
    <row r="30" spans="3:11" x14ac:dyDescent="0.3">
      <c r="K30" t="s">
        <v>113</v>
      </c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17:J32"/>
  <sheetViews>
    <sheetView showGridLines="0" workbookViewId="0">
      <selection activeCell="C9" sqref="C9"/>
    </sheetView>
  </sheetViews>
  <sheetFormatPr baseColWidth="10" defaultRowHeight="14.4" x14ac:dyDescent="0.3"/>
  <sheetData>
    <row r="17" spans="2:10" x14ac:dyDescent="0.3">
      <c r="B17" s="2" t="s">
        <v>0</v>
      </c>
    </row>
    <row r="19" spans="2:10" x14ac:dyDescent="0.3">
      <c r="B19" t="s">
        <v>1</v>
      </c>
      <c r="C19" t="s">
        <v>2</v>
      </c>
      <c r="D19">
        <v>1</v>
      </c>
      <c r="E19" t="str">
        <f>+C19&amp;TEXT(D19,"00000")</f>
        <v>ART-00001</v>
      </c>
    </row>
    <row r="20" spans="2:10" x14ac:dyDescent="0.3">
      <c r="B20" t="s">
        <v>4</v>
      </c>
      <c r="C20" t="s">
        <v>5</v>
      </c>
      <c r="D20">
        <v>18</v>
      </c>
      <c r="E20" t="str">
        <f>+C20&amp;TEXT(D20,"00000")</f>
        <v>Ord-00018</v>
      </c>
    </row>
    <row r="32" spans="2:10" x14ac:dyDescent="0.3">
      <c r="J32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22</vt:i4>
      </vt:variant>
    </vt:vector>
  </HeadingPairs>
  <TitlesOfParts>
    <vt:vector size="30" baseType="lpstr">
      <vt:lpstr>Instructions</vt:lpstr>
      <vt:lpstr>Order</vt:lpstr>
      <vt:lpstr>Suivi BC</vt:lpstr>
      <vt:lpstr>DATA</vt:lpstr>
      <vt:lpstr>DATA ACHATS CONFIRMES</vt:lpstr>
      <vt:lpstr>TCD</vt:lpstr>
      <vt:lpstr>Rubriques</vt:lpstr>
      <vt:lpstr>Config</vt:lpstr>
      <vt:lpstr>achats</vt:lpstr>
      <vt:lpstr>achatshorscircuit</vt:lpstr>
      <vt:lpstr>DATA!articles</vt:lpstr>
      <vt:lpstr>articles</vt:lpstr>
      <vt:lpstr>chargesassurance</vt:lpstr>
      <vt:lpstr>Costcenter</vt:lpstr>
      <vt:lpstr>cycle</vt:lpstr>
      <vt:lpstr>demandeur</vt:lpstr>
      <vt:lpstr>ECOLES</vt:lpstr>
      <vt:lpstr>formations</vt:lpstr>
      <vt:lpstr>marketing</vt:lpstr>
      <vt:lpstr>nature</vt:lpstr>
      <vt:lpstr>parascolaire</vt:lpstr>
      <vt:lpstr>reference</vt:lpstr>
      <vt:lpstr>RR</vt:lpstr>
      <vt:lpstr>DATA!Rub</vt:lpstr>
      <vt:lpstr>Rub</vt:lpstr>
      <vt:lpstr>rubriquebudget</vt:lpstr>
      <vt:lpstr>RUBRIQUEBUDGETAIRE</vt:lpstr>
      <vt:lpstr>SI</vt:lpstr>
      <vt:lpstr>SS</vt:lpstr>
      <vt:lpstr>VILLE</vt:lpstr>
    </vt:vector>
  </TitlesOfParts>
  <Company>Sitel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Samah Kanan</dc:creator>
  <cp:lastModifiedBy>Yousra FOUAD</cp:lastModifiedBy>
  <dcterms:created xsi:type="dcterms:W3CDTF">2020-08-25T13:31:11Z</dcterms:created>
  <dcterms:modified xsi:type="dcterms:W3CDTF">2020-10-06T15:07:46Z</dcterms:modified>
</cp:coreProperties>
</file>