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yfouad\Documents\"/>
    </mc:Choice>
  </mc:AlternateContent>
  <bookViews>
    <workbookView xWindow="0" yWindow="0" windowWidth="23040" windowHeight="9192" activeTab="1"/>
  </bookViews>
  <sheets>
    <sheet name="Home" sheetId="1" r:id="rId1"/>
    <sheet name="Suivi budgétaire" sheetId="2" r:id="rId2"/>
    <sheet name="Order" sheetId="3" r:id="rId3"/>
    <sheet name="TCD" sheetId="4" r:id="rId4"/>
    <sheet name="Budget" sheetId="9" r:id="rId5"/>
    <sheet name="Rubriques" sheetId="5" r:id="rId6"/>
    <sheet name="Fournisseur" sheetId="6" state="hidden" r:id="rId7"/>
    <sheet name="Client" sheetId="7" state="hidden" r:id="rId8"/>
    <sheet name="Config" sheetId="8" r:id="rId9"/>
  </sheets>
  <definedNames>
    <definedName name="articles">Tableau3[Rubrique budgétaire]</definedName>
    <definedName name="Costcenter">Rubriques!$C$7:$C$9</definedName>
    <definedName name="Customers">Tableau2[Nom]</definedName>
    <definedName name="ECOLES">Rubriques!$H$7:$H$10</definedName>
    <definedName name="nature">Rubriques!$D$7:$D$9</definedName>
    <definedName name="reference">Rubriques!$F$7:$F$9</definedName>
    <definedName name="Rub">Tableau3[Rubrique budgétaire]</definedName>
    <definedName name="rubriquebudget">Rubriques!$B$7:$B$9</definedName>
    <definedName name="Segment_Ecole">#N/A</definedName>
    <definedName name="Segment_Ville">#N/A</definedName>
    <definedName name="Suppliers">Tableau1[Nom]</definedName>
    <definedName name="VILLE">Rubriques!$I$7:$I$9</definedName>
  </definedNames>
  <calcPr calcId="162913"/>
  <pivotCaches>
    <pivotCache cacheId="54" r:id="rId10"/>
    <pivotCache cacheId="61" r:id="rId11"/>
  </pivotCaches>
  <extLst>
    <ext xmlns:x14="http://schemas.microsoft.com/office/spreadsheetml/2009/9/main" uri="{BBE1A952-AA13-448e-AADC-164F8A28A991}">
      <x14:slicerCaches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2" l="1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F12" i="2"/>
  <c r="F16" i="2"/>
  <c r="F13" i="2"/>
  <c r="F14" i="2"/>
  <c r="F15" i="2"/>
  <c r="F17" i="2"/>
  <c r="F18" i="2"/>
  <c r="F19" i="2"/>
  <c r="F20" i="2"/>
  <c r="F21" i="2"/>
  <c r="F22" i="2"/>
  <c r="F23" i="2"/>
  <c r="F24" i="2"/>
  <c r="F25" i="2"/>
  <c r="F26" i="2"/>
  <c r="F27" i="2"/>
  <c r="G6" i="3" l="1"/>
  <c r="G15" i="2" l="1"/>
  <c r="G16" i="2"/>
  <c r="G17" i="2"/>
  <c r="G18" i="2"/>
  <c r="G19" i="2"/>
  <c r="G20" i="2"/>
  <c r="G21" i="2"/>
  <c r="G22" i="2"/>
  <c r="G23" i="2"/>
  <c r="G24" i="2"/>
  <c r="G25" i="2"/>
  <c r="G14" i="2"/>
  <c r="G13" i="2"/>
  <c r="G12" i="2"/>
  <c r="E20" i="8" l="1"/>
  <c r="E19" i="8" l="1"/>
  <c r="I13" i="7" l="1"/>
  <c r="I14" i="7"/>
  <c r="I15" i="7"/>
  <c r="I7" i="7"/>
  <c r="I8" i="7"/>
  <c r="I9" i="7"/>
  <c r="I10" i="7"/>
  <c r="I11" i="7"/>
  <c r="I12" i="7"/>
  <c r="I6" i="7"/>
  <c r="I15" i="6"/>
  <c r="I11" i="6"/>
  <c r="I12" i="6"/>
  <c r="I13" i="6"/>
  <c r="I14" i="6"/>
  <c r="I7" i="6"/>
  <c r="I8" i="6"/>
  <c r="I9" i="6"/>
  <c r="I10" i="6"/>
  <c r="I6" i="6"/>
</calcChain>
</file>

<file path=xl/sharedStrings.xml><?xml version="1.0" encoding="utf-8"?>
<sst xmlns="http://schemas.openxmlformats.org/spreadsheetml/2006/main" count="278" uniqueCount="101">
  <si>
    <t>Nom</t>
  </si>
  <si>
    <t>Adresse</t>
  </si>
  <si>
    <t>Cp</t>
  </si>
  <si>
    <t>Ville</t>
  </si>
  <si>
    <t>Tel</t>
  </si>
  <si>
    <t>Pays</t>
  </si>
  <si>
    <t>Mail</t>
  </si>
  <si>
    <t>Groupe</t>
  </si>
  <si>
    <t>Supp1</t>
  </si>
  <si>
    <t>Adresse 1</t>
  </si>
  <si>
    <t>Casablanca</t>
  </si>
  <si>
    <t>Maroc</t>
  </si>
  <si>
    <t>samah@gmail.com</t>
  </si>
  <si>
    <t>Supp2</t>
  </si>
  <si>
    <t>Adresse 2</t>
  </si>
  <si>
    <t>Supp3</t>
  </si>
  <si>
    <t>Adresse 3</t>
  </si>
  <si>
    <t>Supp4</t>
  </si>
  <si>
    <t>Adresse 4</t>
  </si>
  <si>
    <t>Supp5</t>
  </si>
  <si>
    <t>Adresse 5</t>
  </si>
  <si>
    <t>Supp6</t>
  </si>
  <si>
    <t>Adresse 6</t>
  </si>
  <si>
    <t>Supp7</t>
  </si>
  <si>
    <t>Adresse 7</t>
  </si>
  <si>
    <t>Supp8</t>
  </si>
  <si>
    <t>Adresse 8</t>
  </si>
  <si>
    <t>Supp9</t>
  </si>
  <si>
    <t>Adresse 9</t>
  </si>
  <si>
    <t>Supp10</t>
  </si>
  <si>
    <t>Adresse 10</t>
  </si>
  <si>
    <t>Customer 1</t>
  </si>
  <si>
    <t>Customer 2</t>
  </si>
  <si>
    <t>Customer 3</t>
  </si>
  <si>
    <t>Customer 4</t>
  </si>
  <si>
    <t>Customer 5</t>
  </si>
  <si>
    <t>Customer 6</t>
  </si>
  <si>
    <t>Customer 7</t>
  </si>
  <si>
    <t>Customer 8</t>
  </si>
  <si>
    <t>Customer 9</t>
  </si>
  <si>
    <t>Customer 10</t>
  </si>
  <si>
    <t>Suffixe</t>
  </si>
  <si>
    <t>Article</t>
  </si>
  <si>
    <t>ART-</t>
  </si>
  <si>
    <t xml:space="preserve"> xv</t>
  </si>
  <si>
    <t>Colonne2</t>
  </si>
  <si>
    <t>Active</t>
  </si>
  <si>
    <t>active</t>
  </si>
  <si>
    <t>Nb commande</t>
  </si>
  <si>
    <t>Date</t>
  </si>
  <si>
    <t>nom</t>
  </si>
  <si>
    <t>nombre</t>
  </si>
  <si>
    <t>prix</t>
  </si>
  <si>
    <t>prix total</t>
  </si>
  <si>
    <t>fournisseur</t>
  </si>
  <si>
    <t>Order</t>
  </si>
  <si>
    <t>Ord-</t>
  </si>
  <si>
    <t>Rubrique budgétaire</t>
  </si>
  <si>
    <t>Nature d'achat</t>
  </si>
  <si>
    <t>Montant d'achat</t>
  </si>
  <si>
    <t>Validation</t>
  </si>
  <si>
    <t>Statut</t>
  </si>
  <si>
    <t>B</t>
  </si>
  <si>
    <t>C</t>
  </si>
  <si>
    <t>Cost center</t>
  </si>
  <si>
    <t>Articles</t>
  </si>
  <si>
    <t>ABC</t>
  </si>
  <si>
    <t>ABD</t>
  </si>
  <si>
    <t>ACE</t>
  </si>
  <si>
    <t>Réf</t>
  </si>
  <si>
    <t>ART1</t>
  </si>
  <si>
    <t>ART2</t>
  </si>
  <si>
    <t>ART3</t>
  </si>
  <si>
    <t xml:space="preserve"> </t>
  </si>
  <si>
    <t>Étiquettes de lignes</t>
  </si>
  <si>
    <t>(vide)</t>
  </si>
  <si>
    <t>Total général</t>
  </si>
  <si>
    <t>Somme de prix total</t>
  </si>
  <si>
    <t>Étiquettes de colonnes</t>
  </si>
  <si>
    <t>Montant</t>
  </si>
  <si>
    <t>99GSDSP-9999-99</t>
  </si>
  <si>
    <t>05EYSDM-9999-01</t>
  </si>
  <si>
    <t>05EYSDM-9999-99</t>
  </si>
  <si>
    <t>Fourniture de bureau</t>
  </si>
  <si>
    <t>Produits nettoyage</t>
  </si>
  <si>
    <t>Achats</t>
  </si>
  <si>
    <t>Somme de Montant</t>
  </si>
  <si>
    <t>ACTUAL</t>
  </si>
  <si>
    <t>Montant budgétisé</t>
  </si>
  <si>
    <t>Ecole</t>
  </si>
  <si>
    <t>CASA</t>
  </si>
  <si>
    <t>KENITRA</t>
  </si>
  <si>
    <t>EL JADIDA</t>
  </si>
  <si>
    <t>EYSDM</t>
  </si>
  <si>
    <t>EYKEN</t>
  </si>
  <si>
    <t>EYCAL</t>
  </si>
  <si>
    <t>EYJAD</t>
  </si>
  <si>
    <t>Ecoles</t>
  </si>
  <si>
    <t>KN</t>
  </si>
  <si>
    <t>n</t>
  </si>
  <si>
    <t>achats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</si>
</sst>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(&quot;€&quot;* #,##0.00_);_(&quot;€&quot;* \(#,##0.00\);_(&quot;€&quot;* &quot;-&quot;??_);_(@_)"/>
    <numFmt numFmtId="165" formatCode="&quot;Besoin&quot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4" fillId="0" borderId="0" applyFont="0" applyFill="0" applyBorder="0" applyAlignment="0" applyProtection="0"/>
  </cellStyleXfs>
  <cellXfs count="17">
    <xf numFmtId="0" fontId="0" fillId="0" borderId="0" xfId="0"/>
    <xf numFmtId="0" fontId="3" fillId="0" borderId="0" xfId="1"/>
    <xf numFmtId="0" fontId="1" fillId="2" borderId="1" xfId="0" applyFont="1" applyFill="1" applyBorder="1"/>
    <xf numFmtId="0" fontId="0" fillId="3" borderId="2" xfId="0" applyFont="1" applyFill="1" applyBorder="1"/>
    <xf numFmtId="0" fontId="3" fillId="3" borderId="2" xfId="1" applyFont="1" applyFill="1" applyBorder="1"/>
    <xf numFmtId="165" fontId="0" fillId="0" borderId="0" xfId="0" applyNumberFormat="1"/>
    <xf numFmtId="0" fontId="2" fillId="4" borderId="0" xfId="0" applyFont="1" applyFill="1"/>
    <xf numFmtId="22" fontId="0" fillId="0" borderId="0" xfId="0" applyNumberFormat="1"/>
    <xf numFmtId="0" fontId="2" fillId="0" borderId="0" xfId="0" applyFont="1"/>
    <xf numFmtId="164" fontId="5" fillId="0" borderId="0" xfId="2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5" fillId="0" borderId="0" xfId="2" applyNumberFormat="1" applyFont="1"/>
    <xf numFmtId="0" fontId="1" fillId="2" borderId="3" xfId="0" applyFont="1" applyFill="1" applyBorder="1"/>
    <xf numFmtId="0" fontId="1" fillId="2" borderId="4" xfId="0" applyFont="1" applyFill="1" applyBorder="1"/>
    <xf numFmtId="0" fontId="1" fillId="2" borderId="0" xfId="0" applyFont="1" applyFill="1" applyBorder="1"/>
  </cellXfs>
  <cellStyles count="3">
    <cellStyle name="Lien hypertexte" xfId="1" builtinId="8"/>
    <cellStyle name="Monétaire" xfId="2" builtinId="4"/>
    <cellStyle name="Normal" xfId="0" builtinId="0"/>
  </cellStyles>
  <dxfs count="21">
    <dxf>
      <numFmt numFmtId="0" formatCode="General"/>
    </dxf>
    <dxf>
      <fill>
        <patternFill>
          <bgColor rgb="FFC0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(&quot;€&quot;* #,##0.00_);_(&quot;€&quot;* \(#,##0.00\);_(&quot;€&quot;* &quot;-&quot;??_);_(@_)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65" formatCode="&quot;Besoin&quot;"/>
    </dxf>
    <dxf>
      <numFmt numFmtId="165" formatCode="&quot;Besoin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556260</xdr:colOff>
      <xdr:row>0</xdr:row>
      <xdr:rowOff>160020</xdr:rowOff>
    </xdr:from>
    <xdr:to>
      <xdr:col>3</xdr:col>
      <xdr:colOff>982980</xdr:colOff>
      <xdr:row>7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Eco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co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06040" y="160020"/>
              <a:ext cx="1539240" cy="12725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655320</xdr:colOff>
      <xdr:row>0</xdr:row>
      <xdr:rowOff>152400</xdr:rowOff>
    </xdr:from>
    <xdr:to>
      <xdr:col>1</xdr:col>
      <xdr:colOff>1234440</xdr:colOff>
      <xdr:row>8</xdr:row>
      <xdr:rowOff>60959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Vil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5320" y="152400"/>
              <a:ext cx="1371600" cy="13715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464820</xdr:colOff>
          <xdr:row>0</xdr:row>
          <xdr:rowOff>167640</xdr:rowOff>
        </xdr:from>
        <xdr:to>
          <xdr:col>1</xdr:col>
          <xdr:colOff>533400</xdr:colOff>
          <xdr:row>3</xdr:row>
          <xdr:rowOff>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ousra FOUAD" refreshedDate="44089.517457754628" createdVersion="6" refreshedVersion="6" minRefreshableVersion="3" recordCount="8">
  <cacheSource type="worksheet">
    <worksheetSource name="Tableau4"/>
  </cacheSource>
  <cacheFields count="11">
    <cacheField name="Nb commande" numFmtId="0">
      <sharedItems containsNonDate="0" containsString="0" containsBlank="1"/>
    </cacheField>
    <cacheField name="Date" numFmtId="22">
      <sharedItems containsNonDate="0" containsDate="1" containsString="0" containsBlank="1" minDate="2020-09-14T17:07:43" maxDate="2020-09-15T12:23:29"/>
    </cacheField>
    <cacheField name="nom" numFmtId="0">
      <sharedItems containsBlank="1" containsMixedTypes="1" containsNumber="1" containsInteger="1" minValue="5" maxValue="5"/>
    </cacheField>
    <cacheField name="nombre" numFmtId="0">
      <sharedItems containsString="0" containsBlank="1" containsNumber="1" containsInteger="1" minValue="3" maxValue="35"/>
    </cacheField>
    <cacheField name="prix" numFmtId="164">
      <sharedItems containsString="0" containsBlank="1" containsNumber="1" containsInteger="1" minValue="2" maxValue="7"/>
    </cacheField>
    <cacheField name="prix total" numFmtId="164">
      <sharedItems containsString="0" containsBlank="1" containsNumber="1" containsInteger="1" minValue="0" maxValue="12"/>
    </cacheField>
    <cacheField name="fournisseur" numFmtId="0">
      <sharedItems containsBlank="1"/>
    </cacheField>
    <cacheField name="Rubrique budgétaire" numFmtId="0">
      <sharedItems containsBlank="1" count="3">
        <m/>
        <s v="achats"/>
        <s v="" u="1"/>
      </sharedItems>
    </cacheField>
    <cacheField name="Cost center" numFmtId="0">
      <sharedItems containsBlank="1" count="3">
        <s v=" "/>
        <m/>
        <s v="99GSDSP-9999-99"/>
      </sharedItems>
    </cacheField>
    <cacheField name="Ecole" numFmtId="0">
      <sharedItems containsBlank="1"/>
    </cacheField>
    <cacheField name="Vill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Yousra FOUAD" refreshedDate="44089.517457986112" createdVersion="6" refreshedVersion="6" minRefreshableVersion="3" recordCount="6">
  <cacheSource type="worksheet">
    <worksheetSource ref="B5:G11" sheet="Budget"/>
  </cacheSource>
  <cacheFields count="6">
    <cacheField name="Ville" numFmtId="0">
      <sharedItems count="3">
        <s v="CASA"/>
        <s v="KENITRA"/>
        <s v="EL JADIDA"/>
      </sharedItems>
    </cacheField>
    <cacheField name="Ecole" numFmtId="0">
      <sharedItems count="4">
        <s v="EYSDM"/>
        <s v="EYKEN"/>
        <s v="EYCAL"/>
        <s v="EYJAD"/>
      </sharedItems>
    </cacheField>
    <cacheField name="Rubrique budgétaire" numFmtId="0">
      <sharedItems count="1">
        <s v="Achats"/>
      </sharedItems>
    </cacheField>
    <cacheField name="Cost center" numFmtId="0">
      <sharedItems count="3">
        <s v="99GSDSP-9999-99"/>
        <s v="05EYSDM-9999-01"/>
        <s v="05EYSDM-9999-99"/>
      </sharedItems>
    </cacheField>
    <cacheField name="Nature d'achat" numFmtId="0">
      <sharedItems count="2">
        <s v="Fourniture de bureau"/>
        <s v="Produits nettoyage"/>
      </sharedItems>
    </cacheField>
    <cacheField name="Montant" numFmtId="0">
      <sharedItems containsSemiMixedTypes="0" containsString="0" containsNumber="1" containsInteger="1" minValue="2800" maxValue="895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m/>
    <m/>
    <m/>
    <m/>
    <m/>
    <n v="0"/>
    <m/>
    <x v="0"/>
    <x v="0"/>
    <m/>
    <m/>
  </r>
  <r>
    <m/>
    <m/>
    <m/>
    <m/>
    <m/>
    <m/>
    <m/>
    <x v="0"/>
    <x v="1"/>
    <m/>
    <m/>
  </r>
  <r>
    <m/>
    <m/>
    <m/>
    <m/>
    <m/>
    <m/>
    <m/>
    <x v="0"/>
    <x v="1"/>
    <m/>
    <m/>
  </r>
  <r>
    <m/>
    <m/>
    <m/>
    <m/>
    <m/>
    <m/>
    <m/>
    <x v="0"/>
    <x v="1"/>
    <m/>
    <m/>
  </r>
  <r>
    <m/>
    <d v="2020-09-14T17:07:43"/>
    <n v="5"/>
    <n v="35"/>
    <n v="7"/>
    <m/>
    <s v="Supp3"/>
    <x v="1"/>
    <x v="2"/>
    <s v="CASA"/>
    <s v="EYCAL"/>
  </r>
  <r>
    <m/>
    <d v="2020-09-15T08:58:04"/>
    <s v="nom"/>
    <n v="3"/>
    <n v="4"/>
    <n v="12"/>
    <s v="Supp2"/>
    <x v="1"/>
    <x v="2"/>
    <s v="CASA"/>
    <s v="EYCAL"/>
  </r>
  <r>
    <m/>
    <d v="2020-09-15T12:19:07"/>
    <s v="KN"/>
    <n v="3"/>
    <n v="4"/>
    <n v="12"/>
    <s v="Supp4"/>
    <x v="1"/>
    <x v="1"/>
    <m/>
    <m/>
  </r>
  <r>
    <m/>
    <d v="2020-09-15T12:23:29"/>
    <s v="n"/>
    <n v="3"/>
    <n v="2"/>
    <n v="6"/>
    <s v="Supp1"/>
    <x v="1"/>
    <x v="1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x v="0"/>
    <n v="5000"/>
  </r>
  <r>
    <x v="0"/>
    <x v="0"/>
    <x v="0"/>
    <x v="1"/>
    <x v="0"/>
    <n v="7000"/>
  </r>
  <r>
    <x v="1"/>
    <x v="1"/>
    <x v="0"/>
    <x v="2"/>
    <x v="0"/>
    <n v="2800"/>
  </r>
  <r>
    <x v="0"/>
    <x v="2"/>
    <x v="0"/>
    <x v="0"/>
    <x v="1"/>
    <n v="7890"/>
  </r>
  <r>
    <x v="0"/>
    <x v="0"/>
    <x v="0"/>
    <x v="1"/>
    <x v="1"/>
    <n v="4780"/>
  </r>
  <r>
    <x v="2"/>
    <x v="3"/>
    <x v="0"/>
    <x v="2"/>
    <x v="1"/>
    <n v="89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5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J10:N14" firstHeaderRow="1" firstDataRow="2" firstDataCol="1"/>
  <pivotFields count="11">
    <pivotField showAll="0"/>
    <pivotField showAll="0"/>
    <pivotField showAll="0"/>
    <pivotField showAll="0"/>
    <pivotField showAll="0"/>
    <pivotField dataField="1" numFmtId="164" showAll="0"/>
    <pivotField showAll="0"/>
    <pivotField axis="axisRow" showAll="0">
      <items count="4">
        <item m="1" x="2"/>
        <item x="0"/>
        <item x="1"/>
        <item t="default"/>
      </items>
    </pivotField>
    <pivotField axis="axisCol" showAll="0">
      <items count="4">
        <item x="0"/>
        <item x="1"/>
        <item x="2"/>
        <item t="default"/>
      </items>
    </pivotField>
    <pivotField showAll="0" defaultSubtotal="0"/>
    <pivotField showAll="0" defaultSubtotal="0"/>
  </pivotFields>
  <rowFields count="1">
    <field x="7"/>
  </rowFields>
  <rowItems count="3">
    <i>
      <x v="1"/>
    </i>
    <i>
      <x v="2"/>
    </i>
    <i t="grand">
      <x/>
    </i>
  </rowItems>
  <colFields count="1">
    <field x="8"/>
  </colFields>
  <colItems count="4">
    <i>
      <x/>
    </i>
    <i>
      <x v="1"/>
    </i>
    <i>
      <x v="2"/>
    </i>
    <i t="grand">
      <x/>
    </i>
  </colItems>
  <dataFields count="1">
    <dataField name="Somme de prix total" fld="5" baseField="8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6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10:E12" firstHeaderRow="1" firstDataRow="1" firstDataCol="3" rowPageCount="2" colPageCount="1"/>
  <pivotFields count="6">
    <pivotField axis="axisPage" compact="0" outline="0" showAll="0" defaultSubtotal="0">
      <items count="3"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4">
        <item x="2"/>
        <item x="3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1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2"/>
    <field x="4"/>
    <field x="3"/>
  </rowFields>
  <rowItems count="2">
    <i>
      <x/>
      <x v="1"/>
      <x v="2"/>
    </i>
    <i t="grand">
      <x/>
    </i>
  </rowItems>
  <colItems count="1">
    <i/>
  </colItems>
  <pageFields count="2">
    <pageField fld="0" item="0" hier="-1"/>
    <pageField fld="1" item="0" hier="-1"/>
  </pageFields>
  <dataFields count="1">
    <dataField name="Somme de Montant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cole" sourceName="Ecole">
  <pivotTables>
    <pivotTable tabId="4" name="Tableau croisé dynamique2"/>
  </pivotTables>
  <data>
    <tabular pivotCacheId="1">
      <items count="4">
        <i x="2" s="1"/>
        <i x="0"/>
        <i x="3" nd="1"/>
        <i x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Ville" sourceName="Ville">
  <pivotTables>
    <pivotTable tabId="4" name="Tableau croisé dynamique2"/>
  </pivotTables>
  <data>
    <tabular pivotCacheId="1">
      <items count="3">
        <i x="0" s="1"/>
        <i x="2" nd="1"/>
        <i x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cole" cache="Segment_Ecole" caption="Ecole" rowHeight="234950"/>
  <slicer name="Ville" cache="Segment_Ville" caption="Ville" rowHeight="234950"/>
</slicers>
</file>

<file path=xl/tables/table1.xml><?xml version="1.0" encoding="utf-8"?>
<table xmlns="http://schemas.openxmlformats.org/spreadsheetml/2006/main" id="3" name="Tableau3" displayName="Tableau3" ref="B11:I27" totalsRowShown="0">
  <tableColumns count="8">
    <tableColumn id="1" name="Rubrique budgétaire"/>
    <tableColumn id="2" name="Cost center"/>
    <tableColumn id="3" name="Nature d'achat"/>
    <tableColumn id="5" name="Montant d'achat" dataDxfId="0">
      <calculatedColumnFormula>+SUMIFS(TCD!E:E,TCD!J:J,Tableau3[[#This Row],[Rubrique budgétaire]],TCD!C:C,Tableau3[[#This Row],[Nature d''achat]],TCD!D:D,Tableau3[[#This Row],[Cost center]])</calculatedColumnFormula>
    </tableColumn>
    <tableColumn id="7" name="Montant budgétisé" dataDxfId="3">
      <calculatedColumnFormula>+SUMIFS(TCD!E:E,TCD!B:B,Tableau3[[#This Row],[Rubrique budgétaire]],TCD!C:C,Tableau3[[#This Row],[Nature d''achat]],TCD!D:D,Tableau3[[#This Row],[Cost center]])</calculatedColumnFormula>
    </tableColumn>
    <tableColumn id="8" name="Validation" dataDxfId="20">
      <calculatedColumnFormula>+IF(E12&gt;F12,1," ")</calculatedColumnFormula>
    </tableColumn>
    <tableColumn id="21" name="Colonne2" dataDxfId="19"/>
    <tableColumn id="10" name="Statut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B5:L13" totalsRowShown="0">
  <autoFilter ref="B5:L13"/>
  <tableColumns count="11">
    <tableColumn id="1" name="Nb commande"/>
    <tableColumn id="2" name="Date"/>
    <tableColumn id="4" name="nom"/>
    <tableColumn id="5" name="nombre"/>
    <tableColumn id="6" name="prix" dataDxfId="18" dataCellStyle="Monétaire"/>
    <tableColumn id="7" name="prix total" dataDxfId="17" dataCellStyle="Monétaire">
      <calculatedColumnFormula>+Tableau4[[#This Row],[nombre]]*Tableau4[[#This Row],[prix]]</calculatedColumnFormula>
    </tableColumn>
    <tableColumn id="8" name="fournisseur"/>
    <tableColumn id="9" name="Rubrique budgétaire"/>
    <tableColumn id="10" name="Cost center"/>
    <tableColumn id="3" name="Ecole"/>
    <tableColumn id="11" name="Vill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B5:I15" totalsRowShown="0">
  <autoFilter ref="B5:I15"/>
  <tableColumns count="8">
    <tableColumn id="1" name="Nom"/>
    <tableColumn id="2" name="Adresse"/>
    <tableColumn id="3" name="Cp"/>
    <tableColumn id="4" name="Ville"/>
    <tableColumn id="5" name="Pays"/>
    <tableColumn id="6" name="Tel"/>
    <tableColumn id="7" name="Mail" dataCellStyle="Lien hypertexte"/>
    <tableColumn id="8" name="Groupe">
      <calculatedColumnFormula>CONCATENATE(LEFT(F6,2)," ",D6," ", E6)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B5:I15" totalsRowShown="0" headerRowDxfId="16" dataDxfId="14" headerRowBorderDxfId="15" tableBorderDxfId="13" totalsRowBorderDxfId="12">
  <autoFilter ref="B5:I15"/>
  <tableColumns count="8">
    <tableColumn id="1" name="Nom" dataDxfId="11"/>
    <tableColumn id="2" name="Adresse" dataDxfId="10"/>
    <tableColumn id="3" name="Cp" dataDxfId="9"/>
    <tableColumn id="4" name="Ville" dataDxfId="8"/>
    <tableColumn id="5" name="Pays" dataDxfId="7"/>
    <tableColumn id="6" name="Tel" dataDxfId="6"/>
    <tableColumn id="7" name="Mail" dataDxfId="5" dataCellStyle="Lien hypertexte"/>
    <tableColumn id="8" name="Groupe" dataDxfId="4">
      <calculatedColumnFormula>CONCATENATE(LEFT(F6,2)," ",D6," ", E6)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samah@gmail.com" TargetMode="External"/><Relationship Id="rId3" Type="http://schemas.openxmlformats.org/officeDocument/2006/relationships/hyperlink" Target="mailto:samah@gmail.com" TargetMode="External"/><Relationship Id="rId7" Type="http://schemas.openxmlformats.org/officeDocument/2006/relationships/hyperlink" Target="mailto:samah@gmail.com" TargetMode="External"/><Relationship Id="rId2" Type="http://schemas.openxmlformats.org/officeDocument/2006/relationships/hyperlink" Target="mailto:samah@gmail.com" TargetMode="External"/><Relationship Id="rId1" Type="http://schemas.openxmlformats.org/officeDocument/2006/relationships/hyperlink" Target="mailto:samah@gmail.com" TargetMode="External"/><Relationship Id="rId6" Type="http://schemas.openxmlformats.org/officeDocument/2006/relationships/hyperlink" Target="mailto:samah@gmail.com" TargetMode="External"/><Relationship Id="rId11" Type="http://schemas.openxmlformats.org/officeDocument/2006/relationships/table" Target="../tables/table3.xml"/><Relationship Id="rId5" Type="http://schemas.openxmlformats.org/officeDocument/2006/relationships/hyperlink" Target="mailto:samah@gmail.com" TargetMode="External"/><Relationship Id="rId10" Type="http://schemas.openxmlformats.org/officeDocument/2006/relationships/hyperlink" Target="mailto:samah@gmail.com" TargetMode="External"/><Relationship Id="rId4" Type="http://schemas.openxmlformats.org/officeDocument/2006/relationships/hyperlink" Target="mailto:samah@gmail.com" TargetMode="External"/><Relationship Id="rId9" Type="http://schemas.openxmlformats.org/officeDocument/2006/relationships/hyperlink" Target="mailto:samah@gmail.com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samah@gmail.com" TargetMode="External"/><Relationship Id="rId3" Type="http://schemas.openxmlformats.org/officeDocument/2006/relationships/hyperlink" Target="mailto:samah@gmail.com" TargetMode="External"/><Relationship Id="rId7" Type="http://schemas.openxmlformats.org/officeDocument/2006/relationships/hyperlink" Target="mailto:samah@gmail.com" TargetMode="External"/><Relationship Id="rId2" Type="http://schemas.openxmlformats.org/officeDocument/2006/relationships/hyperlink" Target="mailto:samah@gmail.com" TargetMode="External"/><Relationship Id="rId1" Type="http://schemas.openxmlformats.org/officeDocument/2006/relationships/hyperlink" Target="mailto:samah@gmail.com" TargetMode="External"/><Relationship Id="rId6" Type="http://schemas.openxmlformats.org/officeDocument/2006/relationships/hyperlink" Target="mailto:samah@gmail.com" TargetMode="External"/><Relationship Id="rId11" Type="http://schemas.openxmlformats.org/officeDocument/2006/relationships/table" Target="../tables/table4.xml"/><Relationship Id="rId5" Type="http://schemas.openxmlformats.org/officeDocument/2006/relationships/hyperlink" Target="mailto:samah@gmail.com" TargetMode="External"/><Relationship Id="rId10" Type="http://schemas.openxmlformats.org/officeDocument/2006/relationships/hyperlink" Target="mailto:samah@gmail.com" TargetMode="External"/><Relationship Id="rId4" Type="http://schemas.openxmlformats.org/officeDocument/2006/relationships/hyperlink" Target="mailto:samah@gmail.com" TargetMode="External"/><Relationship Id="rId9" Type="http://schemas.openxmlformats.org/officeDocument/2006/relationships/hyperlink" Target="mailto:sama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workbookViewId="0">
      <selection activeCell="G17" sqref="G17"/>
    </sheetView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I27"/>
  <sheetViews>
    <sheetView showGridLines="0" tabSelected="1" workbookViewId="0">
      <selection activeCell="E16" sqref="E16"/>
    </sheetView>
  </sheetViews>
  <sheetFormatPr baseColWidth="10" defaultRowHeight="14.4" x14ac:dyDescent="0.3"/>
  <cols>
    <col min="2" max="2" width="18.33203125" bestFit="1" customWidth="1"/>
    <col min="3" max="3" width="16.21875" bestFit="1" customWidth="1"/>
    <col min="4" max="4" width="18.109375" bestFit="1" customWidth="1"/>
    <col min="5" max="5" width="15" bestFit="1" customWidth="1"/>
    <col min="6" max="6" width="18.21875" bestFit="1" customWidth="1"/>
    <col min="7" max="7" width="13.6640625" bestFit="1" customWidth="1"/>
    <col min="9" max="9" width="6.109375" bestFit="1" customWidth="1"/>
  </cols>
  <sheetData>
    <row r="2" spans="2:9" x14ac:dyDescent="0.3">
      <c r="I2" s="8">
        <v>1</v>
      </c>
    </row>
    <row r="3" spans="2:9" x14ac:dyDescent="0.3">
      <c r="I3" s="8"/>
    </row>
    <row r="4" spans="2:9" x14ac:dyDescent="0.3">
      <c r="I4" s="8"/>
    </row>
    <row r="5" spans="2:9" x14ac:dyDescent="0.3">
      <c r="I5" s="8"/>
    </row>
    <row r="6" spans="2:9" x14ac:dyDescent="0.3">
      <c r="I6" s="8"/>
    </row>
    <row r="7" spans="2:9" x14ac:dyDescent="0.3">
      <c r="I7" s="8"/>
    </row>
    <row r="8" spans="2:9" x14ac:dyDescent="0.3">
      <c r="I8" s="8"/>
    </row>
    <row r="9" spans="2:9" x14ac:dyDescent="0.3">
      <c r="I9" s="8"/>
    </row>
    <row r="10" spans="2:9" x14ac:dyDescent="0.3">
      <c r="I10" s="8"/>
    </row>
    <row r="11" spans="2:9" x14ac:dyDescent="0.3">
      <c r="B11" t="s">
        <v>57</v>
      </c>
      <c r="C11" t="s">
        <v>64</v>
      </c>
      <c r="D11" t="s">
        <v>58</v>
      </c>
      <c r="E11" t="s">
        <v>59</v>
      </c>
      <c r="F11" t="s">
        <v>88</v>
      </c>
      <c r="G11" t="s">
        <v>60</v>
      </c>
      <c r="H11" t="s">
        <v>45</v>
      </c>
      <c r="I11" t="s">
        <v>61</v>
      </c>
    </row>
    <row r="12" spans="2:9" x14ac:dyDescent="0.3">
      <c r="B12" t="s">
        <v>85</v>
      </c>
      <c r="C12" t="s">
        <v>80</v>
      </c>
      <c r="D12" t="s">
        <v>83</v>
      </c>
      <c r="E12">
        <f>+SUMIFS(TCD!E:E,TCD!J:J,Tableau3[[#This Row],[Rubrique budgétaire]],TCD!C:C,Tableau3[[#This Row],[Nature d''achat]],TCD!D:D,Tableau3[[#This Row],[Cost center]])</f>
        <v>0</v>
      </c>
      <c r="F12">
        <f>+SUMIFS(TCD!E:E,TCD!B:B,Tableau3[[#This Row],[Rubrique budgétaire]],TCD!C:C,Tableau3[[#This Row],[Nature d''achat]],TCD!D:D,Tableau3[[#This Row],[Cost center]])</f>
        <v>0</v>
      </c>
      <c r="G12" s="5" t="str">
        <f>+IF(E12&gt;F12,"Budget dépassé"," OK ")</f>
        <v xml:space="preserve"> OK </v>
      </c>
      <c r="H12" s="5" t="s">
        <v>46</v>
      </c>
    </row>
    <row r="13" spans="2:9" x14ac:dyDescent="0.3">
      <c r="B13" t="s">
        <v>85</v>
      </c>
      <c r="C13" t="s">
        <v>81</v>
      </c>
      <c r="D13" t="s">
        <v>83</v>
      </c>
      <c r="E13">
        <f>+SUMIFS(TCD!E:E,TCD!J:J,Tableau3[[#This Row],[Rubrique budgétaire]],TCD!C:C,Tableau3[[#This Row],[Nature d''achat]],TCD!D:D,Tableau3[[#This Row],[Cost center]])</f>
        <v>0</v>
      </c>
      <c r="F13">
        <f>+SUMIFS(TCD!E:E,TCD!B:B,Tableau3[[#This Row],[Rubrique budgétaire]],TCD!C:C,Tableau3[[#This Row],[Nature d''achat]],TCD!D:D,Tableau3[[#This Row],[Cost center]])</f>
        <v>0</v>
      </c>
      <c r="G13" s="5" t="str">
        <f t="shared" ref="G13:G25" si="0">+IF(E13&gt;F13,"Budget dépassé"," OK ")</f>
        <v xml:space="preserve"> OK </v>
      </c>
      <c r="H13" s="5" t="s">
        <v>46</v>
      </c>
    </row>
    <row r="14" spans="2:9" x14ac:dyDescent="0.3">
      <c r="B14" t="s">
        <v>85</v>
      </c>
      <c r="C14" t="s">
        <v>82</v>
      </c>
      <c r="D14" t="s">
        <v>83</v>
      </c>
      <c r="E14">
        <f>+SUMIFS(TCD!E:E,TCD!J:J,Tableau3[[#This Row],[Rubrique budgétaire]],TCD!C:C,Tableau3[[#This Row],[Nature d''achat]],TCD!D:D,Tableau3[[#This Row],[Cost center]])</f>
        <v>0</v>
      </c>
      <c r="F14">
        <f>+SUMIFS(TCD!E:E,TCD!B:B,Tableau3[[#This Row],[Rubrique budgétaire]],TCD!C:C,Tableau3[[#This Row],[Nature d''achat]],TCD!D:D,Tableau3[[#This Row],[Cost center]])</f>
        <v>0</v>
      </c>
      <c r="G14" s="5" t="str">
        <f t="shared" si="0"/>
        <v xml:space="preserve"> OK </v>
      </c>
      <c r="H14" s="5" t="s">
        <v>46</v>
      </c>
    </row>
    <row r="15" spans="2:9" x14ac:dyDescent="0.3">
      <c r="B15" t="s">
        <v>85</v>
      </c>
      <c r="C15" t="s">
        <v>80</v>
      </c>
      <c r="D15" t="s">
        <v>84</v>
      </c>
      <c r="E15">
        <f>+SUMIFS(TCD!E:E,TCD!J:J,Tableau3[[#This Row],[Rubrique budgétaire]],TCD!C:C,Tableau3[[#This Row],[Nature d''achat]],TCD!D:D,Tableau3[[#This Row],[Cost center]])</f>
        <v>0</v>
      </c>
      <c r="F15">
        <f>+SUMIFS(TCD!E:E,TCD!B:B,Tableau3[[#This Row],[Rubrique budgétaire]],TCD!C:C,Tableau3[[#This Row],[Nature d''achat]],TCD!D:D,Tableau3[[#This Row],[Cost center]])</f>
        <v>7890</v>
      </c>
      <c r="G15" s="5" t="str">
        <f t="shared" si="0"/>
        <v xml:space="preserve"> OK </v>
      </c>
      <c r="H15" s="5" t="s">
        <v>47</v>
      </c>
    </row>
    <row r="16" spans="2:9" x14ac:dyDescent="0.3">
      <c r="B16" t="s">
        <v>85</v>
      </c>
      <c r="C16" t="s">
        <v>81</v>
      </c>
      <c r="D16" t="s">
        <v>84</v>
      </c>
      <c r="E16">
        <f>+SUMIFS(TCD!E:E,TCD!J:J,Tableau3[[#This Row],[Rubrique budgétaire]],TCD!C:C,Tableau3[[#This Row],[Nature d''achat]],TCD!D:D,Tableau3[[#This Row],[Cost center]])</f>
        <v>0</v>
      </c>
      <c r="F16">
        <f>+SUMIFS(TCD!E:E,TCD!B:B,Tableau3[[#This Row],[Rubrique budgétaire]],TCD!C:C,Tableau3[[#This Row],[Nature d''achat]],TCD!D:D,Tableau3[[#This Row],[Cost center]])</f>
        <v>0</v>
      </c>
      <c r="G16" s="5" t="str">
        <f t="shared" si="0"/>
        <v xml:space="preserve"> OK </v>
      </c>
      <c r="H16" s="5" t="s">
        <v>47</v>
      </c>
    </row>
    <row r="17" spans="2:8" x14ac:dyDescent="0.3">
      <c r="B17" t="s">
        <v>85</v>
      </c>
      <c r="C17" t="s">
        <v>82</v>
      </c>
      <c r="D17" t="s">
        <v>84</v>
      </c>
      <c r="E17">
        <f>+SUMIFS(TCD!E:E,TCD!J:J,Tableau3[[#This Row],[Rubrique budgétaire]],TCD!C:C,Tableau3[[#This Row],[Nature d''achat]],TCD!D:D,Tableau3[[#This Row],[Cost center]])</f>
        <v>0</v>
      </c>
      <c r="F17">
        <f>+SUMIFS(TCD!E:E,TCD!B:B,Tableau3[[#This Row],[Rubrique budgétaire]],TCD!C:C,Tableau3[[#This Row],[Nature d''achat]],TCD!D:D,Tableau3[[#This Row],[Cost center]])</f>
        <v>0</v>
      </c>
      <c r="G17" s="5" t="str">
        <f t="shared" si="0"/>
        <v xml:space="preserve"> OK </v>
      </c>
      <c r="H17" s="5" t="s">
        <v>47</v>
      </c>
    </row>
    <row r="18" spans="2:8" x14ac:dyDescent="0.3">
      <c r="E18">
        <f>+SUMIFS(TCD!E:E,TCD!J:J,Tableau3[[#This Row],[Rubrique budgétaire]],TCD!C:C,Tableau3[[#This Row],[Nature d''achat]],TCD!D:D,Tableau3[[#This Row],[Cost center]])</f>
        <v>0</v>
      </c>
      <c r="F18">
        <f>+SUMIFS(TCD!E:E,TCD!B:B,Tableau3[[#This Row],[Rubrique budgétaire]],TCD!C:C,Tableau3[[#This Row],[Nature d''achat]],TCD!D:D,Tableau3[[#This Row],[Cost center]])</f>
        <v>0</v>
      </c>
      <c r="G18" s="5" t="str">
        <f t="shared" si="0"/>
        <v xml:space="preserve"> OK </v>
      </c>
      <c r="H18" s="5" t="s">
        <v>47</v>
      </c>
    </row>
    <row r="19" spans="2:8" x14ac:dyDescent="0.3">
      <c r="E19">
        <f>+SUMIFS(TCD!E:E,TCD!J:J,Tableau3[[#This Row],[Rubrique budgétaire]],TCD!C:C,Tableau3[[#This Row],[Nature d''achat]],TCD!D:D,Tableau3[[#This Row],[Cost center]])</f>
        <v>0</v>
      </c>
      <c r="F19">
        <f>+SUMIFS(TCD!E:E,TCD!B:B,Tableau3[[#This Row],[Rubrique budgétaire]],TCD!C:C,Tableau3[[#This Row],[Nature d''achat]],TCD!D:D,Tableau3[[#This Row],[Cost center]])</f>
        <v>0</v>
      </c>
      <c r="G19" s="5" t="str">
        <f t="shared" si="0"/>
        <v xml:space="preserve"> OK </v>
      </c>
      <c r="H19" s="5" t="s">
        <v>47</v>
      </c>
    </row>
    <row r="20" spans="2:8" x14ac:dyDescent="0.3">
      <c r="E20">
        <f>+SUMIFS(TCD!E:E,TCD!J:J,Tableau3[[#This Row],[Rubrique budgétaire]],TCD!C:C,Tableau3[[#This Row],[Nature d''achat]],TCD!D:D,Tableau3[[#This Row],[Cost center]])</f>
        <v>0</v>
      </c>
      <c r="F20">
        <f>+SUMIFS(TCD!E:E,TCD!B:B,Tableau3[[#This Row],[Rubrique budgétaire]],TCD!C:C,Tableau3[[#This Row],[Nature d''achat]],TCD!D:D,Tableau3[[#This Row],[Cost center]])</f>
        <v>0</v>
      </c>
      <c r="G20" s="5" t="str">
        <f t="shared" si="0"/>
        <v xml:space="preserve"> OK </v>
      </c>
      <c r="H20" s="5" t="s">
        <v>47</v>
      </c>
    </row>
    <row r="21" spans="2:8" x14ac:dyDescent="0.3">
      <c r="E21">
        <f>+SUMIFS(TCD!E:E,TCD!J:J,Tableau3[[#This Row],[Rubrique budgétaire]],TCD!C:C,Tableau3[[#This Row],[Nature d''achat]],TCD!D:D,Tableau3[[#This Row],[Cost center]])</f>
        <v>0</v>
      </c>
      <c r="F21">
        <f>+SUMIFS(TCD!E:E,TCD!B:B,Tableau3[[#This Row],[Rubrique budgétaire]],TCD!C:C,Tableau3[[#This Row],[Nature d''achat]],TCD!D:D,Tableau3[[#This Row],[Cost center]])</f>
        <v>0</v>
      </c>
      <c r="G21" s="5" t="str">
        <f t="shared" si="0"/>
        <v xml:space="preserve"> OK </v>
      </c>
      <c r="H21" s="5" t="s">
        <v>47</v>
      </c>
    </row>
    <row r="22" spans="2:8" x14ac:dyDescent="0.3">
      <c r="E22">
        <f>+SUMIFS(TCD!E:E,TCD!J:J,Tableau3[[#This Row],[Rubrique budgétaire]],TCD!C:C,Tableau3[[#This Row],[Nature d''achat]],TCD!D:D,Tableau3[[#This Row],[Cost center]])</f>
        <v>0</v>
      </c>
      <c r="F22">
        <f>+SUMIFS(TCD!E:E,TCD!B:B,Tableau3[[#This Row],[Rubrique budgétaire]],TCD!C:C,Tableau3[[#This Row],[Nature d''achat]],TCD!D:D,Tableau3[[#This Row],[Cost center]])</f>
        <v>0</v>
      </c>
      <c r="G22" s="5" t="str">
        <f t="shared" si="0"/>
        <v xml:space="preserve"> OK </v>
      </c>
      <c r="H22" s="5" t="s">
        <v>47</v>
      </c>
    </row>
    <row r="23" spans="2:8" x14ac:dyDescent="0.3">
      <c r="E23">
        <f>+SUMIFS(TCD!E:E,TCD!J:J,Tableau3[[#This Row],[Rubrique budgétaire]],TCD!C:C,Tableau3[[#This Row],[Nature d''achat]],TCD!D:D,Tableau3[[#This Row],[Cost center]])</f>
        <v>0</v>
      </c>
      <c r="F23">
        <f>+SUMIFS(TCD!E:E,TCD!B:B,Tableau3[[#This Row],[Rubrique budgétaire]],TCD!C:C,Tableau3[[#This Row],[Nature d''achat]],TCD!D:D,Tableau3[[#This Row],[Cost center]])</f>
        <v>0</v>
      </c>
      <c r="G23" s="5" t="str">
        <f t="shared" si="0"/>
        <v xml:space="preserve"> OK </v>
      </c>
      <c r="H23" s="5" t="s">
        <v>47</v>
      </c>
    </row>
    <row r="24" spans="2:8" x14ac:dyDescent="0.3">
      <c r="E24">
        <f>+SUMIFS(TCD!E:E,TCD!J:J,Tableau3[[#This Row],[Rubrique budgétaire]],TCD!C:C,Tableau3[[#This Row],[Nature d''achat]],TCD!D:D,Tableau3[[#This Row],[Cost center]])</f>
        <v>0</v>
      </c>
      <c r="F24">
        <f>+SUMIFS(TCD!E:E,TCD!B:B,Tableau3[[#This Row],[Rubrique budgétaire]],TCD!C:C,Tableau3[[#This Row],[Nature d''achat]],TCD!D:D,Tableau3[[#This Row],[Cost center]])</f>
        <v>0</v>
      </c>
      <c r="G24" s="5" t="str">
        <f t="shared" si="0"/>
        <v xml:space="preserve"> OK </v>
      </c>
      <c r="H24" s="5" t="s">
        <v>47</v>
      </c>
    </row>
    <row r="25" spans="2:8" x14ac:dyDescent="0.3">
      <c r="E25">
        <f>+SUMIFS(TCD!E:E,TCD!J:J,Tableau3[[#This Row],[Rubrique budgétaire]],TCD!C:C,Tableau3[[#This Row],[Nature d''achat]],TCD!D:D,Tableau3[[#This Row],[Cost center]])</f>
        <v>0</v>
      </c>
      <c r="F25">
        <f>+SUMIFS(TCD!E:E,TCD!B:B,Tableau3[[#This Row],[Rubrique budgétaire]],TCD!C:C,Tableau3[[#This Row],[Nature d''achat]],TCD!D:D,Tableau3[[#This Row],[Cost center]])</f>
        <v>0</v>
      </c>
      <c r="G25" s="5" t="str">
        <f t="shared" si="0"/>
        <v xml:space="preserve"> OK </v>
      </c>
      <c r="H25" s="5" t="s">
        <v>47</v>
      </c>
    </row>
    <row r="26" spans="2:8" x14ac:dyDescent="0.3">
      <c r="E26">
        <f>+SUMIFS(TCD!E:E,TCD!J:J,Tableau3[[#This Row],[Rubrique budgétaire]],TCD!C:C,Tableau3[[#This Row],[Nature d''achat]],TCD!D:D,Tableau3[[#This Row],[Cost center]])</f>
        <v>0</v>
      </c>
      <c r="F26">
        <f>+SUMIFS(TCD!E:E,TCD!B:B,Tableau3[[#This Row],[Rubrique budgétaire]],TCD!C:C,Tableau3[[#This Row],[Nature d''achat]],TCD!D:D,Tableau3[[#This Row],[Cost center]])</f>
        <v>0</v>
      </c>
      <c r="G26" s="5"/>
      <c r="H26" s="5"/>
    </row>
    <row r="27" spans="2:8" x14ac:dyDescent="0.3">
      <c r="E27">
        <f>+SUMIFS(TCD!E:E,TCD!J:J,Tableau3[[#This Row],[Rubrique budgétaire]],TCD!C:C,Tableau3[[#This Row],[Nature d''achat]],TCD!D:D,Tableau3[[#This Row],[Cost center]])</f>
        <v>0</v>
      </c>
      <c r="F27">
        <f>+SUMIFS(TCD!E:E,TCD!B:B,Tableau3[[#This Row],[Rubrique budgétaire]],TCD!C:C,Tableau3[[#This Row],[Nature d''achat]],TCD!D:D,Tableau3[[#This Row],[Cost center]])</f>
        <v>0</v>
      </c>
      <c r="G27" s="5"/>
      <c r="H27" s="5"/>
    </row>
  </sheetData>
  <conditionalFormatting sqref="I12:I27">
    <cfRule type="expression" dxfId="2" priority="6">
      <formula>$B12&lt;&gt;""</formula>
    </cfRule>
  </conditionalFormatting>
  <conditionalFormatting sqref="I12:I27">
    <cfRule type="expression" dxfId="1" priority="12">
      <formula>$G12="Budget dépassé"</formula>
    </cfRule>
  </conditionalFormatting>
  <dataValidations count="1">
    <dataValidation type="list" allowBlank="1" showInputMessage="1" showErrorMessage="1" sqref="H12:H27">
      <formula1>"Active,Inactive"</formula1>
    </dataValidation>
  </dataValidation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" id="{191BA099-96DB-4DD6-8780-8CBD5E620E63}">
            <x14:iconSet iconSet="3Flag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G12:H27</xm:sqref>
        </x14:conditionalFormatting>
      </x14:conditionalFormattings>
    </ex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5:L13"/>
  <sheetViews>
    <sheetView workbookViewId="0">
      <selection activeCell="E11" sqref="E11"/>
    </sheetView>
  </sheetViews>
  <sheetFormatPr baseColWidth="10" defaultRowHeight="14.4" x14ac:dyDescent="0.3"/>
  <cols>
    <col min="2" max="2" width="15.33203125" customWidth="1"/>
    <col min="3" max="3" width="15.5546875" bestFit="1" customWidth="1"/>
    <col min="8" max="8" width="12.33203125" customWidth="1"/>
  </cols>
  <sheetData>
    <row r="5" spans="2:12" x14ac:dyDescent="0.3">
      <c r="B5" t="s">
        <v>48</v>
      </c>
      <c r="C5" t="s">
        <v>49</v>
      </c>
      <c r="D5" t="s">
        <v>50</v>
      </c>
      <c r="E5" t="s">
        <v>51</v>
      </c>
      <c r="F5" t="s">
        <v>52</v>
      </c>
      <c r="G5" t="s">
        <v>53</v>
      </c>
      <c r="H5" t="s">
        <v>54</v>
      </c>
      <c r="I5" t="s">
        <v>57</v>
      </c>
      <c r="J5" t="s">
        <v>64</v>
      </c>
      <c r="K5" t="s">
        <v>89</v>
      </c>
      <c r="L5" t="s">
        <v>3</v>
      </c>
    </row>
    <row r="6" spans="2:12" x14ac:dyDescent="0.3">
      <c r="C6" s="7"/>
      <c r="F6" s="9"/>
      <c r="G6" s="9">
        <f>+Tableau4[[#This Row],[nombre]]*Tableau4[[#This Row],[prix]]</f>
        <v>0</v>
      </c>
      <c r="J6" t="s">
        <v>73</v>
      </c>
    </row>
    <row r="7" spans="2:12" x14ac:dyDescent="0.3">
      <c r="C7" s="7"/>
      <c r="F7" s="9"/>
      <c r="G7" s="9"/>
    </row>
    <row r="8" spans="2:12" x14ac:dyDescent="0.3">
      <c r="C8" s="7"/>
      <c r="F8" s="9"/>
      <c r="G8" s="13"/>
    </row>
    <row r="9" spans="2:12" x14ac:dyDescent="0.3">
      <c r="C9" s="7"/>
      <c r="F9" s="9"/>
      <c r="G9" s="13"/>
    </row>
    <row r="10" spans="2:12" x14ac:dyDescent="0.3">
      <c r="C10" s="7">
        <v>44088.713692129626</v>
      </c>
      <c r="D10">
        <v>5</v>
      </c>
      <c r="E10">
        <v>35</v>
      </c>
      <c r="F10" s="9">
        <v>7</v>
      </c>
      <c r="G10" s="13"/>
      <c r="H10" t="s">
        <v>15</v>
      </c>
      <c r="I10" t="s">
        <v>100</v>
      </c>
      <c r="J10" t="s">
        <v>80</v>
      </c>
      <c r="K10" t="s">
        <v>90</v>
      </c>
      <c r="L10" t="s">
        <v>95</v>
      </c>
    </row>
    <row r="11" spans="2:12" x14ac:dyDescent="0.3">
      <c r="C11" s="7">
        <v>44089.373657407406</v>
      </c>
      <c r="D11" t="s">
        <v>50</v>
      </c>
      <c r="E11">
        <v>3</v>
      </c>
      <c r="F11" s="9">
        <v>4</v>
      </c>
      <c r="G11" s="13">
        <v>12</v>
      </c>
      <c r="H11" t="s">
        <v>13</v>
      </c>
      <c r="I11" t="s">
        <v>100</v>
      </c>
      <c r="J11" t="s">
        <v>80</v>
      </c>
      <c r="K11" t="s">
        <v>90</v>
      </c>
      <c r="L11" t="s">
        <v>95</v>
      </c>
    </row>
    <row r="12" spans="2:12" x14ac:dyDescent="0.3">
      <c r="C12" s="7">
        <v>44089.513275462959</v>
      </c>
      <c r="D12" t="s">
        <v>98</v>
      </c>
      <c r="E12">
        <v>3</v>
      </c>
      <c r="F12" s="9">
        <v>4</v>
      </c>
      <c r="G12" s="13">
        <v>12</v>
      </c>
      <c r="H12" t="s">
        <v>17</v>
      </c>
      <c r="I12" t="s">
        <v>100</v>
      </c>
    </row>
    <row r="13" spans="2:12" x14ac:dyDescent="0.3">
      <c r="C13" s="7">
        <v>44089.51630787037</v>
      </c>
      <c r="D13" t="s">
        <v>99</v>
      </c>
      <c r="E13">
        <v>3</v>
      </c>
      <c r="F13" s="9">
        <v>2</v>
      </c>
      <c r="G13" s="13">
        <v>6</v>
      </c>
      <c r="H13" t="s">
        <v>8</v>
      </c>
      <c r="I13" t="s">
        <v>100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0</xdr:col>
                <xdr:colOff>464820</xdr:colOff>
                <xdr:row>0</xdr:row>
                <xdr:rowOff>167640</xdr:rowOff>
              </from>
              <to>
                <xdr:col>1</xdr:col>
                <xdr:colOff>533400</xdr:colOff>
                <xdr:row>3</xdr:row>
                <xdr:rowOff>0</xdr:rowOff>
              </to>
            </anchor>
          </controlPr>
        </control>
      </mc:Choice>
      <mc:Fallback>
        <control shapeId="3074" r:id="rId4" name="CommandButton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7:N14"/>
  <sheetViews>
    <sheetView showGridLines="0" workbookViewId="0">
      <selection activeCell="J13" sqref="J13"/>
    </sheetView>
  </sheetViews>
  <sheetFormatPr baseColWidth="10" defaultRowHeight="14.4" x14ac:dyDescent="0.3"/>
  <cols>
    <col min="2" max="2" width="22.88671875" bestFit="1" customWidth="1"/>
    <col min="3" max="3" width="20.88671875" bestFit="1" customWidth="1"/>
    <col min="4" max="4" width="15.5546875" customWidth="1"/>
    <col min="5" max="5" width="18" bestFit="1" customWidth="1"/>
    <col min="6" max="6" width="11.88671875" bestFit="1" customWidth="1"/>
    <col min="10" max="10" width="19.5546875" bestFit="1" customWidth="1"/>
    <col min="11" max="11" width="22.33203125" bestFit="1" customWidth="1"/>
    <col min="12" max="12" width="5.88671875" customWidth="1"/>
    <col min="13" max="13" width="15.88671875" bestFit="1" customWidth="1"/>
    <col min="14" max="14" width="11.88671875" bestFit="1" customWidth="1"/>
  </cols>
  <sheetData>
    <row r="7" spans="2:14" x14ac:dyDescent="0.3">
      <c r="B7" s="10" t="s">
        <v>3</v>
      </c>
      <c r="C7" t="s">
        <v>90</v>
      </c>
      <c r="J7" t="s">
        <v>87</v>
      </c>
    </row>
    <row r="8" spans="2:14" x14ac:dyDescent="0.3">
      <c r="B8" s="10" t="s">
        <v>89</v>
      </c>
      <c r="C8" t="s">
        <v>95</v>
      </c>
    </row>
    <row r="10" spans="2:14" x14ac:dyDescent="0.3">
      <c r="B10" s="10" t="s">
        <v>57</v>
      </c>
      <c r="C10" s="10" t="s">
        <v>58</v>
      </c>
      <c r="D10" s="10" t="s">
        <v>64</v>
      </c>
      <c r="E10" t="s">
        <v>86</v>
      </c>
      <c r="J10" s="10" t="s">
        <v>77</v>
      </c>
      <c r="K10" s="10" t="s">
        <v>78</v>
      </c>
    </row>
    <row r="11" spans="2:14" x14ac:dyDescent="0.3">
      <c r="B11" t="s">
        <v>85</v>
      </c>
      <c r="C11" t="s">
        <v>84</v>
      </c>
      <c r="D11" t="s">
        <v>80</v>
      </c>
      <c r="E11" s="12">
        <v>7890</v>
      </c>
      <c r="J11" s="10" t="s">
        <v>74</v>
      </c>
      <c r="K11" t="s">
        <v>73</v>
      </c>
      <c r="L11" t="s">
        <v>75</v>
      </c>
      <c r="M11" t="s">
        <v>80</v>
      </c>
      <c r="N11" t="s">
        <v>76</v>
      </c>
    </row>
    <row r="12" spans="2:14" x14ac:dyDescent="0.3">
      <c r="B12" t="s">
        <v>76</v>
      </c>
      <c r="E12" s="12">
        <v>7890</v>
      </c>
      <c r="J12" s="11" t="s">
        <v>75</v>
      </c>
      <c r="K12" s="12">
        <v>0</v>
      </c>
      <c r="L12" s="12"/>
      <c r="M12" s="12"/>
      <c r="N12" s="12">
        <v>0</v>
      </c>
    </row>
    <row r="13" spans="2:14" x14ac:dyDescent="0.3">
      <c r="J13" s="11" t="s">
        <v>100</v>
      </c>
      <c r="K13" s="12"/>
      <c r="L13" s="12">
        <v>18</v>
      </c>
      <c r="M13" s="12">
        <v>12</v>
      </c>
      <c r="N13" s="12">
        <v>30</v>
      </c>
    </row>
    <row r="14" spans="2:14" x14ac:dyDescent="0.3">
      <c r="J14" s="11" t="s">
        <v>76</v>
      </c>
      <c r="K14" s="12">
        <v>0</v>
      </c>
      <c r="L14" s="12">
        <v>18</v>
      </c>
      <c r="M14" s="12">
        <v>12</v>
      </c>
      <c r="N14" s="12">
        <v>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5:G11"/>
  <sheetViews>
    <sheetView workbookViewId="0">
      <selection activeCell="D29" sqref="D29"/>
    </sheetView>
  </sheetViews>
  <sheetFormatPr baseColWidth="10" defaultRowHeight="14.4" x14ac:dyDescent="0.3"/>
  <cols>
    <col min="4" max="4" width="18.33203125" bestFit="1" customWidth="1"/>
    <col min="5" max="5" width="16.21875" bestFit="1" customWidth="1"/>
    <col min="6" max="6" width="18.109375" bestFit="1" customWidth="1"/>
    <col min="7" max="7" width="8.44140625" bestFit="1" customWidth="1"/>
  </cols>
  <sheetData>
    <row r="5" spans="2:7" x14ac:dyDescent="0.3">
      <c r="B5" s="14" t="s">
        <v>3</v>
      </c>
      <c r="C5" s="14" t="s">
        <v>89</v>
      </c>
      <c r="D5" s="14" t="s">
        <v>57</v>
      </c>
      <c r="E5" s="15" t="s">
        <v>64</v>
      </c>
      <c r="F5" s="16" t="s">
        <v>58</v>
      </c>
      <c r="G5" s="15" t="s">
        <v>79</v>
      </c>
    </row>
    <row r="6" spans="2:7" x14ac:dyDescent="0.3">
      <c r="B6" t="s">
        <v>90</v>
      </c>
      <c r="C6" t="s">
        <v>93</v>
      </c>
      <c r="D6" t="s">
        <v>85</v>
      </c>
      <c r="E6" t="s">
        <v>80</v>
      </c>
      <c r="F6" t="s">
        <v>83</v>
      </c>
      <c r="G6">
        <v>5000</v>
      </c>
    </row>
    <row r="7" spans="2:7" x14ac:dyDescent="0.3">
      <c r="B7" t="s">
        <v>90</v>
      </c>
      <c r="C7" t="s">
        <v>93</v>
      </c>
      <c r="D7" t="s">
        <v>85</v>
      </c>
      <c r="E7" t="s">
        <v>81</v>
      </c>
      <c r="F7" t="s">
        <v>83</v>
      </c>
      <c r="G7">
        <v>7000</v>
      </c>
    </row>
    <row r="8" spans="2:7" x14ac:dyDescent="0.3">
      <c r="B8" t="s">
        <v>91</v>
      </c>
      <c r="C8" t="s">
        <v>94</v>
      </c>
      <c r="D8" t="s">
        <v>85</v>
      </c>
      <c r="E8" t="s">
        <v>82</v>
      </c>
      <c r="F8" t="s">
        <v>83</v>
      </c>
      <c r="G8">
        <v>2800</v>
      </c>
    </row>
    <row r="9" spans="2:7" x14ac:dyDescent="0.3">
      <c r="B9" t="s">
        <v>90</v>
      </c>
      <c r="C9" t="s">
        <v>95</v>
      </c>
      <c r="D9" t="s">
        <v>85</v>
      </c>
      <c r="E9" t="s">
        <v>80</v>
      </c>
      <c r="F9" t="s">
        <v>84</v>
      </c>
      <c r="G9">
        <v>7890</v>
      </c>
    </row>
    <row r="10" spans="2:7" x14ac:dyDescent="0.3">
      <c r="B10" t="s">
        <v>90</v>
      </c>
      <c r="C10" t="s">
        <v>93</v>
      </c>
      <c r="D10" t="s">
        <v>85</v>
      </c>
      <c r="E10" t="s">
        <v>81</v>
      </c>
      <c r="F10" t="s">
        <v>84</v>
      </c>
      <c r="G10">
        <v>4780</v>
      </c>
    </row>
    <row r="11" spans="2:7" x14ac:dyDescent="0.3">
      <c r="B11" t="s">
        <v>92</v>
      </c>
      <c r="C11" t="s">
        <v>96</v>
      </c>
      <c r="D11" t="s">
        <v>85</v>
      </c>
      <c r="E11" t="s">
        <v>82</v>
      </c>
      <c r="F11" t="s">
        <v>84</v>
      </c>
      <c r="G11">
        <v>8950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6:I10"/>
  <sheetViews>
    <sheetView workbookViewId="0">
      <selection activeCell="I7" sqref="I7:I9"/>
    </sheetView>
  </sheetViews>
  <sheetFormatPr baseColWidth="10" defaultRowHeight="14.4" x14ac:dyDescent="0.3"/>
  <cols>
    <col min="2" max="2" width="17.44140625" bestFit="1" customWidth="1"/>
    <col min="3" max="3" width="16.21875" bestFit="1" customWidth="1"/>
    <col min="4" max="4" width="16.21875" customWidth="1"/>
  </cols>
  <sheetData>
    <row r="6" spans="2:9" x14ac:dyDescent="0.3">
      <c r="B6" t="s">
        <v>57</v>
      </c>
      <c r="C6" t="s">
        <v>64</v>
      </c>
      <c r="D6" t="s">
        <v>58</v>
      </c>
      <c r="F6" t="s">
        <v>69</v>
      </c>
      <c r="G6" t="s">
        <v>65</v>
      </c>
      <c r="H6" t="s">
        <v>97</v>
      </c>
      <c r="I6" t="s">
        <v>3</v>
      </c>
    </row>
    <row r="7" spans="2:9" x14ac:dyDescent="0.3">
      <c r="B7" t="s">
        <v>85</v>
      </c>
      <c r="C7" t="s">
        <v>80</v>
      </c>
      <c r="D7" t="s">
        <v>83</v>
      </c>
      <c r="F7" t="s">
        <v>70</v>
      </c>
      <c r="G7" t="s">
        <v>66</v>
      </c>
      <c r="H7" t="s">
        <v>93</v>
      </c>
      <c r="I7" t="s">
        <v>90</v>
      </c>
    </row>
    <row r="8" spans="2:9" x14ac:dyDescent="0.3">
      <c r="B8" t="s">
        <v>62</v>
      </c>
      <c r="C8" t="s">
        <v>81</v>
      </c>
      <c r="D8" t="s">
        <v>84</v>
      </c>
      <c r="F8" t="s">
        <v>71</v>
      </c>
      <c r="G8" t="s">
        <v>67</v>
      </c>
      <c r="H8" t="s">
        <v>95</v>
      </c>
      <c r="I8" t="s">
        <v>91</v>
      </c>
    </row>
    <row r="9" spans="2:9" x14ac:dyDescent="0.3">
      <c r="B9" t="s">
        <v>63</v>
      </c>
      <c r="C9" t="s">
        <v>82</v>
      </c>
      <c r="F9" t="s">
        <v>72</v>
      </c>
      <c r="G9" t="s">
        <v>68</v>
      </c>
      <c r="H9" t="s">
        <v>94</v>
      </c>
      <c r="I9" t="s">
        <v>92</v>
      </c>
    </row>
    <row r="10" spans="2:9" x14ac:dyDescent="0.3">
      <c r="H10" t="s">
        <v>96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5:I15"/>
  <sheetViews>
    <sheetView showGridLines="0" workbookViewId="0">
      <selection activeCell="H29" sqref="H29"/>
    </sheetView>
  </sheetViews>
  <sheetFormatPr baseColWidth="10" defaultRowHeight="14.4" x14ac:dyDescent="0.3"/>
  <cols>
    <col min="9" max="9" width="17.88671875" bestFit="1" customWidth="1"/>
  </cols>
  <sheetData>
    <row r="5" spans="2:9" x14ac:dyDescent="0.3">
      <c r="B5" t="s">
        <v>0</v>
      </c>
      <c r="C5" t="s">
        <v>1</v>
      </c>
      <c r="D5" t="s">
        <v>2</v>
      </c>
      <c r="E5" t="s">
        <v>3</v>
      </c>
      <c r="F5" t="s">
        <v>5</v>
      </c>
      <c r="G5" t="s">
        <v>4</v>
      </c>
      <c r="H5" t="s">
        <v>6</v>
      </c>
      <c r="I5" t="s">
        <v>7</v>
      </c>
    </row>
    <row r="6" spans="2:9" x14ac:dyDescent="0.3">
      <c r="B6" t="s">
        <v>8</v>
      </c>
      <c r="C6" t="s">
        <v>9</v>
      </c>
      <c r="D6">
        <v>1000</v>
      </c>
      <c r="E6" t="s">
        <v>10</v>
      </c>
      <c r="F6" t="s">
        <v>11</v>
      </c>
      <c r="G6">
        <v>6666666658</v>
      </c>
      <c r="H6" s="1" t="s">
        <v>12</v>
      </c>
      <c r="I6" t="str">
        <f t="shared" ref="I6:I15" si="0">CONCATENATE(LEFT(F6,2)," ",D6," ", E6)</f>
        <v>Ma 1000 Casablanca</v>
      </c>
    </row>
    <row r="7" spans="2:9" x14ac:dyDescent="0.3">
      <c r="B7" t="s">
        <v>13</v>
      </c>
      <c r="C7" t="s">
        <v>14</v>
      </c>
      <c r="D7">
        <v>1001</v>
      </c>
      <c r="E7" t="s">
        <v>10</v>
      </c>
      <c r="F7" t="s">
        <v>11</v>
      </c>
      <c r="G7">
        <v>6666666659</v>
      </c>
      <c r="H7" s="1" t="s">
        <v>12</v>
      </c>
      <c r="I7" t="str">
        <f t="shared" si="0"/>
        <v>Ma 1001 Casablanca</v>
      </c>
    </row>
    <row r="8" spans="2:9" x14ac:dyDescent="0.3">
      <c r="B8" t="s">
        <v>15</v>
      </c>
      <c r="C8" t="s">
        <v>16</v>
      </c>
      <c r="D8">
        <v>1002</v>
      </c>
      <c r="E8" t="s">
        <v>10</v>
      </c>
      <c r="F8" t="s">
        <v>11</v>
      </c>
      <c r="G8">
        <v>6666666660</v>
      </c>
      <c r="H8" s="1" t="s">
        <v>12</v>
      </c>
      <c r="I8" t="str">
        <f t="shared" si="0"/>
        <v>Ma 1002 Casablanca</v>
      </c>
    </row>
    <row r="9" spans="2:9" x14ac:dyDescent="0.3">
      <c r="B9" t="s">
        <v>17</v>
      </c>
      <c r="C9" t="s">
        <v>18</v>
      </c>
      <c r="D9">
        <v>1003</v>
      </c>
      <c r="E9" t="s">
        <v>10</v>
      </c>
      <c r="F9" t="s">
        <v>11</v>
      </c>
      <c r="G9">
        <v>6666666661</v>
      </c>
      <c r="H9" s="1" t="s">
        <v>12</v>
      </c>
      <c r="I9" t="str">
        <f t="shared" si="0"/>
        <v>Ma 1003 Casablanca</v>
      </c>
    </row>
    <row r="10" spans="2:9" x14ac:dyDescent="0.3">
      <c r="B10" t="s">
        <v>19</v>
      </c>
      <c r="C10" t="s">
        <v>20</v>
      </c>
      <c r="D10">
        <v>1004</v>
      </c>
      <c r="E10" t="s">
        <v>10</v>
      </c>
      <c r="F10" t="s">
        <v>11</v>
      </c>
      <c r="G10">
        <v>6666666662</v>
      </c>
      <c r="H10" s="1" t="s">
        <v>12</v>
      </c>
      <c r="I10" t="str">
        <f t="shared" si="0"/>
        <v>Ma 1004 Casablanca</v>
      </c>
    </row>
    <row r="11" spans="2:9" x14ac:dyDescent="0.3">
      <c r="B11" t="s">
        <v>21</v>
      </c>
      <c r="C11" t="s">
        <v>22</v>
      </c>
      <c r="D11">
        <v>1005</v>
      </c>
      <c r="E11" t="s">
        <v>10</v>
      </c>
      <c r="F11" t="s">
        <v>11</v>
      </c>
      <c r="G11">
        <v>6666666663</v>
      </c>
      <c r="H11" s="1" t="s">
        <v>12</v>
      </c>
      <c r="I11" t="str">
        <f t="shared" si="0"/>
        <v>Ma 1005 Casablanca</v>
      </c>
    </row>
    <row r="12" spans="2:9" x14ac:dyDescent="0.3">
      <c r="B12" t="s">
        <v>23</v>
      </c>
      <c r="C12" t="s">
        <v>24</v>
      </c>
      <c r="D12">
        <v>1006</v>
      </c>
      <c r="E12" t="s">
        <v>10</v>
      </c>
      <c r="F12" t="s">
        <v>11</v>
      </c>
      <c r="G12">
        <v>6666666664</v>
      </c>
      <c r="H12" s="1" t="s">
        <v>12</v>
      </c>
      <c r="I12" t="str">
        <f t="shared" si="0"/>
        <v>Ma 1006 Casablanca</v>
      </c>
    </row>
    <row r="13" spans="2:9" x14ac:dyDescent="0.3">
      <c r="B13" t="s">
        <v>25</v>
      </c>
      <c r="C13" t="s">
        <v>26</v>
      </c>
      <c r="D13">
        <v>1007</v>
      </c>
      <c r="E13" t="s">
        <v>10</v>
      </c>
      <c r="F13" t="s">
        <v>11</v>
      </c>
      <c r="G13">
        <v>6666666665</v>
      </c>
      <c r="H13" s="1" t="s">
        <v>12</v>
      </c>
      <c r="I13" t="str">
        <f t="shared" si="0"/>
        <v>Ma 1007 Casablanca</v>
      </c>
    </row>
    <row r="14" spans="2:9" x14ac:dyDescent="0.3">
      <c r="B14" t="s">
        <v>27</v>
      </c>
      <c r="C14" t="s">
        <v>28</v>
      </c>
      <c r="D14">
        <v>1008</v>
      </c>
      <c r="E14" t="s">
        <v>10</v>
      </c>
      <c r="F14" t="s">
        <v>11</v>
      </c>
      <c r="G14">
        <v>6666666666</v>
      </c>
      <c r="H14" s="1" t="s">
        <v>12</v>
      </c>
      <c r="I14" t="str">
        <f t="shared" si="0"/>
        <v>Ma 1008 Casablanca</v>
      </c>
    </row>
    <row r="15" spans="2:9" x14ac:dyDescent="0.3">
      <c r="B15" t="s">
        <v>29</v>
      </c>
      <c r="C15" t="s">
        <v>30</v>
      </c>
      <c r="D15">
        <v>1009</v>
      </c>
      <c r="E15" t="s">
        <v>10</v>
      </c>
      <c r="F15" t="s">
        <v>11</v>
      </c>
      <c r="G15">
        <v>6666666667</v>
      </c>
      <c r="H15" s="1" t="s">
        <v>12</v>
      </c>
      <c r="I15" t="str">
        <f t="shared" si="0"/>
        <v>Ma 1009 Casablanca</v>
      </c>
    </row>
  </sheetData>
  <hyperlinks>
    <hyperlink ref="H6" r:id="rId1"/>
    <hyperlink ref="H7" r:id="rId2"/>
    <hyperlink ref="H8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</hyperlinks>
  <pageMargins left="0.7" right="0.7" top="0.75" bottom="0.75" header="0.3" footer="0.3"/>
  <tableParts count="1">
    <tablePart r:id="rId1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5:I20"/>
  <sheetViews>
    <sheetView showGridLines="0" workbookViewId="0">
      <selection activeCell="E18" sqref="E18"/>
    </sheetView>
  </sheetViews>
  <sheetFormatPr baseColWidth="10" defaultRowHeight="14.4" x14ac:dyDescent="0.3"/>
  <sheetData>
    <row r="5" spans="2:9" x14ac:dyDescent="0.3">
      <c r="B5" s="2" t="s">
        <v>0</v>
      </c>
      <c r="C5" s="2" t="s">
        <v>1</v>
      </c>
      <c r="D5" s="2" t="s">
        <v>2</v>
      </c>
      <c r="E5" s="2" t="s">
        <v>3</v>
      </c>
      <c r="F5" s="2" t="s">
        <v>5</v>
      </c>
      <c r="G5" s="2" t="s">
        <v>4</v>
      </c>
      <c r="H5" s="2" t="s">
        <v>6</v>
      </c>
      <c r="I5" s="2" t="s">
        <v>7</v>
      </c>
    </row>
    <row r="6" spans="2:9" x14ac:dyDescent="0.3">
      <c r="B6" s="3" t="s">
        <v>31</v>
      </c>
      <c r="C6" s="3" t="s">
        <v>9</v>
      </c>
      <c r="D6" s="3">
        <v>1000</v>
      </c>
      <c r="E6" s="3" t="s">
        <v>10</v>
      </c>
      <c r="F6" s="3" t="s">
        <v>11</v>
      </c>
      <c r="G6" s="3">
        <v>6666666658</v>
      </c>
      <c r="H6" s="4" t="s">
        <v>12</v>
      </c>
      <c r="I6" s="3" t="str">
        <f>CONCATENATE(LEFT(F6,2)," ",D6," ", E6)</f>
        <v>Ma 1000 Casablanca</v>
      </c>
    </row>
    <row r="7" spans="2:9" x14ac:dyDescent="0.3">
      <c r="B7" s="3" t="s">
        <v>32</v>
      </c>
      <c r="C7" s="3" t="s">
        <v>14</v>
      </c>
      <c r="D7" s="3">
        <v>1001</v>
      </c>
      <c r="E7" s="3" t="s">
        <v>10</v>
      </c>
      <c r="F7" s="3" t="s">
        <v>11</v>
      </c>
      <c r="G7" s="3">
        <v>6666666659</v>
      </c>
      <c r="H7" s="4" t="s">
        <v>12</v>
      </c>
      <c r="I7" s="3" t="str">
        <f t="shared" ref="I7:I12" si="0">CONCATENATE(LEFT(F7,2)," ",D7," ", E7)</f>
        <v>Ma 1001 Casablanca</v>
      </c>
    </row>
    <row r="8" spans="2:9" x14ac:dyDescent="0.3">
      <c r="B8" s="3" t="s">
        <v>33</v>
      </c>
      <c r="C8" s="3" t="s">
        <v>16</v>
      </c>
      <c r="D8" s="3">
        <v>1002</v>
      </c>
      <c r="E8" s="3" t="s">
        <v>10</v>
      </c>
      <c r="F8" s="3" t="s">
        <v>11</v>
      </c>
      <c r="G8" s="3">
        <v>6666666660</v>
      </c>
      <c r="H8" s="4" t="s">
        <v>12</v>
      </c>
      <c r="I8" s="3" t="str">
        <f t="shared" si="0"/>
        <v>Ma 1002 Casablanca</v>
      </c>
    </row>
    <row r="9" spans="2:9" x14ac:dyDescent="0.3">
      <c r="B9" s="3" t="s">
        <v>34</v>
      </c>
      <c r="C9" s="3" t="s">
        <v>18</v>
      </c>
      <c r="D9" s="3">
        <v>1003</v>
      </c>
      <c r="E9" s="3" t="s">
        <v>10</v>
      </c>
      <c r="F9" s="3" t="s">
        <v>11</v>
      </c>
      <c r="G9" s="3">
        <v>6666666661</v>
      </c>
      <c r="H9" s="4" t="s">
        <v>12</v>
      </c>
      <c r="I9" s="3" t="str">
        <f t="shared" si="0"/>
        <v>Ma 1003 Casablanca</v>
      </c>
    </row>
    <row r="10" spans="2:9" x14ac:dyDescent="0.3">
      <c r="B10" s="3" t="s">
        <v>35</v>
      </c>
      <c r="C10" s="3" t="s">
        <v>20</v>
      </c>
      <c r="D10" s="3">
        <v>1004</v>
      </c>
      <c r="E10" s="3" t="s">
        <v>10</v>
      </c>
      <c r="F10" s="3" t="s">
        <v>11</v>
      </c>
      <c r="G10" s="3">
        <v>6666666662</v>
      </c>
      <c r="H10" s="4" t="s">
        <v>12</v>
      </c>
      <c r="I10" s="3" t="str">
        <f t="shared" si="0"/>
        <v>Ma 1004 Casablanca</v>
      </c>
    </row>
    <row r="11" spans="2:9" x14ac:dyDescent="0.3">
      <c r="B11" s="3" t="s">
        <v>36</v>
      </c>
      <c r="C11" s="3" t="s">
        <v>22</v>
      </c>
      <c r="D11" s="3">
        <v>1005</v>
      </c>
      <c r="E11" s="3" t="s">
        <v>10</v>
      </c>
      <c r="F11" s="3" t="s">
        <v>11</v>
      </c>
      <c r="G11" s="3">
        <v>6666666663</v>
      </c>
      <c r="H11" s="4" t="s">
        <v>12</v>
      </c>
      <c r="I11" s="3" t="str">
        <f t="shared" si="0"/>
        <v>Ma 1005 Casablanca</v>
      </c>
    </row>
    <row r="12" spans="2:9" x14ac:dyDescent="0.3">
      <c r="B12" s="3" t="s">
        <v>37</v>
      </c>
      <c r="C12" s="3" t="s">
        <v>24</v>
      </c>
      <c r="D12" s="3">
        <v>1006</v>
      </c>
      <c r="E12" s="3" t="s">
        <v>10</v>
      </c>
      <c r="F12" s="3" t="s">
        <v>11</v>
      </c>
      <c r="G12" s="3">
        <v>6666666664</v>
      </c>
      <c r="H12" s="4" t="s">
        <v>12</v>
      </c>
      <c r="I12" s="3" t="str">
        <f t="shared" si="0"/>
        <v>Ma 1006 Casablanca</v>
      </c>
    </row>
    <row r="13" spans="2:9" x14ac:dyDescent="0.3">
      <c r="B13" s="3" t="s">
        <v>38</v>
      </c>
      <c r="C13" s="3" t="s">
        <v>26</v>
      </c>
      <c r="D13" s="3">
        <v>1007</v>
      </c>
      <c r="E13" s="3" t="s">
        <v>10</v>
      </c>
      <c r="F13" s="3" t="s">
        <v>11</v>
      </c>
      <c r="G13" s="3">
        <v>6666666665</v>
      </c>
      <c r="H13" s="4" t="s">
        <v>12</v>
      </c>
      <c r="I13" s="3" t="str">
        <f>CONCATENATE(LEFT(F13,2)," ",D13," ", E13)</f>
        <v>Ma 1007 Casablanca</v>
      </c>
    </row>
    <row r="14" spans="2:9" x14ac:dyDescent="0.3">
      <c r="B14" s="3" t="s">
        <v>39</v>
      </c>
      <c r="C14" s="3" t="s">
        <v>28</v>
      </c>
      <c r="D14" s="3">
        <v>1008</v>
      </c>
      <c r="E14" s="3" t="s">
        <v>10</v>
      </c>
      <c r="F14" s="3" t="s">
        <v>11</v>
      </c>
      <c r="G14" s="3">
        <v>6666666666</v>
      </c>
      <c r="H14" s="4" t="s">
        <v>12</v>
      </c>
      <c r="I14" s="3" t="str">
        <f>CONCATENATE(LEFT(F14,2)," ",D14," ", E14)</f>
        <v>Ma 1008 Casablanca</v>
      </c>
    </row>
    <row r="15" spans="2:9" x14ac:dyDescent="0.3">
      <c r="B15" s="3" t="s">
        <v>40</v>
      </c>
      <c r="C15" s="3" t="s">
        <v>30</v>
      </c>
      <c r="D15" s="3">
        <v>1009</v>
      </c>
      <c r="E15" s="3" t="s">
        <v>10</v>
      </c>
      <c r="F15" s="3" t="s">
        <v>11</v>
      </c>
      <c r="G15" s="3">
        <v>6666666667</v>
      </c>
      <c r="H15" s="4" t="s">
        <v>12</v>
      </c>
      <c r="I15" s="3" t="str">
        <f>CONCATENATE(LEFT(F15,2)," ",D15," ", E15)</f>
        <v>Ma 1009 Casablanca</v>
      </c>
    </row>
    <row r="20" spans="4:4" x14ac:dyDescent="0.3">
      <c r="D20">
        <v>5</v>
      </c>
    </row>
  </sheetData>
  <hyperlinks>
    <hyperlink ref="H6" r:id="rId1"/>
    <hyperlink ref="H7" r:id="rId2"/>
    <hyperlink ref="H8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</hyperlinks>
  <pageMargins left="0.7" right="0.7" top="0.75" bottom="0.75" header="0.3" footer="0.3"/>
  <tableParts count="1">
    <tablePart r:id="rId1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7:J32"/>
  <sheetViews>
    <sheetView showGridLines="0" workbookViewId="0">
      <selection activeCell="D20" sqref="D20"/>
    </sheetView>
  </sheetViews>
  <sheetFormatPr baseColWidth="10" defaultRowHeight="14.4" x14ac:dyDescent="0.3"/>
  <sheetData>
    <row r="17" spans="2:10" x14ac:dyDescent="0.3">
      <c r="B17" s="6" t="s">
        <v>41</v>
      </c>
    </row>
    <row r="19" spans="2:10" x14ac:dyDescent="0.3">
      <c r="B19" t="s">
        <v>42</v>
      </c>
      <c r="C19" t="s">
        <v>43</v>
      </c>
      <c r="D19">
        <v>1</v>
      </c>
      <c r="E19" t="str">
        <f>+C19&amp;TEXT(D19,"00000")</f>
        <v>ART-00001</v>
      </c>
    </row>
    <row r="20" spans="2:10" x14ac:dyDescent="0.3">
      <c r="B20" t="s">
        <v>55</v>
      </c>
      <c r="C20" t="s">
        <v>56</v>
      </c>
      <c r="D20">
        <v>6</v>
      </c>
      <c r="E20" t="str">
        <f>+C20&amp;TEXT(D20,"00000")</f>
        <v>Ord-00006</v>
      </c>
    </row>
    <row r="32" spans="2:10" x14ac:dyDescent="0.3">
      <c r="J3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Home</vt:lpstr>
      <vt:lpstr>Suivi budgétaire</vt:lpstr>
      <vt:lpstr>Order</vt:lpstr>
      <vt:lpstr>TCD</vt:lpstr>
      <vt:lpstr>Budget</vt:lpstr>
      <vt:lpstr>Rubriques</vt:lpstr>
      <vt:lpstr>Fournisseur</vt:lpstr>
      <vt:lpstr>Client</vt:lpstr>
      <vt:lpstr>Config</vt:lpstr>
      <vt:lpstr>articles</vt:lpstr>
      <vt:lpstr>Costcenter</vt:lpstr>
      <vt:lpstr>Customers</vt:lpstr>
      <vt:lpstr>ECOLES</vt:lpstr>
      <vt:lpstr>nature</vt:lpstr>
      <vt:lpstr>reference</vt:lpstr>
      <vt:lpstr>Rub</vt:lpstr>
      <vt:lpstr>rubriquebudget</vt:lpstr>
      <vt:lpstr>Suppliers</vt:lpstr>
      <vt:lpstr>VILLE</vt:lpstr>
    </vt:vector>
  </TitlesOfParts>
  <Company>Sitel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Samah Kanan</dc:creator>
  <cp:lastModifiedBy>Yousra FOUAD</cp:lastModifiedBy>
  <dcterms:created xsi:type="dcterms:W3CDTF">2020-08-25T13:31:11Z</dcterms:created>
  <dcterms:modified xsi:type="dcterms:W3CDTF">2020-09-15T11:26:07Z</dcterms:modified>
</cp:coreProperties>
</file>