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fournel\Documents\Missions\RH\"/>
    </mc:Choice>
  </mc:AlternateContent>
  <xr:revisionPtr revIDLastSave="0" documentId="13_ncr:1_{0C8010E1-0F6C-45B0-89D8-A4880B5E3A6F}" xr6:coauthVersionLast="46" xr6:coauthVersionMax="46" xr10:uidLastSave="{00000000-0000-0000-0000-000000000000}"/>
  <bookViews>
    <workbookView xWindow="-108" yWindow="-108" windowWidth="23256" windowHeight="12576" firstSheet="2" activeTab="2" xr2:uid="{00000000-000D-0000-FFFF-FFFF00000000}"/>
  </bookViews>
  <sheets>
    <sheet name="Paramètres" sheetId="7" state="hidden" r:id="rId1"/>
    <sheet name="Calendrier" sheetId="8" state="hidden" r:id="rId2"/>
    <sheet name="Julien MARSAIS" sheetId="4" r:id="rId3"/>
  </sheets>
  <definedNames>
    <definedName name="_HS">Paramètres!$B$1</definedName>
    <definedName name="_JF">Calendrier!$C:$C</definedName>
    <definedName name="debut">Calendrier!$B$1</definedName>
    <definedName name="Segment_Année">#N/A</definedName>
    <definedName name="Segment_Dimanche_Férié">#N/A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4" l="1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A3" i="8" l="1"/>
  <c r="C4" i="8" l="1"/>
  <c r="L466" i="4"/>
  <c r="M466" i="4"/>
  <c r="C8" i="8" l="1"/>
  <c r="C7" i="8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B284" i="4" l="1"/>
  <c r="B459" i="4"/>
  <c r="B403" i="4"/>
  <c r="B347" i="4"/>
  <c r="B291" i="4"/>
  <c r="B235" i="4"/>
  <c r="B179" i="4"/>
  <c r="B123" i="4"/>
  <c r="B67" i="4"/>
  <c r="B445" i="4"/>
  <c r="B333" i="4"/>
  <c r="B221" i="4"/>
  <c r="B116" i="4"/>
  <c r="B354" i="4"/>
  <c r="B298" i="4"/>
  <c r="B186" i="4"/>
  <c r="B18" i="4"/>
  <c r="B417" i="4"/>
  <c r="B361" i="4"/>
  <c r="B305" i="4"/>
  <c r="B249" i="4"/>
  <c r="B193" i="4"/>
  <c r="B137" i="4"/>
  <c r="B81" i="4"/>
  <c r="B25" i="4"/>
  <c r="B277" i="4"/>
  <c r="B452" i="4"/>
  <c r="B396" i="4"/>
  <c r="B340" i="4"/>
  <c r="B130" i="4"/>
  <c r="B424" i="4"/>
  <c r="B368" i="4"/>
  <c r="B312" i="4"/>
  <c r="B256" i="4"/>
  <c r="B200" i="4"/>
  <c r="B144" i="4"/>
  <c r="B88" i="4"/>
  <c r="B32" i="4"/>
  <c r="B389" i="4"/>
  <c r="B165" i="4"/>
  <c r="B109" i="4"/>
  <c r="B53" i="4"/>
  <c r="B228" i="4"/>
  <c r="B410" i="4"/>
  <c r="B242" i="4"/>
  <c r="B74" i="4"/>
  <c r="B431" i="4"/>
  <c r="B375" i="4"/>
  <c r="B319" i="4"/>
  <c r="B263" i="4"/>
  <c r="B207" i="4"/>
  <c r="B151" i="4"/>
  <c r="B95" i="4"/>
  <c r="B172" i="4"/>
  <c r="B60" i="4"/>
  <c r="B438" i="4"/>
  <c r="B382" i="4"/>
  <c r="B326" i="4"/>
  <c r="B270" i="4"/>
  <c r="B214" i="4"/>
  <c r="B158" i="4"/>
  <c r="B102" i="4"/>
  <c r="B46" i="4"/>
  <c r="O463" i="4"/>
  <c r="B463" i="4"/>
  <c r="O451" i="4"/>
  <c r="B451" i="4"/>
  <c r="O443" i="4"/>
  <c r="B443" i="4"/>
  <c r="O435" i="4"/>
  <c r="B435" i="4"/>
  <c r="O423" i="4"/>
  <c r="B423" i="4"/>
  <c r="O415" i="4"/>
  <c r="B415" i="4"/>
  <c r="O407" i="4"/>
  <c r="B407" i="4"/>
  <c r="O395" i="4"/>
  <c r="B395" i="4"/>
  <c r="O387" i="4"/>
  <c r="B387" i="4"/>
  <c r="O379" i="4"/>
  <c r="B379" i="4"/>
  <c r="O367" i="4"/>
  <c r="B367" i="4"/>
  <c r="O363" i="4"/>
  <c r="B363" i="4"/>
  <c r="O355" i="4"/>
  <c r="B355" i="4"/>
  <c r="O343" i="4"/>
  <c r="B343" i="4"/>
  <c r="O307" i="4"/>
  <c r="B307" i="4"/>
  <c r="O299" i="4"/>
  <c r="B299" i="4"/>
  <c r="O287" i="4"/>
  <c r="B287" i="4"/>
  <c r="O227" i="4"/>
  <c r="B227" i="4"/>
  <c r="O219" i="4"/>
  <c r="B219" i="4"/>
  <c r="O211" i="4"/>
  <c r="B211" i="4"/>
  <c r="O199" i="4"/>
  <c r="B199" i="4"/>
  <c r="O191" i="4"/>
  <c r="B191" i="4"/>
  <c r="O183" i="4"/>
  <c r="B183" i="4"/>
  <c r="O171" i="4"/>
  <c r="B171" i="4"/>
  <c r="O167" i="4"/>
  <c r="B167" i="4"/>
  <c r="O159" i="4"/>
  <c r="B159" i="4"/>
  <c r="O147" i="4"/>
  <c r="B147" i="4"/>
  <c r="O139" i="4"/>
  <c r="B139" i="4"/>
  <c r="O131" i="4"/>
  <c r="B131" i="4"/>
  <c r="O119" i="4"/>
  <c r="B119" i="4"/>
  <c r="O111" i="4"/>
  <c r="B111" i="4"/>
  <c r="O107" i="4"/>
  <c r="B107" i="4"/>
  <c r="O99" i="4"/>
  <c r="B99" i="4"/>
  <c r="O87" i="4"/>
  <c r="B87" i="4"/>
  <c r="O79" i="4"/>
  <c r="B79" i="4"/>
  <c r="O71" i="4"/>
  <c r="B71" i="4"/>
  <c r="O59" i="4"/>
  <c r="B59" i="4"/>
  <c r="O47" i="4"/>
  <c r="B47" i="4"/>
  <c r="O35" i="4"/>
  <c r="B35" i="4"/>
  <c r="O27" i="4"/>
  <c r="B27" i="4"/>
  <c r="O15" i="4"/>
  <c r="B15" i="4"/>
  <c r="O462" i="4"/>
  <c r="B462" i="4"/>
  <c r="O458" i="4"/>
  <c r="B458" i="4"/>
  <c r="O454" i="4"/>
  <c r="B454" i="4"/>
  <c r="O450" i="4"/>
  <c r="B450" i="4"/>
  <c r="O446" i="4"/>
  <c r="B446" i="4"/>
  <c r="O442" i="4"/>
  <c r="B442" i="4"/>
  <c r="O434" i="4"/>
  <c r="B434" i="4"/>
  <c r="O430" i="4"/>
  <c r="B430" i="4"/>
  <c r="O426" i="4"/>
  <c r="B426" i="4"/>
  <c r="O422" i="4"/>
  <c r="B422" i="4"/>
  <c r="O418" i="4"/>
  <c r="B418" i="4"/>
  <c r="O414" i="4"/>
  <c r="B414" i="4"/>
  <c r="O406" i="4"/>
  <c r="B406" i="4"/>
  <c r="O402" i="4"/>
  <c r="B402" i="4"/>
  <c r="O398" i="4"/>
  <c r="B398" i="4"/>
  <c r="O394" i="4"/>
  <c r="B394" i="4"/>
  <c r="O390" i="4"/>
  <c r="B390" i="4"/>
  <c r="O386" i="4"/>
  <c r="B386" i="4"/>
  <c r="O378" i="4"/>
  <c r="B378" i="4"/>
  <c r="O374" i="4"/>
  <c r="B374" i="4"/>
  <c r="O370" i="4"/>
  <c r="B370" i="4"/>
  <c r="O366" i="4"/>
  <c r="B366" i="4"/>
  <c r="O362" i="4"/>
  <c r="B362" i="4"/>
  <c r="O358" i="4"/>
  <c r="B358" i="4"/>
  <c r="O350" i="4"/>
  <c r="B350" i="4"/>
  <c r="O346" i="4"/>
  <c r="B346" i="4"/>
  <c r="O342" i="4"/>
  <c r="B342" i="4"/>
  <c r="O338" i="4"/>
  <c r="B338" i="4"/>
  <c r="O334" i="4"/>
  <c r="B334" i="4"/>
  <c r="O330" i="4"/>
  <c r="B330" i="4"/>
  <c r="O322" i="4"/>
  <c r="B322" i="4"/>
  <c r="O318" i="4"/>
  <c r="B318" i="4"/>
  <c r="O314" i="4"/>
  <c r="B314" i="4"/>
  <c r="O310" i="4"/>
  <c r="B310" i="4"/>
  <c r="O306" i="4"/>
  <c r="B306" i="4"/>
  <c r="O302" i="4"/>
  <c r="B302" i="4"/>
  <c r="O294" i="4"/>
  <c r="B294" i="4"/>
  <c r="O290" i="4"/>
  <c r="B290" i="4"/>
  <c r="O286" i="4"/>
  <c r="B286" i="4"/>
  <c r="O282" i="4"/>
  <c r="B282" i="4"/>
  <c r="O278" i="4"/>
  <c r="B278" i="4"/>
  <c r="O274" i="4"/>
  <c r="B274" i="4"/>
  <c r="O266" i="4"/>
  <c r="B266" i="4"/>
  <c r="O262" i="4"/>
  <c r="B262" i="4"/>
  <c r="O258" i="4"/>
  <c r="B258" i="4"/>
  <c r="O254" i="4"/>
  <c r="B254" i="4"/>
  <c r="O250" i="4"/>
  <c r="B250" i="4"/>
  <c r="O246" i="4"/>
  <c r="B246" i="4"/>
  <c r="O238" i="4"/>
  <c r="B238" i="4"/>
  <c r="O234" i="4"/>
  <c r="B234" i="4"/>
  <c r="O230" i="4"/>
  <c r="B230" i="4"/>
  <c r="O226" i="4"/>
  <c r="B226" i="4"/>
  <c r="O222" i="4"/>
  <c r="B222" i="4"/>
  <c r="O218" i="4"/>
  <c r="B218" i="4"/>
  <c r="O210" i="4"/>
  <c r="B210" i="4"/>
  <c r="O206" i="4"/>
  <c r="B206" i="4"/>
  <c r="O202" i="4"/>
  <c r="B202" i="4"/>
  <c r="O198" i="4"/>
  <c r="B198" i="4"/>
  <c r="O194" i="4"/>
  <c r="B194" i="4"/>
  <c r="O190" i="4"/>
  <c r="B190" i="4"/>
  <c r="O182" i="4"/>
  <c r="B182" i="4"/>
  <c r="O178" i="4"/>
  <c r="B178" i="4"/>
  <c r="O174" i="4"/>
  <c r="B174" i="4"/>
  <c r="O170" i="4"/>
  <c r="B170" i="4"/>
  <c r="O166" i="4"/>
  <c r="B166" i="4"/>
  <c r="O162" i="4"/>
  <c r="B162" i="4"/>
  <c r="O154" i="4"/>
  <c r="B154" i="4"/>
  <c r="O150" i="4"/>
  <c r="B150" i="4"/>
  <c r="O146" i="4"/>
  <c r="B146" i="4"/>
  <c r="O142" i="4"/>
  <c r="B142" i="4"/>
  <c r="O138" i="4"/>
  <c r="B138" i="4"/>
  <c r="O134" i="4"/>
  <c r="B134" i="4"/>
  <c r="O126" i="4"/>
  <c r="B126" i="4"/>
  <c r="O122" i="4"/>
  <c r="B122" i="4"/>
  <c r="O118" i="4"/>
  <c r="B118" i="4"/>
  <c r="O114" i="4"/>
  <c r="B114" i="4"/>
  <c r="O110" i="4"/>
  <c r="B110" i="4"/>
  <c r="O106" i="4"/>
  <c r="B106" i="4"/>
  <c r="O98" i="4"/>
  <c r="B98" i="4"/>
  <c r="O94" i="4"/>
  <c r="B94" i="4"/>
  <c r="O90" i="4"/>
  <c r="B90" i="4"/>
  <c r="O86" i="4"/>
  <c r="B86" i="4"/>
  <c r="O82" i="4"/>
  <c r="B82" i="4"/>
  <c r="O78" i="4"/>
  <c r="B78" i="4"/>
  <c r="O70" i="4"/>
  <c r="B70" i="4"/>
  <c r="O66" i="4"/>
  <c r="B66" i="4"/>
  <c r="O62" i="4"/>
  <c r="B62" i="4"/>
  <c r="O58" i="4"/>
  <c r="B58" i="4"/>
  <c r="O54" i="4"/>
  <c r="B54" i="4"/>
  <c r="O50" i="4"/>
  <c r="B50" i="4"/>
  <c r="O42" i="4"/>
  <c r="B42" i="4"/>
  <c r="O38" i="4"/>
  <c r="B38" i="4"/>
  <c r="O34" i="4"/>
  <c r="B34" i="4"/>
  <c r="O30" i="4"/>
  <c r="B30" i="4"/>
  <c r="O26" i="4"/>
  <c r="B26" i="4"/>
  <c r="O22" i="4"/>
  <c r="B22" i="4"/>
  <c r="O14" i="4"/>
  <c r="B14" i="4"/>
  <c r="O10" i="4"/>
  <c r="B10" i="4"/>
  <c r="O6" i="4"/>
  <c r="B6" i="4"/>
  <c r="O447" i="4"/>
  <c r="B447" i="4"/>
  <c r="O439" i="4"/>
  <c r="B439" i="4"/>
  <c r="O427" i="4"/>
  <c r="B427" i="4"/>
  <c r="O335" i="4"/>
  <c r="B335" i="4"/>
  <c r="O331" i="4"/>
  <c r="B331" i="4"/>
  <c r="O323" i="4"/>
  <c r="B323" i="4"/>
  <c r="O311" i="4"/>
  <c r="B311" i="4"/>
  <c r="O303" i="4"/>
  <c r="B303" i="4"/>
  <c r="O295" i="4"/>
  <c r="B295" i="4"/>
  <c r="O283" i="4"/>
  <c r="B283" i="4"/>
  <c r="O275" i="4"/>
  <c r="B275" i="4"/>
  <c r="O267" i="4"/>
  <c r="B267" i="4"/>
  <c r="O255" i="4"/>
  <c r="B255" i="4"/>
  <c r="O247" i="4"/>
  <c r="B247" i="4"/>
  <c r="O243" i="4"/>
  <c r="B243" i="4"/>
  <c r="O231" i="4"/>
  <c r="B231" i="4"/>
  <c r="O223" i="4"/>
  <c r="B223" i="4"/>
  <c r="O215" i="4"/>
  <c r="B215" i="4"/>
  <c r="O203" i="4"/>
  <c r="B203" i="4"/>
  <c r="O55" i="4"/>
  <c r="B55" i="4"/>
  <c r="O43" i="4"/>
  <c r="B43" i="4"/>
  <c r="O31" i="4"/>
  <c r="B31" i="4"/>
  <c r="O19" i="4"/>
  <c r="B19" i="4"/>
  <c r="O7" i="4"/>
  <c r="B7" i="4"/>
  <c r="O465" i="4"/>
  <c r="B465" i="4"/>
  <c r="O461" i="4"/>
  <c r="B461" i="4"/>
  <c r="O457" i="4"/>
  <c r="B457" i="4"/>
  <c r="O453" i="4"/>
  <c r="B453" i="4"/>
  <c r="O449" i="4"/>
  <c r="B449" i="4"/>
  <c r="O441" i="4"/>
  <c r="B441" i="4"/>
  <c r="O437" i="4"/>
  <c r="B437" i="4"/>
  <c r="O433" i="4"/>
  <c r="B433" i="4"/>
  <c r="O429" i="4"/>
  <c r="B429" i="4"/>
  <c r="O425" i="4"/>
  <c r="B425" i="4"/>
  <c r="O421" i="4"/>
  <c r="B421" i="4"/>
  <c r="O413" i="4"/>
  <c r="B413" i="4"/>
  <c r="O409" i="4"/>
  <c r="B409" i="4"/>
  <c r="O405" i="4"/>
  <c r="B405" i="4"/>
  <c r="O401" i="4"/>
  <c r="B401" i="4"/>
  <c r="O397" i="4"/>
  <c r="B397" i="4"/>
  <c r="O393" i="4"/>
  <c r="B393" i="4"/>
  <c r="O385" i="4"/>
  <c r="B385" i="4"/>
  <c r="O381" i="4"/>
  <c r="B381" i="4"/>
  <c r="O377" i="4"/>
  <c r="B377" i="4"/>
  <c r="O373" i="4"/>
  <c r="B373" i="4"/>
  <c r="O369" i="4"/>
  <c r="B369" i="4"/>
  <c r="O365" i="4"/>
  <c r="B365" i="4"/>
  <c r="O357" i="4"/>
  <c r="B357" i="4"/>
  <c r="O353" i="4"/>
  <c r="B353" i="4"/>
  <c r="O349" i="4"/>
  <c r="B349" i="4"/>
  <c r="O345" i="4"/>
  <c r="B345" i="4"/>
  <c r="O341" i="4"/>
  <c r="B341" i="4"/>
  <c r="O337" i="4"/>
  <c r="B337" i="4"/>
  <c r="O329" i="4"/>
  <c r="B329" i="4"/>
  <c r="O325" i="4"/>
  <c r="B325" i="4"/>
  <c r="O321" i="4"/>
  <c r="B321" i="4"/>
  <c r="O317" i="4"/>
  <c r="B317" i="4"/>
  <c r="O313" i="4"/>
  <c r="B313" i="4"/>
  <c r="O309" i="4"/>
  <c r="B309" i="4"/>
  <c r="O301" i="4"/>
  <c r="B301" i="4"/>
  <c r="O297" i="4"/>
  <c r="B297" i="4"/>
  <c r="O293" i="4"/>
  <c r="B293" i="4"/>
  <c r="O289" i="4"/>
  <c r="B289" i="4"/>
  <c r="O285" i="4"/>
  <c r="B285" i="4"/>
  <c r="O281" i="4"/>
  <c r="B281" i="4"/>
  <c r="O273" i="4"/>
  <c r="B273" i="4"/>
  <c r="O269" i="4"/>
  <c r="B269" i="4"/>
  <c r="O265" i="4"/>
  <c r="B265" i="4"/>
  <c r="O261" i="4"/>
  <c r="B261" i="4"/>
  <c r="O257" i="4"/>
  <c r="B257" i="4"/>
  <c r="O253" i="4"/>
  <c r="B253" i="4"/>
  <c r="O245" i="4"/>
  <c r="B245" i="4"/>
  <c r="O241" i="4"/>
  <c r="B241" i="4"/>
  <c r="O237" i="4"/>
  <c r="B237" i="4"/>
  <c r="O233" i="4"/>
  <c r="B233" i="4"/>
  <c r="O229" i="4"/>
  <c r="B229" i="4"/>
  <c r="O225" i="4"/>
  <c r="B225" i="4"/>
  <c r="O217" i="4"/>
  <c r="B217" i="4"/>
  <c r="O213" i="4"/>
  <c r="B213" i="4"/>
  <c r="O209" i="4"/>
  <c r="B209" i="4"/>
  <c r="O205" i="4"/>
  <c r="B205" i="4"/>
  <c r="O201" i="4"/>
  <c r="B201" i="4"/>
  <c r="O197" i="4"/>
  <c r="B197" i="4"/>
  <c r="O189" i="4"/>
  <c r="B189" i="4"/>
  <c r="O185" i="4"/>
  <c r="B185" i="4"/>
  <c r="O181" i="4"/>
  <c r="B181" i="4"/>
  <c r="O177" i="4"/>
  <c r="B177" i="4"/>
  <c r="O173" i="4"/>
  <c r="B173" i="4"/>
  <c r="O169" i="4"/>
  <c r="B169" i="4"/>
  <c r="O161" i="4"/>
  <c r="B161" i="4"/>
  <c r="O157" i="4"/>
  <c r="B157" i="4"/>
  <c r="O153" i="4"/>
  <c r="B153" i="4"/>
  <c r="O149" i="4"/>
  <c r="B149" i="4"/>
  <c r="O145" i="4"/>
  <c r="B145" i="4"/>
  <c r="O141" i="4"/>
  <c r="B141" i="4"/>
  <c r="O133" i="4"/>
  <c r="B133" i="4"/>
  <c r="O129" i="4"/>
  <c r="B129" i="4"/>
  <c r="O125" i="4"/>
  <c r="B125" i="4"/>
  <c r="O121" i="4"/>
  <c r="B121" i="4"/>
  <c r="O117" i="4"/>
  <c r="B117" i="4"/>
  <c r="O113" i="4"/>
  <c r="B113" i="4"/>
  <c r="O105" i="4"/>
  <c r="B105" i="4"/>
  <c r="O101" i="4"/>
  <c r="B101" i="4"/>
  <c r="O97" i="4"/>
  <c r="B97" i="4"/>
  <c r="O93" i="4"/>
  <c r="B93" i="4"/>
  <c r="O89" i="4"/>
  <c r="B89" i="4"/>
  <c r="O85" i="4"/>
  <c r="B85" i="4"/>
  <c r="O77" i="4"/>
  <c r="B77" i="4"/>
  <c r="O73" i="4"/>
  <c r="B73" i="4"/>
  <c r="O69" i="4"/>
  <c r="B69" i="4"/>
  <c r="O65" i="4"/>
  <c r="B65" i="4"/>
  <c r="O61" i="4"/>
  <c r="B61" i="4"/>
  <c r="O57" i="4"/>
  <c r="B57" i="4"/>
  <c r="O49" i="4"/>
  <c r="B49" i="4"/>
  <c r="O45" i="4"/>
  <c r="B45" i="4"/>
  <c r="O41" i="4"/>
  <c r="B41" i="4"/>
  <c r="O37" i="4"/>
  <c r="B37" i="4"/>
  <c r="O33" i="4"/>
  <c r="B33" i="4"/>
  <c r="O29" i="4"/>
  <c r="B29" i="4"/>
  <c r="O21" i="4"/>
  <c r="B21" i="4"/>
  <c r="O17" i="4"/>
  <c r="B17" i="4"/>
  <c r="O13" i="4"/>
  <c r="B13" i="4"/>
  <c r="O9" i="4"/>
  <c r="B9" i="4"/>
  <c r="O5" i="4"/>
  <c r="B5" i="4"/>
  <c r="O455" i="4"/>
  <c r="B455" i="4"/>
  <c r="O419" i="4"/>
  <c r="B419" i="4"/>
  <c r="O411" i="4"/>
  <c r="B411" i="4"/>
  <c r="O399" i="4"/>
  <c r="B399" i="4"/>
  <c r="O391" i="4"/>
  <c r="B391" i="4"/>
  <c r="O383" i="4"/>
  <c r="B383" i="4"/>
  <c r="O371" i="4"/>
  <c r="B371" i="4"/>
  <c r="O359" i="4"/>
  <c r="B359" i="4"/>
  <c r="O351" i="4"/>
  <c r="B351" i="4"/>
  <c r="O339" i="4"/>
  <c r="B339" i="4"/>
  <c r="O327" i="4"/>
  <c r="B327" i="4"/>
  <c r="O315" i="4"/>
  <c r="B315" i="4"/>
  <c r="O279" i="4"/>
  <c r="B279" i="4"/>
  <c r="O271" i="4"/>
  <c r="B271" i="4"/>
  <c r="O259" i="4"/>
  <c r="B259" i="4"/>
  <c r="O251" i="4"/>
  <c r="B251" i="4"/>
  <c r="O239" i="4"/>
  <c r="B239" i="4"/>
  <c r="O195" i="4"/>
  <c r="B195" i="4"/>
  <c r="O187" i="4"/>
  <c r="B187" i="4"/>
  <c r="O175" i="4"/>
  <c r="B175" i="4"/>
  <c r="O163" i="4"/>
  <c r="B163" i="4"/>
  <c r="O155" i="4"/>
  <c r="B155" i="4"/>
  <c r="O143" i="4"/>
  <c r="B143" i="4"/>
  <c r="O135" i="4"/>
  <c r="B135" i="4"/>
  <c r="O127" i="4"/>
  <c r="B127" i="4"/>
  <c r="O115" i="4"/>
  <c r="B115" i="4"/>
  <c r="O103" i="4"/>
  <c r="B103" i="4"/>
  <c r="O91" i="4"/>
  <c r="B91" i="4"/>
  <c r="O83" i="4"/>
  <c r="B83" i="4"/>
  <c r="O75" i="4"/>
  <c r="B75" i="4"/>
  <c r="O63" i="4"/>
  <c r="B63" i="4"/>
  <c r="O51" i="4"/>
  <c r="B51" i="4"/>
  <c r="O39" i="4"/>
  <c r="B39" i="4"/>
  <c r="O23" i="4"/>
  <c r="B23" i="4"/>
  <c r="O11" i="4"/>
  <c r="B11" i="4"/>
  <c r="O464" i="4"/>
  <c r="B464" i="4"/>
  <c r="O460" i="4"/>
  <c r="B460" i="4"/>
  <c r="O456" i="4"/>
  <c r="B456" i="4"/>
  <c r="O448" i="4"/>
  <c r="B448" i="4"/>
  <c r="O444" i="4"/>
  <c r="B444" i="4"/>
  <c r="O440" i="4"/>
  <c r="B440" i="4"/>
  <c r="O436" i="4"/>
  <c r="B436" i="4"/>
  <c r="O432" i="4"/>
  <c r="B432" i="4"/>
  <c r="O428" i="4"/>
  <c r="B428" i="4"/>
  <c r="O420" i="4"/>
  <c r="B420" i="4"/>
  <c r="O416" i="4"/>
  <c r="B416" i="4"/>
  <c r="O412" i="4"/>
  <c r="B412" i="4"/>
  <c r="O408" i="4"/>
  <c r="B408" i="4"/>
  <c r="O404" i="4"/>
  <c r="B404" i="4"/>
  <c r="O400" i="4"/>
  <c r="B400" i="4"/>
  <c r="O392" i="4"/>
  <c r="B392" i="4"/>
  <c r="O388" i="4"/>
  <c r="B388" i="4"/>
  <c r="O384" i="4"/>
  <c r="B384" i="4"/>
  <c r="O380" i="4"/>
  <c r="B380" i="4"/>
  <c r="O376" i="4"/>
  <c r="B376" i="4"/>
  <c r="O372" i="4"/>
  <c r="B372" i="4"/>
  <c r="O364" i="4"/>
  <c r="B364" i="4"/>
  <c r="O360" i="4"/>
  <c r="B360" i="4"/>
  <c r="O356" i="4"/>
  <c r="B356" i="4"/>
  <c r="O352" i="4"/>
  <c r="B352" i="4"/>
  <c r="O348" i="4"/>
  <c r="B348" i="4"/>
  <c r="O344" i="4"/>
  <c r="B344" i="4"/>
  <c r="O336" i="4"/>
  <c r="B336" i="4"/>
  <c r="O332" i="4"/>
  <c r="B332" i="4"/>
  <c r="O328" i="4"/>
  <c r="B328" i="4"/>
  <c r="O324" i="4"/>
  <c r="B324" i="4"/>
  <c r="O320" i="4"/>
  <c r="B320" i="4"/>
  <c r="O316" i="4"/>
  <c r="B316" i="4"/>
  <c r="O308" i="4"/>
  <c r="B308" i="4"/>
  <c r="O304" i="4"/>
  <c r="B304" i="4"/>
  <c r="O300" i="4"/>
  <c r="B300" i="4"/>
  <c r="O296" i="4"/>
  <c r="B296" i="4"/>
  <c r="O292" i="4"/>
  <c r="B292" i="4"/>
  <c r="O288" i="4"/>
  <c r="B288" i="4"/>
  <c r="O280" i="4"/>
  <c r="B280" i="4"/>
  <c r="O276" i="4"/>
  <c r="B276" i="4"/>
  <c r="O272" i="4"/>
  <c r="B272" i="4"/>
  <c r="O268" i="4"/>
  <c r="B268" i="4"/>
  <c r="O264" i="4"/>
  <c r="B264" i="4"/>
  <c r="O260" i="4"/>
  <c r="B260" i="4"/>
  <c r="O252" i="4"/>
  <c r="B252" i="4"/>
  <c r="O248" i="4"/>
  <c r="B248" i="4"/>
  <c r="O244" i="4"/>
  <c r="B244" i="4"/>
  <c r="O240" i="4"/>
  <c r="B240" i="4"/>
  <c r="O236" i="4"/>
  <c r="B236" i="4"/>
  <c r="O232" i="4"/>
  <c r="B232" i="4"/>
  <c r="O224" i="4"/>
  <c r="B224" i="4"/>
  <c r="O220" i="4"/>
  <c r="B220" i="4"/>
  <c r="O216" i="4"/>
  <c r="B216" i="4"/>
  <c r="O212" i="4"/>
  <c r="B212" i="4"/>
  <c r="O208" i="4"/>
  <c r="B208" i="4"/>
  <c r="O204" i="4"/>
  <c r="B204" i="4"/>
  <c r="O196" i="4"/>
  <c r="B196" i="4"/>
  <c r="O192" i="4"/>
  <c r="B192" i="4"/>
  <c r="O188" i="4"/>
  <c r="B188" i="4"/>
  <c r="O184" i="4"/>
  <c r="B184" i="4"/>
  <c r="O180" i="4"/>
  <c r="B180" i="4"/>
  <c r="O176" i="4"/>
  <c r="B176" i="4"/>
  <c r="O168" i="4"/>
  <c r="B168" i="4"/>
  <c r="O164" i="4"/>
  <c r="B164" i="4"/>
  <c r="O160" i="4"/>
  <c r="B160" i="4"/>
  <c r="O156" i="4"/>
  <c r="B156" i="4"/>
  <c r="O152" i="4"/>
  <c r="B152" i="4"/>
  <c r="O148" i="4"/>
  <c r="B148" i="4"/>
  <c r="O140" i="4"/>
  <c r="B140" i="4"/>
  <c r="O136" i="4"/>
  <c r="B136" i="4"/>
  <c r="O132" i="4"/>
  <c r="B132" i="4"/>
  <c r="O128" i="4"/>
  <c r="B128" i="4"/>
  <c r="O124" i="4"/>
  <c r="B124" i="4"/>
  <c r="O120" i="4"/>
  <c r="B120" i="4"/>
  <c r="O112" i="4"/>
  <c r="B112" i="4"/>
  <c r="O108" i="4"/>
  <c r="B108" i="4"/>
  <c r="O104" i="4"/>
  <c r="B104" i="4"/>
  <c r="O100" i="4"/>
  <c r="B100" i="4"/>
  <c r="O96" i="4"/>
  <c r="B96" i="4"/>
  <c r="O92" i="4"/>
  <c r="B92" i="4"/>
  <c r="O84" i="4"/>
  <c r="B84" i="4"/>
  <c r="O80" i="4"/>
  <c r="B80" i="4"/>
  <c r="O76" i="4"/>
  <c r="B76" i="4"/>
  <c r="O72" i="4"/>
  <c r="B72" i="4"/>
  <c r="O68" i="4"/>
  <c r="B68" i="4"/>
  <c r="O64" i="4"/>
  <c r="B64" i="4"/>
  <c r="O56" i="4"/>
  <c r="B56" i="4"/>
  <c r="O52" i="4"/>
  <c r="B52" i="4"/>
  <c r="O48" i="4"/>
  <c r="B48" i="4"/>
  <c r="O44" i="4"/>
  <c r="B44" i="4"/>
  <c r="O40" i="4"/>
  <c r="B40" i="4"/>
  <c r="O36" i="4"/>
  <c r="B36" i="4"/>
  <c r="O28" i="4"/>
  <c r="B28" i="4"/>
  <c r="O24" i="4"/>
  <c r="B24" i="4"/>
  <c r="O20" i="4"/>
  <c r="B20" i="4"/>
  <c r="O16" i="4"/>
  <c r="B16" i="4"/>
  <c r="O12" i="4"/>
  <c r="B12" i="4"/>
  <c r="O8" i="4"/>
  <c r="B8" i="4"/>
  <c r="O459" i="4"/>
  <c r="O431" i="4"/>
  <c r="O403" i="4"/>
  <c r="O375" i="4"/>
  <c r="O347" i="4"/>
  <c r="O319" i="4"/>
  <c r="O291" i="4"/>
  <c r="O263" i="4"/>
  <c r="O235" i="4"/>
  <c r="O207" i="4"/>
  <c r="O179" i="4"/>
  <c r="O151" i="4"/>
  <c r="O123" i="4"/>
  <c r="O95" i="4"/>
  <c r="O67" i="4"/>
  <c r="O382" i="4"/>
  <c r="O354" i="4"/>
  <c r="O326" i="4"/>
  <c r="O298" i="4"/>
  <c r="O270" i="4"/>
  <c r="O242" i="4"/>
  <c r="O214" i="4"/>
  <c r="O158" i="4"/>
  <c r="O130" i="4"/>
  <c r="O74" i="4"/>
  <c r="O46" i="4"/>
  <c r="O445" i="4"/>
  <c r="O417" i="4"/>
  <c r="O333" i="4"/>
  <c r="O305" i="4"/>
  <c r="O277" i="4"/>
  <c r="O249" i="4"/>
  <c r="O221" i="4"/>
  <c r="O193" i="4"/>
  <c r="O165" i="4"/>
  <c r="O137" i="4"/>
  <c r="O109" i="4"/>
  <c r="O81" i="4"/>
  <c r="O53" i="4"/>
  <c r="O25" i="4"/>
  <c r="O438" i="4"/>
  <c r="O410" i="4"/>
  <c r="O186" i="4"/>
  <c r="O102" i="4"/>
  <c r="O18" i="4"/>
  <c r="O389" i="4"/>
  <c r="O361" i="4"/>
  <c r="O452" i="4"/>
  <c r="O424" i="4"/>
  <c r="O396" i="4"/>
  <c r="O368" i="4"/>
  <c r="O340" i="4"/>
  <c r="O312" i="4"/>
  <c r="O284" i="4"/>
  <c r="O256" i="4"/>
  <c r="O228" i="4"/>
  <c r="O200" i="4"/>
  <c r="O172" i="4"/>
  <c r="O144" i="4"/>
  <c r="O116" i="4"/>
  <c r="O88" i="4"/>
  <c r="O60" i="4"/>
  <c r="O32" i="4"/>
  <c r="C13" i="8"/>
  <c r="O466" i="4" l="1"/>
  <c r="C3" i="8"/>
  <c r="C10" i="8"/>
  <c r="C6" i="8"/>
  <c r="A14" i="8"/>
  <c r="C15" i="8" s="1"/>
  <c r="C11" i="8"/>
  <c r="C12" i="8"/>
  <c r="C5" i="8"/>
  <c r="C9" i="8"/>
  <c r="C18" i="8" l="1"/>
  <c r="C19" i="8"/>
  <c r="C23" i="8"/>
  <c r="C22" i="8"/>
  <c r="A25" i="8"/>
  <c r="C26" i="8" s="1"/>
  <c r="C17" i="8"/>
  <c r="C20" i="8"/>
  <c r="C21" i="8"/>
  <c r="C14" i="8"/>
  <c r="C24" i="8"/>
  <c r="C16" i="8"/>
  <c r="C30" i="8" l="1"/>
  <c r="C29" i="8"/>
  <c r="C33" i="8"/>
  <c r="A36" i="8"/>
  <c r="C37" i="8" s="1"/>
  <c r="C32" i="8"/>
  <c r="C28" i="8"/>
  <c r="C25" i="8"/>
  <c r="C31" i="8"/>
  <c r="C35" i="8"/>
  <c r="C27" i="8"/>
  <c r="C34" i="8"/>
  <c r="C41" i="8" l="1"/>
  <c r="C40" i="8"/>
  <c r="A47" i="8"/>
  <c r="C48" i="8" s="1"/>
  <c r="C43" i="8"/>
  <c r="C39" i="8"/>
  <c r="C36" i="8"/>
  <c r="C46" i="8"/>
  <c r="C42" i="8"/>
  <c r="C38" i="8"/>
  <c r="C44" i="8"/>
  <c r="C45" i="8"/>
  <c r="C52" i="8" l="1"/>
  <c r="C51" i="8"/>
  <c r="C57" i="8"/>
  <c r="D235" i="4" s="1" a="1"/>
  <c r="D235" i="4" s="1"/>
  <c r="P235" i="4" s="1"/>
  <c r="C53" i="8"/>
  <c r="C49" i="8"/>
  <c r="C56" i="8"/>
  <c r="C50" i="8"/>
  <c r="D141" i="4" s="1" a="1"/>
  <c r="D141" i="4" s="1"/>
  <c r="P141" i="4" s="1"/>
  <c r="C55" i="8"/>
  <c r="D388" i="4" s="1" a="1"/>
  <c r="D388" i="4" s="1"/>
  <c r="P388" i="4" s="1"/>
  <c r="C54" i="8"/>
  <c r="C47" i="8"/>
  <c r="D148" i="4" s="1" a="1"/>
  <c r="D148" i="4" s="1"/>
  <c r="P148" i="4" s="1"/>
  <c r="D278" i="4" l="1" a="1"/>
  <c r="D278" i="4" s="1"/>
  <c r="P278" i="4" s="1"/>
  <c r="D181" i="4" a="1"/>
  <c r="D181" i="4" s="1"/>
  <c r="P181" i="4" s="1"/>
  <c r="D305" i="4" a="1"/>
  <c r="D305" i="4" s="1"/>
  <c r="P305" i="4" s="1"/>
  <c r="D107" i="4" a="1"/>
  <c r="D107" i="4" s="1"/>
  <c r="P107" i="4" s="1"/>
  <c r="D134" i="4" a="1"/>
  <c r="D134" i="4" s="1"/>
  <c r="P134" i="4" s="1"/>
  <c r="D406" i="4" a="1"/>
  <c r="D406" i="4" s="1"/>
  <c r="P406" i="4" s="1"/>
  <c r="D415" i="4" a="1"/>
  <c r="D415" i="4" s="1"/>
  <c r="P415" i="4" s="1"/>
  <c r="D9" i="4" a="1"/>
  <c r="D9" i="4" s="1"/>
  <c r="D53" i="4" a="1"/>
  <c r="D53" i="4" s="1"/>
  <c r="P53" i="4" s="1"/>
  <c r="D304" i="4" a="1"/>
  <c r="D304" i="4" s="1"/>
  <c r="P304" i="4" s="1"/>
  <c r="D211" i="4" a="1"/>
  <c r="D211" i="4" s="1"/>
  <c r="P211" i="4" s="1"/>
  <c r="D358" i="4" a="1"/>
  <c r="D358" i="4" s="1"/>
  <c r="P358" i="4" s="1"/>
  <c r="D82" i="4" a="1"/>
  <c r="D82" i="4" s="1"/>
  <c r="P82" i="4" s="1"/>
  <c r="D224" i="4" a="1"/>
  <c r="D224" i="4" s="1"/>
  <c r="P224" i="4" s="1"/>
  <c r="D419" i="4" a="1"/>
  <c r="D419" i="4" s="1"/>
  <c r="P419" i="4" s="1"/>
  <c r="D17" i="4" a="1"/>
  <c r="D17" i="4" s="1"/>
  <c r="D130" i="4" a="1"/>
  <c r="D130" i="4" s="1"/>
  <c r="P130" i="4" s="1"/>
  <c r="D127" i="4" a="1"/>
  <c r="D127" i="4" s="1"/>
  <c r="P127" i="4" s="1"/>
  <c r="D434" i="4" a="1"/>
  <c r="D434" i="4" s="1"/>
  <c r="P434" i="4" s="1"/>
  <c r="D41" i="4" a="1"/>
  <c r="D41" i="4" s="1"/>
  <c r="P41" i="4" s="1"/>
  <c r="D361" i="4" a="1"/>
  <c r="D361" i="4" s="1"/>
  <c r="P361" i="4" s="1"/>
  <c r="D270" i="4" a="1"/>
  <c r="D270" i="4" s="1"/>
  <c r="P270" i="4" s="1"/>
  <c r="D464" i="4" a="1"/>
  <c r="D464" i="4" s="1"/>
  <c r="P464" i="4" s="1"/>
  <c r="D429" i="4" a="1"/>
  <c r="D429" i="4" s="1"/>
  <c r="P429" i="4" s="1"/>
  <c r="D219" i="4" a="1"/>
  <c r="D219" i="4" s="1"/>
  <c r="P219" i="4" s="1"/>
  <c r="D397" i="4" a="1"/>
  <c r="D397" i="4" s="1"/>
  <c r="P397" i="4" s="1"/>
  <c r="D119" i="4" a="1"/>
  <c r="D119" i="4" s="1"/>
  <c r="P119" i="4" s="1"/>
  <c r="D245" i="4" a="1"/>
  <c r="D245" i="4" s="1"/>
  <c r="P245" i="4" s="1"/>
  <c r="D456" i="4" a="1"/>
  <c r="D456" i="4" s="1"/>
  <c r="P456" i="4" s="1"/>
  <c r="D303" i="4" a="1"/>
  <c r="D303" i="4" s="1"/>
  <c r="P303" i="4" s="1"/>
  <c r="D322" i="4" a="1"/>
  <c r="D322" i="4" s="1"/>
  <c r="P322" i="4" s="1"/>
  <c r="D28" i="4" a="1"/>
  <c r="D28" i="4" s="1"/>
  <c r="P28" i="4" s="1"/>
  <c r="D279" i="4" a="1"/>
  <c r="D279" i="4" s="1"/>
  <c r="P279" i="4" s="1"/>
  <c r="D49" i="4" a="1"/>
  <c r="D49" i="4" s="1"/>
  <c r="P49" i="4" s="1"/>
  <c r="D411" i="4" a="1"/>
  <c r="D411" i="4" s="1"/>
  <c r="P411" i="4" s="1"/>
  <c r="D244" i="4" a="1"/>
  <c r="D244" i="4" s="1"/>
  <c r="P244" i="4" s="1"/>
  <c r="D265" i="4" a="1"/>
  <c r="D265" i="4" s="1"/>
  <c r="P265" i="4" s="1"/>
  <c r="D156" i="4" a="1"/>
  <c r="D156" i="4" s="1"/>
  <c r="P156" i="4" s="1"/>
  <c r="D393" i="4" a="1"/>
  <c r="D393" i="4" s="1"/>
  <c r="P393" i="4" s="1"/>
  <c r="D19" i="4" a="1"/>
  <c r="D19" i="4" s="1"/>
  <c r="D115" i="4" a="1"/>
  <c r="D115" i="4" s="1"/>
  <c r="P115" i="4" s="1"/>
  <c r="D227" i="4" a="1"/>
  <c r="D227" i="4" s="1"/>
  <c r="P227" i="4" s="1"/>
  <c r="D223" i="4" a="1"/>
  <c r="D223" i="4" s="1"/>
  <c r="P223" i="4" s="1"/>
  <c r="D218" i="4" a="1"/>
  <c r="D218" i="4" s="1"/>
  <c r="P218" i="4" s="1"/>
  <c r="D63" i="4" a="1"/>
  <c r="D63" i="4" s="1"/>
  <c r="P63" i="4" s="1"/>
  <c r="D12" i="4" a="1"/>
  <c r="D12" i="4" s="1"/>
  <c r="D343" i="4" a="1"/>
  <c r="D343" i="4" s="1"/>
  <c r="P343" i="4" s="1"/>
  <c r="D261" i="4" a="1"/>
  <c r="D261" i="4" s="1"/>
  <c r="P261" i="4" s="1"/>
  <c r="D375" i="4" a="1"/>
  <c r="D375" i="4" s="1"/>
  <c r="P375" i="4" s="1"/>
  <c r="D142" i="4" a="1"/>
  <c r="D142" i="4" s="1"/>
  <c r="P142" i="4" s="1"/>
  <c r="D176" i="4" a="1"/>
  <c r="D176" i="4" s="1"/>
  <c r="P176" i="4" s="1"/>
  <c r="D262" i="4" a="1"/>
  <c r="D262" i="4" s="1"/>
  <c r="P262" i="4" s="1"/>
  <c r="D61" i="4" a="1"/>
  <c r="D61" i="4" s="1"/>
  <c r="P61" i="4" s="1"/>
  <c r="D448" i="4" a="1"/>
  <c r="D448" i="4" s="1"/>
  <c r="P448" i="4" s="1"/>
  <c r="D381" i="4" a="1"/>
  <c r="D381" i="4" s="1"/>
  <c r="P381" i="4" s="1"/>
  <c r="D347" i="4" a="1"/>
  <c r="D347" i="4" s="1"/>
  <c r="P347" i="4" s="1"/>
  <c r="D198" i="4" a="1"/>
  <c r="D198" i="4" s="1"/>
  <c r="P198" i="4" s="1"/>
  <c r="D124" i="4" a="1"/>
  <c r="D124" i="4" s="1"/>
  <c r="P124" i="4" s="1"/>
  <c r="D259" i="4" a="1"/>
  <c r="D259" i="4" s="1"/>
  <c r="P259" i="4" s="1"/>
  <c r="D327" i="4" a="1"/>
  <c r="D327" i="4" s="1"/>
  <c r="P327" i="4" s="1"/>
  <c r="D207" i="4" a="1"/>
  <c r="D207" i="4" s="1"/>
  <c r="P207" i="4" s="1"/>
  <c r="D331" i="4" a="1"/>
  <c r="D331" i="4" s="1"/>
  <c r="P331" i="4" s="1"/>
  <c r="D316" i="4" a="1"/>
  <c r="D316" i="4" s="1"/>
  <c r="P316" i="4" s="1"/>
  <c r="D177" i="4" a="1"/>
  <c r="D177" i="4" s="1"/>
  <c r="P177" i="4" s="1"/>
  <c r="D236" i="4" a="1"/>
  <c r="D236" i="4" s="1"/>
  <c r="P236" i="4" s="1"/>
  <c r="D46" i="4" a="1"/>
  <c r="D46" i="4" s="1"/>
  <c r="P46" i="4" s="1"/>
  <c r="D329" i="4" a="1"/>
  <c r="D329" i="4" s="1"/>
  <c r="P329" i="4" s="1"/>
  <c r="D112" i="4" a="1"/>
  <c r="D112" i="4" s="1"/>
  <c r="P112" i="4" s="1"/>
  <c r="D195" i="4" a="1"/>
  <c r="D195" i="4" s="1"/>
  <c r="P195" i="4" s="1"/>
  <c r="D27" i="4" a="1"/>
  <c r="D27" i="4" s="1"/>
  <c r="P27" i="4" s="1"/>
  <c r="D13" i="4" a="1"/>
  <c r="D13" i="4" s="1"/>
  <c r="D380" i="4" a="1"/>
  <c r="D380" i="4" s="1"/>
  <c r="P380" i="4" s="1"/>
  <c r="D136" i="4" a="1"/>
  <c r="D136" i="4" s="1"/>
  <c r="P136" i="4" s="1"/>
  <c r="D95" i="4" a="1"/>
  <c r="D95" i="4" s="1"/>
  <c r="P95" i="4" s="1"/>
  <c r="D234" i="4" a="1"/>
  <c r="D234" i="4" s="1"/>
  <c r="P234" i="4" s="1"/>
  <c r="D374" i="4" a="1"/>
  <c r="D374" i="4" s="1"/>
  <c r="P374" i="4" s="1"/>
  <c r="D62" i="4" a="1"/>
  <c r="D62" i="4" s="1"/>
  <c r="P62" i="4" s="1"/>
  <c r="D445" i="4" a="1"/>
  <c r="D445" i="4" s="1"/>
  <c r="P445" i="4" s="1"/>
  <c r="D315" i="4" a="1"/>
  <c r="D315" i="4" s="1"/>
  <c r="P315" i="4" s="1"/>
  <c r="D71" i="4" a="1"/>
  <c r="D71" i="4" s="1"/>
  <c r="P71" i="4" s="1"/>
  <c r="D101" i="4" a="1"/>
  <c r="D101" i="4" s="1"/>
  <c r="P101" i="4" s="1"/>
  <c r="D163" i="4" a="1"/>
  <c r="D163" i="4" s="1"/>
  <c r="P163" i="4" s="1"/>
  <c r="D35" i="4" a="1"/>
  <c r="D35" i="4" s="1"/>
  <c r="P35" i="4" s="1"/>
  <c r="D312" i="4" a="1"/>
  <c r="D312" i="4" s="1"/>
  <c r="P312" i="4" s="1"/>
  <c r="D396" i="4" a="1"/>
  <c r="D396" i="4" s="1"/>
  <c r="P396" i="4" s="1"/>
  <c r="D402" i="4" a="1"/>
  <c r="D402" i="4" s="1"/>
  <c r="P402" i="4" s="1"/>
  <c r="D182" i="4" a="1"/>
  <c r="D182" i="4" s="1"/>
  <c r="P182" i="4" s="1"/>
  <c r="D300" i="4" a="1"/>
  <c r="D300" i="4" s="1"/>
  <c r="P300" i="4" s="1"/>
  <c r="D274" i="4" a="1"/>
  <c r="D274" i="4" s="1"/>
  <c r="P274" i="4" s="1"/>
  <c r="D143" i="4" a="1"/>
  <c r="D143" i="4" s="1"/>
  <c r="P143" i="4" s="1"/>
  <c r="D39" i="4" a="1"/>
  <c r="D39" i="4" s="1"/>
  <c r="P39" i="4" s="1"/>
  <c r="D220" i="4" a="1"/>
  <c r="D220" i="4" s="1"/>
  <c r="P220" i="4" s="1"/>
  <c r="D161" i="4" a="1"/>
  <c r="D161" i="4" s="1"/>
  <c r="P161" i="4" s="1"/>
  <c r="D21" i="4" a="1"/>
  <c r="D21" i="4" s="1"/>
  <c r="P21" i="4" s="1"/>
  <c r="D80" i="4" a="1"/>
  <c r="D80" i="4" s="1"/>
  <c r="P80" i="4" s="1"/>
  <c r="D44" i="4" a="1"/>
  <c r="D44" i="4" s="1"/>
  <c r="P44" i="4" s="1"/>
  <c r="D202" i="4" a="1"/>
  <c r="D202" i="4" s="1"/>
  <c r="P202" i="4" s="1"/>
  <c r="D170" i="4" a="1"/>
  <c r="D170" i="4" s="1"/>
  <c r="P170" i="4" s="1"/>
  <c r="D208" i="4" a="1"/>
  <c r="D208" i="4" s="1"/>
  <c r="P208" i="4" s="1"/>
  <c r="D10" i="4" a="1"/>
  <c r="D10" i="4" s="1"/>
  <c r="D263" i="4" a="1"/>
  <c r="D263" i="4" s="1"/>
  <c r="P263" i="4" s="1"/>
  <c r="D33" i="4" a="1"/>
  <c r="D33" i="4" s="1"/>
  <c r="P33" i="4" s="1"/>
  <c r="D196" i="4" a="1"/>
  <c r="D196" i="4" s="1"/>
  <c r="P196" i="4" s="1"/>
  <c r="D435" i="4" a="1"/>
  <c r="D435" i="4" s="1"/>
  <c r="P435" i="4" s="1"/>
  <c r="D54" i="4" a="1"/>
  <c r="D54" i="4" s="1"/>
  <c r="P54" i="4" s="1"/>
  <c r="D45" i="4" a="1"/>
  <c r="D45" i="4" s="1"/>
  <c r="P45" i="4" s="1"/>
  <c r="D384" i="4" a="1"/>
  <c r="D384" i="4" s="1"/>
  <c r="P384" i="4" s="1"/>
  <c r="D401" i="4" a="1"/>
  <c r="D401" i="4" s="1"/>
  <c r="P401" i="4" s="1"/>
  <c r="D73" i="4" a="1"/>
  <c r="D73" i="4" s="1"/>
  <c r="P73" i="4" s="1"/>
  <c r="D334" i="4" a="1"/>
  <c r="D334" i="4" s="1"/>
  <c r="P334" i="4" s="1"/>
  <c r="D373" i="4" a="1"/>
  <c r="D373" i="4" s="1"/>
  <c r="P373" i="4" s="1"/>
  <c r="D260" i="4" a="1"/>
  <c r="D260" i="4" s="1"/>
  <c r="P260" i="4" s="1"/>
  <c r="D40" i="4" a="1"/>
  <c r="D40" i="4" s="1"/>
  <c r="P40" i="4" s="1"/>
  <c r="D229" i="4" a="1"/>
  <c r="D229" i="4" s="1"/>
  <c r="P229" i="4" s="1"/>
  <c r="D446" i="4" a="1"/>
  <c r="D446" i="4" s="1"/>
  <c r="P446" i="4" s="1"/>
  <c r="D193" i="4" a="1"/>
  <c r="D193" i="4" s="1"/>
  <c r="P193" i="4" s="1"/>
  <c r="D447" i="4" a="1"/>
  <c r="D447" i="4" s="1"/>
  <c r="P447" i="4" s="1"/>
  <c r="D283" i="4" a="1"/>
  <c r="D283" i="4" s="1"/>
  <c r="P283" i="4" s="1"/>
  <c r="D426" i="4" a="1"/>
  <c r="D426" i="4" s="1"/>
  <c r="P426" i="4" s="1"/>
  <c r="D70" i="4" a="1"/>
  <c r="D70" i="4" s="1"/>
  <c r="P70" i="4" s="1"/>
  <c r="D352" i="4" a="1"/>
  <c r="D352" i="4" s="1"/>
  <c r="P352" i="4" s="1"/>
  <c r="D454" i="4" a="1"/>
  <c r="D454" i="4" s="1"/>
  <c r="P454" i="4" s="1"/>
  <c r="D317" i="4" a="1"/>
  <c r="D317" i="4" s="1"/>
  <c r="P317" i="4" s="1"/>
  <c r="D398" i="4" a="1"/>
  <c r="D398" i="4" s="1"/>
  <c r="P398" i="4" s="1"/>
  <c r="D102" i="4" a="1"/>
  <c r="D102" i="4" s="1"/>
  <c r="P102" i="4" s="1"/>
  <c r="D339" i="4" a="1"/>
  <c r="D339" i="4" s="1"/>
  <c r="P339" i="4" s="1"/>
  <c r="D20" i="4" a="1"/>
  <c r="D20" i="4" s="1"/>
  <c r="P20" i="4" s="1"/>
  <c r="D83" i="4" a="1"/>
  <c r="D83" i="4" s="1"/>
  <c r="P83" i="4" s="1"/>
  <c r="D254" i="4" a="1"/>
  <c r="D254" i="4" s="1"/>
  <c r="P254" i="4" s="1"/>
  <c r="D104" i="4" a="1"/>
  <c r="D104" i="4" s="1"/>
  <c r="P104" i="4" s="1"/>
  <c r="D292" i="4" a="1"/>
  <c r="D292" i="4" s="1"/>
  <c r="P292" i="4" s="1"/>
  <c r="D366" i="4" a="1"/>
  <c r="D366" i="4" s="1"/>
  <c r="P366" i="4" s="1"/>
  <c r="D164" i="4" a="1"/>
  <c r="D164" i="4" s="1"/>
  <c r="P164" i="4" s="1"/>
  <c r="D249" i="4" a="1"/>
  <c r="D249" i="4" s="1"/>
  <c r="P249" i="4" s="1"/>
  <c r="D459" i="4" a="1"/>
  <c r="D459" i="4" s="1"/>
  <c r="P459" i="4" s="1"/>
  <c r="D356" i="4" a="1"/>
  <c r="D356" i="4" s="1"/>
  <c r="P356" i="4" s="1"/>
  <c r="D155" i="4" a="1"/>
  <c r="D155" i="4" s="1"/>
  <c r="P155" i="4" s="1"/>
  <c r="D325" i="4" a="1"/>
  <c r="D325" i="4" s="1"/>
  <c r="P325" i="4" s="1"/>
  <c r="D43" i="4" a="1"/>
  <c r="D43" i="4" s="1"/>
  <c r="P43" i="4" s="1"/>
  <c r="D135" i="4" a="1"/>
  <c r="D135" i="4" s="1"/>
  <c r="P135" i="4" s="1"/>
  <c r="D152" i="4" a="1"/>
  <c r="D152" i="4" s="1"/>
  <c r="P152" i="4" s="1"/>
  <c r="D452" i="4" a="1"/>
  <c r="D452" i="4" s="1"/>
  <c r="P452" i="4" s="1"/>
  <c r="D126" i="4" a="1"/>
  <c r="D126" i="4" s="1"/>
  <c r="P126" i="4" s="1"/>
  <c r="D282" i="4" a="1"/>
  <c r="D282" i="4" s="1"/>
  <c r="P282" i="4" s="1"/>
  <c r="D50" i="4" a="1"/>
  <c r="D50" i="4" s="1"/>
  <c r="P50" i="4" s="1"/>
  <c r="D103" i="4" a="1"/>
  <c r="D103" i="4" s="1"/>
  <c r="P103" i="4" s="1"/>
  <c r="D132" i="4" a="1"/>
  <c r="D132" i="4" s="1"/>
  <c r="P132" i="4" s="1"/>
  <c r="D383" i="4" a="1"/>
  <c r="D383" i="4" s="1"/>
  <c r="P383" i="4" s="1"/>
  <c r="D186" i="4" a="1"/>
  <c r="D186" i="4" s="1"/>
  <c r="P186" i="4" s="1"/>
  <c r="D25" i="4" a="1"/>
  <c r="D25" i="4" s="1"/>
  <c r="P25" i="4" s="1"/>
  <c r="D11" i="4" a="1"/>
  <c r="D11" i="4" s="1"/>
  <c r="D137" i="4" a="1"/>
  <c r="D137" i="4" s="1"/>
  <c r="P137" i="4" s="1"/>
  <c r="D36" i="4" a="1"/>
  <c r="D36" i="4" s="1"/>
  <c r="P36" i="4" s="1"/>
  <c r="D280" i="4" a="1"/>
  <c r="D280" i="4" s="1"/>
  <c r="P280" i="4" s="1"/>
  <c r="D87" i="4" a="1"/>
  <c r="D87" i="4" s="1"/>
  <c r="P87" i="4" s="1"/>
  <c r="D266" i="4" a="1"/>
  <c r="D266" i="4" s="1"/>
  <c r="P266" i="4" s="1"/>
  <c r="D302" i="4" a="1"/>
  <c r="D302" i="4" s="1"/>
  <c r="P302" i="4" s="1"/>
  <c r="D296" i="4" a="1"/>
  <c r="D296" i="4" s="1"/>
  <c r="P296" i="4" s="1"/>
  <c r="D246" i="4" a="1"/>
  <c r="D246" i="4" s="1"/>
  <c r="P246" i="4" s="1"/>
  <c r="D157" i="4" a="1"/>
  <c r="D157" i="4" s="1"/>
  <c r="P157" i="4" s="1"/>
  <c r="D166" i="4" a="1"/>
  <c r="D166" i="4" s="1"/>
  <c r="P166" i="4" s="1"/>
  <c r="D242" i="4" a="1"/>
  <c r="D242" i="4" s="1"/>
  <c r="P242" i="4" s="1"/>
  <c r="D79" i="4" a="1"/>
  <c r="D79" i="4" s="1"/>
  <c r="P79" i="4" s="1"/>
  <c r="D364" i="4" a="1"/>
  <c r="D364" i="4" s="1"/>
  <c r="P364" i="4" s="1"/>
  <c r="D256" i="4" a="1"/>
  <c r="D256" i="4" s="1"/>
  <c r="P256" i="4" s="1"/>
  <c r="D144" i="4" a="1"/>
  <c r="D144" i="4" s="1"/>
  <c r="P144" i="4" s="1"/>
  <c r="D285" i="4" a="1"/>
  <c r="D285" i="4" s="1"/>
  <c r="P285" i="4" s="1"/>
  <c r="D165" i="4" a="1"/>
  <c r="D165" i="4" s="1"/>
  <c r="P165" i="4" s="1"/>
  <c r="D185" i="4" a="1"/>
  <c r="D185" i="4" s="1"/>
  <c r="P185" i="4" s="1"/>
  <c r="D437" i="4" a="1"/>
  <c r="D437" i="4" s="1"/>
  <c r="P437" i="4" s="1"/>
  <c r="D212" i="4" a="1"/>
  <c r="D212" i="4" s="1"/>
  <c r="P212" i="4" s="1"/>
  <c r="D318" i="4" a="1"/>
  <c r="D318" i="4" s="1"/>
  <c r="P318" i="4" s="1"/>
  <c r="D167" i="4" a="1"/>
  <c r="D167" i="4" s="1"/>
  <c r="P167" i="4" s="1"/>
  <c r="D414" i="4" a="1"/>
  <c r="D414" i="4" s="1"/>
  <c r="P414" i="4" s="1"/>
  <c r="D133" i="4" a="1"/>
  <c r="D133" i="4" s="1"/>
  <c r="P133" i="4" s="1"/>
  <c r="D68" i="4" a="1"/>
  <c r="D68" i="4" s="1"/>
  <c r="P68" i="4" s="1"/>
  <c r="D308" i="4" a="1"/>
  <c r="D308" i="4" s="1"/>
  <c r="P308" i="4" s="1"/>
  <c r="D199" i="4" a="1"/>
  <c r="D199" i="4" s="1"/>
  <c r="P199" i="4" s="1"/>
  <c r="D93" i="4" a="1"/>
  <c r="D93" i="4" s="1"/>
  <c r="P93" i="4" s="1"/>
  <c r="D422" i="4" a="1"/>
  <c r="D422" i="4" s="1"/>
  <c r="P422" i="4" s="1"/>
  <c r="D371" i="4" a="1"/>
  <c r="D371" i="4" s="1"/>
  <c r="P371" i="4" s="1"/>
  <c r="D210" i="4" a="1"/>
  <c r="D210" i="4" s="1"/>
  <c r="P210" i="4" s="1"/>
  <c r="D178" i="4" a="1"/>
  <c r="D178" i="4" s="1"/>
  <c r="P178" i="4" s="1"/>
  <c r="D160" i="4" a="1"/>
  <c r="D160" i="4" s="1"/>
  <c r="P160" i="4" s="1"/>
  <c r="D453" i="4" a="1"/>
  <c r="D453" i="4" s="1"/>
  <c r="P453" i="4" s="1"/>
  <c r="D350" i="4" a="1"/>
  <c r="D350" i="4" s="1"/>
  <c r="P350" i="4" s="1"/>
  <c r="D191" i="4" a="1"/>
  <c r="D191" i="4" s="1"/>
  <c r="P191" i="4" s="1"/>
  <c r="D277" i="4" a="1"/>
  <c r="D277" i="4" s="1"/>
  <c r="P277" i="4" s="1"/>
  <c r="D340" i="4" a="1"/>
  <c r="D340" i="4" s="1"/>
  <c r="P340" i="4" s="1"/>
  <c r="D30" i="4" a="1"/>
  <c r="D30" i="4" s="1"/>
  <c r="P30" i="4" s="1"/>
  <c r="D22" i="4" a="1"/>
  <c r="D22" i="4" s="1"/>
  <c r="P22" i="4" s="1"/>
  <c r="D298" i="4" a="1"/>
  <c r="D298" i="4" s="1"/>
  <c r="P298" i="4" s="1"/>
  <c r="D344" i="4" a="1"/>
  <c r="D344" i="4" s="1"/>
  <c r="P344" i="4" s="1"/>
  <c r="D118" i="4" a="1"/>
  <c r="D118" i="4" s="1"/>
  <c r="P118" i="4" s="1"/>
  <c r="D233" i="4" a="1"/>
  <c r="D233" i="4" s="1"/>
  <c r="P233" i="4" s="1"/>
  <c r="D110" i="4" a="1"/>
  <c r="D110" i="4" s="1"/>
  <c r="P110" i="4" s="1"/>
  <c r="D172" i="4" a="1"/>
  <c r="D172" i="4" s="1"/>
  <c r="P172" i="4" s="1"/>
  <c r="D192" i="4" a="1"/>
  <c r="D192" i="4" s="1"/>
  <c r="P192" i="4" s="1"/>
  <c r="D363" i="4" a="1"/>
  <c r="D363" i="4" s="1"/>
  <c r="P363" i="4" s="1"/>
  <c r="D194" i="4" a="1"/>
  <c r="D194" i="4" s="1"/>
  <c r="P194" i="4" s="1"/>
  <c r="D377" i="4" a="1"/>
  <c r="D377" i="4" s="1"/>
  <c r="P377" i="4" s="1"/>
  <c r="D117" i="4" a="1"/>
  <c r="D117" i="4" s="1"/>
  <c r="P117" i="4" s="1"/>
  <c r="D423" i="4" a="1"/>
  <c r="D423" i="4" s="1"/>
  <c r="P423" i="4" s="1"/>
  <c r="D458" i="4" a="1"/>
  <c r="D458" i="4" s="1"/>
  <c r="P458" i="4" s="1"/>
  <c r="D86" i="4" a="1"/>
  <c r="D86" i="4" s="1"/>
  <c r="P86" i="4" s="1"/>
  <c r="D324" i="4" a="1"/>
  <c r="D324" i="4" s="1"/>
  <c r="P324" i="4" s="1"/>
  <c r="D382" i="4" a="1"/>
  <c r="D382" i="4" s="1"/>
  <c r="P382" i="4" s="1"/>
  <c r="D76" i="4" a="1"/>
  <c r="D76" i="4" s="1"/>
  <c r="P76" i="4" s="1"/>
  <c r="D58" i="4" a="1"/>
  <c r="D58" i="4" s="1"/>
  <c r="P58" i="4" s="1"/>
  <c r="D251" i="4" a="1"/>
  <c r="D251" i="4" s="1"/>
  <c r="P251" i="4" s="1"/>
  <c r="D90" i="4" a="1"/>
  <c r="D90" i="4" s="1"/>
  <c r="P90" i="4" s="1"/>
  <c r="D338" i="4" a="1"/>
  <c r="D338" i="4" s="1"/>
  <c r="P338" i="4" s="1"/>
  <c r="D81" i="4" a="1"/>
  <c r="D81" i="4" s="1"/>
  <c r="P81" i="4" s="1"/>
  <c r="D113" i="4" a="1"/>
  <c r="D113" i="4" s="1"/>
  <c r="P113" i="4" s="1"/>
  <c r="D57" i="4" a="1"/>
  <c r="D57" i="4" s="1"/>
  <c r="P57" i="4" s="1"/>
  <c r="D184" i="4" a="1"/>
  <c r="D184" i="4" s="1"/>
  <c r="P184" i="4" s="1"/>
  <c r="D290" i="4" a="1"/>
  <c r="D290" i="4" s="1"/>
  <c r="P290" i="4" s="1"/>
  <c r="D449" i="4" a="1"/>
  <c r="D449" i="4" s="1"/>
  <c r="P449" i="4" s="1"/>
  <c r="D173" i="4" a="1"/>
  <c r="D173" i="4" s="1"/>
  <c r="P173" i="4" s="1"/>
  <c r="D52" i="4" a="1"/>
  <c r="D52" i="4" s="1"/>
  <c r="P52" i="4" s="1"/>
  <c r="D66" i="4" a="1"/>
  <c r="D66" i="4" s="1"/>
  <c r="P66" i="4" s="1"/>
  <c r="D111" i="4" a="1"/>
  <c r="D111" i="4" s="1"/>
  <c r="P111" i="4" s="1"/>
  <c r="D14" i="4" a="1"/>
  <c r="D14" i="4" s="1"/>
  <c r="D120" i="4" a="1"/>
  <c r="D120" i="4" s="1"/>
  <c r="P120" i="4" s="1"/>
  <c r="D125" i="4" a="1"/>
  <c r="D125" i="4" s="1"/>
  <c r="P125" i="4" s="1"/>
  <c r="D139" i="4" a="1"/>
  <c r="D139" i="4" s="1"/>
  <c r="P139" i="4" s="1"/>
  <c r="D154" i="4" a="1"/>
  <c r="D154" i="4" s="1"/>
  <c r="P154" i="4" s="1"/>
  <c r="D197" i="4" a="1"/>
  <c r="D197" i="4" s="1"/>
  <c r="P197" i="4" s="1"/>
  <c r="D247" i="4" a="1"/>
  <c r="D247" i="4" s="1"/>
  <c r="P247" i="4" s="1"/>
  <c r="D357" i="4" a="1"/>
  <c r="D357" i="4" s="1"/>
  <c r="P357" i="4" s="1"/>
  <c r="D378" i="4" a="1"/>
  <c r="D378" i="4" s="1"/>
  <c r="P378" i="4" s="1"/>
  <c r="D74" i="4" a="1"/>
  <c r="D74" i="4" s="1"/>
  <c r="P74" i="4" s="1"/>
  <c r="D291" i="4" a="1"/>
  <c r="D291" i="4" s="1"/>
  <c r="P291" i="4" s="1"/>
  <c r="D16" i="4" a="1"/>
  <c r="D16" i="4" s="1"/>
  <c r="D77" i="4" a="1"/>
  <c r="D77" i="4" s="1"/>
  <c r="P77" i="4" s="1"/>
  <c r="D416" i="4" a="1"/>
  <c r="D416" i="4" s="1"/>
  <c r="P416" i="4" s="1"/>
  <c r="D206" i="4" a="1"/>
  <c r="D206" i="4" s="1"/>
  <c r="P206" i="4" s="1"/>
  <c r="D288" i="4" a="1"/>
  <c r="D288" i="4" s="1"/>
  <c r="P288" i="4" s="1"/>
  <c r="D385" i="4" a="1"/>
  <c r="D385" i="4" s="1"/>
  <c r="P385" i="4" s="1"/>
  <c r="D433" i="4" a="1"/>
  <c r="D433" i="4" s="1"/>
  <c r="P433" i="4" s="1"/>
  <c r="D47" i="4" a="1"/>
  <c r="D47" i="4" s="1"/>
  <c r="P47" i="4" s="1"/>
  <c r="D92" i="4" a="1"/>
  <c r="D92" i="4" s="1"/>
  <c r="P92" i="4" s="1"/>
  <c r="D151" i="4" a="1"/>
  <c r="D151" i="4" s="1"/>
  <c r="P151" i="4" s="1"/>
  <c r="D69" i="4" a="1"/>
  <c r="D69" i="4" s="1"/>
  <c r="P69" i="4" s="1"/>
  <c r="D268" i="4" a="1"/>
  <c r="D268" i="4" s="1"/>
  <c r="P268" i="4" s="1"/>
  <c r="D78" i="4" a="1"/>
  <c r="D78" i="4" s="1"/>
  <c r="P78" i="4" s="1"/>
  <c r="D221" i="4" a="1"/>
  <c r="D221" i="4" s="1"/>
  <c r="P221" i="4" s="1"/>
  <c r="D391" i="4" a="1"/>
  <c r="D391" i="4" s="1"/>
  <c r="P391" i="4" s="1"/>
  <c r="D359" i="4" a="1"/>
  <c r="D359" i="4" s="1"/>
  <c r="P359" i="4" s="1"/>
  <c r="D100" i="4" a="1"/>
  <c r="D100" i="4" s="1"/>
  <c r="P100" i="4" s="1"/>
  <c r="D129" i="4" a="1"/>
  <c r="D129" i="4" s="1"/>
  <c r="P129" i="4" s="1"/>
  <c r="D15" i="4" a="1"/>
  <c r="D15" i="4" s="1"/>
  <c r="D372" i="4" a="1"/>
  <c r="D372" i="4" s="1"/>
  <c r="P372" i="4" s="1"/>
  <c r="D116" i="4" a="1"/>
  <c r="D116" i="4" s="1"/>
  <c r="P116" i="4" s="1"/>
  <c r="D146" i="4" a="1"/>
  <c r="D146" i="4" s="1"/>
  <c r="P146" i="4" s="1"/>
  <c r="D405" i="4" a="1"/>
  <c r="D405" i="4" s="1"/>
  <c r="P405" i="4" s="1"/>
  <c r="D32" i="4" a="1"/>
  <c r="D32" i="4" s="1"/>
  <c r="P32" i="4" s="1"/>
  <c r="D461" i="4" a="1"/>
  <c r="D461" i="4" s="1"/>
  <c r="P461" i="4" s="1"/>
  <c r="D55" i="4" a="1"/>
  <c r="D55" i="4" s="1"/>
  <c r="P55" i="4" s="1"/>
  <c r="D85" i="4" a="1"/>
  <c r="D85" i="4" s="1"/>
  <c r="P85" i="4" s="1"/>
  <c r="D438" i="4" a="1"/>
  <c r="D438" i="4" s="1"/>
  <c r="P438" i="4" s="1"/>
  <c r="D439" i="4" a="1"/>
  <c r="D439" i="4" s="1"/>
  <c r="P439" i="4" s="1"/>
  <c r="D295" i="4" a="1"/>
  <c r="D295" i="4" s="1"/>
  <c r="P295" i="4" s="1"/>
  <c r="D367" i="4" a="1"/>
  <c r="D367" i="4" s="1"/>
  <c r="P367" i="4" s="1"/>
  <c r="D180" i="4" a="1"/>
  <c r="D180" i="4" s="1"/>
  <c r="P180" i="4" s="1"/>
  <c r="D297" i="4" a="1"/>
  <c r="D297" i="4" s="1"/>
  <c r="P297" i="4" s="1"/>
  <c r="D341" i="4" a="1"/>
  <c r="D341" i="4" s="1"/>
  <c r="P341" i="4" s="1"/>
  <c r="D444" i="4" a="1"/>
  <c r="D444" i="4" s="1"/>
  <c r="P444" i="4" s="1"/>
  <c r="D451" i="4" a="1"/>
  <c r="D451" i="4" s="1"/>
  <c r="P451" i="4" s="1"/>
  <c r="D404" i="4" a="1"/>
  <c r="D404" i="4" s="1"/>
  <c r="P404" i="4" s="1"/>
  <c r="D84" i="4" a="1"/>
  <c r="D84" i="4" s="1"/>
  <c r="P84" i="4" s="1"/>
  <c r="D215" i="4" a="1"/>
  <c r="D215" i="4" s="1"/>
  <c r="P215" i="4" s="1"/>
  <c r="D390" i="4" a="1"/>
  <c r="D390" i="4" s="1"/>
  <c r="P390" i="4" s="1"/>
  <c r="D294" i="4" a="1"/>
  <c r="D294" i="4" s="1"/>
  <c r="P294" i="4" s="1"/>
  <c r="D326" i="4" a="1"/>
  <c r="D326" i="4" s="1"/>
  <c r="P326" i="4" s="1"/>
  <c r="D203" i="4" a="1"/>
  <c r="D203" i="4" s="1"/>
  <c r="P203" i="4" s="1"/>
  <c r="D121" i="4" a="1"/>
  <c r="D121" i="4" s="1"/>
  <c r="P121" i="4" s="1"/>
  <c r="D237" i="4" a="1"/>
  <c r="D237" i="4" s="1"/>
  <c r="P237" i="4" s="1"/>
  <c r="D418" i="4" a="1"/>
  <c r="D418" i="4" s="1"/>
  <c r="P418" i="4" s="1"/>
  <c r="D75" i="4" a="1"/>
  <c r="D75" i="4" s="1"/>
  <c r="P75" i="4" s="1"/>
  <c r="D109" i="4" a="1"/>
  <c r="D109" i="4" s="1"/>
  <c r="P109" i="4" s="1"/>
  <c r="D386" i="4" a="1"/>
  <c r="D386" i="4" s="1"/>
  <c r="P386" i="4" s="1"/>
  <c r="D408" i="4" a="1"/>
  <c r="D408" i="4" s="1"/>
  <c r="P408" i="4" s="1"/>
  <c r="D5" i="4" a="1"/>
  <c r="D5" i="4" s="1"/>
  <c r="D201" i="4" a="1"/>
  <c r="D201" i="4" s="1"/>
  <c r="P201" i="4" s="1"/>
  <c r="D200" i="4" a="1"/>
  <c r="D200" i="4" s="1"/>
  <c r="P200" i="4" s="1"/>
  <c r="D174" i="4" a="1"/>
  <c r="D174" i="4" s="1"/>
  <c r="P174" i="4" s="1"/>
  <c r="D313" i="4" a="1"/>
  <c r="D313" i="4" s="1"/>
  <c r="P313" i="4" s="1"/>
  <c r="D370" i="4" a="1"/>
  <c r="D370" i="4" s="1"/>
  <c r="P370" i="4" s="1"/>
  <c r="D209" i="4" a="1"/>
  <c r="D209" i="4" s="1"/>
  <c r="P209" i="4" s="1"/>
  <c r="D409" i="4" a="1"/>
  <c r="D409" i="4" s="1"/>
  <c r="P409" i="4" s="1"/>
  <c r="D441" i="4" a="1"/>
  <c r="D441" i="4" s="1"/>
  <c r="P441" i="4" s="1"/>
  <c r="D430" i="4" a="1"/>
  <c r="D430" i="4" s="1"/>
  <c r="P430" i="4" s="1"/>
  <c r="D403" i="4" a="1"/>
  <c r="D403" i="4" s="1"/>
  <c r="P403" i="4" s="1"/>
  <c r="D332" i="4" a="1"/>
  <c r="D332" i="4" s="1"/>
  <c r="P332" i="4" s="1"/>
  <c r="D369" i="4" a="1"/>
  <c r="D369" i="4" s="1"/>
  <c r="P369" i="4" s="1"/>
  <c r="D8" i="4" a="1"/>
  <c r="D8" i="4" s="1"/>
  <c r="D171" i="4" a="1"/>
  <c r="D171" i="4" s="1"/>
  <c r="P171" i="4" s="1"/>
  <c r="D97" i="4" a="1"/>
  <c r="D97" i="4" s="1"/>
  <c r="P97" i="4" s="1"/>
  <c r="D284" i="4" a="1"/>
  <c r="D284" i="4" s="1"/>
  <c r="P284" i="4" s="1"/>
  <c r="D252" i="4" a="1"/>
  <c r="D252" i="4" s="1"/>
  <c r="P252" i="4" s="1"/>
  <c r="D122" i="4" a="1"/>
  <c r="D122" i="4" s="1"/>
  <c r="P122" i="4" s="1"/>
  <c r="D18" i="4" a="1"/>
  <c r="D18" i="4" s="1"/>
  <c r="D421" i="4" a="1"/>
  <c r="D421" i="4" s="1"/>
  <c r="P421" i="4" s="1"/>
  <c r="D346" i="4" a="1"/>
  <c r="D346" i="4" s="1"/>
  <c r="P346" i="4" s="1"/>
  <c r="D222" i="4" a="1"/>
  <c r="D222" i="4" s="1"/>
  <c r="P222" i="4" s="1"/>
  <c r="D428" i="4" a="1"/>
  <c r="D428" i="4" s="1"/>
  <c r="P428" i="4" s="1"/>
  <c r="D214" i="4" a="1"/>
  <c r="D214" i="4" s="1"/>
  <c r="P214" i="4" s="1"/>
  <c r="D216" i="4" a="1"/>
  <c r="D216" i="4" s="1"/>
  <c r="P216" i="4" s="1"/>
  <c r="D333" i="4" a="1"/>
  <c r="D333" i="4" s="1"/>
  <c r="P333" i="4" s="1"/>
  <c r="D96" i="4" a="1"/>
  <c r="D96" i="4" s="1"/>
  <c r="P96" i="4" s="1"/>
  <c r="D31" i="4" a="1"/>
  <c r="D31" i="4" s="1"/>
  <c r="P31" i="4" s="1"/>
  <c r="D314" i="4" a="1"/>
  <c r="D314" i="4" s="1"/>
  <c r="P314" i="4" s="1"/>
  <c r="D289" i="4" a="1"/>
  <c r="D289" i="4" s="1"/>
  <c r="P289" i="4" s="1"/>
  <c r="D128" i="4" a="1"/>
  <c r="D128" i="4" s="1"/>
  <c r="P128" i="4" s="1"/>
  <c r="D123" i="4" a="1"/>
  <c r="D123" i="4" s="1"/>
  <c r="P123" i="4" s="1"/>
  <c r="D362" i="4" a="1"/>
  <c r="D362" i="4" s="1"/>
  <c r="P362" i="4" s="1"/>
  <c r="D463" i="4" a="1"/>
  <c r="D463" i="4" s="1"/>
  <c r="P463" i="4" s="1"/>
  <c r="D64" i="4" a="1"/>
  <c r="D64" i="4" s="1"/>
  <c r="P64" i="4" s="1"/>
  <c r="D320" i="4" a="1"/>
  <c r="D320" i="4" s="1"/>
  <c r="P320" i="4" s="1"/>
  <c r="D205" i="4" a="1"/>
  <c r="D205" i="4" s="1"/>
  <c r="P205" i="4" s="1"/>
  <c r="D204" i="4" a="1"/>
  <c r="D204" i="4" s="1"/>
  <c r="P204" i="4" s="1"/>
  <c r="D131" i="4" a="1"/>
  <c r="D131" i="4" s="1"/>
  <c r="P131" i="4" s="1"/>
  <c r="D462" i="4" a="1"/>
  <c r="D462" i="4" s="1"/>
  <c r="P462" i="4" s="1"/>
  <c r="D258" i="4" a="1"/>
  <c r="D258" i="4" s="1"/>
  <c r="P258" i="4" s="1"/>
  <c r="D394" i="4" a="1"/>
  <c r="D394" i="4" s="1"/>
  <c r="P394" i="4" s="1"/>
  <c r="D145" i="4" a="1"/>
  <c r="D145" i="4" s="1"/>
  <c r="P145" i="4" s="1"/>
  <c r="D106" i="4" a="1"/>
  <c r="D106" i="4" s="1"/>
  <c r="P106" i="4" s="1"/>
  <c r="D354" i="4" a="1"/>
  <c r="D354" i="4" s="1"/>
  <c r="P354" i="4" s="1"/>
  <c r="D37" i="4" a="1"/>
  <c r="D37" i="4" s="1"/>
  <c r="P37" i="4" s="1"/>
  <c r="D108" i="4" a="1"/>
  <c r="D108" i="4" s="1"/>
  <c r="P108" i="4" s="1"/>
  <c r="D217" i="4" a="1"/>
  <c r="D217" i="4" s="1"/>
  <c r="P217" i="4" s="1"/>
  <c r="D48" i="4" a="1"/>
  <c r="D48" i="4" s="1"/>
  <c r="P48" i="4" s="1"/>
  <c r="D67" i="4" a="1"/>
  <c r="D67" i="4" s="1"/>
  <c r="P67" i="4" s="1"/>
  <c r="D179" i="4" a="1"/>
  <c r="D179" i="4" s="1"/>
  <c r="P179" i="4" s="1"/>
  <c r="D442" i="4" a="1"/>
  <c r="D442" i="4" s="1"/>
  <c r="P442" i="4" s="1"/>
  <c r="D175" i="4" a="1"/>
  <c r="D175" i="4" s="1"/>
  <c r="P175" i="4" s="1"/>
  <c r="D342" i="4" a="1"/>
  <c r="D342" i="4" s="1"/>
  <c r="P342" i="4" s="1"/>
  <c r="D38" i="4" a="1"/>
  <c r="D38" i="4" s="1"/>
  <c r="P38" i="4" s="1"/>
  <c r="D335" i="4" a="1"/>
  <c r="D335" i="4" s="1"/>
  <c r="P335" i="4" s="1"/>
  <c r="D348" i="4" a="1"/>
  <c r="D348" i="4" s="1"/>
  <c r="P348" i="4" s="1"/>
  <c r="D440" i="4" a="1"/>
  <c r="D440" i="4" s="1"/>
  <c r="P440" i="4" s="1"/>
  <c r="D336" i="4" a="1"/>
  <c r="D336" i="4" s="1"/>
  <c r="P336" i="4" s="1"/>
  <c r="D286" i="4" a="1"/>
  <c r="D286" i="4" s="1"/>
  <c r="P286" i="4" s="1"/>
  <c r="D281" i="4" a="1"/>
  <c r="D281" i="4" s="1"/>
  <c r="P281" i="4" s="1"/>
  <c r="D250" i="4" a="1"/>
  <c r="D250" i="4" s="1"/>
  <c r="P250" i="4" s="1"/>
  <c r="D310" i="4" a="1"/>
  <c r="D310" i="4" s="1"/>
  <c r="P310" i="4" s="1"/>
  <c r="D376" i="4" a="1"/>
  <c r="D376" i="4" s="1"/>
  <c r="P376" i="4" s="1"/>
  <c r="D450" i="4" a="1"/>
  <c r="D450" i="4" s="1"/>
  <c r="P450" i="4" s="1"/>
  <c r="D255" i="4" a="1"/>
  <c r="D255" i="4" s="1"/>
  <c r="P255" i="4" s="1"/>
  <c r="D243" i="4" a="1"/>
  <c r="D243" i="4" s="1"/>
  <c r="P243" i="4" s="1"/>
  <c r="D351" i="4" a="1"/>
  <c r="D351" i="4" s="1"/>
  <c r="P351" i="4" s="1"/>
  <c r="D465" i="4" a="1"/>
  <c r="D465" i="4" s="1"/>
  <c r="P465" i="4" s="1"/>
  <c r="D424" i="4" a="1"/>
  <c r="D424" i="4" s="1"/>
  <c r="P424" i="4" s="1"/>
  <c r="D413" i="4" a="1"/>
  <c r="D413" i="4" s="1"/>
  <c r="P413" i="4" s="1"/>
  <c r="D293" i="4" a="1"/>
  <c r="D293" i="4" s="1"/>
  <c r="P293" i="4" s="1"/>
  <c r="D323" i="4" a="1"/>
  <c r="D323" i="4" s="1"/>
  <c r="P323" i="4" s="1"/>
  <c r="D26" i="4" a="1"/>
  <c r="D26" i="4" s="1"/>
  <c r="P26" i="4" s="1"/>
  <c r="D98" i="4" a="1"/>
  <c r="D98" i="4" s="1"/>
  <c r="P98" i="4" s="1"/>
  <c r="D273" i="4" a="1"/>
  <c r="D273" i="4" s="1"/>
  <c r="P273" i="4" s="1"/>
  <c r="D299" i="4" a="1"/>
  <c r="D299" i="4" s="1"/>
  <c r="P299" i="4" s="1"/>
  <c r="D91" i="4" a="1"/>
  <c r="D91" i="4" s="1"/>
  <c r="P91" i="4" s="1"/>
  <c r="D168" i="4" a="1"/>
  <c r="D168" i="4" s="1"/>
  <c r="P168" i="4" s="1"/>
  <c r="D257" i="4" a="1"/>
  <c r="D257" i="4" s="1"/>
  <c r="P257" i="4" s="1"/>
  <c r="D355" i="4" a="1"/>
  <c r="D355" i="4" s="1"/>
  <c r="P355" i="4" s="1"/>
  <c r="D379" i="4" a="1"/>
  <c r="D379" i="4" s="1"/>
  <c r="P379" i="4" s="1"/>
  <c r="D392" i="4" a="1"/>
  <c r="D392" i="4" s="1"/>
  <c r="P392" i="4" s="1"/>
  <c r="D345" i="4" a="1"/>
  <c r="D345" i="4" s="1"/>
  <c r="P345" i="4" s="1"/>
  <c r="D368" i="4" a="1"/>
  <c r="D368" i="4" s="1"/>
  <c r="P368" i="4" s="1"/>
  <c r="D230" i="4" a="1"/>
  <c r="D230" i="4" s="1"/>
  <c r="P230" i="4" s="1"/>
  <c r="D232" i="4" a="1"/>
  <c r="D232" i="4" s="1"/>
  <c r="P232" i="4" s="1"/>
  <c r="D400" i="4" a="1"/>
  <c r="D400" i="4" s="1"/>
  <c r="P400" i="4" s="1"/>
  <c r="D147" i="4" a="1"/>
  <c r="D147" i="4" s="1"/>
  <c r="P147" i="4" s="1"/>
  <c r="D306" i="4" a="1"/>
  <c r="D306" i="4" s="1"/>
  <c r="P306" i="4" s="1"/>
  <c r="D226" i="4" a="1"/>
  <c r="D226" i="4" s="1"/>
  <c r="P226" i="4" s="1"/>
  <c r="D65" i="4" a="1"/>
  <c r="D65" i="4" s="1"/>
  <c r="P65" i="4" s="1"/>
  <c r="D395" i="4" a="1"/>
  <c r="D395" i="4" s="1"/>
  <c r="P395" i="4" s="1"/>
  <c r="D162" i="4" a="1"/>
  <c r="D162" i="4" s="1"/>
  <c r="P162" i="4" s="1"/>
  <c r="D29" i="4" a="1"/>
  <c r="D29" i="4" s="1"/>
  <c r="P29" i="4" s="1"/>
  <c r="D153" i="4" a="1"/>
  <c r="D153" i="4" s="1"/>
  <c r="P153" i="4" s="1"/>
  <c r="D353" i="4" a="1"/>
  <c r="D353" i="4" s="1"/>
  <c r="P353" i="4" s="1"/>
  <c r="D88" i="4" a="1"/>
  <c r="D88" i="4" s="1"/>
  <c r="P88" i="4" s="1"/>
  <c r="D158" i="4" a="1"/>
  <c r="D158" i="4" s="1"/>
  <c r="P158" i="4" s="1"/>
  <c r="D360" i="4" a="1"/>
  <c r="D360" i="4" s="1"/>
  <c r="P360" i="4" s="1"/>
  <c r="D72" i="4" a="1"/>
  <c r="D72" i="4" s="1"/>
  <c r="P72" i="4" s="1"/>
  <c r="D309" i="4" a="1"/>
  <c r="D309" i="4" s="1"/>
  <c r="P309" i="4" s="1"/>
  <c r="D410" i="4" a="1"/>
  <c r="D410" i="4" s="1"/>
  <c r="P410" i="4" s="1"/>
  <c r="D213" i="4" a="1"/>
  <c r="D213" i="4" s="1"/>
  <c r="P213" i="4" s="1"/>
  <c r="D337" i="4" a="1"/>
  <c r="D337" i="4" s="1"/>
  <c r="P337" i="4" s="1"/>
  <c r="D188" i="4" a="1"/>
  <c r="D188" i="4" s="1"/>
  <c r="P188" i="4" s="1"/>
  <c r="D7" i="4" a="1"/>
  <c r="D7" i="4" s="1"/>
  <c r="D190" i="4" a="1"/>
  <c r="D190" i="4" s="1"/>
  <c r="P190" i="4" s="1"/>
  <c r="D241" i="4" a="1"/>
  <c r="D241" i="4" s="1"/>
  <c r="P241" i="4" s="1"/>
  <c r="D436" i="4" a="1"/>
  <c r="D436" i="4" s="1"/>
  <c r="P436" i="4" s="1"/>
  <c r="D287" i="4" a="1"/>
  <c r="D287" i="4" s="1"/>
  <c r="P287" i="4" s="1"/>
  <c r="D23" i="4" a="1"/>
  <c r="D23" i="4" s="1"/>
  <c r="P23" i="4" s="1"/>
  <c r="D427" i="4" a="1"/>
  <c r="D427" i="4" s="1"/>
  <c r="P427" i="4" s="1"/>
  <c r="D431" i="4" a="1"/>
  <c r="D431" i="4" s="1"/>
  <c r="P431" i="4" s="1"/>
  <c r="D240" i="4" a="1"/>
  <c r="D240" i="4" s="1"/>
  <c r="P240" i="4" s="1"/>
  <c r="D399" i="4" a="1"/>
  <c r="D399" i="4" s="1"/>
  <c r="P399" i="4" s="1"/>
  <c r="D149" i="4" a="1"/>
  <c r="D149" i="4" s="1"/>
  <c r="P149" i="4" s="1"/>
  <c r="D420" i="4" a="1"/>
  <c r="D420" i="4" s="1"/>
  <c r="P420" i="4" s="1"/>
  <c r="D417" i="4" a="1"/>
  <c r="D417" i="4" s="1"/>
  <c r="P417" i="4" s="1"/>
  <c r="D275" i="4" a="1"/>
  <c r="D275" i="4" s="1"/>
  <c r="P275" i="4" s="1"/>
  <c r="D56" i="4" a="1"/>
  <c r="D56" i="4" s="1"/>
  <c r="P56" i="4" s="1"/>
  <c r="D231" i="4" a="1"/>
  <c r="D231" i="4" s="1"/>
  <c r="P231" i="4" s="1"/>
  <c r="D99" i="4" a="1"/>
  <c r="D99" i="4" s="1"/>
  <c r="P99" i="4" s="1"/>
  <c r="D253" i="4" a="1"/>
  <c r="D253" i="4" s="1"/>
  <c r="P253" i="4" s="1"/>
  <c r="D114" i="4" a="1"/>
  <c r="D114" i="4" s="1"/>
  <c r="P114" i="4" s="1"/>
  <c r="D264" i="4" a="1"/>
  <c r="D264" i="4" s="1"/>
  <c r="P264" i="4" s="1"/>
  <c r="D272" i="4" a="1"/>
  <c r="D272" i="4" s="1"/>
  <c r="P272" i="4" s="1"/>
  <c r="D183" i="4" a="1"/>
  <c r="D183" i="4" s="1"/>
  <c r="P183" i="4" s="1"/>
  <c r="D187" i="4" a="1"/>
  <c r="D187" i="4" s="1"/>
  <c r="P187" i="4" s="1"/>
  <c r="D330" i="4" a="1"/>
  <c r="D330" i="4" s="1"/>
  <c r="P330" i="4" s="1"/>
  <c r="D311" i="4" a="1"/>
  <c r="D311" i="4" s="1"/>
  <c r="P311" i="4" s="1"/>
  <c r="D276" i="4" a="1"/>
  <c r="D276" i="4" s="1"/>
  <c r="P276" i="4" s="1"/>
  <c r="D138" i="4" a="1"/>
  <c r="D138" i="4" s="1"/>
  <c r="P138" i="4" s="1"/>
  <c r="D407" i="4" a="1"/>
  <c r="D407" i="4" s="1"/>
  <c r="P407" i="4" s="1"/>
  <c r="D159" i="4" a="1"/>
  <c r="D159" i="4" s="1"/>
  <c r="P159" i="4" s="1"/>
  <c r="D34" i="4" a="1"/>
  <c r="D34" i="4" s="1"/>
  <c r="P34" i="4" s="1"/>
  <c r="D460" i="4" a="1"/>
  <c r="D460" i="4" s="1"/>
  <c r="P460" i="4" s="1"/>
  <c r="D189" i="4" a="1"/>
  <c r="D189" i="4" s="1"/>
  <c r="P189" i="4" s="1"/>
  <c r="D321" i="4" a="1"/>
  <c r="D321" i="4" s="1"/>
  <c r="P321" i="4" s="1"/>
  <c r="D24" i="4" a="1"/>
  <c r="D24" i="4" s="1"/>
  <c r="P24" i="4" s="1"/>
  <c r="D307" i="4" a="1"/>
  <c r="D307" i="4" s="1"/>
  <c r="P307" i="4" s="1"/>
  <c r="D319" i="4" a="1"/>
  <c r="D319" i="4" s="1"/>
  <c r="P319" i="4" s="1"/>
  <c r="D94" i="4" a="1"/>
  <c r="D94" i="4" s="1"/>
  <c r="P94" i="4" s="1"/>
  <c r="D105" i="4" a="1"/>
  <c r="D105" i="4" s="1"/>
  <c r="P105" i="4" s="1"/>
  <c r="D59" i="4" a="1"/>
  <c r="D59" i="4" s="1"/>
  <c r="P59" i="4" s="1"/>
  <c r="D140" i="4" a="1"/>
  <c r="D140" i="4" s="1"/>
  <c r="P140" i="4" s="1"/>
  <c r="D301" i="4" a="1"/>
  <c r="D301" i="4" s="1"/>
  <c r="P301" i="4" s="1"/>
  <c r="D238" i="4" a="1"/>
  <c r="D238" i="4" s="1"/>
  <c r="P238" i="4" s="1"/>
  <c r="D239" i="4" a="1"/>
  <c r="D239" i="4" s="1"/>
  <c r="P239" i="4" s="1"/>
  <c r="D248" i="4" a="1"/>
  <c r="D248" i="4" s="1"/>
  <c r="P248" i="4" s="1"/>
  <c r="D60" i="4" a="1"/>
  <c r="D60" i="4" s="1"/>
  <c r="P60" i="4" s="1"/>
  <c r="D89" i="4" a="1"/>
  <c r="D89" i="4" s="1"/>
  <c r="P89" i="4" s="1"/>
  <c r="D169" i="4" a="1"/>
  <c r="D169" i="4" s="1"/>
  <c r="P169" i="4" s="1"/>
  <c r="D150" i="4" a="1"/>
  <c r="D150" i="4" s="1"/>
  <c r="P150" i="4" s="1"/>
  <c r="D271" i="4" a="1"/>
  <c r="D271" i="4" s="1"/>
  <c r="P271" i="4" s="1"/>
  <c r="D328" i="4" a="1"/>
  <c r="D328" i="4" s="1"/>
  <c r="P328" i="4" s="1"/>
  <c r="D412" i="4" a="1"/>
  <c r="D412" i="4" s="1"/>
  <c r="P412" i="4" s="1"/>
  <c r="D269" i="4" a="1"/>
  <c r="D269" i="4" s="1"/>
  <c r="P269" i="4" s="1"/>
  <c r="D425" i="4" a="1"/>
  <c r="D425" i="4" s="1"/>
  <c r="P425" i="4" s="1"/>
  <c r="D443" i="4" a="1"/>
  <c r="D443" i="4" s="1"/>
  <c r="P443" i="4" s="1"/>
  <c r="D387" i="4" a="1"/>
  <c r="D387" i="4" s="1"/>
  <c r="P387" i="4" s="1"/>
  <c r="D457" i="4" a="1"/>
  <c r="D457" i="4" s="1"/>
  <c r="P457" i="4" s="1"/>
  <c r="D455" i="4" a="1"/>
  <c r="D455" i="4" s="1"/>
  <c r="P455" i="4" s="1"/>
  <c r="D42" i="4" a="1"/>
  <c r="D42" i="4" s="1"/>
  <c r="P42" i="4" s="1"/>
  <c r="D267" i="4" a="1"/>
  <c r="D267" i="4" s="1"/>
  <c r="P267" i="4" s="1"/>
  <c r="D6" i="4" a="1"/>
  <c r="D6" i="4" s="1"/>
  <c r="D389" i="4" a="1"/>
  <c r="D389" i="4" s="1"/>
  <c r="P389" i="4" s="1"/>
  <c r="D432" i="4" a="1"/>
  <c r="D432" i="4" s="1"/>
  <c r="P432" i="4" s="1"/>
  <c r="D51" i="4" a="1"/>
  <c r="D51" i="4" s="1"/>
  <c r="P51" i="4" s="1"/>
  <c r="D225" i="4" a="1"/>
  <c r="D225" i="4" s="1"/>
  <c r="P225" i="4" s="1"/>
  <c r="D365" i="4" a="1"/>
  <c r="D365" i="4" s="1"/>
  <c r="P365" i="4" s="1"/>
  <c r="D228" i="4" a="1"/>
  <c r="D228" i="4" s="1"/>
  <c r="P228" i="4" s="1"/>
  <c r="D349" i="4" a="1"/>
  <c r="D349" i="4" s="1"/>
  <c r="P349" i="4" s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P19" i="4" l="1"/>
  <c r="P17" i="4"/>
  <c r="P9" i="4"/>
  <c r="P7" i="4"/>
  <c r="P18" i="4"/>
  <c r="P14" i="4"/>
  <c r="P11" i="4"/>
  <c r="P13" i="4"/>
  <c r="P12" i="4"/>
  <c r="P5" i="4"/>
  <c r="P15" i="4"/>
  <c r="P10" i="4"/>
  <c r="P6" i="4"/>
  <c r="P16" i="4"/>
  <c r="P8" i="4"/>
  <c r="P466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<sst xmlns="http://schemas.openxmlformats.org/spreadsheetml/2006/main" count="147" uniqueCount="101">
  <si>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</si>
  <si>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</si>
  <si>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</si>
  <si>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</si>
  <si>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</si>
  <si>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</si>
  <si>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</si>
  <si>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</si>
  <si>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</si>
  <si>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</si>
  <si>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</si>
  <si>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</si>
  <si>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</si>
  <si>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</si>
  <si>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</si>
  <si>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</si>
  <si>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</si>
  <si>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Motifs</t>
  </si>
  <si>
    <t>Libellé</t>
  </si>
  <si>
    <t>ABS</t>
  </si>
  <si>
    <t>Absence</t>
  </si>
  <si>
    <t>CP</t>
  </si>
  <si>
    <t>Congé payé</t>
  </si>
  <si>
    <t>Formation</t>
  </si>
  <si>
    <t>Evénement familial</t>
  </si>
  <si>
    <t>Maladie</t>
  </si>
  <si>
    <t>Accident de travail</t>
  </si>
  <si>
    <t>RTT</t>
  </si>
  <si>
    <t>H_Abs</t>
  </si>
  <si>
    <t>Total</t>
  </si>
  <si>
    <t>Début
matin</t>
  </si>
  <si>
    <t>Fin
matin</t>
  </si>
  <si>
    <t>prise en compte pour décompte HS</t>
  </si>
  <si>
    <t>Relevé présence et calcul des heures suplémentaires</t>
  </si>
  <si>
    <t>ASTR</t>
  </si>
  <si>
    <t>Astreinte</t>
  </si>
  <si>
    <t>Horaires matin</t>
  </si>
  <si>
    <t>Horaires après-midi</t>
  </si>
  <si>
    <t>Début
après-midi</t>
  </si>
  <si>
    <t>Fin
après-midi</t>
  </si>
  <si>
    <t>Nombre heures</t>
  </si>
  <si>
    <t>Nombre heures supp.</t>
  </si>
  <si>
    <t>Repos</t>
  </si>
  <si>
    <t>RC</t>
  </si>
  <si>
    <t>REC</t>
  </si>
  <si>
    <t>Récupération</t>
  </si>
  <si>
    <t>Heures de délégation</t>
  </si>
  <si>
    <t>IRP</t>
  </si>
  <si>
    <t>Réunion Instance Représentative du Personnel</t>
  </si>
  <si>
    <t>ATRR</t>
  </si>
  <si>
    <t>Congé sans solde</t>
  </si>
  <si>
    <t>CSS</t>
  </si>
  <si>
    <t>Absence de congé paternité</t>
  </si>
  <si>
    <t xml:space="preserve"> ACPA</t>
  </si>
  <si>
    <t>Congés parental d’éducation</t>
  </si>
  <si>
    <t xml:space="preserve">Congé parental partiel </t>
  </si>
  <si>
    <t>Congés présence parental</t>
  </si>
  <si>
    <t>CPAR</t>
  </si>
  <si>
    <t>CPAP</t>
  </si>
  <si>
    <t>CPRE</t>
  </si>
  <si>
    <t>EFM</t>
  </si>
  <si>
    <t>EVF</t>
  </si>
  <si>
    <t>MAL</t>
  </si>
  <si>
    <t>FORM</t>
  </si>
  <si>
    <t>Enfant malade</t>
  </si>
  <si>
    <t xml:space="preserve">Temps de préparation réunion DEL </t>
  </si>
  <si>
    <t>TPRP</t>
  </si>
  <si>
    <t>Heure allaitement</t>
  </si>
  <si>
    <t>HALL</t>
  </si>
  <si>
    <t>Responsabilité de transfert</t>
  </si>
  <si>
    <t xml:space="preserve"> RTRF</t>
  </si>
  <si>
    <t>Heure femme enceinte</t>
  </si>
  <si>
    <t>HFE</t>
  </si>
  <si>
    <t xml:space="preserve">Transfert </t>
  </si>
  <si>
    <t>TRF</t>
  </si>
  <si>
    <t xml:space="preserve">Mise à disposition </t>
  </si>
  <si>
    <t>MAD</t>
  </si>
  <si>
    <t>MDT</t>
  </si>
  <si>
    <t>GREV</t>
  </si>
  <si>
    <t>MAT</t>
  </si>
  <si>
    <t>PRUD</t>
  </si>
  <si>
    <t>ACPA</t>
  </si>
  <si>
    <t>JFER</t>
  </si>
  <si>
    <t>Absence jour férié</t>
  </si>
  <si>
    <t xml:space="preserve">Grève </t>
  </si>
  <si>
    <t xml:space="preserve">Maternité </t>
  </si>
  <si>
    <t xml:space="preserve">Conseiller prud’homal </t>
  </si>
  <si>
    <t xml:space="preserve">Médecine du travail </t>
  </si>
  <si>
    <t>CT</t>
  </si>
  <si>
    <t>CSUP</t>
  </si>
  <si>
    <t>Congés trimestriels</t>
  </si>
  <si>
    <t>Congé supplémentaire</t>
  </si>
  <si>
    <t>Jour non travaillé</t>
  </si>
  <si>
    <t>JNT</t>
  </si>
  <si>
    <t xml:space="preserve">Heures sup au-delà de </t>
  </si>
  <si>
    <t>Colonne1</t>
  </si>
  <si>
    <t>Nombre heures dimanche et jour férié</t>
  </si>
  <si>
    <t>Dimanche/Férié</t>
  </si>
  <si>
    <t xml:space="preserve">Motif absence 
</t>
  </si>
  <si>
    <r>
      <rPr>
        <b/>
        <sz val="11"/>
        <color theme="0"/>
        <rFont val="Wingdings 3"/>
        <family val="1"/>
        <charset val="2"/>
      </rPr>
      <t>q</t>
    </r>
    <r>
      <rPr>
        <b/>
        <i/>
        <sz val="11"/>
        <color theme="0"/>
        <rFont val="Calibri"/>
        <family val="2"/>
      </rPr>
      <t xml:space="preserve"> </t>
    </r>
    <r>
      <rPr>
        <b/>
        <i/>
        <sz val="11"/>
        <color theme="0"/>
        <rFont val="Calibri"/>
        <family val="2"/>
        <scheme val="minor"/>
      </rPr>
      <t xml:space="preserve">En cas d'absence : Noter le nombre d'heures prévus </t>
    </r>
    <r>
      <rPr>
        <b/>
        <sz val="11"/>
        <color theme="0"/>
        <rFont val="Wingdings 3"/>
        <family val="1"/>
        <charset val="2"/>
      </rPr>
      <t>q</t>
    </r>
  </si>
  <si>
    <r>
      <rPr>
        <b/>
        <sz val="11"/>
        <color theme="0"/>
        <rFont val="Wingdings 3"/>
        <family val="1"/>
        <charset val="2"/>
      </rPr>
      <t>q</t>
    </r>
    <r>
      <rPr>
        <b/>
        <i/>
        <sz val="11"/>
        <color theme="0"/>
        <rFont val="Calibri"/>
        <family val="2"/>
      </rPr>
      <t xml:space="preserve"> </t>
    </r>
    <r>
      <rPr>
        <b/>
        <i/>
        <sz val="11"/>
        <color theme="0"/>
        <rFont val="Calibri"/>
        <family val="2"/>
        <scheme val="minor"/>
      </rPr>
      <t xml:space="preserve">Si 1 plage horaire : Saisir en matin ou en après-midi </t>
    </r>
    <r>
      <rPr>
        <b/>
        <sz val="11"/>
        <color theme="0"/>
        <rFont val="Wingdings 3"/>
        <family val="1"/>
        <charset val="2"/>
      </rPr>
      <t>q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</si>
</sst>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hh]:mm"/>
    <numFmt numFmtId="165" formatCode="ddd\ dd/mm/yyyy"/>
    <numFmt numFmtId="166" formatCode="[$-F800]dddd\,\ mmmm\ dd\,\ yyyy"/>
    <numFmt numFmtId="167" formatCode="&quot;S&quot;00"/>
    <numFmt numFmtId="168" formatCode="h:mm;@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name val="Calibri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scheme val="minor"/>
    </font>
    <font>
      <b/>
      <sz val="11"/>
      <color rgb="FF5B9BD5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Wingdings 3"/>
      <family val="1"/>
      <charset val="2"/>
    </font>
    <font>
      <b/>
      <i/>
      <sz val="11"/>
      <color theme="0"/>
      <name val="Calibri"/>
      <family val="2"/>
    </font>
    <font>
      <b/>
      <i/>
      <sz val="11"/>
      <color theme="0"/>
      <name val="Calibri"/>
      <family val="1"/>
      <charset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left" inden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20" fontId="1" fillId="4" borderId="0" xfId="0" applyNumberFormat="1" applyFont="1" applyFill="1" applyAlignment="1" applyProtection="1">
      <alignment horizontal="center" vertical="center" wrapText="1"/>
    </xf>
    <xf numFmtId="166" fontId="1" fillId="4" borderId="0" xfId="0" applyNumberFormat="1" applyFont="1" applyFill="1" applyAlignment="1" applyProtection="1">
      <alignment horizontal="center" vertical="center" wrapText="1"/>
    </xf>
    <xf numFmtId="0" fontId="1" fillId="4" borderId="0" xfId="0" applyNumberFormat="1" applyFont="1" applyFill="1" applyAlignment="1" applyProtection="1">
      <alignment horizontal="center" vertical="center" wrapText="1"/>
    </xf>
    <xf numFmtId="0" fontId="1" fillId="4" borderId="0" xfId="0" applyFont="1" applyFill="1" applyAlignment="1" applyProtection="1">
      <alignment horizontal="center" vertical="center" wrapText="1"/>
    </xf>
    <xf numFmtId="164" fontId="1" fillId="4" borderId="0" xfId="0" applyNumberFormat="1" applyFont="1" applyFill="1" applyAlignment="1" applyProtection="1">
      <alignment horizontal="center" vertical="center" wrapText="1"/>
    </xf>
    <xf numFmtId="167" fontId="1" fillId="4" borderId="0" xfId="0" applyNumberFormat="1" applyFont="1" applyFill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20" fontId="11" fillId="0" borderId="0" xfId="0" applyNumberFormat="1" applyFont="1" applyAlignment="1">
      <alignment horizontal="center" vertical="center"/>
    </xf>
    <xf numFmtId="164" fontId="13" fillId="4" borderId="0" xfId="0" applyNumberFormat="1" applyFont="1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/>
    </xf>
    <xf numFmtId="166" fontId="0" fillId="3" borderId="0" xfId="0" applyNumberFormat="1" applyFill="1" applyAlignment="1" applyProtection="1">
      <alignment horizontal="center" vertical="center"/>
    </xf>
    <xf numFmtId="166" fontId="8" fillId="3" borderId="0" xfId="0" applyNumberFormat="1" applyFont="1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167" fontId="0" fillId="3" borderId="0" xfId="0" applyNumberFormat="1" applyFill="1" applyAlignment="1" applyProtection="1">
      <alignment horizontal="center" vertical="center"/>
    </xf>
    <xf numFmtId="0" fontId="0" fillId="3" borderId="0" xfId="0" applyNumberFormat="1" applyFill="1" applyAlignment="1" applyProtection="1">
      <alignment horizontal="center" vertical="center"/>
    </xf>
    <xf numFmtId="20" fontId="0" fillId="3" borderId="0" xfId="0" applyNumberFormat="1" applyFill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164" fontId="0" fillId="3" borderId="0" xfId="0" applyNumberFormat="1" applyFill="1" applyAlignment="1" applyProtection="1">
      <alignment horizontal="center" vertical="center"/>
    </xf>
    <xf numFmtId="0" fontId="7" fillId="3" borderId="0" xfId="0" applyNumberFormat="1" applyFont="1" applyFill="1" applyAlignment="1" applyProtection="1">
      <alignment horizontal="center" vertical="center"/>
    </xf>
    <xf numFmtId="20" fontId="7" fillId="3" borderId="0" xfId="0" applyNumberFormat="1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64" fontId="7" fillId="3" borderId="0" xfId="0" applyNumberFormat="1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167" fontId="0" fillId="0" borderId="0" xfId="0" applyNumberFormat="1" applyFill="1" applyAlignment="1" applyProtection="1">
      <alignment horizontal="center" vertical="center"/>
    </xf>
    <xf numFmtId="166" fontId="0" fillId="0" borderId="0" xfId="0" applyNumberFormat="1" applyFill="1" applyAlignment="1" applyProtection="1">
      <alignment horizontal="center" vertical="center"/>
    </xf>
    <xf numFmtId="20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67" fontId="12" fillId="4" borderId="0" xfId="0" applyNumberFormat="1" applyFont="1" applyFill="1" applyAlignment="1" applyProtection="1">
      <alignment horizontal="center" vertical="center"/>
    </xf>
    <xf numFmtId="20" fontId="12" fillId="4" borderId="0" xfId="0" applyNumberFormat="1" applyFont="1" applyFill="1" applyAlignment="1" applyProtection="1">
      <alignment horizontal="center" vertical="center"/>
    </xf>
    <xf numFmtId="164" fontId="12" fillId="4" borderId="0" xfId="0" applyNumberFormat="1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0" fontId="14" fillId="7" borderId="0" xfId="0" applyNumberFormat="1" applyFont="1" applyFill="1" applyAlignment="1" applyProtection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Fill="1" applyAlignment="1" applyProtection="1">
      <alignment horizontal="center" vertical="center"/>
      <protection locked="0"/>
    </xf>
    <xf numFmtId="20" fontId="0" fillId="6" borderId="0" xfId="0" applyNumberFormat="1" applyFill="1" applyAlignment="1" applyProtection="1">
      <alignment horizontal="center" vertical="center"/>
    </xf>
    <xf numFmtId="20" fontId="0" fillId="0" borderId="0" xfId="0" applyNumberFormat="1" applyFill="1" applyBorder="1" applyAlignment="1" applyProtection="1">
      <alignment horizontal="center" vertical="center"/>
    </xf>
    <xf numFmtId="0" fontId="18" fillId="8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 wrapText="1"/>
    </xf>
    <xf numFmtId="20" fontId="18" fillId="8" borderId="0" xfId="0" applyNumberFormat="1" applyFont="1" applyFill="1" applyAlignment="1" applyProtection="1">
      <alignment horizontal="center" vertical="center" wrapText="1"/>
    </xf>
    <xf numFmtId="20" fontId="15" fillId="8" borderId="0" xfId="0" applyNumberFormat="1" applyFont="1" applyFill="1" applyAlignment="1" applyProtection="1">
      <alignment horizontal="center" vertical="center" wrapText="1"/>
    </xf>
    <xf numFmtId="14" fontId="0" fillId="3" borderId="0" xfId="0" applyNumberFormat="1" applyFill="1" applyAlignment="1" applyProtection="1">
      <alignment horizontal="center" vertical="center"/>
    </xf>
  </cellXfs>
  <cellStyles count="1">
    <cellStyle name="Normal" xfId="0" builtinId="0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numFmt numFmtId="164" formatCode="[hh]:mm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25" formatCode="hh:mm"/>
      <alignment horizontal="center" vertical="center" textRotation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indent="0" justifyLastLine="0" shrinkToFit="0" readingOrder="0"/>
      <protection locked="1" hidden="0"/>
    </dxf>
    <dxf>
      <numFmt numFmtId="25" formatCode="hh:mm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1159510</xdr:colOff>
      <xdr:row>3</xdr:row>
      <xdr:rowOff>446971</xdr:rowOff>
    </xdr:from>
    <xdr:to>
      <xdr:col>0</xdr:col>
      <xdr:colOff>2215020</xdr:colOff>
      <xdr:row>22</xdr:row>
      <xdr:rowOff>81914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9510" y="1163251"/>
              <a:ext cx="1055510" cy="36583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62090</xdr:colOff>
      <xdr:row>3</xdr:row>
      <xdr:rowOff>438152</xdr:rowOff>
    </xdr:from>
    <xdr:to>
      <xdr:col>0</xdr:col>
      <xdr:colOff>1117600</xdr:colOff>
      <xdr:row>8</xdr:row>
      <xdr:rowOff>171450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154432"/>
              <a:ext cx="1055510" cy="11963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68580</xdr:colOff>
      <xdr:row>22</xdr:row>
      <xdr:rowOff>129540</xdr:rowOff>
    </xdr:from>
    <xdr:to>
      <xdr:col>0</xdr:col>
      <xdr:colOff>2209800</xdr:colOff>
      <xdr:row>27</xdr:row>
      <xdr:rowOff>106680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Variable">
              <a:extLst>
                <a:ext uri="{FF2B5EF4-FFF2-40B4-BE49-F238E27FC236}">
                  <a16:creationId xmlns:a16="http://schemas.microsoft.com/office/drawing/2014/main" id="{2D5E8A70-5E00-46C4-BE08-5DFCE8ADF0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ria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80" y="4869180"/>
              <a:ext cx="2141220" cy="891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manche_Férié" xr10:uid="{1FA5F5C4-701B-4A94-AC9A-5AE50D89A46C}" sourceName="Dimanche/Férié">
  <extLst>
    <x:ext xmlns:x15="http://schemas.microsoft.com/office/spreadsheetml/2010/11/main" uri="{2F2917AC-EB37-4324-AD4E-5DD8C200BD13}">
      <x15:tableSlicerCache tableId="1" column="1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Variable" xr10:uid="{60B9A289-3C80-4F8C-87BF-29FBF2162EC0}" cache="Segment_Dimanche_Férié" caption="Variab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38" totalsRowShown="0" headerRowDxfId="54" dataDxfId="53">
  <autoFilter ref="A4:C38" xr:uid="{00000000-0009-0000-0100-000002000000}"/>
  <sortState xmlns:xlrd2="http://schemas.microsoft.com/office/spreadsheetml/2017/richdata2" ref="A5:C38">
    <sortCondition ref="A4:A38"/>
  </sortState>
  <tableColumns count="3">
    <tableColumn id="1" xr3:uid="{00000000-0010-0000-0000-000001000000}" name="Motifs" dataDxfId="52"/>
    <tableColumn id="2" xr3:uid="{00000000-0010-0000-0000-000002000000}" name="Libellé" dataDxfId="51"/>
    <tableColumn id="3" xr3:uid="{00000000-0010-0000-0000-000003000000}" name="prise en compte pour décompte HS" dataDxfId="5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8B1808-F16B-41AF-9EC1-5CAF3614A33C}" name="Tableau3" displayName="Tableau3" ref="E4:E149" totalsRowShown="0" headerRowDxfId="49" dataDxfId="48" tableBorderDxfId="47">
  <autoFilter ref="E4:E149" xr:uid="{0F535BE8-215A-4C35-886A-5453716611E8}"/>
  <tableColumns count="1">
    <tableColumn id="1" xr3:uid="{C961ECF3-43E4-4F55-90BC-015EFF52BFD2}" name="Horaires matin" dataDxfId="4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5EF8BA-0027-42AD-BBE4-88799E3272E4}" name="Tableau4" displayName="Tableau4" ref="G4:G149" totalsRowShown="0" headerRowDxfId="45" dataDxfId="44" tableBorderDxfId="43">
  <autoFilter ref="G4:G149" xr:uid="{622D7EC9-1282-4ABA-A6E8-174CBE413873}"/>
  <tableColumns count="1">
    <tableColumn id="1" xr3:uid="{58211086-F4CB-4FCF-AF76-99A0B220B6CE}" name="Horaires après-midi" dataDxfId="4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P466" totalsRowCount="1" headerRowDxfId="41" dataDxfId="40" totalsRowDxfId="39">
  <autoFilter ref="B4:P465" xr:uid="{00000000-0009-0000-0100-000001000000}">
    <filterColumn colId="3">
      <filters>
        <filter val="10"/>
      </filters>
    </filterColumn>
    <filterColumn colId="4">
      <filters>
        <filter val="2021"/>
      </filters>
    </filterColumn>
  </autoFilter>
  <tableColumns count="15">
    <tableColumn id="4" xr3:uid="{00000000-0010-0000-0100-000004000000}" name="Semaine" dataDxfId="38" totalsRowDxfId="14">
      <calculatedColumnFormula>_xlfn.ISOWEEKNUM(Tableau1[[#This Row],[Date]])</calculatedColumnFormula>
    </tableColumn>
    <tableColumn id="1" xr3:uid="{00000000-0010-0000-0100-000001000000}" name="Date" totalsRowLabel="Total" dataDxfId="37" totalsRowDxfId="13">
      <calculatedColumnFormula>debut+ROW()-ROW(Tableau1[[#Headers],[Date]])-1</calculatedColumnFormula>
    </tableColumn>
    <tableColumn id="16" xr3:uid="{FC7C5A9E-802C-4DBF-B621-B9B45063EA91}" name="Dimanche/Férié" dataDxfId="36" totalsRowDxfId="12">
      <calculatedColumnFormula array="1">IF(OR(Calendrier!$C$3:$C$57=Tableau1[[#This Row],[Date]]),"Dimanche/Férié",IF(WEEKDAY(Tableau1[[#This Row],[Date]])=1,"Dimanche/Férié",""))</calculatedColumnFormula>
    </tableColumn>
    <tableColumn id="9" xr3:uid="{00000000-0010-0000-0100-000009000000}" name="Mois" dataDxfId="35" totalsRowDxfId="11">
      <calculatedColumnFormula>MONTH(Tableau1[[#This Row],[Date]])</calculatedColumnFormula>
    </tableColumn>
    <tableColumn id="10" xr3:uid="{00000000-0010-0000-0100-00000A000000}" name="Année" dataDxfId="34" totalsRowDxfId="10">
      <calculatedColumnFormula>YEAR(Tableau1[[#This Row],[Date]])</calculatedColumnFormula>
    </tableColumn>
    <tableColumn id="2" xr3:uid="{00000000-0010-0000-0100-000002000000}" name="Début_x000a_matin" dataDxfId="33" totalsRowDxfId="9"/>
    <tableColumn id="6" xr3:uid="{00000000-0010-0000-0100-000006000000}" name="Fin_x000a_matin" dataDxfId="32" totalsRowDxfId="8"/>
    <tableColumn id="17" xr3:uid="{F83EC807-62C2-4A9B-A04C-AFC380B16730}" name="Colonne1" dataDxfId="31" totalsRowDxfId="7"/>
    <tableColumn id="7" xr3:uid="{00000000-0010-0000-0100-000007000000}" name="Début_x000a_après-midi" dataDxfId="30" totalsRowDxfId="6"/>
    <tableColumn id="8" xr3:uid="{00000000-0010-0000-0100-000008000000}" name="Fin_x000a_après-midi" dataDxfId="29" totalsRowDxfId="5"/>
    <tableColumn id="15" xr3:uid="{00000000-0010-0000-0100-00000F000000}" name="Motif absence _x000a_" totalsRowFunction="count" dataDxfId="28" totalsRowDxfId="4"/>
    <tableColumn id="5" xr3:uid="{00000000-0010-0000-0100-000005000000}" name="Nombre heures" totalsRowFunction="sum" dataDxfId="27" totalsRowDxfId="3">
      <calculatedColumnFormula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calculatedColumnFormula>
    </tableColumn>
    <tableColumn id="3" xr3:uid="{00000000-0010-0000-0100-000003000000}" name="H_Abs" dataDxfId="26" totalsRowDxfId="2">
      <calculatedColumnFormula>IFERROR(VLOOKUP(Tableau1[[#This Row],[Motif absence 
]],Tmotif[],3,0),0)</calculatedColumnFormula>
    </tableColumn>
    <tableColumn id="14" xr3:uid="{00000000-0010-0000-0100-00000E000000}" name="Nombre heures supp." totalsRowFunction="sum" dataDxfId="25" totalsRowDxfId="1">
      <calculatedColumnFormula>IF(WEEKDAY(Tableau1[[#This Row],[Date]],2)&lt;7,0,MAX(0,SUM(OFFSET(Tableau1[[#This Row],[Nombre heures]],-6,,7))+SUM(OFFSET(Tableau1[[#This Row],[H_Abs]],-6,,7))-_HS))</calculatedColumnFormula>
    </tableColumn>
    <tableColumn id="12" xr3:uid="{BA161AD0-96B7-449F-9104-D8280E15A0BD}" name="Nombre heures dimanche et jour férié" totalsRowFunction="sum" dataDxfId="24" totalsRowDxfId="0">
      <calculatedColumnFormula>IF(Tableau1[[#This Row],[Dimanche/Férié]]="Dimanche/Férié",Tableau1[[#This Row],[Nombre heures]],"")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152"/>
  <sheetViews>
    <sheetView workbookViewId="0">
      <selection sqref="A1:XFD1048576"/>
    </sheetView>
  </sheetViews>
  <sheetFormatPr baseColWidth="10" defaultRowHeight="14.4"/>
  <cols>
    <col min="1" max="1" width="19.77734375" bestFit="1" customWidth="1"/>
    <col min="2" max="2" width="39.109375" bestFit="1" customWidth="1"/>
    <col min="3" max="3" width="21.21875" customWidth="1"/>
    <col min="4" max="4" width="13.21875" customWidth="1"/>
    <col min="5" max="5" width="15.109375" style="15" customWidth="1"/>
    <col min="6" max="6" width="13.21875" customWidth="1"/>
    <col min="7" max="7" width="19.109375" customWidth="1"/>
    <col min="8" max="8" width="13.21875" customWidth="1"/>
  </cols>
  <sheetData>
    <row r="1" spans="1:7">
      <c r="A1" t="s">
        <v>94</v>
      </c>
      <c r="B1" s="7">
        <v>1.4583333333333333</v>
      </c>
    </row>
    <row r="4" spans="1:7" s="8" customFormat="1" ht="28.8">
      <c r="A4" s="10" t="s">
        <v>17</v>
      </c>
      <c r="B4" s="10" t="s">
        <v>18</v>
      </c>
      <c r="C4" s="10" t="s">
        <v>32</v>
      </c>
      <c r="E4" s="16" t="s">
        <v>36</v>
      </c>
      <c r="G4" s="16" t="s">
        <v>37</v>
      </c>
    </row>
    <row r="5" spans="1:7" s="8" customFormat="1">
      <c r="A5" s="13"/>
      <c r="B5" s="13"/>
      <c r="C5" s="13"/>
      <c r="E5" s="10"/>
    </row>
    <row r="6" spans="1:7">
      <c r="A6" s="13" t="s">
        <v>53</v>
      </c>
      <c r="B6" s="13" t="s">
        <v>52</v>
      </c>
      <c r="C6" s="13"/>
      <c r="E6" s="51">
        <v>1</v>
      </c>
      <c r="G6" s="51">
        <v>0.5</v>
      </c>
    </row>
    <row r="7" spans="1:7">
      <c r="A7" s="13" t="s">
        <v>70</v>
      </c>
      <c r="B7" s="13" t="s">
        <v>69</v>
      </c>
      <c r="C7" s="13"/>
      <c r="E7" s="51">
        <v>3.472222222222222E-3</v>
      </c>
      <c r="G7" s="51">
        <v>0.50347222222222221</v>
      </c>
    </row>
    <row r="8" spans="1:7">
      <c r="A8" s="13" t="s">
        <v>19</v>
      </c>
      <c r="B8" s="13" t="s">
        <v>20</v>
      </c>
      <c r="C8" s="13"/>
      <c r="E8" s="51">
        <v>6.9444444444399797E-3</v>
      </c>
      <c r="G8" s="51">
        <v>0.50694444444444398</v>
      </c>
    </row>
    <row r="9" spans="1:7">
      <c r="A9" s="13" t="s">
        <v>81</v>
      </c>
      <c r="B9" s="13" t="s">
        <v>52</v>
      </c>
      <c r="C9" s="13"/>
      <c r="E9" s="51">
        <v>1.0416666666670101E-2</v>
      </c>
      <c r="G9" s="51">
        <v>0.51041666666666696</v>
      </c>
    </row>
    <row r="10" spans="1:7">
      <c r="A10" s="13" t="s">
        <v>34</v>
      </c>
      <c r="B10" s="13" t="s">
        <v>35</v>
      </c>
      <c r="C10" s="13"/>
      <c r="E10" s="51">
        <v>1.38888888888902E-2</v>
      </c>
      <c r="G10" s="51">
        <v>0.51388888888888895</v>
      </c>
    </row>
    <row r="11" spans="1:7">
      <c r="A11" s="13" t="s">
        <v>49</v>
      </c>
      <c r="B11" s="13" t="s">
        <v>26</v>
      </c>
      <c r="C11" s="13"/>
      <c r="E11" s="51">
        <v>1.73611111111098E-2</v>
      </c>
      <c r="G11" s="51">
        <v>0.51736111111111105</v>
      </c>
    </row>
    <row r="12" spans="1:7">
      <c r="A12" s="13" t="s">
        <v>21</v>
      </c>
      <c r="B12" s="13" t="s">
        <v>22</v>
      </c>
      <c r="C12" s="13"/>
      <c r="E12" s="51">
        <v>2.08333333333304E-2</v>
      </c>
      <c r="G12" s="51">
        <v>0.52083333333333304</v>
      </c>
    </row>
    <row r="13" spans="1:7">
      <c r="A13" s="13" t="s">
        <v>58</v>
      </c>
      <c r="B13" s="13" t="s">
        <v>55</v>
      </c>
      <c r="C13" s="13"/>
      <c r="E13" s="51">
        <v>2.4305555555559799E-2</v>
      </c>
      <c r="G13" s="51">
        <v>0.52430555555555503</v>
      </c>
    </row>
    <row r="14" spans="1:7">
      <c r="A14" s="13" t="s">
        <v>57</v>
      </c>
      <c r="B14" s="13" t="s">
        <v>54</v>
      </c>
      <c r="C14" s="13"/>
      <c r="E14" s="51">
        <v>2.7777777777780299E-2</v>
      </c>
      <c r="G14" s="51">
        <v>0.52777777777777801</v>
      </c>
    </row>
    <row r="15" spans="1:7">
      <c r="A15" s="13" t="s">
        <v>59</v>
      </c>
      <c r="B15" s="13" t="s">
        <v>56</v>
      </c>
      <c r="C15" s="13"/>
      <c r="E15" s="51">
        <v>3.125E-2</v>
      </c>
      <c r="G15" s="51">
        <v>0.53125</v>
      </c>
    </row>
    <row r="16" spans="1:7">
      <c r="A16" s="13" t="s">
        <v>51</v>
      </c>
      <c r="B16" s="13" t="s">
        <v>50</v>
      </c>
      <c r="C16" s="13"/>
      <c r="E16" s="51">
        <v>3.4722222222219698E-2</v>
      </c>
      <c r="G16" s="51">
        <v>0.53472222222222199</v>
      </c>
    </row>
    <row r="17" spans="1:7">
      <c r="A17" s="13" t="s">
        <v>89</v>
      </c>
      <c r="B17" s="13" t="s">
        <v>91</v>
      </c>
      <c r="C17" s="13"/>
      <c r="E17" s="51">
        <v>3.8194444444400198E-2</v>
      </c>
      <c r="G17" s="51">
        <v>0.53819444444444398</v>
      </c>
    </row>
    <row r="18" spans="1:7">
      <c r="A18" s="13" t="s">
        <v>88</v>
      </c>
      <c r="B18" s="13" t="s">
        <v>90</v>
      </c>
      <c r="C18" s="13"/>
      <c r="E18" s="51">
        <v>4.1666666666699798E-2</v>
      </c>
      <c r="G18" s="51">
        <v>0.54166666666666696</v>
      </c>
    </row>
    <row r="19" spans="1:7">
      <c r="A19" s="13" t="s">
        <v>60</v>
      </c>
      <c r="B19" s="13" t="s">
        <v>64</v>
      </c>
      <c r="C19" s="13"/>
      <c r="E19" s="51">
        <v>4.51388888888999E-2</v>
      </c>
      <c r="G19" s="51">
        <v>0.54513888888888895</v>
      </c>
    </row>
    <row r="20" spans="1:7">
      <c r="A20" s="13" t="s">
        <v>61</v>
      </c>
      <c r="B20" s="13" t="s">
        <v>24</v>
      </c>
      <c r="C20" s="13"/>
      <c r="E20" s="51">
        <v>4.86111111111001E-2</v>
      </c>
      <c r="G20" s="51">
        <v>0.54861111111111105</v>
      </c>
    </row>
    <row r="21" spans="1:7">
      <c r="A21" s="13" t="s">
        <v>63</v>
      </c>
      <c r="B21" s="13" t="s">
        <v>23</v>
      </c>
      <c r="C21" s="13"/>
      <c r="E21" s="51">
        <v>5.2083333333300202E-2</v>
      </c>
      <c r="G21" s="51">
        <v>0.55208333333333304</v>
      </c>
    </row>
    <row r="22" spans="1:7">
      <c r="A22" s="13" t="s">
        <v>78</v>
      </c>
      <c r="B22" s="13" t="s">
        <v>84</v>
      </c>
      <c r="C22" s="13"/>
      <c r="E22" s="51">
        <v>5.5555555555599802E-2</v>
      </c>
      <c r="G22" s="51">
        <v>0.55555555555555503</v>
      </c>
    </row>
    <row r="23" spans="1:7">
      <c r="A23" s="13" t="s">
        <v>68</v>
      </c>
      <c r="B23" s="13" t="s">
        <v>67</v>
      </c>
      <c r="C23" s="13"/>
      <c r="E23" s="51">
        <v>5.9027777777799897E-2</v>
      </c>
      <c r="G23" s="51">
        <v>0.55902777777777801</v>
      </c>
    </row>
    <row r="24" spans="1:7">
      <c r="A24" s="13" t="s">
        <v>72</v>
      </c>
      <c r="B24" s="13" t="s">
        <v>71</v>
      </c>
      <c r="C24" s="13"/>
      <c r="E24" s="51">
        <v>6.25E-2</v>
      </c>
      <c r="G24" s="51">
        <v>0.5625</v>
      </c>
    </row>
    <row r="25" spans="1:7">
      <c r="A25" s="13" t="s">
        <v>47</v>
      </c>
      <c r="B25" s="13" t="s">
        <v>48</v>
      </c>
      <c r="C25" s="24"/>
      <c r="E25" s="51">
        <v>6.5972222222200103E-2</v>
      </c>
      <c r="G25" s="51">
        <v>0.56597222222222199</v>
      </c>
    </row>
    <row r="26" spans="1:7">
      <c r="A26" s="13" t="s">
        <v>82</v>
      </c>
      <c r="B26" s="13" t="s">
        <v>83</v>
      </c>
      <c r="C26" s="13"/>
      <c r="E26" s="51">
        <v>6.9444444444400205E-2</v>
      </c>
      <c r="G26" s="51">
        <v>0.56944444444444398</v>
      </c>
    </row>
    <row r="27" spans="1:7">
      <c r="A27" s="23" t="s">
        <v>93</v>
      </c>
      <c r="B27" s="13" t="s">
        <v>92</v>
      </c>
      <c r="C27" s="13"/>
      <c r="E27" s="51">
        <v>7.2916666666699798E-2</v>
      </c>
      <c r="G27" s="51">
        <v>0.57291666666666596</v>
      </c>
    </row>
    <row r="28" spans="1:7">
      <c r="A28" s="13" t="s">
        <v>76</v>
      </c>
      <c r="B28" s="13" t="s">
        <v>75</v>
      </c>
      <c r="C28" s="13"/>
      <c r="E28" s="51">
        <v>7.63888888888999E-2</v>
      </c>
      <c r="G28" s="51">
        <v>0.57638888888888895</v>
      </c>
    </row>
    <row r="29" spans="1:7">
      <c r="A29" s="13" t="s">
        <v>62</v>
      </c>
      <c r="B29" s="13" t="s">
        <v>25</v>
      </c>
      <c r="C29" s="13"/>
      <c r="E29" s="51">
        <v>7.98611111111001E-2</v>
      </c>
      <c r="G29" s="51">
        <v>0.57986111111111105</v>
      </c>
    </row>
    <row r="30" spans="1:7">
      <c r="A30" s="13" t="s">
        <v>79</v>
      </c>
      <c r="B30" s="13" t="s">
        <v>85</v>
      </c>
      <c r="C30" s="13"/>
      <c r="E30" s="51">
        <v>8.3333333333300202E-2</v>
      </c>
      <c r="G30" s="51">
        <v>0.58333333333333304</v>
      </c>
    </row>
    <row r="31" spans="1:7">
      <c r="A31" s="13" t="s">
        <v>77</v>
      </c>
      <c r="B31" s="13" t="s">
        <v>87</v>
      </c>
      <c r="C31" s="13"/>
      <c r="E31" s="51">
        <v>8.6805555555599795E-2</v>
      </c>
      <c r="G31" s="51">
        <v>0.58680555555555503</v>
      </c>
    </row>
    <row r="32" spans="1:7">
      <c r="A32" s="13" t="s">
        <v>80</v>
      </c>
      <c r="B32" s="13" t="s">
        <v>86</v>
      </c>
      <c r="C32" s="13"/>
      <c r="E32" s="51">
        <v>9.0277777777799897E-2</v>
      </c>
      <c r="G32" s="51">
        <v>0.59027777777777701</v>
      </c>
    </row>
    <row r="33" spans="1:7">
      <c r="A33" s="13" t="s">
        <v>43</v>
      </c>
      <c r="B33" s="13" t="s">
        <v>42</v>
      </c>
      <c r="C33" s="13"/>
      <c r="E33" s="51">
        <v>9.375E-2</v>
      </c>
      <c r="G33" s="51">
        <v>0.59375</v>
      </c>
    </row>
    <row r="34" spans="1:7">
      <c r="A34" s="13" t="s">
        <v>44</v>
      </c>
      <c r="B34" s="13" t="s">
        <v>45</v>
      </c>
      <c r="C34" s="13"/>
      <c r="E34" s="51">
        <v>9.7222222222200103E-2</v>
      </c>
      <c r="G34" s="51">
        <v>0.59722222222222199</v>
      </c>
    </row>
    <row r="35" spans="1:7">
      <c r="A35" s="13" t="s">
        <v>27</v>
      </c>
      <c r="B35" s="13" t="s">
        <v>27</v>
      </c>
      <c r="C35" s="13"/>
      <c r="E35" s="51">
        <v>0.1006944444444</v>
      </c>
      <c r="G35" s="51">
        <v>0.60069444444444398</v>
      </c>
    </row>
    <row r="36" spans="1:7">
      <c r="A36" s="13" t="s">
        <v>66</v>
      </c>
      <c r="B36" s="13" t="s">
        <v>65</v>
      </c>
      <c r="C36" s="13"/>
      <c r="E36" s="51">
        <v>0.10416666666670001</v>
      </c>
      <c r="G36" s="51">
        <v>0.60416666666666596</v>
      </c>
    </row>
    <row r="37" spans="1:7">
      <c r="A37" s="13" t="s">
        <v>74</v>
      </c>
      <c r="B37" s="13" t="s">
        <v>73</v>
      </c>
      <c r="C37" s="13"/>
      <c r="E37" s="51">
        <v>0.1076388888889</v>
      </c>
      <c r="G37" s="51">
        <v>0.60763888888888895</v>
      </c>
    </row>
    <row r="38" spans="1:7">
      <c r="A38" s="11"/>
      <c r="B38" s="11" t="s">
        <v>46</v>
      </c>
      <c r="C38" s="12"/>
      <c r="E38" s="51">
        <v>0.1111111111111</v>
      </c>
      <c r="G38" s="51">
        <v>0.61111111111111105</v>
      </c>
    </row>
    <row r="39" spans="1:7">
      <c r="A39" s="13"/>
      <c r="B39" s="13"/>
      <c r="C39" s="13"/>
      <c r="E39" s="51">
        <v>0.11458333333329999</v>
      </c>
      <c r="G39" s="51">
        <v>0.61458333333333304</v>
      </c>
    </row>
    <row r="40" spans="1:7">
      <c r="A40" s="13"/>
      <c r="B40" s="13"/>
      <c r="C40" s="13"/>
      <c r="E40" s="51">
        <v>0.1180555555556</v>
      </c>
      <c r="G40" s="51">
        <v>0.61805555555555503</v>
      </c>
    </row>
    <row r="41" spans="1:7">
      <c r="E41" s="51">
        <v>0.12152777777779999</v>
      </c>
      <c r="G41" s="51">
        <v>0.62152777777777701</v>
      </c>
    </row>
    <row r="42" spans="1:7">
      <c r="E42" s="51">
        <v>0.125</v>
      </c>
      <c r="G42" s="51">
        <v>0.625</v>
      </c>
    </row>
    <row r="43" spans="1:7">
      <c r="E43" s="51">
        <v>0.12847222222220001</v>
      </c>
      <c r="G43" s="51">
        <v>0.62847222222222199</v>
      </c>
    </row>
    <row r="44" spans="1:7">
      <c r="E44" s="51">
        <v>0.13194444444440001</v>
      </c>
      <c r="G44" s="51">
        <v>0.63194444444444398</v>
      </c>
    </row>
    <row r="45" spans="1:7">
      <c r="E45" s="51">
        <v>0.13541666666669999</v>
      </c>
      <c r="G45" s="51">
        <v>0.63541666666666596</v>
      </c>
    </row>
    <row r="46" spans="1:7">
      <c r="E46" s="51">
        <v>0.1388888888889</v>
      </c>
      <c r="G46" s="51">
        <v>0.63888888888888795</v>
      </c>
    </row>
    <row r="47" spans="1:7">
      <c r="E47" s="51">
        <v>0.1423611111111</v>
      </c>
      <c r="G47" s="51">
        <v>0.64236111111111105</v>
      </c>
    </row>
    <row r="48" spans="1:7">
      <c r="E48" s="51">
        <v>0.14583333333330001</v>
      </c>
      <c r="G48" s="51">
        <v>0.64583333333333304</v>
      </c>
    </row>
    <row r="49" spans="5:7">
      <c r="E49" s="51">
        <v>0.14930555555559999</v>
      </c>
      <c r="G49" s="51">
        <v>0.64930555555555503</v>
      </c>
    </row>
    <row r="50" spans="5:7">
      <c r="E50" s="51">
        <v>0.15277777777779999</v>
      </c>
      <c r="G50" s="51">
        <v>0.65277777777777701</v>
      </c>
    </row>
    <row r="51" spans="5:7">
      <c r="E51" s="51">
        <v>0.15625</v>
      </c>
      <c r="G51" s="51">
        <v>0.656249999999999</v>
      </c>
    </row>
    <row r="52" spans="5:7">
      <c r="E52" s="51">
        <v>0.15972222222220001</v>
      </c>
      <c r="G52" s="51">
        <v>0.65972222222222199</v>
      </c>
    </row>
    <row r="53" spans="5:7">
      <c r="E53" s="51">
        <v>0.16319444444440001</v>
      </c>
      <c r="G53" s="51">
        <v>0.66319444444444398</v>
      </c>
    </row>
    <row r="54" spans="5:7">
      <c r="E54" s="51">
        <v>0.16666666666669999</v>
      </c>
      <c r="G54" s="51">
        <v>0.66666666666666596</v>
      </c>
    </row>
    <row r="55" spans="5:7">
      <c r="E55" s="51">
        <v>0.1701388888889</v>
      </c>
      <c r="G55" s="51">
        <v>0.67013888888888795</v>
      </c>
    </row>
    <row r="56" spans="5:7">
      <c r="E56" s="51">
        <v>0.1736111111111</v>
      </c>
      <c r="G56" s="51">
        <v>0.67361111111111005</v>
      </c>
    </row>
    <row r="57" spans="5:7">
      <c r="E57" s="51">
        <v>0.17708333333330001</v>
      </c>
      <c r="G57" s="51">
        <v>0.67708333333333304</v>
      </c>
    </row>
    <row r="58" spans="5:7">
      <c r="E58" s="51">
        <v>0.18055555555559999</v>
      </c>
      <c r="G58" s="51">
        <v>0.68055555555555503</v>
      </c>
    </row>
    <row r="59" spans="5:7">
      <c r="E59" s="51">
        <v>0.18402777777779999</v>
      </c>
      <c r="G59" s="51">
        <v>0.68402777777777701</v>
      </c>
    </row>
    <row r="60" spans="5:7">
      <c r="E60" s="51">
        <v>0.1875</v>
      </c>
      <c r="G60" s="51">
        <v>0.687499999999999</v>
      </c>
    </row>
    <row r="61" spans="5:7">
      <c r="E61" s="51">
        <v>0.19097222222220001</v>
      </c>
      <c r="G61" s="51">
        <v>0.69097222222222199</v>
      </c>
    </row>
    <row r="62" spans="5:7">
      <c r="E62" s="51">
        <v>0.19444444444440001</v>
      </c>
      <c r="G62" s="51">
        <v>0.69444444444444398</v>
      </c>
    </row>
    <row r="63" spans="5:7">
      <c r="E63" s="51">
        <v>0.19791666666669999</v>
      </c>
      <c r="G63" s="51">
        <v>0.69791666666666596</v>
      </c>
    </row>
    <row r="64" spans="5:7">
      <c r="E64" s="51">
        <v>0.2013888888889</v>
      </c>
      <c r="G64" s="51">
        <v>0.70138888888888795</v>
      </c>
    </row>
    <row r="65" spans="5:7">
      <c r="E65" s="51">
        <v>0.2048611111111</v>
      </c>
      <c r="G65" s="51">
        <v>0.70486111111111005</v>
      </c>
    </row>
    <row r="66" spans="5:7">
      <c r="E66" s="51">
        <v>0.20833333333330001</v>
      </c>
      <c r="G66" s="51">
        <v>0.70833333333333304</v>
      </c>
    </row>
    <row r="67" spans="5:7">
      <c r="E67" s="51">
        <v>0.21180555555559999</v>
      </c>
      <c r="G67" s="51">
        <v>0.71180555555555503</v>
      </c>
    </row>
    <row r="68" spans="5:7">
      <c r="E68" s="51">
        <v>0.21527777777779999</v>
      </c>
      <c r="G68" s="51">
        <v>0.71527777777777701</v>
      </c>
    </row>
    <row r="69" spans="5:7">
      <c r="E69" s="51">
        <v>0.21875</v>
      </c>
      <c r="G69" s="51">
        <v>0.718749999999999</v>
      </c>
    </row>
    <row r="70" spans="5:7">
      <c r="E70" s="51">
        <v>0.22222222222220001</v>
      </c>
      <c r="G70" s="51">
        <v>0.72222222222222099</v>
      </c>
    </row>
    <row r="71" spans="5:7">
      <c r="E71" s="51">
        <v>0.22569444444440001</v>
      </c>
      <c r="G71" s="51">
        <v>0.72569444444444398</v>
      </c>
    </row>
    <row r="72" spans="5:7">
      <c r="E72" s="51">
        <v>0.22916666666669999</v>
      </c>
      <c r="G72" s="51">
        <v>0.72916666666666596</v>
      </c>
    </row>
    <row r="73" spans="5:7">
      <c r="E73" s="51">
        <v>0.2326388888889</v>
      </c>
      <c r="G73" s="51">
        <v>0.73263888888888795</v>
      </c>
    </row>
    <row r="74" spans="5:7">
      <c r="E74" s="51">
        <v>0.2361111111111</v>
      </c>
      <c r="G74" s="51">
        <v>0.73611111111111005</v>
      </c>
    </row>
    <row r="75" spans="5:7">
      <c r="E75" s="51">
        <v>0.23958333333330001</v>
      </c>
      <c r="G75" s="51">
        <v>0.73958333333333204</v>
      </c>
    </row>
    <row r="76" spans="5:7">
      <c r="E76" s="51">
        <v>0.24305555555559999</v>
      </c>
      <c r="G76" s="51">
        <v>0.74305555555555503</v>
      </c>
    </row>
    <row r="77" spans="5:7">
      <c r="E77" s="51">
        <v>0.24652777777779999</v>
      </c>
      <c r="G77" s="51">
        <v>0.74652777777777701</v>
      </c>
    </row>
    <row r="78" spans="5:7">
      <c r="E78" s="51">
        <v>0.25</v>
      </c>
      <c r="G78" s="51">
        <v>0.749999999999999</v>
      </c>
    </row>
    <row r="79" spans="5:7">
      <c r="E79" s="51">
        <v>0.25347222222220001</v>
      </c>
      <c r="G79" s="51">
        <v>0.75347222222222099</v>
      </c>
    </row>
    <row r="80" spans="5:7">
      <c r="E80" s="51">
        <v>0.25694444444440001</v>
      </c>
      <c r="G80" s="51">
        <v>0.75694444444444398</v>
      </c>
    </row>
    <row r="81" spans="5:7">
      <c r="E81" s="51">
        <v>0.26041666666669999</v>
      </c>
      <c r="G81" s="51">
        <v>0.76041666666666596</v>
      </c>
    </row>
    <row r="82" spans="5:7">
      <c r="E82" s="51">
        <v>0.2638888888889</v>
      </c>
      <c r="G82" s="51">
        <v>0.76388888888888795</v>
      </c>
    </row>
    <row r="83" spans="5:7">
      <c r="E83" s="51">
        <v>0.2673611111111</v>
      </c>
      <c r="G83" s="51">
        <v>0.76736111111111005</v>
      </c>
    </row>
    <row r="84" spans="5:7">
      <c r="E84" s="51">
        <v>0.27083333333330001</v>
      </c>
      <c r="G84" s="51">
        <v>0.77083333333333204</v>
      </c>
    </row>
    <row r="85" spans="5:7">
      <c r="E85" s="51">
        <v>0.27430555555559999</v>
      </c>
      <c r="G85" s="51">
        <v>0.77430555555555503</v>
      </c>
    </row>
    <row r="86" spans="5:7">
      <c r="E86" s="51">
        <v>0.27777777777779999</v>
      </c>
      <c r="G86" s="51">
        <v>0.77777777777777701</v>
      </c>
    </row>
    <row r="87" spans="5:7">
      <c r="E87" s="51">
        <v>0.28125</v>
      </c>
      <c r="G87" s="51">
        <v>0.781249999999999</v>
      </c>
    </row>
    <row r="88" spans="5:7">
      <c r="E88" s="51">
        <v>0.28472222222220001</v>
      </c>
      <c r="G88" s="51">
        <v>0.78472222222222099</v>
      </c>
    </row>
    <row r="89" spans="5:7">
      <c r="E89" s="51">
        <v>0.28819444444440001</v>
      </c>
      <c r="G89" s="51">
        <v>0.78819444444444298</v>
      </c>
    </row>
    <row r="90" spans="5:7">
      <c r="E90" s="51">
        <v>0.29166666666669999</v>
      </c>
      <c r="G90" s="51">
        <v>0.79166666666666596</v>
      </c>
    </row>
    <row r="91" spans="5:7">
      <c r="E91" s="51">
        <v>0.2951388888889</v>
      </c>
      <c r="G91" s="51">
        <v>0.79513888888888795</v>
      </c>
    </row>
    <row r="92" spans="5:7">
      <c r="E92" s="51">
        <v>0.2986111111111</v>
      </c>
      <c r="G92" s="51">
        <v>0.79861111111111005</v>
      </c>
    </row>
    <row r="93" spans="5:7">
      <c r="E93" s="51">
        <v>0.30208333333330001</v>
      </c>
      <c r="G93" s="51">
        <v>0.80208333333333204</v>
      </c>
    </row>
    <row r="94" spans="5:7">
      <c r="E94" s="51">
        <v>0.30555555555559999</v>
      </c>
      <c r="G94" s="51">
        <v>0.80555555555555403</v>
      </c>
    </row>
    <row r="95" spans="5:7">
      <c r="E95" s="51">
        <v>0.30902777777779999</v>
      </c>
      <c r="G95" s="51">
        <v>0.80902777777777701</v>
      </c>
    </row>
    <row r="96" spans="5:7">
      <c r="E96" s="51">
        <v>0.3125</v>
      </c>
      <c r="G96" s="51">
        <v>0.812499999999999</v>
      </c>
    </row>
    <row r="97" spans="5:7">
      <c r="E97" s="51">
        <v>0.31597222222220001</v>
      </c>
      <c r="G97" s="51">
        <v>0.81597222222222099</v>
      </c>
    </row>
    <row r="98" spans="5:7">
      <c r="E98" s="51">
        <v>0.31944444444440001</v>
      </c>
      <c r="G98" s="51">
        <v>0.81944444444444298</v>
      </c>
    </row>
    <row r="99" spans="5:7">
      <c r="E99" s="51">
        <v>0.32291666666669999</v>
      </c>
      <c r="G99" s="51">
        <v>0.82291666666666596</v>
      </c>
    </row>
    <row r="100" spans="5:7">
      <c r="E100" s="51">
        <v>0.3263888888889</v>
      </c>
      <c r="G100" s="51">
        <v>0.82638888888888795</v>
      </c>
    </row>
    <row r="101" spans="5:7">
      <c r="E101" s="51">
        <v>0.3298611111111</v>
      </c>
      <c r="G101" s="51">
        <v>0.82986111111111005</v>
      </c>
    </row>
    <row r="102" spans="5:7">
      <c r="E102" s="51">
        <v>0.33333333333330001</v>
      </c>
      <c r="G102" s="51">
        <v>0.83333333333333204</v>
      </c>
    </row>
    <row r="103" spans="5:7">
      <c r="E103" s="51">
        <v>0.33680555555559999</v>
      </c>
      <c r="G103" s="51">
        <v>0.83680555555555403</v>
      </c>
    </row>
    <row r="104" spans="5:7">
      <c r="E104" s="51">
        <v>0.34027777777779999</v>
      </c>
      <c r="G104" s="51">
        <v>0.84027777777777701</v>
      </c>
    </row>
    <row r="105" spans="5:7">
      <c r="E105" s="51">
        <v>0.34375</v>
      </c>
      <c r="G105" s="51">
        <v>0.843749999999999</v>
      </c>
    </row>
    <row r="106" spans="5:7">
      <c r="E106" s="51">
        <v>0.34722222222220001</v>
      </c>
      <c r="G106" s="51">
        <v>0.84722222222222099</v>
      </c>
    </row>
    <row r="107" spans="5:7">
      <c r="E107" s="51">
        <v>0.350694444444002</v>
      </c>
      <c r="G107" s="51">
        <v>0.85069444444444298</v>
      </c>
    </row>
    <row r="108" spans="5:7">
      <c r="E108" s="51">
        <v>0.35416666666699798</v>
      </c>
      <c r="G108" s="51">
        <v>0.85416666666666496</v>
      </c>
    </row>
    <row r="109" spans="5:7">
      <c r="E109" s="51">
        <v>0.35763888888899897</v>
      </c>
      <c r="G109" s="51">
        <v>0.85763888888888795</v>
      </c>
    </row>
    <row r="110" spans="5:7">
      <c r="E110" s="51">
        <v>0.36111111111100103</v>
      </c>
      <c r="G110" s="51">
        <v>0.86111111111111005</v>
      </c>
    </row>
    <row r="111" spans="5:7">
      <c r="E111" s="51">
        <v>0.36458333333300202</v>
      </c>
      <c r="G111" s="51">
        <v>0.86458333333333204</v>
      </c>
    </row>
    <row r="112" spans="5:7">
      <c r="E112" s="51">
        <v>0.368055555555998</v>
      </c>
      <c r="G112" s="51">
        <v>0.86805555555555403</v>
      </c>
    </row>
    <row r="113" spans="5:7">
      <c r="E113" s="51">
        <v>0.371527777777999</v>
      </c>
      <c r="G113" s="51">
        <v>0.87152777777777601</v>
      </c>
    </row>
    <row r="114" spans="5:7">
      <c r="E114" s="51">
        <v>0.375</v>
      </c>
      <c r="G114" s="51">
        <v>0.874999999999999</v>
      </c>
    </row>
    <row r="115" spans="5:7">
      <c r="E115" s="51">
        <v>0.378472222222001</v>
      </c>
      <c r="G115" s="51">
        <v>0.87847222222222099</v>
      </c>
    </row>
    <row r="116" spans="5:7">
      <c r="E116" s="51">
        <v>0.381944444444002</v>
      </c>
      <c r="G116" s="51">
        <v>0.88194444444444298</v>
      </c>
    </row>
    <row r="117" spans="5:7">
      <c r="E117" s="51">
        <v>0.38541666666699798</v>
      </c>
      <c r="G117" s="51">
        <v>0.88541666666666496</v>
      </c>
    </row>
    <row r="118" spans="5:7">
      <c r="E118" s="51">
        <v>0.38888888888899897</v>
      </c>
      <c r="G118" s="51">
        <v>0.88888888888888795</v>
      </c>
    </row>
    <row r="119" spans="5:7">
      <c r="E119" s="51">
        <v>0.39236111111100103</v>
      </c>
      <c r="G119" s="51">
        <v>0.89236111111111005</v>
      </c>
    </row>
    <row r="120" spans="5:7">
      <c r="E120" s="51">
        <v>0.39583333333300202</v>
      </c>
      <c r="G120" s="51">
        <v>0.89583333333333204</v>
      </c>
    </row>
    <row r="121" spans="5:7">
      <c r="E121" s="51">
        <v>0.399305555555998</v>
      </c>
      <c r="G121" s="51">
        <v>0.89930555555555403</v>
      </c>
    </row>
    <row r="122" spans="5:7">
      <c r="E122" s="51">
        <v>0.402777777777999</v>
      </c>
      <c r="G122" s="51">
        <v>0.90277777777777601</v>
      </c>
    </row>
    <row r="123" spans="5:7">
      <c r="E123" s="51">
        <v>0.40625</v>
      </c>
      <c r="G123" s="51">
        <v>0.906249999999999</v>
      </c>
    </row>
    <row r="124" spans="5:7">
      <c r="E124" s="51">
        <v>0.409722222222001</v>
      </c>
      <c r="G124" s="51">
        <v>0.90972222222222099</v>
      </c>
    </row>
    <row r="125" spans="5:7">
      <c r="E125" s="51">
        <v>0.413194444444002</v>
      </c>
      <c r="G125" s="51">
        <v>0.91319444444444298</v>
      </c>
    </row>
    <row r="126" spans="5:7">
      <c r="E126" s="51">
        <v>0.41666666666699798</v>
      </c>
      <c r="G126" s="51">
        <v>0.91666666666666496</v>
      </c>
    </row>
    <row r="127" spans="5:7">
      <c r="E127" s="51">
        <v>0.42013888888899897</v>
      </c>
      <c r="G127" s="51">
        <v>0.92013888888888695</v>
      </c>
    </row>
    <row r="128" spans="5:7">
      <c r="E128" s="51">
        <v>0.42361111111100103</v>
      </c>
      <c r="G128" s="51">
        <v>0.92361111111111005</v>
      </c>
    </row>
    <row r="129" spans="5:7">
      <c r="E129" s="51">
        <v>0.42708333333300202</v>
      </c>
      <c r="G129" s="51">
        <v>0.92708333333333204</v>
      </c>
    </row>
    <row r="130" spans="5:7">
      <c r="E130" s="51">
        <v>0.430555555555998</v>
      </c>
      <c r="G130" s="51">
        <v>0.93055555555555403</v>
      </c>
    </row>
    <row r="131" spans="5:7">
      <c r="E131" s="51">
        <v>0.434027777777999</v>
      </c>
      <c r="G131" s="51">
        <v>0.93402777777777601</v>
      </c>
    </row>
    <row r="132" spans="5:7">
      <c r="E132" s="51">
        <v>0.4375</v>
      </c>
      <c r="G132" s="51">
        <v>0.937499999999998</v>
      </c>
    </row>
    <row r="133" spans="5:7">
      <c r="E133" s="51">
        <v>0.440972222222001</v>
      </c>
      <c r="G133" s="51">
        <v>0.94097222222222099</v>
      </c>
    </row>
    <row r="134" spans="5:7">
      <c r="E134" s="51">
        <v>0.444444444444002</v>
      </c>
      <c r="G134" s="51">
        <v>0.94444444444444298</v>
      </c>
    </row>
    <row r="135" spans="5:7">
      <c r="E135" s="51">
        <v>0.44791666666699798</v>
      </c>
      <c r="G135" s="51">
        <v>0.94791666666666496</v>
      </c>
    </row>
    <row r="136" spans="5:7">
      <c r="E136" s="51">
        <v>0.45138888888899897</v>
      </c>
      <c r="G136" s="51">
        <v>0.95138888888888695</v>
      </c>
    </row>
    <row r="137" spans="5:7">
      <c r="E137" s="51">
        <v>0.45486111111100103</v>
      </c>
      <c r="G137" s="51">
        <v>0.95486111111110905</v>
      </c>
    </row>
    <row r="138" spans="5:7">
      <c r="E138" s="51">
        <v>0.45833333333300202</v>
      </c>
      <c r="G138" s="51">
        <v>0.95833333333333204</v>
      </c>
    </row>
    <row r="139" spans="5:7">
      <c r="E139" s="51">
        <v>0.461805555555998</v>
      </c>
      <c r="G139" s="51">
        <v>0.96180555555555403</v>
      </c>
    </row>
    <row r="140" spans="5:7">
      <c r="E140" s="51">
        <v>0.465277777777999</v>
      </c>
      <c r="G140" s="51">
        <v>0.96527777777777601</v>
      </c>
    </row>
    <row r="141" spans="5:7">
      <c r="E141" s="51">
        <v>0.46875</v>
      </c>
      <c r="G141" s="51">
        <v>0.968749999999998</v>
      </c>
    </row>
    <row r="142" spans="5:7">
      <c r="E142" s="51">
        <v>0.472222222222001</v>
      </c>
      <c r="G142" s="51">
        <v>0.97222222222222099</v>
      </c>
    </row>
    <row r="143" spans="5:7">
      <c r="E143" s="51">
        <v>0.475694444444002</v>
      </c>
      <c r="G143" s="51">
        <v>0.97569444444444298</v>
      </c>
    </row>
    <row r="144" spans="5:7">
      <c r="E144" s="51">
        <v>0.47916666666699798</v>
      </c>
      <c r="G144" s="51">
        <v>0.97916666666666496</v>
      </c>
    </row>
    <row r="145" spans="5:7">
      <c r="E145" s="51">
        <v>0.48263888888899897</v>
      </c>
      <c r="G145" s="51">
        <v>0.98263888888888695</v>
      </c>
    </row>
    <row r="146" spans="5:7">
      <c r="E146" s="51">
        <v>0.48611111111100103</v>
      </c>
      <c r="G146" s="51">
        <v>0.98611111111110905</v>
      </c>
    </row>
    <row r="147" spans="5:7">
      <c r="E147" s="51">
        <v>0.48958333333300202</v>
      </c>
      <c r="G147" s="51">
        <v>0.98958333333333204</v>
      </c>
    </row>
    <row r="148" spans="5:7">
      <c r="E148" s="51">
        <v>0.493055555555998</v>
      </c>
      <c r="G148" s="51">
        <v>0.99305555555555403</v>
      </c>
    </row>
    <row r="149" spans="5:7">
      <c r="E149" s="51">
        <v>0.496527777777999</v>
      </c>
      <c r="G149" s="51">
        <v>0.99652777777777601</v>
      </c>
    </row>
    <row r="150" spans="5:7">
      <c r="E150" s="14"/>
    </row>
    <row r="151" spans="5:7">
      <c r="E151" s="14"/>
    </row>
    <row r="152" spans="5:7">
      <c r="E152" s="14"/>
    </row>
  </sheetData>
  <sheetProtection algorithmName="SHA-512" hashValue="kI9/SFWsMknR6dIOYSnNrDEbhAdWqaK3LeJmM5fzMoR/nGsoS38ZnNLewoF6LOFIauoWejzQGgntsd3MEtk5Cw==" saltValue="5z6sq1ldXkWJdzEm2crz6A==" spinCount="100000" sheet="1" objects="1" scenarios="1" selectLockedCells="1" selectUnlockedCells="1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57"/>
  <sheetViews>
    <sheetView workbookViewId="0">
      <selection sqref="A1:XFD1048576"/>
    </sheetView>
  </sheetViews>
  <sheetFormatPr baseColWidth="10" defaultRowHeight="14.4"/>
  <cols>
    <col min="1" max="1" width="14" bestFit="1" customWidth="1"/>
    <col min="2" max="2" width="13.21875" bestFit="1" customWidth="1"/>
    <col min="3" max="3" width="93" bestFit="1" customWidth="1"/>
  </cols>
  <sheetData>
    <row r="1" spans="1:13">
      <c r="A1" s="1" t="s">
        <v>4</v>
      </c>
      <c r="B1" s="2">
        <v>44473</v>
      </c>
      <c r="C1" s="9" t="s">
        <v>5</v>
      </c>
      <c r="L1" s="3"/>
      <c r="M1" s="3"/>
    </row>
    <row r="2" spans="1:13">
      <c r="A2" s="1"/>
      <c r="B2" s="2"/>
      <c r="L2" s="3"/>
      <c r="M2" s="3"/>
    </row>
    <row r="3" spans="1:13">
      <c r="A3" s="4">
        <f>YEAR(debut)</f>
        <v>2021</v>
      </c>
      <c r="B3" s="5" t="s">
        <v>6</v>
      </c>
      <c r="C3" s="6">
        <f>DATE(A3,1,1)</f>
        <v>44197</v>
      </c>
    </row>
    <row r="4" spans="1:13">
      <c r="A4" s="5"/>
      <c r="B4" s="5" t="s">
        <v>7</v>
      </c>
      <c r="C4" s="6">
        <f>(ROUND(DATE(A3,4,MOD(234-11*MOD(A3,19),30))/7,0)*7-6)+1</f>
        <v>44291</v>
      </c>
    </row>
    <row r="5" spans="1:13">
      <c r="A5" s="5"/>
      <c r="B5" s="5" t="s">
        <v>8</v>
      </c>
      <c r="C5" s="6">
        <f>DATE(A3,5,1)</f>
        <v>44317</v>
      </c>
    </row>
    <row r="6" spans="1:13">
      <c r="A6" s="5"/>
      <c r="B6" s="5" t="s">
        <v>9</v>
      </c>
      <c r="C6" s="6">
        <f>DATE(A3,5,8)</f>
        <v>44324</v>
      </c>
    </row>
    <row r="7" spans="1:13">
      <c r="A7" s="5"/>
      <c r="B7" s="5" t="s">
        <v>10</v>
      </c>
      <c r="C7" s="6">
        <f>C4+38</f>
        <v>44329</v>
      </c>
    </row>
    <row r="8" spans="1:13">
      <c r="A8" s="5"/>
      <c r="B8" s="5" t="s">
        <v>11</v>
      </c>
      <c r="C8" s="6">
        <f>C4+49</f>
        <v>44340</v>
      </c>
    </row>
    <row r="9" spans="1:13">
      <c r="A9" s="5"/>
      <c r="B9" s="5" t="s">
        <v>12</v>
      </c>
      <c r="C9" s="6">
        <f>DATE(A3,7,14)</f>
        <v>44391</v>
      </c>
    </row>
    <row r="10" spans="1:13">
      <c r="A10" s="5"/>
      <c r="B10" s="5" t="s">
        <v>13</v>
      </c>
      <c r="C10" s="6">
        <f>DATE(A3,8,15)</f>
        <v>44423</v>
      </c>
    </row>
    <row r="11" spans="1:13">
      <c r="A11" s="5"/>
      <c r="B11" s="5" t="s">
        <v>14</v>
      </c>
      <c r="C11" s="6">
        <f>DATE(A3,11,1)</f>
        <v>44501</v>
      </c>
    </row>
    <row r="12" spans="1:13">
      <c r="A12" s="5"/>
      <c r="B12" s="5" t="s">
        <v>15</v>
      </c>
      <c r="C12" s="6">
        <f>DATE(A3,11,11)</f>
        <v>44511</v>
      </c>
    </row>
    <row r="13" spans="1:13">
      <c r="A13" s="5"/>
      <c r="B13" s="5" t="s">
        <v>16</v>
      </c>
      <c r="C13" s="6">
        <f>DATE(A3,12,25)</f>
        <v>44555</v>
      </c>
    </row>
    <row r="14" spans="1:13">
      <c r="A14" s="4">
        <f>A3+1</f>
        <v>2022</v>
      </c>
      <c r="B14" s="5" t="s">
        <v>6</v>
      </c>
      <c r="C14" s="6">
        <f>DATE(A14,1,1)</f>
        <v>44562</v>
      </c>
    </row>
    <row r="15" spans="1:13">
      <c r="A15" s="5"/>
      <c r="B15" s="5" t="s">
        <v>7</v>
      </c>
      <c r="C15" s="6">
        <f>(ROUND(DATE(A14,4,MOD(234-11*MOD(A14,19),30))/7,0)*7-6)+1</f>
        <v>44669</v>
      </c>
    </row>
    <row r="16" spans="1:13">
      <c r="A16" s="5"/>
      <c r="B16" s="5" t="s">
        <v>8</v>
      </c>
      <c r="C16" s="6">
        <f>DATE(A14,5,1)</f>
        <v>44682</v>
      </c>
    </row>
    <row r="17" spans="1:3">
      <c r="A17" s="5"/>
      <c r="B17" s="5" t="s">
        <v>9</v>
      </c>
      <c r="C17" s="6">
        <f>DATE(A14,5,8)</f>
        <v>44689</v>
      </c>
    </row>
    <row r="18" spans="1:3">
      <c r="A18" s="5"/>
      <c r="B18" s="5" t="s">
        <v>10</v>
      </c>
      <c r="C18" s="6">
        <f>C15+38</f>
        <v>44707</v>
      </c>
    </row>
    <row r="19" spans="1:3">
      <c r="A19" s="5"/>
      <c r="B19" s="5" t="s">
        <v>11</v>
      </c>
      <c r="C19" s="6">
        <f>C15+49</f>
        <v>44718</v>
      </c>
    </row>
    <row r="20" spans="1:3">
      <c r="A20" s="5"/>
      <c r="B20" s="5" t="s">
        <v>12</v>
      </c>
      <c r="C20" s="6">
        <f>DATE(A14,7,14)</f>
        <v>44756</v>
      </c>
    </row>
    <row r="21" spans="1:3">
      <c r="A21" s="5"/>
      <c r="B21" s="5" t="s">
        <v>13</v>
      </c>
      <c r="C21" s="6">
        <f>DATE(A14,8,15)</f>
        <v>44788</v>
      </c>
    </row>
    <row r="22" spans="1:3">
      <c r="A22" s="5"/>
      <c r="B22" s="5" t="s">
        <v>14</v>
      </c>
      <c r="C22" s="6">
        <f>DATE(A14,11,1)</f>
        <v>44866</v>
      </c>
    </row>
    <row r="23" spans="1:3">
      <c r="A23" s="5"/>
      <c r="B23" s="5" t="s">
        <v>15</v>
      </c>
      <c r="C23" s="6">
        <f>DATE(A14,11,11)</f>
        <v>44876</v>
      </c>
    </row>
    <row r="24" spans="1:3">
      <c r="A24" s="5"/>
      <c r="B24" s="5" t="s">
        <v>16</v>
      </c>
      <c r="C24" s="6">
        <f>DATE(A14,12,25)</f>
        <v>44920</v>
      </c>
    </row>
    <row r="25" spans="1:3">
      <c r="A25" s="4">
        <f>A14+1</f>
        <v>2023</v>
      </c>
      <c r="B25" s="5" t="s">
        <v>6</v>
      </c>
      <c r="C25" s="6">
        <f>DATE(A25,1,1)</f>
        <v>44927</v>
      </c>
    </row>
    <row r="26" spans="1:3">
      <c r="A26" s="5"/>
      <c r="B26" s="5" t="s">
        <v>7</v>
      </c>
      <c r="C26" s="6">
        <f>(ROUND(DATE(A25,4,MOD(234-11*MOD(A25,19),30))/7,0)*7-6)+1</f>
        <v>45026</v>
      </c>
    </row>
    <row r="27" spans="1:3">
      <c r="A27" s="5"/>
      <c r="B27" s="5" t="s">
        <v>8</v>
      </c>
      <c r="C27" s="6">
        <f>DATE(A25,5,1)</f>
        <v>45047</v>
      </c>
    </row>
    <row r="28" spans="1:3">
      <c r="A28" s="5"/>
      <c r="B28" s="5" t="s">
        <v>9</v>
      </c>
      <c r="C28" s="6">
        <f>DATE(A25,5,8)</f>
        <v>45054</v>
      </c>
    </row>
    <row r="29" spans="1:3">
      <c r="A29" s="5"/>
      <c r="B29" s="5" t="s">
        <v>10</v>
      </c>
      <c r="C29" s="6">
        <f>C26+38</f>
        <v>45064</v>
      </c>
    </row>
    <row r="30" spans="1:3">
      <c r="A30" s="5"/>
      <c r="B30" s="5" t="s">
        <v>11</v>
      </c>
      <c r="C30" s="6">
        <f>C26+49</f>
        <v>45075</v>
      </c>
    </row>
    <row r="31" spans="1:3">
      <c r="A31" s="5"/>
      <c r="B31" s="5" t="s">
        <v>12</v>
      </c>
      <c r="C31" s="6">
        <f>DATE(A25,7,14)</f>
        <v>45121</v>
      </c>
    </row>
    <row r="32" spans="1:3">
      <c r="A32" s="5"/>
      <c r="B32" s="5" t="s">
        <v>13</v>
      </c>
      <c r="C32" s="6">
        <f>DATE(A25,8,15)</f>
        <v>45153</v>
      </c>
    </row>
    <row r="33" spans="1:3">
      <c r="A33" s="5"/>
      <c r="B33" s="5" t="s">
        <v>14</v>
      </c>
      <c r="C33" s="6">
        <f>DATE(A25,11,1)</f>
        <v>45231</v>
      </c>
    </row>
    <row r="34" spans="1:3">
      <c r="A34" s="5"/>
      <c r="B34" s="5" t="s">
        <v>15</v>
      </c>
      <c r="C34" s="6">
        <f>DATE(A25,11,11)</f>
        <v>45241</v>
      </c>
    </row>
    <row r="35" spans="1:3">
      <c r="A35" s="5"/>
      <c r="B35" s="5" t="s">
        <v>16</v>
      </c>
      <c r="C35" s="6">
        <f>DATE(A25,12,25)</f>
        <v>45285</v>
      </c>
    </row>
    <row r="36" spans="1:3">
      <c r="A36" s="4">
        <f>A25+1</f>
        <v>2024</v>
      </c>
      <c r="B36" s="5" t="s">
        <v>6</v>
      </c>
      <c r="C36" s="6">
        <f>DATE(A36,1,1)</f>
        <v>45292</v>
      </c>
    </row>
    <row r="37" spans="1:3">
      <c r="A37" s="5"/>
      <c r="B37" s="5" t="s">
        <v>7</v>
      </c>
      <c r="C37" s="6">
        <f>(ROUND(DATE(A36,4,MOD(234-11*MOD(A36,19),30))/7,0)*7-6)+1</f>
        <v>45383</v>
      </c>
    </row>
    <row r="38" spans="1:3">
      <c r="A38" s="5"/>
      <c r="B38" s="5" t="s">
        <v>8</v>
      </c>
      <c r="C38" s="6">
        <f>DATE(A36,5,1)</f>
        <v>45413</v>
      </c>
    </row>
    <row r="39" spans="1:3">
      <c r="A39" s="5"/>
      <c r="B39" s="5" t="s">
        <v>9</v>
      </c>
      <c r="C39" s="6">
        <f>DATE(A36,5,8)</f>
        <v>45420</v>
      </c>
    </row>
    <row r="40" spans="1:3">
      <c r="A40" s="5"/>
      <c r="B40" s="5" t="s">
        <v>10</v>
      </c>
      <c r="C40" s="6">
        <f>C37+38</f>
        <v>45421</v>
      </c>
    </row>
    <row r="41" spans="1:3">
      <c r="A41" s="5"/>
      <c r="B41" s="5" t="s">
        <v>11</v>
      </c>
      <c r="C41" s="6">
        <f>C37+49</f>
        <v>45432</v>
      </c>
    </row>
    <row r="42" spans="1:3">
      <c r="A42" s="5"/>
      <c r="B42" s="5" t="s">
        <v>12</v>
      </c>
      <c r="C42" s="6">
        <f>DATE(A36,7,14)</f>
        <v>45487</v>
      </c>
    </row>
    <row r="43" spans="1:3">
      <c r="A43" s="5"/>
      <c r="B43" s="5" t="s">
        <v>13</v>
      </c>
      <c r="C43" s="6">
        <f>DATE(A36,8,15)</f>
        <v>45519</v>
      </c>
    </row>
    <row r="44" spans="1:3">
      <c r="A44" s="5"/>
      <c r="B44" s="5" t="s">
        <v>14</v>
      </c>
      <c r="C44" s="6">
        <f>DATE(A36,11,1)</f>
        <v>45597</v>
      </c>
    </row>
    <row r="45" spans="1:3">
      <c r="A45" s="5"/>
      <c r="B45" s="5" t="s">
        <v>15</v>
      </c>
      <c r="C45" s="6">
        <f>DATE(A36,11,11)</f>
        <v>45607</v>
      </c>
    </row>
    <row r="46" spans="1:3">
      <c r="A46" s="5"/>
      <c r="B46" s="5" t="s">
        <v>16</v>
      </c>
      <c r="C46" s="6">
        <f>DATE(A36,12,25)</f>
        <v>45651</v>
      </c>
    </row>
    <row r="47" spans="1:3">
      <c r="A47" s="4">
        <f>A36+1</f>
        <v>2025</v>
      </c>
      <c r="B47" s="5" t="s">
        <v>6</v>
      </c>
      <c r="C47" s="6">
        <f>DATE(A47,1,1)</f>
        <v>45658</v>
      </c>
    </row>
    <row r="48" spans="1:3">
      <c r="A48" s="5"/>
      <c r="B48" s="5" t="s">
        <v>7</v>
      </c>
      <c r="C48" s="6">
        <f>(ROUND(DATE(A47,4,MOD(234-11*MOD(A47,19),30))/7,0)*7-6)+1</f>
        <v>45768</v>
      </c>
    </row>
    <row r="49" spans="1:3">
      <c r="A49" s="5"/>
      <c r="B49" s="5" t="s">
        <v>8</v>
      </c>
      <c r="C49" s="6">
        <f>DATE(A47,5,1)</f>
        <v>45778</v>
      </c>
    </row>
    <row r="50" spans="1:3">
      <c r="A50" s="5"/>
      <c r="B50" s="5" t="s">
        <v>9</v>
      </c>
      <c r="C50" s="6">
        <f>DATE(A47,5,8)</f>
        <v>45785</v>
      </c>
    </row>
    <row r="51" spans="1:3">
      <c r="A51" s="5"/>
      <c r="B51" s="5" t="s">
        <v>10</v>
      </c>
      <c r="C51" s="6">
        <f>C48+38</f>
        <v>45806</v>
      </c>
    </row>
    <row r="52" spans="1:3">
      <c r="A52" s="5"/>
      <c r="B52" s="5" t="s">
        <v>11</v>
      </c>
      <c r="C52" s="6">
        <f>C48+49</f>
        <v>45817</v>
      </c>
    </row>
    <row r="53" spans="1:3">
      <c r="A53" s="5"/>
      <c r="B53" s="5" t="s">
        <v>12</v>
      </c>
      <c r="C53" s="6">
        <f>DATE(A47,7,14)</f>
        <v>45852</v>
      </c>
    </row>
    <row r="54" spans="1:3">
      <c r="A54" s="5"/>
      <c r="B54" s="5" t="s">
        <v>13</v>
      </c>
      <c r="C54" s="6">
        <f>DATE(A47,8,15)</f>
        <v>45884</v>
      </c>
    </row>
    <row r="55" spans="1:3">
      <c r="A55" s="5"/>
      <c r="B55" s="5" t="s">
        <v>14</v>
      </c>
      <c r="C55" s="6">
        <f>DATE(A47,11,1)</f>
        <v>45962</v>
      </c>
    </row>
    <row r="56" spans="1:3">
      <c r="A56" s="5"/>
      <c r="B56" s="5" t="s">
        <v>15</v>
      </c>
      <c r="C56" s="6">
        <f>DATE(A47,11,11)</f>
        <v>45972</v>
      </c>
    </row>
    <row r="57" spans="1:3">
      <c r="A57" s="5"/>
      <c r="B57" s="5" t="s">
        <v>16</v>
      </c>
      <c r="C57" s="6">
        <f>DATE(A47,12,25)</f>
        <v>46016</v>
      </c>
    </row>
  </sheetData>
  <sheetProtection algorithmName="SHA-512" hashValue="w3YBoUdmkb7+UdmJi9SQmPzOqeFmM/ogyplw3B/XvRJD2I4qx9RI0eBQBoQ0X34lnGSXAEnDj79izGGFQDQ+tg==" saltValue="S5ORcGQGug1/d7/zIsocfw==" spinCount="100000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P466"/>
  <sheetViews>
    <sheetView showZeros="0" tabSelected="1" zoomScaleNormal="100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G5" sqref="G5"/>
    </sheetView>
  </sheetViews>
  <sheetFormatPr baseColWidth="10" defaultColWidth="10.88671875" defaultRowHeight="14.4"/>
  <cols>
    <col min="1" max="1" width="33.33203125" style="33" customWidth="1"/>
    <col min="2" max="2" width="12.6640625" style="30" hidden="1" customWidth="1"/>
    <col min="3" max="3" width="26.33203125" style="27" bestFit="1" customWidth="1"/>
    <col min="4" max="4" width="17.77734375" style="27" hidden="1" customWidth="1"/>
    <col min="5" max="5" width="7.21875" style="31" hidden="1" customWidth="1"/>
    <col min="6" max="6" width="8.44140625" style="31" hidden="1" customWidth="1"/>
    <col min="7" max="7" width="12.44140625" style="49" customWidth="1"/>
    <col min="8" max="8" width="15.88671875" style="32" bestFit="1" customWidth="1"/>
    <col min="9" max="9" width="8.109375" style="32" bestFit="1" customWidth="1"/>
    <col min="10" max="11" width="12.44140625" style="32" customWidth="1"/>
    <col min="12" max="12" width="50.109375" style="32" bestFit="1" customWidth="1"/>
    <col min="13" max="13" width="11.44140625" style="33" customWidth="1"/>
    <col min="14" max="14" width="11.44140625" style="34" hidden="1" customWidth="1"/>
    <col min="15" max="16" width="11.44140625" style="49" customWidth="1"/>
    <col min="17" max="16384" width="10.88671875" style="33"/>
  </cols>
  <sheetData>
    <row r="1" spans="1:16">
      <c r="A1" s="27"/>
      <c r="G1" s="32"/>
      <c r="H1" s="60">
        <v>44479</v>
      </c>
      <c r="L1" s="33"/>
      <c r="M1" s="34"/>
      <c r="O1" s="34"/>
      <c r="P1" s="34"/>
    </row>
    <row r="2" spans="1:16" s="37" customFormat="1" ht="21">
      <c r="A2" s="57" t="s">
        <v>33</v>
      </c>
      <c r="B2" s="28"/>
      <c r="C2" s="28" t="str">
        <f ca="1">RIGHT(CELL("nomfichier",G2),LEN(CELL("nomfichier",G2))-FIND("]",CELL("nomfichier",G2)))</f>
        <v>Julien MARSAIS</v>
      </c>
      <c r="D2" s="28"/>
      <c r="E2" s="35"/>
      <c r="F2" s="35"/>
      <c r="G2" s="28"/>
      <c r="H2" s="56"/>
      <c r="I2" s="36"/>
      <c r="J2" s="36"/>
      <c r="K2" s="36"/>
      <c r="M2" s="38"/>
      <c r="N2" s="38"/>
      <c r="O2" s="38"/>
      <c r="P2" s="38"/>
    </row>
    <row r="3" spans="1:16" ht="21" customHeight="1">
      <c r="A3" s="57"/>
      <c r="G3" s="58" t="s">
        <v>100</v>
      </c>
      <c r="H3" s="59"/>
      <c r="I3" s="59"/>
      <c r="J3" s="59"/>
      <c r="K3" s="59"/>
      <c r="L3" s="55" t="s">
        <v>99</v>
      </c>
      <c r="M3" s="38"/>
      <c r="O3" s="34"/>
      <c r="P3" s="34"/>
    </row>
    <row r="4" spans="1:16" ht="57.6">
      <c r="A4" s="39"/>
      <c r="B4" s="22" t="s">
        <v>1</v>
      </c>
      <c r="C4" s="18" t="s">
        <v>0</v>
      </c>
      <c r="D4" s="18" t="s">
        <v>97</v>
      </c>
      <c r="E4" s="19" t="s">
        <v>2</v>
      </c>
      <c r="F4" s="19" t="s">
        <v>3</v>
      </c>
      <c r="G4" s="17" t="s">
        <v>30</v>
      </c>
      <c r="H4" s="17" t="s">
        <v>31</v>
      </c>
      <c r="I4" s="50" t="s">
        <v>95</v>
      </c>
      <c r="J4" s="17" t="s">
        <v>38</v>
      </c>
      <c r="K4" s="17" t="s">
        <v>39</v>
      </c>
      <c r="L4" s="20" t="s">
        <v>98</v>
      </c>
      <c r="M4" s="21" t="s">
        <v>40</v>
      </c>
      <c r="N4" s="21" t="s">
        <v>28</v>
      </c>
      <c r="O4" s="21" t="s">
        <v>41</v>
      </c>
      <c r="P4" s="25" t="s">
        <v>96</v>
      </c>
    </row>
    <row r="5" spans="1:16">
      <c r="B5" s="40">
        <f>_xlfn.ISOWEEKNUM(Tableau1[[#This Row],[Date]])</f>
        <v>40</v>
      </c>
      <c r="C5" s="41">
        <f>debut+ROW()-ROW(Tableau1[[#Headers],[Date]])-1</f>
        <v>44473</v>
      </c>
      <c r="D5" s="26" t="str" cm="1">
        <f t="array" ref="D5">IF(OR(Calendrier!$C$3:$C$57=Tableau1[[#This Row],[Date]]),"Dimanche/Férié",IF(WEEKDAY(Tableau1[[#This Row],[Date]])=1,"Dimanche/Férié",""))</f>
        <v/>
      </c>
      <c r="E5" s="26">
        <f>MONTH(Tableau1[[#This Row],[Date]])</f>
        <v>10</v>
      </c>
      <c r="F5" s="26">
        <f>YEAR(Tableau1[[#This Row],[Date]])</f>
        <v>2021</v>
      </c>
      <c r="G5" s="52"/>
      <c r="H5" s="52"/>
      <c r="I5" s="53"/>
      <c r="J5" s="42"/>
      <c r="K5" s="42"/>
      <c r="L5" s="43"/>
      <c r="M5" s="5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" s="44">
        <f>IFERROR(VLOOKUP(Tableau1[[#This Row],[Motif absence 
]],Tmotif[],3,0),0)</f>
        <v>0</v>
      </c>
      <c r="O5" s="44">
        <f ca="1">IF(WEEKDAY(Tableau1[[#This Row],[Date]],2)&lt;7,0,MAX(0,SUM(OFFSET(Tableau1[[#This Row],[Nombre heures]],-6,,7))+SUM(OFFSET(Tableau1[[#This Row],[H_Abs]],-6,,7))-_HS))</f>
        <v>0</v>
      </c>
      <c r="P5" s="44" t="str">
        <f>IF(Tableau1[[#This Row],[Dimanche/Férié]]="Dimanche/Férié",Tableau1[[#This Row],[Nombre heures]],"")</f>
        <v/>
      </c>
    </row>
    <row r="6" spans="1:16">
      <c r="B6" s="40">
        <f>_xlfn.ISOWEEKNUM(Tableau1[[#This Row],[Date]])</f>
        <v>40</v>
      </c>
      <c r="C6" s="41">
        <f>debut+ROW()-ROW(Tableau1[[#Headers],[Date]])-1</f>
        <v>44474</v>
      </c>
      <c r="D6" s="26" t="str" cm="1">
        <f t="array" ref="D6">IF(OR(Calendrier!$C$3:$C$57=Tableau1[[#This Row],[Date]]),"Dimanche/Férié",IF(WEEKDAY(Tableau1[[#This Row],[Date]])=1,"Dimanche/Férié",""))</f>
        <v/>
      </c>
      <c r="E6" s="26">
        <f>MONTH(Tableau1[[#This Row],[Date]])</f>
        <v>10</v>
      </c>
      <c r="F6" s="26">
        <f>YEAR(Tableau1[[#This Row],[Date]])</f>
        <v>2021</v>
      </c>
      <c r="G6" s="52"/>
      <c r="H6" s="52"/>
      <c r="I6" s="53"/>
      <c r="J6" s="42"/>
      <c r="K6" s="42"/>
      <c r="L6" s="43"/>
      <c r="M6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" s="44">
        <f>IFERROR(VLOOKUP(Tableau1[[#This Row],[Motif absence 
]],Tmotif[],3,0),0)</f>
        <v>0</v>
      </c>
      <c r="O6" s="44">
        <f ca="1">IF(WEEKDAY(Tableau1[[#This Row],[Date]],2)&lt;7,0,MAX(0,SUM(OFFSET(Tableau1[[#This Row],[Nombre heures]],-6,,7))+SUM(OFFSET(Tableau1[[#This Row],[H_Abs]],-6,,7))-_HS))</f>
        <v>0</v>
      </c>
      <c r="P6" s="44" t="str">
        <f>IF(Tableau1[[#This Row],[Dimanche/Férié]]="Dimanche/Férié",Tableau1[[#This Row],[Nombre heures]],"")</f>
        <v/>
      </c>
    </row>
    <row r="7" spans="1:16">
      <c r="B7" s="40">
        <f>_xlfn.ISOWEEKNUM(Tableau1[[#This Row],[Date]])</f>
        <v>40</v>
      </c>
      <c r="C7" s="41">
        <f>debut+ROW()-ROW(Tableau1[[#Headers],[Date]])-1</f>
        <v>44475</v>
      </c>
      <c r="D7" s="26" t="str" cm="1">
        <f t="array" ref="D7">IF(OR(Calendrier!$C$3:$C$57=Tableau1[[#This Row],[Date]]),"Dimanche/Férié",IF(WEEKDAY(Tableau1[[#This Row],[Date]])=1,"Dimanche/Férié",""))</f>
        <v/>
      </c>
      <c r="E7" s="26">
        <f>MONTH(Tableau1[[#This Row],[Date]])</f>
        <v>10</v>
      </c>
      <c r="F7" s="26">
        <f>YEAR(Tableau1[[#This Row],[Date]])</f>
        <v>2021</v>
      </c>
      <c r="G7" s="52"/>
      <c r="H7" s="52"/>
      <c r="I7" s="53"/>
      <c r="J7" s="42"/>
      <c r="K7" s="42"/>
      <c r="L7" s="43"/>
      <c r="M7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" s="44">
        <f>IFERROR(VLOOKUP(Tableau1[[#This Row],[Motif absence 
]],Tmotif[],3,0),0)</f>
        <v>0</v>
      </c>
      <c r="O7" s="44">
        <f ca="1">IF(WEEKDAY(Tableau1[[#This Row],[Date]],2)&lt;7,0,MAX(0,SUM(OFFSET(Tableau1[[#This Row],[Nombre heures]],-6,,7))+SUM(OFFSET(Tableau1[[#This Row],[H_Abs]],-6,,7))-_HS))</f>
        <v>0</v>
      </c>
      <c r="P7" s="44" t="str">
        <f>IF(Tableau1[[#This Row],[Dimanche/Férié]]="Dimanche/Férié",Tableau1[[#This Row],[Nombre heures]],"")</f>
        <v/>
      </c>
    </row>
    <row r="8" spans="1:16">
      <c r="B8" s="40">
        <f>_xlfn.ISOWEEKNUM(Tableau1[[#This Row],[Date]])</f>
        <v>40</v>
      </c>
      <c r="C8" s="41">
        <f>debut+ROW()-ROW(Tableau1[[#Headers],[Date]])-1</f>
        <v>44476</v>
      </c>
      <c r="D8" s="26" t="str" cm="1">
        <f t="array" ref="D8">IF(OR(Calendrier!$C$3:$C$57=Tableau1[[#This Row],[Date]]),"Dimanche/Férié",IF(WEEKDAY(Tableau1[[#This Row],[Date]])=1,"Dimanche/Férié",""))</f>
        <v/>
      </c>
      <c r="E8" s="26">
        <f>MONTH(Tableau1[[#This Row],[Date]])</f>
        <v>10</v>
      </c>
      <c r="F8" s="26">
        <f>YEAR(Tableau1[[#This Row],[Date]])</f>
        <v>2021</v>
      </c>
      <c r="G8" s="52"/>
      <c r="H8" s="52"/>
      <c r="I8" s="53"/>
      <c r="J8" s="42"/>
      <c r="K8" s="42"/>
      <c r="L8" s="43"/>
      <c r="M8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" s="44">
        <f>IFERROR(VLOOKUP(Tableau1[[#This Row],[Motif absence 
]],Tmotif[],3,0),0)</f>
        <v>0</v>
      </c>
      <c r="O8" s="44">
        <f ca="1">IF(WEEKDAY(Tableau1[[#This Row],[Date]],2)&lt;7,0,MAX(0,SUM(OFFSET(Tableau1[[#This Row],[Nombre heures]],-6,,7))+SUM(OFFSET(Tableau1[[#This Row],[H_Abs]],-6,,7))-_HS))</f>
        <v>0</v>
      </c>
      <c r="P8" s="44" t="str">
        <f>IF(Tableau1[[#This Row],[Dimanche/Férié]]="Dimanche/Férié",Tableau1[[#This Row],[Nombre heures]],"")</f>
        <v/>
      </c>
    </row>
    <row r="9" spans="1:16">
      <c r="B9" s="40">
        <f>_xlfn.ISOWEEKNUM(Tableau1[[#This Row],[Date]])</f>
        <v>40</v>
      </c>
      <c r="C9" s="41">
        <f>debut+ROW()-ROW(Tableau1[[#Headers],[Date]])-1</f>
        <v>44477</v>
      </c>
      <c r="D9" s="26" t="str" cm="1">
        <f t="array" ref="D9">IF(OR(Calendrier!$C$3:$C$57=Tableau1[[#This Row],[Date]]),"Dimanche/Férié",IF(WEEKDAY(Tableau1[[#This Row],[Date]])=1,"Dimanche/Férié",""))</f>
        <v/>
      </c>
      <c r="E9" s="26">
        <f>MONTH(Tableau1[[#This Row],[Date]])</f>
        <v>10</v>
      </c>
      <c r="F9" s="26">
        <f>YEAR(Tableau1[[#This Row],[Date]])</f>
        <v>2021</v>
      </c>
      <c r="G9" s="52"/>
      <c r="H9" s="52"/>
      <c r="I9" s="53"/>
      <c r="J9" s="42"/>
      <c r="K9" s="42"/>
      <c r="L9" s="43"/>
      <c r="M9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" s="44">
        <f>IFERROR(VLOOKUP(Tableau1[[#This Row],[Motif absence 
]],Tmotif[],3,0),0)</f>
        <v>0</v>
      </c>
      <c r="O9" s="44">
        <f ca="1">IF(WEEKDAY(Tableau1[[#This Row],[Date]],2)&lt;7,0,MAX(0,SUM(OFFSET(Tableau1[[#This Row],[Nombre heures]],-6,,7))+SUM(OFFSET(Tableau1[[#This Row],[H_Abs]],-6,,7))-_HS))</f>
        <v>0</v>
      </c>
      <c r="P9" s="44" t="str">
        <f>IF(Tableau1[[#This Row],[Dimanche/Férié]]="Dimanche/Férié",Tableau1[[#This Row],[Nombre heures]],"")</f>
        <v/>
      </c>
    </row>
    <row r="10" spans="1:16">
      <c r="B10" s="40">
        <f>_xlfn.ISOWEEKNUM(Tableau1[[#This Row],[Date]])</f>
        <v>40</v>
      </c>
      <c r="C10" s="41">
        <f>debut+ROW()-ROW(Tableau1[[#Headers],[Date]])-1</f>
        <v>44478</v>
      </c>
      <c r="D10" s="26" t="str" cm="1">
        <f t="array" ref="D10">IF(OR(Calendrier!$C$3:$C$57=Tableau1[[#This Row],[Date]]),"Dimanche/Férié",IF(WEEKDAY(Tableau1[[#This Row],[Date]])=1,"Dimanche/Férié",""))</f>
        <v/>
      </c>
      <c r="E10" s="26">
        <f>MONTH(Tableau1[[#This Row],[Date]])</f>
        <v>10</v>
      </c>
      <c r="F10" s="26">
        <f>YEAR(Tableau1[[#This Row],[Date]])</f>
        <v>2021</v>
      </c>
      <c r="G10" s="52"/>
      <c r="H10" s="52"/>
      <c r="I10" s="53"/>
      <c r="J10" s="42"/>
      <c r="K10" s="42"/>
      <c r="L10" s="43"/>
      <c r="M10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" s="44">
        <f>IFERROR(VLOOKUP(Tableau1[[#This Row],[Motif absence 
]],Tmotif[],3,0),0)</f>
        <v>0</v>
      </c>
      <c r="O10" s="44">
        <f ca="1">IF(WEEKDAY(Tableau1[[#This Row],[Date]],2)&lt;7,0,MAX(0,SUM(OFFSET(Tableau1[[#This Row],[Nombre heures]],-6,,7))+SUM(OFFSET(Tableau1[[#This Row],[H_Abs]],-6,,7))-_HS))</f>
        <v>0</v>
      </c>
      <c r="P10" s="44" t="str">
        <f>IF(Tableau1[[#This Row],[Dimanche/Férié]]="Dimanche/Férié",Tableau1[[#This Row],[Nombre heures]],"")</f>
        <v/>
      </c>
    </row>
    <row r="11" spans="1:16">
      <c r="B11" s="40">
        <f>_xlfn.ISOWEEKNUM(Tableau1[[#This Row],[Date]])</f>
        <v>40</v>
      </c>
      <c r="C11" s="41">
        <f>debut+ROW()-ROW(Tableau1[[#Headers],[Date]])-1</f>
        <v>44479</v>
      </c>
      <c r="D11" s="26" t="str" cm="1">
        <f t="array" ref="D11">IF(OR(Calendrier!$C$3:$C$57=Tableau1[[#This Row],[Date]]),"Dimanche/Férié",IF(WEEKDAY(Tableau1[[#This Row],[Date]])=1,"Dimanche/Férié",""))</f>
        <v>Dimanche/Férié</v>
      </c>
      <c r="E11" s="26">
        <f>MONTH(Tableau1[[#This Row],[Date]])</f>
        <v>10</v>
      </c>
      <c r="F11" s="26">
        <f>YEAR(Tableau1[[#This Row],[Date]])</f>
        <v>2021</v>
      </c>
      <c r="G11" s="52"/>
      <c r="H11" s="52"/>
      <c r="I11" s="53"/>
      <c r="J11" s="42"/>
      <c r="K11" s="42"/>
      <c r="L11" s="43"/>
      <c r="M11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" s="44">
        <f>IFERROR(VLOOKUP(Tableau1[[#This Row],[Motif absence 
]],Tmotif[],3,0),0)</f>
        <v>0</v>
      </c>
      <c r="O11" s="44">
        <f ca="1">IF(WEEKDAY(Tableau1[[#This Row],[Date]],2)&lt;7,0,MAX(0,SUM(OFFSET(Tableau1[[#This Row],[Nombre heures]],-6,,7))+SUM(OFFSET(Tableau1[[#This Row],[H_Abs]],-6,,7))-_HS))</f>
        <v>0</v>
      </c>
      <c r="P11" s="44" t="str">
        <f>IF(Tableau1[[#This Row],[Dimanche/Férié]]="Dimanche/Férié",Tableau1[[#This Row],[Nombre heures]],"")</f>
        <v/>
      </c>
    </row>
    <row r="12" spans="1:16">
      <c r="B12" s="40">
        <f>_xlfn.ISOWEEKNUM(Tableau1[[#This Row],[Date]])</f>
        <v>41</v>
      </c>
      <c r="C12" s="41">
        <f>debut+ROW()-ROW(Tableau1[[#Headers],[Date]])-1</f>
        <v>44480</v>
      </c>
      <c r="D12" s="26" t="str" cm="1">
        <f t="array" ref="D12">IF(OR(Calendrier!$C$3:$C$57=Tableau1[[#This Row],[Date]]),"Dimanche/Férié",IF(WEEKDAY(Tableau1[[#This Row],[Date]])=1,"Dimanche/Férié",""))</f>
        <v/>
      </c>
      <c r="E12" s="26">
        <f>MONTH(Tableau1[[#This Row],[Date]])</f>
        <v>10</v>
      </c>
      <c r="F12" s="26">
        <f>YEAR(Tableau1[[#This Row],[Date]])</f>
        <v>2021</v>
      </c>
      <c r="G12" s="52"/>
      <c r="H12" s="52"/>
      <c r="I12" s="53"/>
      <c r="J12" s="42"/>
      <c r="K12" s="42"/>
      <c r="L12" s="43"/>
      <c r="M12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" s="44">
        <f>IFERROR(VLOOKUP(Tableau1[[#This Row],[Motif absence 
]],Tmotif[],3,0),0)</f>
        <v>0</v>
      </c>
      <c r="O12" s="44">
        <f ca="1">IF(WEEKDAY(Tableau1[[#This Row],[Date]],2)&lt;7,0,MAX(0,SUM(OFFSET(Tableau1[[#This Row],[Nombre heures]],-6,,7))+SUM(OFFSET(Tableau1[[#This Row],[H_Abs]],-6,,7))-_HS))</f>
        <v>0</v>
      </c>
      <c r="P12" s="44" t="str">
        <f>IF(Tableau1[[#This Row],[Dimanche/Férié]]="Dimanche/Férié",Tableau1[[#This Row],[Nombre heures]],"")</f>
        <v/>
      </c>
    </row>
    <row r="13" spans="1:16">
      <c r="B13" s="40">
        <f>_xlfn.ISOWEEKNUM(Tableau1[[#This Row],[Date]])</f>
        <v>41</v>
      </c>
      <c r="C13" s="41">
        <f>debut+ROW()-ROW(Tableau1[[#Headers],[Date]])-1</f>
        <v>44481</v>
      </c>
      <c r="D13" s="26" t="str" cm="1">
        <f t="array" ref="D13">IF(OR(Calendrier!$C$3:$C$57=Tableau1[[#This Row],[Date]]),"Dimanche/Férié",IF(WEEKDAY(Tableau1[[#This Row],[Date]])=1,"Dimanche/Férié",""))</f>
        <v/>
      </c>
      <c r="E13" s="26">
        <f>MONTH(Tableau1[[#This Row],[Date]])</f>
        <v>10</v>
      </c>
      <c r="F13" s="26">
        <f>YEAR(Tableau1[[#This Row],[Date]])</f>
        <v>2021</v>
      </c>
      <c r="G13" s="52"/>
      <c r="H13" s="52"/>
      <c r="I13" s="53"/>
      <c r="J13" s="42"/>
      <c r="K13" s="42"/>
      <c r="L13" s="43"/>
      <c r="M13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" s="44">
        <f>IFERROR(VLOOKUP(Tableau1[[#This Row],[Motif absence 
]],Tmotif[],3,0),0)</f>
        <v>0</v>
      </c>
      <c r="O13" s="44">
        <f ca="1">IF(WEEKDAY(Tableau1[[#This Row],[Date]],2)&lt;7,0,MAX(0,SUM(OFFSET(Tableau1[[#This Row],[Nombre heures]],-6,,7))+SUM(OFFSET(Tableau1[[#This Row],[H_Abs]],-6,,7))-_HS))</f>
        <v>0</v>
      </c>
      <c r="P13" s="44" t="str">
        <f>IF(Tableau1[[#This Row],[Dimanche/Férié]]="Dimanche/Férié",Tableau1[[#This Row],[Nombre heures]],"")</f>
        <v/>
      </c>
    </row>
    <row r="14" spans="1:16">
      <c r="B14" s="40">
        <f>_xlfn.ISOWEEKNUM(Tableau1[[#This Row],[Date]])</f>
        <v>41</v>
      </c>
      <c r="C14" s="41">
        <f>debut+ROW()-ROW(Tableau1[[#Headers],[Date]])-1</f>
        <v>44482</v>
      </c>
      <c r="D14" s="26" t="str" cm="1">
        <f t="array" ref="D14">IF(OR(Calendrier!$C$3:$C$57=Tableau1[[#This Row],[Date]]),"Dimanche/Férié",IF(WEEKDAY(Tableau1[[#This Row],[Date]])=1,"Dimanche/Férié",""))</f>
        <v/>
      </c>
      <c r="E14" s="26">
        <f>MONTH(Tableau1[[#This Row],[Date]])</f>
        <v>10</v>
      </c>
      <c r="F14" s="26">
        <f>YEAR(Tableau1[[#This Row],[Date]])</f>
        <v>2021</v>
      </c>
      <c r="G14" s="52"/>
      <c r="H14" s="52"/>
      <c r="I14" s="53"/>
      <c r="J14" s="42"/>
      <c r="K14" s="42"/>
      <c r="L14" s="43"/>
      <c r="M14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" s="44">
        <f>IFERROR(VLOOKUP(Tableau1[[#This Row],[Motif absence 
]],Tmotif[],3,0),0)</f>
        <v>0</v>
      </c>
      <c r="O14" s="44">
        <f ca="1">IF(WEEKDAY(Tableau1[[#This Row],[Date]],2)&lt;7,0,MAX(0,SUM(OFFSET(Tableau1[[#This Row],[Nombre heures]],-6,,7))+SUM(OFFSET(Tableau1[[#This Row],[H_Abs]],-6,,7))-_HS))</f>
        <v>0</v>
      </c>
      <c r="P14" s="44" t="str">
        <f>IF(Tableau1[[#This Row],[Dimanche/Férié]]="Dimanche/Férié",Tableau1[[#This Row],[Nombre heures]],"")</f>
        <v/>
      </c>
    </row>
    <row r="15" spans="1:16">
      <c r="B15" s="40">
        <f>_xlfn.ISOWEEKNUM(Tableau1[[#This Row],[Date]])</f>
        <v>41</v>
      </c>
      <c r="C15" s="41">
        <f>debut+ROW()-ROW(Tableau1[[#Headers],[Date]])-1</f>
        <v>44483</v>
      </c>
      <c r="D15" s="26" t="str" cm="1">
        <f t="array" ref="D15">IF(OR(Calendrier!$C$3:$C$57=Tableau1[[#This Row],[Date]]),"Dimanche/Férié",IF(WEEKDAY(Tableau1[[#This Row],[Date]])=1,"Dimanche/Férié",""))</f>
        <v/>
      </c>
      <c r="E15" s="26">
        <f>MONTH(Tableau1[[#This Row],[Date]])</f>
        <v>10</v>
      </c>
      <c r="F15" s="26">
        <f>YEAR(Tableau1[[#This Row],[Date]])</f>
        <v>2021</v>
      </c>
      <c r="G15" s="52"/>
      <c r="H15" s="52"/>
      <c r="I15" s="53"/>
      <c r="J15" s="42"/>
      <c r="K15" s="42"/>
      <c r="L15" s="43"/>
      <c r="M15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" s="44">
        <f>IFERROR(VLOOKUP(Tableau1[[#This Row],[Motif absence 
]],Tmotif[],3,0),0)</f>
        <v>0</v>
      </c>
      <c r="O15" s="44">
        <f ca="1">IF(WEEKDAY(Tableau1[[#This Row],[Date]],2)&lt;7,0,MAX(0,SUM(OFFSET(Tableau1[[#This Row],[Nombre heures]],-6,,7))+SUM(OFFSET(Tableau1[[#This Row],[H_Abs]],-6,,7))-_HS))</f>
        <v>0</v>
      </c>
      <c r="P15" s="44" t="str">
        <f>IF(Tableau1[[#This Row],[Dimanche/Férié]]="Dimanche/Férié",Tableau1[[#This Row],[Nombre heures]],"")</f>
        <v/>
      </c>
    </row>
    <row r="16" spans="1:16">
      <c r="B16" s="40">
        <f>_xlfn.ISOWEEKNUM(Tableau1[[#This Row],[Date]])</f>
        <v>41</v>
      </c>
      <c r="C16" s="41">
        <f>debut+ROW()-ROW(Tableau1[[#Headers],[Date]])-1</f>
        <v>44484</v>
      </c>
      <c r="D16" s="26" t="str" cm="1">
        <f t="array" ref="D16">IF(OR(Calendrier!$C$3:$C$57=Tableau1[[#This Row],[Date]]),"Dimanche/Férié",IF(WEEKDAY(Tableau1[[#This Row],[Date]])=1,"Dimanche/Férié",""))</f>
        <v/>
      </c>
      <c r="E16" s="26">
        <f>MONTH(Tableau1[[#This Row],[Date]])</f>
        <v>10</v>
      </c>
      <c r="F16" s="26">
        <f>YEAR(Tableau1[[#This Row],[Date]])</f>
        <v>2021</v>
      </c>
      <c r="G16" s="52"/>
      <c r="H16" s="52"/>
      <c r="I16" s="53"/>
      <c r="J16" s="42"/>
      <c r="K16" s="42"/>
      <c r="L16" s="43"/>
      <c r="M16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" s="44">
        <f>IFERROR(VLOOKUP(Tableau1[[#This Row],[Motif absence 
]],Tmotif[],3,0),0)</f>
        <v>0</v>
      </c>
      <c r="O16" s="44">
        <f ca="1">IF(WEEKDAY(Tableau1[[#This Row],[Date]],2)&lt;7,0,MAX(0,SUM(OFFSET(Tableau1[[#This Row],[Nombre heures]],-6,,7))+SUM(OFFSET(Tableau1[[#This Row],[H_Abs]],-6,,7))-_HS))</f>
        <v>0</v>
      </c>
      <c r="P16" s="44" t="str">
        <f>IF(Tableau1[[#This Row],[Dimanche/Férié]]="Dimanche/Férié",Tableau1[[#This Row],[Nombre heures]],"")</f>
        <v/>
      </c>
    </row>
    <row r="17" spans="2:16">
      <c r="B17" s="40">
        <f>_xlfn.ISOWEEKNUM(Tableau1[[#This Row],[Date]])</f>
        <v>41</v>
      </c>
      <c r="C17" s="41">
        <f>debut+ROW()-ROW(Tableau1[[#Headers],[Date]])-1</f>
        <v>44485</v>
      </c>
      <c r="D17" s="26" t="str" cm="1">
        <f t="array" ref="D17">IF(OR(Calendrier!$C$3:$C$57=Tableau1[[#This Row],[Date]]),"Dimanche/Férié",IF(WEEKDAY(Tableau1[[#This Row],[Date]])=1,"Dimanche/Férié",""))</f>
        <v/>
      </c>
      <c r="E17" s="26">
        <f>MONTH(Tableau1[[#This Row],[Date]])</f>
        <v>10</v>
      </c>
      <c r="F17" s="26">
        <f>YEAR(Tableau1[[#This Row],[Date]])</f>
        <v>2021</v>
      </c>
      <c r="G17" s="52"/>
      <c r="H17" s="52"/>
      <c r="I17" s="53"/>
      <c r="J17" s="42"/>
      <c r="K17" s="42"/>
      <c r="L17" s="43"/>
      <c r="M17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" s="44">
        <f>IFERROR(VLOOKUP(Tableau1[[#This Row],[Motif absence 
]],Tmotif[],3,0),0)</f>
        <v>0</v>
      </c>
      <c r="O17" s="44">
        <f ca="1">IF(WEEKDAY(Tableau1[[#This Row],[Date]],2)&lt;7,0,MAX(0,SUM(OFFSET(Tableau1[[#This Row],[Nombre heures]],-6,,7))+SUM(OFFSET(Tableau1[[#This Row],[H_Abs]],-6,,7))-_HS))</f>
        <v>0</v>
      </c>
      <c r="P17" s="44" t="str">
        <f>IF(Tableau1[[#This Row],[Dimanche/Férié]]="Dimanche/Férié",Tableau1[[#This Row],[Nombre heures]],"")</f>
        <v/>
      </c>
    </row>
    <row r="18" spans="2:16">
      <c r="B18" s="40">
        <f>_xlfn.ISOWEEKNUM(Tableau1[[#This Row],[Date]])</f>
        <v>41</v>
      </c>
      <c r="C18" s="41">
        <f>debut+ROW()-ROW(Tableau1[[#Headers],[Date]])-1</f>
        <v>44486</v>
      </c>
      <c r="D18" s="26" t="str" cm="1">
        <f t="array" ref="D18">IF(OR(Calendrier!$C$3:$C$57=Tableau1[[#This Row],[Date]]),"Dimanche/Férié",IF(WEEKDAY(Tableau1[[#This Row],[Date]])=1,"Dimanche/Férié",""))</f>
        <v>Dimanche/Férié</v>
      </c>
      <c r="E18" s="26">
        <f>MONTH(Tableau1[[#This Row],[Date]])</f>
        <v>10</v>
      </c>
      <c r="F18" s="26">
        <f>YEAR(Tableau1[[#This Row],[Date]])</f>
        <v>2021</v>
      </c>
      <c r="G18" s="52"/>
      <c r="H18" s="52"/>
      <c r="I18" s="53"/>
      <c r="J18" s="42"/>
      <c r="K18" s="42"/>
      <c r="L18" s="43"/>
      <c r="M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" s="45">
        <f>IFERROR(VLOOKUP(Tableau1[[#This Row],[Motif absence 
]],Tmotif[],3,0),0)</f>
        <v>0</v>
      </c>
      <c r="O18" s="45">
        <f ca="1">IF(WEEKDAY(Tableau1[[#This Row],[Date]],2)&lt;7,0,MAX(0,SUM(OFFSET(Tableau1[[#This Row],[Nombre heures]],-6,,7))+SUM(OFFSET(Tableau1[[#This Row],[H_Abs]],-6,,7))-_HS))</f>
        <v>0</v>
      </c>
      <c r="P18" s="45" t="str">
        <f>IF(Tableau1[[#This Row],[Dimanche/Férié]]="Dimanche/Férié",Tableau1[[#This Row],[Nombre heures]],"")</f>
        <v/>
      </c>
    </row>
    <row r="19" spans="2:16">
      <c r="B19" s="40">
        <f>_xlfn.ISOWEEKNUM(Tableau1[[#This Row],[Date]])</f>
        <v>42</v>
      </c>
      <c r="C19" s="41">
        <f>debut+ROW()-ROW(Tableau1[[#Headers],[Date]])-1</f>
        <v>44487</v>
      </c>
      <c r="D19" s="26" t="str" cm="1">
        <f t="array" ref="D19">IF(OR(Calendrier!$C$3:$C$57=Tableau1[[#This Row],[Date]]),"Dimanche/Férié",IF(WEEKDAY(Tableau1[[#This Row],[Date]])=1,"Dimanche/Férié",""))</f>
        <v/>
      </c>
      <c r="E19" s="26">
        <f>MONTH(Tableau1[[#This Row],[Date]])</f>
        <v>10</v>
      </c>
      <c r="F19" s="26">
        <f>YEAR(Tableau1[[#This Row],[Date]])</f>
        <v>2021</v>
      </c>
      <c r="G19" s="52"/>
      <c r="H19" s="52"/>
      <c r="I19" s="53"/>
      <c r="J19" s="42"/>
      <c r="K19" s="42"/>
      <c r="L19" s="43"/>
      <c r="M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" s="45">
        <f>IFERROR(VLOOKUP(Tableau1[[#This Row],[Motif absence 
]],Tmotif[],3,0),0)</f>
        <v>0</v>
      </c>
      <c r="O19" s="45">
        <f ca="1">IF(WEEKDAY(Tableau1[[#This Row],[Date]],2)&lt;7,0,MAX(0,SUM(OFFSET(Tableau1[[#This Row],[Nombre heures]],-6,,7))+SUM(OFFSET(Tableau1[[#This Row],[H_Abs]],-6,,7))-_HS))</f>
        <v>0</v>
      </c>
      <c r="P19" s="45" t="str">
        <f>IF(Tableau1[[#This Row],[Dimanche/Férié]]="Dimanche/Férié",Tableau1[[#This Row],[Nombre heures]],"")</f>
        <v/>
      </c>
    </row>
    <row r="20" spans="2:16">
      <c r="B20" s="40">
        <f>_xlfn.ISOWEEKNUM(Tableau1[[#This Row],[Date]])</f>
        <v>42</v>
      </c>
      <c r="C20" s="41">
        <f>debut+ROW()-ROW(Tableau1[[#Headers],[Date]])-1</f>
        <v>44488</v>
      </c>
      <c r="D20" s="26" t="str" cm="1">
        <f t="array" ref="D20">IF(OR(Calendrier!$C$3:$C$57=Tableau1[[#This Row],[Date]]),"Dimanche/Férié",IF(WEEKDAY(Tableau1[[#This Row],[Date]])=1,"Dimanche/Férié",""))</f>
        <v/>
      </c>
      <c r="E20" s="26">
        <f>MONTH(Tableau1[[#This Row],[Date]])</f>
        <v>10</v>
      </c>
      <c r="F20" s="26">
        <f>YEAR(Tableau1[[#This Row],[Date]])</f>
        <v>2021</v>
      </c>
      <c r="G20" s="52"/>
      <c r="H20" s="52"/>
      <c r="I20" s="53"/>
      <c r="J20" s="42"/>
      <c r="K20" s="42"/>
      <c r="L20" s="43"/>
      <c r="M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" s="45">
        <f>IFERROR(VLOOKUP(Tableau1[[#This Row],[Motif absence 
]],Tmotif[],3,0),0)</f>
        <v>0</v>
      </c>
      <c r="O20" s="45">
        <f ca="1">IF(WEEKDAY(Tableau1[[#This Row],[Date]],2)&lt;7,0,MAX(0,SUM(OFFSET(Tableau1[[#This Row],[Nombre heures]],-6,,7))+SUM(OFFSET(Tableau1[[#This Row],[H_Abs]],-6,,7))-_HS))</f>
        <v>0</v>
      </c>
      <c r="P20" s="45" t="str">
        <f>IF(Tableau1[[#This Row],[Dimanche/Férié]]="Dimanche/Férié",Tableau1[[#This Row],[Nombre heures]],"")</f>
        <v/>
      </c>
    </row>
    <row r="21" spans="2:16">
      <c r="B21" s="40">
        <f>_xlfn.ISOWEEKNUM(Tableau1[[#This Row],[Date]])</f>
        <v>42</v>
      </c>
      <c r="C21" s="41">
        <f>debut+ROW()-ROW(Tableau1[[#Headers],[Date]])-1</f>
        <v>44489</v>
      </c>
      <c r="D21" s="26" t="str" cm="1">
        <f t="array" ref="D21">IF(OR(Calendrier!$C$3:$C$57=Tableau1[[#This Row],[Date]]),"Dimanche/Férié",IF(WEEKDAY(Tableau1[[#This Row],[Date]])=1,"Dimanche/Férié",""))</f>
        <v/>
      </c>
      <c r="E21" s="26">
        <f>MONTH(Tableau1[[#This Row],[Date]])</f>
        <v>10</v>
      </c>
      <c r="F21" s="26">
        <f>YEAR(Tableau1[[#This Row],[Date]])</f>
        <v>2021</v>
      </c>
      <c r="G21" s="52"/>
      <c r="H21" s="52"/>
      <c r="I21" s="53"/>
      <c r="J21" s="42"/>
      <c r="K21" s="42"/>
      <c r="L21" s="43"/>
      <c r="M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" s="45">
        <f>IFERROR(VLOOKUP(Tableau1[[#This Row],[Motif absence 
]],Tmotif[],3,0),0)</f>
        <v>0</v>
      </c>
      <c r="O21" s="45">
        <f ca="1">IF(WEEKDAY(Tableau1[[#This Row],[Date]],2)&lt;7,0,MAX(0,SUM(OFFSET(Tableau1[[#This Row],[Nombre heures]],-6,,7))+SUM(OFFSET(Tableau1[[#This Row],[H_Abs]],-6,,7))-_HS))</f>
        <v>0</v>
      </c>
      <c r="P21" s="45" t="str">
        <f>IF(Tableau1[[#This Row],[Dimanche/Férié]]="Dimanche/Férié",Tableau1[[#This Row],[Nombre heures]],"")</f>
        <v/>
      </c>
    </row>
    <row r="22" spans="2:16">
      <c r="B22" s="40">
        <f>_xlfn.ISOWEEKNUM(Tableau1[[#This Row],[Date]])</f>
        <v>42</v>
      </c>
      <c r="C22" s="41">
        <f>debut+ROW()-ROW(Tableau1[[#Headers],[Date]])-1</f>
        <v>44490</v>
      </c>
      <c r="D22" s="26" t="str" cm="1">
        <f t="array" ref="D22">IF(OR(Calendrier!$C$3:$C$57=Tableau1[[#This Row],[Date]]),"Dimanche/Férié",IF(WEEKDAY(Tableau1[[#This Row],[Date]])=1,"Dimanche/Férié",""))</f>
        <v/>
      </c>
      <c r="E22" s="26">
        <f>MONTH(Tableau1[[#This Row],[Date]])</f>
        <v>10</v>
      </c>
      <c r="F22" s="26">
        <f>YEAR(Tableau1[[#This Row],[Date]])</f>
        <v>2021</v>
      </c>
      <c r="G22" s="52"/>
      <c r="H22" s="52"/>
      <c r="I22" s="53"/>
      <c r="J22" s="42"/>
      <c r="K22" s="42"/>
      <c r="L22" s="43"/>
      <c r="M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" s="45">
        <f>IFERROR(VLOOKUP(Tableau1[[#This Row],[Motif absence 
]],Tmotif[],3,0),0)</f>
        <v>0</v>
      </c>
      <c r="O22" s="45">
        <f ca="1">IF(WEEKDAY(Tableau1[[#This Row],[Date]],2)&lt;7,0,MAX(0,SUM(OFFSET(Tableau1[[#This Row],[Nombre heures]],-6,,7))+SUM(OFFSET(Tableau1[[#This Row],[H_Abs]],-6,,7))-_HS))</f>
        <v>0</v>
      </c>
      <c r="P22" s="45" t="str">
        <f>IF(Tableau1[[#This Row],[Dimanche/Férié]]="Dimanche/Férié",Tableau1[[#This Row],[Nombre heures]],"")</f>
        <v/>
      </c>
    </row>
    <row r="23" spans="2:16">
      <c r="B23" s="40">
        <f>_xlfn.ISOWEEKNUM(Tableau1[[#This Row],[Date]])</f>
        <v>42</v>
      </c>
      <c r="C23" s="41">
        <f>debut+ROW()-ROW(Tableau1[[#Headers],[Date]])-1</f>
        <v>44491</v>
      </c>
      <c r="D23" s="26" t="str" cm="1">
        <f t="array" ref="D23">IF(OR(Calendrier!$C$3:$C$57=Tableau1[[#This Row],[Date]]),"Dimanche/Férié",IF(WEEKDAY(Tableau1[[#This Row],[Date]])=1,"Dimanche/Férié",""))</f>
        <v/>
      </c>
      <c r="E23" s="26">
        <f>MONTH(Tableau1[[#This Row],[Date]])</f>
        <v>10</v>
      </c>
      <c r="F23" s="26">
        <f>YEAR(Tableau1[[#This Row],[Date]])</f>
        <v>2021</v>
      </c>
      <c r="G23" s="52"/>
      <c r="H23" s="52"/>
      <c r="I23" s="53"/>
      <c r="J23" s="42"/>
      <c r="K23" s="42"/>
      <c r="L23" s="43"/>
      <c r="M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" s="45">
        <f>IFERROR(VLOOKUP(Tableau1[[#This Row],[Motif absence 
]],Tmotif[],3,0),0)</f>
        <v>0</v>
      </c>
      <c r="O23" s="45">
        <f ca="1">IF(WEEKDAY(Tableau1[[#This Row],[Date]],2)&lt;7,0,MAX(0,SUM(OFFSET(Tableau1[[#This Row],[Nombre heures]],-6,,7))+SUM(OFFSET(Tableau1[[#This Row],[H_Abs]],-6,,7))-_HS))</f>
        <v>0</v>
      </c>
      <c r="P23" s="45" t="str">
        <f>IF(Tableau1[[#This Row],[Dimanche/Férié]]="Dimanche/Férié",Tableau1[[#This Row],[Nombre heures]],"")</f>
        <v/>
      </c>
    </row>
    <row r="24" spans="2:16">
      <c r="B24" s="40">
        <f>_xlfn.ISOWEEKNUM(Tableau1[[#This Row],[Date]])</f>
        <v>42</v>
      </c>
      <c r="C24" s="41">
        <f>debut+ROW()-ROW(Tableau1[[#Headers],[Date]])-1</f>
        <v>44492</v>
      </c>
      <c r="D24" s="26" t="str" cm="1">
        <f t="array" ref="D24">IF(OR(Calendrier!$C$3:$C$57=Tableau1[[#This Row],[Date]]),"Dimanche/Férié",IF(WEEKDAY(Tableau1[[#This Row],[Date]])=1,"Dimanche/Férié",""))</f>
        <v/>
      </c>
      <c r="E24" s="26">
        <f>MONTH(Tableau1[[#This Row],[Date]])</f>
        <v>10</v>
      </c>
      <c r="F24" s="26">
        <f>YEAR(Tableau1[[#This Row],[Date]])</f>
        <v>2021</v>
      </c>
      <c r="G24" s="52"/>
      <c r="H24" s="52"/>
      <c r="I24" s="53"/>
      <c r="J24" s="42"/>
      <c r="K24" s="42"/>
      <c r="L24" s="43"/>
      <c r="M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" s="45">
        <f>IFERROR(VLOOKUP(Tableau1[[#This Row],[Motif absence 
]],Tmotif[],3,0),0)</f>
        <v>0</v>
      </c>
      <c r="O24" s="45">
        <f ca="1">IF(WEEKDAY(Tableau1[[#This Row],[Date]],2)&lt;7,0,MAX(0,SUM(OFFSET(Tableau1[[#This Row],[Nombre heures]],-6,,7))+SUM(OFFSET(Tableau1[[#This Row],[H_Abs]],-6,,7))-_HS))</f>
        <v>0</v>
      </c>
      <c r="P24" s="45" t="str">
        <f>IF(Tableau1[[#This Row],[Dimanche/Férié]]="Dimanche/Férié",Tableau1[[#This Row],[Nombre heures]],"")</f>
        <v/>
      </c>
    </row>
    <row r="25" spans="2:16">
      <c r="B25" s="40">
        <f>_xlfn.ISOWEEKNUM(Tableau1[[#This Row],[Date]])</f>
        <v>42</v>
      </c>
      <c r="C25" s="41">
        <f>debut+ROW()-ROW(Tableau1[[#Headers],[Date]])-1</f>
        <v>44493</v>
      </c>
      <c r="D25" s="26" t="str" cm="1">
        <f t="array" ref="D25">IF(OR(Calendrier!$C$3:$C$57=Tableau1[[#This Row],[Date]]),"Dimanche/Férié",IF(WEEKDAY(Tableau1[[#This Row],[Date]])=1,"Dimanche/Férié",""))</f>
        <v>Dimanche/Férié</v>
      </c>
      <c r="E25" s="26">
        <f>MONTH(Tableau1[[#This Row],[Date]])</f>
        <v>10</v>
      </c>
      <c r="F25" s="26">
        <f>YEAR(Tableau1[[#This Row],[Date]])</f>
        <v>2021</v>
      </c>
      <c r="G25" s="52"/>
      <c r="H25" s="52"/>
      <c r="I25" s="53"/>
      <c r="J25" s="42"/>
      <c r="K25" s="42"/>
      <c r="L25" s="43"/>
      <c r="M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" s="45">
        <f>IFERROR(VLOOKUP(Tableau1[[#This Row],[Motif absence 
]],Tmotif[],3,0),0)</f>
        <v>0</v>
      </c>
      <c r="O25" s="45">
        <f ca="1">IF(WEEKDAY(Tableau1[[#This Row],[Date]],2)&lt;7,0,MAX(0,SUM(OFFSET(Tableau1[[#This Row],[Nombre heures]],-6,,7))+SUM(OFFSET(Tableau1[[#This Row],[H_Abs]],-6,,7))-_HS))</f>
        <v>0</v>
      </c>
      <c r="P25" s="45" t="str">
        <f>IF(Tableau1[[#This Row],[Dimanche/Férié]]="Dimanche/Férié",Tableau1[[#This Row],[Nombre heures]],"")</f>
        <v/>
      </c>
    </row>
    <row r="26" spans="2:16">
      <c r="B26" s="40">
        <f>_xlfn.ISOWEEKNUM(Tableau1[[#This Row],[Date]])</f>
        <v>43</v>
      </c>
      <c r="C26" s="41">
        <f>debut+ROW()-ROW(Tableau1[[#Headers],[Date]])-1</f>
        <v>44494</v>
      </c>
      <c r="D26" s="26" t="str" cm="1">
        <f t="array" ref="D26">IF(OR(Calendrier!$C$3:$C$57=Tableau1[[#This Row],[Date]]),"Dimanche/Férié",IF(WEEKDAY(Tableau1[[#This Row],[Date]])=1,"Dimanche/Férié",""))</f>
        <v/>
      </c>
      <c r="E26" s="26">
        <f>MONTH(Tableau1[[#This Row],[Date]])</f>
        <v>10</v>
      </c>
      <c r="F26" s="26">
        <f>YEAR(Tableau1[[#This Row],[Date]])</f>
        <v>2021</v>
      </c>
      <c r="G26" s="52"/>
      <c r="H26" s="52"/>
      <c r="I26" s="53"/>
      <c r="J26" s="42"/>
      <c r="K26" s="42"/>
      <c r="L26" s="43"/>
      <c r="M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" s="45">
        <f>IFERROR(VLOOKUP(Tableau1[[#This Row],[Motif absence 
]],Tmotif[],3,0),0)</f>
        <v>0</v>
      </c>
      <c r="O26" s="45">
        <f ca="1">IF(WEEKDAY(Tableau1[[#This Row],[Date]],2)&lt;7,0,MAX(0,SUM(OFFSET(Tableau1[[#This Row],[Nombre heures]],-6,,7))+SUM(OFFSET(Tableau1[[#This Row],[H_Abs]],-6,,7))-_HS))</f>
        <v>0</v>
      </c>
      <c r="P26" s="45" t="str">
        <f>IF(Tableau1[[#This Row],[Dimanche/Férié]]="Dimanche/Férié",Tableau1[[#This Row],[Nombre heures]],"")</f>
        <v/>
      </c>
    </row>
    <row r="27" spans="2:16">
      <c r="B27" s="40">
        <f>_xlfn.ISOWEEKNUM(Tableau1[[#This Row],[Date]])</f>
        <v>43</v>
      </c>
      <c r="C27" s="41">
        <f>debut+ROW()-ROW(Tableau1[[#Headers],[Date]])-1</f>
        <v>44495</v>
      </c>
      <c r="D27" s="26" t="str" cm="1">
        <f t="array" ref="D27">IF(OR(Calendrier!$C$3:$C$57=Tableau1[[#This Row],[Date]]),"Dimanche/Férié",IF(WEEKDAY(Tableau1[[#This Row],[Date]])=1,"Dimanche/Férié",""))</f>
        <v/>
      </c>
      <c r="E27" s="26">
        <f>MONTH(Tableau1[[#This Row],[Date]])</f>
        <v>10</v>
      </c>
      <c r="F27" s="26">
        <f>YEAR(Tableau1[[#This Row],[Date]])</f>
        <v>2021</v>
      </c>
      <c r="G27" s="52"/>
      <c r="H27" s="52"/>
      <c r="I27" s="53"/>
      <c r="J27" s="42"/>
      <c r="K27" s="42"/>
      <c r="L27" s="43"/>
      <c r="M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" s="45">
        <f>IFERROR(VLOOKUP(Tableau1[[#This Row],[Motif absence 
]],Tmotif[],3,0),0)</f>
        <v>0</v>
      </c>
      <c r="O27" s="45">
        <f ca="1">IF(WEEKDAY(Tableau1[[#This Row],[Date]],2)&lt;7,0,MAX(0,SUM(OFFSET(Tableau1[[#This Row],[Nombre heures]],-6,,7))+SUM(OFFSET(Tableau1[[#This Row],[H_Abs]],-6,,7))-_HS))</f>
        <v>0</v>
      </c>
      <c r="P27" s="45" t="str">
        <f>IF(Tableau1[[#This Row],[Dimanche/Férié]]="Dimanche/Férié",Tableau1[[#This Row],[Nombre heures]],"")</f>
        <v/>
      </c>
    </row>
    <row r="28" spans="2:16">
      <c r="B28" s="40">
        <f>_xlfn.ISOWEEKNUM(Tableau1[[#This Row],[Date]])</f>
        <v>43</v>
      </c>
      <c r="C28" s="41">
        <f>debut+ROW()-ROW(Tableau1[[#Headers],[Date]])-1</f>
        <v>44496</v>
      </c>
      <c r="D28" s="26" t="str" cm="1">
        <f t="array" ref="D28">IF(OR(Calendrier!$C$3:$C$57=Tableau1[[#This Row],[Date]]),"Dimanche/Férié",IF(WEEKDAY(Tableau1[[#This Row],[Date]])=1,"Dimanche/Férié",""))</f>
        <v/>
      </c>
      <c r="E28" s="26">
        <f>MONTH(Tableau1[[#This Row],[Date]])</f>
        <v>10</v>
      </c>
      <c r="F28" s="26">
        <f>YEAR(Tableau1[[#This Row],[Date]])</f>
        <v>2021</v>
      </c>
      <c r="G28" s="52"/>
      <c r="H28" s="52"/>
      <c r="I28" s="53"/>
      <c r="J28" s="42"/>
      <c r="K28" s="42"/>
      <c r="L28" s="43"/>
      <c r="M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" s="45">
        <f>IFERROR(VLOOKUP(Tableau1[[#This Row],[Motif absence 
]],Tmotif[],3,0),0)</f>
        <v>0</v>
      </c>
      <c r="O28" s="45">
        <f ca="1">IF(WEEKDAY(Tableau1[[#This Row],[Date]],2)&lt;7,0,MAX(0,SUM(OFFSET(Tableau1[[#This Row],[Nombre heures]],-6,,7))+SUM(OFFSET(Tableau1[[#This Row],[H_Abs]],-6,,7))-_HS))</f>
        <v>0</v>
      </c>
      <c r="P28" s="45" t="str">
        <f>IF(Tableau1[[#This Row],[Dimanche/Férié]]="Dimanche/Férié",Tableau1[[#This Row],[Nombre heures]],"")</f>
        <v/>
      </c>
    </row>
    <row r="29" spans="2:16">
      <c r="B29" s="40">
        <f>_xlfn.ISOWEEKNUM(Tableau1[[#This Row],[Date]])</f>
        <v>43</v>
      </c>
      <c r="C29" s="41">
        <f>debut+ROW()-ROW(Tableau1[[#Headers],[Date]])-1</f>
        <v>44497</v>
      </c>
      <c r="D29" s="26" t="str" cm="1">
        <f t="array" ref="D29">IF(OR(Calendrier!$C$3:$C$57=Tableau1[[#This Row],[Date]]),"Dimanche/Férié",IF(WEEKDAY(Tableau1[[#This Row],[Date]])=1,"Dimanche/Férié",""))</f>
        <v/>
      </c>
      <c r="E29" s="26">
        <f>MONTH(Tableau1[[#This Row],[Date]])</f>
        <v>10</v>
      </c>
      <c r="F29" s="26">
        <f>YEAR(Tableau1[[#This Row],[Date]])</f>
        <v>2021</v>
      </c>
      <c r="G29" s="52"/>
      <c r="H29" s="52"/>
      <c r="I29" s="53"/>
      <c r="J29" s="42"/>
      <c r="K29" s="42"/>
      <c r="L29" s="43"/>
      <c r="M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" s="45">
        <f>IFERROR(VLOOKUP(Tableau1[[#This Row],[Motif absence 
]],Tmotif[],3,0),0)</f>
        <v>0</v>
      </c>
      <c r="O29" s="45">
        <f ca="1">IF(WEEKDAY(Tableau1[[#This Row],[Date]],2)&lt;7,0,MAX(0,SUM(OFFSET(Tableau1[[#This Row],[Nombre heures]],-6,,7))+SUM(OFFSET(Tableau1[[#This Row],[H_Abs]],-6,,7))-_HS))</f>
        <v>0</v>
      </c>
      <c r="P29" s="45" t="str">
        <f>IF(Tableau1[[#This Row],[Dimanche/Férié]]="Dimanche/Férié",Tableau1[[#This Row],[Nombre heures]],"")</f>
        <v/>
      </c>
    </row>
    <row r="30" spans="2:16">
      <c r="B30" s="40">
        <f>_xlfn.ISOWEEKNUM(Tableau1[[#This Row],[Date]])</f>
        <v>43</v>
      </c>
      <c r="C30" s="41">
        <f>debut+ROW()-ROW(Tableau1[[#Headers],[Date]])-1</f>
        <v>44498</v>
      </c>
      <c r="D30" s="26" t="str" cm="1">
        <f t="array" ref="D30">IF(OR(Calendrier!$C$3:$C$57=Tableau1[[#This Row],[Date]]),"Dimanche/Férié",IF(WEEKDAY(Tableau1[[#This Row],[Date]])=1,"Dimanche/Férié",""))</f>
        <v/>
      </c>
      <c r="E30" s="26">
        <f>MONTH(Tableau1[[#This Row],[Date]])</f>
        <v>10</v>
      </c>
      <c r="F30" s="26">
        <f>YEAR(Tableau1[[#This Row],[Date]])</f>
        <v>2021</v>
      </c>
      <c r="G30" s="52"/>
      <c r="H30" s="52"/>
      <c r="I30" s="53"/>
      <c r="J30" s="42"/>
      <c r="K30" s="42"/>
      <c r="L30" s="43"/>
      <c r="M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" s="45">
        <f>IFERROR(VLOOKUP(Tableau1[[#This Row],[Motif absence 
]],Tmotif[],3,0),0)</f>
        <v>0</v>
      </c>
      <c r="O30" s="45">
        <f ca="1">IF(WEEKDAY(Tableau1[[#This Row],[Date]],2)&lt;7,0,MAX(0,SUM(OFFSET(Tableau1[[#This Row],[Nombre heures]],-6,,7))+SUM(OFFSET(Tableau1[[#This Row],[H_Abs]],-6,,7))-_HS))</f>
        <v>0</v>
      </c>
      <c r="P30" s="45" t="str">
        <f>IF(Tableau1[[#This Row],[Dimanche/Férié]]="Dimanche/Férié",Tableau1[[#This Row],[Nombre heures]],"")</f>
        <v/>
      </c>
    </row>
    <row r="31" spans="2:16">
      <c r="B31" s="40">
        <f>_xlfn.ISOWEEKNUM(Tableau1[[#This Row],[Date]])</f>
        <v>43</v>
      </c>
      <c r="C31" s="41">
        <f>debut+ROW()-ROW(Tableau1[[#Headers],[Date]])-1</f>
        <v>44499</v>
      </c>
      <c r="D31" s="26" t="str" cm="1">
        <f t="array" ref="D31">IF(OR(Calendrier!$C$3:$C$57=Tableau1[[#This Row],[Date]]),"Dimanche/Férié",IF(WEEKDAY(Tableau1[[#This Row],[Date]])=1,"Dimanche/Férié",""))</f>
        <v/>
      </c>
      <c r="E31" s="26">
        <f>MONTH(Tableau1[[#This Row],[Date]])</f>
        <v>10</v>
      </c>
      <c r="F31" s="26">
        <f>YEAR(Tableau1[[#This Row],[Date]])</f>
        <v>2021</v>
      </c>
      <c r="G31" s="52"/>
      <c r="H31" s="52"/>
      <c r="I31" s="53"/>
      <c r="J31" s="42"/>
      <c r="K31" s="42"/>
      <c r="L31" s="43"/>
      <c r="M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" s="45">
        <f>IFERROR(VLOOKUP(Tableau1[[#This Row],[Motif absence 
]],Tmotif[],3,0),0)</f>
        <v>0</v>
      </c>
      <c r="O31" s="45">
        <f ca="1">IF(WEEKDAY(Tableau1[[#This Row],[Date]],2)&lt;7,0,MAX(0,SUM(OFFSET(Tableau1[[#This Row],[Nombre heures]],-6,,7))+SUM(OFFSET(Tableau1[[#This Row],[H_Abs]],-6,,7))-_HS))</f>
        <v>0</v>
      </c>
      <c r="P31" s="45" t="str">
        <f>IF(Tableau1[[#This Row],[Dimanche/Férié]]="Dimanche/Férié",Tableau1[[#This Row],[Nombre heures]],"")</f>
        <v/>
      </c>
    </row>
    <row r="32" spans="2:16">
      <c r="B32" s="40">
        <f>_xlfn.ISOWEEKNUM(Tableau1[[#This Row],[Date]])</f>
        <v>43</v>
      </c>
      <c r="C32" s="41">
        <f>debut+ROW()-ROW(Tableau1[[#Headers],[Date]])-1</f>
        <v>44500</v>
      </c>
      <c r="D32" s="26" t="str" cm="1">
        <f t="array" ref="D32">IF(OR(Calendrier!$C$3:$C$57=Tableau1[[#This Row],[Date]]),"Dimanche/Férié",IF(WEEKDAY(Tableau1[[#This Row],[Date]])=1,"Dimanche/Férié",""))</f>
        <v>Dimanche/Férié</v>
      </c>
      <c r="E32" s="26">
        <f>MONTH(Tableau1[[#This Row],[Date]])</f>
        <v>10</v>
      </c>
      <c r="F32" s="26">
        <f>YEAR(Tableau1[[#This Row],[Date]])</f>
        <v>2021</v>
      </c>
      <c r="G32" s="52"/>
      <c r="H32" s="52"/>
      <c r="I32" s="53"/>
      <c r="J32" s="42"/>
      <c r="K32" s="42"/>
      <c r="L32" s="43"/>
      <c r="M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" s="45">
        <f>IFERROR(VLOOKUP(Tableau1[[#This Row],[Motif absence 
]],Tmotif[],3,0),0)</f>
        <v>0</v>
      </c>
      <c r="O32" s="45">
        <f ca="1">IF(WEEKDAY(Tableau1[[#This Row],[Date]],2)&lt;7,0,MAX(0,SUM(OFFSET(Tableau1[[#This Row],[Nombre heures]],-6,,7))+SUM(OFFSET(Tableau1[[#This Row],[H_Abs]],-6,,7))-_HS))</f>
        <v>0</v>
      </c>
      <c r="P32" s="45" t="str">
        <f>IF(Tableau1[[#This Row],[Dimanche/Férié]]="Dimanche/Férié",Tableau1[[#This Row],[Nombre heures]],"")</f>
        <v/>
      </c>
    </row>
    <row r="33" spans="2:16" hidden="1">
      <c r="B33" s="40">
        <f>_xlfn.ISOWEEKNUM(Tableau1[[#This Row],[Date]])</f>
        <v>44</v>
      </c>
      <c r="C33" s="41">
        <f>debut+ROW()-ROW(Tableau1[[#Headers],[Date]])-1</f>
        <v>44501</v>
      </c>
      <c r="D33" s="26" t="str" cm="1">
        <f t="array" ref="D33">IF(OR(Calendrier!$C$3:$C$57=Tableau1[[#This Row],[Date]]),"Dimanche/Férié",IF(WEEKDAY(Tableau1[[#This Row],[Date]])=1,"Dimanche/Férié",""))</f>
        <v>Dimanche/Férié</v>
      </c>
      <c r="E33" s="26">
        <f>MONTH(Tableau1[[#This Row],[Date]])</f>
        <v>11</v>
      </c>
      <c r="F33" s="26">
        <f>YEAR(Tableau1[[#This Row],[Date]])</f>
        <v>2021</v>
      </c>
      <c r="G33" s="52"/>
      <c r="H33" s="52"/>
      <c r="I33" s="53"/>
      <c r="J33" s="42"/>
      <c r="K33" s="42"/>
      <c r="L33" s="43"/>
      <c r="M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" s="45">
        <f>IFERROR(VLOOKUP(Tableau1[[#This Row],[Motif absence 
]],Tmotif[],3,0),0)</f>
        <v>0</v>
      </c>
      <c r="O33" s="45">
        <f ca="1">IF(WEEKDAY(Tableau1[[#This Row],[Date]],2)&lt;7,0,MAX(0,SUM(OFFSET(Tableau1[[#This Row],[Nombre heures]],-6,,7))+SUM(OFFSET(Tableau1[[#This Row],[H_Abs]],-6,,7))-_HS))</f>
        <v>0</v>
      </c>
      <c r="P33" s="45" t="str">
        <f>IF(Tableau1[[#This Row],[Dimanche/Férié]]="Dimanche/Férié",Tableau1[[#This Row],[Nombre heures]],"")</f>
        <v/>
      </c>
    </row>
    <row r="34" spans="2:16" hidden="1">
      <c r="B34" s="40">
        <f>_xlfn.ISOWEEKNUM(Tableau1[[#This Row],[Date]])</f>
        <v>44</v>
      </c>
      <c r="C34" s="41">
        <f>debut+ROW()-ROW(Tableau1[[#Headers],[Date]])-1</f>
        <v>44502</v>
      </c>
      <c r="D34" s="26" t="str" cm="1">
        <f t="array" ref="D34">IF(OR(Calendrier!$C$3:$C$57=Tableau1[[#This Row],[Date]]),"Dimanche/Férié",IF(WEEKDAY(Tableau1[[#This Row],[Date]])=1,"Dimanche/Férié",""))</f>
        <v/>
      </c>
      <c r="E34" s="26">
        <f>MONTH(Tableau1[[#This Row],[Date]])</f>
        <v>11</v>
      </c>
      <c r="F34" s="26">
        <f>YEAR(Tableau1[[#This Row],[Date]])</f>
        <v>2021</v>
      </c>
      <c r="G34" s="52"/>
      <c r="H34" s="52"/>
      <c r="I34" s="53"/>
      <c r="J34" s="42"/>
      <c r="K34" s="42"/>
      <c r="L34" s="43"/>
      <c r="M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" s="45">
        <f>IFERROR(VLOOKUP(Tableau1[[#This Row],[Motif absence 
]],Tmotif[],3,0),0)</f>
        <v>0</v>
      </c>
      <c r="O34" s="45">
        <f ca="1">IF(WEEKDAY(Tableau1[[#This Row],[Date]],2)&lt;7,0,MAX(0,SUM(OFFSET(Tableau1[[#This Row],[Nombre heures]],-6,,7))+SUM(OFFSET(Tableau1[[#This Row],[H_Abs]],-6,,7))-_HS))</f>
        <v>0</v>
      </c>
      <c r="P34" s="45" t="str">
        <f>IF(Tableau1[[#This Row],[Dimanche/Férié]]="Dimanche/Férié",Tableau1[[#This Row],[Nombre heures]],"")</f>
        <v/>
      </c>
    </row>
    <row r="35" spans="2:16" hidden="1">
      <c r="B35" s="40">
        <f>_xlfn.ISOWEEKNUM(Tableau1[[#This Row],[Date]])</f>
        <v>44</v>
      </c>
      <c r="C35" s="41">
        <f>debut+ROW()-ROW(Tableau1[[#Headers],[Date]])-1</f>
        <v>44503</v>
      </c>
      <c r="D35" s="26" t="str" cm="1">
        <f t="array" ref="D35">IF(OR(Calendrier!$C$3:$C$57=Tableau1[[#This Row],[Date]]),"Dimanche/Férié",IF(WEEKDAY(Tableau1[[#This Row],[Date]])=1,"Dimanche/Férié",""))</f>
        <v/>
      </c>
      <c r="E35" s="26">
        <f>MONTH(Tableau1[[#This Row],[Date]])</f>
        <v>11</v>
      </c>
      <c r="F35" s="26">
        <f>YEAR(Tableau1[[#This Row],[Date]])</f>
        <v>2021</v>
      </c>
      <c r="G35" s="52"/>
      <c r="H35" s="52"/>
      <c r="I35" s="53"/>
      <c r="J35" s="42"/>
      <c r="K35" s="42"/>
      <c r="L35" s="43"/>
      <c r="M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" s="45">
        <f>IFERROR(VLOOKUP(Tableau1[[#This Row],[Motif absence 
]],Tmotif[],3,0),0)</f>
        <v>0</v>
      </c>
      <c r="O35" s="45">
        <f ca="1">IF(WEEKDAY(Tableau1[[#This Row],[Date]],2)&lt;7,0,MAX(0,SUM(OFFSET(Tableau1[[#This Row],[Nombre heures]],-6,,7))+SUM(OFFSET(Tableau1[[#This Row],[H_Abs]],-6,,7))-_HS))</f>
        <v>0</v>
      </c>
      <c r="P35" s="45" t="str">
        <f>IF(Tableau1[[#This Row],[Dimanche/Férié]]="Dimanche/Férié",Tableau1[[#This Row],[Nombre heures]],"")</f>
        <v/>
      </c>
    </row>
    <row r="36" spans="2:16" hidden="1">
      <c r="B36" s="40">
        <f>_xlfn.ISOWEEKNUM(Tableau1[[#This Row],[Date]])</f>
        <v>44</v>
      </c>
      <c r="C36" s="41">
        <f>debut+ROW()-ROW(Tableau1[[#Headers],[Date]])-1</f>
        <v>44504</v>
      </c>
      <c r="D36" s="26" t="str" cm="1">
        <f t="array" ref="D36">IF(OR(Calendrier!$C$3:$C$57=Tableau1[[#This Row],[Date]]),"Dimanche/Férié",IF(WEEKDAY(Tableau1[[#This Row],[Date]])=1,"Dimanche/Férié",""))</f>
        <v/>
      </c>
      <c r="E36" s="26">
        <f>MONTH(Tableau1[[#This Row],[Date]])</f>
        <v>11</v>
      </c>
      <c r="F36" s="26">
        <f>YEAR(Tableau1[[#This Row],[Date]])</f>
        <v>2021</v>
      </c>
      <c r="G36" s="52"/>
      <c r="H36" s="52"/>
      <c r="I36" s="53"/>
      <c r="J36" s="42"/>
      <c r="K36" s="42"/>
      <c r="L36" s="43"/>
      <c r="M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" s="45">
        <f>IFERROR(VLOOKUP(Tableau1[[#This Row],[Motif absence 
]],Tmotif[],3,0),0)</f>
        <v>0</v>
      </c>
      <c r="O36" s="45">
        <f ca="1">IF(WEEKDAY(Tableau1[[#This Row],[Date]],2)&lt;7,0,MAX(0,SUM(OFFSET(Tableau1[[#This Row],[Nombre heures]],-6,,7))+SUM(OFFSET(Tableau1[[#This Row],[H_Abs]],-6,,7))-_HS))</f>
        <v>0</v>
      </c>
      <c r="P36" s="45" t="str">
        <f>IF(Tableau1[[#This Row],[Dimanche/Férié]]="Dimanche/Férié",Tableau1[[#This Row],[Nombre heures]],"")</f>
        <v/>
      </c>
    </row>
    <row r="37" spans="2:16" hidden="1">
      <c r="B37" s="40">
        <f>_xlfn.ISOWEEKNUM(Tableau1[[#This Row],[Date]])</f>
        <v>44</v>
      </c>
      <c r="C37" s="41">
        <f>debut+ROW()-ROW(Tableau1[[#Headers],[Date]])-1</f>
        <v>44505</v>
      </c>
      <c r="D37" s="26" t="str" cm="1">
        <f t="array" ref="D37">IF(OR(Calendrier!$C$3:$C$57=Tableau1[[#This Row],[Date]]),"Dimanche/Férié",IF(WEEKDAY(Tableau1[[#This Row],[Date]])=1,"Dimanche/Férié",""))</f>
        <v/>
      </c>
      <c r="E37" s="26">
        <f>MONTH(Tableau1[[#This Row],[Date]])</f>
        <v>11</v>
      </c>
      <c r="F37" s="26">
        <f>YEAR(Tableau1[[#This Row],[Date]])</f>
        <v>2021</v>
      </c>
      <c r="G37" s="52"/>
      <c r="H37" s="52"/>
      <c r="I37" s="53"/>
      <c r="J37" s="42"/>
      <c r="K37" s="42"/>
      <c r="L37" s="43"/>
      <c r="M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" s="45">
        <f>IFERROR(VLOOKUP(Tableau1[[#This Row],[Motif absence 
]],Tmotif[],3,0),0)</f>
        <v>0</v>
      </c>
      <c r="O37" s="45">
        <f ca="1">IF(WEEKDAY(Tableau1[[#This Row],[Date]],2)&lt;7,0,MAX(0,SUM(OFFSET(Tableau1[[#This Row],[Nombre heures]],-6,,7))+SUM(OFFSET(Tableau1[[#This Row],[H_Abs]],-6,,7))-_HS))</f>
        <v>0</v>
      </c>
      <c r="P37" s="45" t="str">
        <f>IF(Tableau1[[#This Row],[Dimanche/Férié]]="Dimanche/Férié",Tableau1[[#This Row],[Nombre heures]],"")</f>
        <v/>
      </c>
    </row>
    <row r="38" spans="2:16" hidden="1">
      <c r="B38" s="40">
        <f>_xlfn.ISOWEEKNUM(Tableau1[[#This Row],[Date]])</f>
        <v>44</v>
      </c>
      <c r="C38" s="41">
        <f>debut+ROW()-ROW(Tableau1[[#Headers],[Date]])-1</f>
        <v>44506</v>
      </c>
      <c r="D38" s="26" t="str" cm="1">
        <f t="array" ref="D38">IF(OR(Calendrier!$C$3:$C$57=Tableau1[[#This Row],[Date]]),"Dimanche/Férié",IF(WEEKDAY(Tableau1[[#This Row],[Date]])=1,"Dimanche/Férié",""))</f>
        <v/>
      </c>
      <c r="E38" s="26">
        <f>MONTH(Tableau1[[#This Row],[Date]])</f>
        <v>11</v>
      </c>
      <c r="F38" s="26">
        <f>YEAR(Tableau1[[#This Row],[Date]])</f>
        <v>2021</v>
      </c>
      <c r="G38" s="52"/>
      <c r="H38" s="52"/>
      <c r="I38" s="53"/>
      <c r="J38" s="42"/>
      <c r="K38" s="42"/>
      <c r="L38" s="43"/>
      <c r="M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" s="45">
        <f>IFERROR(VLOOKUP(Tableau1[[#This Row],[Motif absence 
]],Tmotif[],3,0),0)</f>
        <v>0</v>
      </c>
      <c r="O38" s="45">
        <f ca="1">IF(WEEKDAY(Tableau1[[#This Row],[Date]],2)&lt;7,0,MAX(0,SUM(OFFSET(Tableau1[[#This Row],[Nombre heures]],-6,,7))+SUM(OFFSET(Tableau1[[#This Row],[H_Abs]],-6,,7))-_HS))</f>
        <v>0</v>
      </c>
      <c r="P38" s="45" t="str">
        <f>IF(Tableau1[[#This Row],[Dimanche/Férié]]="Dimanche/Férié",Tableau1[[#This Row],[Nombre heures]],"")</f>
        <v/>
      </c>
    </row>
    <row r="39" spans="2:16" hidden="1">
      <c r="B39" s="40">
        <f>_xlfn.ISOWEEKNUM(Tableau1[[#This Row],[Date]])</f>
        <v>44</v>
      </c>
      <c r="C39" s="41">
        <f>debut+ROW()-ROW(Tableau1[[#Headers],[Date]])-1</f>
        <v>44507</v>
      </c>
      <c r="D39" s="26" t="str" cm="1">
        <f t="array" ref="D39">IF(OR(Calendrier!$C$3:$C$57=Tableau1[[#This Row],[Date]]),"Dimanche/Férié",IF(WEEKDAY(Tableau1[[#This Row],[Date]])=1,"Dimanche/Férié",""))</f>
        <v>Dimanche/Férié</v>
      </c>
      <c r="E39" s="26">
        <f>MONTH(Tableau1[[#This Row],[Date]])</f>
        <v>11</v>
      </c>
      <c r="F39" s="26">
        <f>YEAR(Tableau1[[#This Row],[Date]])</f>
        <v>2021</v>
      </c>
      <c r="G39" s="52"/>
      <c r="H39" s="52"/>
      <c r="I39" s="53"/>
      <c r="J39" s="42"/>
      <c r="K39" s="42"/>
      <c r="L39" s="43"/>
      <c r="M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" s="45">
        <f>IFERROR(VLOOKUP(Tableau1[[#This Row],[Motif absence 
]],Tmotif[],3,0),0)</f>
        <v>0</v>
      </c>
      <c r="O39" s="45">
        <f ca="1">IF(WEEKDAY(Tableau1[[#This Row],[Date]],2)&lt;7,0,MAX(0,SUM(OFFSET(Tableau1[[#This Row],[Nombre heures]],-6,,7))+SUM(OFFSET(Tableau1[[#This Row],[H_Abs]],-6,,7))-_HS))</f>
        <v>0</v>
      </c>
      <c r="P39" s="45" t="str">
        <f>IF(Tableau1[[#This Row],[Dimanche/Férié]]="Dimanche/Férié",Tableau1[[#This Row],[Nombre heures]],"")</f>
        <v/>
      </c>
    </row>
    <row r="40" spans="2:16" hidden="1">
      <c r="B40" s="40">
        <f>_xlfn.ISOWEEKNUM(Tableau1[[#This Row],[Date]])</f>
        <v>45</v>
      </c>
      <c r="C40" s="41">
        <f>debut+ROW()-ROW(Tableau1[[#Headers],[Date]])-1</f>
        <v>44508</v>
      </c>
      <c r="D40" s="26" t="str" cm="1">
        <f t="array" ref="D40">IF(OR(Calendrier!$C$3:$C$57=Tableau1[[#This Row],[Date]]),"Dimanche/Férié",IF(WEEKDAY(Tableau1[[#This Row],[Date]])=1,"Dimanche/Férié",""))</f>
        <v/>
      </c>
      <c r="E40" s="26">
        <f>MONTH(Tableau1[[#This Row],[Date]])</f>
        <v>11</v>
      </c>
      <c r="F40" s="26">
        <f>YEAR(Tableau1[[#This Row],[Date]])</f>
        <v>2021</v>
      </c>
      <c r="G40" s="52"/>
      <c r="H40" s="52"/>
      <c r="I40" s="53"/>
      <c r="J40" s="42"/>
      <c r="K40" s="42"/>
      <c r="L40" s="43"/>
      <c r="M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" s="45">
        <f>IFERROR(VLOOKUP(Tableau1[[#This Row],[Motif absence 
]],Tmotif[],3,0),0)</f>
        <v>0</v>
      </c>
      <c r="O40" s="45">
        <f ca="1">IF(WEEKDAY(Tableau1[[#This Row],[Date]],2)&lt;7,0,MAX(0,SUM(OFFSET(Tableau1[[#This Row],[Nombre heures]],-6,,7))+SUM(OFFSET(Tableau1[[#This Row],[H_Abs]],-6,,7))-_HS))</f>
        <v>0</v>
      </c>
      <c r="P40" s="45" t="str">
        <f>IF(Tableau1[[#This Row],[Dimanche/Férié]]="Dimanche/Férié",Tableau1[[#This Row],[Nombre heures]],"")</f>
        <v/>
      </c>
    </row>
    <row r="41" spans="2:16" hidden="1">
      <c r="B41" s="40">
        <f>_xlfn.ISOWEEKNUM(Tableau1[[#This Row],[Date]])</f>
        <v>45</v>
      </c>
      <c r="C41" s="41">
        <f>debut+ROW()-ROW(Tableau1[[#Headers],[Date]])-1</f>
        <v>44509</v>
      </c>
      <c r="D41" s="26" t="str" cm="1">
        <f t="array" ref="D41">IF(OR(Calendrier!$C$3:$C$57=Tableau1[[#This Row],[Date]]),"Dimanche/Férié",IF(WEEKDAY(Tableau1[[#This Row],[Date]])=1,"Dimanche/Férié",""))</f>
        <v/>
      </c>
      <c r="E41" s="26">
        <f>MONTH(Tableau1[[#This Row],[Date]])</f>
        <v>11</v>
      </c>
      <c r="F41" s="26">
        <f>YEAR(Tableau1[[#This Row],[Date]])</f>
        <v>2021</v>
      </c>
      <c r="G41" s="52"/>
      <c r="H41" s="52"/>
      <c r="I41" s="53"/>
      <c r="J41" s="42"/>
      <c r="K41" s="42"/>
      <c r="L41" s="43"/>
      <c r="M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" s="45">
        <f>IFERROR(VLOOKUP(Tableau1[[#This Row],[Motif absence 
]],Tmotif[],3,0),0)</f>
        <v>0</v>
      </c>
      <c r="O41" s="45">
        <f ca="1">IF(WEEKDAY(Tableau1[[#This Row],[Date]],2)&lt;7,0,MAX(0,SUM(OFFSET(Tableau1[[#This Row],[Nombre heures]],-6,,7))+SUM(OFFSET(Tableau1[[#This Row],[H_Abs]],-6,,7))-_HS))</f>
        <v>0</v>
      </c>
      <c r="P41" s="45" t="str">
        <f>IF(Tableau1[[#This Row],[Dimanche/Férié]]="Dimanche/Férié",Tableau1[[#This Row],[Nombre heures]],"")</f>
        <v/>
      </c>
    </row>
    <row r="42" spans="2:16" hidden="1">
      <c r="B42" s="40">
        <f>_xlfn.ISOWEEKNUM(Tableau1[[#This Row],[Date]])</f>
        <v>45</v>
      </c>
      <c r="C42" s="41">
        <f>debut+ROW()-ROW(Tableau1[[#Headers],[Date]])-1</f>
        <v>44510</v>
      </c>
      <c r="D42" s="26" t="str" cm="1">
        <f t="array" ref="D42">IF(OR(Calendrier!$C$3:$C$57=Tableau1[[#This Row],[Date]]),"Dimanche/Férié",IF(WEEKDAY(Tableau1[[#This Row],[Date]])=1,"Dimanche/Férié",""))</f>
        <v/>
      </c>
      <c r="E42" s="26">
        <f>MONTH(Tableau1[[#This Row],[Date]])</f>
        <v>11</v>
      </c>
      <c r="F42" s="26">
        <f>YEAR(Tableau1[[#This Row],[Date]])</f>
        <v>2021</v>
      </c>
      <c r="G42" s="52"/>
      <c r="H42" s="52"/>
      <c r="I42" s="53"/>
      <c r="J42" s="42"/>
      <c r="K42" s="42"/>
      <c r="L42" s="43"/>
      <c r="M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" s="45">
        <f>IFERROR(VLOOKUP(Tableau1[[#This Row],[Motif absence 
]],Tmotif[],3,0),0)</f>
        <v>0</v>
      </c>
      <c r="O42" s="45">
        <f ca="1">IF(WEEKDAY(Tableau1[[#This Row],[Date]],2)&lt;7,0,MAX(0,SUM(OFFSET(Tableau1[[#This Row],[Nombre heures]],-6,,7))+SUM(OFFSET(Tableau1[[#This Row],[H_Abs]],-6,,7))-_HS))</f>
        <v>0</v>
      </c>
      <c r="P42" s="45" t="str">
        <f>IF(Tableau1[[#This Row],[Dimanche/Férié]]="Dimanche/Férié",Tableau1[[#This Row],[Nombre heures]],"")</f>
        <v/>
      </c>
    </row>
    <row r="43" spans="2:16" hidden="1">
      <c r="B43" s="40">
        <f>_xlfn.ISOWEEKNUM(Tableau1[[#This Row],[Date]])</f>
        <v>45</v>
      </c>
      <c r="C43" s="41">
        <f>debut+ROW()-ROW(Tableau1[[#Headers],[Date]])-1</f>
        <v>44511</v>
      </c>
      <c r="D43" s="26" t="str" cm="1">
        <f t="array" ref="D43">IF(OR(Calendrier!$C$3:$C$57=Tableau1[[#This Row],[Date]]),"Dimanche/Férié",IF(WEEKDAY(Tableau1[[#This Row],[Date]])=1,"Dimanche/Férié",""))</f>
        <v>Dimanche/Férié</v>
      </c>
      <c r="E43" s="26">
        <f>MONTH(Tableau1[[#This Row],[Date]])</f>
        <v>11</v>
      </c>
      <c r="F43" s="26">
        <f>YEAR(Tableau1[[#This Row],[Date]])</f>
        <v>2021</v>
      </c>
      <c r="G43" s="52"/>
      <c r="H43" s="52"/>
      <c r="I43" s="53"/>
      <c r="J43" s="42"/>
      <c r="K43" s="42"/>
      <c r="L43" s="43"/>
      <c r="M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" s="45">
        <f>IFERROR(VLOOKUP(Tableau1[[#This Row],[Motif absence 
]],Tmotif[],3,0),0)</f>
        <v>0</v>
      </c>
      <c r="O43" s="45">
        <f ca="1">IF(WEEKDAY(Tableau1[[#This Row],[Date]],2)&lt;7,0,MAX(0,SUM(OFFSET(Tableau1[[#This Row],[Nombre heures]],-6,,7))+SUM(OFFSET(Tableau1[[#This Row],[H_Abs]],-6,,7))-_HS))</f>
        <v>0</v>
      </c>
      <c r="P43" s="45" t="str">
        <f>IF(Tableau1[[#This Row],[Dimanche/Férié]]="Dimanche/Férié",Tableau1[[#This Row],[Nombre heures]],"")</f>
        <v/>
      </c>
    </row>
    <row r="44" spans="2:16" hidden="1">
      <c r="B44" s="40">
        <f>_xlfn.ISOWEEKNUM(Tableau1[[#This Row],[Date]])</f>
        <v>45</v>
      </c>
      <c r="C44" s="41">
        <f>debut+ROW()-ROW(Tableau1[[#Headers],[Date]])-1</f>
        <v>44512</v>
      </c>
      <c r="D44" s="26" t="str" cm="1">
        <f t="array" ref="D44">IF(OR(Calendrier!$C$3:$C$57=Tableau1[[#This Row],[Date]]),"Dimanche/Férié",IF(WEEKDAY(Tableau1[[#This Row],[Date]])=1,"Dimanche/Férié",""))</f>
        <v/>
      </c>
      <c r="E44" s="26">
        <f>MONTH(Tableau1[[#This Row],[Date]])</f>
        <v>11</v>
      </c>
      <c r="F44" s="26">
        <f>YEAR(Tableau1[[#This Row],[Date]])</f>
        <v>2021</v>
      </c>
      <c r="G44" s="52"/>
      <c r="H44" s="52"/>
      <c r="I44" s="53"/>
      <c r="J44" s="42"/>
      <c r="K44" s="42"/>
      <c r="L44" s="43"/>
      <c r="M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" s="45">
        <f>IFERROR(VLOOKUP(Tableau1[[#This Row],[Motif absence 
]],Tmotif[],3,0),0)</f>
        <v>0</v>
      </c>
      <c r="O44" s="45">
        <f ca="1">IF(WEEKDAY(Tableau1[[#This Row],[Date]],2)&lt;7,0,MAX(0,SUM(OFFSET(Tableau1[[#This Row],[Nombre heures]],-6,,7))+SUM(OFFSET(Tableau1[[#This Row],[H_Abs]],-6,,7))-_HS))</f>
        <v>0</v>
      </c>
      <c r="P44" s="45" t="str">
        <f>IF(Tableau1[[#This Row],[Dimanche/Férié]]="Dimanche/Férié",Tableau1[[#This Row],[Nombre heures]],"")</f>
        <v/>
      </c>
    </row>
    <row r="45" spans="2:16" hidden="1">
      <c r="B45" s="40">
        <f>_xlfn.ISOWEEKNUM(Tableau1[[#This Row],[Date]])</f>
        <v>45</v>
      </c>
      <c r="C45" s="41">
        <f>debut+ROW()-ROW(Tableau1[[#Headers],[Date]])-1</f>
        <v>44513</v>
      </c>
      <c r="D45" s="26" t="str" cm="1">
        <f t="array" ref="D45">IF(OR(Calendrier!$C$3:$C$57=Tableau1[[#This Row],[Date]]),"Dimanche/Férié",IF(WEEKDAY(Tableau1[[#This Row],[Date]])=1,"Dimanche/Férié",""))</f>
        <v/>
      </c>
      <c r="E45" s="26">
        <f>MONTH(Tableau1[[#This Row],[Date]])</f>
        <v>11</v>
      </c>
      <c r="F45" s="26">
        <f>YEAR(Tableau1[[#This Row],[Date]])</f>
        <v>2021</v>
      </c>
      <c r="G45" s="52"/>
      <c r="H45" s="52"/>
      <c r="I45" s="53"/>
      <c r="J45" s="42"/>
      <c r="K45" s="42"/>
      <c r="L45" s="43"/>
      <c r="M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" s="45">
        <f>IFERROR(VLOOKUP(Tableau1[[#This Row],[Motif absence 
]],Tmotif[],3,0),0)</f>
        <v>0</v>
      </c>
      <c r="O45" s="45">
        <f ca="1">IF(WEEKDAY(Tableau1[[#This Row],[Date]],2)&lt;7,0,MAX(0,SUM(OFFSET(Tableau1[[#This Row],[Nombre heures]],-6,,7))+SUM(OFFSET(Tableau1[[#This Row],[H_Abs]],-6,,7))-_HS))</f>
        <v>0</v>
      </c>
      <c r="P45" s="45" t="str">
        <f>IF(Tableau1[[#This Row],[Dimanche/Férié]]="Dimanche/Férié",Tableau1[[#This Row],[Nombre heures]],"")</f>
        <v/>
      </c>
    </row>
    <row r="46" spans="2:16" hidden="1">
      <c r="B46" s="40">
        <f>_xlfn.ISOWEEKNUM(Tableau1[[#This Row],[Date]])</f>
        <v>45</v>
      </c>
      <c r="C46" s="41">
        <f>debut+ROW()-ROW(Tableau1[[#Headers],[Date]])-1</f>
        <v>44514</v>
      </c>
      <c r="D46" s="26" t="str" cm="1">
        <f t="array" ref="D46">IF(OR(Calendrier!$C$3:$C$57=Tableau1[[#This Row],[Date]]),"Dimanche/Férié",IF(WEEKDAY(Tableau1[[#This Row],[Date]])=1,"Dimanche/Férié",""))</f>
        <v>Dimanche/Férié</v>
      </c>
      <c r="E46" s="26">
        <f>MONTH(Tableau1[[#This Row],[Date]])</f>
        <v>11</v>
      </c>
      <c r="F46" s="26">
        <f>YEAR(Tableau1[[#This Row],[Date]])</f>
        <v>2021</v>
      </c>
      <c r="G46" s="52"/>
      <c r="H46" s="52"/>
      <c r="I46" s="53"/>
      <c r="J46" s="42"/>
      <c r="K46" s="42"/>
      <c r="L46" s="43"/>
      <c r="M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" s="45">
        <f>IFERROR(VLOOKUP(Tableau1[[#This Row],[Motif absence 
]],Tmotif[],3,0),0)</f>
        <v>0</v>
      </c>
      <c r="O46" s="45">
        <f ca="1">IF(WEEKDAY(Tableau1[[#This Row],[Date]],2)&lt;7,0,MAX(0,SUM(OFFSET(Tableau1[[#This Row],[Nombre heures]],-6,,7))+SUM(OFFSET(Tableau1[[#This Row],[H_Abs]],-6,,7))-_HS))</f>
        <v>0</v>
      </c>
      <c r="P46" s="45" t="str">
        <f>IF(Tableau1[[#This Row],[Dimanche/Férié]]="Dimanche/Férié",Tableau1[[#This Row],[Nombre heures]],"")</f>
        <v/>
      </c>
    </row>
    <row r="47" spans="2:16" hidden="1">
      <c r="B47" s="40">
        <f>_xlfn.ISOWEEKNUM(Tableau1[[#This Row],[Date]])</f>
        <v>46</v>
      </c>
      <c r="C47" s="41">
        <f>debut+ROW()-ROW(Tableau1[[#Headers],[Date]])-1</f>
        <v>44515</v>
      </c>
      <c r="D47" s="26" t="str" cm="1">
        <f t="array" ref="D47">IF(OR(Calendrier!$C$3:$C$57=Tableau1[[#This Row],[Date]]),"Dimanche/Férié",IF(WEEKDAY(Tableau1[[#This Row],[Date]])=1,"Dimanche/Férié",""))</f>
        <v/>
      </c>
      <c r="E47" s="26">
        <f>MONTH(Tableau1[[#This Row],[Date]])</f>
        <v>11</v>
      </c>
      <c r="F47" s="26">
        <f>YEAR(Tableau1[[#This Row],[Date]])</f>
        <v>2021</v>
      </c>
      <c r="G47" s="52"/>
      <c r="H47" s="52"/>
      <c r="I47" s="53"/>
      <c r="J47" s="42"/>
      <c r="K47" s="42"/>
      <c r="L47" s="43"/>
      <c r="M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7" s="45">
        <f>IFERROR(VLOOKUP(Tableau1[[#This Row],[Motif absence 
]],Tmotif[],3,0),0)</f>
        <v>0</v>
      </c>
      <c r="O47" s="45">
        <f ca="1">IF(WEEKDAY(Tableau1[[#This Row],[Date]],2)&lt;7,0,MAX(0,SUM(OFFSET(Tableau1[[#This Row],[Nombre heures]],-6,,7))+SUM(OFFSET(Tableau1[[#This Row],[H_Abs]],-6,,7))-_HS))</f>
        <v>0</v>
      </c>
      <c r="P47" s="45" t="str">
        <f>IF(Tableau1[[#This Row],[Dimanche/Férié]]="Dimanche/Férié",Tableau1[[#This Row],[Nombre heures]],"")</f>
        <v/>
      </c>
    </row>
    <row r="48" spans="2:16" hidden="1">
      <c r="B48" s="40">
        <f>_xlfn.ISOWEEKNUM(Tableau1[[#This Row],[Date]])</f>
        <v>46</v>
      </c>
      <c r="C48" s="41">
        <f>debut+ROW()-ROW(Tableau1[[#Headers],[Date]])-1</f>
        <v>44516</v>
      </c>
      <c r="D48" s="26" t="str" cm="1">
        <f t="array" ref="D48">IF(OR(Calendrier!$C$3:$C$57=Tableau1[[#This Row],[Date]]),"Dimanche/Férié",IF(WEEKDAY(Tableau1[[#This Row],[Date]])=1,"Dimanche/Férié",""))</f>
        <v/>
      </c>
      <c r="E48" s="26">
        <f>MONTH(Tableau1[[#This Row],[Date]])</f>
        <v>11</v>
      </c>
      <c r="F48" s="26">
        <f>YEAR(Tableau1[[#This Row],[Date]])</f>
        <v>2021</v>
      </c>
      <c r="G48" s="52"/>
      <c r="H48" s="52"/>
      <c r="I48" s="53"/>
      <c r="J48" s="42"/>
      <c r="K48" s="42"/>
      <c r="L48" s="43"/>
      <c r="M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8" s="45">
        <f>IFERROR(VLOOKUP(Tableau1[[#This Row],[Motif absence 
]],Tmotif[],3,0),0)</f>
        <v>0</v>
      </c>
      <c r="O48" s="45">
        <f ca="1">IF(WEEKDAY(Tableau1[[#This Row],[Date]],2)&lt;7,0,MAX(0,SUM(OFFSET(Tableau1[[#This Row],[Nombre heures]],-6,,7))+SUM(OFFSET(Tableau1[[#This Row],[H_Abs]],-6,,7))-_HS))</f>
        <v>0</v>
      </c>
      <c r="P48" s="45" t="str">
        <f>IF(Tableau1[[#This Row],[Dimanche/Férié]]="Dimanche/Férié",Tableau1[[#This Row],[Nombre heures]],"")</f>
        <v/>
      </c>
    </row>
    <row r="49" spans="2:16" hidden="1">
      <c r="B49" s="40">
        <f>_xlfn.ISOWEEKNUM(Tableau1[[#This Row],[Date]])</f>
        <v>46</v>
      </c>
      <c r="C49" s="41">
        <f>debut+ROW()-ROW(Tableau1[[#Headers],[Date]])-1</f>
        <v>44517</v>
      </c>
      <c r="D49" s="26" t="str" cm="1">
        <f t="array" ref="D49">IF(OR(Calendrier!$C$3:$C$57=Tableau1[[#This Row],[Date]]),"Dimanche/Férié",IF(WEEKDAY(Tableau1[[#This Row],[Date]])=1,"Dimanche/Férié",""))</f>
        <v/>
      </c>
      <c r="E49" s="26">
        <f>MONTH(Tableau1[[#This Row],[Date]])</f>
        <v>11</v>
      </c>
      <c r="F49" s="26">
        <f>YEAR(Tableau1[[#This Row],[Date]])</f>
        <v>2021</v>
      </c>
      <c r="G49" s="52"/>
      <c r="H49" s="52"/>
      <c r="I49" s="53"/>
      <c r="J49" s="42"/>
      <c r="K49" s="42"/>
      <c r="L49" s="43"/>
      <c r="M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9" s="45">
        <f>IFERROR(VLOOKUP(Tableau1[[#This Row],[Motif absence 
]],Tmotif[],3,0),0)</f>
        <v>0</v>
      </c>
      <c r="O49" s="45">
        <f ca="1">IF(WEEKDAY(Tableau1[[#This Row],[Date]],2)&lt;7,0,MAX(0,SUM(OFFSET(Tableau1[[#This Row],[Nombre heures]],-6,,7))+SUM(OFFSET(Tableau1[[#This Row],[H_Abs]],-6,,7))-_HS))</f>
        <v>0</v>
      </c>
      <c r="P49" s="45" t="str">
        <f>IF(Tableau1[[#This Row],[Dimanche/Férié]]="Dimanche/Férié",Tableau1[[#This Row],[Nombre heures]],"")</f>
        <v/>
      </c>
    </row>
    <row r="50" spans="2:16" hidden="1">
      <c r="B50" s="40">
        <f>_xlfn.ISOWEEKNUM(Tableau1[[#This Row],[Date]])</f>
        <v>46</v>
      </c>
      <c r="C50" s="41">
        <f>debut+ROW()-ROW(Tableau1[[#Headers],[Date]])-1</f>
        <v>44518</v>
      </c>
      <c r="D50" s="26" t="str" cm="1">
        <f t="array" ref="D50">IF(OR(Calendrier!$C$3:$C$57=Tableau1[[#This Row],[Date]]),"Dimanche/Férié",IF(WEEKDAY(Tableau1[[#This Row],[Date]])=1,"Dimanche/Férié",""))</f>
        <v/>
      </c>
      <c r="E50" s="26">
        <f>MONTH(Tableau1[[#This Row],[Date]])</f>
        <v>11</v>
      </c>
      <c r="F50" s="26">
        <f>YEAR(Tableau1[[#This Row],[Date]])</f>
        <v>2021</v>
      </c>
      <c r="G50" s="52"/>
      <c r="H50" s="52"/>
      <c r="I50" s="53"/>
      <c r="J50" s="42"/>
      <c r="K50" s="42"/>
      <c r="L50" s="43"/>
      <c r="M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0" s="45">
        <f>IFERROR(VLOOKUP(Tableau1[[#This Row],[Motif absence 
]],Tmotif[],3,0),0)</f>
        <v>0</v>
      </c>
      <c r="O50" s="45">
        <f ca="1">IF(WEEKDAY(Tableau1[[#This Row],[Date]],2)&lt;7,0,MAX(0,SUM(OFFSET(Tableau1[[#This Row],[Nombre heures]],-6,,7))+SUM(OFFSET(Tableau1[[#This Row],[H_Abs]],-6,,7))-_HS))</f>
        <v>0</v>
      </c>
      <c r="P50" s="45" t="str">
        <f>IF(Tableau1[[#This Row],[Dimanche/Férié]]="Dimanche/Férié",Tableau1[[#This Row],[Nombre heures]],"")</f>
        <v/>
      </c>
    </row>
    <row r="51" spans="2:16" hidden="1">
      <c r="B51" s="40">
        <f>_xlfn.ISOWEEKNUM(Tableau1[[#This Row],[Date]])</f>
        <v>46</v>
      </c>
      <c r="C51" s="41">
        <f>debut+ROW()-ROW(Tableau1[[#Headers],[Date]])-1</f>
        <v>44519</v>
      </c>
      <c r="D51" s="26" t="str" cm="1">
        <f t="array" ref="D51">IF(OR(Calendrier!$C$3:$C$57=Tableau1[[#This Row],[Date]]),"Dimanche/Férié",IF(WEEKDAY(Tableau1[[#This Row],[Date]])=1,"Dimanche/Férié",""))</f>
        <v/>
      </c>
      <c r="E51" s="26">
        <f>MONTH(Tableau1[[#This Row],[Date]])</f>
        <v>11</v>
      </c>
      <c r="F51" s="26">
        <f>YEAR(Tableau1[[#This Row],[Date]])</f>
        <v>2021</v>
      </c>
      <c r="G51" s="52"/>
      <c r="H51" s="52"/>
      <c r="I51" s="53"/>
      <c r="J51" s="42"/>
      <c r="K51" s="42"/>
      <c r="L51" s="43"/>
      <c r="M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1" s="45">
        <f>IFERROR(VLOOKUP(Tableau1[[#This Row],[Motif absence 
]],Tmotif[],3,0),0)</f>
        <v>0</v>
      </c>
      <c r="O51" s="45">
        <f ca="1">IF(WEEKDAY(Tableau1[[#This Row],[Date]],2)&lt;7,0,MAX(0,SUM(OFFSET(Tableau1[[#This Row],[Nombre heures]],-6,,7))+SUM(OFFSET(Tableau1[[#This Row],[H_Abs]],-6,,7))-_HS))</f>
        <v>0</v>
      </c>
      <c r="P51" s="45" t="str">
        <f>IF(Tableau1[[#This Row],[Dimanche/Férié]]="Dimanche/Férié",Tableau1[[#This Row],[Nombre heures]],"")</f>
        <v/>
      </c>
    </row>
    <row r="52" spans="2:16" hidden="1">
      <c r="B52" s="40">
        <f>_xlfn.ISOWEEKNUM(Tableau1[[#This Row],[Date]])</f>
        <v>46</v>
      </c>
      <c r="C52" s="41">
        <f>debut+ROW()-ROW(Tableau1[[#Headers],[Date]])-1</f>
        <v>44520</v>
      </c>
      <c r="D52" s="26" t="str" cm="1">
        <f t="array" ref="D52">IF(OR(Calendrier!$C$3:$C$57=Tableau1[[#This Row],[Date]]),"Dimanche/Férié",IF(WEEKDAY(Tableau1[[#This Row],[Date]])=1,"Dimanche/Férié",""))</f>
        <v/>
      </c>
      <c r="E52" s="26">
        <f>MONTH(Tableau1[[#This Row],[Date]])</f>
        <v>11</v>
      </c>
      <c r="F52" s="26">
        <f>YEAR(Tableau1[[#This Row],[Date]])</f>
        <v>2021</v>
      </c>
      <c r="G52" s="52"/>
      <c r="H52" s="52"/>
      <c r="I52" s="53"/>
      <c r="J52" s="42"/>
      <c r="K52" s="42"/>
      <c r="L52" s="43"/>
      <c r="M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2" s="45">
        <f>IFERROR(VLOOKUP(Tableau1[[#This Row],[Motif absence 
]],Tmotif[],3,0),0)</f>
        <v>0</v>
      </c>
      <c r="O52" s="45">
        <f ca="1">IF(WEEKDAY(Tableau1[[#This Row],[Date]],2)&lt;7,0,MAX(0,SUM(OFFSET(Tableau1[[#This Row],[Nombre heures]],-6,,7))+SUM(OFFSET(Tableau1[[#This Row],[H_Abs]],-6,,7))-_HS))</f>
        <v>0</v>
      </c>
      <c r="P52" s="45" t="str">
        <f>IF(Tableau1[[#This Row],[Dimanche/Férié]]="Dimanche/Férié",Tableau1[[#This Row],[Nombre heures]],"")</f>
        <v/>
      </c>
    </row>
    <row r="53" spans="2:16" hidden="1">
      <c r="B53" s="40">
        <f>_xlfn.ISOWEEKNUM(Tableau1[[#This Row],[Date]])</f>
        <v>46</v>
      </c>
      <c r="C53" s="41">
        <f>debut+ROW()-ROW(Tableau1[[#Headers],[Date]])-1</f>
        <v>44521</v>
      </c>
      <c r="D53" s="26" t="str" cm="1">
        <f t="array" ref="D53">IF(OR(Calendrier!$C$3:$C$57=Tableau1[[#This Row],[Date]]),"Dimanche/Férié",IF(WEEKDAY(Tableau1[[#This Row],[Date]])=1,"Dimanche/Férié",""))</f>
        <v>Dimanche/Férié</v>
      </c>
      <c r="E53" s="26">
        <f>MONTH(Tableau1[[#This Row],[Date]])</f>
        <v>11</v>
      </c>
      <c r="F53" s="26">
        <f>YEAR(Tableau1[[#This Row],[Date]])</f>
        <v>2021</v>
      </c>
      <c r="G53" s="52"/>
      <c r="H53" s="52"/>
      <c r="I53" s="53"/>
      <c r="J53" s="42"/>
      <c r="K53" s="42"/>
      <c r="L53" s="43"/>
      <c r="M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3" s="45">
        <f>IFERROR(VLOOKUP(Tableau1[[#This Row],[Motif absence 
]],Tmotif[],3,0),0)</f>
        <v>0</v>
      </c>
      <c r="O53" s="45">
        <f ca="1">IF(WEEKDAY(Tableau1[[#This Row],[Date]],2)&lt;7,0,MAX(0,SUM(OFFSET(Tableau1[[#This Row],[Nombre heures]],-6,,7))+SUM(OFFSET(Tableau1[[#This Row],[H_Abs]],-6,,7))-_HS))</f>
        <v>0</v>
      </c>
      <c r="P53" s="45" t="str">
        <f>IF(Tableau1[[#This Row],[Dimanche/Férié]]="Dimanche/Férié",Tableau1[[#This Row],[Nombre heures]],"")</f>
        <v/>
      </c>
    </row>
    <row r="54" spans="2:16" hidden="1">
      <c r="B54" s="40">
        <f>_xlfn.ISOWEEKNUM(Tableau1[[#This Row],[Date]])</f>
        <v>47</v>
      </c>
      <c r="C54" s="41">
        <f>debut+ROW()-ROW(Tableau1[[#Headers],[Date]])-1</f>
        <v>44522</v>
      </c>
      <c r="D54" s="26" t="str" cm="1">
        <f t="array" ref="D54">IF(OR(Calendrier!$C$3:$C$57=Tableau1[[#This Row],[Date]]),"Dimanche/Férié",IF(WEEKDAY(Tableau1[[#This Row],[Date]])=1,"Dimanche/Férié",""))</f>
        <v/>
      </c>
      <c r="E54" s="26">
        <f>MONTH(Tableau1[[#This Row],[Date]])</f>
        <v>11</v>
      </c>
      <c r="F54" s="26">
        <f>YEAR(Tableau1[[#This Row],[Date]])</f>
        <v>2021</v>
      </c>
      <c r="G54" s="52"/>
      <c r="H54" s="52"/>
      <c r="I54" s="53"/>
      <c r="J54" s="42"/>
      <c r="K54" s="42"/>
      <c r="L54" s="43"/>
      <c r="M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4" s="45">
        <f>IFERROR(VLOOKUP(Tableau1[[#This Row],[Motif absence 
]],Tmotif[],3,0),0)</f>
        <v>0</v>
      </c>
      <c r="O54" s="45">
        <f ca="1">IF(WEEKDAY(Tableau1[[#This Row],[Date]],2)&lt;7,0,MAX(0,SUM(OFFSET(Tableau1[[#This Row],[Nombre heures]],-6,,7))+SUM(OFFSET(Tableau1[[#This Row],[H_Abs]],-6,,7))-_HS))</f>
        <v>0</v>
      </c>
      <c r="P54" s="45" t="str">
        <f>IF(Tableau1[[#This Row],[Dimanche/Férié]]="Dimanche/Férié",Tableau1[[#This Row],[Nombre heures]],"")</f>
        <v/>
      </c>
    </row>
    <row r="55" spans="2:16" hidden="1">
      <c r="B55" s="40">
        <f>_xlfn.ISOWEEKNUM(Tableau1[[#This Row],[Date]])</f>
        <v>47</v>
      </c>
      <c r="C55" s="41">
        <f>debut+ROW()-ROW(Tableau1[[#Headers],[Date]])-1</f>
        <v>44523</v>
      </c>
      <c r="D55" s="26" t="str" cm="1">
        <f t="array" ref="D55">IF(OR(Calendrier!$C$3:$C$57=Tableau1[[#This Row],[Date]]),"Dimanche/Férié",IF(WEEKDAY(Tableau1[[#This Row],[Date]])=1,"Dimanche/Férié",""))</f>
        <v/>
      </c>
      <c r="E55" s="26">
        <f>MONTH(Tableau1[[#This Row],[Date]])</f>
        <v>11</v>
      </c>
      <c r="F55" s="26">
        <f>YEAR(Tableau1[[#This Row],[Date]])</f>
        <v>2021</v>
      </c>
      <c r="G55" s="52"/>
      <c r="H55" s="52"/>
      <c r="I55" s="53"/>
      <c r="J55" s="42"/>
      <c r="K55" s="42"/>
      <c r="L55" s="43"/>
      <c r="M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5" s="45">
        <f>IFERROR(VLOOKUP(Tableau1[[#This Row],[Motif absence 
]],Tmotif[],3,0),0)</f>
        <v>0</v>
      </c>
      <c r="O55" s="45">
        <f ca="1">IF(WEEKDAY(Tableau1[[#This Row],[Date]],2)&lt;7,0,MAX(0,SUM(OFFSET(Tableau1[[#This Row],[Nombre heures]],-6,,7))+SUM(OFFSET(Tableau1[[#This Row],[H_Abs]],-6,,7))-_HS))</f>
        <v>0</v>
      </c>
      <c r="P55" s="45" t="str">
        <f>IF(Tableau1[[#This Row],[Dimanche/Férié]]="Dimanche/Férié",Tableau1[[#This Row],[Nombre heures]],"")</f>
        <v/>
      </c>
    </row>
    <row r="56" spans="2:16" hidden="1">
      <c r="B56" s="40">
        <f>_xlfn.ISOWEEKNUM(Tableau1[[#This Row],[Date]])</f>
        <v>47</v>
      </c>
      <c r="C56" s="41">
        <f>debut+ROW()-ROW(Tableau1[[#Headers],[Date]])-1</f>
        <v>44524</v>
      </c>
      <c r="D56" s="26" t="str" cm="1">
        <f t="array" ref="D56">IF(OR(Calendrier!$C$3:$C$57=Tableau1[[#This Row],[Date]]),"Dimanche/Férié",IF(WEEKDAY(Tableau1[[#This Row],[Date]])=1,"Dimanche/Férié",""))</f>
        <v/>
      </c>
      <c r="E56" s="26">
        <f>MONTH(Tableau1[[#This Row],[Date]])</f>
        <v>11</v>
      </c>
      <c r="F56" s="26">
        <f>YEAR(Tableau1[[#This Row],[Date]])</f>
        <v>2021</v>
      </c>
      <c r="G56" s="52"/>
      <c r="H56" s="52"/>
      <c r="I56" s="53"/>
      <c r="J56" s="42"/>
      <c r="K56" s="42"/>
      <c r="L56" s="43"/>
      <c r="M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6" s="45">
        <f>IFERROR(VLOOKUP(Tableau1[[#This Row],[Motif absence 
]],Tmotif[],3,0),0)</f>
        <v>0</v>
      </c>
      <c r="O56" s="45">
        <f ca="1">IF(WEEKDAY(Tableau1[[#This Row],[Date]],2)&lt;7,0,MAX(0,SUM(OFFSET(Tableau1[[#This Row],[Nombre heures]],-6,,7))+SUM(OFFSET(Tableau1[[#This Row],[H_Abs]],-6,,7))-_HS))</f>
        <v>0</v>
      </c>
      <c r="P56" s="45" t="str">
        <f>IF(Tableau1[[#This Row],[Dimanche/Férié]]="Dimanche/Férié",Tableau1[[#This Row],[Nombre heures]],"")</f>
        <v/>
      </c>
    </row>
    <row r="57" spans="2:16" hidden="1">
      <c r="B57" s="40">
        <f>_xlfn.ISOWEEKNUM(Tableau1[[#This Row],[Date]])</f>
        <v>47</v>
      </c>
      <c r="C57" s="41">
        <f>debut+ROW()-ROW(Tableau1[[#Headers],[Date]])-1</f>
        <v>44525</v>
      </c>
      <c r="D57" s="26" t="str" cm="1">
        <f t="array" ref="D57">IF(OR(Calendrier!$C$3:$C$57=Tableau1[[#This Row],[Date]]),"Dimanche/Férié",IF(WEEKDAY(Tableau1[[#This Row],[Date]])=1,"Dimanche/Férié",""))</f>
        <v/>
      </c>
      <c r="E57" s="26">
        <f>MONTH(Tableau1[[#This Row],[Date]])</f>
        <v>11</v>
      </c>
      <c r="F57" s="26">
        <f>YEAR(Tableau1[[#This Row],[Date]])</f>
        <v>2021</v>
      </c>
      <c r="G57" s="52"/>
      <c r="H57" s="52"/>
      <c r="I57" s="53"/>
      <c r="J57" s="42"/>
      <c r="K57" s="42"/>
      <c r="L57" s="43"/>
      <c r="M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7" s="45">
        <f>IFERROR(VLOOKUP(Tableau1[[#This Row],[Motif absence 
]],Tmotif[],3,0),0)</f>
        <v>0</v>
      </c>
      <c r="O57" s="45">
        <f ca="1">IF(WEEKDAY(Tableau1[[#This Row],[Date]],2)&lt;7,0,MAX(0,SUM(OFFSET(Tableau1[[#This Row],[Nombre heures]],-6,,7))+SUM(OFFSET(Tableau1[[#This Row],[H_Abs]],-6,,7))-_HS))</f>
        <v>0</v>
      </c>
      <c r="P57" s="45" t="str">
        <f>IF(Tableau1[[#This Row],[Dimanche/Férié]]="Dimanche/Férié",Tableau1[[#This Row],[Nombre heures]],"")</f>
        <v/>
      </c>
    </row>
    <row r="58" spans="2:16" hidden="1">
      <c r="B58" s="40">
        <f>_xlfn.ISOWEEKNUM(Tableau1[[#This Row],[Date]])</f>
        <v>47</v>
      </c>
      <c r="C58" s="41">
        <f>debut+ROW()-ROW(Tableau1[[#Headers],[Date]])-1</f>
        <v>44526</v>
      </c>
      <c r="D58" s="26" t="str" cm="1">
        <f t="array" ref="D58">IF(OR(Calendrier!$C$3:$C$57=Tableau1[[#This Row],[Date]]),"Dimanche/Férié",IF(WEEKDAY(Tableau1[[#This Row],[Date]])=1,"Dimanche/Férié",""))</f>
        <v/>
      </c>
      <c r="E58" s="26">
        <f>MONTH(Tableau1[[#This Row],[Date]])</f>
        <v>11</v>
      </c>
      <c r="F58" s="26">
        <f>YEAR(Tableau1[[#This Row],[Date]])</f>
        <v>2021</v>
      </c>
      <c r="G58" s="52"/>
      <c r="H58" s="52"/>
      <c r="I58" s="53"/>
      <c r="J58" s="42"/>
      <c r="K58" s="42"/>
      <c r="L58" s="43"/>
      <c r="M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8" s="45">
        <f>IFERROR(VLOOKUP(Tableau1[[#This Row],[Motif absence 
]],Tmotif[],3,0),0)</f>
        <v>0</v>
      </c>
      <c r="O58" s="45">
        <f ca="1">IF(WEEKDAY(Tableau1[[#This Row],[Date]],2)&lt;7,0,MAX(0,SUM(OFFSET(Tableau1[[#This Row],[Nombre heures]],-6,,7))+SUM(OFFSET(Tableau1[[#This Row],[H_Abs]],-6,,7))-_HS))</f>
        <v>0</v>
      </c>
      <c r="P58" s="45" t="str">
        <f>IF(Tableau1[[#This Row],[Dimanche/Férié]]="Dimanche/Férié",Tableau1[[#This Row],[Nombre heures]],"")</f>
        <v/>
      </c>
    </row>
    <row r="59" spans="2:16" hidden="1">
      <c r="B59" s="40">
        <f>_xlfn.ISOWEEKNUM(Tableau1[[#This Row],[Date]])</f>
        <v>47</v>
      </c>
      <c r="C59" s="41">
        <f>debut+ROW()-ROW(Tableau1[[#Headers],[Date]])-1</f>
        <v>44527</v>
      </c>
      <c r="D59" s="26" t="str" cm="1">
        <f t="array" ref="D59">IF(OR(Calendrier!$C$3:$C$57=Tableau1[[#This Row],[Date]]),"Dimanche/Férié",IF(WEEKDAY(Tableau1[[#This Row],[Date]])=1,"Dimanche/Férié",""))</f>
        <v/>
      </c>
      <c r="E59" s="26">
        <f>MONTH(Tableau1[[#This Row],[Date]])</f>
        <v>11</v>
      </c>
      <c r="F59" s="26">
        <f>YEAR(Tableau1[[#This Row],[Date]])</f>
        <v>2021</v>
      </c>
      <c r="G59" s="52"/>
      <c r="H59" s="52"/>
      <c r="I59" s="53"/>
      <c r="J59" s="42"/>
      <c r="K59" s="42"/>
      <c r="L59" s="43"/>
      <c r="M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9" s="45">
        <f>IFERROR(VLOOKUP(Tableau1[[#This Row],[Motif absence 
]],Tmotif[],3,0),0)</f>
        <v>0</v>
      </c>
      <c r="O59" s="45">
        <f ca="1">IF(WEEKDAY(Tableau1[[#This Row],[Date]],2)&lt;7,0,MAX(0,SUM(OFFSET(Tableau1[[#This Row],[Nombre heures]],-6,,7))+SUM(OFFSET(Tableau1[[#This Row],[H_Abs]],-6,,7))-_HS))</f>
        <v>0</v>
      </c>
      <c r="P59" s="45" t="str">
        <f>IF(Tableau1[[#This Row],[Dimanche/Férié]]="Dimanche/Férié",Tableau1[[#This Row],[Nombre heures]],"")</f>
        <v/>
      </c>
    </row>
    <row r="60" spans="2:16" hidden="1">
      <c r="B60" s="40">
        <f>_xlfn.ISOWEEKNUM(Tableau1[[#This Row],[Date]])</f>
        <v>47</v>
      </c>
      <c r="C60" s="41">
        <f>debut+ROW()-ROW(Tableau1[[#Headers],[Date]])-1</f>
        <v>44528</v>
      </c>
      <c r="D60" s="26" t="str" cm="1">
        <f t="array" ref="D60">IF(OR(Calendrier!$C$3:$C$57=Tableau1[[#This Row],[Date]]),"Dimanche/Férié",IF(WEEKDAY(Tableau1[[#This Row],[Date]])=1,"Dimanche/Férié",""))</f>
        <v>Dimanche/Férié</v>
      </c>
      <c r="E60" s="26">
        <f>MONTH(Tableau1[[#This Row],[Date]])</f>
        <v>11</v>
      </c>
      <c r="F60" s="26">
        <f>YEAR(Tableau1[[#This Row],[Date]])</f>
        <v>2021</v>
      </c>
      <c r="G60" s="52"/>
      <c r="H60" s="52"/>
      <c r="I60" s="53"/>
      <c r="J60" s="42"/>
      <c r="K60" s="42"/>
      <c r="L60" s="43"/>
      <c r="M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0" s="45">
        <f>IFERROR(VLOOKUP(Tableau1[[#This Row],[Motif absence 
]],Tmotif[],3,0),0)</f>
        <v>0</v>
      </c>
      <c r="O60" s="45">
        <f ca="1">IF(WEEKDAY(Tableau1[[#This Row],[Date]],2)&lt;7,0,MAX(0,SUM(OFFSET(Tableau1[[#This Row],[Nombre heures]],-6,,7))+SUM(OFFSET(Tableau1[[#This Row],[H_Abs]],-6,,7))-_HS))</f>
        <v>0</v>
      </c>
      <c r="P60" s="45" t="str">
        <f>IF(Tableau1[[#This Row],[Dimanche/Férié]]="Dimanche/Férié",Tableau1[[#This Row],[Nombre heures]],"")</f>
        <v/>
      </c>
    </row>
    <row r="61" spans="2:16" hidden="1">
      <c r="B61" s="40">
        <f>_xlfn.ISOWEEKNUM(Tableau1[[#This Row],[Date]])</f>
        <v>48</v>
      </c>
      <c r="C61" s="41">
        <f>debut+ROW()-ROW(Tableau1[[#Headers],[Date]])-1</f>
        <v>44529</v>
      </c>
      <c r="D61" s="26" t="str" cm="1">
        <f t="array" ref="D61">IF(OR(Calendrier!$C$3:$C$57=Tableau1[[#This Row],[Date]]),"Dimanche/Férié",IF(WEEKDAY(Tableau1[[#This Row],[Date]])=1,"Dimanche/Férié",""))</f>
        <v/>
      </c>
      <c r="E61" s="26">
        <f>MONTH(Tableau1[[#This Row],[Date]])</f>
        <v>11</v>
      </c>
      <c r="F61" s="26">
        <f>YEAR(Tableau1[[#This Row],[Date]])</f>
        <v>2021</v>
      </c>
      <c r="G61" s="52"/>
      <c r="H61" s="52"/>
      <c r="I61" s="53"/>
      <c r="J61" s="42"/>
      <c r="K61" s="42"/>
      <c r="L61" s="43"/>
      <c r="M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1" s="45">
        <f>IFERROR(VLOOKUP(Tableau1[[#This Row],[Motif absence 
]],Tmotif[],3,0),0)</f>
        <v>0</v>
      </c>
      <c r="O61" s="45">
        <f ca="1">IF(WEEKDAY(Tableau1[[#This Row],[Date]],2)&lt;7,0,MAX(0,SUM(OFFSET(Tableau1[[#This Row],[Nombre heures]],-6,,7))+SUM(OFFSET(Tableau1[[#This Row],[H_Abs]],-6,,7))-_HS))</f>
        <v>0</v>
      </c>
      <c r="P61" s="45" t="str">
        <f>IF(Tableau1[[#This Row],[Dimanche/Férié]]="Dimanche/Férié",Tableau1[[#This Row],[Nombre heures]],"")</f>
        <v/>
      </c>
    </row>
    <row r="62" spans="2:16" hidden="1">
      <c r="B62" s="40">
        <f>_xlfn.ISOWEEKNUM(Tableau1[[#This Row],[Date]])</f>
        <v>48</v>
      </c>
      <c r="C62" s="41">
        <f>debut+ROW()-ROW(Tableau1[[#Headers],[Date]])-1</f>
        <v>44530</v>
      </c>
      <c r="D62" s="26" t="str" cm="1">
        <f t="array" ref="D62">IF(OR(Calendrier!$C$3:$C$57=Tableau1[[#This Row],[Date]]),"Dimanche/Férié",IF(WEEKDAY(Tableau1[[#This Row],[Date]])=1,"Dimanche/Férié",""))</f>
        <v/>
      </c>
      <c r="E62" s="26">
        <f>MONTH(Tableau1[[#This Row],[Date]])</f>
        <v>11</v>
      </c>
      <c r="F62" s="26">
        <f>YEAR(Tableau1[[#This Row],[Date]])</f>
        <v>2021</v>
      </c>
      <c r="G62" s="52"/>
      <c r="H62" s="52"/>
      <c r="I62" s="53"/>
      <c r="J62" s="42"/>
      <c r="K62" s="42"/>
      <c r="L62" s="43"/>
      <c r="M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2" s="45">
        <f>IFERROR(VLOOKUP(Tableau1[[#This Row],[Motif absence 
]],Tmotif[],3,0),0)</f>
        <v>0</v>
      </c>
      <c r="O62" s="45">
        <f ca="1">IF(WEEKDAY(Tableau1[[#This Row],[Date]],2)&lt;7,0,MAX(0,SUM(OFFSET(Tableau1[[#This Row],[Nombre heures]],-6,,7))+SUM(OFFSET(Tableau1[[#This Row],[H_Abs]],-6,,7))-_HS))</f>
        <v>0</v>
      </c>
      <c r="P62" s="45" t="str">
        <f>IF(Tableau1[[#This Row],[Dimanche/Férié]]="Dimanche/Férié",Tableau1[[#This Row],[Nombre heures]],"")</f>
        <v/>
      </c>
    </row>
    <row r="63" spans="2:16" hidden="1">
      <c r="B63" s="40">
        <f>_xlfn.ISOWEEKNUM(Tableau1[[#This Row],[Date]])</f>
        <v>48</v>
      </c>
      <c r="C63" s="41">
        <f>debut+ROW()-ROW(Tableau1[[#Headers],[Date]])-1</f>
        <v>44531</v>
      </c>
      <c r="D63" s="26" t="str" cm="1">
        <f t="array" ref="D63">IF(OR(Calendrier!$C$3:$C$57=Tableau1[[#This Row],[Date]]),"Dimanche/Férié",IF(WEEKDAY(Tableau1[[#This Row],[Date]])=1,"Dimanche/Férié",""))</f>
        <v/>
      </c>
      <c r="E63" s="26">
        <f>MONTH(Tableau1[[#This Row],[Date]])</f>
        <v>12</v>
      </c>
      <c r="F63" s="26">
        <f>YEAR(Tableau1[[#This Row],[Date]])</f>
        <v>2021</v>
      </c>
      <c r="G63" s="52"/>
      <c r="H63" s="52"/>
      <c r="I63" s="53"/>
      <c r="J63" s="42"/>
      <c r="K63" s="42"/>
      <c r="L63" s="43"/>
      <c r="M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3" s="45">
        <f>IFERROR(VLOOKUP(Tableau1[[#This Row],[Motif absence 
]],Tmotif[],3,0),0)</f>
        <v>0</v>
      </c>
      <c r="O63" s="45">
        <f ca="1">IF(WEEKDAY(Tableau1[[#This Row],[Date]],2)&lt;7,0,MAX(0,SUM(OFFSET(Tableau1[[#This Row],[Nombre heures]],-6,,7))+SUM(OFFSET(Tableau1[[#This Row],[H_Abs]],-6,,7))-_HS))</f>
        <v>0</v>
      </c>
      <c r="P63" s="45" t="str">
        <f>IF(Tableau1[[#This Row],[Dimanche/Férié]]="Dimanche/Férié",Tableau1[[#This Row],[Nombre heures]],"")</f>
        <v/>
      </c>
    </row>
    <row r="64" spans="2:16" hidden="1">
      <c r="B64" s="40">
        <f>_xlfn.ISOWEEKNUM(Tableau1[[#This Row],[Date]])</f>
        <v>48</v>
      </c>
      <c r="C64" s="41">
        <f>debut+ROW()-ROW(Tableau1[[#Headers],[Date]])-1</f>
        <v>44532</v>
      </c>
      <c r="D64" s="26" t="str" cm="1">
        <f t="array" ref="D64">IF(OR(Calendrier!$C$3:$C$57=Tableau1[[#This Row],[Date]]),"Dimanche/Férié",IF(WEEKDAY(Tableau1[[#This Row],[Date]])=1,"Dimanche/Férié",""))</f>
        <v/>
      </c>
      <c r="E64" s="26">
        <f>MONTH(Tableau1[[#This Row],[Date]])</f>
        <v>12</v>
      </c>
      <c r="F64" s="26">
        <f>YEAR(Tableau1[[#This Row],[Date]])</f>
        <v>2021</v>
      </c>
      <c r="G64" s="52"/>
      <c r="H64" s="52"/>
      <c r="I64" s="53"/>
      <c r="J64" s="42"/>
      <c r="K64" s="42"/>
      <c r="L64" s="43"/>
      <c r="M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4" s="45">
        <f>IFERROR(VLOOKUP(Tableau1[[#This Row],[Motif absence 
]],Tmotif[],3,0),0)</f>
        <v>0</v>
      </c>
      <c r="O64" s="45">
        <f ca="1">IF(WEEKDAY(Tableau1[[#This Row],[Date]],2)&lt;7,0,MAX(0,SUM(OFFSET(Tableau1[[#This Row],[Nombre heures]],-6,,7))+SUM(OFFSET(Tableau1[[#This Row],[H_Abs]],-6,,7))-_HS))</f>
        <v>0</v>
      </c>
      <c r="P64" s="45" t="str">
        <f>IF(Tableau1[[#This Row],[Dimanche/Férié]]="Dimanche/Férié",Tableau1[[#This Row],[Nombre heures]],"")</f>
        <v/>
      </c>
    </row>
    <row r="65" spans="2:16" hidden="1">
      <c r="B65" s="40">
        <f>_xlfn.ISOWEEKNUM(Tableau1[[#This Row],[Date]])</f>
        <v>48</v>
      </c>
      <c r="C65" s="41">
        <f>debut+ROW()-ROW(Tableau1[[#Headers],[Date]])-1</f>
        <v>44533</v>
      </c>
      <c r="D65" s="26" t="str" cm="1">
        <f t="array" ref="D65">IF(OR(Calendrier!$C$3:$C$57=Tableau1[[#This Row],[Date]]),"Dimanche/Férié",IF(WEEKDAY(Tableau1[[#This Row],[Date]])=1,"Dimanche/Férié",""))</f>
        <v/>
      </c>
      <c r="E65" s="26">
        <f>MONTH(Tableau1[[#This Row],[Date]])</f>
        <v>12</v>
      </c>
      <c r="F65" s="26">
        <f>YEAR(Tableau1[[#This Row],[Date]])</f>
        <v>2021</v>
      </c>
      <c r="G65" s="52"/>
      <c r="H65" s="52"/>
      <c r="I65" s="53"/>
      <c r="J65" s="42"/>
      <c r="K65" s="42"/>
      <c r="L65" s="43"/>
      <c r="M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5" s="45">
        <f>IFERROR(VLOOKUP(Tableau1[[#This Row],[Motif absence 
]],Tmotif[],3,0),0)</f>
        <v>0</v>
      </c>
      <c r="O65" s="45">
        <f ca="1">IF(WEEKDAY(Tableau1[[#This Row],[Date]],2)&lt;7,0,MAX(0,SUM(OFFSET(Tableau1[[#This Row],[Nombre heures]],-6,,7))+SUM(OFFSET(Tableau1[[#This Row],[H_Abs]],-6,,7))-_HS))</f>
        <v>0</v>
      </c>
      <c r="P65" s="45" t="str">
        <f>IF(Tableau1[[#This Row],[Dimanche/Férié]]="Dimanche/Férié",Tableau1[[#This Row],[Nombre heures]],"")</f>
        <v/>
      </c>
    </row>
    <row r="66" spans="2:16" hidden="1">
      <c r="B66" s="40">
        <f>_xlfn.ISOWEEKNUM(Tableau1[[#This Row],[Date]])</f>
        <v>48</v>
      </c>
      <c r="C66" s="41">
        <f>debut+ROW()-ROW(Tableau1[[#Headers],[Date]])-1</f>
        <v>44534</v>
      </c>
      <c r="D66" s="26" t="str" cm="1">
        <f t="array" ref="D66">IF(OR(Calendrier!$C$3:$C$57=Tableau1[[#This Row],[Date]]),"Dimanche/Férié",IF(WEEKDAY(Tableau1[[#This Row],[Date]])=1,"Dimanche/Férié",""))</f>
        <v/>
      </c>
      <c r="E66" s="26">
        <f>MONTH(Tableau1[[#This Row],[Date]])</f>
        <v>12</v>
      </c>
      <c r="F66" s="26">
        <f>YEAR(Tableau1[[#This Row],[Date]])</f>
        <v>2021</v>
      </c>
      <c r="G66" s="52"/>
      <c r="H66" s="52"/>
      <c r="I66" s="53"/>
      <c r="J66" s="42"/>
      <c r="K66" s="42"/>
      <c r="L66" s="43"/>
      <c r="M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6" s="45">
        <f>IFERROR(VLOOKUP(Tableau1[[#This Row],[Motif absence 
]],Tmotif[],3,0),0)</f>
        <v>0</v>
      </c>
      <c r="O66" s="45">
        <f ca="1">IF(WEEKDAY(Tableau1[[#This Row],[Date]],2)&lt;7,0,MAX(0,SUM(OFFSET(Tableau1[[#This Row],[Nombre heures]],-6,,7))+SUM(OFFSET(Tableau1[[#This Row],[H_Abs]],-6,,7))-_HS))</f>
        <v>0</v>
      </c>
      <c r="P66" s="45" t="str">
        <f>IF(Tableau1[[#This Row],[Dimanche/Férié]]="Dimanche/Férié",Tableau1[[#This Row],[Nombre heures]],"")</f>
        <v/>
      </c>
    </row>
    <row r="67" spans="2:16" hidden="1">
      <c r="B67" s="40">
        <f>_xlfn.ISOWEEKNUM(Tableau1[[#This Row],[Date]])</f>
        <v>48</v>
      </c>
      <c r="C67" s="41">
        <f>debut+ROW()-ROW(Tableau1[[#Headers],[Date]])-1</f>
        <v>44535</v>
      </c>
      <c r="D67" s="26" t="str" cm="1">
        <f t="array" ref="D67">IF(OR(Calendrier!$C$3:$C$57=Tableau1[[#This Row],[Date]]),"Dimanche/Férié",IF(WEEKDAY(Tableau1[[#This Row],[Date]])=1,"Dimanche/Férié",""))</f>
        <v>Dimanche/Férié</v>
      </c>
      <c r="E67" s="26">
        <f>MONTH(Tableau1[[#This Row],[Date]])</f>
        <v>12</v>
      </c>
      <c r="F67" s="26">
        <f>YEAR(Tableau1[[#This Row],[Date]])</f>
        <v>2021</v>
      </c>
      <c r="G67" s="52"/>
      <c r="H67" s="52"/>
      <c r="I67" s="53"/>
      <c r="J67" s="42"/>
      <c r="K67" s="42"/>
      <c r="L67" s="43"/>
      <c r="M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7" s="45">
        <f>IFERROR(VLOOKUP(Tableau1[[#This Row],[Motif absence 
]],Tmotif[],3,0),0)</f>
        <v>0</v>
      </c>
      <c r="O67" s="45">
        <f ca="1">IF(WEEKDAY(Tableau1[[#This Row],[Date]],2)&lt;7,0,MAX(0,SUM(OFFSET(Tableau1[[#This Row],[Nombre heures]],-6,,7))+SUM(OFFSET(Tableau1[[#This Row],[H_Abs]],-6,,7))-_HS))</f>
        <v>0</v>
      </c>
      <c r="P67" s="45" t="str">
        <f>IF(Tableau1[[#This Row],[Dimanche/Férié]]="Dimanche/Férié",Tableau1[[#This Row],[Nombre heures]],"")</f>
        <v/>
      </c>
    </row>
    <row r="68" spans="2:16" hidden="1">
      <c r="B68" s="40">
        <f>_xlfn.ISOWEEKNUM(Tableau1[[#This Row],[Date]])</f>
        <v>49</v>
      </c>
      <c r="C68" s="41">
        <f>debut+ROW()-ROW(Tableau1[[#Headers],[Date]])-1</f>
        <v>44536</v>
      </c>
      <c r="D68" s="26" t="str" cm="1">
        <f t="array" ref="D68">IF(OR(Calendrier!$C$3:$C$57=Tableau1[[#This Row],[Date]]),"Dimanche/Férié",IF(WEEKDAY(Tableau1[[#This Row],[Date]])=1,"Dimanche/Férié",""))</f>
        <v/>
      </c>
      <c r="E68" s="26">
        <f>MONTH(Tableau1[[#This Row],[Date]])</f>
        <v>12</v>
      </c>
      <c r="F68" s="26">
        <f>YEAR(Tableau1[[#This Row],[Date]])</f>
        <v>2021</v>
      </c>
      <c r="G68" s="52"/>
      <c r="H68" s="52"/>
      <c r="I68" s="53"/>
      <c r="J68" s="42"/>
      <c r="K68" s="42"/>
      <c r="L68" s="43"/>
      <c r="M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8" s="45">
        <f>IFERROR(VLOOKUP(Tableau1[[#This Row],[Motif absence 
]],Tmotif[],3,0),0)</f>
        <v>0</v>
      </c>
      <c r="O68" s="45">
        <f ca="1">IF(WEEKDAY(Tableau1[[#This Row],[Date]],2)&lt;7,0,MAX(0,SUM(OFFSET(Tableau1[[#This Row],[Nombre heures]],-6,,7))+SUM(OFFSET(Tableau1[[#This Row],[H_Abs]],-6,,7))-_HS))</f>
        <v>0</v>
      </c>
      <c r="P68" s="45" t="str">
        <f>IF(Tableau1[[#This Row],[Dimanche/Férié]]="Dimanche/Férié",Tableau1[[#This Row],[Nombre heures]],"")</f>
        <v/>
      </c>
    </row>
    <row r="69" spans="2:16" hidden="1">
      <c r="B69" s="40">
        <f>_xlfn.ISOWEEKNUM(Tableau1[[#This Row],[Date]])</f>
        <v>49</v>
      </c>
      <c r="C69" s="41">
        <f>debut+ROW()-ROW(Tableau1[[#Headers],[Date]])-1</f>
        <v>44537</v>
      </c>
      <c r="D69" s="26" t="str" cm="1">
        <f t="array" ref="D69">IF(OR(Calendrier!$C$3:$C$57=Tableau1[[#This Row],[Date]]),"Dimanche/Férié",IF(WEEKDAY(Tableau1[[#This Row],[Date]])=1,"Dimanche/Férié",""))</f>
        <v/>
      </c>
      <c r="E69" s="26">
        <f>MONTH(Tableau1[[#This Row],[Date]])</f>
        <v>12</v>
      </c>
      <c r="F69" s="26">
        <f>YEAR(Tableau1[[#This Row],[Date]])</f>
        <v>2021</v>
      </c>
      <c r="G69" s="52"/>
      <c r="H69" s="52"/>
      <c r="I69" s="53"/>
      <c r="J69" s="42"/>
      <c r="K69" s="42"/>
      <c r="L69" s="43"/>
      <c r="M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9" s="45">
        <f>IFERROR(VLOOKUP(Tableau1[[#This Row],[Motif absence 
]],Tmotif[],3,0),0)</f>
        <v>0</v>
      </c>
      <c r="O69" s="45">
        <f ca="1">IF(WEEKDAY(Tableau1[[#This Row],[Date]],2)&lt;7,0,MAX(0,SUM(OFFSET(Tableau1[[#This Row],[Nombre heures]],-6,,7))+SUM(OFFSET(Tableau1[[#This Row],[H_Abs]],-6,,7))-_HS))</f>
        <v>0</v>
      </c>
      <c r="P69" s="45" t="str">
        <f>IF(Tableau1[[#This Row],[Dimanche/Férié]]="Dimanche/Férié",Tableau1[[#This Row],[Nombre heures]],"")</f>
        <v/>
      </c>
    </row>
    <row r="70" spans="2:16" hidden="1">
      <c r="B70" s="40">
        <f>_xlfn.ISOWEEKNUM(Tableau1[[#This Row],[Date]])</f>
        <v>49</v>
      </c>
      <c r="C70" s="41">
        <f>debut+ROW()-ROW(Tableau1[[#Headers],[Date]])-1</f>
        <v>44538</v>
      </c>
      <c r="D70" s="26" t="str" cm="1">
        <f t="array" ref="D70">IF(OR(Calendrier!$C$3:$C$57=Tableau1[[#This Row],[Date]]),"Dimanche/Férié",IF(WEEKDAY(Tableau1[[#This Row],[Date]])=1,"Dimanche/Férié",""))</f>
        <v/>
      </c>
      <c r="E70" s="26">
        <f>MONTH(Tableau1[[#This Row],[Date]])</f>
        <v>12</v>
      </c>
      <c r="F70" s="26">
        <f>YEAR(Tableau1[[#This Row],[Date]])</f>
        <v>2021</v>
      </c>
      <c r="G70" s="52"/>
      <c r="H70" s="52"/>
      <c r="I70" s="53"/>
      <c r="J70" s="42"/>
      <c r="K70" s="42"/>
      <c r="L70" s="43"/>
      <c r="M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0" s="45">
        <f>IFERROR(VLOOKUP(Tableau1[[#This Row],[Motif absence 
]],Tmotif[],3,0),0)</f>
        <v>0</v>
      </c>
      <c r="O70" s="45">
        <f ca="1">IF(WEEKDAY(Tableau1[[#This Row],[Date]],2)&lt;7,0,MAX(0,SUM(OFFSET(Tableau1[[#This Row],[Nombre heures]],-6,,7))+SUM(OFFSET(Tableau1[[#This Row],[H_Abs]],-6,,7))-_HS))</f>
        <v>0</v>
      </c>
      <c r="P70" s="45" t="str">
        <f>IF(Tableau1[[#This Row],[Dimanche/Férié]]="Dimanche/Férié",Tableau1[[#This Row],[Nombre heures]],"")</f>
        <v/>
      </c>
    </row>
    <row r="71" spans="2:16" hidden="1">
      <c r="B71" s="40">
        <f>_xlfn.ISOWEEKNUM(Tableau1[[#This Row],[Date]])</f>
        <v>49</v>
      </c>
      <c r="C71" s="41">
        <f>debut+ROW()-ROW(Tableau1[[#Headers],[Date]])-1</f>
        <v>44539</v>
      </c>
      <c r="D71" s="26" t="str" cm="1">
        <f t="array" ref="D71">IF(OR(Calendrier!$C$3:$C$57=Tableau1[[#This Row],[Date]]),"Dimanche/Férié",IF(WEEKDAY(Tableau1[[#This Row],[Date]])=1,"Dimanche/Férié",""))</f>
        <v/>
      </c>
      <c r="E71" s="26">
        <f>MONTH(Tableau1[[#This Row],[Date]])</f>
        <v>12</v>
      </c>
      <c r="F71" s="26">
        <f>YEAR(Tableau1[[#This Row],[Date]])</f>
        <v>2021</v>
      </c>
      <c r="G71" s="52"/>
      <c r="H71" s="52"/>
      <c r="I71" s="53"/>
      <c r="J71" s="42"/>
      <c r="K71" s="42"/>
      <c r="L71" s="43"/>
      <c r="M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1" s="45">
        <f>IFERROR(VLOOKUP(Tableau1[[#This Row],[Motif absence 
]],Tmotif[],3,0),0)</f>
        <v>0</v>
      </c>
      <c r="O71" s="45">
        <f ca="1">IF(WEEKDAY(Tableau1[[#This Row],[Date]],2)&lt;7,0,MAX(0,SUM(OFFSET(Tableau1[[#This Row],[Nombre heures]],-6,,7))+SUM(OFFSET(Tableau1[[#This Row],[H_Abs]],-6,,7))-_HS))</f>
        <v>0</v>
      </c>
      <c r="P71" s="45" t="str">
        <f>IF(Tableau1[[#This Row],[Dimanche/Férié]]="Dimanche/Férié",Tableau1[[#This Row],[Nombre heures]],"")</f>
        <v/>
      </c>
    </row>
    <row r="72" spans="2:16" hidden="1">
      <c r="B72" s="40">
        <f>_xlfn.ISOWEEKNUM(Tableau1[[#This Row],[Date]])</f>
        <v>49</v>
      </c>
      <c r="C72" s="41">
        <f>debut+ROW()-ROW(Tableau1[[#Headers],[Date]])-1</f>
        <v>44540</v>
      </c>
      <c r="D72" s="26" t="str" cm="1">
        <f t="array" ref="D72">IF(OR(Calendrier!$C$3:$C$57=Tableau1[[#This Row],[Date]]),"Dimanche/Férié",IF(WEEKDAY(Tableau1[[#This Row],[Date]])=1,"Dimanche/Férié",""))</f>
        <v/>
      </c>
      <c r="E72" s="26">
        <f>MONTH(Tableau1[[#This Row],[Date]])</f>
        <v>12</v>
      </c>
      <c r="F72" s="26">
        <f>YEAR(Tableau1[[#This Row],[Date]])</f>
        <v>2021</v>
      </c>
      <c r="G72" s="52"/>
      <c r="H72" s="52"/>
      <c r="I72" s="53"/>
      <c r="J72" s="42"/>
      <c r="K72" s="42"/>
      <c r="L72" s="43"/>
      <c r="M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2" s="45">
        <f>IFERROR(VLOOKUP(Tableau1[[#This Row],[Motif absence 
]],Tmotif[],3,0),0)</f>
        <v>0</v>
      </c>
      <c r="O72" s="45">
        <f ca="1">IF(WEEKDAY(Tableau1[[#This Row],[Date]],2)&lt;7,0,MAX(0,SUM(OFFSET(Tableau1[[#This Row],[Nombre heures]],-6,,7))+SUM(OFFSET(Tableau1[[#This Row],[H_Abs]],-6,,7))-_HS))</f>
        <v>0</v>
      </c>
      <c r="P72" s="45" t="str">
        <f>IF(Tableau1[[#This Row],[Dimanche/Férié]]="Dimanche/Férié",Tableau1[[#This Row],[Nombre heures]],"")</f>
        <v/>
      </c>
    </row>
    <row r="73" spans="2:16" hidden="1">
      <c r="B73" s="40">
        <f>_xlfn.ISOWEEKNUM(Tableau1[[#This Row],[Date]])</f>
        <v>49</v>
      </c>
      <c r="C73" s="41">
        <f>debut+ROW()-ROW(Tableau1[[#Headers],[Date]])-1</f>
        <v>44541</v>
      </c>
      <c r="D73" s="26" t="str" cm="1">
        <f t="array" ref="D73">IF(OR(Calendrier!$C$3:$C$57=Tableau1[[#This Row],[Date]]),"Dimanche/Férié",IF(WEEKDAY(Tableau1[[#This Row],[Date]])=1,"Dimanche/Férié",""))</f>
        <v/>
      </c>
      <c r="E73" s="26">
        <f>MONTH(Tableau1[[#This Row],[Date]])</f>
        <v>12</v>
      </c>
      <c r="F73" s="26">
        <f>YEAR(Tableau1[[#This Row],[Date]])</f>
        <v>2021</v>
      </c>
      <c r="G73" s="52"/>
      <c r="H73" s="52"/>
      <c r="I73" s="53"/>
      <c r="J73" s="42"/>
      <c r="K73" s="42"/>
      <c r="L73" s="43"/>
      <c r="M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3" s="45">
        <f>IFERROR(VLOOKUP(Tableau1[[#This Row],[Motif absence 
]],Tmotif[],3,0),0)</f>
        <v>0</v>
      </c>
      <c r="O73" s="45">
        <f ca="1">IF(WEEKDAY(Tableau1[[#This Row],[Date]],2)&lt;7,0,MAX(0,SUM(OFFSET(Tableau1[[#This Row],[Nombre heures]],-6,,7))+SUM(OFFSET(Tableau1[[#This Row],[H_Abs]],-6,,7))-_HS))</f>
        <v>0</v>
      </c>
      <c r="P73" s="45" t="str">
        <f>IF(Tableau1[[#This Row],[Dimanche/Férié]]="Dimanche/Férié",Tableau1[[#This Row],[Nombre heures]],"")</f>
        <v/>
      </c>
    </row>
    <row r="74" spans="2:16" hidden="1">
      <c r="B74" s="40">
        <f>_xlfn.ISOWEEKNUM(Tableau1[[#This Row],[Date]])</f>
        <v>49</v>
      </c>
      <c r="C74" s="41">
        <f>debut+ROW()-ROW(Tableau1[[#Headers],[Date]])-1</f>
        <v>44542</v>
      </c>
      <c r="D74" s="26" t="str" cm="1">
        <f t="array" ref="D74">IF(OR(Calendrier!$C$3:$C$57=Tableau1[[#This Row],[Date]]),"Dimanche/Férié",IF(WEEKDAY(Tableau1[[#This Row],[Date]])=1,"Dimanche/Férié",""))</f>
        <v>Dimanche/Férié</v>
      </c>
      <c r="E74" s="26">
        <f>MONTH(Tableau1[[#This Row],[Date]])</f>
        <v>12</v>
      </c>
      <c r="F74" s="26">
        <f>YEAR(Tableau1[[#This Row],[Date]])</f>
        <v>2021</v>
      </c>
      <c r="G74" s="52"/>
      <c r="H74" s="52"/>
      <c r="I74" s="53"/>
      <c r="J74" s="42"/>
      <c r="K74" s="42"/>
      <c r="L74" s="43"/>
      <c r="M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4" s="45">
        <f>IFERROR(VLOOKUP(Tableau1[[#This Row],[Motif absence 
]],Tmotif[],3,0),0)</f>
        <v>0</v>
      </c>
      <c r="O74" s="45">
        <f ca="1">IF(WEEKDAY(Tableau1[[#This Row],[Date]],2)&lt;7,0,MAX(0,SUM(OFFSET(Tableau1[[#This Row],[Nombre heures]],-6,,7))+SUM(OFFSET(Tableau1[[#This Row],[H_Abs]],-6,,7))-_HS))</f>
        <v>0</v>
      </c>
      <c r="P74" s="45" t="str">
        <f>IF(Tableau1[[#This Row],[Dimanche/Férié]]="Dimanche/Férié",Tableau1[[#This Row],[Nombre heures]],"")</f>
        <v/>
      </c>
    </row>
    <row r="75" spans="2:16" hidden="1">
      <c r="B75" s="40">
        <f>_xlfn.ISOWEEKNUM(Tableau1[[#This Row],[Date]])</f>
        <v>50</v>
      </c>
      <c r="C75" s="41">
        <f>debut+ROW()-ROW(Tableau1[[#Headers],[Date]])-1</f>
        <v>44543</v>
      </c>
      <c r="D75" s="26" t="str" cm="1">
        <f t="array" ref="D75">IF(OR(Calendrier!$C$3:$C$57=Tableau1[[#This Row],[Date]]),"Dimanche/Férié",IF(WEEKDAY(Tableau1[[#This Row],[Date]])=1,"Dimanche/Férié",""))</f>
        <v/>
      </c>
      <c r="E75" s="26">
        <f>MONTH(Tableau1[[#This Row],[Date]])</f>
        <v>12</v>
      </c>
      <c r="F75" s="26">
        <f>YEAR(Tableau1[[#This Row],[Date]])</f>
        <v>2021</v>
      </c>
      <c r="G75" s="52"/>
      <c r="H75" s="52"/>
      <c r="I75" s="53"/>
      <c r="J75" s="42"/>
      <c r="K75" s="42"/>
      <c r="L75" s="43"/>
      <c r="M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5" s="45">
        <f>IFERROR(VLOOKUP(Tableau1[[#This Row],[Motif absence 
]],Tmotif[],3,0),0)</f>
        <v>0</v>
      </c>
      <c r="O75" s="45">
        <f ca="1">IF(WEEKDAY(Tableau1[[#This Row],[Date]],2)&lt;7,0,MAX(0,SUM(OFFSET(Tableau1[[#This Row],[Nombre heures]],-6,,7))+SUM(OFFSET(Tableau1[[#This Row],[H_Abs]],-6,,7))-_HS))</f>
        <v>0</v>
      </c>
      <c r="P75" s="45" t="str">
        <f>IF(Tableau1[[#This Row],[Dimanche/Férié]]="Dimanche/Férié",Tableau1[[#This Row],[Nombre heures]],"")</f>
        <v/>
      </c>
    </row>
    <row r="76" spans="2:16" hidden="1">
      <c r="B76" s="40">
        <f>_xlfn.ISOWEEKNUM(Tableau1[[#This Row],[Date]])</f>
        <v>50</v>
      </c>
      <c r="C76" s="41">
        <f>debut+ROW()-ROW(Tableau1[[#Headers],[Date]])-1</f>
        <v>44544</v>
      </c>
      <c r="D76" s="26" t="str" cm="1">
        <f t="array" ref="D76">IF(OR(Calendrier!$C$3:$C$57=Tableau1[[#This Row],[Date]]),"Dimanche/Férié",IF(WEEKDAY(Tableau1[[#This Row],[Date]])=1,"Dimanche/Férié",""))</f>
        <v/>
      </c>
      <c r="E76" s="26">
        <f>MONTH(Tableau1[[#This Row],[Date]])</f>
        <v>12</v>
      </c>
      <c r="F76" s="26">
        <f>YEAR(Tableau1[[#This Row],[Date]])</f>
        <v>2021</v>
      </c>
      <c r="G76" s="52"/>
      <c r="H76" s="52"/>
      <c r="I76" s="53"/>
      <c r="J76" s="42"/>
      <c r="K76" s="42"/>
      <c r="L76" s="43"/>
      <c r="M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6" s="45">
        <f>IFERROR(VLOOKUP(Tableau1[[#This Row],[Motif absence 
]],Tmotif[],3,0),0)</f>
        <v>0</v>
      </c>
      <c r="O76" s="45">
        <f ca="1">IF(WEEKDAY(Tableau1[[#This Row],[Date]],2)&lt;7,0,MAX(0,SUM(OFFSET(Tableau1[[#This Row],[Nombre heures]],-6,,7))+SUM(OFFSET(Tableau1[[#This Row],[H_Abs]],-6,,7))-_HS))</f>
        <v>0</v>
      </c>
      <c r="P76" s="45" t="str">
        <f>IF(Tableau1[[#This Row],[Dimanche/Férié]]="Dimanche/Férié",Tableau1[[#This Row],[Nombre heures]],"")</f>
        <v/>
      </c>
    </row>
    <row r="77" spans="2:16" hidden="1">
      <c r="B77" s="40">
        <f>_xlfn.ISOWEEKNUM(Tableau1[[#This Row],[Date]])</f>
        <v>50</v>
      </c>
      <c r="C77" s="41">
        <f>debut+ROW()-ROW(Tableau1[[#Headers],[Date]])-1</f>
        <v>44545</v>
      </c>
      <c r="D77" s="26" t="str" cm="1">
        <f t="array" ref="D77">IF(OR(Calendrier!$C$3:$C$57=Tableau1[[#This Row],[Date]]),"Dimanche/Férié",IF(WEEKDAY(Tableau1[[#This Row],[Date]])=1,"Dimanche/Férié",""))</f>
        <v/>
      </c>
      <c r="E77" s="26">
        <f>MONTH(Tableau1[[#This Row],[Date]])</f>
        <v>12</v>
      </c>
      <c r="F77" s="26">
        <f>YEAR(Tableau1[[#This Row],[Date]])</f>
        <v>2021</v>
      </c>
      <c r="G77" s="52"/>
      <c r="H77" s="52"/>
      <c r="I77" s="53"/>
      <c r="J77" s="42"/>
      <c r="K77" s="42"/>
      <c r="L77" s="43"/>
      <c r="M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7" s="45">
        <f>IFERROR(VLOOKUP(Tableau1[[#This Row],[Motif absence 
]],Tmotif[],3,0),0)</f>
        <v>0</v>
      </c>
      <c r="O77" s="45">
        <f ca="1">IF(WEEKDAY(Tableau1[[#This Row],[Date]],2)&lt;7,0,MAX(0,SUM(OFFSET(Tableau1[[#This Row],[Nombre heures]],-6,,7))+SUM(OFFSET(Tableau1[[#This Row],[H_Abs]],-6,,7))-_HS))</f>
        <v>0</v>
      </c>
      <c r="P77" s="45" t="str">
        <f>IF(Tableau1[[#This Row],[Dimanche/Férié]]="Dimanche/Férié",Tableau1[[#This Row],[Nombre heures]],"")</f>
        <v/>
      </c>
    </row>
    <row r="78" spans="2:16" hidden="1">
      <c r="B78" s="40">
        <f>_xlfn.ISOWEEKNUM(Tableau1[[#This Row],[Date]])</f>
        <v>50</v>
      </c>
      <c r="C78" s="41">
        <f>debut+ROW()-ROW(Tableau1[[#Headers],[Date]])-1</f>
        <v>44546</v>
      </c>
      <c r="D78" s="26" t="str" cm="1">
        <f t="array" ref="D78">IF(OR(Calendrier!$C$3:$C$57=Tableau1[[#This Row],[Date]]),"Dimanche/Férié",IF(WEEKDAY(Tableau1[[#This Row],[Date]])=1,"Dimanche/Férié",""))</f>
        <v/>
      </c>
      <c r="E78" s="26">
        <f>MONTH(Tableau1[[#This Row],[Date]])</f>
        <v>12</v>
      </c>
      <c r="F78" s="26">
        <f>YEAR(Tableau1[[#This Row],[Date]])</f>
        <v>2021</v>
      </c>
      <c r="G78" s="52"/>
      <c r="H78" s="52"/>
      <c r="I78" s="53"/>
      <c r="J78" s="42"/>
      <c r="K78" s="42"/>
      <c r="L78" s="43"/>
      <c r="M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8" s="45">
        <f>IFERROR(VLOOKUP(Tableau1[[#This Row],[Motif absence 
]],Tmotif[],3,0),0)</f>
        <v>0</v>
      </c>
      <c r="O78" s="45">
        <f ca="1">IF(WEEKDAY(Tableau1[[#This Row],[Date]],2)&lt;7,0,MAX(0,SUM(OFFSET(Tableau1[[#This Row],[Nombre heures]],-6,,7))+SUM(OFFSET(Tableau1[[#This Row],[H_Abs]],-6,,7))-_HS))</f>
        <v>0</v>
      </c>
      <c r="P78" s="45" t="str">
        <f>IF(Tableau1[[#This Row],[Dimanche/Férié]]="Dimanche/Férié",Tableau1[[#This Row],[Nombre heures]],"")</f>
        <v/>
      </c>
    </row>
    <row r="79" spans="2:16" hidden="1">
      <c r="B79" s="40">
        <f>_xlfn.ISOWEEKNUM(Tableau1[[#This Row],[Date]])</f>
        <v>50</v>
      </c>
      <c r="C79" s="41">
        <f>debut+ROW()-ROW(Tableau1[[#Headers],[Date]])-1</f>
        <v>44547</v>
      </c>
      <c r="D79" s="26" t="str" cm="1">
        <f t="array" ref="D79">IF(OR(Calendrier!$C$3:$C$57=Tableau1[[#This Row],[Date]]),"Dimanche/Férié",IF(WEEKDAY(Tableau1[[#This Row],[Date]])=1,"Dimanche/Férié",""))</f>
        <v/>
      </c>
      <c r="E79" s="26">
        <f>MONTH(Tableau1[[#This Row],[Date]])</f>
        <v>12</v>
      </c>
      <c r="F79" s="26">
        <f>YEAR(Tableau1[[#This Row],[Date]])</f>
        <v>2021</v>
      </c>
      <c r="G79" s="52"/>
      <c r="H79" s="52"/>
      <c r="I79" s="53"/>
      <c r="J79" s="42"/>
      <c r="K79" s="42"/>
      <c r="L79" s="43"/>
      <c r="M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9" s="45">
        <f>IFERROR(VLOOKUP(Tableau1[[#This Row],[Motif absence 
]],Tmotif[],3,0),0)</f>
        <v>0</v>
      </c>
      <c r="O79" s="45">
        <f ca="1">IF(WEEKDAY(Tableau1[[#This Row],[Date]],2)&lt;7,0,MAX(0,SUM(OFFSET(Tableau1[[#This Row],[Nombre heures]],-6,,7))+SUM(OFFSET(Tableau1[[#This Row],[H_Abs]],-6,,7))-_HS))</f>
        <v>0</v>
      </c>
      <c r="P79" s="45" t="str">
        <f>IF(Tableau1[[#This Row],[Dimanche/Férié]]="Dimanche/Férié",Tableau1[[#This Row],[Nombre heures]],"")</f>
        <v/>
      </c>
    </row>
    <row r="80" spans="2:16" hidden="1">
      <c r="B80" s="40">
        <f>_xlfn.ISOWEEKNUM(Tableau1[[#This Row],[Date]])</f>
        <v>50</v>
      </c>
      <c r="C80" s="41">
        <f>debut+ROW()-ROW(Tableau1[[#Headers],[Date]])-1</f>
        <v>44548</v>
      </c>
      <c r="D80" s="26" t="str" cm="1">
        <f t="array" ref="D80">IF(OR(Calendrier!$C$3:$C$57=Tableau1[[#This Row],[Date]]),"Dimanche/Férié",IF(WEEKDAY(Tableau1[[#This Row],[Date]])=1,"Dimanche/Férié",""))</f>
        <v/>
      </c>
      <c r="E80" s="26">
        <f>MONTH(Tableau1[[#This Row],[Date]])</f>
        <v>12</v>
      </c>
      <c r="F80" s="26">
        <f>YEAR(Tableau1[[#This Row],[Date]])</f>
        <v>2021</v>
      </c>
      <c r="G80" s="52"/>
      <c r="H80" s="52"/>
      <c r="I80" s="53"/>
      <c r="J80" s="42"/>
      <c r="K80" s="42"/>
      <c r="L80" s="43"/>
      <c r="M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0" s="45">
        <f>IFERROR(VLOOKUP(Tableau1[[#This Row],[Motif absence 
]],Tmotif[],3,0),0)</f>
        <v>0</v>
      </c>
      <c r="O80" s="45">
        <f ca="1">IF(WEEKDAY(Tableau1[[#This Row],[Date]],2)&lt;7,0,MAX(0,SUM(OFFSET(Tableau1[[#This Row],[Nombre heures]],-6,,7))+SUM(OFFSET(Tableau1[[#This Row],[H_Abs]],-6,,7))-_HS))</f>
        <v>0</v>
      </c>
      <c r="P80" s="45" t="str">
        <f>IF(Tableau1[[#This Row],[Dimanche/Férié]]="Dimanche/Férié",Tableau1[[#This Row],[Nombre heures]],"")</f>
        <v/>
      </c>
    </row>
    <row r="81" spans="2:16" hidden="1">
      <c r="B81" s="40">
        <f>_xlfn.ISOWEEKNUM(Tableau1[[#This Row],[Date]])</f>
        <v>50</v>
      </c>
      <c r="C81" s="41">
        <f>debut+ROW()-ROW(Tableau1[[#Headers],[Date]])-1</f>
        <v>44549</v>
      </c>
      <c r="D81" s="26" t="str" cm="1">
        <f t="array" ref="D81">IF(OR(Calendrier!$C$3:$C$57=Tableau1[[#This Row],[Date]]),"Dimanche/Férié",IF(WEEKDAY(Tableau1[[#This Row],[Date]])=1,"Dimanche/Férié",""))</f>
        <v>Dimanche/Férié</v>
      </c>
      <c r="E81" s="26">
        <f>MONTH(Tableau1[[#This Row],[Date]])</f>
        <v>12</v>
      </c>
      <c r="F81" s="26">
        <f>YEAR(Tableau1[[#This Row],[Date]])</f>
        <v>2021</v>
      </c>
      <c r="G81" s="52"/>
      <c r="H81" s="52"/>
      <c r="I81" s="53"/>
      <c r="J81" s="42"/>
      <c r="K81" s="42"/>
      <c r="L81" s="43"/>
      <c r="M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1" s="45">
        <f>IFERROR(VLOOKUP(Tableau1[[#This Row],[Motif absence 
]],Tmotif[],3,0),0)</f>
        <v>0</v>
      </c>
      <c r="O81" s="45">
        <f ca="1">IF(WEEKDAY(Tableau1[[#This Row],[Date]],2)&lt;7,0,MAX(0,SUM(OFFSET(Tableau1[[#This Row],[Nombre heures]],-6,,7))+SUM(OFFSET(Tableau1[[#This Row],[H_Abs]],-6,,7))-_HS))</f>
        <v>0</v>
      </c>
      <c r="P81" s="45" t="str">
        <f>IF(Tableau1[[#This Row],[Dimanche/Férié]]="Dimanche/Férié",Tableau1[[#This Row],[Nombre heures]],"")</f>
        <v/>
      </c>
    </row>
    <row r="82" spans="2:16" hidden="1">
      <c r="B82" s="40">
        <f>_xlfn.ISOWEEKNUM(Tableau1[[#This Row],[Date]])</f>
        <v>51</v>
      </c>
      <c r="C82" s="41">
        <f>debut+ROW()-ROW(Tableau1[[#Headers],[Date]])-1</f>
        <v>44550</v>
      </c>
      <c r="D82" s="26" t="str" cm="1">
        <f t="array" ref="D82">IF(OR(Calendrier!$C$3:$C$57=Tableau1[[#This Row],[Date]]),"Dimanche/Férié",IF(WEEKDAY(Tableau1[[#This Row],[Date]])=1,"Dimanche/Férié",""))</f>
        <v/>
      </c>
      <c r="E82" s="26">
        <f>MONTH(Tableau1[[#This Row],[Date]])</f>
        <v>12</v>
      </c>
      <c r="F82" s="26">
        <f>YEAR(Tableau1[[#This Row],[Date]])</f>
        <v>2021</v>
      </c>
      <c r="G82" s="52"/>
      <c r="H82" s="52"/>
      <c r="I82" s="53"/>
      <c r="J82" s="42"/>
      <c r="K82" s="42"/>
      <c r="L82" s="43"/>
      <c r="M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2" s="45">
        <f>IFERROR(VLOOKUP(Tableau1[[#This Row],[Motif absence 
]],Tmotif[],3,0),0)</f>
        <v>0</v>
      </c>
      <c r="O82" s="45">
        <f ca="1">IF(WEEKDAY(Tableau1[[#This Row],[Date]],2)&lt;7,0,MAX(0,SUM(OFFSET(Tableau1[[#This Row],[Nombre heures]],-6,,7))+SUM(OFFSET(Tableau1[[#This Row],[H_Abs]],-6,,7))-_HS))</f>
        <v>0</v>
      </c>
      <c r="P82" s="45" t="str">
        <f>IF(Tableau1[[#This Row],[Dimanche/Férié]]="Dimanche/Férié",Tableau1[[#This Row],[Nombre heures]],"")</f>
        <v/>
      </c>
    </row>
    <row r="83" spans="2:16" hidden="1">
      <c r="B83" s="40">
        <f>_xlfn.ISOWEEKNUM(Tableau1[[#This Row],[Date]])</f>
        <v>51</v>
      </c>
      <c r="C83" s="41">
        <f>debut+ROW()-ROW(Tableau1[[#Headers],[Date]])-1</f>
        <v>44551</v>
      </c>
      <c r="D83" s="26" t="str" cm="1">
        <f t="array" ref="D83">IF(OR(Calendrier!$C$3:$C$57=Tableau1[[#This Row],[Date]]),"Dimanche/Férié",IF(WEEKDAY(Tableau1[[#This Row],[Date]])=1,"Dimanche/Férié",""))</f>
        <v/>
      </c>
      <c r="E83" s="26">
        <f>MONTH(Tableau1[[#This Row],[Date]])</f>
        <v>12</v>
      </c>
      <c r="F83" s="26">
        <f>YEAR(Tableau1[[#This Row],[Date]])</f>
        <v>2021</v>
      </c>
      <c r="G83" s="52"/>
      <c r="H83" s="52"/>
      <c r="I83" s="53"/>
      <c r="J83" s="42"/>
      <c r="K83" s="42"/>
      <c r="L83" s="43"/>
      <c r="M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3" s="45">
        <f>IFERROR(VLOOKUP(Tableau1[[#This Row],[Motif absence 
]],Tmotif[],3,0),0)</f>
        <v>0</v>
      </c>
      <c r="O83" s="45">
        <f ca="1">IF(WEEKDAY(Tableau1[[#This Row],[Date]],2)&lt;7,0,MAX(0,SUM(OFFSET(Tableau1[[#This Row],[Nombre heures]],-6,,7))+SUM(OFFSET(Tableau1[[#This Row],[H_Abs]],-6,,7))-_HS))</f>
        <v>0</v>
      </c>
      <c r="P83" s="45" t="str">
        <f>IF(Tableau1[[#This Row],[Dimanche/Férié]]="Dimanche/Férié",Tableau1[[#This Row],[Nombre heures]],"")</f>
        <v/>
      </c>
    </row>
    <row r="84" spans="2:16" hidden="1">
      <c r="B84" s="40">
        <f>_xlfn.ISOWEEKNUM(Tableau1[[#This Row],[Date]])</f>
        <v>51</v>
      </c>
      <c r="C84" s="41">
        <f>debut+ROW()-ROW(Tableau1[[#Headers],[Date]])-1</f>
        <v>44552</v>
      </c>
      <c r="D84" s="26" t="str" cm="1">
        <f t="array" ref="D84">IF(OR(Calendrier!$C$3:$C$57=Tableau1[[#This Row],[Date]]),"Dimanche/Férié",IF(WEEKDAY(Tableau1[[#This Row],[Date]])=1,"Dimanche/Férié",""))</f>
        <v/>
      </c>
      <c r="E84" s="26">
        <f>MONTH(Tableau1[[#This Row],[Date]])</f>
        <v>12</v>
      </c>
      <c r="F84" s="26">
        <f>YEAR(Tableau1[[#This Row],[Date]])</f>
        <v>2021</v>
      </c>
      <c r="G84" s="52"/>
      <c r="H84" s="52"/>
      <c r="I84" s="53"/>
      <c r="J84" s="42"/>
      <c r="K84" s="42"/>
      <c r="L84" s="43"/>
      <c r="M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4" s="45">
        <f>IFERROR(VLOOKUP(Tableau1[[#This Row],[Motif absence 
]],Tmotif[],3,0),0)</f>
        <v>0</v>
      </c>
      <c r="O84" s="45">
        <f ca="1">IF(WEEKDAY(Tableau1[[#This Row],[Date]],2)&lt;7,0,MAX(0,SUM(OFFSET(Tableau1[[#This Row],[Nombre heures]],-6,,7))+SUM(OFFSET(Tableau1[[#This Row],[H_Abs]],-6,,7))-_HS))</f>
        <v>0</v>
      </c>
      <c r="P84" s="45" t="str">
        <f>IF(Tableau1[[#This Row],[Dimanche/Férié]]="Dimanche/Férié",Tableau1[[#This Row],[Nombre heures]],"")</f>
        <v/>
      </c>
    </row>
    <row r="85" spans="2:16" hidden="1">
      <c r="B85" s="40">
        <f>_xlfn.ISOWEEKNUM(Tableau1[[#This Row],[Date]])</f>
        <v>51</v>
      </c>
      <c r="C85" s="41">
        <f>debut+ROW()-ROW(Tableau1[[#Headers],[Date]])-1</f>
        <v>44553</v>
      </c>
      <c r="D85" s="26" t="str" cm="1">
        <f t="array" ref="D85">IF(OR(Calendrier!$C$3:$C$57=Tableau1[[#This Row],[Date]]),"Dimanche/Férié",IF(WEEKDAY(Tableau1[[#This Row],[Date]])=1,"Dimanche/Férié",""))</f>
        <v/>
      </c>
      <c r="E85" s="26">
        <f>MONTH(Tableau1[[#This Row],[Date]])</f>
        <v>12</v>
      </c>
      <c r="F85" s="26">
        <f>YEAR(Tableau1[[#This Row],[Date]])</f>
        <v>2021</v>
      </c>
      <c r="G85" s="52"/>
      <c r="H85" s="52"/>
      <c r="I85" s="53"/>
      <c r="J85" s="42"/>
      <c r="K85" s="42"/>
      <c r="L85" s="43"/>
      <c r="M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5" s="45">
        <f>IFERROR(VLOOKUP(Tableau1[[#This Row],[Motif absence 
]],Tmotif[],3,0),0)</f>
        <v>0</v>
      </c>
      <c r="O85" s="45">
        <f ca="1">IF(WEEKDAY(Tableau1[[#This Row],[Date]],2)&lt;7,0,MAX(0,SUM(OFFSET(Tableau1[[#This Row],[Nombre heures]],-6,,7))+SUM(OFFSET(Tableau1[[#This Row],[H_Abs]],-6,,7))-_HS))</f>
        <v>0</v>
      </c>
      <c r="P85" s="45" t="str">
        <f>IF(Tableau1[[#This Row],[Dimanche/Férié]]="Dimanche/Férié",Tableau1[[#This Row],[Nombre heures]],"")</f>
        <v/>
      </c>
    </row>
    <row r="86" spans="2:16" hidden="1">
      <c r="B86" s="40">
        <f>_xlfn.ISOWEEKNUM(Tableau1[[#This Row],[Date]])</f>
        <v>51</v>
      </c>
      <c r="C86" s="41">
        <f>debut+ROW()-ROW(Tableau1[[#Headers],[Date]])-1</f>
        <v>44554</v>
      </c>
      <c r="D86" s="26" t="str" cm="1">
        <f t="array" ref="D86">IF(OR(Calendrier!$C$3:$C$57=Tableau1[[#This Row],[Date]]),"Dimanche/Férié",IF(WEEKDAY(Tableau1[[#This Row],[Date]])=1,"Dimanche/Férié",""))</f>
        <v/>
      </c>
      <c r="E86" s="26">
        <f>MONTH(Tableau1[[#This Row],[Date]])</f>
        <v>12</v>
      </c>
      <c r="F86" s="26">
        <f>YEAR(Tableau1[[#This Row],[Date]])</f>
        <v>2021</v>
      </c>
      <c r="G86" s="52"/>
      <c r="H86" s="52"/>
      <c r="I86" s="53"/>
      <c r="J86" s="42"/>
      <c r="K86" s="42"/>
      <c r="L86" s="43"/>
      <c r="M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6" s="45">
        <f>IFERROR(VLOOKUP(Tableau1[[#This Row],[Motif absence 
]],Tmotif[],3,0),0)</f>
        <v>0</v>
      </c>
      <c r="O86" s="45">
        <f ca="1">IF(WEEKDAY(Tableau1[[#This Row],[Date]],2)&lt;7,0,MAX(0,SUM(OFFSET(Tableau1[[#This Row],[Nombre heures]],-6,,7))+SUM(OFFSET(Tableau1[[#This Row],[H_Abs]],-6,,7))-_HS))</f>
        <v>0</v>
      </c>
      <c r="P86" s="45" t="str">
        <f>IF(Tableau1[[#This Row],[Dimanche/Férié]]="Dimanche/Férié",Tableau1[[#This Row],[Nombre heures]],"")</f>
        <v/>
      </c>
    </row>
    <row r="87" spans="2:16" hidden="1">
      <c r="B87" s="40">
        <f>_xlfn.ISOWEEKNUM(Tableau1[[#This Row],[Date]])</f>
        <v>51</v>
      </c>
      <c r="C87" s="41">
        <f>debut+ROW()-ROW(Tableau1[[#Headers],[Date]])-1</f>
        <v>44555</v>
      </c>
      <c r="D87" s="26" t="str" cm="1">
        <f t="array" ref="D87">IF(OR(Calendrier!$C$3:$C$57=Tableau1[[#This Row],[Date]]),"Dimanche/Férié",IF(WEEKDAY(Tableau1[[#This Row],[Date]])=1,"Dimanche/Férié",""))</f>
        <v>Dimanche/Férié</v>
      </c>
      <c r="E87" s="26">
        <f>MONTH(Tableau1[[#This Row],[Date]])</f>
        <v>12</v>
      </c>
      <c r="F87" s="26">
        <f>YEAR(Tableau1[[#This Row],[Date]])</f>
        <v>2021</v>
      </c>
      <c r="G87" s="52"/>
      <c r="H87" s="52"/>
      <c r="I87" s="53"/>
      <c r="J87" s="42"/>
      <c r="K87" s="42"/>
      <c r="L87" s="43"/>
      <c r="M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7" s="45">
        <f>IFERROR(VLOOKUP(Tableau1[[#This Row],[Motif absence 
]],Tmotif[],3,0),0)</f>
        <v>0</v>
      </c>
      <c r="O87" s="45">
        <f ca="1">IF(WEEKDAY(Tableau1[[#This Row],[Date]],2)&lt;7,0,MAX(0,SUM(OFFSET(Tableau1[[#This Row],[Nombre heures]],-6,,7))+SUM(OFFSET(Tableau1[[#This Row],[H_Abs]],-6,,7))-_HS))</f>
        <v>0</v>
      </c>
      <c r="P87" s="45" t="str">
        <f>IF(Tableau1[[#This Row],[Dimanche/Férié]]="Dimanche/Férié",Tableau1[[#This Row],[Nombre heures]],"")</f>
        <v/>
      </c>
    </row>
    <row r="88" spans="2:16" hidden="1">
      <c r="B88" s="40">
        <f>_xlfn.ISOWEEKNUM(Tableau1[[#This Row],[Date]])</f>
        <v>51</v>
      </c>
      <c r="C88" s="41">
        <f>debut+ROW()-ROW(Tableau1[[#Headers],[Date]])-1</f>
        <v>44556</v>
      </c>
      <c r="D88" s="26" t="str" cm="1">
        <f t="array" ref="D88">IF(OR(Calendrier!$C$3:$C$57=Tableau1[[#This Row],[Date]]),"Dimanche/Férié",IF(WEEKDAY(Tableau1[[#This Row],[Date]])=1,"Dimanche/Férié",""))</f>
        <v>Dimanche/Férié</v>
      </c>
      <c r="E88" s="26">
        <f>MONTH(Tableau1[[#This Row],[Date]])</f>
        <v>12</v>
      </c>
      <c r="F88" s="26">
        <f>YEAR(Tableau1[[#This Row],[Date]])</f>
        <v>2021</v>
      </c>
      <c r="G88" s="52"/>
      <c r="H88" s="52"/>
      <c r="I88" s="53"/>
      <c r="J88" s="42"/>
      <c r="K88" s="42"/>
      <c r="L88" s="43"/>
      <c r="M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8" s="45">
        <f>IFERROR(VLOOKUP(Tableau1[[#This Row],[Motif absence 
]],Tmotif[],3,0),0)</f>
        <v>0</v>
      </c>
      <c r="O88" s="45">
        <f ca="1">IF(WEEKDAY(Tableau1[[#This Row],[Date]],2)&lt;7,0,MAX(0,SUM(OFFSET(Tableau1[[#This Row],[Nombre heures]],-6,,7))+SUM(OFFSET(Tableau1[[#This Row],[H_Abs]],-6,,7))-_HS))</f>
        <v>0</v>
      </c>
      <c r="P88" s="45" t="str">
        <f>IF(Tableau1[[#This Row],[Dimanche/Férié]]="Dimanche/Férié",Tableau1[[#This Row],[Nombre heures]],"")</f>
        <v/>
      </c>
    </row>
    <row r="89" spans="2:16" hidden="1">
      <c r="B89" s="40">
        <f>_xlfn.ISOWEEKNUM(Tableau1[[#This Row],[Date]])</f>
        <v>52</v>
      </c>
      <c r="C89" s="41">
        <f>debut+ROW()-ROW(Tableau1[[#Headers],[Date]])-1</f>
        <v>44557</v>
      </c>
      <c r="D89" s="26" t="str" cm="1">
        <f t="array" ref="D89">IF(OR(Calendrier!$C$3:$C$57=Tableau1[[#This Row],[Date]]),"Dimanche/Férié",IF(WEEKDAY(Tableau1[[#This Row],[Date]])=1,"Dimanche/Férié",""))</f>
        <v/>
      </c>
      <c r="E89" s="26">
        <f>MONTH(Tableau1[[#This Row],[Date]])</f>
        <v>12</v>
      </c>
      <c r="F89" s="26">
        <f>YEAR(Tableau1[[#This Row],[Date]])</f>
        <v>2021</v>
      </c>
      <c r="G89" s="52"/>
      <c r="H89" s="52"/>
      <c r="I89" s="53"/>
      <c r="J89" s="42"/>
      <c r="K89" s="42"/>
      <c r="L89" s="43"/>
      <c r="M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9" s="45">
        <f>IFERROR(VLOOKUP(Tableau1[[#This Row],[Motif absence 
]],Tmotif[],3,0),0)</f>
        <v>0</v>
      </c>
      <c r="O89" s="45">
        <f ca="1">IF(WEEKDAY(Tableau1[[#This Row],[Date]],2)&lt;7,0,MAX(0,SUM(OFFSET(Tableau1[[#This Row],[Nombre heures]],-6,,7))+SUM(OFFSET(Tableau1[[#This Row],[H_Abs]],-6,,7))-_HS))</f>
        <v>0</v>
      </c>
      <c r="P89" s="45" t="str">
        <f>IF(Tableau1[[#This Row],[Dimanche/Férié]]="Dimanche/Férié",Tableau1[[#This Row],[Nombre heures]],"")</f>
        <v/>
      </c>
    </row>
    <row r="90" spans="2:16" hidden="1">
      <c r="B90" s="40">
        <f>_xlfn.ISOWEEKNUM(Tableau1[[#This Row],[Date]])</f>
        <v>52</v>
      </c>
      <c r="C90" s="41">
        <f>debut+ROW()-ROW(Tableau1[[#Headers],[Date]])-1</f>
        <v>44558</v>
      </c>
      <c r="D90" s="26" t="str" cm="1">
        <f t="array" ref="D90">IF(OR(Calendrier!$C$3:$C$57=Tableau1[[#This Row],[Date]]),"Dimanche/Férié",IF(WEEKDAY(Tableau1[[#This Row],[Date]])=1,"Dimanche/Férié",""))</f>
        <v/>
      </c>
      <c r="E90" s="26">
        <f>MONTH(Tableau1[[#This Row],[Date]])</f>
        <v>12</v>
      </c>
      <c r="F90" s="26">
        <f>YEAR(Tableau1[[#This Row],[Date]])</f>
        <v>2021</v>
      </c>
      <c r="G90" s="52"/>
      <c r="H90" s="52"/>
      <c r="I90" s="53"/>
      <c r="J90" s="42"/>
      <c r="K90" s="42"/>
      <c r="L90" s="43"/>
      <c r="M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0" s="45">
        <f>IFERROR(VLOOKUP(Tableau1[[#This Row],[Motif absence 
]],Tmotif[],3,0),0)</f>
        <v>0</v>
      </c>
      <c r="O90" s="45">
        <f ca="1">IF(WEEKDAY(Tableau1[[#This Row],[Date]],2)&lt;7,0,MAX(0,SUM(OFFSET(Tableau1[[#This Row],[Nombre heures]],-6,,7))+SUM(OFFSET(Tableau1[[#This Row],[H_Abs]],-6,,7))-_HS))</f>
        <v>0</v>
      </c>
      <c r="P90" s="45" t="str">
        <f>IF(Tableau1[[#This Row],[Dimanche/Férié]]="Dimanche/Férié",Tableau1[[#This Row],[Nombre heures]],"")</f>
        <v/>
      </c>
    </row>
    <row r="91" spans="2:16" hidden="1">
      <c r="B91" s="40">
        <f>_xlfn.ISOWEEKNUM(Tableau1[[#This Row],[Date]])</f>
        <v>52</v>
      </c>
      <c r="C91" s="41">
        <f>debut+ROW()-ROW(Tableau1[[#Headers],[Date]])-1</f>
        <v>44559</v>
      </c>
      <c r="D91" s="26" t="str" cm="1">
        <f t="array" ref="D91">IF(OR(Calendrier!$C$3:$C$57=Tableau1[[#This Row],[Date]]),"Dimanche/Férié",IF(WEEKDAY(Tableau1[[#This Row],[Date]])=1,"Dimanche/Férié",""))</f>
        <v/>
      </c>
      <c r="E91" s="26">
        <f>MONTH(Tableau1[[#This Row],[Date]])</f>
        <v>12</v>
      </c>
      <c r="F91" s="26">
        <f>YEAR(Tableau1[[#This Row],[Date]])</f>
        <v>2021</v>
      </c>
      <c r="G91" s="52"/>
      <c r="H91" s="52"/>
      <c r="I91" s="53"/>
      <c r="J91" s="42"/>
      <c r="K91" s="42"/>
      <c r="L91" s="43"/>
      <c r="M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1" s="45">
        <f>IFERROR(VLOOKUP(Tableau1[[#This Row],[Motif absence 
]],Tmotif[],3,0),0)</f>
        <v>0</v>
      </c>
      <c r="O91" s="45">
        <f ca="1">IF(WEEKDAY(Tableau1[[#This Row],[Date]],2)&lt;7,0,MAX(0,SUM(OFFSET(Tableau1[[#This Row],[Nombre heures]],-6,,7))+SUM(OFFSET(Tableau1[[#This Row],[H_Abs]],-6,,7))-_HS))</f>
        <v>0</v>
      </c>
      <c r="P91" s="45" t="str">
        <f>IF(Tableau1[[#This Row],[Dimanche/Férié]]="Dimanche/Férié",Tableau1[[#This Row],[Nombre heures]],"")</f>
        <v/>
      </c>
    </row>
    <row r="92" spans="2:16" hidden="1">
      <c r="B92" s="40">
        <f>_xlfn.ISOWEEKNUM(Tableau1[[#This Row],[Date]])</f>
        <v>52</v>
      </c>
      <c r="C92" s="41">
        <f>debut+ROW()-ROW(Tableau1[[#Headers],[Date]])-1</f>
        <v>44560</v>
      </c>
      <c r="D92" s="26" t="str" cm="1">
        <f t="array" ref="D92">IF(OR(Calendrier!$C$3:$C$57=Tableau1[[#This Row],[Date]]),"Dimanche/Férié",IF(WEEKDAY(Tableau1[[#This Row],[Date]])=1,"Dimanche/Férié",""))</f>
        <v/>
      </c>
      <c r="E92" s="26">
        <f>MONTH(Tableau1[[#This Row],[Date]])</f>
        <v>12</v>
      </c>
      <c r="F92" s="26">
        <f>YEAR(Tableau1[[#This Row],[Date]])</f>
        <v>2021</v>
      </c>
      <c r="G92" s="52"/>
      <c r="H92" s="52"/>
      <c r="I92" s="53"/>
      <c r="J92" s="42"/>
      <c r="K92" s="42"/>
      <c r="L92" s="43"/>
      <c r="M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2" s="45">
        <f>IFERROR(VLOOKUP(Tableau1[[#This Row],[Motif absence 
]],Tmotif[],3,0),0)</f>
        <v>0</v>
      </c>
      <c r="O92" s="45">
        <f ca="1">IF(WEEKDAY(Tableau1[[#This Row],[Date]],2)&lt;7,0,MAX(0,SUM(OFFSET(Tableau1[[#This Row],[Nombre heures]],-6,,7))+SUM(OFFSET(Tableau1[[#This Row],[H_Abs]],-6,,7))-_HS))</f>
        <v>0</v>
      </c>
      <c r="P92" s="45" t="str">
        <f>IF(Tableau1[[#This Row],[Dimanche/Férié]]="Dimanche/Férié",Tableau1[[#This Row],[Nombre heures]],"")</f>
        <v/>
      </c>
    </row>
    <row r="93" spans="2:16" hidden="1">
      <c r="B93" s="40">
        <f>_xlfn.ISOWEEKNUM(Tableau1[[#This Row],[Date]])</f>
        <v>52</v>
      </c>
      <c r="C93" s="41">
        <f>debut+ROW()-ROW(Tableau1[[#Headers],[Date]])-1</f>
        <v>44561</v>
      </c>
      <c r="D93" s="26" t="str" cm="1">
        <f t="array" ref="D93">IF(OR(Calendrier!$C$3:$C$57=Tableau1[[#This Row],[Date]]),"Dimanche/Férié",IF(WEEKDAY(Tableau1[[#This Row],[Date]])=1,"Dimanche/Férié",""))</f>
        <v/>
      </c>
      <c r="E93" s="26">
        <f>MONTH(Tableau1[[#This Row],[Date]])</f>
        <v>12</v>
      </c>
      <c r="F93" s="26">
        <f>YEAR(Tableau1[[#This Row],[Date]])</f>
        <v>2021</v>
      </c>
      <c r="G93" s="52"/>
      <c r="H93" s="52"/>
      <c r="I93" s="53"/>
      <c r="J93" s="42"/>
      <c r="K93" s="42"/>
      <c r="L93" s="43"/>
      <c r="M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3" s="45">
        <f>IFERROR(VLOOKUP(Tableau1[[#This Row],[Motif absence 
]],Tmotif[],3,0),0)</f>
        <v>0</v>
      </c>
      <c r="O93" s="45">
        <f ca="1">IF(WEEKDAY(Tableau1[[#This Row],[Date]],2)&lt;7,0,MAX(0,SUM(OFFSET(Tableau1[[#This Row],[Nombre heures]],-6,,7))+SUM(OFFSET(Tableau1[[#This Row],[H_Abs]],-6,,7))-_HS))</f>
        <v>0</v>
      </c>
      <c r="P93" s="45" t="str">
        <f>IF(Tableau1[[#This Row],[Dimanche/Férié]]="Dimanche/Férié",Tableau1[[#This Row],[Nombre heures]],"")</f>
        <v/>
      </c>
    </row>
    <row r="94" spans="2:16" hidden="1">
      <c r="B94" s="40">
        <f>_xlfn.ISOWEEKNUM(Tableau1[[#This Row],[Date]])</f>
        <v>52</v>
      </c>
      <c r="C94" s="41">
        <f>debut+ROW()-ROW(Tableau1[[#Headers],[Date]])-1</f>
        <v>44562</v>
      </c>
      <c r="D94" s="26" t="str" cm="1">
        <f t="array" ref="D94">IF(OR(Calendrier!$C$3:$C$57=Tableau1[[#This Row],[Date]]),"Dimanche/Férié",IF(WEEKDAY(Tableau1[[#This Row],[Date]])=1,"Dimanche/Férié",""))</f>
        <v>Dimanche/Férié</v>
      </c>
      <c r="E94" s="26">
        <f>MONTH(Tableau1[[#This Row],[Date]])</f>
        <v>1</v>
      </c>
      <c r="F94" s="26">
        <f>YEAR(Tableau1[[#This Row],[Date]])</f>
        <v>2022</v>
      </c>
      <c r="G94" s="52"/>
      <c r="H94" s="52"/>
      <c r="I94" s="53"/>
      <c r="J94" s="42"/>
      <c r="K94" s="42"/>
      <c r="L94" s="43"/>
      <c r="M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4" s="45">
        <f>IFERROR(VLOOKUP(Tableau1[[#This Row],[Motif absence 
]],Tmotif[],3,0),0)</f>
        <v>0</v>
      </c>
      <c r="O94" s="45">
        <f ca="1">IF(WEEKDAY(Tableau1[[#This Row],[Date]],2)&lt;7,0,MAX(0,SUM(OFFSET(Tableau1[[#This Row],[Nombre heures]],-6,,7))+SUM(OFFSET(Tableau1[[#This Row],[H_Abs]],-6,,7))-_HS))</f>
        <v>0</v>
      </c>
      <c r="P94" s="45" t="str">
        <f>IF(Tableau1[[#This Row],[Dimanche/Férié]]="Dimanche/Férié",Tableau1[[#This Row],[Nombre heures]],"")</f>
        <v/>
      </c>
    </row>
    <row r="95" spans="2:16" hidden="1">
      <c r="B95" s="40">
        <f>_xlfn.ISOWEEKNUM(Tableau1[[#This Row],[Date]])</f>
        <v>52</v>
      </c>
      <c r="C95" s="41">
        <f>debut+ROW()-ROW(Tableau1[[#Headers],[Date]])-1</f>
        <v>44563</v>
      </c>
      <c r="D95" s="26" t="str" cm="1">
        <f t="array" ref="D95">IF(OR(Calendrier!$C$3:$C$57=Tableau1[[#This Row],[Date]]),"Dimanche/Férié",IF(WEEKDAY(Tableau1[[#This Row],[Date]])=1,"Dimanche/Férié",""))</f>
        <v>Dimanche/Férié</v>
      </c>
      <c r="E95" s="26">
        <f>MONTH(Tableau1[[#This Row],[Date]])</f>
        <v>1</v>
      </c>
      <c r="F95" s="26">
        <f>YEAR(Tableau1[[#This Row],[Date]])</f>
        <v>2022</v>
      </c>
      <c r="G95" s="52"/>
      <c r="H95" s="52"/>
      <c r="I95" s="53"/>
      <c r="J95" s="42"/>
      <c r="K95" s="42"/>
      <c r="L95" s="43"/>
      <c r="M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5" s="45">
        <f>IFERROR(VLOOKUP(Tableau1[[#This Row],[Motif absence 
]],Tmotif[],3,0),0)</f>
        <v>0</v>
      </c>
      <c r="O95" s="45">
        <f ca="1">IF(WEEKDAY(Tableau1[[#This Row],[Date]],2)&lt;7,0,MAX(0,SUM(OFFSET(Tableau1[[#This Row],[Nombre heures]],-6,,7))+SUM(OFFSET(Tableau1[[#This Row],[H_Abs]],-6,,7))-_HS))</f>
        <v>0</v>
      </c>
      <c r="P95" s="45" t="str">
        <f>IF(Tableau1[[#This Row],[Dimanche/Férié]]="Dimanche/Férié",Tableau1[[#This Row],[Nombre heures]],"")</f>
        <v/>
      </c>
    </row>
    <row r="96" spans="2:16" hidden="1">
      <c r="B96" s="40">
        <f>_xlfn.ISOWEEKNUM(Tableau1[[#This Row],[Date]])</f>
        <v>1</v>
      </c>
      <c r="C96" s="41">
        <f>debut+ROW()-ROW(Tableau1[[#Headers],[Date]])-1</f>
        <v>44564</v>
      </c>
      <c r="D96" s="26" t="str" cm="1">
        <f t="array" ref="D96">IF(OR(Calendrier!$C$3:$C$57=Tableau1[[#This Row],[Date]]),"Dimanche/Férié",IF(WEEKDAY(Tableau1[[#This Row],[Date]])=1,"Dimanche/Férié",""))</f>
        <v/>
      </c>
      <c r="E96" s="26">
        <f>MONTH(Tableau1[[#This Row],[Date]])</f>
        <v>1</v>
      </c>
      <c r="F96" s="26">
        <f>YEAR(Tableau1[[#This Row],[Date]])</f>
        <v>2022</v>
      </c>
      <c r="G96" s="52"/>
      <c r="H96" s="52"/>
      <c r="I96" s="53"/>
      <c r="J96" s="42"/>
      <c r="K96" s="42"/>
      <c r="L96" s="43"/>
      <c r="M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6" s="45">
        <f>IFERROR(VLOOKUP(Tableau1[[#This Row],[Motif absence 
]],Tmotif[],3,0),0)</f>
        <v>0</v>
      </c>
      <c r="O96" s="45">
        <f ca="1">IF(WEEKDAY(Tableau1[[#This Row],[Date]],2)&lt;7,0,MAX(0,SUM(OFFSET(Tableau1[[#This Row],[Nombre heures]],-6,,7))+SUM(OFFSET(Tableau1[[#This Row],[H_Abs]],-6,,7))-_HS))</f>
        <v>0</v>
      </c>
      <c r="P96" s="45" t="str">
        <f>IF(Tableau1[[#This Row],[Dimanche/Férié]]="Dimanche/Férié",Tableau1[[#This Row],[Nombre heures]],"")</f>
        <v/>
      </c>
    </row>
    <row r="97" spans="2:16" hidden="1">
      <c r="B97" s="40">
        <f>_xlfn.ISOWEEKNUM(Tableau1[[#This Row],[Date]])</f>
        <v>1</v>
      </c>
      <c r="C97" s="41">
        <f>debut+ROW()-ROW(Tableau1[[#Headers],[Date]])-1</f>
        <v>44565</v>
      </c>
      <c r="D97" s="26" t="str" cm="1">
        <f t="array" ref="D97">IF(OR(Calendrier!$C$3:$C$57=Tableau1[[#This Row],[Date]]),"Dimanche/Férié",IF(WEEKDAY(Tableau1[[#This Row],[Date]])=1,"Dimanche/Férié",""))</f>
        <v/>
      </c>
      <c r="E97" s="26">
        <f>MONTH(Tableau1[[#This Row],[Date]])</f>
        <v>1</v>
      </c>
      <c r="F97" s="26">
        <f>YEAR(Tableau1[[#This Row],[Date]])</f>
        <v>2022</v>
      </c>
      <c r="G97" s="52"/>
      <c r="H97" s="52"/>
      <c r="I97" s="53"/>
      <c r="J97" s="42"/>
      <c r="K97" s="42"/>
      <c r="L97" s="43"/>
      <c r="M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7" s="45">
        <f>IFERROR(VLOOKUP(Tableau1[[#This Row],[Motif absence 
]],Tmotif[],3,0),0)</f>
        <v>0</v>
      </c>
      <c r="O97" s="45">
        <f ca="1">IF(WEEKDAY(Tableau1[[#This Row],[Date]],2)&lt;7,0,MAX(0,SUM(OFFSET(Tableau1[[#This Row],[Nombre heures]],-6,,7))+SUM(OFFSET(Tableau1[[#This Row],[H_Abs]],-6,,7))-_HS))</f>
        <v>0</v>
      </c>
      <c r="P97" s="45" t="str">
        <f>IF(Tableau1[[#This Row],[Dimanche/Férié]]="Dimanche/Férié",Tableau1[[#This Row],[Nombre heures]],"")</f>
        <v/>
      </c>
    </row>
    <row r="98" spans="2:16" hidden="1">
      <c r="B98" s="40">
        <f>_xlfn.ISOWEEKNUM(Tableau1[[#This Row],[Date]])</f>
        <v>1</v>
      </c>
      <c r="C98" s="41">
        <f>debut+ROW()-ROW(Tableau1[[#Headers],[Date]])-1</f>
        <v>44566</v>
      </c>
      <c r="D98" s="26" t="str" cm="1">
        <f t="array" ref="D98">IF(OR(Calendrier!$C$3:$C$57=Tableau1[[#This Row],[Date]]),"Dimanche/Férié",IF(WEEKDAY(Tableau1[[#This Row],[Date]])=1,"Dimanche/Férié",""))</f>
        <v/>
      </c>
      <c r="E98" s="26">
        <f>MONTH(Tableau1[[#This Row],[Date]])</f>
        <v>1</v>
      </c>
      <c r="F98" s="26">
        <f>YEAR(Tableau1[[#This Row],[Date]])</f>
        <v>2022</v>
      </c>
      <c r="G98" s="52"/>
      <c r="H98" s="52"/>
      <c r="I98" s="53"/>
      <c r="J98" s="42"/>
      <c r="K98" s="42"/>
      <c r="L98" s="43"/>
      <c r="M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8" s="45">
        <f>IFERROR(VLOOKUP(Tableau1[[#This Row],[Motif absence 
]],Tmotif[],3,0),0)</f>
        <v>0</v>
      </c>
      <c r="O98" s="45">
        <f ca="1">IF(WEEKDAY(Tableau1[[#This Row],[Date]],2)&lt;7,0,MAX(0,SUM(OFFSET(Tableau1[[#This Row],[Nombre heures]],-6,,7))+SUM(OFFSET(Tableau1[[#This Row],[H_Abs]],-6,,7))-_HS))</f>
        <v>0</v>
      </c>
      <c r="P98" s="45" t="str">
        <f>IF(Tableau1[[#This Row],[Dimanche/Férié]]="Dimanche/Férié",Tableau1[[#This Row],[Nombre heures]],"")</f>
        <v/>
      </c>
    </row>
    <row r="99" spans="2:16" hidden="1">
      <c r="B99" s="40">
        <f>_xlfn.ISOWEEKNUM(Tableau1[[#This Row],[Date]])</f>
        <v>1</v>
      </c>
      <c r="C99" s="41">
        <f>debut+ROW()-ROW(Tableau1[[#Headers],[Date]])-1</f>
        <v>44567</v>
      </c>
      <c r="D99" s="26" t="str" cm="1">
        <f t="array" ref="D99">IF(OR(Calendrier!$C$3:$C$57=Tableau1[[#This Row],[Date]]),"Dimanche/Férié",IF(WEEKDAY(Tableau1[[#This Row],[Date]])=1,"Dimanche/Férié",""))</f>
        <v/>
      </c>
      <c r="E99" s="26">
        <f>MONTH(Tableau1[[#This Row],[Date]])</f>
        <v>1</v>
      </c>
      <c r="F99" s="26">
        <f>YEAR(Tableau1[[#This Row],[Date]])</f>
        <v>2022</v>
      </c>
      <c r="G99" s="52"/>
      <c r="H99" s="52"/>
      <c r="I99" s="53"/>
      <c r="J99" s="42"/>
      <c r="K99" s="42"/>
      <c r="L99" s="43"/>
      <c r="M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9" s="45">
        <f>IFERROR(VLOOKUP(Tableau1[[#This Row],[Motif absence 
]],Tmotif[],3,0),0)</f>
        <v>0</v>
      </c>
      <c r="O99" s="45">
        <f ca="1">IF(WEEKDAY(Tableau1[[#This Row],[Date]],2)&lt;7,0,MAX(0,SUM(OFFSET(Tableau1[[#This Row],[Nombre heures]],-6,,7))+SUM(OFFSET(Tableau1[[#This Row],[H_Abs]],-6,,7))-_HS))</f>
        <v>0</v>
      </c>
      <c r="P99" s="45" t="str">
        <f>IF(Tableau1[[#This Row],[Dimanche/Férié]]="Dimanche/Férié",Tableau1[[#This Row],[Nombre heures]],"")</f>
        <v/>
      </c>
    </row>
    <row r="100" spans="2:16" hidden="1">
      <c r="B100" s="40">
        <f>_xlfn.ISOWEEKNUM(Tableau1[[#This Row],[Date]])</f>
        <v>1</v>
      </c>
      <c r="C100" s="41">
        <f>debut+ROW()-ROW(Tableau1[[#Headers],[Date]])-1</f>
        <v>44568</v>
      </c>
      <c r="D100" s="26" t="str" cm="1">
        <f t="array" ref="D100">IF(OR(Calendrier!$C$3:$C$57=Tableau1[[#This Row],[Date]]),"Dimanche/Férié",IF(WEEKDAY(Tableau1[[#This Row],[Date]])=1,"Dimanche/Férié",""))</f>
        <v/>
      </c>
      <c r="E100" s="26">
        <f>MONTH(Tableau1[[#This Row],[Date]])</f>
        <v>1</v>
      </c>
      <c r="F100" s="26">
        <f>YEAR(Tableau1[[#This Row],[Date]])</f>
        <v>2022</v>
      </c>
      <c r="G100" s="52"/>
      <c r="H100" s="52"/>
      <c r="I100" s="53"/>
      <c r="J100" s="42"/>
      <c r="K100" s="42"/>
      <c r="L100" s="43"/>
      <c r="M1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0" s="45">
        <f>IFERROR(VLOOKUP(Tableau1[[#This Row],[Motif absence 
]],Tmotif[],3,0),0)</f>
        <v>0</v>
      </c>
      <c r="O100" s="45">
        <f ca="1">IF(WEEKDAY(Tableau1[[#This Row],[Date]],2)&lt;7,0,MAX(0,SUM(OFFSET(Tableau1[[#This Row],[Nombre heures]],-6,,7))+SUM(OFFSET(Tableau1[[#This Row],[H_Abs]],-6,,7))-_HS))</f>
        <v>0</v>
      </c>
      <c r="P100" s="45" t="str">
        <f>IF(Tableau1[[#This Row],[Dimanche/Férié]]="Dimanche/Férié",Tableau1[[#This Row],[Nombre heures]],"")</f>
        <v/>
      </c>
    </row>
    <row r="101" spans="2:16" hidden="1">
      <c r="B101" s="40">
        <f>_xlfn.ISOWEEKNUM(Tableau1[[#This Row],[Date]])</f>
        <v>1</v>
      </c>
      <c r="C101" s="41">
        <f>debut+ROW()-ROW(Tableau1[[#Headers],[Date]])-1</f>
        <v>44569</v>
      </c>
      <c r="D101" s="26" t="str" cm="1">
        <f t="array" ref="D101">IF(OR(Calendrier!$C$3:$C$57=Tableau1[[#This Row],[Date]]),"Dimanche/Férié",IF(WEEKDAY(Tableau1[[#This Row],[Date]])=1,"Dimanche/Férié",""))</f>
        <v/>
      </c>
      <c r="E101" s="26">
        <f>MONTH(Tableau1[[#This Row],[Date]])</f>
        <v>1</v>
      </c>
      <c r="F101" s="26">
        <f>YEAR(Tableau1[[#This Row],[Date]])</f>
        <v>2022</v>
      </c>
      <c r="G101" s="52"/>
      <c r="H101" s="52"/>
      <c r="I101" s="53"/>
      <c r="J101" s="42"/>
      <c r="K101" s="42"/>
      <c r="L101" s="43"/>
      <c r="M1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1" s="45">
        <f>IFERROR(VLOOKUP(Tableau1[[#This Row],[Motif absence 
]],Tmotif[],3,0),0)</f>
        <v>0</v>
      </c>
      <c r="O101" s="45">
        <f ca="1">IF(WEEKDAY(Tableau1[[#This Row],[Date]],2)&lt;7,0,MAX(0,SUM(OFFSET(Tableau1[[#This Row],[Nombre heures]],-6,,7))+SUM(OFFSET(Tableau1[[#This Row],[H_Abs]],-6,,7))-_HS))</f>
        <v>0</v>
      </c>
      <c r="P101" s="45" t="str">
        <f>IF(Tableau1[[#This Row],[Dimanche/Férié]]="Dimanche/Férié",Tableau1[[#This Row],[Nombre heures]],"")</f>
        <v/>
      </c>
    </row>
    <row r="102" spans="2:16" hidden="1">
      <c r="B102" s="40">
        <f>_xlfn.ISOWEEKNUM(Tableau1[[#This Row],[Date]])</f>
        <v>1</v>
      </c>
      <c r="C102" s="41">
        <f>debut+ROW()-ROW(Tableau1[[#Headers],[Date]])-1</f>
        <v>44570</v>
      </c>
      <c r="D102" s="26" t="str" cm="1">
        <f t="array" ref="D102">IF(OR(Calendrier!$C$3:$C$57=Tableau1[[#This Row],[Date]]),"Dimanche/Férié",IF(WEEKDAY(Tableau1[[#This Row],[Date]])=1,"Dimanche/Férié",""))</f>
        <v>Dimanche/Férié</v>
      </c>
      <c r="E102" s="26">
        <f>MONTH(Tableau1[[#This Row],[Date]])</f>
        <v>1</v>
      </c>
      <c r="F102" s="26">
        <f>YEAR(Tableau1[[#This Row],[Date]])</f>
        <v>2022</v>
      </c>
      <c r="G102" s="52"/>
      <c r="H102" s="52"/>
      <c r="I102" s="53"/>
      <c r="J102" s="42"/>
      <c r="K102" s="42"/>
      <c r="L102" s="43"/>
      <c r="M1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2" s="45">
        <f>IFERROR(VLOOKUP(Tableau1[[#This Row],[Motif absence 
]],Tmotif[],3,0),0)</f>
        <v>0</v>
      </c>
      <c r="O102" s="45">
        <f ca="1">IF(WEEKDAY(Tableau1[[#This Row],[Date]],2)&lt;7,0,MAX(0,SUM(OFFSET(Tableau1[[#This Row],[Nombre heures]],-6,,7))+SUM(OFFSET(Tableau1[[#This Row],[H_Abs]],-6,,7))-_HS))</f>
        <v>0</v>
      </c>
      <c r="P102" s="45" t="str">
        <f>IF(Tableau1[[#This Row],[Dimanche/Férié]]="Dimanche/Férié",Tableau1[[#This Row],[Nombre heures]],"")</f>
        <v/>
      </c>
    </row>
    <row r="103" spans="2:16" hidden="1">
      <c r="B103" s="40">
        <f>_xlfn.ISOWEEKNUM(Tableau1[[#This Row],[Date]])</f>
        <v>2</v>
      </c>
      <c r="C103" s="41">
        <f>debut+ROW()-ROW(Tableau1[[#Headers],[Date]])-1</f>
        <v>44571</v>
      </c>
      <c r="D103" s="26" t="str" cm="1">
        <f t="array" ref="D103">IF(OR(Calendrier!$C$3:$C$57=Tableau1[[#This Row],[Date]]),"Dimanche/Férié",IF(WEEKDAY(Tableau1[[#This Row],[Date]])=1,"Dimanche/Férié",""))</f>
        <v/>
      </c>
      <c r="E103" s="26">
        <f>MONTH(Tableau1[[#This Row],[Date]])</f>
        <v>1</v>
      </c>
      <c r="F103" s="26">
        <f>YEAR(Tableau1[[#This Row],[Date]])</f>
        <v>2022</v>
      </c>
      <c r="G103" s="52"/>
      <c r="H103" s="52"/>
      <c r="I103" s="53"/>
      <c r="J103" s="42"/>
      <c r="K103" s="42"/>
      <c r="L103" s="43"/>
      <c r="M1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3" s="45">
        <f>IFERROR(VLOOKUP(Tableau1[[#This Row],[Motif absence 
]],Tmotif[],3,0),0)</f>
        <v>0</v>
      </c>
      <c r="O103" s="45">
        <f ca="1">IF(WEEKDAY(Tableau1[[#This Row],[Date]],2)&lt;7,0,MAX(0,SUM(OFFSET(Tableau1[[#This Row],[Nombre heures]],-6,,7))+SUM(OFFSET(Tableau1[[#This Row],[H_Abs]],-6,,7))-_HS))</f>
        <v>0</v>
      </c>
      <c r="P103" s="45" t="str">
        <f>IF(Tableau1[[#This Row],[Dimanche/Férié]]="Dimanche/Férié",Tableau1[[#This Row],[Nombre heures]],"")</f>
        <v/>
      </c>
    </row>
    <row r="104" spans="2:16" hidden="1">
      <c r="B104" s="40">
        <f>_xlfn.ISOWEEKNUM(Tableau1[[#This Row],[Date]])</f>
        <v>2</v>
      </c>
      <c r="C104" s="41">
        <f>debut+ROW()-ROW(Tableau1[[#Headers],[Date]])-1</f>
        <v>44572</v>
      </c>
      <c r="D104" s="26" t="str" cm="1">
        <f t="array" ref="D104">IF(OR(Calendrier!$C$3:$C$57=Tableau1[[#This Row],[Date]]),"Dimanche/Férié",IF(WEEKDAY(Tableau1[[#This Row],[Date]])=1,"Dimanche/Férié",""))</f>
        <v/>
      </c>
      <c r="E104" s="26">
        <f>MONTH(Tableau1[[#This Row],[Date]])</f>
        <v>1</v>
      </c>
      <c r="F104" s="26">
        <f>YEAR(Tableau1[[#This Row],[Date]])</f>
        <v>2022</v>
      </c>
      <c r="G104" s="52"/>
      <c r="H104" s="52"/>
      <c r="I104" s="53"/>
      <c r="J104" s="42"/>
      <c r="K104" s="42"/>
      <c r="L104" s="43"/>
      <c r="M1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4" s="45">
        <f>IFERROR(VLOOKUP(Tableau1[[#This Row],[Motif absence 
]],Tmotif[],3,0),0)</f>
        <v>0</v>
      </c>
      <c r="O104" s="45">
        <f ca="1">IF(WEEKDAY(Tableau1[[#This Row],[Date]],2)&lt;7,0,MAX(0,SUM(OFFSET(Tableau1[[#This Row],[Nombre heures]],-6,,7))+SUM(OFFSET(Tableau1[[#This Row],[H_Abs]],-6,,7))-_HS))</f>
        <v>0</v>
      </c>
      <c r="P104" s="45" t="str">
        <f>IF(Tableau1[[#This Row],[Dimanche/Férié]]="Dimanche/Férié",Tableau1[[#This Row],[Nombre heures]],"")</f>
        <v/>
      </c>
    </row>
    <row r="105" spans="2:16" hidden="1">
      <c r="B105" s="40">
        <f>_xlfn.ISOWEEKNUM(Tableau1[[#This Row],[Date]])</f>
        <v>2</v>
      </c>
      <c r="C105" s="41">
        <f>debut+ROW()-ROW(Tableau1[[#Headers],[Date]])-1</f>
        <v>44573</v>
      </c>
      <c r="D105" s="26" t="str" cm="1">
        <f t="array" ref="D105">IF(OR(Calendrier!$C$3:$C$57=Tableau1[[#This Row],[Date]]),"Dimanche/Férié",IF(WEEKDAY(Tableau1[[#This Row],[Date]])=1,"Dimanche/Férié",""))</f>
        <v/>
      </c>
      <c r="E105" s="26">
        <f>MONTH(Tableau1[[#This Row],[Date]])</f>
        <v>1</v>
      </c>
      <c r="F105" s="26">
        <f>YEAR(Tableau1[[#This Row],[Date]])</f>
        <v>2022</v>
      </c>
      <c r="G105" s="52"/>
      <c r="H105" s="52"/>
      <c r="I105" s="53"/>
      <c r="J105" s="42"/>
      <c r="K105" s="42"/>
      <c r="L105" s="43"/>
      <c r="M1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5" s="45">
        <f>IFERROR(VLOOKUP(Tableau1[[#This Row],[Motif absence 
]],Tmotif[],3,0),0)</f>
        <v>0</v>
      </c>
      <c r="O105" s="45">
        <f ca="1">IF(WEEKDAY(Tableau1[[#This Row],[Date]],2)&lt;7,0,MAX(0,SUM(OFFSET(Tableau1[[#This Row],[Nombre heures]],-6,,7))+SUM(OFFSET(Tableau1[[#This Row],[H_Abs]],-6,,7))-_HS))</f>
        <v>0</v>
      </c>
      <c r="P105" s="45" t="str">
        <f>IF(Tableau1[[#This Row],[Dimanche/Férié]]="Dimanche/Férié",Tableau1[[#This Row],[Nombre heures]],"")</f>
        <v/>
      </c>
    </row>
    <row r="106" spans="2:16" hidden="1">
      <c r="B106" s="40">
        <f>_xlfn.ISOWEEKNUM(Tableau1[[#This Row],[Date]])</f>
        <v>2</v>
      </c>
      <c r="C106" s="41">
        <f>debut+ROW()-ROW(Tableau1[[#Headers],[Date]])-1</f>
        <v>44574</v>
      </c>
      <c r="D106" s="26" t="str" cm="1">
        <f t="array" ref="D106">IF(OR(Calendrier!$C$3:$C$57=Tableau1[[#This Row],[Date]]),"Dimanche/Férié",IF(WEEKDAY(Tableau1[[#This Row],[Date]])=1,"Dimanche/Férié",""))</f>
        <v/>
      </c>
      <c r="E106" s="26">
        <f>MONTH(Tableau1[[#This Row],[Date]])</f>
        <v>1</v>
      </c>
      <c r="F106" s="26">
        <f>YEAR(Tableau1[[#This Row],[Date]])</f>
        <v>2022</v>
      </c>
      <c r="G106" s="52"/>
      <c r="H106" s="52"/>
      <c r="I106" s="53"/>
      <c r="J106" s="42"/>
      <c r="K106" s="42"/>
      <c r="L106" s="43"/>
      <c r="M1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6" s="45">
        <f>IFERROR(VLOOKUP(Tableau1[[#This Row],[Motif absence 
]],Tmotif[],3,0),0)</f>
        <v>0</v>
      </c>
      <c r="O106" s="45">
        <f ca="1">IF(WEEKDAY(Tableau1[[#This Row],[Date]],2)&lt;7,0,MAX(0,SUM(OFFSET(Tableau1[[#This Row],[Nombre heures]],-6,,7))+SUM(OFFSET(Tableau1[[#This Row],[H_Abs]],-6,,7))-_HS))</f>
        <v>0</v>
      </c>
      <c r="P106" s="45" t="str">
        <f>IF(Tableau1[[#This Row],[Dimanche/Férié]]="Dimanche/Férié",Tableau1[[#This Row],[Nombre heures]],"")</f>
        <v/>
      </c>
    </row>
    <row r="107" spans="2:16" hidden="1">
      <c r="B107" s="40">
        <f>_xlfn.ISOWEEKNUM(Tableau1[[#This Row],[Date]])</f>
        <v>2</v>
      </c>
      <c r="C107" s="41">
        <f>debut+ROW()-ROW(Tableau1[[#Headers],[Date]])-1</f>
        <v>44575</v>
      </c>
      <c r="D107" s="26" t="str" cm="1">
        <f t="array" ref="D107">IF(OR(Calendrier!$C$3:$C$57=Tableau1[[#This Row],[Date]]),"Dimanche/Férié",IF(WEEKDAY(Tableau1[[#This Row],[Date]])=1,"Dimanche/Férié",""))</f>
        <v/>
      </c>
      <c r="E107" s="26">
        <f>MONTH(Tableau1[[#This Row],[Date]])</f>
        <v>1</v>
      </c>
      <c r="F107" s="26">
        <f>YEAR(Tableau1[[#This Row],[Date]])</f>
        <v>2022</v>
      </c>
      <c r="G107" s="52"/>
      <c r="H107" s="52"/>
      <c r="I107" s="53"/>
      <c r="J107" s="42"/>
      <c r="K107" s="42"/>
      <c r="L107" s="43"/>
      <c r="M1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7" s="45">
        <f>IFERROR(VLOOKUP(Tableau1[[#This Row],[Motif absence 
]],Tmotif[],3,0),0)</f>
        <v>0</v>
      </c>
      <c r="O107" s="45">
        <f ca="1">IF(WEEKDAY(Tableau1[[#This Row],[Date]],2)&lt;7,0,MAX(0,SUM(OFFSET(Tableau1[[#This Row],[Nombre heures]],-6,,7))+SUM(OFFSET(Tableau1[[#This Row],[H_Abs]],-6,,7))-_HS))</f>
        <v>0</v>
      </c>
      <c r="P107" s="45" t="str">
        <f>IF(Tableau1[[#This Row],[Dimanche/Férié]]="Dimanche/Férié",Tableau1[[#This Row],[Nombre heures]],"")</f>
        <v/>
      </c>
    </row>
    <row r="108" spans="2:16" hidden="1">
      <c r="B108" s="40">
        <f>_xlfn.ISOWEEKNUM(Tableau1[[#This Row],[Date]])</f>
        <v>2</v>
      </c>
      <c r="C108" s="41">
        <f>debut+ROW()-ROW(Tableau1[[#Headers],[Date]])-1</f>
        <v>44576</v>
      </c>
      <c r="D108" s="26" t="str" cm="1">
        <f t="array" ref="D108">IF(OR(Calendrier!$C$3:$C$57=Tableau1[[#This Row],[Date]]),"Dimanche/Férié",IF(WEEKDAY(Tableau1[[#This Row],[Date]])=1,"Dimanche/Férié",""))</f>
        <v/>
      </c>
      <c r="E108" s="26">
        <f>MONTH(Tableau1[[#This Row],[Date]])</f>
        <v>1</v>
      </c>
      <c r="F108" s="26">
        <f>YEAR(Tableau1[[#This Row],[Date]])</f>
        <v>2022</v>
      </c>
      <c r="G108" s="52"/>
      <c r="H108" s="52"/>
      <c r="I108" s="53"/>
      <c r="J108" s="42"/>
      <c r="K108" s="42"/>
      <c r="L108" s="43"/>
      <c r="M1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8" s="45">
        <f>IFERROR(VLOOKUP(Tableau1[[#This Row],[Motif absence 
]],Tmotif[],3,0),0)</f>
        <v>0</v>
      </c>
      <c r="O108" s="45">
        <f ca="1">IF(WEEKDAY(Tableau1[[#This Row],[Date]],2)&lt;7,0,MAX(0,SUM(OFFSET(Tableau1[[#This Row],[Nombre heures]],-6,,7))+SUM(OFFSET(Tableau1[[#This Row],[H_Abs]],-6,,7))-_HS))</f>
        <v>0</v>
      </c>
      <c r="P108" s="45" t="str">
        <f>IF(Tableau1[[#This Row],[Dimanche/Férié]]="Dimanche/Férié",Tableau1[[#This Row],[Nombre heures]],"")</f>
        <v/>
      </c>
    </row>
    <row r="109" spans="2:16" hidden="1">
      <c r="B109" s="40">
        <f>_xlfn.ISOWEEKNUM(Tableau1[[#This Row],[Date]])</f>
        <v>2</v>
      </c>
      <c r="C109" s="41">
        <f>debut+ROW()-ROW(Tableau1[[#Headers],[Date]])-1</f>
        <v>44577</v>
      </c>
      <c r="D109" s="26" t="str" cm="1">
        <f t="array" ref="D109">IF(OR(Calendrier!$C$3:$C$57=Tableau1[[#This Row],[Date]]),"Dimanche/Férié",IF(WEEKDAY(Tableau1[[#This Row],[Date]])=1,"Dimanche/Férié",""))</f>
        <v>Dimanche/Férié</v>
      </c>
      <c r="E109" s="26">
        <f>MONTH(Tableau1[[#This Row],[Date]])</f>
        <v>1</v>
      </c>
      <c r="F109" s="26">
        <f>YEAR(Tableau1[[#This Row],[Date]])</f>
        <v>2022</v>
      </c>
      <c r="G109" s="52"/>
      <c r="H109" s="52"/>
      <c r="I109" s="53"/>
      <c r="J109" s="42"/>
      <c r="K109" s="42"/>
      <c r="L109" s="43"/>
      <c r="M1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9" s="45">
        <f>IFERROR(VLOOKUP(Tableau1[[#This Row],[Motif absence 
]],Tmotif[],3,0),0)</f>
        <v>0</v>
      </c>
      <c r="O109" s="45">
        <f ca="1">IF(WEEKDAY(Tableau1[[#This Row],[Date]],2)&lt;7,0,MAX(0,SUM(OFFSET(Tableau1[[#This Row],[Nombre heures]],-6,,7))+SUM(OFFSET(Tableau1[[#This Row],[H_Abs]],-6,,7))-_HS))</f>
        <v>0</v>
      </c>
      <c r="P109" s="45" t="str">
        <f>IF(Tableau1[[#This Row],[Dimanche/Férié]]="Dimanche/Férié",Tableau1[[#This Row],[Nombre heures]],"")</f>
        <v/>
      </c>
    </row>
    <row r="110" spans="2:16" hidden="1">
      <c r="B110" s="40">
        <f>_xlfn.ISOWEEKNUM(Tableau1[[#This Row],[Date]])</f>
        <v>3</v>
      </c>
      <c r="C110" s="41">
        <f>debut+ROW()-ROW(Tableau1[[#Headers],[Date]])-1</f>
        <v>44578</v>
      </c>
      <c r="D110" s="26" t="str" cm="1">
        <f t="array" ref="D110">IF(OR(Calendrier!$C$3:$C$57=Tableau1[[#This Row],[Date]]),"Dimanche/Férié",IF(WEEKDAY(Tableau1[[#This Row],[Date]])=1,"Dimanche/Férié",""))</f>
        <v/>
      </c>
      <c r="E110" s="26">
        <f>MONTH(Tableau1[[#This Row],[Date]])</f>
        <v>1</v>
      </c>
      <c r="F110" s="26">
        <f>YEAR(Tableau1[[#This Row],[Date]])</f>
        <v>2022</v>
      </c>
      <c r="G110" s="52"/>
      <c r="H110" s="52"/>
      <c r="I110" s="53"/>
      <c r="J110" s="42"/>
      <c r="K110" s="42"/>
      <c r="L110" s="43"/>
      <c r="M1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0" s="45">
        <f>IFERROR(VLOOKUP(Tableau1[[#This Row],[Motif absence 
]],Tmotif[],3,0),0)</f>
        <v>0</v>
      </c>
      <c r="O110" s="45">
        <f ca="1">IF(WEEKDAY(Tableau1[[#This Row],[Date]],2)&lt;7,0,MAX(0,SUM(OFFSET(Tableau1[[#This Row],[Nombre heures]],-6,,7))+SUM(OFFSET(Tableau1[[#This Row],[H_Abs]],-6,,7))-_HS))</f>
        <v>0</v>
      </c>
      <c r="P110" s="45" t="str">
        <f>IF(Tableau1[[#This Row],[Dimanche/Férié]]="Dimanche/Férié",Tableau1[[#This Row],[Nombre heures]],"")</f>
        <v/>
      </c>
    </row>
    <row r="111" spans="2:16" hidden="1">
      <c r="B111" s="40">
        <f>_xlfn.ISOWEEKNUM(Tableau1[[#This Row],[Date]])</f>
        <v>3</v>
      </c>
      <c r="C111" s="41">
        <f>debut+ROW()-ROW(Tableau1[[#Headers],[Date]])-1</f>
        <v>44579</v>
      </c>
      <c r="D111" s="26" t="str" cm="1">
        <f t="array" ref="D111">IF(OR(Calendrier!$C$3:$C$57=Tableau1[[#This Row],[Date]]),"Dimanche/Férié",IF(WEEKDAY(Tableau1[[#This Row],[Date]])=1,"Dimanche/Férié",""))</f>
        <v/>
      </c>
      <c r="E111" s="26">
        <f>MONTH(Tableau1[[#This Row],[Date]])</f>
        <v>1</v>
      </c>
      <c r="F111" s="26">
        <f>YEAR(Tableau1[[#This Row],[Date]])</f>
        <v>2022</v>
      </c>
      <c r="G111" s="52"/>
      <c r="H111" s="52"/>
      <c r="I111" s="53"/>
      <c r="J111" s="42"/>
      <c r="K111" s="42"/>
      <c r="L111" s="43"/>
      <c r="M1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1" s="45">
        <f>IFERROR(VLOOKUP(Tableau1[[#This Row],[Motif absence 
]],Tmotif[],3,0),0)</f>
        <v>0</v>
      </c>
      <c r="O111" s="45">
        <f ca="1">IF(WEEKDAY(Tableau1[[#This Row],[Date]],2)&lt;7,0,MAX(0,SUM(OFFSET(Tableau1[[#This Row],[Nombre heures]],-6,,7))+SUM(OFFSET(Tableau1[[#This Row],[H_Abs]],-6,,7))-_HS))</f>
        <v>0</v>
      </c>
      <c r="P111" s="45" t="str">
        <f>IF(Tableau1[[#This Row],[Dimanche/Férié]]="Dimanche/Férié",Tableau1[[#This Row],[Nombre heures]],"")</f>
        <v/>
      </c>
    </row>
    <row r="112" spans="2:16" hidden="1">
      <c r="B112" s="40">
        <f>_xlfn.ISOWEEKNUM(Tableau1[[#This Row],[Date]])</f>
        <v>3</v>
      </c>
      <c r="C112" s="41">
        <f>debut+ROW()-ROW(Tableau1[[#Headers],[Date]])-1</f>
        <v>44580</v>
      </c>
      <c r="D112" s="26" t="str" cm="1">
        <f t="array" ref="D112">IF(OR(Calendrier!$C$3:$C$57=Tableau1[[#This Row],[Date]]),"Dimanche/Férié",IF(WEEKDAY(Tableau1[[#This Row],[Date]])=1,"Dimanche/Férié",""))</f>
        <v/>
      </c>
      <c r="E112" s="26">
        <f>MONTH(Tableau1[[#This Row],[Date]])</f>
        <v>1</v>
      </c>
      <c r="F112" s="26">
        <f>YEAR(Tableau1[[#This Row],[Date]])</f>
        <v>2022</v>
      </c>
      <c r="G112" s="52"/>
      <c r="H112" s="52"/>
      <c r="I112" s="53"/>
      <c r="J112" s="42"/>
      <c r="K112" s="42"/>
      <c r="L112" s="43"/>
      <c r="M1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2" s="45">
        <f>IFERROR(VLOOKUP(Tableau1[[#This Row],[Motif absence 
]],Tmotif[],3,0),0)</f>
        <v>0</v>
      </c>
      <c r="O112" s="45">
        <f ca="1">IF(WEEKDAY(Tableau1[[#This Row],[Date]],2)&lt;7,0,MAX(0,SUM(OFFSET(Tableau1[[#This Row],[Nombre heures]],-6,,7))+SUM(OFFSET(Tableau1[[#This Row],[H_Abs]],-6,,7))-_HS))</f>
        <v>0</v>
      </c>
      <c r="P112" s="45" t="str">
        <f>IF(Tableau1[[#This Row],[Dimanche/Férié]]="Dimanche/Férié",Tableau1[[#This Row],[Nombre heures]],"")</f>
        <v/>
      </c>
    </row>
    <row r="113" spans="2:16" hidden="1">
      <c r="B113" s="40">
        <f>_xlfn.ISOWEEKNUM(Tableau1[[#This Row],[Date]])</f>
        <v>3</v>
      </c>
      <c r="C113" s="41">
        <f>debut+ROW()-ROW(Tableau1[[#Headers],[Date]])-1</f>
        <v>44581</v>
      </c>
      <c r="D113" s="26" t="str" cm="1">
        <f t="array" ref="D113">IF(OR(Calendrier!$C$3:$C$57=Tableau1[[#This Row],[Date]]),"Dimanche/Férié",IF(WEEKDAY(Tableau1[[#This Row],[Date]])=1,"Dimanche/Férié",""))</f>
        <v/>
      </c>
      <c r="E113" s="26">
        <f>MONTH(Tableau1[[#This Row],[Date]])</f>
        <v>1</v>
      </c>
      <c r="F113" s="26">
        <f>YEAR(Tableau1[[#This Row],[Date]])</f>
        <v>2022</v>
      </c>
      <c r="G113" s="52"/>
      <c r="H113" s="52"/>
      <c r="I113" s="53"/>
      <c r="J113" s="42"/>
      <c r="K113" s="42"/>
      <c r="L113" s="43"/>
      <c r="M1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3" s="45">
        <f>IFERROR(VLOOKUP(Tableau1[[#This Row],[Motif absence 
]],Tmotif[],3,0),0)</f>
        <v>0</v>
      </c>
      <c r="O113" s="45">
        <f ca="1">IF(WEEKDAY(Tableau1[[#This Row],[Date]],2)&lt;7,0,MAX(0,SUM(OFFSET(Tableau1[[#This Row],[Nombre heures]],-6,,7))+SUM(OFFSET(Tableau1[[#This Row],[H_Abs]],-6,,7))-_HS))</f>
        <v>0</v>
      </c>
      <c r="P113" s="45" t="str">
        <f>IF(Tableau1[[#This Row],[Dimanche/Férié]]="Dimanche/Férié",Tableau1[[#This Row],[Nombre heures]],"")</f>
        <v/>
      </c>
    </row>
    <row r="114" spans="2:16" hidden="1">
      <c r="B114" s="40">
        <f>_xlfn.ISOWEEKNUM(Tableau1[[#This Row],[Date]])</f>
        <v>3</v>
      </c>
      <c r="C114" s="41">
        <f>debut+ROW()-ROW(Tableau1[[#Headers],[Date]])-1</f>
        <v>44582</v>
      </c>
      <c r="D114" s="26" t="str" cm="1">
        <f t="array" ref="D114">IF(OR(Calendrier!$C$3:$C$57=Tableau1[[#This Row],[Date]]),"Dimanche/Férié",IF(WEEKDAY(Tableau1[[#This Row],[Date]])=1,"Dimanche/Férié",""))</f>
        <v/>
      </c>
      <c r="E114" s="26">
        <f>MONTH(Tableau1[[#This Row],[Date]])</f>
        <v>1</v>
      </c>
      <c r="F114" s="26">
        <f>YEAR(Tableau1[[#This Row],[Date]])</f>
        <v>2022</v>
      </c>
      <c r="G114" s="52"/>
      <c r="H114" s="52"/>
      <c r="I114" s="53"/>
      <c r="J114" s="42"/>
      <c r="K114" s="42"/>
      <c r="L114" s="43"/>
      <c r="M1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4" s="45">
        <f>IFERROR(VLOOKUP(Tableau1[[#This Row],[Motif absence 
]],Tmotif[],3,0),0)</f>
        <v>0</v>
      </c>
      <c r="O114" s="45">
        <f ca="1">IF(WEEKDAY(Tableau1[[#This Row],[Date]],2)&lt;7,0,MAX(0,SUM(OFFSET(Tableau1[[#This Row],[Nombre heures]],-6,,7))+SUM(OFFSET(Tableau1[[#This Row],[H_Abs]],-6,,7))-_HS))</f>
        <v>0</v>
      </c>
      <c r="P114" s="45" t="str">
        <f>IF(Tableau1[[#This Row],[Dimanche/Férié]]="Dimanche/Férié",Tableau1[[#This Row],[Nombre heures]],"")</f>
        <v/>
      </c>
    </row>
    <row r="115" spans="2:16" hidden="1">
      <c r="B115" s="40">
        <f>_xlfn.ISOWEEKNUM(Tableau1[[#This Row],[Date]])</f>
        <v>3</v>
      </c>
      <c r="C115" s="41">
        <f>debut+ROW()-ROW(Tableau1[[#Headers],[Date]])-1</f>
        <v>44583</v>
      </c>
      <c r="D115" s="26" t="str" cm="1">
        <f t="array" ref="D115">IF(OR(Calendrier!$C$3:$C$57=Tableau1[[#This Row],[Date]]),"Dimanche/Férié",IF(WEEKDAY(Tableau1[[#This Row],[Date]])=1,"Dimanche/Férié",""))</f>
        <v/>
      </c>
      <c r="E115" s="26">
        <f>MONTH(Tableau1[[#This Row],[Date]])</f>
        <v>1</v>
      </c>
      <c r="F115" s="26">
        <f>YEAR(Tableau1[[#This Row],[Date]])</f>
        <v>2022</v>
      </c>
      <c r="G115" s="52"/>
      <c r="H115" s="52"/>
      <c r="I115" s="53"/>
      <c r="J115" s="42"/>
      <c r="K115" s="42"/>
      <c r="L115" s="43"/>
      <c r="M1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5" s="45">
        <f>IFERROR(VLOOKUP(Tableau1[[#This Row],[Motif absence 
]],Tmotif[],3,0),0)</f>
        <v>0</v>
      </c>
      <c r="O115" s="45">
        <f ca="1">IF(WEEKDAY(Tableau1[[#This Row],[Date]],2)&lt;7,0,MAX(0,SUM(OFFSET(Tableau1[[#This Row],[Nombre heures]],-6,,7))+SUM(OFFSET(Tableau1[[#This Row],[H_Abs]],-6,,7))-_HS))</f>
        <v>0</v>
      </c>
      <c r="P115" s="45" t="str">
        <f>IF(Tableau1[[#This Row],[Dimanche/Férié]]="Dimanche/Férié",Tableau1[[#This Row],[Nombre heures]],"")</f>
        <v/>
      </c>
    </row>
    <row r="116" spans="2:16" hidden="1">
      <c r="B116" s="40">
        <f>_xlfn.ISOWEEKNUM(Tableau1[[#This Row],[Date]])</f>
        <v>3</v>
      </c>
      <c r="C116" s="41">
        <f>debut+ROW()-ROW(Tableau1[[#Headers],[Date]])-1</f>
        <v>44584</v>
      </c>
      <c r="D116" s="26" t="str" cm="1">
        <f t="array" ref="D116">IF(OR(Calendrier!$C$3:$C$57=Tableau1[[#This Row],[Date]]),"Dimanche/Férié",IF(WEEKDAY(Tableau1[[#This Row],[Date]])=1,"Dimanche/Férié",""))</f>
        <v>Dimanche/Férié</v>
      </c>
      <c r="E116" s="26">
        <f>MONTH(Tableau1[[#This Row],[Date]])</f>
        <v>1</v>
      </c>
      <c r="F116" s="26">
        <f>YEAR(Tableau1[[#This Row],[Date]])</f>
        <v>2022</v>
      </c>
      <c r="G116" s="52"/>
      <c r="H116" s="52"/>
      <c r="I116" s="53"/>
      <c r="J116" s="42"/>
      <c r="K116" s="42"/>
      <c r="L116" s="43"/>
      <c r="M1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6" s="45">
        <f>IFERROR(VLOOKUP(Tableau1[[#This Row],[Motif absence 
]],Tmotif[],3,0),0)</f>
        <v>0</v>
      </c>
      <c r="O116" s="45">
        <f ca="1">IF(WEEKDAY(Tableau1[[#This Row],[Date]],2)&lt;7,0,MAX(0,SUM(OFFSET(Tableau1[[#This Row],[Nombre heures]],-6,,7))+SUM(OFFSET(Tableau1[[#This Row],[H_Abs]],-6,,7))-_HS))</f>
        <v>0</v>
      </c>
      <c r="P116" s="45" t="str">
        <f>IF(Tableau1[[#This Row],[Dimanche/Férié]]="Dimanche/Férié",Tableau1[[#This Row],[Nombre heures]],"")</f>
        <v/>
      </c>
    </row>
    <row r="117" spans="2:16" hidden="1">
      <c r="B117" s="40">
        <f>_xlfn.ISOWEEKNUM(Tableau1[[#This Row],[Date]])</f>
        <v>4</v>
      </c>
      <c r="C117" s="41">
        <f>debut+ROW()-ROW(Tableau1[[#Headers],[Date]])-1</f>
        <v>44585</v>
      </c>
      <c r="D117" s="26" t="str" cm="1">
        <f t="array" ref="D117">IF(OR(Calendrier!$C$3:$C$57=Tableau1[[#This Row],[Date]]),"Dimanche/Férié",IF(WEEKDAY(Tableau1[[#This Row],[Date]])=1,"Dimanche/Férié",""))</f>
        <v/>
      </c>
      <c r="E117" s="26">
        <f>MONTH(Tableau1[[#This Row],[Date]])</f>
        <v>1</v>
      </c>
      <c r="F117" s="26">
        <f>YEAR(Tableau1[[#This Row],[Date]])</f>
        <v>2022</v>
      </c>
      <c r="G117" s="52"/>
      <c r="H117" s="52"/>
      <c r="I117" s="53"/>
      <c r="J117" s="42"/>
      <c r="K117" s="42"/>
      <c r="L117" s="43"/>
      <c r="M1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7" s="45">
        <f>IFERROR(VLOOKUP(Tableau1[[#This Row],[Motif absence 
]],Tmotif[],3,0),0)</f>
        <v>0</v>
      </c>
      <c r="O117" s="45">
        <f ca="1">IF(WEEKDAY(Tableau1[[#This Row],[Date]],2)&lt;7,0,MAX(0,SUM(OFFSET(Tableau1[[#This Row],[Nombre heures]],-6,,7))+SUM(OFFSET(Tableau1[[#This Row],[H_Abs]],-6,,7))-_HS))</f>
        <v>0</v>
      </c>
      <c r="P117" s="45" t="str">
        <f>IF(Tableau1[[#This Row],[Dimanche/Férié]]="Dimanche/Férié",Tableau1[[#This Row],[Nombre heures]],"")</f>
        <v/>
      </c>
    </row>
    <row r="118" spans="2:16" hidden="1">
      <c r="B118" s="40">
        <f>_xlfn.ISOWEEKNUM(Tableau1[[#This Row],[Date]])</f>
        <v>4</v>
      </c>
      <c r="C118" s="41">
        <f>debut+ROW()-ROW(Tableau1[[#Headers],[Date]])-1</f>
        <v>44586</v>
      </c>
      <c r="D118" s="26" t="str" cm="1">
        <f t="array" ref="D118">IF(OR(Calendrier!$C$3:$C$57=Tableau1[[#This Row],[Date]]),"Dimanche/Férié",IF(WEEKDAY(Tableau1[[#This Row],[Date]])=1,"Dimanche/Férié",""))</f>
        <v/>
      </c>
      <c r="E118" s="26">
        <f>MONTH(Tableau1[[#This Row],[Date]])</f>
        <v>1</v>
      </c>
      <c r="F118" s="26">
        <f>YEAR(Tableau1[[#This Row],[Date]])</f>
        <v>2022</v>
      </c>
      <c r="G118" s="52"/>
      <c r="H118" s="52"/>
      <c r="I118" s="53"/>
      <c r="J118" s="42"/>
      <c r="K118" s="42"/>
      <c r="L118" s="43"/>
      <c r="M1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8" s="45">
        <f>IFERROR(VLOOKUP(Tableau1[[#This Row],[Motif absence 
]],Tmotif[],3,0),0)</f>
        <v>0</v>
      </c>
      <c r="O118" s="45">
        <f ca="1">IF(WEEKDAY(Tableau1[[#This Row],[Date]],2)&lt;7,0,MAX(0,SUM(OFFSET(Tableau1[[#This Row],[Nombre heures]],-6,,7))+SUM(OFFSET(Tableau1[[#This Row],[H_Abs]],-6,,7))-_HS))</f>
        <v>0</v>
      </c>
      <c r="P118" s="45" t="str">
        <f>IF(Tableau1[[#This Row],[Dimanche/Férié]]="Dimanche/Férié",Tableau1[[#This Row],[Nombre heures]],"")</f>
        <v/>
      </c>
    </row>
    <row r="119" spans="2:16" hidden="1">
      <c r="B119" s="40">
        <f>_xlfn.ISOWEEKNUM(Tableau1[[#This Row],[Date]])</f>
        <v>4</v>
      </c>
      <c r="C119" s="41">
        <f>debut+ROW()-ROW(Tableau1[[#Headers],[Date]])-1</f>
        <v>44587</v>
      </c>
      <c r="D119" s="26" t="str" cm="1">
        <f t="array" ref="D119">IF(OR(Calendrier!$C$3:$C$57=Tableau1[[#This Row],[Date]]),"Dimanche/Férié",IF(WEEKDAY(Tableau1[[#This Row],[Date]])=1,"Dimanche/Férié",""))</f>
        <v/>
      </c>
      <c r="E119" s="26">
        <f>MONTH(Tableau1[[#This Row],[Date]])</f>
        <v>1</v>
      </c>
      <c r="F119" s="26">
        <f>YEAR(Tableau1[[#This Row],[Date]])</f>
        <v>2022</v>
      </c>
      <c r="G119" s="52"/>
      <c r="H119" s="52"/>
      <c r="I119" s="53"/>
      <c r="J119" s="42"/>
      <c r="K119" s="42"/>
      <c r="L119" s="43"/>
      <c r="M1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9" s="45">
        <f>IFERROR(VLOOKUP(Tableau1[[#This Row],[Motif absence 
]],Tmotif[],3,0),0)</f>
        <v>0</v>
      </c>
      <c r="O119" s="45">
        <f ca="1">IF(WEEKDAY(Tableau1[[#This Row],[Date]],2)&lt;7,0,MAX(0,SUM(OFFSET(Tableau1[[#This Row],[Nombre heures]],-6,,7))+SUM(OFFSET(Tableau1[[#This Row],[H_Abs]],-6,,7))-_HS))</f>
        <v>0</v>
      </c>
      <c r="P119" s="45" t="str">
        <f>IF(Tableau1[[#This Row],[Dimanche/Férié]]="Dimanche/Férié",Tableau1[[#This Row],[Nombre heures]],"")</f>
        <v/>
      </c>
    </row>
    <row r="120" spans="2:16" hidden="1">
      <c r="B120" s="40">
        <f>_xlfn.ISOWEEKNUM(Tableau1[[#This Row],[Date]])</f>
        <v>4</v>
      </c>
      <c r="C120" s="41">
        <f>debut+ROW()-ROW(Tableau1[[#Headers],[Date]])-1</f>
        <v>44588</v>
      </c>
      <c r="D120" s="26" t="str" cm="1">
        <f t="array" ref="D120">IF(OR(Calendrier!$C$3:$C$57=Tableau1[[#This Row],[Date]]),"Dimanche/Férié",IF(WEEKDAY(Tableau1[[#This Row],[Date]])=1,"Dimanche/Férié",""))</f>
        <v/>
      </c>
      <c r="E120" s="26">
        <f>MONTH(Tableau1[[#This Row],[Date]])</f>
        <v>1</v>
      </c>
      <c r="F120" s="26">
        <f>YEAR(Tableau1[[#This Row],[Date]])</f>
        <v>2022</v>
      </c>
      <c r="G120" s="52"/>
      <c r="H120" s="52"/>
      <c r="I120" s="53"/>
      <c r="J120" s="42"/>
      <c r="K120" s="42"/>
      <c r="L120" s="43"/>
      <c r="M1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0" s="45">
        <f>IFERROR(VLOOKUP(Tableau1[[#This Row],[Motif absence 
]],Tmotif[],3,0),0)</f>
        <v>0</v>
      </c>
      <c r="O120" s="45">
        <f ca="1">IF(WEEKDAY(Tableau1[[#This Row],[Date]],2)&lt;7,0,MAX(0,SUM(OFFSET(Tableau1[[#This Row],[Nombre heures]],-6,,7))+SUM(OFFSET(Tableau1[[#This Row],[H_Abs]],-6,,7))-_HS))</f>
        <v>0</v>
      </c>
      <c r="P120" s="45" t="str">
        <f>IF(Tableau1[[#This Row],[Dimanche/Férié]]="Dimanche/Férié",Tableau1[[#This Row],[Nombre heures]],"")</f>
        <v/>
      </c>
    </row>
    <row r="121" spans="2:16" hidden="1">
      <c r="B121" s="40">
        <f>_xlfn.ISOWEEKNUM(Tableau1[[#This Row],[Date]])</f>
        <v>4</v>
      </c>
      <c r="C121" s="41">
        <f>debut+ROW()-ROW(Tableau1[[#Headers],[Date]])-1</f>
        <v>44589</v>
      </c>
      <c r="D121" s="26" t="str" cm="1">
        <f t="array" ref="D121">IF(OR(Calendrier!$C$3:$C$57=Tableau1[[#This Row],[Date]]),"Dimanche/Férié",IF(WEEKDAY(Tableau1[[#This Row],[Date]])=1,"Dimanche/Férié",""))</f>
        <v/>
      </c>
      <c r="E121" s="26">
        <f>MONTH(Tableau1[[#This Row],[Date]])</f>
        <v>1</v>
      </c>
      <c r="F121" s="26">
        <f>YEAR(Tableau1[[#This Row],[Date]])</f>
        <v>2022</v>
      </c>
      <c r="G121" s="52"/>
      <c r="H121" s="52"/>
      <c r="I121" s="53"/>
      <c r="J121" s="42"/>
      <c r="K121" s="42"/>
      <c r="L121" s="43"/>
      <c r="M1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1" s="45">
        <f>IFERROR(VLOOKUP(Tableau1[[#This Row],[Motif absence 
]],Tmotif[],3,0),0)</f>
        <v>0</v>
      </c>
      <c r="O121" s="45">
        <f ca="1">IF(WEEKDAY(Tableau1[[#This Row],[Date]],2)&lt;7,0,MAX(0,SUM(OFFSET(Tableau1[[#This Row],[Nombre heures]],-6,,7))+SUM(OFFSET(Tableau1[[#This Row],[H_Abs]],-6,,7))-_HS))</f>
        <v>0</v>
      </c>
      <c r="P121" s="45" t="str">
        <f>IF(Tableau1[[#This Row],[Dimanche/Férié]]="Dimanche/Férié",Tableau1[[#This Row],[Nombre heures]],"")</f>
        <v/>
      </c>
    </row>
    <row r="122" spans="2:16" hidden="1">
      <c r="B122" s="40">
        <f>_xlfn.ISOWEEKNUM(Tableau1[[#This Row],[Date]])</f>
        <v>4</v>
      </c>
      <c r="C122" s="41">
        <f>debut+ROW()-ROW(Tableau1[[#Headers],[Date]])-1</f>
        <v>44590</v>
      </c>
      <c r="D122" s="26" t="str" cm="1">
        <f t="array" ref="D122">IF(OR(Calendrier!$C$3:$C$57=Tableau1[[#This Row],[Date]]),"Dimanche/Férié",IF(WEEKDAY(Tableau1[[#This Row],[Date]])=1,"Dimanche/Férié",""))</f>
        <v/>
      </c>
      <c r="E122" s="26">
        <f>MONTH(Tableau1[[#This Row],[Date]])</f>
        <v>1</v>
      </c>
      <c r="F122" s="26">
        <f>YEAR(Tableau1[[#This Row],[Date]])</f>
        <v>2022</v>
      </c>
      <c r="G122" s="52"/>
      <c r="H122" s="52"/>
      <c r="I122" s="53"/>
      <c r="J122" s="42"/>
      <c r="K122" s="42"/>
      <c r="L122" s="43"/>
      <c r="M1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2" s="45">
        <f>IFERROR(VLOOKUP(Tableau1[[#This Row],[Motif absence 
]],Tmotif[],3,0),0)</f>
        <v>0</v>
      </c>
      <c r="O122" s="45">
        <f ca="1">IF(WEEKDAY(Tableau1[[#This Row],[Date]],2)&lt;7,0,MAX(0,SUM(OFFSET(Tableau1[[#This Row],[Nombre heures]],-6,,7))+SUM(OFFSET(Tableau1[[#This Row],[H_Abs]],-6,,7))-_HS))</f>
        <v>0</v>
      </c>
      <c r="P122" s="45" t="str">
        <f>IF(Tableau1[[#This Row],[Dimanche/Férié]]="Dimanche/Férié",Tableau1[[#This Row],[Nombre heures]],"")</f>
        <v/>
      </c>
    </row>
    <row r="123" spans="2:16" hidden="1">
      <c r="B123" s="40">
        <f>_xlfn.ISOWEEKNUM(Tableau1[[#This Row],[Date]])</f>
        <v>4</v>
      </c>
      <c r="C123" s="41">
        <f>debut+ROW()-ROW(Tableau1[[#Headers],[Date]])-1</f>
        <v>44591</v>
      </c>
      <c r="D123" s="26" t="str" cm="1">
        <f t="array" ref="D123">IF(OR(Calendrier!$C$3:$C$57=Tableau1[[#This Row],[Date]]),"Dimanche/Férié",IF(WEEKDAY(Tableau1[[#This Row],[Date]])=1,"Dimanche/Férié",""))</f>
        <v>Dimanche/Férié</v>
      </c>
      <c r="E123" s="26">
        <f>MONTH(Tableau1[[#This Row],[Date]])</f>
        <v>1</v>
      </c>
      <c r="F123" s="26">
        <f>YEAR(Tableau1[[#This Row],[Date]])</f>
        <v>2022</v>
      </c>
      <c r="G123" s="52"/>
      <c r="H123" s="52"/>
      <c r="I123" s="53"/>
      <c r="J123" s="42"/>
      <c r="K123" s="42"/>
      <c r="L123" s="43"/>
      <c r="M1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3" s="45">
        <f>IFERROR(VLOOKUP(Tableau1[[#This Row],[Motif absence 
]],Tmotif[],3,0),0)</f>
        <v>0</v>
      </c>
      <c r="O123" s="45">
        <f ca="1">IF(WEEKDAY(Tableau1[[#This Row],[Date]],2)&lt;7,0,MAX(0,SUM(OFFSET(Tableau1[[#This Row],[Nombre heures]],-6,,7))+SUM(OFFSET(Tableau1[[#This Row],[H_Abs]],-6,,7))-_HS))</f>
        <v>0</v>
      </c>
      <c r="P123" s="45" t="str">
        <f>IF(Tableau1[[#This Row],[Dimanche/Férié]]="Dimanche/Férié",Tableau1[[#This Row],[Nombre heures]],"")</f>
        <v/>
      </c>
    </row>
    <row r="124" spans="2:16" hidden="1">
      <c r="B124" s="40">
        <f>_xlfn.ISOWEEKNUM(Tableau1[[#This Row],[Date]])</f>
        <v>5</v>
      </c>
      <c r="C124" s="41">
        <f>debut+ROW()-ROW(Tableau1[[#Headers],[Date]])-1</f>
        <v>44592</v>
      </c>
      <c r="D124" s="26" t="str" cm="1">
        <f t="array" ref="D124">IF(OR(Calendrier!$C$3:$C$57=Tableau1[[#This Row],[Date]]),"Dimanche/Férié",IF(WEEKDAY(Tableau1[[#This Row],[Date]])=1,"Dimanche/Férié",""))</f>
        <v/>
      </c>
      <c r="E124" s="26">
        <f>MONTH(Tableau1[[#This Row],[Date]])</f>
        <v>1</v>
      </c>
      <c r="F124" s="26">
        <f>YEAR(Tableau1[[#This Row],[Date]])</f>
        <v>2022</v>
      </c>
      <c r="G124" s="52"/>
      <c r="H124" s="52"/>
      <c r="I124" s="53"/>
      <c r="J124" s="42"/>
      <c r="K124" s="42"/>
      <c r="L124" s="43"/>
      <c r="M1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4" s="45">
        <f>IFERROR(VLOOKUP(Tableau1[[#This Row],[Motif absence 
]],Tmotif[],3,0),0)</f>
        <v>0</v>
      </c>
      <c r="O124" s="45">
        <f ca="1">IF(WEEKDAY(Tableau1[[#This Row],[Date]],2)&lt;7,0,MAX(0,SUM(OFFSET(Tableau1[[#This Row],[Nombre heures]],-6,,7))+SUM(OFFSET(Tableau1[[#This Row],[H_Abs]],-6,,7))-_HS))</f>
        <v>0</v>
      </c>
      <c r="P124" s="45" t="str">
        <f>IF(Tableau1[[#This Row],[Dimanche/Férié]]="Dimanche/Férié",Tableau1[[#This Row],[Nombre heures]],"")</f>
        <v/>
      </c>
    </row>
    <row r="125" spans="2:16" hidden="1">
      <c r="B125" s="40">
        <f>_xlfn.ISOWEEKNUM(Tableau1[[#This Row],[Date]])</f>
        <v>5</v>
      </c>
      <c r="C125" s="41">
        <f>debut+ROW()-ROW(Tableau1[[#Headers],[Date]])-1</f>
        <v>44593</v>
      </c>
      <c r="D125" s="26" t="str" cm="1">
        <f t="array" ref="D125">IF(OR(Calendrier!$C$3:$C$57=Tableau1[[#This Row],[Date]]),"Dimanche/Férié",IF(WEEKDAY(Tableau1[[#This Row],[Date]])=1,"Dimanche/Férié",""))</f>
        <v/>
      </c>
      <c r="E125" s="26">
        <f>MONTH(Tableau1[[#This Row],[Date]])</f>
        <v>2</v>
      </c>
      <c r="F125" s="26">
        <f>YEAR(Tableau1[[#This Row],[Date]])</f>
        <v>2022</v>
      </c>
      <c r="G125" s="52"/>
      <c r="H125" s="52"/>
      <c r="I125" s="53"/>
      <c r="J125" s="42"/>
      <c r="K125" s="42"/>
      <c r="L125" s="43"/>
      <c r="M1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5" s="45">
        <f>IFERROR(VLOOKUP(Tableau1[[#This Row],[Motif absence 
]],Tmotif[],3,0),0)</f>
        <v>0</v>
      </c>
      <c r="O125" s="45">
        <f ca="1">IF(WEEKDAY(Tableau1[[#This Row],[Date]],2)&lt;7,0,MAX(0,SUM(OFFSET(Tableau1[[#This Row],[Nombre heures]],-6,,7))+SUM(OFFSET(Tableau1[[#This Row],[H_Abs]],-6,,7))-_HS))</f>
        <v>0</v>
      </c>
      <c r="P125" s="45" t="str">
        <f>IF(Tableau1[[#This Row],[Dimanche/Férié]]="Dimanche/Férié",Tableau1[[#This Row],[Nombre heures]],"")</f>
        <v/>
      </c>
    </row>
    <row r="126" spans="2:16" hidden="1">
      <c r="B126" s="40">
        <f>_xlfn.ISOWEEKNUM(Tableau1[[#This Row],[Date]])</f>
        <v>5</v>
      </c>
      <c r="C126" s="41">
        <f>debut+ROW()-ROW(Tableau1[[#Headers],[Date]])-1</f>
        <v>44594</v>
      </c>
      <c r="D126" s="26" t="str" cm="1">
        <f t="array" ref="D126">IF(OR(Calendrier!$C$3:$C$57=Tableau1[[#This Row],[Date]]),"Dimanche/Férié",IF(WEEKDAY(Tableau1[[#This Row],[Date]])=1,"Dimanche/Férié",""))</f>
        <v/>
      </c>
      <c r="E126" s="26">
        <f>MONTH(Tableau1[[#This Row],[Date]])</f>
        <v>2</v>
      </c>
      <c r="F126" s="26">
        <f>YEAR(Tableau1[[#This Row],[Date]])</f>
        <v>2022</v>
      </c>
      <c r="G126" s="52"/>
      <c r="H126" s="52"/>
      <c r="I126" s="53"/>
      <c r="J126" s="42"/>
      <c r="K126" s="42"/>
      <c r="L126" s="43"/>
      <c r="M1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6" s="45">
        <f>IFERROR(VLOOKUP(Tableau1[[#This Row],[Motif absence 
]],Tmotif[],3,0),0)</f>
        <v>0</v>
      </c>
      <c r="O126" s="45">
        <f ca="1">IF(WEEKDAY(Tableau1[[#This Row],[Date]],2)&lt;7,0,MAX(0,SUM(OFFSET(Tableau1[[#This Row],[Nombre heures]],-6,,7))+SUM(OFFSET(Tableau1[[#This Row],[H_Abs]],-6,,7))-_HS))</f>
        <v>0</v>
      </c>
      <c r="P126" s="45" t="str">
        <f>IF(Tableau1[[#This Row],[Dimanche/Férié]]="Dimanche/Férié",Tableau1[[#This Row],[Nombre heures]],"")</f>
        <v/>
      </c>
    </row>
    <row r="127" spans="2:16" hidden="1">
      <c r="B127" s="40">
        <f>_xlfn.ISOWEEKNUM(Tableau1[[#This Row],[Date]])</f>
        <v>5</v>
      </c>
      <c r="C127" s="41">
        <f>debut+ROW()-ROW(Tableau1[[#Headers],[Date]])-1</f>
        <v>44595</v>
      </c>
      <c r="D127" s="26" t="str" cm="1">
        <f t="array" ref="D127">IF(OR(Calendrier!$C$3:$C$57=Tableau1[[#This Row],[Date]]),"Dimanche/Férié",IF(WEEKDAY(Tableau1[[#This Row],[Date]])=1,"Dimanche/Férié",""))</f>
        <v/>
      </c>
      <c r="E127" s="26">
        <f>MONTH(Tableau1[[#This Row],[Date]])</f>
        <v>2</v>
      </c>
      <c r="F127" s="26">
        <f>YEAR(Tableau1[[#This Row],[Date]])</f>
        <v>2022</v>
      </c>
      <c r="G127" s="52"/>
      <c r="H127" s="52"/>
      <c r="I127" s="53"/>
      <c r="J127" s="42"/>
      <c r="K127" s="42"/>
      <c r="L127" s="43"/>
      <c r="M1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7" s="45">
        <f>IFERROR(VLOOKUP(Tableau1[[#This Row],[Motif absence 
]],Tmotif[],3,0),0)</f>
        <v>0</v>
      </c>
      <c r="O127" s="45">
        <f ca="1">IF(WEEKDAY(Tableau1[[#This Row],[Date]],2)&lt;7,0,MAX(0,SUM(OFFSET(Tableau1[[#This Row],[Nombre heures]],-6,,7))+SUM(OFFSET(Tableau1[[#This Row],[H_Abs]],-6,,7))-_HS))</f>
        <v>0</v>
      </c>
      <c r="P127" s="45" t="str">
        <f>IF(Tableau1[[#This Row],[Dimanche/Férié]]="Dimanche/Férié",Tableau1[[#This Row],[Nombre heures]],"")</f>
        <v/>
      </c>
    </row>
    <row r="128" spans="2:16" hidden="1">
      <c r="B128" s="40">
        <f>_xlfn.ISOWEEKNUM(Tableau1[[#This Row],[Date]])</f>
        <v>5</v>
      </c>
      <c r="C128" s="41">
        <f>debut+ROW()-ROW(Tableau1[[#Headers],[Date]])-1</f>
        <v>44596</v>
      </c>
      <c r="D128" s="26" t="str" cm="1">
        <f t="array" ref="D128">IF(OR(Calendrier!$C$3:$C$57=Tableau1[[#This Row],[Date]]),"Dimanche/Férié",IF(WEEKDAY(Tableau1[[#This Row],[Date]])=1,"Dimanche/Férié",""))</f>
        <v/>
      </c>
      <c r="E128" s="26">
        <f>MONTH(Tableau1[[#This Row],[Date]])</f>
        <v>2</v>
      </c>
      <c r="F128" s="26">
        <f>YEAR(Tableau1[[#This Row],[Date]])</f>
        <v>2022</v>
      </c>
      <c r="G128" s="52"/>
      <c r="H128" s="52"/>
      <c r="I128" s="53"/>
      <c r="J128" s="42"/>
      <c r="K128" s="42"/>
      <c r="L128" s="43"/>
      <c r="M1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8" s="45">
        <f>IFERROR(VLOOKUP(Tableau1[[#This Row],[Motif absence 
]],Tmotif[],3,0),0)</f>
        <v>0</v>
      </c>
      <c r="O128" s="45">
        <f ca="1">IF(WEEKDAY(Tableau1[[#This Row],[Date]],2)&lt;7,0,MAX(0,SUM(OFFSET(Tableau1[[#This Row],[Nombre heures]],-6,,7))+SUM(OFFSET(Tableau1[[#This Row],[H_Abs]],-6,,7))-_HS))</f>
        <v>0</v>
      </c>
      <c r="P128" s="45" t="str">
        <f>IF(Tableau1[[#This Row],[Dimanche/Férié]]="Dimanche/Férié",Tableau1[[#This Row],[Nombre heures]],"")</f>
        <v/>
      </c>
    </row>
    <row r="129" spans="2:16" hidden="1">
      <c r="B129" s="40">
        <f>_xlfn.ISOWEEKNUM(Tableau1[[#This Row],[Date]])</f>
        <v>5</v>
      </c>
      <c r="C129" s="41">
        <f>debut+ROW()-ROW(Tableau1[[#Headers],[Date]])-1</f>
        <v>44597</v>
      </c>
      <c r="D129" s="26" t="str" cm="1">
        <f t="array" ref="D129">IF(OR(Calendrier!$C$3:$C$57=Tableau1[[#This Row],[Date]]),"Dimanche/Férié",IF(WEEKDAY(Tableau1[[#This Row],[Date]])=1,"Dimanche/Férié",""))</f>
        <v/>
      </c>
      <c r="E129" s="26">
        <f>MONTH(Tableau1[[#This Row],[Date]])</f>
        <v>2</v>
      </c>
      <c r="F129" s="26">
        <f>YEAR(Tableau1[[#This Row],[Date]])</f>
        <v>2022</v>
      </c>
      <c r="G129" s="52"/>
      <c r="H129" s="52"/>
      <c r="I129" s="53"/>
      <c r="J129" s="42"/>
      <c r="K129" s="42"/>
      <c r="L129" s="43"/>
      <c r="M1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9" s="45">
        <f>IFERROR(VLOOKUP(Tableau1[[#This Row],[Motif absence 
]],Tmotif[],3,0),0)</f>
        <v>0</v>
      </c>
      <c r="O129" s="45">
        <f ca="1">IF(WEEKDAY(Tableau1[[#This Row],[Date]],2)&lt;7,0,MAX(0,SUM(OFFSET(Tableau1[[#This Row],[Nombre heures]],-6,,7))+SUM(OFFSET(Tableau1[[#This Row],[H_Abs]],-6,,7))-_HS))</f>
        <v>0</v>
      </c>
      <c r="P129" s="45" t="str">
        <f>IF(Tableau1[[#This Row],[Dimanche/Férié]]="Dimanche/Férié",Tableau1[[#This Row],[Nombre heures]],"")</f>
        <v/>
      </c>
    </row>
    <row r="130" spans="2:16" hidden="1">
      <c r="B130" s="40">
        <f>_xlfn.ISOWEEKNUM(Tableau1[[#This Row],[Date]])</f>
        <v>5</v>
      </c>
      <c r="C130" s="41">
        <f>debut+ROW()-ROW(Tableau1[[#Headers],[Date]])-1</f>
        <v>44598</v>
      </c>
      <c r="D130" s="26" t="str" cm="1">
        <f t="array" ref="D130">IF(OR(Calendrier!$C$3:$C$57=Tableau1[[#This Row],[Date]]),"Dimanche/Férié",IF(WEEKDAY(Tableau1[[#This Row],[Date]])=1,"Dimanche/Férié",""))</f>
        <v>Dimanche/Férié</v>
      </c>
      <c r="E130" s="26">
        <f>MONTH(Tableau1[[#This Row],[Date]])</f>
        <v>2</v>
      </c>
      <c r="F130" s="26">
        <f>YEAR(Tableau1[[#This Row],[Date]])</f>
        <v>2022</v>
      </c>
      <c r="G130" s="52"/>
      <c r="H130" s="52"/>
      <c r="I130" s="53"/>
      <c r="J130" s="42"/>
      <c r="K130" s="42"/>
      <c r="L130" s="43"/>
      <c r="M1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0" s="45">
        <f>IFERROR(VLOOKUP(Tableau1[[#This Row],[Motif absence 
]],Tmotif[],3,0),0)</f>
        <v>0</v>
      </c>
      <c r="O130" s="45">
        <f ca="1">IF(WEEKDAY(Tableau1[[#This Row],[Date]],2)&lt;7,0,MAX(0,SUM(OFFSET(Tableau1[[#This Row],[Nombre heures]],-6,,7))+SUM(OFFSET(Tableau1[[#This Row],[H_Abs]],-6,,7))-_HS))</f>
        <v>0</v>
      </c>
      <c r="P130" s="45" t="str">
        <f>IF(Tableau1[[#This Row],[Dimanche/Férié]]="Dimanche/Férié",Tableau1[[#This Row],[Nombre heures]],"")</f>
        <v/>
      </c>
    </row>
    <row r="131" spans="2:16" hidden="1">
      <c r="B131" s="40">
        <f>_xlfn.ISOWEEKNUM(Tableau1[[#This Row],[Date]])</f>
        <v>6</v>
      </c>
      <c r="C131" s="41">
        <f>debut+ROW()-ROW(Tableau1[[#Headers],[Date]])-1</f>
        <v>44599</v>
      </c>
      <c r="D131" s="26" t="str" cm="1">
        <f t="array" ref="D131">IF(OR(Calendrier!$C$3:$C$57=Tableau1[[#This Row],[Date]]),"Dimanche/Férié",IF(WEEKDAY(Tableau1[[#This Row],[Date]])=1,"Dimanche/Férié",""))</f>
        <v/>
      </c>
      <c r="E131" s="26">
        <f>MONTH(Tableau1[[#This Row],[Date]])</f>
        <v>2</v>
      </c>
      <c r="F131" s="26">
        <f>YEAR(Tableau1[[#This Row],[Date]])</f>
        <v>2022</v>
      </c>
      <c r="G131" s="52"/>
      <c r="H131" s="52"/>
      <c r="I131" s="53"/>
      <c r="J131" s="42"/>
      <c r="K131" s="42"/>
      <c r="L131" s="43"/>
      <c r="M1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1" s="45">
        <f>IFERROR(VLOOKUP(Tableau1[[#This Row],[Motif absence 
]],Tmotif[],3,0),0)</f>
        <v>0</v>
      </c>
      <c r="O131" s="45">
        <f ca="1">IF(WEEKDAY(Tableau1[[#This Row],[Date]],2)&lt;7,0,MAX(0,SUM(OFFSET(Tableau1[[#This Row],[Nombre heures]],-6,,7))+SUM(OFFSET(Tableau1[[#This Row],[H_Abs]],-6,,7))-_HS))</f>
        <v>0</v>
      </c>
      <c r="P131" s="45" t="str">
        <f>IF(Tableau1[[#This Row],[Dimanche/Férié]]="Dimanche/Férié",Tableau1[[#This Row],[Nombre heures]],"")</f>
        <v/>
      </c>
    </row>
    <row r="132" spans="2:16" hidden="1">
      <c r="B132" s="40">
        <f>_xlfn.ISOWEEKNUM(Tableau1[[#This Row],[Date]])</f>
        <v>6</v>
      </c>
      <c r="C132" s="41">
        <f>debut+ROW()-ROW(Tableau1[[#Headers],[Date]])-1</f>
        <v>44600</v>
      </c>
      <c r="D132" s="26" t="str" cm="1">
        <f t="array" ref="D132">IF(OR(Calendrier!$C$3:$C$57=Tableau1[[#This Row],[Date]]),"Dimanche/Férié",IF(WEEKDAY(Tableau1[[#This Row],[Date]])=1,"Dimanche/Férié",""))</f>
        <v/>
      </c>
      <c r="E132" s="26">
        <f>MONTH(Tableau1[[#This Row],[Date]])</f>
        <v>2</v>
      </c>
      <c r="F132" s="26">
        <f>YEAR(Tableau1[[#This Row],[Date]])</f>
        <v>2022</v>
      </c>
      <c r="G132" s="52"/>
      <c r="H132" s="52"/>
      <c r="I132" s="53"/>
      <c r="J132" s="42"/>
      <c r="K132" s="42"/>
      <c r="L132" s="43"/>
      <c r="M1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2" s="45">
        <f>IFERROR(VLOOKUP(Tableau1[[#This Row],[Motif absence 
]],Tmotif[],3,0),0)</f>
        <v>0</v>
      </c>
      <c r="O132" s="45">
        <f ca="1">IF(WEEKDAY(Tableau1[[#This Row],[Date]],2)&lt;7,0,MAX(0,SUM(OFFSET(Tableau1[[#This Row],[Nombre heures]],-6,,7))+SUM(OFFSET(Tableau1[[#This Row],[H_Abs]],-6,,7))-_HS))</f>
        <v>0</v>
      </c>
      <c r="P132" s="45" t="str">
        <f>IF(Tableau1[[#This Row],[Dimanche/Férié]]="Dimanche/Férié",Tableau1[[#This Row],[Nombre heures]],"")</f>
        <v/>
      </c>
    </row>
    <row r="133" spans="2:16" hidden="1">
      <c r="B133" s="40">
        <f>_xlfn.ISOWEEKNUM(Tableau1[[#This Row],[Date]])</f>
        <v>6</v>
      </c>
      <c r="C133" s="41">
        <f>debut+ROW()-ROW(Tableau1[[#Headers],[Date]])-1</f>
        <v>44601</v>
      </c>
      <c r="D133" s="26" t="str" cm="1">
        <f t="array" ref="D133">IF(OR(Calendrier!$C$3:$C$57=Tableau1[[#This Row],[Date]]),"Dimanche/Férié",IF(WEEKDAY(Tableau1[[#This Row],[Date]])=1,"Dimanche/Férié",""))</f>
        <v/>
      </c>
      <c r="E133" s="26">
        <f>MONTH(Tableau1[[#This Row],[Date]])</f>
        <v>2</v>
      </c>
      <c r="F133" s="26">
        <f>YEAR(Tableau1[[#This Row],[Date]])</f>
        <v>2022</v>
      </c>
      <c r="G133" s="52"/>
      <c r="H133" s="52"/>
      <c r="I133" s="53"/>
      <c r="J133" s="42"/>
      <c r="K133" s="42"/>
      <c r="L133" s="43"/>
      <c r="M1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3" s="45">
        <f>IFERROR(VLOOKUP(Tableau1[[#This Row],[Motif absence 
]],Tmotif[],3,0),0)</f>
        <v>0</v>
      </c>
      <c r="O133" s="45">
        <f ca="1">IF(WEEKDAY(Tableau1[[#This Row],[Date]],2)&lt;7,0,MAX(0,SUM(OFFSET(Tableau1[[#This Row],[Nombre heures]],-6,,7))+SUM(OFFSET(Tableau1[[#This Row],[H_Abs]],-6,,7))-_HS))</f>
        <v>0</v>
      </c>
      <c r="P133" s="45" t="str">
        <f>IF(Tableau1[[#This Row],[Dimanche/Férié]]="Dimanche/Férié",Tableau1[[#This Row],[Nombre heures]],"")</f>
        <v/>
      </c>
    </row>
    <row r="134" spans="2:16" hidden="1">
      <c r="B134" s="40">
        <f>_xlfn.ISOWEEKNUM(Tableau1[[#This Row],[Date]])</f>
        <v>6</v>
      </c>
      <c r="C134" s="41">
        <f>debut+ROW()-ROW(Tableau1[[#Headers],[Date]])-1</f>
        <v>44602</v>
      </c>
      <c r="D134" s="26" t="str" cm="1">
        <f t="array" ref="D134">IF(OR(Calendrier!$C$3:$C$57=Tableau1[[#This Row],[Date]]),"Dimanche/Férié",IF(WEEKDAY(Tableau1[[#This Row],[Date]])=1,"Dimanche/Férié",""))</f>
        <v/>
      </c>
      <c r="E134" s="26">
        <f>MONTH(Tableau1[[#This Row],[Date]])</f>
        <v>2</v>
      </c>
      <c r="F134" s="26">
        <f>YEAR(Tableau1[[#This Row],[Date]])</f>
        <v>2022</v>
      </c>
      <c r="G134" s="52"/>
      <c r="H134" s="52"/>
      <c r="I134" s="53"/>
      <c r="J134" s="42"/>
      <c r="K134" s="42"/>
      <c r="L134" s="43"/>
      <c r="M1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4" s="45">
        <f>IFERROR(VLOOKUP(Tableau1[[#This Row],[Motif absence 
]],Tmotif[],3,0),0)</f>
        <v>0</v>
      </c>
      <c r="O134" s="45">
        <f ca="1">IF(WEEKDAY(Tableau1[[#This Row],[Date]],2)&lt;7,0,MAX(0,SUM(OFFSET(Tableau1[[#This Row],[Nombre heures]],-6,,7))+SUM(OFFSET(Tableau1[[#This Row],[H_Abs]],-6,,7))-_HS))</f>
        <v>0</v>
      </c>
      <c r="P134" s="45" t="str">
        <f>IF(Tableau1[[#This Row],[Dimanche/Férié]]="Dimanche/Férié",Tableau1[[#This Row],[Nombre heures]],"")</f>
        <v/>
      </c>
    </row>
    <row r="135" spans="2:16" hidden="1">
      <c r="B135" s="40">
        <f>_xlfn.ISOWEEKNUM(Tableau1[[#This Row],[Date]])</f>
        <v>6</v>
      </c>
      <c r="C135" s="41">
        <f>debut+ROW()-ROW(Tableau1[[#Headers],[Date]])-1</f>
        <v>44603</v>
      </c>
      <c r="D135" s="26" t="str" cm="1">
        <f t="array" ref="D135">IF(OR(Calendrier!$C$3:$C$57=Tableau1[[#This Row],[Date]]),"Dimanche/Férié",IF(WEEKDAY(Tableau1[[#This Row],[Date]])=1,"Dimanche/Férié",""))</f>
        <v/>
      </c>
      <c r="E135" s="26">
        <f>MONTH(Tableau1[[#This Row],[Date]])</f>
        <v>2</v>
      </c>
      <c r="F135" s="26">
        <f>YEAR(Tableau1[[#This Row],[Date]])</f>
        <v>2022</v>
      </c>
      <c r="G135" s="52"/>
      <c r="H135" s="52"/>
      <c r="I135" s="53"/>
      <c r="J135" s="42"/>
      <c r="K135" s="42"/>
      <c r="L135" s="43"/>
      <c r="M1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5" s="45">
        <f>IFERROR(VLOOKUP(Tableau1[[#This Row],[Motif absence 
]],Tmotif[],3,0),0)</f>
        <v>0</v>
      </c>
      <c r="O135" s="45">
        <f ca="1">IF(WEEKDAY(Tableau1[[#This Row],[Date]],2)&lt;7,0,MAX(0,SUM(OFFSET(Tableau1[[#This Row],[Nombre heures]],-6,,7))+SUM(OFFSET(Tableau1[[#This Row],[H_Abs]],-6,,7))-_HS))</f>
        <v>0</v>
      </c>
      <c r="P135" s="45" t="str">
        <f>IF(Tableau1[[#This Row],[Dimanche/Férié]]="Dimanche/Férié",Tableau1[[#This Row],[Nombre heures]],"")</f>
        <v/>
      </c>
    </row>
    <row r="136" spans="2:16" hidden="1">
      <c r="B136" s="40">
        <f>_xlfn.ISOWEEKNUM(Tableau1[[#This Row],[Date]])</f>
        <v>6</v>
      </c>
      <c r="C136" s="41">
        <f>debut+ROW()-ROW(Tableau1[[#Headers],[Date]])-1</f>
        <v>44604</v>
      </c>
      <c r="D136" s="26" t="str" cm="1">
        <f t="array" ref="D136">IF(OR(Calendrier!$C$3:$C$57=Tableau1[[#This Row],[Date]]),"Dimanche/Férié",IF(WEEKDAY(Tableau1[[#This Row],[Date]])=1,"Dimanche/Férié",""))</f>
        <v/>
      </c>
      <c r="E136" s="26">
        <f>MONTH(Tableau1[[#This Row],[Date]])</f>
        <v>2</v>
      </c>
      <c r="F136" s="26">
        <f>YEAR(Tableau1[[#This Row],[Date]])</f>
        <v>2022</v>
      </c>
      <c r="G136" s="52"/>
      <c r="H136" s="52"/>
      <c r="I136" s="53"/>
      <c r="J136" s="42"/>
      <c r="K136" s="42"/>
      <c r="L136" s="43"/>
      <c r="M1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6" s="45">
        <f>IFERROR(VLOOKUP(Tableau1[[#This Row],[Motif absence 
]],Tmotif[],3,0),0)</f>
        <v>0</v>
      </c>
      <c r="O136" s="45">
        <f ca="1">IF(WEEKDAY(Tableau1[[#This Row],[Date]],2)&lt;7,0,MAX(0,SUM(OFFSET(Tableau1[[#This Row],[Nombre heures]],-6,,7))+SUM(OFFSET(Tableau1[[#This Row],[H_Abs]],-6,,7))-_HS))</f>
        <v>0</v>
      </c>
      <c r="P136" s="45" t="str">
        <f>IF(Tableau1[[#This Row],[Dimanche/Férié]]="Dimanche/Férié",Tableau1[[#This Row],[Nombre heures]],"")</f>
        <v/>
      </c>
    </row>
    <row r="137" spans="2:16" hidden="1">
      <c r="B137" s="40">
        <f>_xlfn.ISOWEEKNUM(Tableau1[[#This Row],[Date]])</f>
        <v>6</v>
      </c>
      <c r="C137" s="41">
        <f>debut+ROW()-ROW(Tableau1[[#Headers],[Date]])-1</f>
        <v>44605</v>
      </c>
      <c r="D137" s="26" t="str" cm="1">
        <f t="array" ref="D137">IF(OR(Calendrier!$C$3:$C$57=Tableau1[[#This Row],[Date]]),"Dimanche/Férié",IF(WEEKDAY(Tableau1[[#This Row],[Date]])=1,"Dimanche/Férié",""))</f>
        <v>Dimanche/Férié</v>
      </c>
      <c r="E137" s="26">
        <f>MONTH(Tableau1[[#This Row],[Date]])</f>
        <v>2</v>
      </c>
      <c r="F137" s="26">
        <f>YEAR(Tableau1[[#This Row],[Date]])</f>
        <v>2022</v>
      </c>
      <c r="G137" s="52"/>
      <c r="H137" s="52"/>
      <c r="I137" s="53"/>
      <c r="J137" s="42"/>
      <c r="K137" s="42"/>
      <c r="L137" s="43"/>
      <c r="M1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7" s="45">
        <f>IFERROR(VLOOKUP(Tableau1[[#This Row],[Motif absence 
]],Tmotif[],3,0),0)</f>
        <v>0</v>
      </c>
      <c r="O137" s="45">
        <f ca="1">IF(WEEKDAY(Tableau1[[#This Row],[Date]],2)&lt;7,0,MAX(0,SUM(OFFSET(Tableau1[[#This Row],[Nombre heures]],-6,,7))+SUM(OFFSET(Tableau1[[#This Row],[H_Abs]],-6,,7))-_HS))</f>
        <v>0</v>
      </c>
      <c r="P137" s="45" t="str">
        <f>IF(Tableau1[[#This Row],[Dimanche/Férié]]="Dimanche/Férié",Tableau1[[#This Row],[Nombre heures]],"")</f>
        <v/>
      </c>
    </row>
    <row r="138" spans="2:16" hidden="1">
      <c r="B138" s="40">
        <f>_xlfn.ISOWEEKNUM(Tableau1[[#This Row],[Date]])</f>
        <v>7</v>
      </c>
      <c r="C138" s="41">
        <f>debut+ROW()-ROW(Tableau1[[#Headers],[Date]])-1</f>
        <v>44606</v>
      </c>
      <c r="D138" s="26" t="str" cm="1">
        <f t="array" ref="D138">IF(OR(Calendrier!$C$3:$C$57=Tableau1[[#This Row],[Date]]),"Dimanche/Férié",IF(WEEKDAY(Tableau1[[#This Row],[Date]])=1,"Dimanche/Férié",""))</f>
        <v/>
      </c>
      <c r="E138" s="26">
        <f>MONTH(Tableau1[[#This Row],[Date]])</f>
        <v>2</v>
      </c>
      <c r="F138" s="26">
        <f>YEAR(Tableau1[[#This Row],[Date]])</f>
        <v>2022</v>
      </c>
      <c r="G138" s="52"/>
      <c r="H138" s="52"/>
      <c r="I138" s="53"/>
      <c r="J138" s="42"/>
      <c r="K138" s="42"/>
      <c r="L138" s="43"/>
      <c r="M1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8" s="45">
        <f>IFERROR(VLOOKUP(Tableau1[[#This Row],[Motif absence 
]],Tmotif[],3,0),0)</f>
        <v>0</v>
      </c>
      <c r="O138" s="45">
        <f ca="1">IF(WEEKDAY(Tableau1[[#This Row],[Date]],2)&lt;7,0,MAX(0,SUM(OFFSET(Tableau1[[#This Row],[Nombre heures]],-6,,7))+SUM(OFFSET(Tableau1[[#This Row],[H_Abs]],-6,,7))-_HS))</f>
        <v>0</v>
      </c>
      <c r="P138" s="45" t="str">
        <f>IF(Tableau1[[#This Row],[Dimanche/Férié]]="Dimanche/Férié",Tableau1[[#This Row],[Nombre heures]],"")</f>
        <v/>
      </c>
    </row>
    <row r="139" spans="2:16" hidden="1">
      <c r="B139" s="40">
        <f>_xlfn.ISOWEEKNUM(Tableau1[[#This Row],[Date]])</f>
        <v>7</v>
      </c>
      <c r="C139" s="41">
        <f>debut+ROW()-ROW(Tableau1[[#Headers],[Date]])-1</f>
        <v>44607</v>
      </c>
      <c r="D139" s="26" t="str" cm="1">
        <f t="array" ref="D139">IF(OR(Calendrier!$C$3:$C$57=Tableau1[[#This Row],[Date]]),"Dimanche/Férié",IF(WEEKDAY(Tableau1[[#This Row],[Date]])=1,"Dimanche/Férié",""))</f>
        <v/>
      </c>
      <c r="E139" s="26">
        <f>MONTH(Tableau1[[#This Row],[Date]])</f>
        <v>2</v>
      </c>
      <c r="F139" s="26">
        <f>YEAR(Tableau1[[#This Row],[Date]])</f>
        <v>2022</v>
      </c>
      <c r="G139" s="52"/>
      <c r="H139" s="52"/>
      <c r="I139" s="53"/>
      <c r="J139" s="42"/>
      <c r="K139" s="42"/>
      <c r="L139" s="43"/>
      <c r="M1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9" s="45">
        <f>IFERROR(VLOOKUP(Tableau1[[#This Row],[Motif absence 
]],Tmotif[],3,0),0)</f>
        <v>0</v>
      </c>
      <c r="O139" s="45">
        <f ca="1">IF(WEEKDAY(Tableau1[[#This Row],[Date]],2)&lt;7,0,MAX(0,SUM(OFFSET(Tableau1[[#This Row],[Nombre heures]],-6,,7))+SUM(OFFSET(Tableau1[[#This Row],[H_Abs]],-6,,7))-_HS))</f>
        <v>0</v>
      </c>
      <c r="P139" s="45" t="str">
        <f>IF(Tableau1[[#This Row],[Dimanche/Férié]]="Dimanche/Férié",Tableau1[[#This Row],[Nombre heures]],"")</f>
        <v/>
      </c>
    </row>
    <row r="140" spans="2:16" hidden="1">
      <c r="B140" s="40">
        <f>_xlfn.ISOWEEKNUM(Tableau1[[#This Row],[Date]])</f>
        <v>7</v>
      </c>
      <c r="C140" s="41">
        <f>debut+ROW()-ROW(Tableau1[[#Headers],[Date]])-1</f>
        <v>44608</v>
      </c>
      <c r="D140" s="26" t="str" cm="1">
        <f t="array" ref="D140">IF(OR(Calendrier!$C$3:$C$57=Tableau1[[#This Row],[Date]]),"Dimanche/Férié",IF(WEEKDAY(Tableau1[[#This Row],[Date]])=1,"Dimanche/Férié",""))</f>
        <v/>
      </c>
      <c r="E140" s="26">
        <f>MONTH(Tableau1[[#This Row],[Date]])</f>
        <v>2</v>
      </c>
      <c r="F140" s="26">
        <f>YEAR(Tableau1[[#This Row],[Date]])</f>
        <v>2022</v>
      </c>
      <c r="G140" s="52"/>
      <c r="H140" s="52"/>
      <c r="I140" s="53"/>
      <c r="J140" s="42"/>
      <c r="K140" s="42"/>
      <c r="L140" s="43"/>
      <c r="M1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0" s="45">
        <f>IFERROR(VLOOKUP(Tableau1[[#This Row],[Motif absence 
]],Tmotif[],3,0),0)</f>
        <v>0</v>
      </c>
      <c r="O140" s="45">
        <f ca="1">IF(WEEKDAY(Tableau1[[#This Row],[Date]],2)&lt;7,0,MAX(0,SUM(OFFSET(Tableau1[[#This Row],[Nombre heures]],-6,,7))+SUM(OFFSET(Tableau1[[#This Row],[H_Abs]],-6,,7))-_HS))</f>
        <v>0</v>
      </c>
      <c r="P140" s="45" t="str">
        <f>IF(Tableau1[[#This Row],[Dimanche/Férié]]="Dimanche/Férié",Tableau1[[#This Row],[Nombre heures]],"")</f>
        <v/>
      </c>
    </row>
    <row r="141" spans="2:16" hidden="1">
      <c r="B141" s="40">
        <f>_xlfn.ISOWEEKNUM(Tableau1[[#This Row],[Date]])</f>
        <v>7</v>
      </c>
      <c r="C141" s="41">
        <f>debut+ROW()-ROW(Tableau1[[#Headers],[Date]])-1</f>
        <v>44609</v>
      </c>
      <c r="D141" s="26" t="str" cm="1">
        <f t="array" ref="D141">IF(OR(Calendrier!$C$3:$C$57=Tableau1[[#This Row],[Date]]),"Dimanche/Férié",IF(WEEKDAY(Tableau1[[#This Row],[Date]])=1,"Dimanche/Férié",""))</f>
        <v/>
      </c>
      <c r="E141" s="26">
        <f>MONTH(Tableau1[[#This Row],[Date]])</f>
        <v>2</v>
      </c>
      <c r="F141" s="26">
        <f>YEAR(Tableau1[[#This Row],[Date]])</f>
        <v>2022</v>
      </c>
      <c r="G141" s="52"/>
      <c r="H141" s="52"/>
      <c r="I141" s="53"/>
      <c r="J141" s="42"/>
      <c r="K141" s="42"/>
      <c r="L141" s="43"/>
      <c r="M1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1" s="45">
        <f>IFERROR(VLOOKUP(Tableau1[[#This Row],[Motif absence 
]],Tmotif[],3,0),0)</f>
        <v>0</v>
      </c>
      <c r="O141" s="45">
        <f ca="1">IF(WEEKDAY(Tableau1[[#This Row],[Date]],2)&lt;7,0,MAX(0,SUM(OFFSET(Tableau1[[#This Row],[Nombre heures]],-6,,7))+SUM(OFFSET(Tableau1[[#This Row],[H_Abs]],-6,,7))-_HS))</f>
        <v>0</v>
      </c>
      <c r="P141" s="45" t="str">
        <f>IF(Tableau1[[#This Row],[Dimanche/Férié]]="Dimanche/Férié",Tableau1[[#This Row],[Nombre heures]],"")</f>
        <v/>
      </c>
    </row>
    <row r="142" spans="2:16" hidden="1">
      <c r="B142" s="40">
        <f>_xlfn.ISOWEEKNUM(Tableau1[[#This Row],[Date]])</f>
        <v>7</v>
      </c>
      <c r="C142" s="41">
        <f>debut+ROW()-ROW(Tableau1[[#Headers],[Date]])-1</f>
        <v>44610</v>
      </c>
      <c r="D142" s="26" t="str" cm="1">
        <f t="array" ref="D142">IF(OR(Calendrier!$C$3:$C$57=Tableau1[[#This Row],[Date]]),"Dimanche/Férié",IF(WEEKDAY(Tableau1[[#This Row],[Date]])=1,"Dimanche/Férié",""))</f>
        <v/>
      </c>
      <c r="E142" s="26">
        <f>MONTH(Tableau1[[#This Row],[Date]])</f>
        <v>2</v>
      </c>
      <c r="F142" s="26">
        <f>YEAR(Tableau1[[#This Row],[Date]])</f>
        <v>2022</v>
      </c>
      <c r="G142" s="52"/>
      <c r="H142" s="52"/>
      <c r="I142" s="53"/>
      <c r="J142" s="42"/>
      <c r="K142" s="42"/>
      <c r="L142" s="43"/>
      <c r="M1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2" s="45">
        <f>IFERROR(VLOOKUP(Tableau1[[#This Row],[Motif absence 
]],Tmotif[],3,0),0)</f>
        <v>0</v>
      </c>
      <c r="O142" s="45">
        <f ca="1">IF(WEEKDAY(Tableau1[[#This Row],[Date]],2)&lt;7,0,MAX(0,SUM(OFFSET(Tableau1[[#This Row],[Nombre heures]],-6,,7))+SUM(OFFSET(Tableau1[[#This Row],[H_Abs]],-6,,7))-_HS))</f>
        <v>0</v>
      </c>
      <c r="P142" s="45" t="str">
        <f>IF(Tableau1[[#This Row],[Dimanche/Férié]]="Dimanche/Férié",Tableau1[[#This Row],[Nombre heures]],"")</f>
        <v/>
      </c>
    </row>
    <row r="143" spans="2:16" hidden="1">
      <c r="B143" s="40">
        <f>_xlfn.ISOWEEKNUM(Tableau1[[#This Row],[Date]])</f>
        <v>7</v>
      </c>
      <c r="C143" s="41">
        <f>debut+ROW()-ROW(Tableau1[[#Headers],[Date]])-1</f>
        <v>44611</v>
      </c>
      <c r="D143" s="26" t="str" cm="1">
        <f t="array" ref="D143">IF(OR(Calendrier!$C$3:$C$57=Tableau1[[#This Row],[Date]]),"Dimanche/Férié",IF(WEEKDAY(Tableau1[[#This Row],[Date]])=1,"Dimanche/Férié",""))</f>
        <v/>
      </c>
      <c r="E143" s="26">
        <f>MONTH(Tableau1[[#This Row],[Date]])</f>
        <v>2</v>
      </c>
      <c r="F143" s="26">
        <f>YEAR(Tableau1[[#This Row],[Date]])</f>
        <v>2022</v>
      </c>
      <c r="G143" s="52"/>
      <c r="H143" s="52"/>
      <c r="I143" s="53"/>
      <c r="J143" s="42"/>
      <c r="K143" s="42"/>
      <c r="L143" s="43"/>
      <c r="M1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3" s="45">
        <f>IFERROR(VLOOKUP(Tableau1[[#This Row],[Motif absence 
]],Tmotif[],3,0),0)</f>
        <v>0</v>
      </c>
      <c r="O143" s="45">
        <f ca="1">IF(WEEKDAY(Tableau1[[#This Row],[Date]],2)&lt;7,0,MAX(0,SUM(OFFSET(Tableau1[[#This Row],[Nombre heures]],-6,,7))+SUM(OFFSET(Tableau1[[#This Row],[H_Abs]],-6,,7))-_HS))</f>
        <v>0</v>
      </c>
      <c r="P143" s="45" t="str">
        <f>IF(Tableau1[[#This Row],[Dimanche/Férié]]="Dimanche/Férié",Tableau1[[#This Row],[Nombre heures]],"")</f>
        <v/>
      </c>
    </row>
    <row r="144" spans="2:16" hidden="1">
      <c r="B144" s="40">
        <f>_xlfn.ISOWEEKNUM(Tableau1[[#This Row],[Date]])</f>
        <v>7</v>
      </c>
      <c r="C144" s="41">
        <f>debut+ROW()-ROW(Tableau1[[#Headers],[Date]])-1</f>
        <v>44612</v>
      </c>
      <c r="D144" s="26" t="str" cm="1">
        <f t="array" ref="D144">IF(OR(Calendrier!$C$3:$C$57=Tableau1[[#This Row],[Date]]),"Dimanche/Férié",IF(WEEKDAY(Tableau1[[#This Row],[Date]])=1,"Dimanche/Férié",""))</f>
        <v>Dimanche/Férié</v>
      </c>
      <c r="E144" s="26">
        <f>MONTH(Tableau1[[#This Row],[Date]])</f>
        <v>2</v>
      </c>
      <c r="F144" s="26">
        <f>YEAR(Tableau1[[#This Row],[Date]])</f>
        <v>2022</v>
      </c>
      <c r="G144" s="52"/>
      <c r="H144" s="52"/>
      <c r="I144" s="53"/>
      <c r="J144" s="42"/>
      <c r="K144" s="42"/>
      <c r="L144" s="43"/>
      <c r="M1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4" s="45">
        <f>IFERROR(VLOOKUP(Tableau1[[#This Row],[Motif absence 
]],Tmotif[],3,0),0)</f>
        <v>0</v>
      </c>
      <c r="O144" s="45">
        <f ca="1">IF(WEEKDAY(Tableau1[[#This Row],[Date]],2)&lt;7,0,MAX(0,SUM(OFFSET(Tableau1[[#This Row],[Nombre heures]],-6,,7))+SUM(OFFSET(Tableau1[[#This Row],[H_Abs]],-6,,7))-_HS))</f>
        <v>0</v>
      </c>
      <c r="P144" s="45" t="str">
        <f>IF(Tableau1[[#This Row],[Dimanche/Férié]]="Dimanche/Férié",Tableau1[[#This Row],[Nombre heures]],"")</f>
        <v/>
      </c>
    </row>
    <row r="145" spans="2:16" hidden="1">
      <c r="B145" s="40">
        <f>_xlfn.ISOWEEKNUM(Tableau1[[#This Row],[Date]])</f>
        <v>8</v>
      </c>
      <c r="C145" s="41">
        <f>debut+ROW()-ROW(Tableau1[[#Headers],[Date]])-1</f>
        <v>44613</v>
      </c>
      <c r="D145" s="26" t="str" cm="1">
        <f t="array" ref="D145">IF(OR(Calendrier!$C$3:$C$57=Tableau1[[#This Row],[Date]]),"Dimanche/Férié",IF(WEEKDAY(Tableau1[[#This Row],[Date]])=1,"Dimanche/Férié",""))</f>
        <v/>
      </c>
      <c r="E145" s="26">
        <f>MONTH(Tableau1[[#This Row],[Date]])</f>
        <v>2</v>
      </c>
      <c r="F145" s="26">
        <f>YEAR(Tableau1[[#This Row],[Date]])</f>
        <v>2022</v>
      </c>
      <c r="G145" s="52"/>
      <c r="H145" s="52"/>
      <c r="I145" s="53"/>
      <c r="J145" s="42"/>
      <c r="K145" s="42"/>
      <c r="L145" s="43"/>
      <c r="M1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5" s="45">
        <f>IFERROR(VLOOKUP(Tableau1[[#This Row],[Motif absence 
]],Tmotif[],3,0),0)</f>
        <v>0</v>
      </c>
      <c r="O145" s="45">
        <f ca="1">IF(WEEKDAY(Tableau1[[#This Row],[Date]],2)&lt;7,0,MAX(0,SUM(OFFSET(Tableau1[[#This Row],[Nombre heures]],-6,,7))+SUM(OFFSET(Tableau1[[#This Row],[H_Abs]],-6,,7))-_HS))</f>
        <v>0</v>
      </c>
      <c r="P145" s="45" t="str">
        <f>IF(Tableau1[[#This Row],[Dimanche/Férié]]="Dimanche/Férié",Tableau1[[#This Row],[Nombre heures]],"")</f>
        <v/>
      </c>
    </row>
    <row r="146" spans="2:16" hidden="1">
      <c r="B146" s="40">
        <f>_xlfn.ISOWEEKNUM(Tableau1[[#This Row],[Date]])</f>
        <v>8</v>
      </c>
      <c r="C146" s="41">
        <f>debut+ROW()-ROW(Tableau1[[#Headers],[Date]])-1</f>
        <v>44614</v>
      </c>
      <c r="D146" s="26" t="str" cm="1">
        <f t="array" ref="D146">IF(OR(Calendrier!$C$3:$C$57=Tableau1[[#This Row],[Date]]),"Dimanche/Férié",IF(WEEKDAY(Tableau1[[#This Row],[Date]])=1,"Dimanche/Férié",""))</f>
        <v/>
      </c>
      <c r="E146" s="26">
        <f>MONTH(Tableau1[[#This Row],[Date]])</f>
        <v>2</v>
      </c>
      <c r="F146" s="26">
        <f>YEAR(Tableau1[[#This Row],[Date]])</f>
        <v>2022</v>
      </c>
      <c r="G146" s="52"/>
      <c r="H146" s="52"/>
      <c r="I146" s="53"/>
      <c r="J146" s="42"/>
      <c r="K146" s="42"/>
      <c r="L146" s="43"/>
      <c r="M1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6" s="45">
        <f>IFERROR(VLOOKUP(Tableau1[[#This Row],[Motif absence 
]],Tmotif[],3,0),0)</f>
        <v>0</v>
      </c>
      <c r="O146" s="45">
        <f ca="1">IF(WEEKDAY(Tableau1[[#This Row],[Date]],2)&lt;7,0,MAX(0,SUM(OFFSET(Tableau1[[#This Row],[Nombre heures]],-6,,7))+SUM(OFFSET(Tableau1[[#This Row],[H_Abs]],-6,,7))-_HS))</f>
        <v>0</v>
      </c>
      <c r="P146" s="45" t="str">
        <f>IF(Tableau1[[#This Row],[Dimanche/Férié]]="Dimanche/Férié",Tableau1[[#This Row],[Nombre heures]],"")</f>
        <v/>
      </c>
    </row>
    <row r="147" spans="2:16" hidden="1">
      <c r="B147" s="40">
        <f>_xlfn.ISOWEEKNUM(Tableau1[[#This Row],[Date]])</f>
        <v>8</v>
      </c>
      <c r="C147" s="41">
        <f>debut+ROW()-ROW(Tableau1[[#Headers],[Date]])-1</f>
        <v>44615</v>
      </c>
      <c r="D147" s="26" t="str" cm="1">
        <f t="array" ref="D147">IF(OR(Calendrier!$C$3:$C$57=Tableau1[[#This Row],[Date]]),"Dimanche/Férié",IF(WEEKDAY(Tableau1[[#This Row],[Date]])=1,"Dimanche/Férié",""))</f>
        <v/>
      </c>
      <c r="E147" s="26">
        <f>MONTH(Tableau1[[#This Row],[Date]])</f>
        <v>2</v>
      </c>
      <c r="F147" s="26">
        <f>YEAR(Tableau1[[#This Row],[Date]])</f>
        <v>2022</v>
      </c>
      <c r="G147" s="52"/>
      <c r="H147" s="52"/>
      <c r="I147" s="53"/>
      <c r="J147" s="42"/>
      <c r="K147" s="42"/>
      <c r="L147" s="43"/>
      <c r="M1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7" s="45">
        <f>IFERROR(VLOOKUP(Tableau1[[#This Row],[Motif absence 
]],Tmotif[],3,0),0)</f>
        <v>0</v>
      </c>
      <c r="O147" s="45">
        <f ca="1">IF(WEEKDAY(Tableau1[[#This Row],[Date]],2)&lt;7,0,MAX(0,SUM(OFFSET(Tableau1[[#This Row],[Nombre heures]],-6,,7))+SUM(OFFSET(Tableau1[[#This Row],[H_Abs]],-6,,7))-_HS))</f>
        <v>0</v>
      </c>
      <c r="P147" s="45" t="str">
        <f>IF(Tableau1[[#This Row],[Dimanche/Férié]]="Dimanche/Férié",Tableau1[[#This Row],[Nombre heures]],"")</f>
        <v/>
      </c>
    </row>
    <row r="148" spans="2:16" hidden="1">
      <c r="B148" s="40">
        <f>_xlfn.ISOWEEKNUM(Tableau1[[#This Row],[Date]])</f>
        <v>8</v>
      </c>
      <c r="C148" s="41">
        <f>debut+ROW()-ROW(Tableau1[[#Headers],[Date]])-1</f>
        <v>44616</v>
      </c>
      <c r="D148" s="26" t="str" cm="1">
        <f t="array" ref="D148">IF(OR(Calendrier!$C$3:$C$57=Tableau1[[#This Row],[Date]]),"Dimanche/Férié",IF(WEEKDAY(Tableau1[[#This Row],[Date]])=1,"Dimanche/Férié",""))</f>
        <v/>
      </c>
      <c r="E148" s="26">
        <f>MONTH(Tableau1[[#This Row],[Date]])</f>
        <v>2</v>
      </c>
      <c r="F148" s="26">
        <f>YEAR(Tableau1[[#This Row],[Date]])</f>
        <v>2022</v>
      </c>
      <c r="G148" s="52"/>
      <c r="H148" s="52"/>
      <c r="I148" s="53"/>
      <c r="J148" s="42"/>
      <c r="K148" s="42"/>
      <c r="L148" s="43"/>
      <c r="M1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8" s="45">
        <f>IFERROR(VLOOKUP(Tableau1[[#This Row],[Motif absence 
]],Tmotif[],3,0),0)</f>
        <v>0</v>
      </c>
      <c r="O148" s="45">
        <f ca="1">IF(WEEKDAY(Tableau1[[#This Row],[Date]],2)&lt;7,0,MAX(0,SUM(OFFSET(Tableau1[[#This Row],[Nombre heures]],-6,,7))+SUM(OFFSET(Tableau1[[#This Row],[H_Abs]],-6,,7))-_HS))</f>
        <v>0</v>
      </c>
      <c r="P148" s="45" t="str">
        <f>IF(Tableau1[[#This Row],[Dimanche/Férié]]="Dimanche/Férié",Tableau1[[#This Row],[Nombre heures]],"")</f>
        <v/>
      </c>
    </row>
    <row r="149" spans="2:16" hidden="1">
      <c r="B149" s="40">
        <f>_xlfn.ISOWEEKNUM(Tableau1[[#This Row],[Date]])</f>
        <v>8</v>
      </c>
      <c r="C149" s="41">
        <f>debut+ROW()-ROW(Tableau1[[#Headers],[Date]])-1</f>
        <v>44617</v>
      </c>
      <c r="D149" s="26" t="str" cm="1">
        <f t="array" ref="D149">IF(OR(Calendrier!$C$3:$C$57=Tableau1[[#This Row],[Date]]),"Dimanche/Férié",IF(WEEKDAY(Tableau1[[#This Row],[Date]])=1,"Dimanche/Férié",""))</f>
        <v/>
      </c>
      <c r="E149" s="26">
        <f>MONTH(Tableau1[[#This Row],[Date]])</f>
        <v>2</v>
      </c>
      <c r="F149" s="26">
        <f>YEAR(Tableau1[[#This Row],[Date]])</f>
        <v>2022</v>
      </c>
      <c r="G149" s="52"/>
      <c r="H149" s="52"/>
      <c r="I149" s="53"/>
      <c r="J149" s="42"/>
      <c r="K149" s="42"/>
      <c r="L149" s="43"/>
      <c r="M1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9" s="45">
        <f>IFERROR(VLOOKUP(Tableau1[[#This Row],[Motif absence 
]],Tmotif[],3,0),0)</f>
        <v>0</v>
      </c>
      <c r="O149" s="45">
        <f ca="1">IF(WEEKDAY(Tableau1[[#This Row],[Date]],2)&lt;7,0,MAX(0,SUM(OFFSET(Tableau1[[#This Row],[Nombre heures]],-6,,7))+SUM(OFFSET(Tableau1[[#This Row],[H_Abs]],-6,,7))-_HS))</f>
        <v>0</v>
      </c>
      <c r="P149" s="45" t="str">
        <f>IF(Tableau1[[#This Row],[Dimanche/Férié]]="Dimanche/Férié",Tableau1[[#This Row],[Nombre heures]],"")</f>
        <v/>
      </c>
    </row>
    <row r="150" spans="2:16" hidden="1">
      <c r="B150" s="40">
        <f>_xlfn.ISOWEEKNUM(Tableau1[[#This Row],[Date]])</f>
        <v>8</v>
      </c>
      <c r="C150" s="41">
        <f>debut+ROW()-ROW(Tableau1[[#Headers],[Date]])-1</f>
        <v>44618</v>
      </c>
      <c r="D150" s="26" t="str" cm="1">
        <f t="array" ref="D150">IF(OR(Calendrier!$C$3:$C$57=Tableau1[[#This Row],[Date]]),"Dimanche/Férié",IF(WEEKDAY(Tableau1[[#This Row],[Date]])=1,"Dimanche/Férié",""))</f>
        <v/>
      </c>
      <c r="E150" s="26">
        <f>MONTH(Tableau1[[#This Row],[Date]])</f>
        <v>2</v>
      </c>
      <c r="F150" s="26">
        <f>YEAR(Tableau1[[#This Row],[Date]])</f>
        <v>2022</v>
      </c>
      <c r="G150" s="52"/>
      <c r="H150" s="52"/>
      <c r="I150" s="53"/>
      <c r="J150" s="42"/>
      <c r="K150" s="42"/>
      <c r="L150" s="43"/>
      <c r="M1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0" s="45">
        <f>IFERROR(VLOOKUP(Tableau1[[#This Row],[Motif absence 
]],Tmotif[],3,0),0)</f>
        <v>0</v>
      </c>
      <c r="O150" s="45">
        <f ca="1">IF(WEEKDAY(Tableau1[[#This Row],[Date]],2)&lt;7,0,MAX(0,SUM(OFFSET(Tableau1[[#This Row],[Nombre heures]],-6,,7))+SUM(OFFSET(Tableau1[[#This Row],[H_Abs]],-6,,7))-_HS))</f>
        <v>0</v>
      </c>
      <c r="P150" s="45" t="str">
        <f>IF(Tableau1[[#This Row],[Dimanche/Férié]]="Dimanche/Férié",Tableau1[[#This Row],[Nombre heures]],"")</f>
        <v/>
      </c>
    </row>
    <row r="151" spans="2:16" hidden="1">
      <c r="B151" s="40">
        <f>_xlfn.ISOWEEKNUM(Tableau1[[#This Row],[Date]])</f>
        <v>8</v>
      </c>
      <c r="C151" s="41">
        <f>debut+ROW()-ROW(Tableau1[[#Headers],[Date]])-1</f>
        <v>44619</v>
      </c>
      <c r="D151" s="26" t="str" cm="1">
        <f t="array" ref="D151">IF(OR(Calendrier!$C$3:$C$57=Tableau1[[#This Row],[Date]]),"Dimanche/Férié",IF(WEEKDAY(Tableau1[[#This Row],[Date]])=1,"Dimanche/Férié",""))</f>
        <v>Dimanche/Férié</v>
      </c>
      <c r="E151" s="26">
        <f>MONTH(Tableau1[[#This Row],[Date]])</f>
        <v>2</v>
      </c>
      <c r="F151" s="26">
        <f>YEAR(Tableau1[[#This Row],[Date]])</f>
        <v>2022</v>
      </c>
      <c r="G151" s="52"/>
      <c r="H151" s="52"/>
      <c r="I151" s="53"/>
      <c r="J151" s="42"/>
      <c r="K151" s="42"/>
      <c r="L151" s="43"/>
      <c r="M1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1" s="45">
        <f>IFERROR(VLOOKUP(Tableau1[[#This Row],[Motif absence 
]],Tmotif[],3,0),0)</f>
        <v>0</v>
      </c>
      <c r="O151" s="45">
        <f ca="1">IF(WEEKDAY(Tableau1[[#This Row],[Date]],2)&lt;7,0,MAX(0,SUM(OFFSET(Tableau1[[#This Row],[Nombre heures]],-6,,7))+SUM(OFFSET(Tableau1[[#This Row],[H_Abs]],-6,,7))-_HS))</f>
        <v>0</v>
      </c>
      <c r="P151" s="45" t="str">
        <f>IF(Tableau1[[#This Row],[Dimanche/Férié]]="Dimanche/Férié",Tableau1[[#This Row],[Nombre heures]],"")</f>
        <v/>
      </c>
    </row>
    <row r="152" spans="2:16" hidden="1">
      <c r="B152" s="40">
        <f>_xlfn.ISOWEEKNUM(Tableau1[[#This Row],[Date]])</f>
        <v>9</v>
      </c>
      <c r="C152" s="41">
        <f>debut+ROW()-ROW(Tableau1[[#Headers],[Date]])-1</f>
        <v>44620</v>
      </c>
      <c r="D152" s="26" t="str" cm="1">
        <f t="array" ref="D152">IF(OR(Calendrier!$C$3:$C$57=Tableau1[[#This Row],[Date]]),"Dimanche/Férié",IF(WEEKDAY(Tableau1[[#This Row],[Date]])=1,"Dimanche/Férié",""))</f>
        <v/>
      </c>
      <c r="E152" s="26">
        <f>MONTH(Tableau1[[#This Row],[Date]])</f>
        <v>2</v>
      </c>
      <c r="F152" s="26">
        <f>YEAR(Tableau1[[#This Row],[Date]])</f>
        <v>2022</v>
      </c>
      <c r="G152" s="52"/>
      <c r="H152" s="52"/>
      <c r="I152" s="53"/>
      <c r="J152" s="42"/>
      <c r="K152" s="42"/>
      <c r="L152" s="43"/>
      <c r="M1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2" s="45">
        <f>IFERROR(VLOOKUP(Tableau1[[#This Row],[Motif absence 
]],Tmotif[],3,0),0)</f>
        <v>0</v>
      </c>
      <c r="O152" s="45">
        <f ca="1">IF(WEEKDAY(Tableau1[[#This Row],[Date]],2)&lt;7,0,MAX(0,SUM(OFFSET(Tableau1[[#This Row],[Nombre heures]],-6,,7))+SUM(OFFSET(Tableau1[[#This Row],[H_Abs]],-6,,7))-_HS))</f>
        <v>0</v>
      </c>
      <c r="P152" s="45" t="str">
        <f>IF(Tableau1[[#This Row],[Dimanche/Férié]]="Dimanche/Férié",Tableau1[[#This Row],[Nombre heures]],"")</f>
        <v/>
      </c>
    </row>
    <row r="153" spans="2:16" hidden="1">
      <c r="B153" s="40">
        <f>_xlfn.ISOWEEKNUM(Tableau1[[#This Row],[Date]])</f>
        <v>9</v>
      </c>
      <c r="C153" s="41">
        <f>debut+ROW()-ROW(Tableau1[[#Headers],[Date]])-1</f>
        <v>44621</v>
      </c>
      <c r="D153" s="26" t="str" cm="1">
        <f t="array" ref="D153">IF(OR(Calendrier!$C$3:$C$57=Tableau1[[#This Row],[Date]]),"Dimanche/Férié",IF(WEEKDAY(Tableau1[[#This Row],[Date]])=1,"Dimanche/Férié",""))</f>
        <v/>
      </c>
      <c r="E153" s="26">
        <f>MONTH(Tableau1[[#This Row],[Date]])</f>
        <v>3</v>
      </c>
      <c r="F153" s="26">
        <f>YEAR(Tableau1[[#This Row],[Date]])</f>
        <v>2022</v>
      </c>
      <c r="G153" s="52"/>
      <c r="H153" s="52"/>
      <c r="I153" s="53"/>
      <c r="J153" s="42"/>
      <c r="K153" s="42"/>
      <c r="L153" s="43"/>
      <c r="M1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3" s="45">
        <f>IFERROR(VLOOKUP(Tableau1[[#This Row],[Motif absence 
]],Tmotif[],3,0),0)</f>
        <v>0</v>
      </c>
      <c r="O153" s="45">
        <f ca="1">IF(WEEKDAY(Tableau1[[#This Row],[Date]],2)&lt;7,0,MAX(0,SUM(OFFSET(Tableau1[[#This Row],[Nombre heures]],-6,,7))+SUM(OFFSET(Tableau1[[#This Row],[H_Abs]],-6,,7))-_HS))</f>
        <v>0</v>
      </c>
      <c r="P153" s="45" t="str">
        <f>IF(Tableau1[[#This Row],[Dimanche/Férié]]="Dimanche/Férié",Tableau1[[#This Row],[Nombre heures]],"")</f>
        <v/>
      </c>
    </row>
    <row r="154" spans="2:16" hidden="1">
      <c r="B154" s="40">
        <f>_xlfn.ISOWEEKNUM(Tableau1[[#This Row],[Date]])</f>
        <v>9</v>
      </c>
      <c r="C154" s="41">
        <f>debut+ROW()-ROW(Tableau1[[#Headers],[Date]])-1</f>
        <v>44622</v>
      </c>
      <c r="D154" s="26" t="str" cm="1">
        <f t="array" ref="D154">IF(OR(Calendrier!$C$3:$C$57=Tableau1[[#This Row],[Date]]),"Dimanche/Férié",IF(WEEKDAY(Tableau1[[#This Row],[Date]])=1,"Dimanche/Férié",""))</f>
        <v/>
      </c>
      <c r="E154" s="26">
        <f>MONTH(Tableau1[[#This Row],[Date]])</f>
        <v>3</v>
      </c>
      <c r="F154" s="26">
        <f>YEAR(Tableau1[[#This Row],[Date]])</f>
        <v>2022</v>
      </c>
      <c r="G154" s="52"/>
      <c r="H154" s="52"/>
      <c r="I154" s="53"/>
      <c r="J154" s="42"/>
      <c r="K154" s="42"/>
      <c r="L154" s="43"/>
      <c r="M1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4" s="45">
        <f>IFERROR(VLOOKUP(Tableau1[[#This Row],[Motif absence 
]],Tmotif[],3,0),0)</f>
        <v>0</v>
      </c>
      <c r="O154" s="45">
        <f ca="1">IF(WEEKDAY(Tableau1[[#This Row],[Date]],2)&lt;7,0,MAX(0,SUM(OFFSET(Tableau1[[#This Row],[Nombre heures]],-6,,7))+SUM(OFFSET(Tableau1[[#This Row],[H_Abs]],-6,,7))-_HS))</f>
        <v>0</v>
      </c>
      <c r="P154" s="45" t="str">
        <f>IF(Tableau1[[#This Row],[Dimanche/Férié]]="Dimanche/Férié",Tableau1[[#This Row],[Nombre heures]],"")</f>
        <v/>
      </c>
    </row>
    <row r="155" spans="2:16" hidden="1">
      <c r="B155" s="40">
        <f>_xlfn.ISOWEEKNUM(Tableau1[[#This Row],[Date]])</f>
        <v>9</v>
      </c>
      <c r="C155" s="41">
        <f>debut+ROW()-ROW(Tableau1[[#Headers],[Date]])-1</f>
        <v>44623</v>
      </c>
      <c r="D155" s="26" t="str" cm="1">
        <f t="array" ref="D155">IF(OR(Calendrier!$C$3:$C$57=Tableau1[[#This Row],[Date]]),"Dimanche/Férié",IF(WEEKDAY(Tableau1[[#This Row],[Date]])=1,"Dimanche/Férié",""))</f>
        <v/>
      </c>
      <c r="E155" s="26">
        <f>MONTH(Tableau1[[#This Row],[Date]])</f>
        <v>3</v>
      </c>
      <c r="F155" s="26">
        <f>YEAR(Tableau1[[#This Row],[Date]])</f>
        <v>2022</v>
      </c>
      <c r="G155" s="52"/>
      <c r="H155" s="52"/>
      <c r="I155" s="53"/>
      <c r="J155" s="42"/>
      <c r="K155" s="42"/>
      <c r="L155" s="43"/>
      <c r="M1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5" s="45">
        <f>IFERROR(VLOOKUP(Tableau1[[#This Row],[Motif absence 
]],Tmotif[],3,0),0)</f>
        <v>0</v>
      </c>
      <c r="O155" s="45">
        <f ca="1">IF(WEEKDAY(Tableau1[[#This Row],[Date]],2)&lt;7,0,MAX(0,SUM(OFFSET(Tableau1[[#This Row],[Nombre heures]],-6,,7))+SUM(OFFSET(Tableau1[[#This Row],[H_Abs]],-6,,7))-_HS))</f>
        <v>0</v>
      </c>
      <c r="P155" s="45" t="str">
        <f>IF(Tableau1[[#This Row],[Dimanche/Férié]]="Dimanche/Férié",Tableau1[[#This Row],[Nombre heures]],"")</f>
        <v/>
      </c>
    </row>
    <row r="156" spans="2:16" hidden="1">
      <c r="B156" s="40">
        <f>_xlfn.ISOWEEKNUM(Tableau1[[#This Row],[Date]])</f>
        <v>9</v>
      </c>
      <c r="C156" s="41">
        <f>debut+ROW()-ROW(Tableau1[[#Headers],[Date]])-1</f>
        <v>44624</v>
      </c>
      <c r="D156" s="26" t="str" cm="1">
        <f t="array" ref="D156">IF(OR(Calendrier!$C$3:$C$57=Tableau1[[#This Row],[Date]]),"Dimanche/Férié",IF(WEEKDAY(Tableau1[[#This Row],[Date]])=1,"Dimanche/Férié",""))</f>
        <v/>
      </c>
      <c r="E156" s="26">
        <f>MONTH(Tableau1[[#This Row],[Date]])</f>
        <v>3</v>
      </c>
      <c r="F156" s="26">
        <f>YEAR(Tableau1[[#This Row],[Date]])</f>
        <v>2022</v>
      </c>
      <c r="G156" s="52"/>
      <c r="H156" s="52"/>
      <c r="I156" s="53"/>
      <c r="J156" s="42"/>
      <c r="K156" s="42"/>
      <c r="L156" s="43"/>
      <c r="M1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6" s="45">
        <f>IFERROR(VLOOKUP(Tableau1[[#This Row],[Motif absence 
]],Tmotif[],3,0),0)</f>
        <v>0</v>
      </c>
      <c r="O156" s="45">
        <f ca="1">IF(WEEKDAY(Tableau1[[#This Row],[Date]],2)&lt;7,0,MAX(0,SUM(OFFSET(Tableau1[[#This Row],[Nombre heures]],-6,,7))+SUM(OFFSET(Tableau1[[#This Row],[H_Abs]],-6,,7))-_HS))</f>
        <v>0</v>
      </c>
      <c r="P156" s="45" t="str">
        <f>IF(Tableau1[[#This Row],[Dimanche/Férié]]="Dimanche/Férié",Tableau1[[#This Row],[Nombre heures]],"")</f>
        <v/>
      </c>
    </row>
    <row r="157" spans="2:16" hidden="1">
      <c r="B157" s="40">
        <f>_xlfn.ISOWEEKNUM(Tableau1[[#This Row],[Date]])</f>
        <v>9</v>
      </c>
      <c r="C157" s="41">
        <f>debut+ROW()-ROW(Tableau1[[#Headers],[Date]])-1</f>
        <v>44625</v>
      </c>
      <c r="D157" s="26" t="str" cm="1">
        <f t="array" ref="D157">IF(OR(Calendrier!$C$3:$C$57=Tableau1[[#This Row],[Date]]),"Dimanche/Férié",IF(WEEKDAY(Tableau1[[#This Row],[Date]])=1,"Dimanche/Férié",""))</f>
        <v/>
      </c>
      <c r="E157" s="26">
        <f>MONTH(Tableau1[[#This Row],[Date]])</f>
        <v>3</v>
      </c>
      <c r="F157" s="26">
        <f>YEAR(Tableau1[[#This Row],[Date]])</f>
        <v>2022</v>
      </c>
      <c r="G157" s="52"/>
      <c r="H157" s="52"/>
      <c r="I157" s="53"/>
      <c r="J157" s="42"/>
      <c r="K157" s="42"/>
      <c r="L157" s="43"/>
      <c r="M1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7" s="45">
        <f>IFERROR(VLOOKUP(Tableau1[[#This Row],[Motif absence 
]],Tmotif[],3,0),0)</f>
        <v>0</v>
      </c>
      <c r="O157" s="45">
        <f ca="1">IF(WEEKDAY(Tableau1[[#This Row],[Date]],2)&lt;7,0,MAX(0,SUM(OFFSET(Tableau1[[#This Row],[Nombre heures]],-6,,7))+SUM(OFFSET(Tableau1[[#This Row],[H_Abs]],-6,,7))-_HS))</f>
        <v>0</v>
      </c>
      <c r="P157" s="45" t="str">
        <f>IF(Tableau1[[#This Row],[Dimanche/Férié]]="Dimanche/Férié",Tableau1[[#This Row],[Nombre heures]],"")</f>
        <v/>
      </c>
    </row>
    <row r="158" spans="2:16" hidden="1">
      <c r="B158" s="40">
        <f>_xlfn.ISOWEEKNUM(Tableau1[[#This Row],[Date]])</f>
        <v>9</v>
      </c>
      <c r="C158" s="41">
        <f>debut+ROW()-ROW(Tableau1[[#Headers],[Date]])-1</f>
        <v>44626</v>
      </c>
      <c r="D158" s="26" t="str" cm="1">
        <f t="array" ref="D158">IF(OR(Calendrier!$C$3:$C$57=Tableau1[[#This Row],[Date]]),"Dimanche/Férié",IF(WEEKDAY(Tableau1[[#This Row],[Date]])=1,"Dimanche/Férié",""))</f>
        <v>Dimanche/Férié</v>
      </c>
      <c r="E158" s="26">
        <f>MONTH(Tableau1[[#This Row],[Date]])</f>
        <v>3</v>
      </c>
      <c r="F158" s="26">
        <f>YEAR(Tableau1[[#This Row],[Date]])</f>
        <v>2022</v>
      </c>
      <c r="G158" s="52"/>
      <c r="H158" s="52"/>
      <c r="I158" s="53"/>
      <c r="J158" s="42"/>
      <c r="K158" s="42"/>
      <c r="L158" s="43"/>
      <c r="M1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8" s="45">
        <f>IFERROR(VLOOKUP(Tableau1[[#This Row],[Motif absence 
]],Tmotif[],3,0),0)</f>
        <v>0</v>
      </c>
      <c r="O158" s="45">
        <f ca="1">IF(WEEKDAY(Tableau1[[#This Row],[Date]],2)&lt;7,0,MAX(0,SUM(OFFSET(Tableau1[[#This Row],[Nombre heures]],-6,,7))+SUM(OFFSET(Tableau1[[#This Row],[H_Abs]],-6,,7))-_HS))</f>
        <v>0</v>
      </c>
      <c r="P158" s="45" t="str">
        <f>IF(Tableau1[[#This Row],[Dimanche/Férié]]="Dimanche/Férié",Tableau1[[#This Row],[Nombre heures]],"")</f>
        <v/>
      </c>
    </row>
    <row r="159" spans="2:16" hidden="1">
      <c r="B159" s="40">
        <f>_xlfn.ISOWEEKNUM(Tableau1[[#This Row],[Date]])</f>
        <v>10</v>
      </c>
      <c r="C159" s="41">
        <f>debut+ROW()-ROW(Tableau1[[#Headers],[Date]])-1</f>
        <v>44627</v>
      </c>
      <c r="D159" s="26" t="str" cm="1">
        <f t="array" ref="D159">IF(OR(Calendrier!$C$3:$C$57=Tableau1[[#This Row],[Date]]),"Dimanche/Férié",IF(WEEKDAY(Tableau1[[#This Row],[Date]])=1,"Dimanche/Férié",""))</f>
        <v/>
      </c>
      <c r="E159" s="26">
        <f>MONTH(Tableau1[[#This Row],[Date]])</f>
        <v>3</v>
      </c>
      <c r="F159" s="26">
        <f>YEAR(Tableau1[[#This Row],[Date]])</f>
        <v>2022</v>
      </c>
      <c r="G159" s="52"/>
      <c r="H159" s="52"/>
      <c r="I159" s="53"/>
      <c r="J159" s="42"/>
      <c r="K159" s="42"/>
      <c r="L159" s="43"/>
      <c r="M1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9" s="45">
        <f>IFERROR(VLOOKUP(Tableau1[[#This Row],[Motif absence 
]],Tmotif[],3,0),0)</f>
        <v>0</v>
      </c>
      <c r="O159" s="45">
        <f ca="1">IF(WEEKDAY(Tableau1[[#This Row],[Date]],2)&lt;7,0,MAX(0,SUM(OFFSET(Tableau1[[#This Row],[Nombre heures]],-6,,7))+SUM(OFFSET(Tableau1[[#This Row],[H_Abs]],-6,,7))-_HS))</f>
        <v>0</v>
      </c>
      <c r="P159" s="45" t="str">
        <f>IF(Tableau1[[#This Row],[Dimanche/Férié]]="Dimanche/Férié",Tableau1[[#This Row],[Nombre heures]],"")</f>
        <v/>
      </c>
    </row>
    <row r="160" spans="2:16" hidden="1">
      <c r="B160" s="40">
        <f>_xlfn.ISOWEEKNUM(Tableau1[[#This Row],[Date]])</f>
        <v>10</v>
      </c>
      <c r="C160" s="41">
        <f>debut+ROW()-ROW(Tableau1[[#Headers],[Date]])-1</f>
        <v>44628</v>
      </c>
      <c r="D160" s="26" t="str" cm="1">
        <f t="array" ref="D160">IF(OR(Calendrier!$C$3:$C$57=Tableau1[[#This Row],[Date]]),"Dimanche/Férié",IF(WEEKDAY(Tableau1[[#This Row],[Date]])=1,"Dimanche/Férié",""))</f>
        <v/>
      </c>
      <c r="E160" s="26">
        <f>MONTH(Tableau1[[#This Row],[Date]])</f>
        <v>3</v>
      </c>
      <c r="F160" s="26">
        <f>YEAR(Tableau1[[#This Row],[Date]])</f>
        <v>2022</v>
      </c>
      <c r="G160" s="52"/>
      <c r="H160" s="52"/>
      <c r="I160" s="53"/>
      <c r="J160" s="42"/>
      <c r="K160" s="42"/>
      <c r="L160" s="43"/>
      <c r="M1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0" s="45">
        <f>IFERROR(VLOOKUP(Tableau1[[#This Row],[Motif absence 
]],Tmotif[],3,0),0)</f>
        <v>0</v>
      </c>
      <c r="O160" s="45">
        <f ca="1">IF(WEEKDAY(Tableau1[[#This Row],[Date]],2)&lt;7,0,MAX(0,SUM(OFFSET(Tableau1[[#This Row],[Nombre heures]],-6,,7))+SUM(OFFSET(Tableau1[[#This Row],[H_Abs]],-6,,7))-_HS))</f>
        <v>0</v>
      </c>
      <c r="P160" s="45" t="str">
        <f>IF(Tableau1[[#This Row],[Dimanche/Férié]]="Dimanche/Férié",Tableau1[[#This Row],[Nombre heures]],"")</f>
        <v/>
      </c>
    </row>
    <row r="161" spans="2:16" hidden="1">
      <c r="B161" s="40">
        <f>_xlfn.ISOWEEKNUM(Tableau1[[#This Row],[Date]])</f>
        <v>10</v>
      </c>
      <c r="C161" s="41">
        <f>debut+ROW()-ROW(Tableau1[[#Headers],[Date]])-1</f>
        <v>44629</v>
      </c>
      <c r="D161" s="26" t="str" cm="1">
        <f t="array" ref="D161">IF(OR(Calendrier!$C$3:$C$57=Tableau1[[#This Row],[Date]]),"Dimanche/Férié",IF(WEEKDAY(Tableau1[[#This Row],[Date]])=1,"Dimanche/Férié",""))</f>
        <v/>
      </c>
      <c r="E161" s="26">
        <f>MONTH(Tableau1[[#This Row],[Date]])</f>
        <v>3</v>
      </c>
      <c r="F161" s="26">
        <f>YEAR(Tableau1[[#This Row],[Date]])</f>
        <v>2022</v>
      </c>
      <c r="G161" s="52"/>
      <c r="H161" s="52"/>
      <c r="I161" s="53"/>
      <c r="J161" s="42"/>
      <c r="K161" s="42"/>
      <c r="L161" s="43"/>
      <c r="M1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1" s="45">
        <f>IFERROR(VLOOKUP(Tableau1[[#This Row],[Motif absence 
]],Tmotif[],3,0),0)</f>
        <v>0</v>
      </c>
      <c r="O161" s="45">
        <f ca="1">IF(WEEKDAY(Tableau1[[#This Row],[Date]],2)&lt;7,0,MAX(0,SUM(OFFSET(Tableau1[[#This Row],[Nombre heures]],-6,,7))+SUM(OFFSET(Tableau1[[#This Row],[H_Abs]],-6,,7))-_HS))</f>
        <v>0</v>
      </c>
      <c r="P161" s="45" t="str">
        <f>IF(Tableau1[[#This Row],[Dimanche/Férié]]="Dimanche/Férié",Tableau1[[#This Row],[Nombre heures]],"")</f>
        <v/>
      </c>
    </row>
    <row r="162" spans="2:16" hidden="1">
      <c r="B162" s="40">
        <f>_xlfn.ISOWEEKNUM(Tableau1[[#This Row],[Date]])</f>
        <v>10</v>
      </c>
      <c r="C162" s="41">
        <f>debut+ROW()-ROW(Tableau1[[#Headers],[Date]])-1</f>
        <v>44630</v>
      </c>
      <c r="D162" s="26" t="str" cm="1">
        <f t="array" ref="D162">IF(OR(Calendrier!$C$3:$C$57=Tableau1[[#This Row],[Date]]),"Dimanche/Férié",IF(WEEKDAY(Tableau1[[#This Row],[Date]])=1,"Dimanche/Férié",""))</f>
        <v/>
      </c>
      <c r="E162" s="26">
        <f>MONTH(Tableau1[[#This Row],[Date]])</f>
        <v>3</v>
      </c>
      <c r="F162" s="26">
        <f>YEAR(Tableau1[[#This Row],[Date]])</f>
        <v>2022</v>
      </c>
      <c r="G162" s="52"/>
      <c r="H162" s="52"/>
      <c r="I162" s="53"/>
      <c r="J162" s="42"/>
      <c r="K162" s="42"/>
      <c r="L162" s="43"/>
      <c r="M1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2" s="45">
        <f>IFERROR(VLOOKUP(Tableau1[[#This Row],[Motif absence 
]],Tmotif[],3,0),0)</f>
        <v>0</v>
      </c>
      <c r="O162" s="45">
        <f ca="1">IF(WEEKDAY(Tableau1[[#This Row],[Date]],2)&lt;7,0,MAX(0,SUM(OFFSET(Tableau1[[#This Row],[Nombre heures]],-6,,7))+SUM(OFFSET(Tableau1[[#This Row],[H_Abs]],-6,,7))-_HS))</f>
        <v>0</v>
      </c>
      <c r="P162" s="45" t="str">
        <f>IF(Tableau1[[#This Row],[Dimanche/Férié]]="Dimanche/Férié",Tableau1[[#This Row],[Nombre heures]],"")</f>
        <v/>
      </c>
    </row>
    <row r="163" spans="2:16" hidden="1">
      <c r="B163" s="40">
        <f>_xlfn.ISOWEEKNUM(Tableau1[[#This Row],[Date]])</f>
        <v>10</v>
      </c>
      <c r="C163" s="41">
        <f>debut+ROW()-ROW(Tableau1[[#Headers],[Date]])-1</f>
        <v>44631</v>
      </c>
      <c r="D163" s="26" t="str" cm="1">
        <f t="array" ref="D163">IF(OR(Calendrier!$C$3:$C$57=Tableau1[[#This Row],[Date]]),"Dimanche/Férié",IF(WEEKDAY(Tableau1[[#This Row],[Date]])=1,"Dimanche/Férié",""))</f>
        <v/>
      </c>
      <c r="E163" s="26">
        <f>MONTH(Tableau1[[#This Row],[Date]])</f>
        <v>3</v>
      </c>
      <c r="F163" s="26">
        <f>YEAR(Tableau1[[#This Row],[Date]])</f>
        <v>2022</v>
      </c>
      <c r="G163" s="52"/>
      <c r="H163" s="52"/>
      <c r="I163" s="53"/>
      <c r="J163" s="42"/>
      <c r="K163" s="42"/>
      <c r="L163" s="43"/>
      <c r="M1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3" s="45">
        <f>IFERROR(VLOOKUP(Tableau1[[#This Row],[Motif absence 
]],Tmotif[],3,0),0)</f>
        <v>0</v>
      </c>
      <c r="O163" s="45">
        <f ca="1">IF(WEEKDAY(Tableau1[[#This Row],[Date]],2)&lt;7,0,MAX(0,SUM(OFFSET(Tableau1[[#This Row],[Nombre heures]],-6,,7))+SUM(OFFSET(Tableau1[[#This Row],[H_Abs]],-6,,7))-_HS))</f>
        <v>0</v>
      </c>
      <c r="P163" s="45" t="str">
        <f>IF(Tableau1[[#This Row],[Dimanche/Férié]]="Dimanche/Férié",Tableau1[[#This Row],[Nombre heures]],"")</f>
        <v/>
      </c>
    </row>
    <row r="164" spans="2:16" hidden="1">
      <c r="B164" s="40">
        <f>_xlfn.ISOWEEKNUM(Tableau1[[#This Row],[Date]])</f>
        <v>10</v>
      </c>
      <c r="C164" s="41">
        <f>debut+ROW()-ROW(Tableau1[[#Headers],[Date]])-1</f>
        <v>44632</v>
      </c>
      <c r="D164" s="26" t="str" cm="1">
        <f t="array" ref="D164">IF(OR(Calendrier!$C$3:$C$57=Tableau1[[#This Row],[Date]]),"Dimanche/Férié",IF(WEEKDAY(Tableau1[[#This Row],[Date]])=1,"Dimanche/Férié",""))</f>
        <v/>
      </c>
      <c r="E164" s="26">
        <f>MONTH(Tableau1[[#This Row],[Date]])</f>
        <v>3</v>
      </c>
      <c r="F164" s="26">
        <f>YEAR(Tableau1[[#This Row],[Date]])</f>
        <v>2022</v>
      </c>
      <c r="G164" s="52"/>
      <c r="H164" s="52"/>
      <c r="I164" s="53"/>
      <c r="J164" s="42"/>
      <c r="K164" s="42"/>
      <c r="L164" s="43"/>
      <c r="M1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4" s="45">
        <f>IFERROR(VLOOKUP(Tableau1[[#This Row],[Motif absence 
]],Tmotif[],3,0),0)</f>
        <v>0</v>
      </c>
      <c r="O164" s="45">
        <f ca="1">IF(WEEKDAY(Tableau1[[#This Row],[Date]],2)&lt;7,0,MAX(0,SUM(OFFSET(Tableau1[[#This Row],[Nombre heures]],-6,,7))+SUM(OFFSET(Tableau1[[#This Row],[H_Abs]],-6,,7))-_HS))</f>
        <v>0</v>
      </c>
      <c r="P164" s="45" t="str">
        <f>IF(Tableau1[[#This Row],[Dimanche/Férié]]="Dimanche/Férié",Tableau1[[#This Row],[Nombre heures]],"")</f>
        <v/>
      </c>
    </row>
    <row r="165" spans="2:16" hidden="1">
      <c r="B165" s="40">
        <f>_xlfn.ISOWEEKNUM(Tableau1[[#This Row],[Date]])</f>
        <v>10</v>
      </c>
      <c r="C165" s="41">
        <f>debut+ROW()-ROW(Tableau1[[#Headers],[Date]])-1</f>
        <v>44633</v>
      </c>
      <c r="D165" s="26" t="str" cm="1">
        <f t="array" ref="D165">IF(OR(Calendrier!$C$3:$C$57=Tableau1[[#This Row],[Date]]),"Dimanche/Férié",IF(WEEKDAY(Tableau1[[#This Row],[Date]])=1,"Dimanche/Férié",""))</f>
        <v>Dimanche/Férié</v>
      </c>
      <c r="E165" s="26">
        <f>MONTH(Tableau1[[#This Row],[Date]])</f>
        <v>3</v>
      </c>
      <c r="F165" s="26">
        <f>YEAR(Tableau1[[#This Row],[Date]])</f>
        <v>2022</v>
      </c>
      <c r="G165" s="52"/>
      <c r="H165" s="52"/>
      <c r="I165" s="53"/>
      <c r="J165" s="42"/>
      <c r="K165" s="42"/>
      <c r="L165" s="43"/>
      <c r="M1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5" s="45">
        <f>IFERROR(VLOOKUP(Tableau1[[#This Row],[Motif absence 
]],Tmotif[],3,0),0)</f>
        <v>0</v>
      </c>
      <c r="O165" s="45">
        <f ca="1">IF(WEEKDAY(Tableau1[[#This Row],[Date]],2)&lt;7,0,MAX(0,SUM(OFFSET(Tableau1[[#This Row],[Nombre heures]],-6,,7))+SUM(OFFSET(Tableau1[[#This Row],[H_Abs]],-6,,7))-_HS))</f>
        <v>0</v>
      </c>
      <c r="P165" s="45" t="str">
        <f>IF(Tableau1[[#This Row],[Dimanche/Férié]]="Dimanche/Férié",Tableau1[[#This Row],[Nombre heures]],"")</f>
        <v/>
      </c>
    </row>
    <row r="166" spans="2:16" hidden="1">
      <c r="B166" s="40">
        <f>_xlfn.ISOWEEKNUM(Tableau1[[#This Row],[Date]])</f>
        <v>11</v>
      </c>
      <c r="C166" s="41">
        <f>debut+ROW()-ROW(Tableau1[[#Headers],[Date]])-1</f>
        <v>44634</v>
      </c>
      <c r="D166" s="26" t="str" cm="1">
        <f t="array" ref="D166">IF(OR(Calendrier!$C$3:$C$57=Tableau1[[#This Row],[Date]]),"Dimanche/Férié",IF(WEEKDAY(Tableau1[[#This Row],[Date]])=1,"Dimanche/Férié",""))</f>
        <v/>
      </c>
      <c r="E166" s="26">
        <f>MONTH(Tableau1[[#This Row],[Date]])</f>
        <v>3</v>
      </c>
      <c r="F166" s="26">
        <f>YEAR(Tableau1[[#This Row],[Date]])</f>
        <v>2022</v>
      </c>
      <c r="G166" s="52"/>
      <c r="H166" s="52"/>
      <c r="I166" s="53"/>
      <c r="J166" s="42"/>
      <c r="K166" s="42"/>
      <c r="L166" s="43"/>
      <c r="M1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6" s="45">
        <f>IFERROR(VLOOKUP(Tableau1[[#This Row],[Motif absence 
]],Tmotif[],3,0),0)</f>
        <v>0</v>
      </c>
      <c r="O166" s="45">
        <f ca="1">IF(WEEKDAY(Tableau1[[#This Row],[Date]],2)&lt;7,0,MAX(0,SUM(OFFSET(Tableau1[[#This Row],[Nombre heures]],-6,,7))+SUM(OFFSET(Tableau1[[#This Row],[H_Abs]],-6,,7))-_HS))</f>
        <v>0</v>
      </c>
      <c r="P166" s="45" t="str">
        <f>IF(Tableau1[[#This Row],[Dimanche/Férié]]="Dimanche/Férié",Tableau1[[#This Row],[Nombre heures]],"")</f>
        <v/>
      </c>
    </row>
    <row r="167" spans="2:16" hidden="1">
      <c r="B167" s="40">
        <f>_xlfn.ISOWEEKNUM(Tableau1[[#This Row],[Date]])</f>
        <v>11</v>
      </c>
      <c r="C167" s="41">
        <f>debut+ROW()-ROW(Tableau1[[#Headers],[Date]])-1</f>
        <v>44635</v>
      </c>
      <c r="D167" s="26" t="str" cm="1">
        <f t="array" ref="D167">IF(OR(Calendrier!$C$3:$C$57=Tableau1[[#This Row],[Date]]),"Dimanche/Férié",IF(WEEKDAY(Tableau1[[#This Row],[Date]])=1,"Dimanche/Férié",""))</f>
        <v/>
      </c>
      <c r="E167" s="26">
        <f>MONTH(Tableau1[[#This Row],[Date]])</f>
        <v>3</v>
      </c>
      <c r="F167" s="26">
        <f>YEAR(Tableau1[[#This Row],[Date]])</f>
        <v>2022</v>
      </c>
      <c r="G167" s="52"/>
      <c r="H167" s="52"/>
      <c r="I167" s="53"/>
      <c r="J167" s="42"/>
      <c r="K167" s="42"/>
      <c r="L167" s="43"/>
      <c r="M1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7" s="45">
        <f>IFERROR(VLOOKUP(Tableau1[[#This Row],[Motif absence 
]],Tmotif[],3,0),0)</f>
        <v>0</v>
      </c>
      <c r="O167" s="45">
        <f ca="1">IF(WEEKDAY(Tableau1[[#This Row],[Date]],2)&lt;7,0,MAX(0,SUM(OFFSET(Tableau1[[#This Row],[Nombre heures]],-6,,7))+SUM(OFFSET(Tableau1[[#This Row],[H_Abs]],-6,,7))-_HS))</f>
        <v>0</v>
      </c>
      <c r="P167" s="45" t="str">
        <f>IF(Tableau1[[#This Row],[Dimanche/Férié]]="Dimanche/Férié",Tableau1[[#This Row],[Nombre heures]],"")</f>
        <v/>
      </c>
    </row>
    <row r="168" spans="2:16" hidden="1">
      <c r="B168" s="40">
        <f>_xlfn.ISOWEEKNUM(Tableau1[[#This Row],[Date]])</f>
        <v>11</v>
      </c>
      <c r="C168" s="41">
        <f>debut+ROW()-ROW(Tableau1[[#Headers],[Date]])-1</f>
        <v>44636</v>
      </c>
      <c r="D168" s="26" t="str" cm="1">
        <f t="array" ref="D168">IF(OR(Calendrier!$C$3:$C$57=Tableau1[[#This Row],[Date]]),"Dimanche/Férié",IF(WEEKDAY(Tableau1[[#This Row],[Date]])=1,"Dimanche/Férié",""))</f>
        <v/>
      </c>
      <c r="E168" s="26">
        <f>MONTH(Tableau1[[#This Row],[Date]])</f>
        <v>3</v>
      </c>
      <c r="F168" s="26">
        <f>YEAR(Tableau1[[#This Row],[Date]])</f>
        <v>2022</v>
      </c>
      <c r="G168" s="52"/>
      <c r="H168" s="52"/>
      <c r="I168" s="53"/>
      <c r="J168" s="42"/>
      <c r="K168" s="42"/>
      <c r="L168" s="43"/>
      <c r="M1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8" s="45">
        <f>IFERROR(VLOOKUP(Tableau1[[#This Row],[Motif absence 
]],Tmotif[],3,0),0)</f>
        <v>0</v>
      </c>
      <c r="O168" s="45">
        <f ca="1">IF(WEEKDAY(Tableau1[[#This Row],[Date]],2)&lt;7,0,MAX(0,SUM(OFFSET(Tableau1[[#This Row],[Nombre heures]],-6,,7))+SUM(OFFSET(Tableau1[[#This Row],[H_Abs]],-6,,7))-_HS))</f>
        <v>0</v>
      </c>
      <c r="P168" s="45" t="str">
        <f>IF(Tableau1[[#This Row],[Dimanche/Férié]]="Dimanche/Férié",Tableau1[[#This Row],[Nombre heures]],"")</f>
        <v/>
      </c>
    </row>
    <row r="169" spans="2:16" hidden="1">
      <c r="B169" s="40">
        <f>_xlfn.ISOWEEKNUM(Tableau1[[#This Row],[Date]])</f>
        <v>11</v>
      </c>
      <c r="C169" s="41">
        <f>debut+ROW()-ROW(Tableau1[[#Headers],[Date]])-1</f>
        <v>44637</v>
      </c>
      <c r="D169" s="26" t="str" cm="1">
        <f t="array" ref="D169">IF(OR(Calendrier!$C$3:$C$57=Tableau1[[#This Row],[Date]]),"Dimanche/Férié",IF(WEEKDAY(Tableau1[[#This Row],[Date]])=1,"Dimanche/Férié",""))</f>
        <v/>
      </c>
      <c r="E169" s="26">
        <f>MONTH(Tableau1[[#This Row],[Date]])</f>
        <v>3</v>
      </c>
      <c r="F169" s="26">
        <f>YEAR(Tableau1[[#This Row],[Date]])</f>
        <v>2022</v>
      </c>
      <c r="G169" s="52"/>
      <c r="H169" s="52"/>
      <c r="I169" s="53"/>
      <c r="J169" s="42"/>
      <c r="K169" s="42"/>
      <c r="L169" s="43"/>
      <c r="M1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9" s="45">
        <f>IFERROR(VLOOKUP(Tableau1[[#This Row],[Motif absence 
]],Tmotif[],3,0),0)</f>
        <v>0</v>
      </c>
      <c r="O169" s="45">
        <f ca="1">IF(WEEKDAY(Tableau1[[#This Row],[Date]],2)&lt;7,0,MAX(0,SUM(OFFSET(Tableau1[[#This Row],[Nombre heures]],-6,,7))+SUM(OFFSET(Tableau1[[#This Row],[H_Abs]],-6,,7))-_HS))</f>
        <v>0</v>
      </c>
      <c r="P169" s="45" t="str">
        <f>IF(Tableau1[[#This Row],[Dimanche/Férié]]="Dimanche/Férié",Tableau1[[#This Row],[Nombre heures]],"")</f>
        <v/>
      </c>
    </row>
    <row r="170" spans="2:16" hidden="1">
      <c r="B170" s="40">
        <f>_xlfn.ISOWEEKNUM(Tableau1[[#This Row],[Date]])</f>
        <v>11</v>
      </c>
      <c r="C170" s="41">
        <f>debut+ROW()-ROW(Tableau1[[#Headers],[Date]])-1</f>
        <v>44638</v>
      </c>
      <c r="D170" s="26" t="str" cm="1">
        <f t="array" ref="D170">IF(OR(Calendrier!$C$3:$C$57=Tableau1[[#This Row],[Date]]),"Dimanche/Férié",IF(WEEKDAY(Tableau1[[#This Row],[Date]])=1,"Dimanche/Férié",""))</f>
        <v/>
      </c>
      <c r="E170" s="26">
        <f>MONTH(Tableau1[[#This Row],[Date]])</f>
        <v>3</v>
      </c>
      <c r="F170" s="26">
        <f>YEAR(Tableau1[[#This Row],[Date]])</f>
        <v>2022</v>
      </c>
      <c r="G170" s="52"/>
      <c r="H170" s="52"/>
      <c r="I170" s="53"/>
      <c r="J170" s="42"/>
      <c r="K170" s="42"/>
      <c r="L170" s="43"/>
      <c r="M1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0" s="45">
        <f>IFERROR(VLOOKUP(Tableau1[[#This Row],[Motif absence 
]],Tmotif[],3,0),0)</f>
        <v>0</v>
      </c>
      <c r="O170" s="45">
        <f ca="1">IF(WEEKDAY(Tableau1[[#This Row],[Date]],2)&lt;7,0,MAX(0,SUM(OFFSET(Tableau1[[#This Row],[Nombre heures]],-6,,7))+SUM(OFFSET(Tableau1[[#This Row],[H_Abs]],-6,,7))-_HS))</f>
        <v>0</v>
      </c>
      <c r="P170" s="45" t="str">
        <f>IF(Tableau1[[#This Row],[Dimanche/Férié]]="Dimanche/Férié",Tableau1[[#This Row],[Nombre heures]],"")</f>
        <v/>
      </c>
    </row>
    <row r="171" spans="2:16" hidden="1">
      <c r="B171" s="40">
        <f>_xlfn.ISOWEEKNUM(Tableau1[[#This Row],[Date]])</f>
        <v>11</v>
      </c>
      <c r="C171" s="41">
        <f>debut+ROW()-ROW(Tableau1[[#Headers],[Date]])-1</f>
        <v>44639</v>
      </c>
      <c r="D171" s="26" t="str" cm="1">
        <f t="array" ref="D171">IF(OR(Calendrier!$C$3:$C$57=Tableau1[[#This Row],[Date]]),"Dimanche/Férié",IF(WEEKDAY(Tableau1[[#This Row],[Date]])=1,"Dimanche/Férié",""))</f>
        <v/>
      </c>
      <c r="E171" s="26">
        <f>MONTH(Tableau1[[#This Row],[Date]])</f>
        <v>3</v>
      </c>
      <c r="F171" s="26">
        <f>YEAR(Tableau1[[#This Row],[Date]])</f>
        <v>2022</v>
      </c>
      <c r="G171" s="52"/>
      <c r="H171" s="52"/>
      <c r="I171" s="53"/>
      <c r="J171" s="42"/>
      <c r="K171" s="42"/>
      <c r="L171" s="43"/>
      <c r="M1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1" s="45">
        <f>IFERROR(VLOOKUP(Tableau1[[#This Row],[Motif absence 
]],Tmotif[],3,0),0)</f>
        <v>0</v>
      </c>
      <c r="O171" s="45">
        <f ca="1">IF(WEEKDAY(Tableau1[[#This Row],[Date]],2)&lt;7,0,MAX(0,SUM(OFFSET(Tableau1[[#This Row],[Nombre heures]],-6,,7))+SUM(OFFSET(Tableau1[[#This Row],[H_Abs]],-6,,7))-_HS))</f>
        <v>0</v>
      </c>
      <c r="P171" s="45" t="str">
        <f>IF(Tableau1[[#This Row],[Dimanche/Férié]]="Dimanche/Férié",Tableau1[[#This Row],[Nombre heures]],"")</f>
        <v/>
      </c>
    </row>
    <row r="172" spans="2:16" hidden="1">
      <c r="B172" s="40">
        <f>_xlfn.ISOWEEKNUM(Tableau1[[#This Row],[Date]])</f>
        <v>11</v>
      </c>
      <c r="C172" s="41">
        <f>debut+ROW()-ROW(Tableau1[[#Headers],[Date]])-1</f>
        <v>44640</v>
      </c>
      <c r="D172" s="26" t="str" cm="1">
        <f t="array" ref="D172">IF(OR(Calendrier!$C$3:$C$57=Tableau1[[#This Row],[Date]]),"Dimanche/Férié",IF(WEEKDAY(Tableau1[[#This Row],[Date]])=1,"Dimanche/Férié",""))</f>
        <v>Dimanche/Férié</v>
      </c>
      <c r="E172" s="26">
        <f>MONTH(Tableau1[[#This Row],[Date]])</f>
        <v>3</v>
      </c>
      <c r="F172" s="26">
        <f>YEAR(Tableau1[[#This Row],[Date]])</f>
        <v>2022</v>
      </c>
      <c r="G172" s="52"/>
      <c r="H172" s="52"/>
      <c r="I172" s="53"/>
      <c r="J172" s="42"/>
      <c r="K172" s="42"/>
      <c r="L172" s="43"/>
      <c r="M1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2" s="45">
        <f>IFERROR(VLOOKUP(Tableau1[[#This Row],[Motif absence 
]],Tmotif[],3,0),0)</f>
        <v>0</v>
      </c>
      <c r="O172" s="45">
        <f ca="1">IF(WEEKDAY(Tableau1[[#This Row],[Date]],2)&lt;7,0,MAX(0,SUM(OFFSET(Tableau1[[#This Row],[Nombre heures]],-6,,7))+SUM(OFFSET(Tableau1[[#This Row],[H_Abs]],-6,,7))-_HS))</f>
        <v>0</v>
      </c>
      <c r="P172" s="45" t="str">
        <f>IF(Tableau1[[#This Row],[Dimanche/Férié]]="Dimanche/Férié",Tableau1[[#This Row],[Nombre heures]],"")</f>
        <v/>
      </c>
    </row>
    <row r="173" spans="2:16" hidden="1">
      <c r="B173" s="40">
        <f>_xlfn.ISOWEEKNUM(Tableau1[[#This Row],[Date]])</f>
        <v>12</v>
      </c>
      <c r="C173" s="41">
        <f>debut+ROW()-ROW(Tableau1[[#Headers],[Date]])-1</f>
        <v>44641</v>
      </c>
      <c r="D173" s="26" t="str" cm="1">
        <f t="array" ref="D173">IF(OR(Calendrier!$C$3:$C$57=Tableau1[[#This Row],[Date]]),"Dimanche/Férié",IF(WEEKDAY(Tableau1[[#This Row],[Date]])=1,"Dimanche/Férié",""))</f>
        <v/>
      </c>
      <c r="E173" s="26">
        <f>MONTH(Tableau1[[#This Row],[Date]])</f>
        <v>3</v>
      </c>
      <c r="F173" s="26">
        <f>YEAR(Tableau1[[#This Row],[Date]])</f>
        <v>2022</v>
      </c>
      <c r="G173" s="52"/>
      <c r="H173" s="52"/>
      <c r="I173" s="53"/>
      <c r="J173" s="42"/>
      <c r="K173" s="42"/>
      <c r="L173" s="43"/>
      <c r="M1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3" s="45">
        <f>IFERROR(VLOOKUP(Tableau1[[#This Row],[Motif absence 
]],Tmotif[],3,0),0)</f>
        <v>0</v>
      </c>
      <c r="O173" s="45">
        <f ca="1">IF(WEEKDAY(Tableau1[[#This Row],[Date]],2)&lt;7,0,MAX(0,SUM(OFFSET(Tableau1[[#This Row],[Nombre heures]],-6,,7))+SUM(OFFSET(Tableau1[[#This Row],[H_Abs]],-6,,7))-_HS))</f>
        <v>0</v>
      </c>
      <c r="P173" s="45" t="str">
        <f>IF(Tableau1[[#This Row],[Dimanche/Férié]]="Dimanche/Férié",Tableau1[[#This Row],[Nombre heures]],"")</f>
        <v/>
      </c>
    </row>
    <row r="174" spans="2:16" hidden="1">
      <c r="B174" s="40">
        <f>_xlfn.ISOWEEKNUM(Tableau1[[#This Row],[Date]])</f>
        <v>12</v>
      </c>
      <c r="C174" s="41">
        <f>debut+ROW()-ROW(Tableau1[[#Headers],[Date]])-1</f>
        <v>44642</v>
      </c>
      <c r="D174" s="26" t="str" cm="1">
        <f t="array" ref="D174">IF(OR(Calendrier!$C$3:$C$57=Tableau1[[#This Row],[Date]]),"Dimanche/Férié",IF(WEEKDAY(Tableau1[[#This Row],[Date]])=1,"Dimanche/Férié",""))</f>
        <v/>
      </c>
      <c r="E174" s="26">
        <f>MONTH(Tableau1[[#This Row],[Date]])</f>
        <v>3</v>
      </c>
      <c r="F174" s="26">
        <f>YEAR(Tableau1[[#This Row],[Date]])</f>
        <v>2022</v>
      </c>
      <c r="G174" s="52"/>
      <c r="H174" s="52"/>
      <c r="I174" s="53"/>
      <c r="J174" s="42"/>
      <c r="K174" s="42"/>
      <c r="L174" s="43"/>
      <c r="M1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4" s="45">
        <f>IFERROR(VLOOKUP(Tableau1[[#This Row],[Motif absence 
]],Tmotif[],3,0),0)</f>
        <v>0</v>
      </c>
      <c r="O174" s="45">
        <f ca="1">IF(WEEKDAY(Tableau1[[#This Row],[Date]],2)&lt;7,0,MAX(0,SUM(OFFSET(Tableau1[[#This Row],[Nombre heures]],-6,,7))+SUM(OFFSET(Tableau1[[#This Row],[H_Abs]],-6,,7))-_HS))</f>
        <v>0</v>
      </c>
      <c r="P174" s="45" t="str">
        <f>IF(Tableau1[[#This Row],[Dimanche/Férié]]="Dimanche/Férié",Tableau1[[#This Row],[Nombre heures]],"")</f>
        <v/>
      </c>
    </row>
    <row r="175" spans="2:16" hidden="1">
      <c r="B175" s="40">
        <f>_xlfn.ISOWEEKNUM(Tableau1[[#This Row],[Date]])</f>
        <v>12</v>
      </c>
      <c r="C175" s="41">
        <f>debut+ROW()-ROW(Tableau1[[#Headers],[Date]])-1</f>
        <v>44643</v>
      </c>
      <c r="D175" s="26" t="str" cm="1">
        <f t="array" ref="D175">IF(OR(Calendrier!$C$3:$C$57=Tableau1[[#This Row],[Date]]),"Dimanche/Férié",IF(WEEKDAY(Tableau1[[#This Row],[Date]])=1,"Dimanche/Férié",""))</f>
        <v/>
      </c>
      <c r="E175" s="26">
        <f>MONTH(Tableau1[[#This Row],[Date]])</f>
        <v>3</v>
      </c>
      <c r="F175" s="26">
        <f>YEAR(Tableau1[[#This Row],[Date]])</f>
        <v>2022</v>
      </c>
      <c r="G175" s="52"/>
      <c r="H175" s="52"/>
      <c r="I175" s="53"/>
      <c r="J175" s="42"/>
      <c r="K175" s="42"/>
      <c r="L175" s="43"/>
      <c r="M1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5" s="45">
        <f>IFERROR(VLOOKUP(Tableau1[[#This Row],[Motif absence 
]],Tmotif[],3,0),0)</f>
        <v>0</v>
      </c>
      <c r="O175" s="45">
        <f ca="1">IF(WEEKDAY(Tableau1[[#This Row],[Date]],2)&lt;7,0,MAX(0,SUM(OFFSET(Tableau1[[#This Row],[Nombre heures]],-6,,7))+SUM(OFFSET(Tableau1[[#This Row],[H_Abs]],-6,,7))-_HS))</f>
        <v>0</v>
      </c>
      <c r="P175" s="45" t="str">
        <f>IF(Tableau1[[#This Row],[Dimanche/Férié]]="Dimanche/Férié",Tableau1[[#This Row],[Nombre heures]],"")</f>
        <v/>
      </c>
    </row>
    <row r="176" spans="2:16" hidden="1">
      <c r="B176" s="40">
        <f>_xlfn.ISOWEEKNUM(Tableau1[[#This Row],[Date]])</f>
        <v>12</v>
      </c>
      <c r="C176" s="41">
        <f>debut+ROW()-ROW(Tableau1[[#Headers],[Date]])-1</f>
        <v>44644</v>
      </c>
      <c r="D176" s="26" t="str" cm="1">
        <f t="array" ref="D176">IF(OR(Calendrier!$C$3:$C$57=Tableau1[[#This Row],[Date]]),"Dimanche/Férié",IF(WEEKDAY(Tableau1[[#This Row],[Date]])=1,"Dimanche/Férié",""))</f>
        <v/>
      </c>
      <c r="E176" s="26">
        <f>MONTH(Tableau1[[#This Row],[Date]])</f>
        <v>3</v>
      </c>
      <c r="F176" s="26">
        <f>YEAR(Tableau1[[#This Row],[Date]])</f>
        <v>2022</v>
      </c>
      <c r="G176" s="52"/>
      <c r="H176" s="52"/>
      <c r="I176" s="53"/>
      <c r="J176" s="42"/>
      <c r="K176" s="42"/>
      <c r="L176" s="43"/>
      <c r="M1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6" s="45">
        <f>IFERROR(VLOOKUP(Tableau1[[#This Row],[Motif absence 
]],Tmotif[],3,0),0)</f>
        <v>0</v>
      </c>
      <c r="O176" s="45">
        <f ca="1">IF(WEEKDAY(Tableau1[[#This Row],[Date]],2)&lt;7,0,MAX(0,SUM(OFFSET(Tableau1[[#This Row],[Nombre heures]],-6,,7))+SUM(OFFSET(Tableau1[[#This Row],[H_Abs]],-6,,7))-_HS))</f>
        <v>0</v>
      </c>
      <c r="P176" s="45" t="str">
        <f>IF(Tableau1[[#This Row],[Dimanche/Férié]]="Dimanche/Férié",Tableau1[[#This Row],[Nombre heures]],"")</f>
        <v/>
      </c>
    </row>
    <row r="177" spans="2:16" hidden="1">
      <c r="B177" s="40">
        <f>_xlfn.ISOWEEKNUM(Tableau1[[#This Row],[Date]])</f>
        <v>12</v>
      </c>
      <c r="C177" s="41">
        <f>debut+ROW()-ROW(Tableau1[[#Headers],[Date]])-1</f>
        <v>44645</v>
      </c>
      <c r="D177" s="26" t="str" cm="1">
        <f t="array" ref="D177">IF(OR(Calendrier!$C$3:$C$57=Tableau1[[#This Row],[Date]]),"Dimanche/Férié",IF(WEEKDAY(Tableau1[[#This Row],[Date]])=1,"Dimanche/Férié",""))</f>
        <v/>
      </c>
      <c r="E177" s="26">
        <f>MONTH(Tableau1[[#This Row],[Date]])</f>
        <v>3</v>
      </c>
      <c r="F177" s="26">
        <f>YEAR(Tableau1[[#This Row],[Date]])</f>
        <v>2022</v>
      </c>
      <c r="G177" s="52"/>
      <c r="H177" s="52"/>
      <c r="I177" s="53"/>
      <c r="J177" s="42"/>
      <c r="K177" s="42"/>
      <c r="L177" s="43"/>
      <c r="M1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7" s="45">
        <f>IFERROR(VLOOKUP(Tableau1[[#This Row],[Motif absence 
]],Tmotif[],3,0),0)</f>
        <v>0</v>
      </c>
      <c r="O177" s="45">
        <f ca="1">IF(WEEKDAY(Tableau1[[#This Row],[Date]],2)&lt;7,0,MAX(0,SUM(OFFSET(Tableau1[[#This Row],[Nombre heures]],-6,,7))+SUM(OFFSET(Tableau1[[#This Row],[H_Abs]],-6,,7))-_HS))</f>
        <v>0</v>
      </c>
      <c r="P177" s="45" t="str">
        <f>IF(Tableau1[[#This Row],[Dimanche/Férié]]="Dimanche/Férié",Tableau1[[#This Row],[Nombre heures]],"")</f>
        <v/>
      </c>
    </row>
    <row r="178" spans="2:16" hidden="1">
      <c r="B178" s="40">
        <f>_xlfn.ISOWEEKNUM(Tableau1[[#This Row],[Date]])</f>
        <v>12</v>
      </c>
      <c r="C178" s="41">
        <f>debut+ROW()-ROW(Tableau1[[#Headers],[Date]])-1</f>
        <v>44646</v>
      </c>
      <c r="D178" s="26" t="str" cm="1">
        <f t="array" ref="D178">IF(OR(Calendrier!$C$3:$C$57=Tableau1[[#This Row],[Date]]),"Dimanche/Férié",IF(WEEKDAY(Tableau1[[#This Row],[Date]])=1,"Dimanche/Férié",""))</f>
        <v/>
      </c>
      <c r="E178" s="26">
        <f>MONTH(Tableau1[[#This Row],[Date]])</f>
        <v>3</v>
      </c>
      <c r="F178" s="26">
        <f>YEAR(Tableau1[[#This Row],[Date]])</f>
        <v>2022</v>
      </c>
      <c r="G178" s="52"/>
      <c r="H178" s="52"/>
      <c r="I178" s="53"/>
      <c r="J178" s="42"/>
      <c r="K178" s="42"/>
      <c r="L178" s="43"/>
      <c r="M1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8" s="45">
        <f>IFERROR(VLOOKUP(Tableau1[[#This Row],[Motif absence 
]],Tmotif[],3,0),0)</f>
        <v>0</v>
      </c>
      <c r="O178" s="45">
        <f ca="1">IF(WEEKDAY(Tableau1[[#This Row],[Date]],2)&lt;7,0,MAX(0,SUM(OFFSET(Tableau1[[#This Row],[Nombre heures]],-6,,7))+SUM(OFFSET(Tableau1[[#This Row],[H_Abs]],-6,,7))-_HS))</f>
        <v>0</v>
      </c>
      <c r="P178" s="45" t="str">
        <f>IF(Tableau1[[#This Row],[Dimanche/Férié]]="Dimanche/Férié",Tableau1[[#This Row],[Nombre heures]],"")</f>
        <v/>
      </c>
    </row>
    <row r="179" spans="2:16" hidden="1">
      <c r="B179" s="40">
        <f>_xlfn.ISOWEEKNUM(Tableau1[[#This Row],[Date]])</f>
        <v>12</v>
      </c>
      <c r="C179" s="41">
        <f>debut+ROW()-ROW(Tableau1[[#Headers],[Date]])-1</f>
        <v>44647</v>
      </c>
      <c r="D179" s="26" t="str" cm="1">
        <f t="array" ref="D179">IF(OR(Calendrier!$C$3:$C$57=Tableau1[[#This Row],[Date]]),"Dimanche/Férié",IF(WEEKDAY(Tableau1[[#This Row],[Date]])=1,"Dimanche/Férié",""))</f>
        <v>Dimanche/Férié</v>
      </c>
      <c r="E179" s="26">
        <f>MONTH(Tableau1[[#This Row],[Date]])</f>
        <v>3</v>
      </c>
      <c r="F179" s="26">
        <f>YEAR(Tableau1[[#This Row],[Date]])</f>
        <v>2022</v>
      </c>
      <c r="G179" s="52"/>
      <c r="H179" s="52"/>
      <c r="I179" s="53"/>
      <c r="J179" s="42"/>
      <c r="K179" s="42"/>
      <c r="L179" s="43"/>
      <c r="M1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9" s="45">
        <f>IFERROR(VLOOKUP(Tableau1[[#This Row],[Motif absence 
]],Tmotif[],3,0),0)</f>
        <v>0</v>
      </c>
      <c r="O179" s="45">
        <f ca="1">IF(WEEKDAY(Tableau1[[#This Row],[Date]],2)&lt;7,0,MAX(0,SUM(OFFSET(Tableau1[[#This Row],[Nombre heures]],-6,,7))+SUM(OFFSET(Tableau1[[#This Row],[H_Abs]],-6,,7))-_HS))</f>
        <v>0</v>
      </c>
      <c r="P179" s="45" t="str">
        <f>IF(Tableau1[[#This Row],[Dimanche/Férié]]="Dimanche/Férié",Tableau1[[#This Row],[Nombre heures]],"")</f>
        <v/>
      </c>
    </row>
    <row r="180" spans="2:16" hidden="1">
      <c r="B180" s="40">
        <f>_xlfn.ISOWEEKNUM(Tableau1[[#This Row],[Date]])</f>
        <v>13</v>
      </c>
      <c r="C180" s="41">
        <f>debut+ROW()-ROW(Tableau1[[#Headers],[Date]])-1</f>
        <v>44648</v>
      </c>
      <c r="D180" s="26" t="str" cm="1">
        <f t="array" ref="D180">IF(OR(Calendrier!$C$3:$C$57=Tableau1[[#This Row],[Date]]),"Dimanche/Férié",IF(WEEKDAY(Tableau1[[#This Row],[Date]])=1,"Dimanche/Férié",""))</f>
        <v/>
      </c>
      <c r="E180" s="26">
        <f>MONTH(Tableau1[[#This Row],[Date]])</f>
        <v>3</v>
      </c>
      <c r="F180" s="26">
        <f>YEAR(Tableau1[[#This Row],[Date]])</f>
        <v>2022</v>
      </c>
      <c r="G180" s="52"/>
      <c r="H180" s="52"/>
      <c r="I180" s="53"/>
      <c r="J180" s="42"/>
      <c r="K180" s="42"/>
      <c r="L180" s="43"/>
      <c r="M1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0" s="45">
        <f>IFERROR(VLOOKUP(Tableau1[[#This Row],[Motif absence 
]],Tmotif[],3,0),0)</f>
        <v>0</v>
      </c>
      <c r="O180" s="45">
        <f ca="1">IF(WEEKDAY(Tableau1[[#This Row],[Date]],2)&lt;7,0,MAX(0,SUM(OFFSET(Tableau1[[#This Row],[Nombre heures]],-6,,7))+SUM(OFFSET(Tableau1[[#This Row],[H_Abs]],-6,,7))-_HS))</f>
        <v>0</v>
      </c>
      <c r="P180" s="45" t="str">
        <f>IF(Tableau1[[#This Row],[Dimanche/Férié]]="Dimanche/Férié",Tableau1[[#This Row],[Nombre heures]],"")</f>
        <v/>
      </c>
    </row>
    <row r="181" spans="2:16" hidden="1">
      <c r="B181" s="40">
        <f>_xlfn.ISOWEEKNUM(Tableau1[[#This Row],[Date]])</f>
        <v>13</v>
      </c>
      <c r="C181" s="41">
        <f>debut+ROW()-ROW(Tableau1[[#Headers],[Date]])-1</f>
        <v>44649</v>
      </c>
      <c r="D181" s="26" t="str" cm="1">
        <f t="array" ref="D181">IF(OR(Calendrier!$C$3:$C$57=Tableau1[[#This Row],[Date]]),"Dimanche/Férié",IF(WEEKDAY(Tableau1[[#This Row],[Date]])=1,"Dimanche/Férié",""))</f>
        <v/>
      </c>
      <c r="E181" s="26">
        <f>MONTH(Tableau1[[#This Row],[Date]])</f>
        <v>3</v>
      </c>
      <c r="F181" s="26">
        <f>YEAR(Tableau1[[#This Row],[Date]])</f>
        <v>2022</v>
      </c>
      <c r="G181" s="52"/>
      <c r="H181" s="52"/>
      <c r="I181" s="53"/>
      <c r="J181" s="42"/>
      <c r="K181" s="42"/>
      <c r="L181" s="43"/>
      <c r="M1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1" s="45">
        <f>IFERROR(VLOOKUP(Tableau1[[#This Row],[Motif absence 
]],Tmotif[],3,0),0)</f>
        <v>0</v>
      </c>
      <c r="O181" s="45">
        <f ca="1">IF(WEEKDAY(Tableau1[[#This Row],[Date]],2)&lt;7,0,MAX(0,SUM(OFFSET(Tableau1[[#This Row],[Nombre heures]],-6,,7))+SUM(OFFSET(Tableau1[[#This Row],[H_Abs]],-6,,7))-_HS))</f>
        <v>0</v>
      </c>
      <c r="P181" s="45" t="str">
        <f>IF(Tableau1[[#This Row],[Dimanche/Férié]]="Dimanche/Férié",Tableau1[[#This Row],[Nombre heures]],"")</f>
        <v/>
      </c>
    </row>
    <row r="182" spans="2:16" hidden="1">
      <c r="B182" s="40">
        <f>_xlfn.ISOWEEKNUM(Tableau1[[#This Row],[Date]])</f>
        <v>13</v>
      </c>
      <c r="C182" s="41">
        <f>debut+ROW()-ROW(Tableau1[[#Headers],[Date]])-1</f>
        <v>44650</v>
      </c>
      <c r="D182" s="26" t="str" cm="1">
        <f t="array" ref="D182">IF(OR(Calendrier!$C$3:$C$57=Tableau1[[#This Row],[Date]]),"Dimanche/Férié",IF(WEEKDAY(Tableau1[[#This Row],[Date]])=1,"Dimanche/Férié",""))</f>
        <v/>
      </c>
      <c r="E182" s="26">
        <f>MONTH(Tableau1[[#This Row],[Date]])</f>
        <v>3</v>
      </c>
      <c r="F182" s="26">
        <f>YEAR(Tableau1[[#This Row],[Date]])</f>
        <v>2022</v>
      </c>
      <c r="G182" s="52"/>
      <c r="H182" s="52"/>
      <c r="I182" s="53"/>
      <c r="J182" s="42"/>
      <c r="K182" s="42"/>
      <c r="L182" s="43"/>
      <c r="M1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2" s="45">
        <f>IFERROR(VLOOKUP(Tableau1[[#This Row],[Motif absence 
]],Tmotif[],3,0),0)</f>
        <v>0</v>
      </c>
      <c r="O182" s="45">
        <f ca="1">IF(WEEKDAY(Tableau1[[#This Row],[Date]],2)&lt;7,0,MAX(0,SUM(OFFSET(Tableau1[[#This Row],[Nombre heures]],-6,,7))+SUM(OFFSET(Tableau1[[#This Row],[H_Abs]],-6,,7))-_HS))</f>
        <v>0</v>
      </c>
      <c r="P182" s="45" t="str">
        <f>IF(Tableau1[[#This Row],[Dimanche/Férié]]="Dimanche/Férié",Tableau1[[#This Row],[Nombre heures]],"")</f>
        <v/>
      </c>
    </row>
    <row r="183" spans="2:16" hidden="1">
      <c r="B183" s="40">
        <f>_xlfn.ISOWEEKNUM(Tableau1[[#This Row],[Date]])</f>
        <v>13</v>
      </c>
      <c r="C183" s="41">
        <f>debut+ROW()-ROW(Tableau1[[#Headers],[Date]])-1</f>
        <v>44651</v>
      </c>
      <c r="D183" s="26" t="str" cm="1">
        <f t="array" ref="D183">IF(OR(Calendrier!$C$3:$C$57=Tableau1[[#This Row],[Date]]),"Dimanche/Férié",IF(WEEKDAY(Tableau1[[#This Row],[Date]])=1,"Dimanche/Férié",""))</f>
        <v/>
      </c>
      <c r="E183" s="26">
        <f>MONTH(Tableau1[[#This Row],[Date]])</f>
        <v>3</v>
      </c>
      <c r="F183" s="26">
        <f>YEAR(Tableau1[[#This Row],[Date]])</f>
        <v>2022</v>
      </c>
      <c r="G183" s="52"/>
      <c r="H183" s="52"/>
      <c r="I183" s="53"/>
      <c r="J183" s="42"/>
      <c r="K183" s="42"/>
      <c r="L183" s="43"/>
      <c r="M1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3" s="45">
        <f>IFERROR(VLOOKUP(Tableau1[[#This Row],[Motif absence 
]],Tmotif[],3,0),0)</f>
        <v>0</v>
      </c>
      <c r="O183" s="45">
        <f ca="1">IF(WEEKDAY(Tableau1[[#This Row],[Date]],2)&lt;7,0,MAX(0,SUM(OFFSET(Tableau1[[#This Row],[Nombre heures]],-6,,7))+SUM(OFFSET(Tableau1[[#This Row],[H_Abs]],-6,,7))-_HS))</f>
        <v>0</v>
      </c>
      <c r="P183" s="45" t="str">
        <f>IF(Tableau1[[#This Row],[Dimanche/Férié]]="Dimanche/Férié",Tableau1[[#This Row],[Nombre heures]],"")</f>
        <v/>
      </c>
    </row>
    <row r="184" spans="2:16" hidden="1">
      <c r="B184" s="40">
        <f>_xlfn.ISOWEEKNUM(Tableau1[[#This Row],[Date]])</f>
        <v>13</v>
      </c>
      <c r="C184" s="41">
        <f>debut+ROW()-ROW(Tableau1[[#Headers],[Date]])-1</f>
        <v>44652</v>
      </c>
      <c r="D184" s="26" t="str" cm="1">
        <f t="array" ref="D184">IF(OR(Calendrier!$C$3:$C$57=Tableau1[[#This Row],[Date]]),"Dimanche/Férié",IF(WEEKDAY(Tableau1[[#This Row],[Date]])=1,"Dimanche/Férié",""))</f>
        <v/>
      </c>
      <c r="E184" s="26">
        <f>MONTH(Tableau1[[#This Row],[Date]])</f>
        <v>4</v>
      </c>
      <c r="F184" s="26">
        <f>YEAR(Tableau1[[#This Row],[Date]])</f>
        <v>2022</v>
      </c>
      <c r="G184" s="52"/>
      <c r="H184" s="52"/>
      <c r="I184" s="53"/>
      <c r="J184" s="42"/>
      <c r="K184" s="42"/>
      <c r="L184" s="43"/>
      <c r="M1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4" s="45">
        <f>IFERROR(VLOOKUP(Tableau1[[#This Row],[Motif absence 
]],Tmotif[],3,0),0)</f>
        <v>0</v>
      </c>
      <c r="O184" s="45">
        <f ca="1">IF(WEEKDAY(Tableau1[[#This Row],[Date]],2)&lt;7,0,MAX(0,SUM(OFFSET(Tableau1[[#This Row],[Nombre heures]],-6,,7))+SUM(OFFSET(Tableau1[[#This Row],[H_Abs]],-6,,7))-_HS))</f>
        <v>0</v>
      </c>
      <c r="P184" s="45" t="str">
        <f>IF(Tableau1[[#This Row],[Dimanche/Férié]]="Dimanche/Férié",Tableau1[[#This Row],[Nombre heures]],"")</f>
        <v/>
      </c>
    </row>
    <row r="185" spans="2:16" hidden="1">
      <c r="B185" s="40">
        <f>_xlfn.ISOWEEKNUM(Tableau1[[#This Row],[Date]])</f>
        <v>13</v>
      </c>
      <c r="C185" s="41">
        <f>debut+ROW()-ROW(Tableau1[[#Headers],[Date]])-1</f>
        <v>44653</v>
      </c>
      <c r="D185" s="26" t="str" cm="1">
        <f t="array" ref="D185">IF(OR(Calendrier!$C$3:$C$57=Tableau1[[#This Row],[Date]]),"Dimanche/Férié",IF(WEEKDAY(Tableau1[[#This Row],[Date]])=1,"Dimanche/Férié",""))</f>
        <v/>
      </c>
      <c r="E185" s="26">
        <f>MONTH(Tableau1[[#This Row],[Date]])</f>
        <v>4</v>
      </c>
      <c r="F185" s="26">
        <f>YEAR(Tableau1[[#This Row],[Date]])</f>
        <v>2022</v>
      </c>
      <c r="G185" s="52"/>
      <c r="H185" s="52"/>
      <c r="I185" s="53"/>
      <c r="J185" s="42"/>
      <c r="K185" s="42"/>
      <c r="L185" s="43"/>
      <c r="M1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5" s="45">
        <f>IFERROR(VLOOKUP(Tableau1[[#This Row],[Motif absence 
]],Tmotif[],3,0),0)</f>
        <v>0</v>
      </c>
      <c r="O185" s="45">
        <f ca="1">IF(WEEKDAY(Tableau1[[#This Row],[Date]],2)&lt;7,0,MAX(0,SUM(OFFSET(Tableau1[[#This Row],[Nombre heures]],-6,,7))+SUM(OFFSET(Tableau1[[#This Row],[H_Abs]],-6,,7))-_HS))</f>
        <v>0</v>
      </c>
      <c r="P185" s="45" t="str">
        <f>IF(Tableau1[[#This Row],[Dimanche/Férié]]="Dimanche/Férié",Tableau1[[#This Row],[Nombre heures]],"")</f>
        <v/>
      </c>
    </row>
    <row r="186" spans="2:16" hidden="1">
      <c r="B186" s="40">
        <f>_xlfn.ISOWEEKNUM(Tableau1[[#This Row],[Date]])</f>
        <v>13</v>
      </c>
      <c r="C186" s="41">
        <f>debut+ROW()-ROW(Tableau1[[#Headers],[Date]])-1</f>
        <v>44654</v>
      </c>
      <c r="D186" s="26" t="str" cm="1">
        <f t="array" ref="D186">IF(OR(Calendrier!$C$3:$C$57=Tableau1[[#This Row],[Date]]),"Dimanche/Férié",IF(WEEKDAY(Tableau1[[#This Row],[Date]])=1,"Dimanche/Férié",""))</f>
        <v>Dimanche/Férié</v>
      </c>
      <c r="E186" s="26">
        <f>MONTH(Tableau1[[#This Row],[Date]])</f>
        <v>4</v>
      </c>
      <c r="F186" s="26">
        <f>YEAR(Tableau1[[#This Row],[Date]])</f>
        <v>2022</v>
      </c>
      <c r="G186" s="52"/>
      <c r="H186" s="52"/>
      <c r="I186" s="53"/>
      <c r="J186" s="42"/>
      <c r="K186" s="42"/>
      <c r="L186" s="43"/>
      <c r="M1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6" s="45">
        <f>IFERROR(VLOOKUP(Tableau1[[#This Row],[Motif absence 
]],Tmotif[],3,0),0)</f>
        <v>0</v>
      </c>
      <c r="O186" s="45">
        <f ca="1">IF(WEEKDAY(Tableau1[[#This Row],[Date]],2)&lt;7,0,MAX(0,SUM(OFFSET(Tableau1[[#This Row],[Nombre heures]],-6,,7))+SUM(OFFSET(Tableau1[[#This Row],[H_Abs]],-6,,7))-_HS))</f>
        <v>0</v>
      </c>
      <c r="P186" s="45" t="str">
        <f>IF(Tableau1[[#This Row],[Dimanche/Férié]]="Dimanche/Férié",Tableau1[[#This Row],[Nombre heures]],"")</f>
        <v/>
      </c>
    </row>
    <row r="187" spans="2:16" hidden="1">
      <c r="B187" s="40">
        <f>_xlfn.ISOWEEKNUM(Tableau1[[#This Row],[Date]])</f>
        <v>14</v>
      </c>
      <c r="C187" s="41">
        <f>debut+ROW()-ROW(Tableau1[[#Headers],[Date]])-1</f>
        <v>44655</v>
      </c>
      <c r="D187" s="26" t="str" cm="1">
        <f t="array" ref="D187">IF(OR(Calendrier!$C$3:$C$57=Tableau1[[#This Row],[Date]]),"Dimanche/Férié",IF(WEEKDAY(Tableau1[[#This Row],[Date]])=1,"Dimanche/Férié",""))</f>
        <v/>
      </c>
      <c r="E187" s="26">
        <f>MONTH(Tableau1[[#This Row],[Date]])</f>
        <v>4</v>
      </c>
      <c r="F187" s="26">
        <f>YEAR(Tableau1[[#This Row],[Date]])</f>
        <v>2022</v>
      </c>
      <c r="G187" s="52"/>
      <c r="H187" s="52"/>
      <c r="I187" s="53"/>
      <c r="J187" s="42"/>
      <c r="K187" s="42"/>
      <c r="L187" s="43"/>
      <c r="M1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7" s="45">
        <f>IFERROR(VLOOKUP(Tableau1[[#This Row],[Motif absence 
]],Tmotif[],3,0),0)</f>
        <v>0</v>
      </c>
      <c r="O187" s="45">
        <f ca="1">IF(WEEKDAY(Tableau1[[#This Row],[Date]],2)&lt;7,0,MAX(0,SUM(OFFSET(Tableau1[[#This Row],[Nombre heures]],-6,,7))+SUM(OFFSET(Tableau1[[#This Row],[H_Abs]],-6,,7))-_HS))</f>
        <v>0</v>
      </c>
      <c r="P187" s="45" t="str">
        <f>IF(Tableau1[[#This Row],[Dimanche/Férié]]="Dimanche/Férié",Tableau1[[#This Row],[Nombre heures]],"")</f>
        <v/>
      </c>
    </row>
    <row r="188" spans="2:16" hidden="1">
      <c r="B188" s="40">
        <f>_xlfn.ISOWEEKNUM(Tableau1[[#This Row],[Date]])</f>
        <v>14</v>
      </c>
      <c r="C188" s="41">
        <f>debut+ROW()-ROW(Tableau1[[#Headers],[Date]])-1</f>
        <v>44656</v>
      </c>
      <c r="D188" s="26" t="str" cm="1">
        <f t="array" ref="D188">IF(OR(Calendrier!$C$3:$C$57=Tableau1[[#This Row],[Date]]),"Dimanche/Férié",IF(WEEKDAY(Tableau1[[#This Row],[Date]])=1,"Dimanche/Férié",""))</f>
        <v/>
      </c>
      <c r="E188" s="26">
        <f>MONTH(Tableau1[[#This Row],[Date]])</f>
        <v>4</v>
      </c>
      <c r="F188" s="26">
        <f>YEAR(Tableau1[[#This Row],[Date]])</f>
        <v>2022</v>
      </c>
      <c r="G188" s="52"/>
      <c r="H188" s="52"/>
      <c r="I188" s="53"/>
      <c r="J188" s="42"/>
      <c r="K188" s="42"/>
      <c r="L188" s="43"/>
      <c r="M1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8" s="45">
        <f>IFERROR(VLOOKUP(Tableau1[[#This Row],[Motif absence 
]],Tmotif[],3,0),0)</f>
        <v>0</v>
      </c>
      <c r="O188" s="45">
        <f ca="1">IF(WEEKDAY(Tableau1[[#This Row],[Date]],2)&lt;7,0,MAX(0,SUM(OFFSET(Tableau1[[#This Row],[Nombre heures]],-6,,7))+SUM(OFFSET(Tableau1[[#This Row],[H_Abs]],-6,,7))-_HS))</f>
        <v>0</v>
      </c>
      <c r="P188" s="45" t="str">
        <f>IF(Tableau1[[#This Row],[Dimanche/Férié]]="Dimanche/Férié",Tableau1[[#This Row],[Nombre heures]],"")</f>
        <v/>
      </c>
    </row>
    <row r="189" spans="2:16" hidden="1">
      <c r="B189" s="40">
        <f>_xlfn.ISOWEEKNUM(Tableau1[[#This Row],[Date]])</f>
        <v>14</v>
      </c>
      <c r="C189" s="41">
        <f>debut+ROW()-ROW(Tableau1[[#Headers],[Date]])-1</f>
        <v>44657</v>
      </c>
      <c r="D189" s="26" t="str" cm="1">
        <f t="array" ref="D189">IF(OR(Calendrier!$C$3:$C$57=Tableau1[[#This Row],[Date]]),"Dimanche/Férié",IF(WEEKDAY(Tableau1[[#This Row],[Date]])=1,"Dimanche/Férié",""))</f>
        <v/>
      </c>
      <c r="E189" s="26">
        <f>MONTH(Tableau1[[#This Row],[Date]])</f>
        <v>4</v>
      </c>
      <c r="F189" s="26">
        <f>YEAR(Tableau1[[#This Row],[Date]])</f>
        <v>2022</v>
      </c>
      <c r="G189" s="52"/>
      <c r="H189" s="52"/>
      <c r="I189" s="53"/>
      <c r="J189" s="42"/>
      <c r="K189" s="42"/>
      <c r="L189" s="43"/>
      <c r="M1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9" s="45">
        <f>IFERROR(VLOOKUP(Tableau1[[#This Row],[Motif absence 
]],Tmotif[],3,0),0)</f>
        <v>0</v>
      </c>
      <c r="O189" s="45">
        <f ca="1">IF(WEEKDAY(Tableau1[[#This Row],[Date]],2)&lt;7,0,MAX(0,SUM(OFFSET(Tableau1[[#This Row],[Nombre heures]],-6,,7))+SUM(OFFSET(Tableau1[[#This Row],[H_Abs]],-6,,7))-_HS))</f>
        <v>0</v>
      </c>
      <c r="P189" s="45" t="str">
        <f>IF(Tableau1[[#This Row],[Dimanche/Férié]]="Dimanche/Férié",Tableau1[[#This Row],[Nombre heures]],"")</f>
        <v/>
      </c>
    </row>
    <row r="190" spans="2:16" hidden="1">
      <c r="B190" s="40">
        <f>_xlfn.ISOWEEKNUM(Tableau1[[#This Row],[Date]])</f>
        <v>14</v>
      </c>
      <c r="C190" s="41">
        <f>debut+ROW()-ROW(Tableau1[[#Headers],[Date]])-1</f>
        <v>44658</v>
      </c>
      <c r="D190" s="26" t="str" cm="1">
        <f t="array" ref="D190">IF(OR(Calendrier!$C$3:$C$57=Tableau1[[#This Row],[Date]]),"Dimanche/Férié",IF(WEEKDAY(Tableau1[[#This Row],[Date]])=1,"Dimanche/Férié",""))</f>
        <v/>
      </c>
      <c r="E190" s="26">
        <f>MONTH(Tableau1[[#This Row],[Date]])</f>
        <v>4</v>
      </c>
      <c r="F190" s="26">
        <f>YEAR(Tableau1[[#This Row],[Date]])</f>
        <v>2022</v>
      </c>
      <c r="G190" s="52"/>
      <c r="H190" s="52"/>
      <c r="I190" s="53"/>
      <c r="J190" s="42"/>
      <c r="K190" s="42"/>
      <c r="L190" s="43"/>
      <c r="M1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0" s="45">
        <f>IFERROR(VLOOKUP(Tableau1[[#This Row],[Motif absence 
]],Tmotif[],3,0),0)</f>
        <v>0</v>
      </c>
      <c r="O190" s="45">
        <f ca="1">IF(WEEKDAY(Tableau1[[#This Row],[Date]],2)&lt;7,0,MAX(0,SUM(OFFSET(Tableau1[[#This Row],[Nombre heures]],-6,,7))+SUM(OFFSET(Tableau1[[#This Row],[H_Abs]],-6,,7))-_HS))</f>
        <v>0</v>
      </c>
      <c r="P190" s="45" t="str">
        <f>IF(Tableau1[[#This Row],[Dimanche/Férié]]="Dimanche/Férié",Tableau1[[#This Row],[Nombre heures]],"")</f>
        <v/>
      </c>
    </row>
    <row r="191" spans="2:16" hidden="1">
      <c r="B191" s="40">
        <f>_xlfn.ISOWEEKNUM(Tableau1[[#This Row],[Date]])</f>
        <v>14</v>
      </c>
      <c r="C191" s="41">
        <f>debut+ROW()-ROW(Tableau1[[#Headers],[Date]])-1</f>
        <v>44659</v>
      </c>
      <c r="D191" s="26" t="str" cm="1">
        <f t="array" ref="D191">IF(OR(Calendrier!$C$3:$C$57=Tableau1[[#This Row],[Date]]),"Dimanche/Férié",IF(WEEKDAY(Tableau1[[#This Row],[Date]])=1,"Dimanche/Férié",""))</f>
        <v/>
      </c>
      <c r="E191" s="26">
        <f>MONTH(Tableau1[[#This Row],[Date]])</f>
        <v>4</v>
      </c>
      <c r="F191" s="26">
        <f>YEAR(Tableau1[[#This Row],[Date]])</f>
        <v>2022</v>
      </c>
      <c r="G191" s="52"/>
      <c r="H191" s="52"/>
      <c r="I191" s="53"/>
      <c r="J191" s="42"/>
      <c r="K191" s="42"/>
      <c r="L191" s="43"/>
      <c r="M1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1" s="45">
        <f>IFERROR(VLOOKUP(Tableau1[[#This Row],[Motif absence 
]],Tmotif[],3,0),0)</f>
        <v>0</v>
      </c>
      <c r="O191" s="45">
        <f ca="1">IF(WEEKDAY(Tableau1[[#This Row],[Date]],2)&lt;7,0,MAX(0,SUM(OFFSET(Tableau1[[#This Row],[Nombre heures]],-6,,7))+SUM(OFFSET(Tableau1[[#This Row],[H_Abs]],-6,,7))-_HS))</f>
        <v>0</v>
      </c>
      <c r="P191" s="45" t="str">
        <f>IF(Tableau1[[#This Row],[Dimanche/Férié]]="Dimanche/Férié",Tableau1[[#This Row],[Nombre heures]],"")</f>
        <v/>
      </c>
    </row>
    <row r="192" spans="2:16" hidden="1">
      <c r="B192" s="40">
        <f>_xlfn.ISOWEEKNUM(Tableau1[[#This Row],[Date]])</f>
        <v>14</v>
      </c>
      <c r="C192" s="41">
        <f>debut+ROW()-ROW(Tableau1[[#Headers],[Date]])-1</f>
        <v>44660</v>
      </c>
      <c r="D192" s="26" t="str" cm="1">
        <f t="array" ref="D192">IF(OR(Calendrier!$C$3:$C$57=Tableau1[[#This Row],[Date]]),"Dimanche/Férié",IF(WEEKDAY(Tableau1[[#This Row],[Date]])=1,"Dimanche/Férié",""))</f>
        <v/>
      </c>
      <c r="E192" s="26">
        <f>MONTH(Tableau1[[#This Row],[Date]])</f>
        <v>4</v>
      </c>
      <c r="F192" s="26">
        <f>YEAR(Tableau1[[#This Row],[Date]])</f>
        <v>2022</v>
      </c>
      <c r="G192" s="52"/>
      <c r="H192" s="52"/>
      <c r="I192" s="53"/>
      <c r="J192" s="42"/>
      <c r="K192" s="42"/>
      <c r="L192" s="43"/>
      <c r="M1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2" s="45">
        <f>IFERROR(VLOOKUP(Tableau1[[#This Row],[Motif absence 
]],Tmotif[],3,0),0)</f>
        <v>0</v>
      </c>
      <c r="O192" s="45">
        <f ca="1">IF(WEEKDAY(Tableau1[[#This Row],[Date]],2)&lt;7,0,MAX(0,SUM(OFFSET(Tableau1[[#This Row],[Nombre heures]],-6,,7))+SUM(OFFSET(Tableau1[[#This Row],[H_Abs]],-6,,7))-_HS))</f>
        <v>0</v>
      </c>
      <c r="P192" s="45" t="str">
        <f>IF(Tableau1[[#This Row],[Dimanche/Férié]]="Dimanche/Férié",Tableau1[[#This Row],[Nombre heures]],"")</f>
        <v/>
      </c>
    </row>
    <row r="193" spans="2:16" hidden="1">
      <c r="B193" s="40">
        <f>_xlfn.ISOWEEKNUM(Tableau1[[#This Row],[Date]])</f>
        <v>14</v>
      </c>
      <c r="C193" s="41">
        <f>debut+ROW()-ROW(Tableau1[[#Headers],[Date]])-1</f>
        <v>44661</v>
      </c>
      <c r="D193" s="26" t="str" cm="1">
        <f t="array" ref="D193">IF(OR(Calendrier!$C$3:$C$57=Tableau1[[#This Row],[Date]]),"Dimanche/Férié",IF(WEEKDAY(Tableau1[[#This Row],[Date]])=1,"Dimanche/Férié",""))</f>
        <v>Dimanche/Férié</v>
      </c>
      <c r="E193" s="26">
        <f>MONTH(Tableau1[[#This Row],[Date]])</f>
        <v>4</v>
      </c>
      <c r="F193" s="26">
        <f>YEAR(Tableau1[[#This Row],[Date]])</f>
        <v>2022</v>
      </c>
      <c r="G193" s="52"/>
      <c r="H193" s="52"/>
      <c r="I193" s="53"/>
      <c r="J193" s="42"/>
      <c r="K193" s="42"/>
      <c r="L193" s="43"/>
      <c r="M1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3" s="45">
        <f>IFERROR(VLOOKUP(Tableau1[[#This Row],[Motif absence 
]],Tmotif[],3,0),0)</f>
        <v>0</v>
      </c>
      <c r="O193" s="45">
        <f ca="1">IF(WEEKDAY(Tableau1[[#This Row],[Date]],2)&lt;7,0,MAX(0,SUM(OFFSET(Tableau1[[#This Row],[Nombre heures]],-6,,7))+SUM(OFFSET(Tableau1[[#This Row],[H_Abs]],-6,,7))-_HS))</f>
        <v>0</v>
      </c>
      <c r="P193" s="45" t="str">
        <f>IF(Tableau1[[#This Row],[Dimanche/Férié]]="Dimanche/Férié",Tableau1[[#This Row],[Nombre heures]],"")</f>
        <v/>
      </c>
    </row>
    <row r="194" spans="2:16" hidden="1">
      <c r="B194" s="40">
        <f>_xlfn.ISOWEEKNUM(Tableau1[[#This Row],[Date]])</f>
        <v>15</v>
      </c>
      <c r="C194" s="41">
        <f>debut+ROW()-ROW(Tableau1[[#Headers],[Date]])-1</f>
        <v>44662</v>
      </c>
      <c r="D194" s="26" t="str" cm="1">
        <f t="array" ref="D194">IF(OR(Calendrier!$C$3:$C$57=Tableau1[[#This Row],[Date]]),"Dimanche/Férié",IF(WEEKDAY(Tableau1[[#This Row],[Date]])=1,"Dimanche/Férié",""))</f>
        <v/>
      </c>
      <c r="E194" s="26">
        <f>MONTH(Tableau1[[#This Row],[Date]])</f>
        <v>4</v>
      </c>
      <c r="F194" s="26">
        <f>YEAR(Tableau1[[#This Row],[Date]])</f>
        <v>2022</v>
      </c>
      <c r="G194" s="52"/>
      <c r="H194" s="52"/>
      <c r="I194" s="53"/>
      <c r="J194" s="42"/>
      <c r="K194" s="42"/>
      <c r="L194" s="43"/>
      <c r="M1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4" s="45">
        <f>IFERROR(VLOOKUP(Tableau1[[#This Row],[Motif absence 
]],Tmotif[],3,0),0)</f>
        <v>0</v>
      </c>
      <c r="O194" s="45">
        <f ca="1">IF(WEEKDAY(Tableau1[[#This Row],[Date]],2)&lt;7,0,MAX(0,SUM(OFFSET(Tableau1[[#This Row],[Nombre heures]],-6,,7))+SUM(OFFSET(Tableau1[[#This Row],[H_Abs]],-6,,7))-_HS))</f>
        <v>0</v>
      </c>
      <c r="P194" s="45" t="str">
        <f>IF(Tableau1[[#This Row],[Dimanche/Férié]]="Dimanche/Férié",Tableau1[[#This Row],[Nombre heures]],"")</f>
        <v/>
      </c>
    </row>
    <row r="195" spans="2:16" hidden="1">
      <c r="B195" s="40">
        <f>_xlfn.ISOWEEKNUM(Tableau1[[#This Row],[Date]])</f>
        <v>15</v>
      </c>
      <c r="C195" s="41">
        <f>debut+ROW()-ROW(Tableau1[[#Headers],[Date]])-1</f>
        <v>44663</v>
      </c>
      <c r="D195" s="26" t="str" cm="1">
        <f t="array" ref="D195">IF(OR(Calendrier!$C$3:$C$57=Tableau1[[#This Row],[Date]]),"Dimanche/Férié",IF(WEEKDAY(Tableau1[[#This Row],[Date]])=1,"Dimanche/Férié",""))</f>
        <v/>
      </c>
      <c r="E195" s="26">
        <f>MONTH(Tableau1[[#This Row],[Date]])</f>
        <v>4</v>
      </c>
      <c r="F195" s="26">
        <f>YEAR(Tableau1[[#This Row],[Date]])</f>
        <v>2022</v>
      </c>
      <c r="G195" s="52"/>
      <c r="H195" s="52"/>
      <c r="I195" s="53"/>
      <c r="J195" s="42"/>
      <c r="K195" s="42"/>
      <c r="L195" s="43"/>
      <c r="M1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5" s="45">
        <f>IFERROR(VLOOKUP(Tableau1[[#This Row],[Motif absence 
]],Tmotif[],3,0),0)</f>
        <v>0</v>
      </c>
      <c r="O195" s="45">
        <f ca="1">IF(WEEKDAY(Tableau1[[#This Row],[Date]],2)&lt;7,0,MAX(0,SUM(OFFSET(Tableau1[[#This Row],[Nombre heures]],-6,,7))+SUM(OFFSET(Tableau1[[#This Row],[H_Abs]],-6,,7))-_HS))</f>
        <v>0</v>
      </c>
      <c r="P195" s="45" t="str">
        <f>IF(Tableau1[[#This Row],[Dimanche/Férié]]="Dimanche/Férié",Tableau1[[#This Row],[Nombre heures]],"")</f>
        <v/>
      </c>
    </row>
    <row r="196" spans="2:16" hidden="1">
      <c r="B196" s="40">
        <f>_xlfn.ISOWEEKNUM(Tableau1[[#This Row],[Date]])</f>
        <v>15</v>
      </c>
      <c r="C196" s="41">
        <f>debut+ROW()-ROW(Tableau1[[#Headers],[Date]])-1</f>
        <v>44664</v>
      </c>
      <c r="D196" s="26" t="str" cm="1">
        <f t="array" ref="D196">IF(OR(Calendrier!$C$3:$C$57=Tableau1[[#This Row],[Date]]),"Dimanche/Férié",IF(WEEKDAY(Tableau1[[#This Row],[Date]])=1,"Dimanche/Férié",""))</f>
        <v/>
      </c>
      <c r="E196" s="26">
        <f>MONTH(Tableau1[[#This Row],[Date]])</f>
        <v>4</v>
      </c>
      <c r="F196" s="26">
        <f>YEAR(Tableau1[[#This Row],[Date]])</f>
        <v>2022</v>
      </c>
      <c r="G196" s="52"/>
      <c r="H196" s="52"/>
      <c r="I196" s="53"/>
      <c r="J196" s="42"/>
      <c r="K196" s="42"/>
      <c r="L196" s="43"/>
      <c r="M1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6" s="45">
        <f>IFERROR(VLOOKUP(Tableau1[[#This Row],[Motif absence 
]],Tmotif[],3,0),0)</f>
        <v>0</v>
      </c>
      <c r="O196" s="45">
        <f ca="1">IF(WEEKDAY(Tableau1[[#This Row],[Date]],2)&lt;7,0,MAX(0,SUM(OFFSET(Tableau1[[#This Row],[Nombre heures]],-6,,7))+SUM(OFFSET(Tableau1[[#This Row],[H_Abs]],-6,,7))-_HS))</f>
        <v>0</v>
      </c>
      <c r="P196" s="45" t="str">
        <f>IF(Tableau1[[#This Row],[Dimanche/Férié]]="Dimanche/Férié",Tableau1[[#This Row],[Nombre heures]],"")</f>
        <v/>
      </c>
    </row>
    <row r="197" spans="2:16" hidden="1">
      <c r="B197" s="40">
        <f>_xlfn.ISOWEEKNUM(Tableau1[[#This Row],[Date]])</f>
        <v>15</v>
      </c>
      <c r="C197" s="41">
        <f>debut+ROW()-ROW(Tableau1[[#Headers],[Date]])-1</f>
        <v>44665</v>
      </c>
      <c r="D197" s="26" t="str" cm="1">
        <f t="array" ref="D197">IF(OR(Calendrier!$C$3:$C$57=Tableau1[[#This Row],[Date]]),"Dimanche/Férié",IF(WEEKDAY(Tableau1[[#This Row],[Date]])=1,"Dimanche/Férié",""))</f>
        <v/>
      </c>
      <c r="E197" s="26">
        <f>MONTH(Tableau1[[#This Row],[Date]])</f>
        <v>4</v>
      </c>
      <c r="F197" s="26">
        <f>YEAR(Tableau1[[#This Row],[Date]])</f>
        <v>2022</v>
      </c>
      <c r="G197" s="52"/>
      <c r="H197" s="52"/>
      <c r="I197" s="53"/>
      <c r="J197" s="42"/>
      <c r="K197" s="42"/>
      <c r="L197" s="43"/>
      <c r="M1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7" s="45">
        <f>IFERROR(VLOOKUP(Tableau1[[#This Row],[Motif absence 
]],Tmotif[],3,0),0)</f>
        <v>0</v>
      </c>
      <c r="O197" s="45">
        <f ca="1">IF(WEEKDAY(Tableau1[[#This Row],[Date]],2)&lt;7,0,MAX(0,SUM(OFFSET(Tableau1[[#This Row],[Nombre heures]],-6,,7))+SUM(OFFSET(Tableau1[[#This Row],[H_Abs]],-6,,7))-_HS))</f>
        <v>0</v>
      </c>
      <c r="P197" s="45" t="str">
        <f>IF(Tableau1[[#This Row],[Dimanche/Férié]]="Dimanche/Férié",Tableau1[[#This Row],[Nombre heures]],"")</f>
        <v/>
      </c>
    </row>
    <row r="198" spans="2:16" hidden="1">
      <c r="B198" s="40">
        <f>_xlfn.ISOWEEKNUM(Tableau1[[#This Row],[Date]])</f>
        <v>15</v>
      </c>
      <c r="C198" s="41">
        <f>debut+ROW()-ROW(Tableau1[[#Headers],[Date]])-1</f>
        <v>44666</v>
      </c>
      <c r="D198" s="26" t="str" cm="1">
        <f t="array" ref="D198">IF(OR(Calendrier!$C$3:$C$57=Tableau1[[#This Row],[Date]]),"Dimanche/Férié",IF(WEEKDAY(Tableau1[[#This Row],[Date]])=1,"Dimanche/Férié",""))</f>
        <v/>
      </c>
      <c r="E198" s="26">
        <f>MONTH(Tableau1[[#This Row],[Date]])</f>
        <v>4</v>
      </c>
      <c r="F198" s="26">
        <f>YEAR(Tableau1[[#This Row],[Date]])</f>
        <v>2022</v>
      </c>
      <c r="G198" s="52"/>
      <c r="H198" s="52"/>
      <c r="I198" s="53"/>
      <c r="J198" s="42"/>
      <c r="K198" s="42"/>
      <c r="L198" s="43"/>
      <c r="M1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8" s="45">
        <f>IFERROR(VLOOKUP(Tableau1[[#This Row],[Motif absence 
]],Tmotif[],3,0),0)</f>
        <v>0</v>
      </c>
      <c r="O198" s="45">
        <f ca="1">IF(WEEKDAY(Tableau1[[#This Row],[Date]],2)&lt;7,0,MAX(0,SUM(OFFSET(Tableau1[[#This Row],[Nombre heures]],-6,,7))+SUM(OFFSET(Tableau1[[#This Row],[H_Abs]],-6,,7))-_HS))</f>
        <v>0</v>
      </c>
      <c r="P198" s="45" t="str">
        <f>IF(Tableau1[[#This Row],[Dimanche/Férié]]="Dimanche/Férié",Tableau1[[#This Row],[Nombre heures]],"")</f>
        <v/>
      </c>
    </row>
    <row r="199" spans="2:16" hidden="1">
      <c r="B199" s="40">
        <f>_xlfn.ISOWEEKNUM(Tableau1[[#This Row],[Date]])</f>
        <v>15</v>
      </c>
      <c r="C199" s="41">
        <f>debut+ROW()-ROW(Tableau1[[#Headers],[Date]])-1</f>
        <v>44667</v>
      </c>
      <c r="D199" s="26" t="str" cm="1">
        <f t="array" ref="D199">IF(OR(Calendrier!$C$3:$C$57=Tableau1[[#This Row],[Date]]),"Dimanche/Férié",IF(WEEKDAY(Tableau1[[#This Row],[Date]])=1,"Dimanche/Férié",""))</f>
        <v/>
      </c>
      <c r="E199" s="26">
        <f>MONTH(Tableau1[[#This Row],[Date]])</f>
        <v>4</v>
      </c>
      <c r="F199" s="26">
        <f>YEAR(Tableau1[[#This Row],[Date]])</f>
        <v>2022</v>
      </c>
      <c r="G199" s="52"/>
      <c r="H199" s="52"/>
      <c r="I199" s="53"/>
      <c r="J199" s="42"/>
      <c r="K199" s="42"/>
      <c r="L199" s="43"/>
      <c r="M1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9" s="45">
        <f>IFERROR(VLOOKUP(Tableau1[[#This Row],[Motif absence 
]],Tmotif[],3,0),0)</f>
        <v>0</v>
      </c>
      <c r="O199" s="45">
        <f ca="1">IF(WEEKDAY(Tableau1[[#This Row],[Date]],2)&lt;7,0,MAX(0,SUM(OFFSET(Tableau1[[#This Row],[Nombre heures]],-6,,7))+SUM(OFFSET(Tableau1[[#This Row],[H_Abs]],-6,,7))-_HS))</f>
        <v>0</v>
      </c>
      <c r="P199" s="45" t="str">
        <f>IF(Tableau1[[#This Row],[Dimanche/Férié]]="Dimanche/Férié",Tableau1[[#This Row],[Nombre heures]],"")</f>
        <v/>
      </c>
    </row>
    <row r="200" spans="2:16" hidden="1">
      <c r="B200" s="40">
        <f>_xlfn.ISOWEEKNUM(Tableau1[[#This Row],[Date]])</f>
        <v>15</v>
      </c>
      <c r="C200" s="41">
        <f>debut+ROW()-ROW(Tableau1[[#Headers],[Date]])-1</f>
        <v>44668</v>
      </c>
      <c r="D200" s="26" t="str" cm="1">
        <f t="array" ref="D200">IF(OR(Calendrier!$C$3:$C$57=Tableau1[[#This Row],[Date]]),"Dimanche/Férié",IF(WEEKDAY(Tableau1[[#This Row],[Date]])=1,"Dimanche/Férié",""))</f>
        <v>Dimanche/Férié</v>
      </c>
      <c r="E200" s="26">
        <f>MONTH(Tableau1[[#This Row],[Date]])</f>
        <v>4</v>
      </c>
      <c r="F200" s="26">
        <f>YEAR(Tableau1[[#This Row],[Date]])</f>
        <v>2022</v>
      </c>
      <c r="G200" s="52"/>
      <c r="H200" s="52"/>
      <c r="I200" s="53"/>
      <c r="J200" s="42"/>
      <c r="K200" s="42"/>
      <c r="L200" s="43"/>
      <c r="M2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0" s="45">
        <f>IFERROR(VLOOKUP(Tableau1[[#This Row],[Motif absence 
]],Tmotif[],3,0),0)</f>
        <v>0</v>
      </c>
      <c r="O200" s="45">
        <f ca="1">IF(WEEKDAY(Tableau1[[#This Row],[Date]],2)&lt;7,0,MAX(0,SUM(OFFSET(Tableau1[[#This Row],[Nombre heures]],-6,,7))+SUM(OFFSET(Tableau1[[#This Row],[H_Abs]],-6,,7))-_HS))</f>
        <v>0</v>
      </c>
      <c r="P200" s="45" t="str">
        <f>IF(Tableau1[[#This Row],[Dimanche/Férié]]="Dimanche/Férié",Tableau1[[#This Row],[Nombre heures]],"")</f>
        <v/>
      </c>
    </row>
    <row r="201" spans="2:16" hidden="1">
      <c r="B201" s="40">
        <f>_xlfn.ISOWEEKNUM(Tableau1[[#This Row],[Date]])</f>
        <v>16</v>
      </c>
      <c r="C201" s="41">
        <f>debut+ROW()-ROW(Tableau1[[#Headers],[Date]])-1</f>
        <v>44669</v>
      </c>
      <c r="D201" s="26" t="str" cm="1">
        <f t="array" ref="D201">IF(OR(Calendrier!$C$3:$C$57=Tableau1[[#This Row],[Date]]),"Dimanche/Férié",IF(WEEKDAY(Tableau1[[#This Row],[Date]])=1,"Dimanche/Férié",""))</f>
        <v>Dimanche/Férié</v>
      </c>
      <c r="E201" s="26">
        <f>MONTH(Tableau1[[#This Row],[Date]])</f>
        <v>4</v>
      </c>
      <c r="F201" s="26">
        <f>YEAR(Tableau1[[#This Row],[Date]])</f>
        <v>2022</v>
      </c>
      <c r="G201" s="52"/>
      <c r="H201" s="52"/>
      <c r="I201" s="53"/>
      <c r="J201" s="42"/>
      <c r="K201" s="42"/>
      <c r="L201" s="43"/>
      <c r="M2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1" s="45">
        <f>IFERROR(VLOOKUP(Tableau1[[#This Row],[Motif absence 
]],Tmotif[],3,0),0)</f>
        <v>0</v>
      </c>
      <c r="O201" s="45">
        <f ca="1">IF(WEEKDAY(Tableau1[[#This Row],[Date]],2)&lt;7,0,MAX(0,SUM(OFFSET(Tableau1[[#This Row],[Nombre heures]],-6,,7))+SUM(OFFSET(Tableau1[[#This Row],[H_Abs]],-6,,7))-_HS))</f>
        <v>0</v>
      </c>
      <c r="P201" s="45" t="str">
        <f>IF(Tableau1[[#This Row],[Dimanche/Férié]]="Dimanche/Férié",Tableau1[[#This Row],[Nombre heures]],"")</f>
        <v/>
      </c>
    </row>
    <row r="202" spans="2:16" hidden="1">
      <c r="B202" s="40">
        <f>_xlfn.ISOWEEKNUM(Tableau1[[#This Row],[Date]])</f>
        <v>16</v>
      </c>
      <c r="C202" s="41">
        <f>debut+ROW()-ROW(Tableau1[[#Headers],[Date]])-1</f>
        <v>44670</v>
      </c>
      <c r="D202" s="26" t="str" cm="1">
        <f t="array" ref="D202">IF(OR(Calendrier!$C$3:$C$57=Tableau1[[#This Row],[Date]]),"Dimanche/Férié",IF(WEEKDAY(Tableau1[[#This Row],[Date]])=1,"Dimanche/Férié",""))</f>
        <v/>
      </c>
      <c r="E202" s="26">
        <f>MONTH(Tableau1[[#This Row],[Date]])</f>
        <v>4</v>
      </c>
      <c r="F202" s="26">
        <f>YEAR(Tableau1[[#This Row],[Date]])</f>
        <v>2022</v>
      </c>
      <c r="G202" s="52"/>
      <c r="H202" s="52"/>
      <c r="I202" s="53"/>
      <c r="J202" s="42"/>
      <c r="K202" s="42"/>
      <c r="L202" s="43"/>
      <c r="M2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2" s="45">
        <f>IFERROR(VLOOKUP(Tableau1[[#This Row],[Motif absence 
]],Tmotif[],3,0),0)</f>
        <v>0</v>
      </c>
      <c r="O202" s="45">
        <f ca="1">IF(WEEKDAY(Tableau1[[#This Row],[Date]],2)&lt;7,0,MAX(0,SUM(OFFSET(Tableau1[[#This Row],[Nombre heures]],-6,,7))+SUM(OFFSET(Tableau1[[#This Row],[H_Abs]],-6,,7))-_HS))</f>
        <v>0</v>
      </c>
      <c r="P202" s="45" t="str">
        <f>IF(Tableau1[[#This Row],[Dimanche/Férié]]="Dimanche/Férié",Tableau1[[#This Row],[Nombre heures]],"")</f>
        <v/>
      </c>
    </row>
    <row r="203" spans="2:16" hidden="1">
      <c r="B203" s="40">
        <f>_xlfn.ISOWEEKNUM(Tableau1[[#This Row],[Date]])</f>
        <v>16</v>
      </c>
      <c r="C203" s="41">
        <f>debut+ROW()-ROW(Tableau1[[#Headers],[Date]])-1</f>
        <v>44671</v>
      </c>
      <c r="D203" s="26" t="str" cm="1">
        <f t="array" ref="D203">IF(OR(Calendrier!$C$3:$C$57=Tableau1[[#This Row],[Date]]),"Dimanche/Férié",IF(WEEKDAY(Tableau1[[#This Row],[Date]])=1,"Dimanche/Férié",""))</f>
        <v/>
      </c>
      <c r="E203" s="26">
        <f>MONTH(Tableau1[[#This Row],[Date]])</f>
        <v>4</v>
      </c>
      <c r="F203" s="26">
        <f>YEAR(Tableau1[[#This Row],[Date]])</f>
        <v>2022</v>
      </c>
      <c r="G203" s="52"/>
      <c r="H203" s="52"/>
      <c r="I203" s="53"/>
      <c r="J203" s="42"/>
      <c r="K203" s="42"/>
      <c r="L203" s="43"/>
      <c r="M2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3" s="45">
        <f>IFERROR(VLOOKUP(Tableau1[[#This Row],[Motif absence 
]],Tmotif[],3,0),0)</f>
        <v>0</v>
      </c>
      <c r="O203" s="45">
        <f ca="1">IF(WEEKDAY(Tableau1[[#This Row],[Date]],2)&lt;7,0,MAX(0,SUM(OFFSET(Tableau1[[#This Row],[Nombre heures]],-6,,7))+SUM(OFFSET(Tableau1[[#This Row],[H_Abs]],-6,,7))-_HS))</f>
        <v>0</v>
      </c>
      <c r="P203" s="45" t="str">
        <f>IF(Tableau1[[#This Row],[Dimanche/Férié]]="Dimanche/Férié",Tableau1[[#This Row],[Nombre heures]],"")</f>
        <v/>
      </c>
    </row>
    <row r="204" spans="2:16" hidden="1">
      <c r="B204" s="40">
        <f>_xlfn.ISOWEEKNUM(Tableau1[[#This Row],[Date]])</f>
        <v>16</v>
      </c>
      <c r="C204" s="41">
        <f>debut+ROW()-ROW(Tableau1[[#Headers],[Date]])-1</f>
        <v>44672</v>
      </c>
      <c r="D204" s="26" t="str" cm="1">
        <f t="array" ref="D204">IF(OR(Calendrier!$C$3:$C$57=Tableau1[[#This Row],[Date]]),"Dimanche/Férié",IF(WEEKDAY(Tableau1[[#This Row],[Date]])=1,"Dimanche/Férié",""))</f>
        <v/>
      </c>
      <c r="E204" s="26">
        <f>MONTH(Tableau1[[#This Row],[Date]])</f>
        <v>4</v>
      </c>
      <c r="F204" s="26">
        <f>YEAR(Tableau1[[#This Row],[Date]])</f>
        <v>2022</v>
      </c>
      <c r="G204" s="52"/>
      <c r="H204" s="52"/>
      <c r="I204" s="53"/>
      <c r="J204" s="42"/>
      <c r="K204" s="42"/>
      <c r="L204" s="43"/>
      <c r="M2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4" s="45">
        <f>IFERROR(VLOOKUP(Tableau1[[#This Row],[Motif absence 
]],Tmotif[],3,0),0)</f>
        <v>0</v>
      </c>
      <c r="O204" s="45">
        <f ca="1">IF(WEEKDAY(Tableau1[[#This Row],[Date]],2)&lt;7,0,MAX(0,SUM(OFFSET(Tableau1[[#This Row],[Nombre heures]],-6,,7))+SUM(OFFSET(Tableau1[[#This Row],[H_Abs]],-6,,7))-_HS))</f>
        <v>0</v>
      </c>
      <c r="P204" s="45" t="str">
        <f>IF(Tableau1[[#This Row],[Dimanche/Férié]]="Dimanche/Férié",Tableau1[[#This Row],[Nombre heures]],"")</f>
        <v/>
      </c>
    </row>
    <row r="205" spans="2:16" hidden="1">
      <c r="B205" s="40">
        <f>_xlfn.ISOWEEKNUM(Tableau1[[#This Row],[Date]])</f>
        <v>16</v>
      </c>
      <c r="C205" s="41">
        <f>debut+ROW()-ROW(Tableau1[[#Headers],[Date]])-1</f>
        <v>44673</v>
      </c>
      <c r="D205" s="26" t="str" cm="1">
        <f t="array" ref="D205">IF(OR(Calendrier!$C$3:$C$57=Tableau1[[#This Row],[Date]]),"Dimanche/Férié",IF(WEEKDAY(Tableau1[[#This Row],[Date]])=1,"Dimanche/Férié",""))</f>
        <v/>
      </c>
      <c r="E205" s="26">
        <f>MONTH(Tableau1[[#This Row],[Date]])</f>
        <v>4</v>
      </c>
      <c r="F205" s="26">
        <f>YEAR(Tableau1[[#This Row],[Date]])</f>
        <v>2022</v>
      </c>
      <c r="G205" s="52"/>
      <c r="H205" s="52"/>
      <c r="I205" s="53"/>
      <c r="J205" s="42"/>
      <c r="K205" s="42"/>
      <c r="L205" s="43"/>
      <c r="M2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5" s="45">
        <f>IFERROR(VLOOKUP(Tableau1[[#This Row],[Motif absence 
]],Tmotif[],3,0),0)</f>
        <v>0</v>
      </c>
      <c r="O205" s="45">
        <f ca="1">IF(WEEKDAY(Tableau1[[#This Row],[Date]],2)&lt;7,0,MAX(0,SUM(OFFSET(Tableau1[[#This Row],[Nombre heures]],-6,,7))+SUM(OFFSET(Tableau1[[#This Row],[H_Abs]],-6,,7))-_HS))</f>
        <v>0</v>
      </c>
      <c r="P205" s="45" t="str">
        <f>IF(Tableau1[[#This Row],[Dimanche/Férié]]="Dimanche/Férié",Tableau1[[#This Row],[Nombre heures]],"")</f>
        <v/>
      </c>
    </row>
    <row r="206" spans="2:16" hidden="1">
      <c r="B206" s="40">
        <f>_xlfn.ISOWEEKNUM(Tableau1[[#This Row],[Date]])</f>
        <v>16</v>
      </c>
      <c r="C206" s="41">
        <f>debut+ROW()-ROW(Tableau1[[#Headers],[Date]])-1</f>
        <v>44674</v>
      </c>
      <c r="D206" s="26" t="str" cm="1">
        <f t="array" ref="D206">IF(OR(Calendrier!$C$3:$C$57=Tableau1[[#This Row],[Date]]),"Dimanche/Férié",IF(WEEKDAY(Tableau1[[#This Row],[Date]])=1,"Dimanche/Férié",""))</f>
        <v/>
      </c>
      <c r="E206" s="26">
        <f>MONTH(Tableau1[[#This Row],[Date]])</f>
        <v>4</v>
      </c>
      <c r="F206" s="26">
        <f>YEAR(Tableau1[[#This Row],[Date]])</f>
        <v>2022</v>
      </c>
      <c r="G206" s="52"/>
      <c r="H206" s="52"/>
      <c r="I206" s="53"/>
      <c r="J206" s="42"/>
      <c r="K206" s="42"/>
      <c r="L206" s="43"/>
      <c r="M2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6" s="45">
        <f>IFERROR(VLOOKUP(Tableau1[[#This Row],[Motif absence 
]],Tmotif[],3,0),0)</f>
        <v>0</v>
      </c>
      <c r="O206" s="45">
        <f ca="1">IF(WEEKDAY(Tableau1[[#This Row],[Date]],2)&lt;7,0,MAX(0,SUM(OFFSET(Tableau1[[#This Row],[Nombre heures]],-6,,7))+SUM(OFFSET(Tableau1[[#This Row],[H_Abs]],-6,,7))-_HS))</f>
        <v>0</v>
      </c>
      <c r="P206" s="45" t="str">
        <f>IF(Tableau1[[#This Row],[Dimanche/Férié]]="Dimanche/Férié",Tableau1[[#This Row],[Nombre heures]],"")</f>
        <v/>
      </c>
    </row>
    <row r="207" spans="2:16" hidden="1">
      <c r="B207" s="40">
        <f>_xlfn.ISOWEEKNUM(Tableau1[[#This Row],[Date]])</f>
        <v>16</v>
      </c>
      <c r="C207" s="41">
        <f>debut+ROW()-ROW(Tableau1[[#Headers],[Date]])-1</f>
        <v>44675</v>
      </c>
      <c r="D207" s="26" t="str" cm="1">
        <f t="array" ref="D207">IF(OR(Calendrier!$C$3:$C$57=Tableau1[[#This Row],[Date]]),"Dimanche/Férié",IF(WEEKDAY(Tableau1[[#This Row],[Date]])=1,"Dimanche/Férié",""))</f>
        <v>Dimanche/Férié</v>
      </c>
      <c r="E207" s="26">
        <f>MONTH(Tableau1[[#This Row],[Date]])</f>
        <v>4</v>
      </c>
      <c r="F207" s="26">
        <f>YEAR(Tableau1[[#This Row],[Date]])</f>
        <v>2022</v>
      </c>
      <c r="G207" s="52"/>
      <c r="H207" s="52"/>
      <c r="I207" s="53"/>
      <c r="J207" s="42"/>
      <c r="K207" s="42"/>
      <c r="L207" s="43"/>
      <c r="M2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7" s="45">
        <f>IFERROR(VLOOKUP(Tableau1[[#This Row],[Motif absence 
]],Tmotif[],3,0),0)</f>
        <v>0</v>
      </c>
      <c r="O207" s="45">
        <f ca="1">IF(WEEKDAY(Tableau1[[#This Row],[Date]],2)&lt;7,0,MAX(0,SUM(OFFSET(Tableau1[[#This Row],[Nombre heures]],-6,,7))+SUM(OFFSET(Tableau1[[#This Row],[H_Abs]],-6,,7))-_HS))</f>
        <v>0</v>
      </c>
      <c r="P207" s="45" t="str">
        <f>IF(Tableau1[[#This Row],[Dimanche/Férié]]="Dimanche/Férié",Tableau1[[#This Row],[Nombre heures]],"")</f>
        <v/>
      </c>
    </row>
    <row r="208" spans="2:16" hidden="1">
      <c r="B208" s="40">
        <f>_xlfn.ISOWEEKNUM(Tableau1[[#This Row],[Date]])</f>
        <v>17</v>
      </c>
      <c r="C208" s="41">
        <f>debut+ROW()-ROW(Tableau1[[#Headers],[Date]])-1</f>
        <v>44676</v>
      </c>
      <c r="D208" s="26" t="str" cm="1">
        <f t="array" ref="D208">IF(OR(Calendrier!$C$3:$C$57=Tableau1[[#This Row],[Date]]),"Dimanche/Férié",IF(WEEKDAY(Tableau1[[#This Row],[Date]])=1,"Dimanche/Férié",""))</f>
        <v/>
      </c>
      <c r="E208" s="26">
        <f>MONTH(Tableau1[[#This Row],[Date]])</f>
        <v>4</v>
      </c>
      <c r="F208" s="26">
        <f>YEAR(Tableau1[[#This Row],[Date]])</f>
        <v>2022</v>
      </c>
      <c r="G208" s="52"/>
      <c r="H208" s="52"/>
      <c r="I208" s="53"/>
      <c r="J208" s="42"/>
      <c r="K208" s="42"/>
      <c r="L208" s="43"/>
      <c r="M2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8" s="45">
        <f>IFERROR(VLOOKUP(Tableau1[[#This Row],[Motif absence 
]],Tmotif[],3,0),0)</f>
        <v>0</v>
      </c>
      <c r="O208" s="45">
        <f ca="1">IF(WEEKDAY(Tableau1[[#This Row],[Date]],2)&lt;7,0,MAX(0,SUM(OFFSET(Tableau1[[#This Row],[Nombre heures]],-6,,7))+SUM(OFFSET(Tableau1[[#This Row],[H_Abs]],-6,,7))-_HS))</f>
        <v>0</v>
      </c>
      <c r="P208" s="45" t="str">
        <f>IF(Tableau1[[#This Row],[Dimanche/Férié]]="Dimanche/Férié",Tableau1[[#This Row],[Nombre heures]],"")</f>
        <v/>
      </c>
    </row>
    <row r="209" spans="2:16" hidden="1">
      <c r="B209" s="40">
        <f>_xlfn.ISOWEEKNUM(Tableau1[[#This Row],[Date]])</f>
        <v>17</v>
      </c>
      <c r="C209" s="41">
        <f>debut+ROW()-ROW(Tableau1[[#Headers],[Date]])-1</f>
        <v>44677</v>
      </c>
      <c r="D209" s="26" t="str" cm="1">
        <f t="array" ref="D209">IF(OR(Calendrier!$C$3:$C$57=Tableau1[[#This Row],[Date]]),"Dimanche/Férié",IF(WEEKDAY(Tableau1[[#This Row],[Date]])=1,"Dimanche/Férié",""))</f>
        <v/>
      </c>
      <c r="E209" s="26">
        <f>MONTH(Tableau1[[#This Row],[Date]])</f>
        <v>4</v>
      </c>
      <c r="F209" s="26">
        <f>YEAR(Tableau1[[#This Row],[Date]])</f>
        <v>2022</v>
      </c>
      <c r="G209" s="52"/>
      <c r="H209" s="52"/>
      <c r="I209" s="53"/>
      <c r="J209" s="42"/>
      <c r="K209" s="42"/>
      <c r="L209" s="43"/>
      <c r="M2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9" s="45">
        <f>IFERROR(VLOOKUP(Tableau1[[#This Row],[Motif absence 
]],Tmotif[],3,0),0)</f>
        <v>0</v>
      </c>
      <c r="O209" s="45">
        <f ca="1">IF(WEEKDAY(Tableau1[[#This Row],[Date]],2)&lt;7,0,MAX(0,SUM(OFFSET(Tableau1[[#This Row],[Nombre heures]],-6,,7))+SUM(OFFSET(Tableau1[[#This Row],[H_Abs]],-6,,7))-_HS))</f>
        <v>0</v>
      </c>
      <c r="P209" s="45" t="str">
        <f>IF(Tableau1[[#This Row],[Dimanche/Férié]]="Dimanche/Férié",Tableau1[[#This Row],[Nombre heures]],"")</f>
        <v/>
      </c>
    </row>
    <row r="210" spans="2:16" hidden="1">
      <c r="B210" s="40">
        <f>_xlfn.ISOWEEKNUM(Tableau1[[#This Row],[Date]])</f>
        <v>17</v>
      </c>
      <c r="C210" s="41">
        <f>debut+ROW()-ROW(Tableau1[[#Headers],[Date]])-1</f>
        <v>44678</v>
      </c>
      <c r="D210" s="26" t="str" cm="1">
        <f t="array" ref="D210">IF(OR(Calendrier!$C$3:$C$57=Tableau1[[#This Row],[Date]]),"Dimanche/Férié",IF(WEEKDAY(Tableau1[[#This Row],[Date]])=1,"Dimanche/Férié",""))</f>
        <v/>
      </c>
      <c r="E210" s="26">
        <f>MONTH(Tableau1[[#This Row],[Date]])</f>
        <v>4</v>
      </c>
      <c r="F210" s="26">
        <f>YEAR(Tableau1[[#This Row],[Date]])</f>
        <v>2022</v>
      </c>
      <c r="G210" s="52"/>
      <c r="H210" s="52"/>
      <c r="I210" s="53"/>
      <c r="J210" s="42"/>
      <c r="K210" s="42"/>
      <c r="L210" s="43"/>
      <c r="M2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0" s="45">
        <f>IFERROR(VLOOKUP(Tableau1[[#This Row],[Motif absence 
]],Tmotif[],3,0),0)</f>
        <v>0</v>
      </c>
      <c r="O210" s="45">
        <f ca="1">IF(WEEKDAY(Tableau1[[#This Row],[Date]],2)&lt;7,0,MAX(0,SUM(OFFSET(Tableau1[[#This Row],[Nombre heures]],-6,,7))+SUM(OFFSET(Tableau1[[#This Row],[H_Abs]],-6,,7))-_HS))</f>
        <v>0</v>
      </c>
      <c r="P210" s="45" t="str">
        <f>IF(Tableau1[[#This Row],[Dimanche/Férié]]="Dimanche/Férié",Tableau1[[#This Row],[Nombre heures]],"")</f>
        <v/>
      </c>
    </row>
    <row r="211" spans="2:16" hidden="1">
      <c r="B211" s="40">
        <f>_xlfn.ISOWEEKNUM(Tableau1[[#This Row],[Date]])</f>
        <v>17</v>
      </c>
      <c r="C211" s="41">
        <f>debut+ROW()-ROW(Tableau1[[#Headers],[Date]])-1</f>
        <v>44679</v>
      </c>
      <c r="D211" s="26" t="str" cm="1">
        <f t="array" ref="D211">IF(OR(Calendrier!$C$3:$C$57=Tableau1[[#This Row],[Date]]),"Dimanche/Férié",IF(WEEKDAY(Tableau1[[#This Row],[Date]])=1,"Dimanche/Férié",""))</f>
        <v/>
      </c>
      <c r="E211" s="26">
        <f>MONTH(Tableau1[[#This Row],[Date]])</f>
        <v>4</v>
      </c>
      <c r="F211" s="26">
        <f>YEAR(Tableau1[[#This Row],[Date]])</f>
        <v>2022</v>
      </c>
      <c r="G211" s="52"/>
      <c r="H211" s="52"/>
      <c r="I211" s="53"/>
      <c r="J211" s="42"/>
      <c r="K211" s="42"/>
      <c r="L211" s="43"/>
      <c r="M2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1" s="45">
        <f>IFERROR(VLOOKUP(Tableau1[[#This Row],[Motif absence 
]],Tmotif[],3,0),0)</f>
        <v>0</v>
      </c>
      <c r="O211" s="45">
        <f ca="1">IF(WEEKDAY(Tableau1[[#This Row],[Date]],2)&lt;7,0,MAX(0,SUM(OFFSET(Tableau1[[#This Row],[Nombre heures]],-6,,7))+SUM(OFFSET(Tableau1[[#This Row],[H_Abs]],-6,,7))-_HS))</f>
        <v>0</v>
      </c>
      <c r="P211" s="45" t="str">
        <f>IF(Tableau1[[#This Row],[Dimanche/Férié]]="Dimanche/Férié",Tableau1[[#This Row],[Nombre heures]],"")</f>
        <v/>
      </c>
    </row>
    <row r="212" spans="2:16" hidden="1">
      <c r="B212" s="40">
        <f>_xlfn.ISOWEEKNUM(Tableau1[[#This Row],[Date]])</f>
        <v>17</v>
      </c>
      <c r="C212" s="41">
        <f>debut+ROW()-ROW(Tableau1[[#Headers],[Date]])-1</f>
        <v>44680</v>
      </c>
      <c r="D212" s="26" t="str" cm="1">
        <f t="array" ref="D212">IF(OR(Calendrier!$C$3:$C$57=Tableau1[[#This Row],[Date]]),"Dimanche/Férié",IF(WEEKDAY(Tableau1[[#This Row],[Date]])=1,"Dimanche/Férié",""))</f>
        <v/>
      </c>
      <c r="E212" s="26">
        <f>MONTH(Tableau1[[#This Row],[Date]])</f>
        <v>4</v>
      </c>
      <c r="F212" s="26">
        <f>YEAR(Tableau1[[#This Row],[Date]])</f>
        <v>2022</v>
      </c>
      <c r="G212" s="52"/>
      <c r="H212" s="52"/>
      <c r="I212" s="53"/>
      <c r="J212" s="42"/>
      <c r="K212" s="42"/>
      <c r="L212" s="43"/>
      <c r="M2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2" s="45">
        <f>IFERROR(VLOOKUP(Tableau1[[#This Row],[Motif absence 
]],Tmotif[],3,0),0)</f>
        <v>0</v>
      </c>
      <c r="O212" s="45">
        <f ca="1">IF(WEEKDAY(Tableau1[[#This Row],[Date]],2)&lt;7,0,MAX(0,SUM(OFFSET(Tableau1[[#This Row],[Nombre heures]],-6,,7))+SUM(OFFSET(Tableau1[[#This Row],[H_Abs]],-6,,7))-_HS))</f>
        <v>0</v>
      </c>
      <c r="P212" s="45" t="str">
        <f>IF(Tableau1[[#This Row],[Dimanche/Férié]]="Dimanche/Férié",Tableau1[[#This Row],[Nombre heures]],"")</f>
        <v/>
      </c>
    </row>
    <row r="213" spans="2:16" hidden="1">
      <c r="B213" s="40">
        <f>_xlfn.ISOWEEKNUM(Tableau1[[#This Row],[Date]])</f>
        <v>17</v>
      </c>
      <c r="C213" s="41">
        <f>debut+ROW()-ROW(Tableau1[[#Headers],[Date]])-1</f>
        <v>44681</v>
      </c>
      <c r="D213" s="26" t="str" cm="1">
        <f t="array" ref="D213">IF(OR(Calendrier!$C$3:$C$57=Tableau1[[#This Row],[Date]]),"Dimanche/Férié",IF(WEEKDAY(Tableau1[[#This Row],[Date]])=1,"Dimanche/Férié",""))</f>
        <v/>
      </c>
      <c r="E213" s="26">
        <f>MONTH(Tableau1[[#This Row],[Date]])</f>
        <v>4</v>
      </c>
      <c r="F213" s="26">
        <f>YEAR(Tableau1[[#This Row],[Date]])</f>
        <v>2022</v>
      </c>
      <c r="G213" s="52"/>
      <c r="H213" s="52"/>
      <c r="I213" s="53"/>
      <c r="J213" s="42"/>
      <c r="K213" s="42"/>
      <c r="L213" s="43"/>
      <c r="M2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3" s="45">
        <f>IFERROR(VLOOKUP(Tableau1[[#This Row],[Motif absence 
]],Tmotif[],3,0),0)</f>
        <v>0</v>
      </c>
      <c r="O213" s="45">
        <f ca="1">IF(WEEKDAY(Tableau1[[#This Row],[Date]],2)&lt;7,0,MAX(0,SUM(OFFSET(Tableau1[[#This Row],[Nombre heures]],-6,,7))+SUM(OFFSET(Tableau1[[#This Row],[H_Abs]],-6,,7))-_HS))</f>
        <v>0</v>
      </c>
      <c r="P213" s="45" t="str">
        <f>IF(Tableau1[[#This Row],[Dimanche/Férié]]="Dimanche/Férié",Tableau1[[#This Row],[Nombre heures]],"")</f>
        <v/>
      </c>
    </row>
    <row r="214" spans="2:16" hidden="1">
      <c r="B214" s="40">
        <f>_xlfn.ISOWEEKNUM(Tableau1[[#This Row],[Date]])</f>
        <v>17</v>
      </c>
      <c r="C214" s="41">
        <f>debut+ROW()-ROW(Tableau1[[#Headers],[Date]])-1</f>
        <v>44682</v>
      </c>
      <c r="D214" s="26" t="str" cm="1">
        <f t="array" ref="D214">IF(OR(Calendrier!$C$3:$C$57=Tableau1[[#This Row],[Date]]),"Dimanche/Férié",IF(WEEKDAY(Tableau1[[#This Row],[Date]])=1,"Dimanche/Férié",""))</f>
        <v>Dimanche/Férié</v>
      </c>
      <c r="E214" s="26">
        <f>MONTH(Tableau1[[#This Row],[Date]])</f>
        <v>5</v>
      </c>
      <c r="F214" s="26">
        <f>YEAR(Tableau1[[#This Row],[Date]])</f>
        <v>2022</v>
      </c>
      <c r="G214" s="52"/>
      <c r="H214" s="52"/>
      <c r="I214" s="53"/>
      <c r="J214" s="42"/>
      <c r="K214" s="42"/>
      <c r="L214" s="43"/>
      <c r="M2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4" s="45">
        <f>IFERROR(VLOOKUP(Tableau1[[#This Row],[Motif absence 
]],Tmotif[],3,0),0)</f>
        <v>0</v>
      </c>
      <c r="O214" s="45">
        <f ca="1">IF(WEEKDAY(Tableau1[[#This Row],[Date]],2)&lt;7,0,MAX(0,SUM(OFFSET(Tableau1[[#This Row],[Nombre heures]],-6,,7))+SUM(OFFSET(Tableau1[[#This Row],[H_Abs]],-6,,7))-_HS))</f>
        <v>0</v>
      </c>
      <c r="P214" s="45" t="str">
        <f>IF(Tableau1[[#This Row],[Dimanche/Férié]]="Dimanche/Férié",Tableau1[[#This Row],[Nombre heures]],"")</f>
        <v/>
      </c>
    </row>
    <row r="215" spans="2:16" hidden="1">
      <c r="B215" s="40">
        <f>_xlfn.ISOWEEKNUM(Tableau1[[#This Row],[Date]])</f>
        <v>18</v>
      </c>
      <c r="C215" s="41">
        <f>debut+ROW()-ROW(Tableau1[[#Headers],[Date]])-1</f>
        <v>44683</v>
      </c>
      <c r="D215" s="26" t="str" cm="1">
        <f t="array" ref="D215">IF(OR(Calendrier!$C$3:$C$57=Tableau1[[#This Row],[Date]]),"Dimanche/Férié",IF(WEEKDAY(Tableau1[[#This Row],[Date]])=1,"Dimanche/Férié",""))</f>
        <v/>
      </c>
      <c r="E215" s="26">
        <f>MONTH(Tableau1[[#This Row],[Date]])</f>
        <v>5</v>
      </c>
      <c r="F215" s="26">
        <f>YEAR(Tableau1[[#This Row],[Date]])</f>
        <v>2022</v>
      </c>
      <c r="G215" s="52"/>
      <c r="H215" s="52"/>
      <c r="I215" s="53"/>
      <c r="J215" s="42"/>
      <c r="K215" s="42"/>
      <c r="L215" s="43"/>
      <c r="M2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5" s="45">
        <f>IFERROR(VLOOKUP(Tableau1[[#This Row],[Motif absence 
]],Tmotif[],3,0),0)</f>
        <v>0</v>
      </c>
      <c r="O215" s="45">
        <f ca="1">IF(WEEKDAY(Tableau1[[#This Row],[Date]],2)&lt;7,0,MAX(0,SUM(OFFSET(Tableau1[[#This Row],[Nombre heures]],-6,,7))+SUM(OFFSET(Tableau1[[#This Row],[H_Abs]],-6,,7))-_HS))</f>
        <v>0</v>
      </c>
      <c r="P215" s="45" t="str">
        <f>IF(Tableau1[[#This Row],[Dimanche/Férié]]="Dimanche/Férié",Tableau1[[#This Row],[Nombre heures]],"")</f>
        <v/>
      </c>
    </row>
    <row r="216" spans="2:16" hidden="1">
      <c r="B216" s="40">
        <f>_xlfn.ISOWEEKNUM(Tableau1[[#This Row],[Date]])</f>
        <v>18</v>
      </c>
      <c r="C216" s="41">
        <f>debut+ROW()-ROW(Tableau1[[#Headers],[Date]])-1</f>
        <v>44684</v>
      </c>
      <c r="D216" s="26" t="str" cm="1">
        <f t="array" ref="D216">IF(OR(Calendrier!$C$3:$C$57=Tableau1[[#This Row],[Date]]),"Dimanche/Férié",IF(WEEKDAY(Tableau1[[#This Row],[Date]])=1,"Dimanche/Férié",""))</f>
        <v/>
      </c>
      <c r="E216" s="26">
        <f>MONTH(Tableau1[[#This Row],[Date]])</f>
        <v>5</v>
      </c>
      <c r="F216" s="26">
        <f>YEAR(Tableau1[[#This Row],[Date]])</f>
        <v>2022</v>
      </c>
      <c r="G216" s="52"/>
      <c r="H216" s="52"/>
      <c r="I216" s="53"/>
      <c r="J216" s="42"/>
      <c r="K216" s="42"/>
      <c r="L216" s="43"/>
      <c r="M2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6" s="45">
        <f>IFERROR(VLOOKUP(Tableau1[[#This Row],[Motif absence 
]],Tmotif[],3,0),0)</f>
        <v>0</v>
      </c>
      <c r="O216" s="45">
        <f ca="1">IF(WEEKDAY(Tableau1[[#This Row],[Date]],2)&lt;7,0,MAX(0,SUM(OFFSET(Tableau1[[#This Row],[Nombre heures]],-6,,7))+SUM(OFFSET(Tableau1[[#This Row],[H_Abs]],-6,,7))-_HS))</f>
        <v>0</v>
      </c>
      <c r="P216" s="45" t="str">
        <f>IF(Tableau1[[#This Row],[Dimanche/Férié]]="Dimanche/Férié",Tableau1[[#This Row],[Nombre heures]],"")</f>
        <v/>
      </c>
    </row>
    <row r="217" spans="2:16" hidden="1">
      <c r="B217" s="40">
        <f>_xlfn.ISOWEEKNUM(Tableau1[[#This Row],[Date]])</f>
        <v>18</v>
      </c>
      <c r="C217" s="41">
        <f>debut+ROW()-ROW(Tableau1[[#Headers],[Date]])-1</f>
        <v>44685</v>
      </c>
      <c r="D217" s="26" t="str" cm="1">
        <f t="array" ref="D217">IF(OR(Calendrier!$C$3:$C$57=Tableau1[[#This Row],[Date]]),"Dimanche/Férié",IF(WEEKDAY(Tableau1[[#This Row],[Date]])=1,"Dimanche/Férié",""))</f>
        <v/>
      </c>
      <c r="E217" s="26">
        <f>MONTH(Tableau1[[#This Row],[Date]])</f>
        <v>5</v>
      </c>
      <c r="F217" s="26">
        <f>YEAR(Tableau1[[#This Row],[Date]])</f>
        <v>2022</v>
      </c>
      <c r="G217" s="52"/>
      <c r="H217" s="52"/>
      <c r="I217" s="53"/>
      <c r="J217" s="42"/>
      <c r="K217" s="42"/>
      <c r="L217" s="43"/>
      <c r="M2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7" s="45">
        <f>IFERROR(VLOOKUP(Tableau1[[#This Row],[Motif absence 
]],Tmotif[],3,0),0)</f>
        <v>0</v>
      </c>
      <c r="O217" s="45">
        <f ca="1">IF(WEEKDAY(Tableau1[[#This Row],[Date]],2)&lt;7,0,MAX(0,SUM(OFFSET(Tableau1[[#This Row],[Nombre heures]],-6,,7))+SUM(OFFSET(Tableau1[[#This Row],[H_Abs]],-6,,7))-_HS))</f>
        <v>0</v>
      </c>
      <c r="P217" s="45" t="str">
        <f>IF(Tableau1[[#This Row],[Dimanche/Férié]]="Dimanche/Férié",Tableau1[[#This Row],[Nombre heures]],"")</f>
        <v/>
      </c>
    </row>
    <row r="218" spans="2:16" hidden="1">
      <c r="B218" s="40">
        <f>_xlfn.ISOWEEKNUM(Tableau1[[#This Row],[Date]])</f>
        <v>18</v>
      </c>
      <c r="C218" s="41">
        <f>debut+ROW()-ROW(Tableau1[[#Headers],[Date]])-1</f>
        <v>44686</v>
      </c>
      <c r="D218" s="26" t="str" cm="1">
        <f t="array" ref="D218">IF(OR(Calendrier!$C$3:$C$57=Tableau1[[#This Row],[Date]]),"Dimanche/Férié",IF(WEEKDAY(Tableau1[[#This Row],[Date]])=1,"Dimanche/Férié",""))</f>
        <v/>
      </c>
      <c r="E218" s="26">
        <f>MONTH(Tableau1[[#This Row],[Date]])</f>
        <v>5</v>
      </c>
      <c r="F218" s="26">
        <f>YEAR(Tableau1[[#This Row],[Date]])</f>
        <v>2022</v>
      </c>
      <c r="G218" s="52"/>
      <c r="H218" s="52"/>
      <c r="I218" s="53"/>
      <c r="J218" s="42"/>
      <c r="K218" s="42"/>
      <c r="L218" s="43"/>
      <c r="M2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8" s="45">
        <f>IFERROR(VLOOKUP(Tableau1[[#This Row],[Motif absence 
]],Tmotif[],3,0),0)</f>
        <v>0</v>
      </c>
      <c r="O218" s="45">
        <f ca="1">IF(WEEKDAY(Tableau1[[#This Row],[Date]],2)&lt;7,0,MAX(0,SUM(OFFSET(Tableau1[[#This Row],[Nombre heures]],-6,,7))+SUM(OFFSET(Tableau1[[#This Row],[H_Abs]],-6,,7))-_HS))</f>
        <v>0</v>
      </c>
      <c r="P218" s="45" t="str">
        <f>IF(Tableau1[[#This Row],[Dimanche/Férié]]="Dimanche/Férié",Tableau1[[#This Row],[Nombre heures]],"")</f>
        <v/>
      </c>
    </row>
    <row r="219" spans="2:16" hidden="1">
      <c r="B219" s="40">
        <f>_xlfn.ISOWEEKNUM(Tableau1[[#This Row],[Date]])</f>
        <v>18</v>
      </c>
      <c r="C219" s="41">
        <f>debut+ROW()-ROW(Tableau1[[#Headers],[Date]])-1</f>
        <v>44687</v>
      </c>
      <c r="D219" s="26" t="str" cm="1">
        <f t="array" ref="D219">IF(OR(Calendrier!$C$3:$C$57=Tableau1[[#This Row],[Date]]),"Dimanche/Férié",IF(WEEKDAY(Tableau1[[#This Row],[Date]])=1,"Dimanche/Férié",""))</f>
        <v/>
      </c>
      <c r="E219" s="26">
        <f>MONTH(Tableau1[[#This Row],[Date]])</f>
        <v>5</v>
      </c>
      <c r="F219" s="26">
        <f>YEAR(Tableau1[[#This Row],[Date]])</f>
        <v>2022</v>
      </c>
      <c r="G219" s="52"/>
      <c r="H219" s="52"/>
      <c r="I219" s="53"/>
      <c r="J219" s="42"/>
      <c r="K219" s="42"/>
      <c r="L219" s="43"/>
      <c r="M2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9" s="45">
        <f>IFERROR(VLOOKUP(Tableau1[[#This Row],[Motif absence 
]],Tmotif[],3,0),0)</f>
        <v>0</v>
      </c>
      <c r="O219" s="45">
        <f ca="1">IF(WEEKDAY(Tableau1[[#This Row],[Date]],2)&lt;7,0,MAX(0,SUM(OFFSET(Tableau1[[#This Row],[Nombre heures]],-6,,7))+SUM(OFFSET(Tableau1[[#This Row],[H_Abs]],-6,,7))-_HS))</f>
        <v>0</v>
      </c>
      <c r="P219" s="45" t="str">
        <f>IF(Tableau1[[#This Row],[Dimanche/Férié]]="Dimanche/Férié",Tableau1[[#This Row],[Nombre heures]],"")</f>
        <v/>
      </c>
    </row>
    <row r="220" spans="2:16" hidden="1">
      <c r="B220" s="40">
        <f>_xlfn.ISOWEEKNUM(Tableau1[[#This Row],[Date]])</f>
        <v>18</v>
      </c>
      <c r="C220" s="41">
        <f>debut+ROW()-ROW(Tableau1[[#Headers],[Date]])-1</f>
        <v>44688</v>
      </c>
      <c r="D220" s="26" t="str" cm="1">
        <f t="array" ref="D220">IF(OR(Calendrier!$C$3:$C$57=Tableau1[[#This Row],[Date]]),"Dimanche/Férié",IF(WEEKDAY(Tableau1[[#This Row],[Date]])=1,"Dimanche/Férié",""))</f>
        <v/>
      </c>
      <c r="E220" s="26">
        <f>MONTH(Tableau1[[#This Row],[Date]])</f>
        <v>5</v>
      </c>
      <c r="F220" s="26">
        <f>YEAR(Tableau1[[#This Row],[Date]])</f>
        <v>2022</v>
      </c>
      <c r="G220" s="52"/>
      <c r="H220" s="52"/>
      <c r="I220" s="53"/>
      <c r="J220" s="42"/>
      <c r="K220" s="42"/>
      <c r="L220" s="43"/>
      <c r="M2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0" s="45">
        <f>IFERROR(VLOOKUP(Tableau1[[#This Row],[Motif absence 
]],Tmotif[],3,0),0)</f>
        <v>0</v>
      </c>
      <c r="O220" s="45">
        <f ca="1">IF(WEEKDAY(Tableau1[[#This Row],[Date]],2)&lt;7,0,MAX(0,SUM(OFFSET(Tableau1[[#This Row],[Nombre heures]],-6,,7))+SUM(OFFSET(Tableau1[[#This Row],[H_Abs]],-6,,7))-_HS))</f>
        <v>0</v>
      </c>
      <c r="P220" s="45" t="str">
        <f>IF(Tableau1[[#This Row],[Dimanche/Férié]]="Dimanche/Férié",Tableau1[[#This Row],[Nombre heures]],"")</f>
        <v/>
      </c>
    </row>
    <row r="221" spans="2:16" hidden="1">
      <c r="B221" s="40">
        <f>_xlfn.ISOWEEKNUM(Tableau1[[#This Row],[Date]])</f>
        <v>18</v>
      </c>
      <c r="C221" s="41">
        <f>debut+ROW()-ROW(Tableau1[[#Headers],[Date]])-1</f>
        <v>44689</v>
      </c>
      <c r="D221" s="26" t="str" cm="1">
        <f t="array" ref="D221">IF(OR(Calendrier!$C$3:$C$57=Tableau1[[#This Row],[Date]]),"Dimanche/Férié",IF(WEEKDAY(Tableau1[[#This Row],[Date]])=1,"Dimanche/Férié",""))</f>
        <v>Dimanche/Férié</v>
      </c>
      <c r="E221" s="26">
        <f>MONTH(Tableau1[[#This Row],[Date]])</f>
        <v>5</v>
      </c>
      <c r="F221" s="26">
        <f>YEAR(Tableau1[[#This Row],[Date]])</f>
        <v>2022</v>
      </c>
      <c r="G221" s="52"/>
      <c r="H221" s="52"/>
      <c r="I221" s="53"/>
      <c r="J221" s="42"/>
      <c r="K221" s="42"/>
      <c r="L221" s="43"/>
      <c r="M2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1" s="45">
        <f>IFERROR(VLOOKUP(Tableau1[[#This Row],[Motif absence 
]],Tmotif[],3,0),0)</f>
        <v>0</v>
      </c>
      <c r="O221" s="45">
        <f ca="1">IF(WEEKDAY(Tableau1[[#This Row],[Date]],2)&lt;7,0,MAX(0,SUM(OFFSET(Tableau1[[#This Row],[Nombre heures]],-6,,7))+SUM(OFFSET(Tableau1[[#This Row],[H_Abs]],-6,,7))-_HS))</f>
        <v>0</v>
      </c>
      <c r="P221" s="45" t="str">
        <f>IF(Tableau1[[#This Row],[Dimanche/Férié]]="Dimanche/Férié",Tableau1[[#This Row],[Nombre heures]],"")</f>
        <v/>
      </c>
    </row>
    <row r="222" spans="2:16" hidden="1">
      <c r="B222" s="40">
        <f>_xlfn.ISOWEEKNUM(Tableau1[[#This Row],[Date]])</f>
        <v>19</v>
      </c>
      <c r="C222" s="41">
        <f>debut+ROW()-ROW(Tableau1[[#Headers],[Date]])-1</f>
        <v>44690</v>
      </c>
      <c r="D222" s="26" t="str" cm="1">
        <f t="array" ref="D222">IF(OR(Calendrier!$C$3:$C$57=Tableau1[[#This Row],[Date]]),"Dimanche/Férié",IF(WEEKDAY(Tableau1[[#This Row],[Date]])=1,"Dimanche/Férié",""))</f>
        <v/>
      </c>
      <c r="E222" s="26">
        <f>MONTH(Tableau1[[#This Row],[Date]])</f>
        <v>5</v>
      </c>
      <c r="F222" s="26">
        <f>YEAR(Tableau1[[#This Row],[Date]])</f>
        <v>2022</v>
      </c>
      <c r="G222" s="52"/>
      <c r="H222" s="52"/>
      <c r="I222" s="53"/>
      <c r="J222" s="42"/>
      <c r="K222" s="42"/>
      <c r="L222" s="43"/>
      <c r="M2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2" s="45">
        <f>IFERROR(VLOOKUP(Tableau1[[#This Row],[Motif absence 
]],Tmotif[],3,0),0)</f>
        <v>0</v>
      </c>
      <c r="O222" s="45">
        <f ca="1">IF(WEEKDAY(Tableau1[[#This Row],[Date]],2)&lt;7,0,MAX(0,SUM(OFFSET(Tableau1[[#This Row],[Nombre heures]],-6,,7))+SUM(OFFSET(Tableau1[[#This Row],[H_Abs]],-6,,7))-_HS))</f>
        <v>0</v>
      </c>
      <c r="P222" s="45" t="str">
        <f>IF(Tableau1[[#This Row],[Dimanche/Férié]]="Dimanche/Férié",Tableau1[[#This Row],[Nombre heures]],"")</f>
        <v/>
      </c>
    </row>
    <row r="223" spans="2:16" hidden="1">
      <c r="B223" s="40">
        <f>_xlfn.ISOWEEKNUM(Tableau1[[#This Row],[Date]])</f>
        <v>19</v>
      </c>
      <c r="C223" s="41">
        <f>debut+ROW()-ROW(Tableau1[[#Headers],[Date]])-1</f>
        <v>44691</v>
      </c>
      <c r="D223" s="26" t="str" cm="1">
        <f t="array" ref="D223">IF(OR(Calendrier!$C$3:$C$57=Tableau1[[#This Row],[Date]]),"Dimanche/Férié",IF(WEEKDAY(Tableau1[[#This Row],[Date]])=1,"Dimanche/Férié",""))</f>
        <v/>
      </c>
      <c r="E223" s="26">
        <f>MONTH(Tableau1[[#This Row],[Date]])</f>
        <v>5</v>
      </c>
      <c r="F223" s="26">
        <f>YEAR(Tableau1[[#This Row],[Date]])</f>
        <v>2022</v>
      </c>
      <c r="G223" s="52"/>
      <c r="H223" s="52"/>
      <c r="I223" s="53"/>
      <c r="J223" s="42"/>
      <c r="K223" s="42"/>
      <c r="L223" s="43"/>
      <c r="M2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3" s="45">
        <f>IFERROR(VLOOKUP(Tableau1[[#This Row],[Motif absence 
]],Tmotif[],3,0),0)</f>
        <v>0</v>
      </c>
      <c r="O223" s="45">
        <f ca="1">IF(WEEKDAY(Tableau1[[#This Row],[Date]],2)&lt;7,0,MAX(0,SUM(OFFSET(Tableau1[[#This Row],[Nombre heures]],-6,,7))+SUM(OFFSET(Tableau1[[#This Row],[H_Abs]],-6,,7))-_HS))</f>
        <v>0</v>
      </c>
      <c r="P223" s="45" t="str">
        <f>IF(Tableau1[[#This Row],[Dimanche/Férié]]="Dimanche/Férié",Tableau1[[#This Row],[Nombre heures]],"")</f>
        <v/>
      </c>
    </row>
    <row r="224" spans="2:16" hidden="1">
      <c r="B224" s="40">
        <f>_xlfn.ISOWEEKNUM(Tableau1[[#This Row],[Date]])</f>
        <v>19</v>
      </c>
      <c r="C224" s="41">
        <f>debut+ROW()-ROW(Tableau1[[#Headers],[Date]])-1</f>
        <v>44692</v>
      </c>
      <c r="D224" s="26" t="str" cm="1">
        <f t="array" ref="D224">IF(OR(Calendrier!$C$3:$C$57=Tableau1[[#This Row],[Date]]),"Dimanche/Férié",IF(WEEKDAY(Tableau1[[#This Row],[Date]])=1,"Dimanche/Férié",""))</f>
        <v/>
      </c>
      <c r="E224" s="26">
        <f>MONTH(Tableau1[[#This Row],[Date]])</f>
        <v>5</v>
      </c>
      <c r="F224" s="26">
        <f>YEAR(Tableau1[[#This Row],[Date]])</f>
        <v>2022</v>
      </c>
      <c r="G224" s="52"/>
      <c r="H224" s="52"/>
      <c r="I224" s="53"/>
      <c r="J224" s="42"/>
      <c r="K224" s="42"/>
      <c r="L224" s="43"/>
      <c r="M2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4" s="45">
        <f>IFERROR(VLOOKUP(Tableau1[[#This Row],[Motif absence 
]],Tmotif[],3,0),0)</f>
        <v>0</v>
      </c>
      <c r="O224" s="45">
        <f ca="1">IF(WEEKDAY(Tableau1[[#This Row],[Date]],2)&lt;7,0,MAX(0,SUM(OFFSET(Tableau1[[#This Row],[Nombre heures]],-6,,7))+SUM(OFFSET(Tableau1[[#This Row],[H_Abs]],-6,,7))-_HS))</f>
        <v>0</v>
      </c>
      <c r="P224" s="45" t="str">
        <f>IF(Tableau1[[#This Row],[Dimanche/Férié]]="Dimanche/Férié",Tableau1[[#This Row],[Nombre heures]],"")</f>
        <v/>
      </c>
    </row>
    <row r="225" spans="2:16" hidden="1">
      <c r="B225" s="40">
        <f>_xlfn.ISOWEEKNUM(Tableau1[[#This Row],[Date]])</f>
        <v>19</v>
      </c>
      <c r="C225" s="41">
        <f>debut+ROW()-ROW(Tableau1[[#Headers],[Date]])-1</f>
        <v>44693</v>
      </c>
      <c r="D225" s="26" t="str" cm="1">
        <f t="array" ref="D225">IF(OR(Calendrier!$C$3:$C$57=Tableau1[[#This Row],[Date]]),"Dimanche/Férié",IF(WEEKDAY(Tableau1[[#This Row],[Date]])=1,"Dimanche/Férié",""))</f>
        <v/>
      </c>
      <c r="E225" s="26">
        <f>MONTH(Tableau1[[#This Row],[Date]])</f>
        <v>5</v>
      </c>
      <c r="F225" s="26">
        <f>YEAR(Tableau1[[#This Row],[Date]])</f>
        <v>2022</v>
      </c>
      <c r="G225" s="52"/>
      <c r="H225" s="52"/>
      <c r="I225" s="53"/>
      <c r="J225" s="42"/>
      <c r="K225" s="42"/>
      <c r="L225" s="43"/>
      <c r="M2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5" s="45">
        <f>IFERROR(VLOOKUP(Tableau1[[#This Row],[Motif absence 
]],Tmotif[],3,0),0)</f>
        <v>0</v>
      </c>
      <c r="O225" s="45">
        <f ca="1">IF(WEEKDAY(Tableau1[[#This Row],[Date]],2)&lt;7,0,MAX(0,SUM(OFFSET(Tableau1[[#This Row],[Nombre heures]],-6,,7))+SUM(OFFSET(Tableau1[[#This Row],[H_Abs]],-6,,7))-_HS))</f>
        <v>0</v>
      </c>
      <c r="P225" s="45" t="str">
        <f>IF(Tableau1[[#This Row],[Dimanche/Férié]]="Dimanche/Férié",Tableau1[[#This Row],[Nombre heures]],"")</f>
        <v/>
      </c>
    </row>
    <row r="226" spans="2:16" hidden="1">
      <c r="B226" s="40">
        <f>_xlfn.ISOWEEKNUM(Tableau1[[#This Row],[Date]])</f>
        <v>19</v>
      </c>
      <c r="C226" s="41">
        <f>debut+ROW()-ROW(Tableau1[[#Headers],[Date]])-1</f>
        <v>44694</v>
      </c>
      <c r="D226" s="26" t="str" cm="1">
        <f t="array" ref="D226">IF(OR(Calendrier!$C$3:$C$57=Tableau1[[#This Row],[Date]]),"Dimanche/Férié",IF(WEEKDAY(Tableau1[[#This Row],[Date]])=1,"Dimanche/Férié",""))</f>
        <v/>
      </c>
      <c r="E226" s="26">
        <f>MONTH(Tableau1[[#This Row],[Date]])</f>
        <v>5</v>
      </c>
      <c r="F226" s="26">
        <f>YEAR(Tableau1[[#This Row],[Date]])</f>
        <v>2022</v>
      </c>
      <c r="G226" s="52"/>
      <c r="H226" s="52"/>
      <c r="I226" s="53"/>
      <c r="J226" s="42"/>
      <c r="K226" s="42"/>
      <c r="L226" s="43"/>
      <c r="M2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6" s="45">
        <f>IFERROR(VLOOKUP(Tableau1[[#This Row],[Motif absence 
]],Tmotif[],3,0),0)</f>
        <v>0</v>
      </c>
      <c r="O226" s="45">
        <f ca="1">IF(WEEKDAY(Tableau1[[#This Row],[Date]],2)&lt;7,0,MAX(0,SUM(OFFSET(Tableau1[[#This Row],[Nombre heures]],-6,,7))+SUM(OFFSET(Tableau1[[#This Row],[H_Abs]],-6,,7))-_HS))</f>
        <v>0</v>
      </c>
      <c r="P226" s="45" t="str">
        <f>IF(Tableau1[[#This Row],[Dimanche/Férié]]="Dimanche/Férié",Tableau1[[#This Row],[Nombre heures]],"")</f>
        <v/>
      </c>
    </row>
    <row r="227" spans="2:16" hidden="1">
      <c r="B227" s="40">
        <f>_xlfn.ISOWEEKNUM(Tableau1[[#This Row],[Date]])</f>
        <v>19</v>
      </c>
      <c r="C227" s="41">
        <f>debut+ROW()-ROW(Tableau1[[#Headers],[Date]])-1</f>
        <v>44695</v>
      </c>
      <c r="D227" s="26" t="str" cm="1">
        <f t="array" ref="D227">IF(OR(Calendrier!$C$3:$C$57=Tableau1[[#This Row],[Date]]),"Dimanche/Férié",IF(WEEKDAY(Tableau1[[#This Row],[Date]])=1,"Dimanche/Férié",""))</f>
        <v/>
      </c>
      <c r="E227" s="26">
        <f>MONTH(Tableau1[[#This Row],[Date]])</f>
        <v>5</v>
      </c>
      <c r="F227" s="26">
        <f>YEAR(Tableau1[[#This Row],[Date]])</f>
        <v>2022</v>
      </c>
      <c r="G227" s="52"/>
      <c r="H227" s="52"/>
      <c r="I227" s="53"/>
      <c r="J227" s="42"/>
      <c r="K227" s="42"/>
      <c r="L227" s="43"/>
      <c r="M2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7" s="45">
        <f>IFERROR(VLOOKUP(Tableau1[[#This Row],[Motif absence 
]],Tmotif[],3,0),0)</f>
        <v>0</v>
      </c>
      <c r="O227" s="45">
        <f ca="1">IF(WEEKDAY(Tableau1[[#This Row],[Date]],2)&lt;7,0,MAX(0,SUM(OFFSET(Tableau1[[#This Row],[Nombre heures]],-6,,7))+SUM(OFFSET(Tableau1[[#This Row],[H_Abs]],-6,,7))-_HS))</f>
        <v>0</v>
      </c>
      <c r="P227" s="45" t="str">
        <f>IF(Tableau1[[#This Row],[Dimanche/Férié]]="Dimanche/Férié",Tableau1[[#This Row],[Nombre heures]],"")</f>
        <v/>
      </c>
    </row>
    <row r="228" spans="2:16" hidden="1">
      <c r="B228" s="40">
        <f>_xlfn.ISOWEEKNUM(Tableau1[[#This Row],[Date]])</f>
        <v>19</v>
      </c>
      <c r="C228" s="41">
        <f>debut+ROW()-ROW(Tableau1[[#Headers],[Date]])-1</f>
        <v>44696</v>
      </c>
      <c r="D228" s="26" t="str" cm="1">
        <f t="array" ref="D228">IF(OR(Calendrier!$C$3:$C$57=Tableau1[[#This Row],[Date]]),"Dimanche/Férié",IF(WEEKDAY(Tableau1[[#This Row],[Date]])=1,"Dimanche/Férié",""))</f>
        <v>Dimanche/Férié</v>
      </c>
      <c r="E228" s="26">
        <f>MONTH(Tableau1[[#This Row],[Date]])</f>
        <v>5</v>
      </c>
      <c r="F228" s="26">
        <f>YEAR(Tableau1[[#This Row],[Date]])</f>
        <v>2022</v>
      </c>
      <c r="G228" s="52"/>
      <c r="H228" s="52"/>
      <c r="I228" s="53"/>
      <c r="J228" s="42"/>
      <c r="K228" s="42"/>
      <c r="L228" s="43"/>
      <c r="M2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8" s="45">
        <f>IFERROR(VLOOKUP(Tableau1[[#This Row],[Motif absence 
]],Tmotif[],3,0),0)</f>
        <v>0</v>
      </c>
      <c r="O228" s="45">
        <f ca="1">IF(WEEKDAY(Tableau1[[#This Row],[Date]],2)&lt;7,0,MAX(0,SUM(OFFSET(Tableau1[[#This Row],[Nombre heures]],-6,,7))+SUM(OFFSET(Tableau1[[#This Row],[H_Abs]],-6,,7))-_HS))</f>
        <v>0</v>
      </c>
      <c r="P228" s="45" t="str">
        <f>IF(Tableau1[[#This Row],[Dimanche/Férié]]="Dimanche/Férié",Tableau1[[#This Row],[Nombre heures]],"")</f>
        <v/>
      </c>
    </row>
    <row r="229" spans="2:16" hidden="1">
      <c r="B229" s="40">
        <f>_xlfn.ISOWEEKNUM(Tableau1[[#This Row],[Date]])</f>
        <v>20</v>
      </c>
      <c r="C229" s="41">
        <f>debut+ROW()-ROW(Tableau1[[#Headers],[Date]])-1</f>
        <v>44697</v>
      </c>
      <c r="D229" s="26" t="str" cm="1">
        <f t="array" ref="D229">IF(OR(Calendrier!$C$3:$C$57=Tableau1[[#This Row],[Date]]),"Dimanche/Férié",IF(WEEKDAY(Tableau1[[#This Row],[Date]])=1,"Dimanche/Férié",""))</f>
        <v/>
      </c>
      <c r="E229" s="26">
        <f>MONTH(Tableau1[[#This Row],[Date]])</f>
        <v>5</v>
      </c>
      <c r="F229" s="26">
        <f>YEAR(Tableau1[[#This Row],[Date]])</f>
        <v>2022</v>
      </c>
      <c r="G229" s="52"/>
      <c r="H229" s="52"/>
      <c r="I229" s="53"/>
      <c r="J229" s="42"/>
      <c r="K229" s="42"/>
      <c r="L229" s="43"/>
      <c r="M2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9" s="45">
        <f>IFERROR(VLOOKUP(Tableau1[[#This Row],[Motif absence 
]],Tmotif[],3,0),0)</f>
        <v>0</v>
      </c>
      <c r="O229" s="45">
        <f ca="1">IF(WEEKDAY(Tableau1[[#This Row],[Date]],2)&lt;7,0,MAX(0,SUM(OFFSET(Tableau1[[#This Row],[Nombre heures]],-6,,7))+SUM(OFFSET(Tableau1[[#This Row],[H_Abs]],-6,,7))-_HS))</f>
        <v>0</v>
      </c>
      <c r="P229" s="45" t="str">
        <f>IF(Tableau1[[#This Row],[Dimanche/Férié]]="Dimanche/Férié",Tableau1[[#This Row],[Nombre heures]],"")</f>
        <v/>
      </c>
    </row>
    <row r="230" spans="2:16" hidden="1">
      <c r="B230" s="40">
        <f>_xlfn.ISOWEEKNUM(Tableau1[[#This Row],[Date]])</f>
        <v>20</v>
      </c>
      <c r="C230" s="41">
        <f>debut+ROW()-ROW(Tableau1[[#Headers],[Date]])-1</f>
        <v>44698</v>
      </c>
      <c r="D230" s="26" t="str" cm="1">
        <f t="array" ref="D230">IF(OR(Calendrier!$C$3:$C$57=Tableau1[[#This Row],[Date]]),"Dimanche/Férié",IF(WEEKDAY(Tableau1[[#This Row],[Date]])=1,"Dimanche/Férié",""))</f>
        <v/>
      </c>
      <c r="E230" s="26">
        <f>MONTH(Tableau1[[#This Row],[Date]])</f>
        <v>5</v>
      </c>
      <c r="F230" s="26">
        <f>YEAR(Tableau1[[#This Row],[Date]])</f>
        <v>2022</v>
      </c>
      <c r="G230" s="52"/>
      <c r="H230" s="52"/>
      <c r="I230" s="53"/>
      <c r="J230" s="42"/>
      <c r="K230" s="42"/>
      <c r="L230" s="43"/>
      <c r="M2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0" s="45">
        <f>IFERROR(VLOOKUP(Tableau1[[#This Row],[Motif absence 
]],Tmotif[],3,0),0)</f>
        <v>0</v>
      </c>
      <c r="O230" s="45">
        <f ca="1">IF(WEEKDAY(Tableau1[[#This Row],[Date]],2)&lt;7,0,MAX(0,SUM(OFFSET(Tableau1[[#This Row],[Nombre heures]],-6,,7))+SUM(OFFSET(Tableau1[[#This Row],[H_Abs]],-6,,7))-_HS))</f>
        <v>0</v>
      </c>
      <c r="P230" s="45" t="str">
        <f>IF(Tableau1[[#This Row],[Dimanche/Férié]]="Dimanche/Férié",Tableau1[[#This Row],[Nombre heures]],"")</f>
        <v/>
      </c>
    </row>
    <row r="231" spans="2:16" hidden="1">
      <c r="B231" s="40">
        <f>_xlfn.ISOWEEKNUM(Tableau1[[#This Row],[Date]])</f>
        <v>20</v>
      </c>
      <c r="C231" s="41">
        <f>debut+ROW()-ROW(Tableau1[[#Headers],[Date]])-1</f>
        <v>44699</v>
      </c>
      <c r="D231" s="26" t="str" cm="1">
        <f t="array" ref="D231">IF(OR(Calendrier!$C$3:$C$57=Tableau1[[#This Row],[Date]]),"Dimanche/Férié",IF(WEEKDAY(Tableau1[[#This Row],[Date]])=1,"Dimanche/Férié",""))</f>
        <v/>
      </c>
      <c r="E231" s="26">
        <f>MONTH(Tableau1[[#This Row],[Date]])</f>
        <v>5</v>
      </c>
      <c r="F231" s="26">
        <f>YEAR(Tableau1[[#This Row],[Date]])</f>
        <v>2022</v>
      </c>
      <c r="G231" s="52"/>
      <c r="H231" s="52"/>
      <c r="I231" s="53"/>
      <c r="J231" s="42"/>
      <c r="K231" s="42"/>
      <c r="L231" s="43"/>
      <c r="M2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1" s="45">
        <f>IFERROR(VLOOKUP(Tableau1[[#This Row],[Motif absence 
]],Tmotif[],3,0),0)</f>
        <v>0</v>
      </c>
      <c r="O231" s="45">
        <f ca="1">IF(WEEKDAY(Tableau1[[#This Row],[Date]],2)&lt;7,0,MAX(0,SUM(OFFSET(Tableau1[[#This Row],[Nombre heures]],-6,,7))+SUM(OFFSET(Tableau1[[#This Row],[H_Abs]],-6,,7))-_HS))</f>
        <v>0</v>
      </c>
      <c r="P231" s="45" t="str">
        <f>IF(Tableau1[[#This Row],[Dimanche/Férié]]="Dimanche/Férié",Tableau1[[#This Row],[Nombre heures]],"")</f>
        <v/>
      </c>
    </row>
    <row r="232" spans="2:16" hidden="1">
      <c r="B232" s="40">
        <f>_xlfn.ISOWEEKNUM(Tableau1[[#This Row],[Date]])</f>
        <v>20</v>
      </c>
      <c r="C232" s="41">
        <f>debut+ROW()-ROW(Tableau1[[#Headers],[Date]])-1</f>
        <v>44700</v>
      </c>
      <c r="D232" s="26" t="str" cm="1">
        <f t="array" ref="D232">IF(OR(Calendrier!$C$3:$C$57=Tableau1[[#This Row],[Date]]),"Dimanche/Férié",IF(WEEKDAY(Tableau1[[#This Row],[Date]])=1,"Dimanche/Férié",""))</f>
        <v/>
      </c>
      <c r="E232" s="26">
        <f>MONTH(Tableau1[[#This Row],[Date]])</f>
        <v>5</v>
      </c>
      <c r="F232" s="26">
        <f>YEAR(Tableau1[[#This Row],[Date]])</f>
        <v>2022</v>
      </c>
      <c r="G232" s="52"/>
      <c r="H232" s="52"/>
      <c r="I232" s="53"/>
      <c r="J232" s="42"/>
      <c r="K232" s="42"/>
      <c r="L232" s="43"/>
      <c r="M2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2" s="45">
        <f>IFERROR(VLOOKUP(Tableau1[[#This Row],[Motif absence 
]],Tmotif[],3,0),0)</f>
        <v>0</v>
      </c>
      <c r="O232" s="45">
        <f ca="1">IF(WEEKDAY(Tableau1[[#This Row],[Date]],2)&lt;7,0,MAX(0,SUM(OFFSET(Tableau1[[#This Row],[Nombre heures]],-6,,7))+SUM(OFFSET(Tableau1[[#This Row],[H_Abs]],-6,,7))-_HS))</f>
        <v>0</v>
      </c>
      <c r="P232" s="45" t="str">
        <f>IF(Tableau1[[#This Row],[Dimanche/Férié]]="Dimanche/Férié",Tableau1[[#This Row],[Nombre heures]],"")</f>
        <v/>
      </c>
    </row>
    <row r="233" spans="2:16" hidden="1">
      <c r="B233" s="40">
        <f>_xlfn.ISOWEEKNUM(Tableau1[[#This Row],[Date]])</f>
        <v>20</v>
      </c>
      <c r="C233" s="41">
        <f>debut+ROW()-ROW(Tableau1[[#Headers],[Date]])-1</f>
        <v>44701</v>
      </c>
      <c r="D233" s="26" t="str" cm="1">
        <f t="array" ref="D233">IF(OR(Calendrier!$C$3:$C$57=Tableau1[[#This Row],[Date]]),"Dimanche/Férié",IF(WEEKDAY(Tableau1[[#This Row],[Date]])=1,"Dimanche/Férié",""))</f>
        <v/>
      </c>
      <c r="E233" s="26">
        <f>MONTH(Tableau1[[#This Row],[Date]])</f>
        <v>5</v>
      </c>
      <c r="F233" s="26">
        <f>YEAR(Tableau1[[#This Row],[Date]])</f>
        <v>2022</v>
      </c>
      <c r="G233" s="52"/>
      <c r="H233" s="52"/>
      <c r="I233" s="53"/>
      <c r="J233" s="42"/>
      <c r="K233" s="42"/>
      <c r="L233" s="43"/>
      <c r="M2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3" s="45">
        <f>IFERROR(VLOOKUP(Tableau1[[#This Row],[Motif absence 
]],Tmotif[],3,0),0)</f>
        <v>0</v>
      </c>
      <c r="O233" s="45">
        <f ca="1">IF(WEEKDAY(Tableau1[[#This Row],[Date]],2)&lt;7,0,MAX(0,SUM(OFFSET(Tableau1[[#This Row],[Nombre heures]],-6,,7))+SUM(OFFSET(Tableau1[[#This Row],[H_Abs]],-6,,7))-_HS))</f>
        <v>0</v>
      </c>
      <c r="P233" s="45" t="str">
        <f>IF(Tableau1[[#This Row],[Dimanche/Férié]]="Dimanche/Férié",Tableau1[[#This Row],[Nombre heures]],"")</f>
        <v/>
      </c>
    </row>
    <row r="234" spans="2:16" hidden="1">
      <c r="B234" s="40">
        <f>_xlfn.ISOWEEKNUM(Tableau1[[#This Row],[Date]])</f>
        <v>20</v>
      </c>
      <c r="C234" s="41">
        <f>debut+ROW()-ROW(Tableau1[[#Headers],[Date]])-1</f>
        <v>44702</v>
      </c>
      <c r="D234" s="26" t="str" cm="1">
        <f t="array" ref="D234">IF(OR(Calendrier!$C$3:$C$57=Tableau1[[#This Row],[Date]]),"Dimanche/Férié",IF(WEEKDAY(Tableau1[[#This Row],[Date]])=1,"Dimanche/Férié",""))</f>
        <v/>
      </c>
      <c r="E234" s="26">
        <f>MONTH(Tableau1[[#This Row],[Date]])</f>
        <v>5</v>
      </c>
      <c r="F234" s="26">
        <f>YEAR(Tableau1[[#This Row],[Date]])</f>
        <v>2022</v>
      </c>
      <c r="G234" s="52"/>
      <c r="H234" s="52"/>
      <c r="I234" s="53"/>
      <c r="J234" s="42"/>
      <c r="K234" s="42"/>
      <c r="L234" s="43"/>
      <c r="M2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4" s="45">
        <f>IFERROR(VLOOKUP(Tableau1[[#This Row],[Motif absence 
]],Tmotif[],3,0),0)</f>
        <v>0</v>
      </c>
      <c r="O234" s="45">
        <f ca="1">IF(WEEKDAY(Tableau1[[#This Row],[Date]],2)&lt;7,0,MAX(0,SUM(OFFSET(Tableau1[[#This Row],[Nombre heures]],-6,,7))+SUM(OFFSET(Tableau1[[#This Row],[H_Abs]],-6,,7))-_HS))</f>
        <v>0</v>
      </c>
      <c r="P234" s="45" t="str">
        <f>IF(Tableau1[[#This Row],[Dimanche/Férié]]="Dimanche/Férié",Tableau1[[#This Row],[Nombre heures]],"")</f>
        <v/>
      </c>
    </row>
    <row r="235" spans="2:16" hidden="1">
      <c r="B235" s="40">
        <f>_xlfn.ISOWEEKNUM(Tableau1[[#This Row],[Date]])</f>
        <v>20</v>
      </c>
      <c r="C235" s="41">
        <f>debut+ROW()-ROW(Tableau1[[#Headers],[Date]])-1</f>
        <v>44703</v>
      </c>
      <c r="D235" s="26" t="str" cm="1">
        <f t="array" ref="D235">IF(OR(Calendrier!$C$3:$C$57=Tableau1[[#This Row],[Date]]),"Dimanche/Férié",IF(WEEKDAY(Tableau1[[#This Row],[Date]])=1,"Dimanche/Férié",""))</f>
        <v>Dimanche/Férié</v>
      </c>
      <c r="E235" s="26">
        <f>MONTH(Tableau1[[#This Row],[Date]])</f>
        <v>5</v>
      </c>
      <c r="F235" s="26">
        <f>YEAR(Tableau1[[#This Row],[Date]])</f>
        <v>2022</v>
      </c>
      <c r="G235" s="52"/>
      <c r="H235" s="52"/>
      <c r="I235" s="53"/>
      <c r="J235" s="42"/>
      <c r="K235" s="42"/>
      <c r="L235" s="43"/>
      <c r="M2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5" s="45">
        <f>IFERROR(VLOOKUP(Tableau1[[#This Row],[Motif absence 
]],Tmotif[],3,0),0)</f>
        <v>0</v>
      </c>
      <c r="O235" s="45">
        <f ca="1">IF(WEEKDAY(Tableau1[[#This Row],[Date]],2)&lt;7,0,MAX(0,SUM(OFFSET(Tableau1[[#This Row],[Nombre heures]],-6,,7))+SUM(OFFSET(Tableau1[[#This Row],[H_Abs]],-6,,7))-_HS))</f>
        <v>0</v>
      </c>
      <c r="P235" s="45" t="str">
        <f>IF(Tableau1[[#This Row],[Dimanche/Férié]]="Dimanche/Férié",Tableau1[[#This Row],[Nombre heures]],"")</f>
        <v/>
      </c>
    </row>
    <row r="236" spans="2:16" hidden="1">
      <c r="B236" s="40">
        <f>_xlfn.ISOWEEKNUM(Tableau1[[#This Row],[Date]])</f>
        <v>21</v>
      </c>
      <c r="C236" s="41">
        <f>debut+ROW()-ROW(Tableau1[[#Headers],[Date]])-1</f>
        <v>44704</v>
      </c>
      <c r="D236" s="26" t="str" cm="1">
        <f t="array" ref="D236">IF(OR(Calendrier!$C$3:$C$57=Tableau1[[#This Row],[Date]]),"Dimanche/Férié",IF(WEEKDAY(Tableau1[[#This Row],[Date]])=1,"Dimanche/Férié",""))</f>
        <v/>
      </c>
      <c r="E236" s="26">
        <f>MONTH(Tableau1[[#This Row],[Date]])</f>
        <v>5</v>
      </c>
      <c r="F236" s="26">
        <f>YEAR(Tableau1[[#This Row],[Date]])</f>
        <v>2022</v>
      </c>
      <c r="G236" s="52"/>
      <c r="H236" s="52"/>
      <c r="I236" s="53"/>
      <c r="J236" s="42"/>
      <c r="K236" s="42"/>
      <c r="L236" s="43"/>
      <c r="M2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6" s="45">
        <f>IFERROR(VLOOKUP(Tableau1[[#This Row],[Motif absence 
]],Tmotif[],3,0),0)</f>
        <v>0</v>
      </c>
      <c r="O236" s="45">
        <f ca="1">IF(WEEKDAY(Tableau1[[#This Row],[Date]],2)&lt;7,0,MAX(0,SUM(OFFSET(Tableau1[[#This Row],[Nombre heures]],-6,,7))+SUM(OFFSET(Tableau1[[#This Row],[H_Abs]],-6,,7))-_HS))</f>
        <v>0</v>
      </c>
      <c r="P236" s="45" t="str">
        <f>IF(Tableau1[[#This Row],[Dimanche/Férié]]="Dimanche/Férié",Tableau1[[#This Row],[Nombre heures]],"")</f>
        <v/>
      </c>
    </row>
    <row r="237" spans="2:16" hidden="1">
      <c r="B237" s="40">
        <f>_xlfn.ISOWEEKNUM(Tableau1[[#This Row],[Date]])</f>
        <v>21</v>
      </c>
      <c r="C237" s="41">
        <f>debut+ROW()-ROW(Tableau1[[#Headers],[Date]])-1</f>
        <v>44705</v>
      </c>
      <c r="D237" s="26" t="str" cm="1">
        <f t="array" ref="D237">IF(OR(Calendrier!$C$3:$C$57=Tableau1[[#This Row],[Date]]),"Dimanche/Férié",IF(WEEKDAY(Tableau1[[#This Row],[Date]])=1,"Dimanche/Férié",""))</f>
        <v/>
      </c>
      <c r="E237" s="26">
        <f>MONTH(Tableau1[[#This Row],[Date]])</f>
        <v>5</v>
      </c>
      <c r="F237" s="26">
        <f>YEAR(Tableau1[[#This Row],[Date]])</f>
        <v>2022</v>
      </c>
      <c r="G237" s="52"/>
      <c r="H237" s="52"/>
      <c r="I237" s="53"/>
      <c r="J237" s="42"/>
      <c r="K237" s="42"/>
      <c r="L237" s="43"/>
      <c r="M2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7" s="45">
        <f>IFERROR(VLOOKUP(Tableau1[[#This Row],[Motif absence 
]],Tmotif[],3,0),0)</f>
        <v>0</v>
      </c>
      <c r="O237" s="45">
        <f ca="1">IF(WEEKDAY(Tableau1[[#This Row],[Date]],2)&lt;7,0,MAX(0,SUM(OFFSET(Tableau1[[#This Row],[Nombre heures]],-6,,7))+SUM(OFFSET(Tableau1[[#This Row],[H_Abs]],-6,,7))-_HS))</f>
        <v>0</v>
      </c>
      <c r="P237" s="45" t="str">
        <f>IF(Tableau1[[#This Row],[Dimanche/Férié]]="Dimanche/Férié",Tableau1[[#This Row],[Nombre heures]],"")</f>
        <v/>
      </c>
    </row>
    <row r="238" spans="2:16" hidden="1">
      <c r="B238" s="40">
        <f>_xlfn.ISOWEEKNUM(Tableau1[[#This Row],[Date]])</f>
        <v>21</v>
      </c>
      <c r="C238" s="41">
        <f>debut+ROW()-ROW(Tableau1[[#Headers],[Date]])-1</f>
        <v>44706</v>
      </c>
      <c r="D238" s="26" t="str" cm="1">
        <f t="array" ref="D238">IF(OR(Calendrier!$C$3:$C$57=Tableau1[[#This Row],[Date]]),"Dimanche/Férié",IF(WEEKDAY(Tableau1[[#This Row],[Date]])=1,"Dimanche/Férié",""))</f>
        <v/>
      </c>
      <c r="E238" s="26">
        <f>MONTH(Tableau1[[#This Row],[Date]])</f>
        <v>5</v>
      </c>
      <c r="F238" s="26">
        <f>YEAR(Tableau1[[#This Row],[Date]])</f>
        <v>2022</v>
      </c>
      <c r="G238" s="52"/>
      <c r="H238" s="52"/>
      <c r="I238" s="53"/>
      <c r="J238" s="42"/>
      <c r="K238" s="42"/>
      <c r="L238" s="43"/>
      <c r="M2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8" s="45">
        <f>IFERROR(VLOOKUP(Tableau1[[#This Row],[Motif absence 
]],Tmotif[],3,0),0)</f>
        <v>0</v>
      </c>
      <c r="O238" s="45">
        <f ca="1">IF(WEEKDAY(Tableau1[[#This Row],[Date]],2)&lt;7,0,MAX(0,SUM(OFFSET(Tableau1[[#This Row],[Nombre heures]],-6,,7))+SUM(OFFSET(Tableau1[[#This Row],[H_Abs]],-6,,7))-_HS))</f>
        <v>0</v>
      </c>
      <c r="P238" s="45" t="str">
        <f>IF(Tableau1[[#This Row],[Dimanche/Férié]]="Dimanche/Férié",Tableau1[[#This Row],[Nombre heures]],"")</f>
        <v/>
      </c>
    </row>
    <row r="239" spans="2:16" hidden="1">
      <c r="B239" s="40">
        <f>_xlfn.ISOWEEKNUM(Tableau1[[#This Row],[Date]])</f>
        <v>21</v>
      </c>
      <c r="C239" s="41">
        <f>debut+ROW()-ROW(Tableau1[[#Headers],[Date]])-1</f>
        <v>44707</v>
      </c>
      <c r="D239" s="26" t="str" cm="1">
        <f t="array" ref="D239">IF(OR(Calendrier!$C$3:$C$57=Tableau1[[#This Row],[Date]]),"Dimanche/Férié",IF(WEEKDAY(Tableau1[[#This Row],[Date]])=1,"Dimanche/Férié",""))</f>
        <v>Dimanche/Férié</v>
      </c>
      <c r="E239" s="26">
        <f>MONTH(Tableau1[[#This Row],[Date]])</f>
        <v>5</v>
      </c>
      <c r="F239" s="26">
        <f>YEAR(Tableau1[[#This Row],[Date]])</f>
        <v>2022</v>
      </c>
      <c r="G239" s="52"/>
      <c r="H239" s="52"/>
      <c r="I239" s="53"/>
      <c r="J239" s="42"/>
      <c r="K239" s="42"/>
      <c r="L239" s="43"/>
      <c r="M2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9" s="45">
        <f>IFERROR(VLOOKUP(Tableau1[[#This Row],[Motif absence 
]],Tmotif[],3,0),0)</f>
        <v>0</v>
      </c>
      <c r="O239" s="45">
        <f ca="1">IF(WEEKDAY(Tableau1[[#This Row],[Date]],2)&lt;7,0,MAX(0,SUM(OFFSET(Tableau1[[#This Row],[Nombre heures]],-6,,7))+SUM(OFFSET(Tableau1[[#This Row],[H_Abs]],-6,,7))-_HS))</f>
        <v>0</v>
      </c>
      <c r="P239" s="45" t="str">
        <f>IF(Tableau1[[#This Row],[Dimanche/Férié]]="Dimanche/Férié",Tableau1[[#This Row],[Nombre heures]],"")</f>
        <v/>
      </c>
    </row>
    <row r="240" spans="2:16" hidden="1">
      <c r="B240" s="40">
        <f>_xlfn.ISOWEEKNUM(Tableau1[[#This Row],[Date]])</f>
        <v>21</v>
      </c>
      <c r="C240" s="41">
        <f>debut+ROW()-ROW(Tableau1[[#Headers],[Date]])-1</f>
        <v>44708</v>
      </c>
      <c r="D240" s="26" t="str" cm="1">
        <f t="array" ref="D240">IF(OR(Calendrier!$C$3:$C$57=Tableau1[[#This Row],[Date]]),"Dimanche/Férié",IF(WEEKDAY(Tableau1[[#This Row],[Date]])=1,"Dimanche/Férié",""))</f>
        <v/>
      </c>
      <c r="E240" s="26">
        <f>MONTH(Tableau1[[#This Row],[Date]])</f>
        <v>5</v>
      </c>
      <c r="F240" s="26">
        <f>YEAR(Tableau1[[#This Row],[Date]])</f>
        <v>2022</v>
      </c>
      <c r="G240" s="52"/>
      <c r="H240" s="52"/>
      <c r="I240" s="53"/>
      <c r="J240" s="42"/>
      <c r="K240" s="42"/>
      <c r="L240" s="43"/>
      <c r="M2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0" s="45">
        <f>IFERROR(VLOOKUP(Tableau1[[#This Row],[Motif absence 
]],Tmotif[],3,0),0)</f>
        <v>0</v>
      </c>
      <c r="O240" s="45">
        <f ca="1">IF(WEEKDAY(Tableau1[[#This Row],[Date]],2)&lt;7,0,MAX(0,SUM(OFFSET(Tableau1[[#This Row],[Nombre heures]],-6,,7))+SUM(OFFSET(Tableau1[[#This Row],[H_Abs]],-6,,7))-_HS))</f>
        <v>0</v>
      </c>
      <c r="P240" s="45" t="str">
        <f>IF(Tableau1[[#This Row],[Dimanche/Férié]]="Dimanche/Férié",Tableau1[[#This Row],[Nombre heures]],"")</f>
        <v/>
      </c>
    </row>
    <row r="241" spans="2:16" hidden="1">
      <c r="B241" s="40">
        <f>_xlfn.ISOWEEKNUM(Tableau1[[#This Row],[Date]])</f>
        <v>21</v>
      </c>
      <c r="C241" s="41">
        <f>debut+ROW()-ROW(Tableau1[[#Headers],[Date]])-1</f>
        <v>44709</v>
      </c>
      <c r="D241" s="26" t="str" cm="1">
        <f t="array" ref="D241">IF(OR(Calendrier!$C$3:$C$57=Tableau1[[#This Row],[Date]]),"Dimanche/Férié",IF(WEEKDAY(Tableau1[[#This Row],[Date]])=1,"Dimanche/Férié",""))</f>
        <v/>
      </c>
      <c r="E241" s="26">
        <f>MONTH(Tableau1[[#This Row],[Date]])</f>
        <v>5</v>
      </c>
      <c r="F241" s="26">
        <f>YEAR(Tableau1[[#This Row],[Date]])</f>
        <v>2022</v>
      </c>
      <c r="G241" s="52"/>
      <c r="H241" s="52"/>
      <c r="I241" s="53"/>
      <c r="J241" s="42"/>
      <c r="K241" s="42"/>
      <c r="L241" s="43"/>
      <c r="M2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1" s="45">
        <f>IFERROR(VLOOKUP(Tableau1[[#This Row],[Motif absence 
]],Tmotif[],3,0),0)</f>
        <v>0</v>
      </c>
      <c r="O241" s="45">
        <f ca="1">IF(WEEKDAY(Tableau1[[#This Row],[Date]],2)&lt;7,0,MAX(0,SUM(OFFSET(Tableau1[[#This Row],[Nombre heures]],-6,,7))+SUM(OFFSET(Tableau1[[#This Row],[H_Abs]],-6,,7))-_HS))</f>
        <v>0</v>
      </c>
      <c r="P241" s="45" t="str">
        <f>IF(Tableau1[[#This Row],[Dimanche/Férié]]="Dimanche/Férié",Tableau1[[#This Row],[Nombre heures]],"")</f>
        <v/>
      </c>
    </row>
    <row r="242" spans="2:16" hidden="1">
      <c r="B242" s="40">
        <f>_xlfn.ISOWEEKNUM(Tableau1[[#This Row],[Date]])</f>
        <v>21</v>
      </c>
      <c r="C242" s="41">
        <f>debut+ROW()-ROW(Tableau1[[#Headers],[Date]])-1</f>
        <v>44710</v>
      </c>
      <c r="D242" s="26" t="str" cm="1">
        <f t="array" ref="D242">IF(OR(Calendrier!$C$3:$C$57=Tableau1[[#This Row],[Date]]),"Dimanche/Férié",IF(WEEKDAY(Tableau1[[#This Row],[Date]])=1,"Dimanche/Férié",""))</f>
        <v>Dimanche/Férié</v>
      </c>
      <c r="E242" s="26">
        <f>MONTH(Tableau1[[#This Row],[Date]])</f>
        <v>5</v>
      </c>
      <c r="F242" s="26">
        <f>YEAR(Tableau1[[#This Row],[Date]])</f>
        <v>2022</v>
      </c>
      <c r="G242" s="52"/>
      <c r="H242" s="52"/>
      <c r="I242" s="53"/>
      <c r="J242" s="42"/>
      <c r="K242" s="42"/>
      <c r="L242" s="43"/>
      <c r="M2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2" s="45">
        <f>IFERROR(VLOOKUP(Tableau1[[#This Row],[Motif absence 
]],Tmotif[],3,0),0)</f>
        <v>0</v>
      </c>
      <c r="O242" s="45">
        <f ca="1">IF(WEEKDAY(Tableau1[[#This Row],[Date]],2)&lt;7,0,MAX(0,SUM(OFFSET(Tableau1[[#This Row],[Nombre heures]],-6,,7))+SUM(OFFSET(Tableau1[[#This Row],[H_Abs]],-6,,7))-_HS))</f>
        <v>0</v>
      </c>
      <c r="P242" s="45" t="str">
        <f>IF(Tableau1[[#This Row],[Dimanche/Férié]]="Dimanche/Férié",Tableau1[[#This Row],[Nombre heures]],"")</f>
        <v/>
      </c>
    </row>
    <row r="243" spans="2:16" hidden="1">
      <c r="B243" s="40">
        <f>_xlfn.ISOWEEKNUM(Tableau1[[#This Row],[Date]])</f>
        <v>22</v>
      </c>
      <c r="C243" s="41">
        <f>debut+ROW()-ROW(Tableau1[[#Headers],[Date]])-1</f>
        <v>44711</v>
      </c>
      <c r="D243" s="26" t="str" cm="1">
        <f t="array" ref="D243">IF(OR(Calendrier!$C$3:$C$57=Tableau1[[#This Row],[Date]]),"Dimanche/Férié",IF(WEEKDAY(Tableau1[[#This Row],[Date]])=1,"Dimanche/Férié",""))</f>
        <v/>
      </c>
      <c r="E243" s="26">
        <f>MONTH(Tableau1[[#This Row],[Date]])</f>
        <v>5</v>
      </c>
      <c r="F243" s="26">
        <f>YEAR(Tableau1[[#This Row],[Date]])</f>
        <v>2022</v>
      </c>
      <c r="G243" s="52"/>
      <c r="H243" s="52"/>
      <c r="I243" s="53"/>
      <c r="J243" s="42"/>
      <c r="K243" s="42"/>
      <c r="L243" s="43"/>
      <c r="M2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3" s="45">
        <f>IFERROR(VLOOKUP(Tableau1[[#This Row],[Motif absence 
]],Tmotif[],3,0),0)</f>
        <v>0</v>
      </c>
      <c r="O243" s="45">
        <f ca="1">IF(WEEKDAY(Tableau1[[#This Row],[Date]],2)&lt;7,0,MAX(0,SUM(OFFSET(Tableau1[[#This Row],[Nombre heures]],-6,,7))+SUM(OFFSET(Tableau1[[#This Row],[H_Abs]],-6,,7))-_HS))</f>
        <v>0</v>
      </c>
      <c r="P243" s="45" t="str">
        <f>IF(Tableau1[[#This Row],[Dimanche/Férié]]="Dimanche/Férié",Tableau1[[#This Row],[Nombre heures]],"")</f>
        <v/>
      </c>
    </row>
    <row r="244" spans="2:16" hidden="1">
      <c r="B244" s="40">
        <f>_xlfn.ISOWEEKNUM(Tableau1[[#This Row],[Date]])</f>
        <v>22</v>
      </c>
      <c r="C244" s="41">
        <f>debut+ROW()-ROW(Tableau1[[#Headers],[Date]])-1</f>
        <v>44712</v>
      </c>
      <c r="D244" s="26" t="str" cm="1">
        <f t="array" ref="D244">IF(OR(Calendrier!$C$3:$C$57=Tableau1[[#This Row],[Date]]),"Dimanche/Férié",IF(WEEKDAY(Tableau1[[#This Row],[Date]])=1,"Dimanche/Férié",""))</f>
        <v/>
      </c>
      <c r="E244" s="26">
        <f>MONTH(Tableau1[[#This Row],[Date]])</f>
        <v>5</v>
      </c>
      <c r="F244" s="26">
        <f>YEAR(Tableau1[[#This Row],[Date]])</f>
        <v>2022</v>
      </c>
      <c r="G244" s="52"/>
      <c r="H244" s="52"/>
      <c r="I244" s="53"/>
      <c r="J244" s="42"/>
      <c r="K244" s="42"/>
      <c r="L244" s="43"/>
      <c r="M2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4" s="45">
        <f>IFERROR(VLOOKUP(Tableau1[[#This Row],[Motif absence 
]],Tmotif[],3,0),0)</f>
        <v>0</v>
      </c>
      <c r="O244" s="45">
        <f ca="1">IF(WEEKDAY(Tableau1[[#This Row],[Date]],2)&lt;7,0,MAX(0,SUM(OFFSET(Tableau1[[#This Row],[Nombre heures]],-6,,7))+SUM(OFFSET(Tableau1[[#This Row],[H_Abs]],-6,,7))-_HS))</f>
        <v>0</v>
      </c>
      <c r="P244" s="45" t="str">
        <f>IF(Tableau1[[#This Row],[Dimanche/Férié]]="Dimanche/Férié",Tableau1[[#This Row],[Nombre heures]],"")</f>
        <v/>
      </c>
    </row>
    <row r="245" spans="2:16" hidden="1">
      <c r="B245" s="40">
        <f>_xlfn.ISOWEEKNUM(Tableau1[[#This Row],[Date]])</f>
        <v>22</v>
      </c>
      <c r="C245" s="41">
        <f>debut+ROW()-ROW(Tableau1[[#Headers],[Date]])-1</f>
        <v>44713</v>
      </c>
      <c r="D245" s="26" t="str" cm="1">
        <f t="array" ref="D245">IF(OR(Calendrier!$C$3:$C$57=Tableau1[[#This Row],[Date]]),"Dimanche/Férié",IF(WEEKDAY(Tableau1[[#This Row],[Date]])=1,"Dimanche/Férié",""))</f>
        <v/>
      </c>
      <c r="E245" s="26">
        <f>MONTH(Tableau1[[#This Row],[Date]])</f>
        <v>6</v>
      </c>
      <c r="F245" s="26">
        <f>YEAR(Tableau1[[#This Row],[Date]])</f>
        <v>2022</v>
      </c>
      <c r="G245" s="52"/>
      <c r="H245" s="52"/>
      <c r="I245" s="53"/>
      <c r="J245" s="42"/>
      <c r="K245" s="42"/>
      <c r="L245" s="43"/>
      <c r="M2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5" s="45">
        <f>IFERROR(VLOOKUP(Tableau1[[#This Row],[Motif absence 
]],Tmotif[],3,0),0)</f>
        <v>0</v>
      </c>
      <c r="O245" s="45">
        <f ca="1">IF(WEEKDAY(Tableau1[[#This Row],[Date]],2)&lt;7,0,MAX(0,SUM(OFFSET(Tableau1[[#This Row],[Nombre heures]],-6,,7))+SUM(OFFSET(Tableau1[[#This Row],[H_Abs]],-6,,7))-_HS))</f>
        <v>0</v>
      </c>
      <c r="P245" s="45" t="str">
        <f>IF(Tableau1[[#This Row],[Dimanche/Férié]]="Dimanche/Férié",Tableau1[[#This Row],[Nombre heures]],"")</f>
        <v/>
      </c>
    </row>
    <row r="246" spans="2:16" hidden="1">
      <c r="B246" s="40">
        <f>_xlfn.ISOWEEKNUM(Tableau1[[#This Row],[Date]])</f>
        <v>22</v>
      </c>
      <c r="C246" s="41">
        <f>debut+ROW()-ROW(Tableau1[[#Headers],[Date]])-1</f>
        <v>44714</v>
      </c>
      <c r="D246" s="26" t="str" cm="1">
        <f t="array" ref="D246">IF(OR(Calendrier!$C$3:$C$57=Tableau1[[#This Row],[Date]]),"Dimanche/Férié",IF(WEEKDAY(Tableau1[[#This Row],[Date]])=1,"Dimanche/Férié",""))</f>
        <v/>
      </c>
      <c r="E246" s="26">
        <f>MONTH(Tableau1[[#This Row],[Date]])</f>
        <v>6</v>
      </c>
      <c r="F246" s="26">
        <f>YEAR(Tableau1[[#This Row],[Date]])</f>
        <v>2022</v>
      </c>
      <c r="G246" s="52"/>
      <c r="H246" s="52"/>
      <c r="I246" s="53"/>
      <c r="J246" s="42"/>
      <c r="K246" s="42"/>
      <c r="L246" s="43"/>
      <c r="M2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6" s="45">
        <f>IFERROR(VLOOKUP(Tableau1[[#This Row],[Motif absence 
]],Tmotif[],3,0),0)</f>
        <v>0</v>
      </c>
      <c r="O246" s="45">
        <f ca="1">IF(WEEKDAY(Tableau1[[#This Row],[Date]],2)&lt;7,0,MAX(0,SUM(OFFSET(Tableau1[[#This Row],[Nombre heures]],-6,,7))+SUM(OFFSET(Tableau1[[#This Row],[H_Abs]],-6,,7))-_HS))</f>
        <v>0</v>
      </c>
      <c r="P246" s="45" t="str">
        <f>IF(Tableau1[[#This Row],[Dimanche/Férié]]="Dimanche/Férié",Tableau1[[#This Row],[Nombre heures]],"")</f>
        <v/>
      </c>
    </row>
    <row r="247" spans="2:16" hidden="1">
      <c r="B247" s="40">
        <f>_xlfn.ISOWEEKNUM(Tableau1[[#This Row],[Date]])</f>
        <v>22</v>
      </c>
      <c r="C247" s="41">
        <f>debut+ROW()-ROW(Tableau1[[#Headers],[Date]])-1</f>
        <v>44715</v>
      </c>
      <c r="D247" s="26" t="str" cm="1">
        <f t="array" ref="D247">IF(OR(Calendrier!$C$3:$C$57=Tableau1[[#This Row],[Date]]),"Dimanche/Férié",IF(WEEKDAY(Tableau1[[#This Row],[Date]])=1,"Dimanche/Férié",""))</f>
        <v/>
      </c>
      <c r="E247" s="26">
        <f>MONTH(Tableau1[[#This Row],[Date]])</f>
        <v>6</v>
      </c>
      <c r="F247" s="26">
        <f>YEAR(Tableau1[[#This Row],[Date]])</f>
        <v>2022</v>
      </c>
      <c r="G247" s="52"/>
      <c r="H247" s="52"/>
      <c r="I247" s="53"/>
      <c r="J247" s="42"/>
      <c r="K247" s="42"/>
      <c r="L247" s="43"/>
      <c r="M2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7" s="45">
        <f>IFERROR(VLOOKUP(Tableau1[[#This Row],[Motif absence 
]],Tmotif[],3,0),0)</f>
        <v>0</v>
      </c>
      <c r="O247" s="45">
        <f ca="1">IF(WEEKDAY(Tableau1[[#This Row],[Date]],2)&lt;7,0,MAX(0,SUM(OFFSET(Tableau1[[#This Row],[Nombre heures]],-6,,7))+SUM(OFFSET(Tableau1[[#This Row],[H_Abs]],-6,,7))-_HS))</f>
        <v>0</v>
      </c>
      <c r="P247" s="45" t="str">
        <f>IF(Tableau1[[#This Row],[Dimanche/Férié]]="Dimanche/Férié",Tableau1[[#This Row],[Nombre heures]],"")</f>
        <v/>
      </c>
    </row>
    <row r="248" spans="2:16" hidden="1">
      <c r="B248" s="40">
        <f>_xlfn.ISOWEEKNUM(Tableau1[[#This Row],[Date]])</f>
        <v>22</v>
      </c>
      <c r="C248" s="41">
        <f>debut+ROW()-ROW(Tableau1[[#Headers],[Date]])-1</f>
        <v>44716</v>
      </c>
      <c r="D248" s="26" t="str" cm="1">
        <f t="array" ref="D248">IF(OR(Calendrier!$C$3:$C$57=Tableau1[[#This Row],[Date]]),"Dimanche/Férié",IF(WEEKDAY(Tableau1[[#This Row],[Date]])=1,"Dimanche/Férié",""))</f>
        <v/>
      </c>
      <c r="E248" s="26">
        <f>MONTH(Tableau1[[#This Row],[Date]])</f>
        <v>6</v>
      </c>
      <c r="F248" s="26">
        <f>YEAR(Tableau1[[#This Row],[Date]])</f>
        <v>2022</v>
      </c>
      <c r="G248" s="52"/>
      <c r="H248" s="52"/>
      <c r="I248" s="53"/>
      <c r="J248" s="42"/>
      <c r="K248" s="42"/>
      <c r="L248" s="43"/>
      <c r="M2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8" s="45">
        <f>IFERROR(VLOOKUP(Tableau1[[#This Row],[Motif absence 
]],Tmotif[],3,0),0)</f>
        <v>0</v>
      </c>
      <c r="O248" s="45">
        <f ca="1">IF(WEEKDAY(Tableau1[[#This Row],[Date]],2)&lt;7,0,MAX(0,SUM(OFFSET(Tableau1[[#This Row],[Nombre heures]],-6,,7))+SUM(OFFSET(Tableau1[[#This Row],[H_Abs]],-6,,7))-_HS))</f>
        <v>0</v>
      </c>
      <c r="P248" s="45" t="str">
        <f>IF(Tableau1[[#This Row],[Dimanche/Férié]]="Dimanche/Férié",Tableau1[[#This Row],[Nombre heures]],"")</f>
        <v/>
      </c>
    </row>
    <row r="249" spans="2:16" hidden="1">
      <c r="B249" s="40">
        <f>_xlfn.ISOWEEKNUM(Tableau1[[#This Row],[Date]])</f>
        <v>22</v>
      </c>
      <c r="C249" s="41">
        <f>debut+ROW()-ROW(Tableau1[[#Headers],[Date]])-1</f>
        <v>44717</v>
      </c>
      <c r="D249" s="26" t="str" cm="1">
        <f t="array" ref="D249">IF(OR(Calendrier!$C$3:$C$57=Tableau1[[#This Row],[Date]]),"Dimanche/Férié",IF(WEEKDAY(Tableau1[[#This Row],[Date]])=1,"Dimanche/Férié",""))</f>
        <v>Dimanche/Férié</v>
      </c>
      <c r="E249" s="26">
        <f>MONTH(Tableau1[[#This Row],[Date]])</f>
        <v>6</v>
      </c>
      <c r="F249" s="26">
        <f>YEAR(Tableau1[[#This Row],[Date]])</f>
        <v>2022</v>
      </c>
      <c r="G249" s="52"/>
      <c r="H249" s="52"/>
      <c r="I249" s="53"/>
      <c r="J249" s="42"/>
      <c r="K249" s="42"/>
      <c r="L249" s="43"/>
      <c r="M2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9" s="45">
        <f>IFERROR(VLOOKUP(Tableau1[[#This Row],[Motif absence 
]],Tmotif[],3,0),0)</f>
        <v>0</v>
      </c>
      <c r="O249" s="45">
        <f ca="1">IF(WEEKDAY(Tableau1[[#This Row],[Date]],2)&lt;7,0,MAX(0,SUM(OFFSET(Tableau1[[#This Row],[Nombre heures]],-6,,7))+SUM(OFFSET(Tableau1[[#This Row],[H_Abs]],-6,,7))-_HS))</f>
        <v>0</v>
      </c>
      <c r="P249" s="45" t="str">
        <f>IF(Tableau1[[#This Row],[Dimanche/Férié]]="Dimanche/Férié",Tableau1[[#This Row],[Nombre heures]],"")</f>
        <v/>
      </c>
    </row>
    <row r="250" spans="2:16" hidden="1">
      <c r="B250" s="40">
        <f>_xlfn.ISOWEEKNUM(Tableau1[[#This Row],[Date]])</f>
        <v>23</v>
      </c>
      <c r="C250" s="41">
        <f>debut+ROW()-ROW(Tableau1[[#Headers],[Date]])-1</f>
        <v>44718</v>
      </c>
      <c r="D250" s="26" t="str" cm="1">
        <f t="array" ref="D250">IF(OR(Calendrier!$C$3:$C$57=Tableau1[[#This Row],[Date]]),"Dimanche/Férié",IF(WEEKDAY(Tableau1[[#This Row],[Date]])=1,"Dimanche/Férié",""))</f>
        <v>Dimanche/Férié</v>
      </c>
      <c r="E250" s="26">
        <f>MONTH(Tableau1[[#This Row],[Date]])</f>
        <v>6</v>
      </c>
      <c r="F250" s="26">
        <f>YEAR(Tableau1[[#This Row],[Date]])</f>
        <v>2022</v>
      </c>
      <c r="G250" s="52"/>
      <c r="H250" s="52"/>
      <c r="I250" s="53"/>
      <c r="J250" s="42"/>
      <c r="K250" s="42"/>
      <c r="L250" s="43"/>
      <c r="M2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0" s="45">
        <f>IFERROR(VLOOKUP(Tableau1[[#This Row],[Motif absence 
]],Tmotif[],3,0),0)</f>
        <v>0</v>
      </c>
      <c r="O250" s="45">
        <f ca="1">IF(WEEKDAY(Tableau1[[#This Row],[Date]],2)&lt;7,0,MAX(0,SUM(OFFSET(Tableau1[[#This Row],[Nombre heures]],-6,,7))+SUM(OFFSET(Tableau1[[#This Row],[H_Abs]],-6,,7))-_HS))</f>
        <v>0</v>
      </c>
      <c r="P250" s="45" t="str">
        <f>IF(Tableau1[[#This Row],[Dimanche/Férié]]="Dimanche/Férié",Tableau1[[#This Row],[Nombre heures]],"")</f>
        <v/>
      </c>
    </row>
    <row r="251" spans="2:16" hidden="1">
      <c r="B251" s="40">
        <f>_xlfn.ISOWEEKNUM(Tableau1[[#This Row],[Date]])</f>
        <v>23</v>
      </c>
      <c r="C251" s="41">
        <f>debut+ROW()-ROW(Tableau1[[#Headers],[Date]])-1</f>
        <v>44719</v>
      </c>
      <c r="D251" s="26" t="str" cm="1">
        <f t="array" ref="D251">IF(OR(Calendrier!$C$3:$C$57=Tableau1[[#This Row],[Date]]),"Dimanche/Férié",IF(WEEKDAY(Tableau1[[#This Row],[Date]])=1,"Dimanche/Férié",""))</f>
        <v/>
      </c>
      <c r="E251" s="26">
        <f>MONTH(Tableau1[[#This Row],[Date]])</f>
        <v>6</v>
      </c>
      <c r="F251" s="26">
        <f>YEAR(Tableau1[[#This Row],[Date]])</f>
        <v>2022</v>
      </c>
      <c r="G251" s="52"/>
      <c r="H251" s="52"/>
      <c r="I251" s="53"/>
      <c r="J251" s="42"/>
      <c r="K251" s="42"/>
      <c r="L251" s="43"/>
      <c r="M2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1" s="45">
        <f>IFERROR(VLOOKUP(Tableau1[[#This Row],[Motif absence 
]],Tmotif[],3,0),0)</f>
        <v>0</v>
      </c>
      <c r="O251" s="45">
        <f ca="1">IF(WEEKDAY(Tableau1[[#This Row],[Date]],2)&lt;7,0,MAX(0,SUM(OFFSET(Tableau1[[#This Row],[Nombre heures]],-6,,7))+SUM(OFFSET(Tableau1[[#This Row],[H_Abs]],-6,,7))-_HS))</f>
        <v>0</v>
      </c>
      <c r="P251" s="45" t="str">
        <f>IF(Tableau1[[#This Row],[Dimanche/Férié]]="Dimanche/Férié",Tableau1[[#This Row],[Nombre heures]],"")</f>
        <v/>
      </c>
    </row>
    <row r="252" spans="2:16" hidden="1">
      <c r="B252" s="40">
        <f>_xlfn.ISOWEEKNUM(Tableau1[[#This Row],[Date]])</f>
        <v>23</v>
      </c>
      <c r="C252" s="41">
        <f>debut+ROW()-ROW(Tableau1[[#Headers],[Date]])-1</f>
        <v>44720</v>
      </c>
      <c r="D252" s="26" t="str" cm="1">
        <f t="array" ref="D252">IF(OR(Calendrier!$C$3:$C$57=Tableau1[[#This Row],[Date]]),"Dimanche/Férié",IF(WEEKDAY(Tableau1[[#This Row],[Date]])=1,"Dimanche/Férié",""))</f>
        <v/>
      </c>
      <c r="E252" s="26">
        <f>MONTH(Tableau1[[#This Row],[Date]])</f>
        <v>6</v>
      </c>
      <c r="F252" s="26">
        <f>YEAR(Tableau1[[#This Row],[Date]])</f>
        <v>2022</v>
      </c>
      <c r="G252" s="52"/>
      <c r="H252" s="52"/>
      <c r="I252" s="53"/>
      <c r="J252" s="42"/>
      <c r="K252" s="42"/>
      <c r="L252" s="43"/>
      <c r="M2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2" s="45">
        <f>IFERROR(VLOOKUP(Tableau1[[#This Row],[Motif absence 
]],Tmotif[],3,0),0)</f>
        <v>0</v>
      </c>
      <c r="O252" s="45">
        <f ca="1">IF(WEEKDAY(Tableau1[[#This Row],[Date]],2)&lt;7,0,MAX(0,SUM(OFFSET(Tableau1[[#This Row],[Nombre heures]],-6,,7))+SUM(OFFSET(Tableau1[[#This Row],[H_Abs]],-6,,7))-_HS))</f>
        <v>0</v>
      </c>
      <c r="P252" s="45" t="str">
        <f>IF(Tableau1[[#This Row],[Dimanche/Férié]]="Dimanche/Férié",Tableau1[[#This Row],[Nombre heures]],"")</f>
        <v/>
      </c>
    </row>
    <row r="253" spans="2:16" hidden="1">
      <c r="B253" s="40">
        <f>_xlfn.ISOWEEKNUM(Tableau1[[#This Row],[Date]])</f>
        <v>23</v>
      </c>
      <c r="C253" s="41">
        <f>debut+ROW()-ROW(Tableau1[[#Headers],[Date]])-1</f>
        <v>44721</v>
      </c>
      <c r="D253" s="26" t="str" cm="1">
        <f t="array" ref="D253">IF(OR(Calendrier!$C$3:$C$57=Tableau1[[#This Row],[Date]]),"Dimanche/Férié",IF(WEEKDAY(Tableau1[[#This Row],[Date]])=1,"Dimanche/Férié",""))</f>
        <v/>
      </c>
      <c r="E253" s="26">
        <f>MONTH(Tableau1[[#This Row],[Date]])</f>
        <v>6</v>
      </c>
      <c r="F253" s="26">
        <f>YEAR(Tableau1[[#This Row],[Date]])</f>
        <v>2022</v>
      </c>
      <c r="G253" s="52"/>
      <c r="H253" s="52"/>
      <c r="I253" s="53"/>
      <c r="J253" s="42"/>
      <c r="K253" s="42"/>
      <c r="L253" s="43"/>
      <c r="M2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3" s="45">
        <f>IFERROR(VLOOKUP(Tableau1[[#This Row],[Motif absence 
]],Tmotif[],3,0),0)</f>
        <v>0</v>
      </c>
      <c r="O253" s="45">
        <f ca="1">IF(WEEKDAY(Tableau1[[#This Row],[Date]],2)&lt;7,0,MAX(0,SUM(OFFSET(Tableau1[[#This Row],[Nombre heures]],-6,,7))+SUM(OFFSET(Tableau1[[#This Row],[H_Abs]],-6,,7))-_HS))</f>
        <v>0</v>
      </c>
      <c r="P253" s="45" t="str">
        <f>IF(Tableau1[[#This Row],[Dimanche/Férié]]="Dimanche/Férié",Tableau1[[#This Row],[Nombre heures]],"")</f>
        <v/>
      </c>
    </row>
    <row r="254" spans="2:16" hidden="1">
      <c r="B254" s="40">
        <f>_xlfn.ISOWEEKNUM(Tableau1[[#This Row],[Date]])</f>
        <v>23</v>
      </c>
      <c r="C254" s="41">
        <f>debut+ROW()-ROW(Tableau1[[#Headers],[Date]])-1</f>
        <v>44722</v>
      </c>
      <c r="D254" s="26" t="str" cm="1">
        <f t="array" ref="D254">IF(OR(Calendrier!$C$3:$C$57=Tableau1[[#This Row],[Date]]),"Dimanche/Férié",IF(WEEKDAY(Tableau1[[#This Row],[Date]])=1,"Dimanche/Férié",""))</f>
        <v/>
      </c>
      <c r="E254" s="26">
        <f>MONTH(Tableau1[[#This Row],[Date]])</f>
        <v>6</v>
      </c>
      <c r="F254" s="26">
        <f>YEAR(Tableau1[[#This Row],[Date]])</f>
        <v>2022</v>
      </c>
      <c r="G254" s="52"/>
      <c r="H254" s="52"/>
      <c r="I254" s="53"/>
      <c r="J254" s="42"/>
      <c r="K254" s="42"/>
      <c r="L254" s="43"/>
      <c r="M2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4" s="45">
        <f>IFERROR(VLOOKUP(Tableau1[[#This Row],[Motif absence 
]],Tmotif[],3,0),0)</f>
        <v>0</v>
      </c>
      <c r="O254" s="45">
        <f ca="1">IF(WEEKDAY(Tableau1[[#This Row],[Date]],2)&lt;7,0,MAX(0,SUM(OFFSET(Tableau1[[#This Row],[Nombre heures]],-6,,7))+SUM(OFFSET(Tableau1[[#This Row],[H_Abs]],-6,,7))-_HS))</f>
        <v>0</v>
      </c>
      <c r="P254" s="45" t="str">
        <f>IF(Tableau1[[#This Row],[Dimanche/Férié]]="Dimanche/Férié",Tableau1[[#This Row],[Nombre heures]],"")</f>
        <v/>
      </c>
    </row>
    <row r="255" spans="2:16" hidden="1">
      <c r="B255" s="40">
        <f>_xlfn.ISOWEEKNUM(Tableau1[[#This Row],[Date]])</f>
        <v>23</v>
      </c>
      <c r="C255" s="41">
        <f>debut+ROW()-ROW(Tableau1[[#Headers],[Date]])-1</f>
        <v>44723</v>
      </c>
      <c r="D255" s="26" t="str" cm="1">
        <f t="array" ref="D255">IF(OR(Calendrier!$C$3:$C$57=Tableau1[[#This Row],[Date]]),"Dimanche/Férié",IF(WEEKDAY(Tableau1[[#This Row],[Date]])=1,"Dimanche/Férié",""))</f>
        <v/>
      </c>
      <c r="E255" s="26">
        <f>MONTH(Tableau1[[#This Row],[Date]])</f>
        <v>6</v>
      </c>
      <c r="F255" s="26">
        <f>YEAR(Tableau1[[#This Row],[Date]])</f>
        <v>2022</v>
      </c>
      <c r="G255" s="52"/>
      <c r="H255" s="52"/>
      <c r="I255" s="53"/>
      <c r="J255" s="42"/>
      <c r="K255" s="42"/>
      <c r="L255" s="43"/>
      <c r="M2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5" s="45">
        <f>IFERROR(VLOOKUP(Tableau1[[#This Row],[Motif absence 
]],Tmotif[],3,0),0)</f>
        <v>0</v>
      </c>
      <c r="O255" s="45">
        <f ca="1">IF(WEEKDAY(Tableau1[[#This Row],[Date]],2)&lt;7,0,MAX(0,SUM(OFFSET(Tableau1[[#This Row],[Nombre heures]],-6,,7))+SUM(OFFSET(Tableau1[[#This Row],[H_Abs]],-6,,7))-_HS))</f>
        <v>0</v>
      </c>
      <c r="P255" s="45" t="str">
        <f>IF(Tableau1[[#This Row],[Dimanche/Férié]]="Dimanche/Férié",Tableau1[[#This Row],[Nombre heures]],"")</f>
        <v/>
      </c>
    </row>
    <row r="256" spans="2:16" hidden="1">
      <c r="B256" s="40">
        <f>_xlfn.ISOWEEKNUM(Tableau1[[#This Row],[Date]])</f>
        <v>23</v>
      </c>
      <c r="C256" s="41">
        <f>debut+ROW()-ROW(Tableau1[[#Headers],[Date]])-1</f>
        <v>44724</v>
      </c>
      <c r="D256" s="26" t="str" cm="1">
        <f t="array" ref="D256">IF(OR(Calendrier!$C$3:$C$57=Tableau1[[#This Row],[Date]]),"Dimanche/Férié",IF(WEEKDAY(Tableau1[[#This Row],[Date]])=1,"Dimanche/Férié",""))</f>
        <v>Dimanche/Férié</v>
      </c>
      <c r="E256" s="26">
        <f>MONTH(Tableau1[[#This Row],[Date]])</f>
        <v>6</v>
      </c>
      <c r="F256" s="26">
        <f>YEAR(Tableau1[[#This Row],[Date]])</f>
        <v>2022</v>
      </c>
      <c r="G256" s="52"/>
      <c r="H256" s="52"/>
      <c r="I256" s="53"/>
      <c r="J256" s="42"/>
      <c r="K256" s="42"/>
      <c r="L256" s="43"/>
      <c r="M2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6" s="45">
        <f>IFERROR(VLOOKUP(Tableau1[[#This Row],[Motif absence 
]],Tmotif[],3,0),0)</f>
        <v>0</v>
      </c>
      <c r="O256" s="45">
        <f ca="1">IF(WEEKDAY(Tableau1[[#This Row],[Date]],2)&lt;7,0,MAX(0,SUM(OFFSET(Tableau1[[#This Row],[Nombre heures]],-6,,7))+SUM(OFFSET(Tableau1[[#This Row],[H_Abs]],-6,,7))-_HS))</f>
        <v>0</v>
      </c>
      <c r="P256" s="45" t="str">
        <f>IF(Tableau1[[#This Row],[Dimanche/Férié]]="Dimanche/Férié",Tableau1[[#This Row],[Nombre heures]],"")</f>
        <v/>
      </c>
    </row>
    <row r="257" spans="2:16" hidden="1">
      <c r="B257" s="40">
        <f>_xlfn.ISOWEEKNUM(Tableau1[[#This Row],[Date]])</f>
        <v>24</v>
      </c>
      <c r="C257" s="41">
        <f>debut+ROW()-ROW(Tableau1[[#Headers],[Date]])-1</f>
        <v>44725</v>
      </c>
      <c r="D257" s="26" t="str" cm="1">
        <f t="array" ref="D257">IF(OR(Calendrier!$C$3:$C$57=Tableau1[[#This Row],[Date]]),"Dimanche/Férié",IF(WEEKDAY(Tableau1[[#This Row],[Date]])=1,"Dimanche/Férié",""))</f>
        <v/>
      </c>
      <c r="E257" s="26">
        <f>MONTH(Tableau1[[#This Row],[Date]])</f>
        <v>6</v>
      </c>
      <c r="F257" s="26">
        <f>YEAR(Tableau1[[#This Row],[Date]])</f>
        <v>2022</v>
      </c>
      <c r="G257" s="52"/>
      <c r="H257" s="52"/>
      <c r="I257" s="53"/>
      <c r="J257" s="42"/>
      <c r="K257" s="42"/>
      <c r="L257" s="43"/>
      <c r="M2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7" s="45">
        <f>IFERROR(VLOOKUP(Tableau1[[#This Row],[Motif absence 
]],Tmotif[],3,0),0)</f>
        <v>0</v>
      </c>
      <c r="O257" s="45">
        <f ca="1">IF(WEEKDAY(Tableau1[[#This Row],[Date]],2)&lt;7,0,MAX(0,SUM(OFFSET(Tableau1[[#This Row],[Nombre heures]],-6,,7))+SUM(OFFSET(Tableau1[[#This Row],[H_Abs]],-6,,7))-_HS))</f>
        <v>0</v>
      </c>
      <c r="P257" s="45" t="str">
        <f>IF(Tableau1[[#This Row],[Dimanche/Férié]]="Dimanche/Férié",Tableau1[[#This Row],[Nombre heures]],"")</f>
        <v/>
      </c>
    </row>
    <row r="258" spans="2:16" hidden="1">
      <c r="B258" s="40">
        <f>_xlfn.ISOWEEKNUM(Tableau1[[#This Row],[Date]])</f>
        <v>24</v>
      </c>
      <c r="C258" s="41">
        <f>debut+ROW()-ROW(Tableau1[[#Headers],[Date]])-1</f>
        <v>44726</v>
      </c>
      <c r="D258" s="26" t="str" cm="1">
        <f t="array" ref="D258">IF(OR(Calendrier!$C$3:$C$57=Tableau1[[#This Row],[Date]]),"Dimanche/Férié",IF(WEEKDAY(Tableau1[[#This Row],[Date]])=1,"Dimanche/Férié",""))</f>
        <v/>
      </c>
      <c r="E258" s="26">
        <f>MONTH(Tableau1[[#This Row],[Date]])</f>
        <v>6</v>
      </c>
      <c r="F258" s="26">
        <f>YEAR(Tableau1[[#This Row],[Date]])</f>
        <v>2022</v>
      </c>
      <c r="G258" s="52"/>
      <c r="H258" s="52"/>
      <c r="I258" s="53"/>
      <c r="J258" s="42"/>
      <c r="K258" s="42"/>
      <c r="L258" s="43"/>
      <c r="M2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8" s="45">
        <f>IFERROR(VLOOKUP(Tableau1[[#This Row],[Motif absence 
]],Tmotif[],3,0),0)</f>
        <v>0</v>
      </c>
      <c r="O258" s="45">
        <f ca="1">IF(WEEKDAY(Tableau1[[#This Row],[Date]],2)&lt;7,0,MAX(0,SUM(OFFSET(Tableau1[[#This Row],[Nombre heures]],-6,,7))+SUM(OFFSET(Tableau1[[#This Row],[H_Abs]],-6,,7))-_HS))</f>
        <v>0</v>
      </c>
      <c r="P258" s="45" t="str">
        <f>IF(Tableau1[[#This Row],[Dimanche/Férié]]="Dimanche/Férié",Tableau1[[#This Row],[Nombre heures]],"")</f>
        <v/>
      </c>
    </row>
    <row r="259" spans="2:16" hidden="1">
      <c r="B259" s="40">
        <f>_xlfn.ISOWEEKNUM(Tableau1[[#This Row],[Date]])</f>
        <v>24</v>
      </c>
      <c r="C259" s="41">
        <f>debut+ROW()-ROW(Tableau1[[#Headers],[Date]])-1</f>
        <v>44727</v>
      </c>
      <c r="D259" s="26" t="str" cm="1">
        <f t="array" ref="D259">IF(OR(Calendrier!$C$3:$C$57=Tableau1[[#This Row],[Date]]),"Dimanche/Férié",IF(WEEKDAY(Tableau1[[#This Row],[Date]])=1,"Dimanche/Férié",""))</f>
        <v/>
      </c>
      <c r="E259" s="26">
        <f>MONTH(Tableau1[[#This Row],[Date]])</f>
        <v>6</v>
      </c>
      <c r="F259" s="26">
        <f>YEAR(Tableau1[[#This Row],[Date]])</f>
        <v>2022</v>
      </c>
      <c r="G259" s="52"/>
      <c r="H259" s="52"/>
      <c r="I259" s="53"/>
      <c r="J259" s="42"/>
      <c r="K259" s="42"/>
      <c r="L259" s="43"/>
      <c r="M2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9" s="45">
        <f>IFERROR(VLOOKUP(Tableau1[[#This Row],[Motif absence 
]],Tmotif[],3,0),0)</f>
        <v>0</v>
      </c>
      <c r="O259" s="45">
        <f ca="1">IF(WEEKDAY(Tableau1[[#This Row],[Date]],2)&lt;7,0,MAX(0,SUM(OFFSET(Tableau1[[#This Row],[Nombre heures]],-6,,7))+SUM(OFFSET(Tableau1[[#This Row],[H_Abs]],-6,,7))-_HS))</f>
        <v>0</v>
      </c>
      <c r="P259" s="45" t="str">
        <f>IF(Tableau1[[#This Row],[Dimanche/Férié]]="Dimanche/Férié",Tableau1[[#This Row],[Nombre heures]],"")</f>
        <v/>
      </c>
    </row>
    <row r="260" spans="2:16" hidden="1">
      <c r="B260" s="40">
        <f>_xlfn.ISOWEEKNUM(Tableau1[[#This Row],[Date]])</f>
        <v>24</v>
      </c>
      <c r="C260" s="41">
        <f>debut+ROW()-ROW(Tableau1[[#Headers],[Date]])-1</f>
        <v>44728</v>
      </c>
      <c r="D260" s="26" t="str" cm="1">
        <f t="array" ref="D260">IF(OR(Calendrier!$C$3:$C$57=Tableau1[[#This Row],[Date]]),"Dimanche/Férié",IF(WEEKDAY(Tableau1[[#This Row],[Date]])=1,"Dimanche/Férié",""))</f>
        <v/>
      </c>
      <c r="E260" s="26">
        <f>MONTH(Tableau1[[#This Row],[Date]])</f>
        <v>6</v>
      </c>
      <c r="F260" s="26">
        <f>YEAR(Tableau1[[#This Row],[Date]])</f>
        <v>2022</v>
      </c>
      <c r="G260" s="52"/>
      <c r="H260" s="52"/>
      <c r="I260" s="53"/>
      <c r="J260" s="42"/>
      <c r="K260" s="42"/>
      <c r="L260" s="43"/>
      <c r="M2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0" s="45">
        <f>IFERROR(VLOOKUP(Tableau1[[#This Row],[Motif absence 
]],Tmotif[],3,0),0)</f>
        <v>0</v>
      </c>
      <c r="O260" s="45">
        <f ca="1">IF(WEEKDAY(Tableau1[[#This Row],[Date]],2)&lt;7,0,MAX(0,SUM(OFFSET(Tableau1[[#This Row],[Nombre heures]],-6,,7))+SUM(OFFSET(Tableau1[[#This Row],[H_Abs]],-6,,7))-_HS))</f>
        <v>0</v>
      </c>
      <c r="P260" s="45" t="str">
        <f>IF(Tableau1[[#This Row],[Dimanche/Férié]]="Dimanche/Férié",Tableau1[[#This Row],[Nombre heures]],"")</f>
        <v/>
      </c>
    </row>
    <row r="261" spans="2:16" hidden="1">
      <c r="B261" s="40">
        <f>_xlfn.ISOWEEKNUM(Tableau1[[#This Row],[Date]])</f>
        <v>24</v>
      </c>
      <c r="C261" s="41">
        <f>debut+ROW()-ROW(Tableau1[[#Headers],[Date]])-1</f>
        <v>44729</v>
      </c>
      <c r="D261" s="26" t="str" cm="1">
        <f t="array" ref="D261">IF(OR(Calendrier!$C$3:$C$57=Tableau1[[#This Row],[Date]]),"Dimanche/Férié",IF(WEEKDAY(Tableau1[[#This Row],[Date]])=1,"Dimanche/Férié",""))</f>
        <v/>
      </c>
      <c r="E261" s="26">
        <f>MONTH(Tableau1[[#This Row],[Date]])</f>
        <v>6</v>
      </c>
      <c r="F261" s="26">
        <f>YEAR(Tableau1[[#This Row],[Date]])</f>
        <v>2022</v>
      </c>
      <c r="G261" s="52"/>
      <c r="H261" s="52"/>
      <c r="I261" s="53"/>
      <c r="J261" s="42"/>
      <c r="K261" s="42"/>
      <c r="L261" s="43"/>
      <c r="M2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1" s="45">
        <f>IFERROR(VLOOKUP(Tableau1[[#This Row],[Motif absence 
]],Tmotif[],3,0),0)</f>
        <v>0</v>
      </c>
      <c r="O261" s="45">
        <f ca="1">IF(WEEKDAY(Tableau1[[#This Row],[Date]],2)&lt;7,0,MAX(0,SUM(OFFSET(Tableau1[[#This Row],[Nombre heures]],-6,,7))+SUM(OFFSET(Tableau1[[#This Row],[H_Abs]],-6,,7))-_HS))</f>
        <v>0</v>
      </c>
      <c r="P261" s="45" t="str">
        <f>IF(Tableau1[[#This Row],[Dimanche/Férié]]="Dimanche/Férié",Tableau1[[#This Row],[Nombre heures]],"")</f>
        <v/>
      </c>
    </row>
    <row r="262" spans="2:16" hidden="1">
      <c r="B262" s="40">
        <f>_xlfn.ISOWEEKNUM(Tableau1[[#This Row],[Date]])</f>
        <v>24</v>
      </c>
      <c r="C262" s="41">
        <f>debut+ROW()-ROW(Tableau1[[#Headers],[Date]])-1</f>
        <v>44730</v>
      </c>
      <c r="D262" s="26" t="str" cm="1">
        <f t="array" ref="D262">IF(OR(Calendrier!$C$3:$C$57=Tableau1[[#This Row],[Date]]),"Dimanche/Férié",IF(WEEKDAY(Tableau1[[#This Row],[Date]])=1,"Dimanche/Férié",""))</f>
        <v/>
      </c>
      <c r="E262" s="26">
        <f>MONTH(Tableau1[[#This Row],[Date]])</f>
        <v>6</v>
      </c>
      <c r="F262" s="26">
        <f>YEAR(Tableau1[[#This Row],[Date]])</f>
        <v>2022</v>
      </c>
      <c r="G262" s="52"/>
      <c r="H262" s="52"/>
      <c r="I262" s="53"/>
      <c r="J262" s="42"/>
      <c r="K262" s="42"/>
      <c r="L262" s="43"/>
      <c r="M2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2" s="45">
        <f>IFERROR(VLOOKUP(Tableau1[[#This Row],[Motif absence 
]],Tmotif[],3,0),0)</f>
        <v>0</v>
      </c>
      <c r="O262" s="45">
        <f ca="1">IF(WEEKDAY(Tableau1[[#This Row],[Date]],2)&lt;7,0,MAX(0,SUM(OFFSET(Tableau1[[#This Row],[Nombre heures]],-6,,7))+SUM(OFFSET(Tableau1[[#This Row],[H_Abs]],-6,,7))-_HS))</f>
        <v>0</v>
      </c>
      <c r="P262" s="45" t="str">
        <f>IF(Tableau1[[#This Row],[Dimanche/Férié]]="Dimanche/Férié",Tableau1[[#This Row],[Nombre heures]],"")</f>
        <v/>
      </c>
    </row>
    <row r="263" spans="2:16" hidden="1">
      <c r="B263" s="40">
        <f>_xlfn.ISOWEEKNUM(Tableau1[[#This Row],[Date]])</f>
        <v>24</v>
      </c>
      <c r="C263" s="41">
        <f>debut+ROW()-ROW(Tableau1[[#Headers],[Date]])-1</f>
        <v>44731</v>
      </c>
      <c r="D263" s="26" t="str" cm="1">
        <f t="array" ref="D263">IF(OR(Calendrier!$C$3:$C$57=Tableau1[[#This Row],[Date]]),"Dimanche/Férié",IF(WEEKDAY(Tableau1[[#This Row],[Date]])=1,"Dimanche/Férié",""))</f>
        <v>Dimanche/Férié</v>
      </c>
      <c r="E263" s="26">
        <f>MONTH(Tableau1[[#This Row],[Date]])</f>
        <v>6</v>
      </c>
      <c r="F263" s="26">
        <f>YEAR(Tableau1[[#This Row],[Date]])</f>
        <v>2022</v>
      </c>
      <c r="G263" s="52"/>
      <c r="H263" s="52"/>
      <c r="I263" s="53"/>
      <c r="J263" s="42"/>
      <c r="K263" s="42"/>
      <c r="L263" s="43"/>
      <c r="M2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3" s="45">
        <f>IFERROR(VLOOKUP(Tableau1[[#This Row],[Motif absence 
]],Tmotif[],3,0),0)</f>
        <v>0</v>
      </c>
      <c r="O263" s="45">
        <f ca="1">IF(WEEKDAY(Tableau1[[#This Row],[Date]],2)&lt;7,0,MAX(0,SUM(OFFSET(Tableau1[[#This Row],[Nombre heures]],-6,,7))+SUM(OFFSET(Tableau1[[#This Row],[H_Abs]],-6,,7))-_HS))</f>
        <v>0</v>
      </c>
      <c r="P263" s="45" t="str">
        <f>IF(Tableau1[[#This Row],[Dimanche/Férié]]="Dimanche/Férié",Tableau1[[#This Row],[Nombre heures]],"")</f>
        <v/>
      </c>
    </row>
    <row r="264" spans="2:16" hidden="1">
      <c r="B264" s="40">
        <f>_xlfn.ISOWEEKNUM(Tableau1[[#This Row],[Date]])</f>
        <v>25</v>
      </c>
      <c r="C264" s="41">
        <f>debut+ROW()-ROW(Tableau1[[#Headers],[Date]])-1</f>
        <v>44732</v>
      </c>
      <c r="D264" s="26" t="str" cm="1">
        <f t="array" ref="D264">IF(OR(Calendrier!$C$3:$C$57=Tableau1[[#This Row],[Date]]),"Dimanche/Férié",IF(WEEKDAY(Tableau1[[#This Row],[Date]])=1,"Dimanche/Férié",""))</f>
        <v/>
      </c>
      <c r="E264" s="26">
        <f>MONTH(Tableau1[[#This Row],[Date]])</f>
        <v>6</v>
      </c>
      <c r="F264" s="26">
        <f>YEAR(Tableau1[[#This Row],[Date]])</f>
        <v>2022</v>
      </c>
      <c r="G264" s="52"/>
      <c r="H264" s="52"/>
      <c r="I264" s="53"/>
      <c r="J264" s="42"/>
      <c r="K264" s="42"/>
      <c r="L264" s="43"/>
      <c r="M2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4" s="45">
        <f>IFERROR(VLOOKUP(Tableau1[[#This Row],[Motif absence 
]],Tmotif[],3,0),0)</f>
        <v>0</v>
      </c>
      <c r="O264" s="45">
        <f ca="1">IF(WEEKDAY(Tableau1[[#This Row],[Date]],2)&lt;7,0,MAX(0,SUM(OFFSET(Tableau1[[#This Row],[Nombre heures]],-6,,7))+SUM(OFFSET(Tableau1[[#This Row],[H_Abs]],-6,,7))-_HS))</f>
        <v>0</v>
      </c>
      <c r="P264" s="45" t="str">
        <f>IF(Tableau1[[#This Row],[Dimanche/Férié]]="Dimanche/Férié",Tableau1[[#This Row],[Nombre heures]],"")</f>
        <v/>
      </c>
    </row>
    <row r="265" spans="2:16" hidden="1">
      <c r="B265" s="40">
        <f>_xlfn.ISOWEEKNUM(Tableau1[[#This Row],[Date]])</f>
        <v>25</v>
      </c>
      <c r="C265" s="41">
        <f>debut+ROW()-ROW(Tableau1[[#Headers],[Date]])-1</f>
        <v>44733</v>
      </c>
      <c r="D265" s="26" t="str" cm="1">
        <f t="array" ref="D265">IF(OR(Calendrier!$C$3:$C$57=Tableau1[[#This Row],[Date]]),"Dimanche/Férié",IF(WEEKDAY(Tableau1[[#This Row],[Date]])=1,"Dimanche/Férié",""))</f>
        <v/>
      </c>
      <c r="E265" s="26">
        <f>MONTH(Tableau1[[#This Row],[Date]])</f>
        <v>6</v>
      </c>
      <c r="F265" s="26">
        <f>YEAR(Tableau1[[#This Row],[Date]])</f>
        <v>2022</v>
      </c>
      <c r="G265" s="52"/>
      <c r="H265" s="52"/>
      <c r="I265" s="53"/>
      <c r="J265" s="42"/>
      <c r="K265" s="42"/>
      <c r="L265" s="43"/>
      <c r="M2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5" s="45">
        <f>IFERROR(VLOOKUP(Tableau1[[#This Row],[Motif absence 
]],Tmotif[],3,0),0)</f>
        <v>0</v>
      </c>
      <c r="O265" s="45">
        <f ca="1">IF(WEEKDAY(Tableau1[[#This Row],[Date]],2)&lt;7,0,MAX(0,SUM(OFFSET(Tableau1[[#This Row],[Nombre heures]],-6,,7))+SUM(OFFSET(Tableau1[[#This Row],[H_Abs]],-6,,7))-_HS))</f>
        <v>0</v>
      </c>
      <c r="P265" s="45" t="str">
        <f>IF(Tableau1[[#This Row],[Dimanche/Férié]]="Dimanche/Férié",Tableau1[[#This Row],[Nombre heures]],"")</f>
        <v/>
      </c>
    </row>
    <row r="266" spans="2:16" hidden="1">
      <c r="B266" s="40">
        <f>_xlfn.ISOWEEKNUM(Tableau1[[#This Row],[Date]])</f>
        <v>25</v>
      </c>
      <c r="C266" s="41">
        <f>debut+ROW()-ROW(Tableau1[[#Headers],[Date]])-1</f>
        <v>44734</v>
      </c>
      <c r="D266" s="26" t="str" cm="1">
        <f t="array" ref="D266">IF(OR(Calendrier!$C$3:$C$57=Tableau1[[#This Row],[Date]]),"Dimanche/Férié",IF(WEEKDAY(Tableau1[[#This Row],[Date]])=1,"Dimanche/Férié",""))</f>
        <v/>
      </c>
      <c r="E266" s="26">
        <f>MONTH(Tableau1[[#This Row],[Date]])</f>
        <v>6</v>
      </c>
      <c r="F266" s="26">
        <f>YEAR(Tableau1[[#This Row],[Date]])</f>
        <v>2022</v>
      </c>
      <c r="G266" s="52"/>
      <c r="H266" s="52"/>
      <c r="I266" s="53"/>
      <c r="J266" s="42"/>
      <c r="K266" s="42"/>
      <c r="L266" s="43"/>
      <c r="M2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6" s="45">
        <f>IFERROR(VLOOKUP(Tableau1[[#This Row],[Motif absence 
]],Tmotif[],3,0),0)</f>
        <v>0</v>
      </c>
      <c r="O266" s="45">
        <f ca="1">IF(WEEKDAY(Tableau1[[#This Row],[Date]],2)&lt;7,0,MAX(0,SUM(OFFSET(Tableau1[[#This Row],[Nombre heures]],-6,,7))+SUM(OFFSET(Tableau1[[#This Row],[H_Abs]],-6,,7))-_HS))</f>
        <v>0</v>
      </c>
      <c r="P266" s="45" t="str">
        <f>IF(Tableau1[[#This Row],[Dimanche/Férié]]="Dimanche/Férié",Tableau1[[#This Row],[Nombre heures]],"")</f>
        <v/>
      </c>
    </row>
    <row r="267" spans="2:16" hidden="1">
      <c r="B267" s="40">
        <f>_xlfn.ISOWEEKNUM(Tableau1[[#This Row],[Date]])</f>
        <v>25</v>
      </c>
      <c r="C267" s="41">
        <f>debut+ROW()-ROW(Tableau1[[#Headers],[Date]])-1</f>
        <v>44735</v>
      </c>
      <c r="D267" s="26" t="str" cm="1">
        <f t="array" ref="D267">IF(OR(Calendrier!$C$3:$C$57=Tableau1[[#This Row],[Date]]),"Dimanche/Férié",IF(WEEKDAY(Tableau1[[#This Row],[Date]])=1,"Dimanche/Férié",""))</f>
        <v/>
      </c>
      <c r="E267" s="26">
        <f>MONTH(Tableau1[[#This Row],[Date]])</f>
        <v>6</v>
      </c>
      <c r="F267" s="26">
        <f>YEAR(Tableau1[[#This Row],[Date]])</f>
        <v>2022</v>
      </c>
      <c r="G267" s="52"/>
      <c r="H267" s="52"/>
      <c r="I267" s="53"/>
      <c r="J267" s="42"/>
      <c r="K267" s="42"/>
      <c r="L267" s="43"/>
      <c r="M2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7" s="45">
        <f>IFERROR(VLOOKUP(Tableau1[[#This Row],[Motif absence 
]],Tmotif[],3,0),0)</f>
        <v>0</v>
      </c>
      <c r="O267" s="45">
        <f ca="1">IF(WEEKDAY(Tableau1[[#This Row],[Date]],2)&lt;7,0,MAX(0,SUM(OFFSET(Tableau1[[#This Row],[Nombre heures]],-6,,7))+SUM(OFFSET(Tableau1[[#This Row],[H_Abs]],-6,,7))-_HS))</f>
        <v>0</v>
      </c>
      <c r="P267" s="45" t="str">
        <f>IF(Tableau1[[#This Row],[Dimanche/Férié]]="Dimanche/Férié",Tableau1[[#This Row],[Nombre heures]],"")</f>
        <v/>
      </c>
    </row>
    <row r="268" spans="2:16" hidden="1">
      <c r="B268" s="40">
        <f>_xlfn.ISOWEEKNUM(Tableau1[[#This Row],[Date]])</f>
        <v>25</v>
      </c>
      <c r="C268" s="41">
        <f>debut+ROW()-ROW(Tableau1[[#Headers],[Date]])-1</f>
        <v>44736</v>
      </c>
      <c r="D268" s="26" t="str" cm="1">
        <f t="array" ref="D268">IF(OR(Calendrier!$C$3:$C$57=Tableau1[[#This Row],[Date]]),"Dimanche/Férié",IF(WEEKDAY(Tableau1[[#This Row],[Date]])=1,"Dimanche/Férié",""))</f>
        <v/>
      </c>
      <c r="E268" s="26">
        <f>MONTH(Tableau1[[#This Row],[Date]])</f>
        <v>6</v>
      </c>
      <c r="F268" s="26">
        <f>YEAR(Tableau1[[#This Row],[Date]])</f>
        <v>2022</v>
      </c>
      <c r="G268" s="52"/>
      <c r="H268" s="52"/>
      <c r="I268" s="53"/>
      <c r="J268" s="42"/>
      <c r="K268" s="42"/>
      <c r="L268" s="43"/>
      <c r="M2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8" s="45">
        <f>IFERROR(VLOOKUP(Tableau1[[#This Row],[Motif absence 
]],Tmotif[],3,0),0)</f>
        <v>0</v>
      </c>
      <c r="O268" s="45">
        <f ca="1">IF(WEEKDAY(Tableau1[[#This Row],[Date]],2)&lt;7,0,MAX(0,SUM(OFFSET(Tableau1[[#This Row],[Nombre heures]],-6,,7))+SUM(OFFSET(Tableau1[[#This Row],[H_Abs]],-6,,7))-_HS))</f>
        <v>0</v>
      </c>
      <c r="P268" s="45" t="str">
        <f>IF(Tableau1[[#This Row],[Dimanche/Férié]]="Dimanche/Férié",Tableau1[[#This Row],[Nombre heures]],"")</f>
        <v/>
      </c>
    </row>
    <row r="269" spans="2:16" hidden="1">
      <c r="B269" s="40">
        <f>_xlfn.ISOWEEKNUM(Tableau1[[#This Row],[Date]])</f>
        <v>25</v>
      </c>
      <c r="C269" s="41">
        <f>debut+ROW()-ROW(Tableau1[[#Headers],[Date]])-1</f>
        <v>44737</v>
      </c>
      <c r="D269" s="26" t="str" cm="1">
        <f t="array" ref="D269">IF(OR(Calendrier!$C$3:$C$57=Tableau1[[#This Row],[Date]]),"Dimanche/Férié",IF(WEEKDAY(Tableau1[[#This Row],[Date]])=1,"Dimanche/Férié",""))</f>
        <v/>
      </c>
      <c r="E269" s="26">
        <f>MONTH(Tableau1[[#This Row],[Date]])</f>
        <v>6</v>
      </c>
      <c r="F269" s="26">
        <f>YEAR(Tableau1[[#This Row],[Date]])</f>
        <v>2022</v>
      </c>
      <c r="G269" s="52"/>
      <c r="H269" s="52"/>
      <c r="I269" s="53"/>
      <c r="J269" s="42"/>
      <c r="K269" s="42"/>
      <c r="L269" s="43"/>
      <c r="M2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9" s="45">
        <f>IFERROR(VLOOKUP(Tableau1[[#This Row],[Motif absence 
]],Tmotif[],3,0),0)</f>
        <v>0</v>
      </c>
      <c r="O269" s="45">
        <f ca="1">IF(WEEKDAY(Tableau1[[#This Row],[Date]],2)&lt;7,0,MAX(0,SUM(OFFSET(Tableau1[[#This Row],[Nombre heures]],-6,,7))+SUM(OFFSET(Tableau1[[#This Row],[H_Abs]],-6,,7))-_HS))</f>
        <v>0</v>
      </c>
      <c r="P269" s="45" t="str">
        <f>IF(Tableau1[[#This Row],[Dimanche/Férié]]="Dimanche/Férié",Tableau1[[#This Row],[Nombre heures]],"")</f>
        <v/>
      </c>
    </row>
    <row r="270" spans="2:16" hidden="1">
      <c r="B270" s="40">
        <f>_xlfn.ISOWEEKNUM(Tableau1[[#This Row],[Date]])</f>
        <v>25</v>
      </c>
      <c r="C270" s="41">
        <f>debut+ROW()-ROW(Tableau1[[#Headers],[Date]])-1</f>
        <v>44738</v>
      </c>
      <c r="D270" s="26" t="str" cm="1">
        <f t="array" ref="D270">IF(OR(Calendrier!$C$3:$C$57=Tableau1[[#This Row],[Date]]),"Dimanche/Férié",IF(WEEKDAY(Tableau1[[#This Row],[Date]])=1,"Dimanche/Férié",""))</f>
        <v>Dimanche/Férié</v>
      </c>
      <c r="E270" s="26">
        <f>MONTH(Tableau1[[#This Row],[Date]])</f>
        <v>6</v>
      </c>
      <c r="F270" s="26">
        <f>YEAR(Tableau1[[#This Row],[Date]])</f>
        <v>2022</v>
      </c>
      <c r="G270" s="52"/>
      <c r="H270" s="52"/>
      <c r="I270" s="53"/>
      <c r="J270" s="42"/>
      <c r="K270" s="42"/>
      <c r="L270" s="43"/>
      <c r="M2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0" s="45">
        <f>IFERROR(VLOOKUP(Tableau1[[#This Row],[Motif absence 
]],Tmotif[],3,0),0)</f>
        <v>0</v>
      </c>
      <c r="O270" s="45">
        <f ca="1">IF(WEEKDAY(Tableau1[[#This Row],[Date]],2)&lt;7,0,MAX(0,SUM(OFFSET(Tableau1[[#This Row],[Nombre heures]],-6,,7))+SUM(OFFSET(Tableau1[[#This Row],[H_Abs]],-6,,7))-_HS))</f>
        <v>0</v>
      </c>
      <c r="P270" s="45" t="str">
        <f>IF(Tableau1[[#This Row],[Dimanche/Férié]]="Dimanche/Férié",Tableau1[[#This Row],[Nombre heures]],"")</f>
        <v/>
      </c>
    </row>
    <row r="271" spans="2:16" hidden="1">
      <c r="B271" s="40">
        <f>_xlfn.ISOWEEKNUM(Tableau1[[#This Row],[Date]])</f>
        <v>26</v>
      </c>
      <c r="C271" s="41">
        <f>debut+ROW()-ROW(Tableau1[[#Headers],[Date]])-1</f>
        <v>44739</v>
      </c>
      <c r="D271" s="26" t="str" cm="1">
        <f t="array" ref="D271">IF(OR(Calendrier!$C$3:$C$57=Tableau1[[#This Row],[Date]]),"Dimanche/Férié",IF(WEEKDAY(Tableau1[[#This Row],[Date]])=1,"Dimanche/Férié",""))</f>
        <v/>
      </c>
      <c r="E271" s="26">
        <f>MONTH(Tableau1[[#This Row],[Date]])</f>
        <v>6</v>
      </c>
      <c r="F271" s="26">
        <f>YEAR(Tableau1[[#This Row],[Date]])</f>
        <v>2022</v>
      </c>
      <c r="G271" s="52"/>
      <c r="H271" s="52"/>
      <c r="I271" s="53"/>
      <c r="J271" s="42"/>
      <c r="K271" s="42"/>
      <c r="L271" s="43"/>
      <c r="M2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1" s="45">
        <f>IFERROR(VLOOKUP(Tableau1[[#This Row],[Motif absence 
]],Tmotif[],3,0),0)</f>
        <v>0</v>
      </c>
      <c r="O271" s="45">
        <f ca="1">IF(WEEKDAY(Tableau1[[#This Row],[Date]],2)&lt;7,0,MAX(0,SUM(OFFSET(Tableau1[[#This Row],[Nombre heures]],-6,,7))+SUM(OFFSET(Tableau1[[#This Row],[H_Abs]],-6,,7))-_HS))</f>
        <v>0</v>
      </c>
      <c r="P271" s="45" t="str">
        <f>IF(Tableau1[[#This Row],[Dimanche/Férié]]="Dimanche/Férié",Tableau1[[#This Row],[Nombre heures]],"")</f>
        <v/>
      </c>
    </row>
    <row r="272" spans="2:16" hidden="1">
      <c r="B272" s="40">
        <f>_xlfn.ISOWEEKNUM(Tableau1[[#This Row],[Date]])</f>
        <v>26</v>
      </c>
      <c r="C272" s="41">
        <f>debut+ROW()-ROW(Tableau1[[#Headers],[Date]])-1</f>
        <v>44740</v>
      </c>
      <c r="D272" s="26" t="str" cm="1">
        <f t="array" ref="D272">IF(OR(Calendrier!$C$3:$C$57=Tableau1[[#This Row],[Date]]),"Dimanche/Férié",IF(WEEKDAY(Tableau1[[#This Row],[Date]])=1,"Dimanche/Férié",""))</f>
        <v/>
      </c>
      <c r="E272" s="26">
        <f>MONTH(Tableau1[[#This Row],[Date]])</f>
        <v>6</v>
      </c>
      <c r="F272" s="26">
        <f>YEAR(Tableau1[[#This Row],[Date]])</f>
        <v>2022</v>
      </c>
      <c r="G272" s="52"/>
      <c r="H272" s="52"/>
      <c r="I272" s="53"/>
      <c r="J272" s="42"/>
      <c r="K272" s="42"/>
      <c r="L272" s="43"/>
      <c r="M2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2" s="45">
        <f>IFERROR(VLOOKUP(Tableau1[[#This Row],[Motif absence 
]],Tmotif[],3,0),0)</f>
        <v>0</v>
      </c>
      <c r="O272" s="45">
        <f ca="1">IF(WEEKDAY(Tableau1[[#This Row],[Date]],2)&lt;7,0,MAX(0,SUM(OFFSET(Tableau1[[#This Row],[Nombre heures]],-6,,7))+SUM(OFFSET(Tableau1[[#This Row],[H_Abs]],-6,,7))-_HS))</f>
        <v>0</v>
      </c>
      <c r="P272" s="45" t="str">
        <f>IF(Tableau1[[#This Row],[Dimanche/Férié]]="Dimanche/Férié",Tableau1[[#This Row],[Nombre heures]],"")</f>
        <v/>
      </c>
    </row>
    <row r="273" spans="2:16" hidden="1">
      <c r="B273" s="40">
        <f>_xlfn.ISOWEEKNUM(Tableau1[[#This Row],[Date]])</f>
        <v>26</v>
      </c>
      <c r="C273" s="41">
        <f>debut+ROW()-ROW(Tableau1[[#Headers],[Date]])-1</f>
        <v>44741</v>
      </c>
      <c r="D273" s="26" t="str" cm="1">
        <f t="array" ref="D273">IF(OR(Calendrier!$C$3:$C$57=Tableau1[[#This Row],[Date]]),"Dimanche/Férié",IF(WEEKDAY(Tableau1[[#This Row],[Date]])=1,"Dimanche/Férié",""))</f>
        <v/>
      </c>
      <c r="E273" s="26">
        <f>MONTH(Tableau1[[#This Row],[Date]])</f>
        <v>6</v>
      </c>
      <c r="F273" s="26">
        <f>YEAR(Tableau1[[#This Row],[Date]])</f>
        <v>2022</v>
      </c>
      <c r="G273" s="52"/>
      <c r="H273" s="52"/>
      <c r="I273" s="53"/>
      <c r="J273" s="42"/>
      <c r="K273" s="42"/>
      <c r="L273" s="43"/>
      <c r="M2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3" s="45">
        <f>IFERROR(VLOOKUP(Tableau1[[#This Row],[Motif absence 
]],Tmotif[],3,0),0)</f>
        <v>0</v>
      </c>
      <c r="O273" s="45">
        <f ca="1">IF(WEEKDAY(Tableau1[[#This Row],[Date]],2)&lt;7,0,MAX(0,SUM(OFFSET(Tableau1[[#This Row],[Nombre heures]],-6,,7))+SUM(OFFSET(Tableau1[[#This Row],[H_Abs]],-6,,7))-_HS))</f>
        <v>0</v>
      </c>
      <c r="P273" s="45" t="str">
        <f>IF(Tableau1[[#This Row],[Dimanche/Férié]]="Dimanche/Férié",Tableau1[[#This Row],[Nombre heures]],"")</f>
        <v/>
      </c>
    </row>
    <row r="274" spans="2:16" hidden="1">
      <c r="B274" s="40">
        <f>_xlfn.ISOWEEKNUM(Tableau1[[#This Row],[Date]])</f>
        <v>26</v>
      </c>
      <c r="C274" s="41">
        <f>debut+ROW()-ROW(Tableau1[[#Headers],[Date]])-1</f>
        <v>44742</v>
      </c>
      <c r="D274" s="26" t="str" cm="1">
        <f t="array" ref="D274">IF(OR(Calendrier!$C$3:$C$57=Tableau1[[#This Row],[Date]]),"Dimanche/Férié",IF(WEEKDAY(Tableau1[[#This Row],[Date]])=1,"Dimanche/Férié",""))</f>
        <v/>
      </c>
      <c r="E274" s="26">
        <f>MONTH(Tableau1[[#This Row],[Date]])</f>
        <v>6</v>
      </c>
      <c r="F274" s="26">
        <f>YEAR(Tableau1[[#This Row],[Date]])</f>
        <v>2022</v>
      </c>
      <c r="G274" s="52"/>
      <c r="H274" s="52"/>
      <c r="I274" s="53"/>
      <c r="J274" s="42"/>
      <c r="K274" s="42"/>
      <c r="L274" s="43"/>
      <c r="M2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4" s="45">
        <f>IFERROR(VLOOKUP(Tableau1[[#This Row],[Motif absence 
]],Tmotif[],3,0),0)</f>
        <v>0</v>
      </c>
      <c r="O274" s="45">
        <f ca="1">IF(WEEKDAY(Tableau1[[#This Row],[Date]],2)&lt;7,0,MAX(0,SUM(OFFSET(Tableau1[[#This Row],[Nombre heures]],-6,,7))+SUM(OFFSET(Tableau1[[#This Row],[H_Abs]],-6,,7))-_HS))</f>
        <v>0</v>
      </c>
      <c r="P274" s="45" t="str">
        <f>IF(Tableau1[[#This Row],[Dimanche/Férié]]="Dimanche/Férié",Tableau1[[#This Row],[Nombre heures]],"")</f>
        <v/>
      </c>
    </row>
    <row r="275" spans="2:16" hidden="1">
      <c r="B275" s="40">
        <f>_xlfn.ISOWEEKNUM(Tableau1[[#This Row],[Date]])</f>
        <v>26</v>
      </c>
      <c r="C275" s="41">
        <f>debut+ROW()-ROW(Tableau1[[#Headers],[Date]])-1</f>
        <v>44743</v>
      </c>
      <c r="D275" s="26" t="str" cm="1">
        <f t="array" ref="D275">IF(OR(Calendrier!$C$3:$C$57=Tableau1[[#This Row],[Date]]),"Dimanche/Férié",IF(WEEKDAY(Tableau1[[#This Row],[Date]])=1,"Dimanche/Férié",""))</f>
        <v/>
      </c>
      <c r="E275" s="26">
        <f>MONTH(Tableau1[[#This Row],[Date]])</f>
        <v>7</v>
      </c>
      <c r="F275" s="26">
        <f>YEAR(Tableau1[[#This Row],[Date]])</f>
        <v>2022</v>
      </c>
      <c r="G275" s="52"/>
      <c r="H275" s="52"/>
      <c r="I275" s="53"/>
      <c r="J275" s="42"/>
      <c r="K275" s="42"/>
      <c r="L275" s="43"/>
      <c r="M2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5" s="45">
        <f>IFERROR(VLOOKUP(Tableau1[[#This Row],[Motif absence 
]],Tmotif[],3,0),0)</f>
        <v>0</v>
      </c>
      <c r="O275" s="45">
        <f ca="1">IF(WEEKDAY(Tableau1[[#This Row],[Date]],2)&lt;7,0,MAX(0,SUM(OFFSET(Tableau1[[#This Row],[Nombre heures]],-6,,7))+SUM(OFFSET(Tableau1[[#This Row],[H_Abs]],-6,,7))-_HS))</f>
        <v>0</v>
      </c>
      <c r="P275" s="45" t="str">
        <f>IF(Tableau1[[#This Row],[Dimanche/Férié]]="Dimanche/Férié",Tableau1[[#This Row],[Nombre heures]],"")</f>
        <v/>
      </c>
    </row>
    <row r="276" spans="2:16" hidden="1">
      <c r="B276" s="40">
        <f>_xlfn.ISOWEEKNUM(Tableau1[[#This Row],[Date]])</f>
        <v>26</v>
      </c>
      <c r="C276" s="41">
        <f>debut+ROW()-ROW(Tableau1[[#Headers],[Date]])-1</f>
        <v>44744</v>
      </c>
      <c r="D276" s="26" t="str" cm="1">
        <f t="array" ref="D276">IF(OR(Calendrier!$C$3:$C$57=Tableau1[[#This Row],[Date]]),"Dimanche/Férié",IF(WEEKDAY(Tableau1[[#This Row],[Date]])=1,"Dimanche/Férié",""))</f>
        <v/>
      </c>
      <c r="E276" s="26">
        <f>MONTH(Tableau1[[#This Row],[Date]])</f>
        <v>7</v>
      </c>
      <c r="F276" s="26">
        <f>YEAR(Tableau1[[#This Row],[Date]])</f>
        <v>2022</v>
      </c>
      <c r="G276" s="52"/>
      <c r="H276" s="52"/>
      <c r="I276" s="53"/>
      <c r="J276" s="42"/>
      <c r="K276" s="42"/>
      <c r="L276" s="43"/>
      <c r="M2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6" s="45">
        <f>IFERROR(VLOOKUP(Tableau1[[#This Row],[Motif absence 
]],Tmotif[],3,0),0)</f>
        <v>0</v>
      </c>
      <c r="O276" s="45">
        <f ca="1">IF(WEEKDAY(Tableau1[[#This Row],[Date]],2)&lt;7,0,MAX(0,SUM(OFFSET(Tableau1[[#This Row],[Nombre heures]],-6,,7))+SUM(OFFSET(Tableau1[[#This Row],[H_Abs]],-6,,7))-_HS))</f>
        <v>0</v>
      </c>
      <c r="P276" s="45" t="str">
        <f>IF(Tableau1[[#This Row],[Dimanche/Férié]]="Dimanche/Férié",Tableau1[[#This Row],[Nombre heures]],"")</f>
        <v/>
      </c>
    </row>
    <row r="277" spans="2:16" hidden="1">
      <c r="B277" s="40">
        <f>_xlfn.ISOWEEKNUM(Tableau1[[#This Row],[Date]])</f>
        <v>26</v>
      </c>
      <c r="C277" s="41">
        <f>debut+ROW()-ROW(Tableau1[[#Headers],[Date]])-1</f>
        <v>44745</v>
      </c>
      <c r="D277" s="26" t="str" cm="1">
        <f t="array" ref="D277">IF(OR(Calendrier!$C$3:$C$57=Tableau1[[#This Row],[Date]]),"Dimanche/Férié",IF(WEEKDAY(Tableau1[[#This Row],[Date]])=1,"Dimanche/Férié",""))</f>
        <v>Dimanche/Férié</v>
      </c>
      <c r="E277" s="26">
        <f>MONTH(Tableau1[[#This Row],[Date]])</f>
        <v>7</v>
      </c>
      <c r="F277" s="26">
        <f>YEAR(Tableau1[[#This Row],[Date]])</f>
        <v>2022</v>
      </c>
      <c r="G277" s="52"/>
      <c r="H277" s="52"/>
      <c r="I277" s="53"/>
      <c r="J277" s="42"/>
      <c r="K277" s="42"/>
      <c r="L277" s="43"/>
      <c r="M2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7" s="45">
        <f>IFERROR(VLOOKUP(Tableau1[[#This Row],[Motif absence 
]],Tmotif[],3,0),0)</f>
        <v>0</v>
      </c>
      <c r="O277" s="45">
        <f ca="1">IF(WEEKDAY(Tableau1[[#This Row],[Date]],2)&lt;7,0,MAX(0,SUM(OFFSET(Tableau1[[#This Row],[Nombre heures]],-6,,7))+SUM(OFFSET(Tableau1[[#This Row],[H_Abs]],-6,,7))-_HS))</f>
        <v>0</v>
      </c>
      <c r="P277" s="45" t="str">
        <f>IF(Tableau1[[#This Row],[Dimanche/Férié]]="Dimanche/Férié",Tableau1[[#This Row],[Nombre heures]],"")</f>
        <v/>
      </c>
    </row>
    <row r="278" spans="2:16" hidden="1">
      <c r="B278" s="40">
        <f>_xlfn.ISOWEEKNUM(Tableau1[[#This Row],[Date]])</f>
        <v>27</v>
      </c>
      <c r="C278" s="41">
        <f>debut+ROW()-ROW(Tableau1[[#Headers],[Date]])-1</f>
        <v>44746</v>
      </c>
      <c r="D278" s="26" t="str" cm="1">
        <f t="array" ref="D278">IF(OR(Calendrier!$C$3:$C$57=Tableau1[[#This Row],[Date]]),"Dimanche/Férié",IF(WEEKDAY(Tableau1[[#This Row],[Date]])=1,"Dimanche/Férié",""))</f>
        <v/>
      </c>
      <c r="E278" s="26">
        <f>MONTH(Tableau1[[#This Row],[Date]])</f>
        <v>7</v>
      </c>
      <c r="F278" s="26">
        <f>YEAR(Tableau1[[#This Row],[Date]])</f>
        <v>2022</v>
      </c>
      <c r="G278" s="52"/>
      <c r="H278" s="52"/>
      <c r="I278" s="53"/>
      <c r="J278" s="42"/>
      <c r="K278" s="42"/>
      <c r="L278" s="43"/>
      <c r="M2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8" s="45">
        <f>IFERROR(VLOOKUP(Tableau1[[#This Row],[Motif absence 
]],Tmotif[],3,0),0)</f>
        <v>0</v>
      </c>
      <c r="O278" s="45">
        <f ca="1">IF(WEEKDAY(Tableau1[[#This Row],[Date]],2)&lt;7,0,MAX(0,SUM(OFFSET(Tableau1[[#This Row],[Nombre heures]],-6,,7))+SUM(OFFSET(Tableau1[[#This Row],[H_Abs]],-6,,7))-_HS))</f>
        <v>0</v>
      </c>
      <c r="P278" s="45" t="str">
        <f>IF(Tableau1[[#This Row],[Dimanche/Férié]]="Dimanche/Férié",Tableau1[[#This Row],[Nombre heures]],"")</f>
        <v/>
      </c>
    </row>
    <row r="279" spans="2:16" hidden="1">
      <c r="B279" s="40">
        <f>_xlfn.ISOWEEKNUM(Tableau1[[#This Row],[Date]])</f>
        <v>27</v>
      </c>
      <c r="C279" s="41">
        <f>debut+ROW()-ROW(Tableau1[[#Headers],[Date]])-1</f>
        <v>44747</v>
      </c>
      <c r="D279" s="26" t="str" cm="1">
        <f t="array" ref="D279">IF(OR(Calendrier!$C$3:$C$57=Tableau1[[#This Row],[Date]]),"Dimanche/Férié",IF(WEEKDAY(Tableau1[[#This Row],[Date]])=1,"Dimanche/Férié",""))</f>
        <v/>
      </c>
      <c r="E279" s="26">
        <f>MONTH(Tableau1[[#This Row],[Date]])</f>
        <v>7</v>
      </c>
      <c r="F279" s="26">
        <f>YEAR(Tableau1[[#This Row],[Date]])</f>
        <v>2022</v>
      </c>
      <c r="G279" s="52"/>
      <c r="H279" s="52"/>
      <c r="I279" s="53"/>
      <c r="J279" s="42"/>
      <c r="K279" s="42"/>
      <c r="L279" s="43"/>
      <c r="M2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9" s="45">
        <f>IFERROR(VLOOKUP(Tableau1[[#This Row],[Motif absence 
]],Tmotif[],3,0),0)</f>
        <v>0</v>
      </c>
      <c r="O279" s="45">
        <f ca="1">IF(WEEKDAY(Tableau1[[#This Row],[Date]],2)&lt;7,0,MAX(0,SUM(OFFSET(Tableau1[[#This Row],[Nombre heures]],-6,,7))+SUM(OFFSET(Tableau1[[#This Row],[H_Abs]],-6,,7))-_HS))</f>
        <v>0</v>
      </c>
      <c r="P279" s="45" t="str">
        <f>IF(Tableau1[[#This Row],[Dimanche/Férié]]="Dimanche/Férié",Tableau1[[#This Row],[Nombre heures]],"")</f>
        <v/>
      </c>
    </row>
    <row r="280" spans="2:16" hidden="1">
      <c r="B280" s="40">
        <f>_xlfn.ISOWEEKNUM(Tableau1[[#This Row],[Date]])</f>
        <v>27</v>
      </c>
      <c r="C280" s="41">
        <f>debut+ROW()-ROW(Tableau1[[#Headers],[Date]])-1</f>
        <v>44748</v>
      </c>
      <c r="D280" s="26" t="str" cm="1">
        <f t="array" ref="D280">IF(OR(Calendrier!$C$3:$C$57=Tableau1[[#This Row],[Date]]),"Dimanche/Férié",IF(WEEKDAY(Tableau1[[#This Row],[Date]])=1,"Dimanche/Férié",""))</f>
        <v/>
      </c>
      <c r="E280" s="26">
        <f>MONTH(Tableau1[[#This Row],[Date]])</f>
        <v>7</v>
      </c>
      <c r="F280" s="26">
        <f>YEAR(Tableau1[[#This Row],[Date]])</f>
        <v>2022</v>
      </c>
      <c r="G280" s="52"/>
      <c r="H280" s="52"/>
      <c r="I280" s="53"/>
      <c r="J280" s="42"/>
      <c r="K280" s="42"/>
      <c r="L280" s="43"/>
      <c r="M2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0" s="45">
        <f>IFERROR(VLOOKUP(Tableau1[[#This Row],[Motif absence 
]],Tmotif[],3,0),0)</f>
        <v>0</v>
      </c>
      <c r="O280" s="45">
        <f ca="1">IF(WEEKDAY(Tableau1[[#This Row],[Date]],2)&lt;7,0,MAX(0,SUM(OFFSET(Tableau1[[#This Row],[Nombre heures]],-6,,7))+SUM(OFFSET(Tableau1[[#This Row],[H_Abs]],-6,,7))-_HS))</f>
        <v>0</v>
      </c>
      <c r="P280" s="45" t="str">
        <f>IF(Tableau1[[#This Row],[Dimanche/Férié]]="Dimanche/Férié",Tableau1[[#This Row],[Nombre heures]],"")</f>
        <v/>
      </c>
    </row>
    <row r="281" spans="2:16" hidden="1">
      <c r="B281" s="40">
        <f>_xlfn.ISOWEEKNUM(Tableau1[[#This Row],[Date]])</f>
        <v>27</v>
      </c>
      <c r="C281" s="41">
        <f>debut+ROW()-ROW(Tableau1[[#Headers],[Date]])-1</f>
        <v>44749</v>
      </c>
      <c r="D281" s="26" t="str" cm="1">
        <f t="array" ref="D281">IF(OR(Calendrier!$C$3:$C$57=Tableau1[[#This Row],[Date]]),"Dimanche/Férié",IF(WEEKDAY(Tableau1[[#This Row],[Date]])=1,"Dimanche/Férié",""))</f>
        <v/>
      </c>
      <c r="E281" s="26">
        <f>MONTH(Tableau1[[#This Row],[Date]])</f>
        <v>7</v>
      </c>
      <c r="F281" s="26">
        <f>YEAR(Tableau1[[#This Row],[Date]])</f>
        <v>2022</v>
      </c>
      <c r="G281" s="52"/>
      <c r="H281" s="52"/>
      <c r="I281" s="53"/>
      <c r="J281" s="42"/>
      <c r="K281" s="42"/>
      <c r="L281" s="43"/>
      <c r="M2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1" s="45">
        <f>IFERROR(VLOOKUP(Tableau1[[#This Row],[Motif absence 
]],Tmotif[],3,0),0)</f>
        <v>0</v>
      </c>
      <c r="O281" s="45">
        <f ca="1">IF(WEEKDAY(Tableau1[[#This Row],[Date]],2)&lt;7,0,MAX(0,SUM(OFFSET(Tableau1[[#This Row],[Nombre heures]],-6,,7))+SUM(OFFSET(Tableau1[[#This Row],[H_Abs]],-6,,7))-_HS))</f>
        <v>0</v>
      </c>
      <c r="P281" s="45" t="str">
        <f>IF(Tableau1[[#This Row],[Dimanche/Férié]]="Dimanche/Férié",Tableau1[[#This Row],[Nombre heures]],"")</f>
        <v/>
      </c>
    </row>
    <row r="282" spans="2:16" hidden="1">
      <c r="B282" s="40">
        <f>_xlfn.ISOWEEKNUM(Tableau1[[#This Row],[Date]])</f>
        <v>27</v>
      </c>
      <c r="C282" s="41">
        <f>debut+ROW()-ROW(Tableau1[[#Headers],[Date]])-1</f>
        <v>44750</v>
      </c>
      <c r="D282" s="26" t="str" cm="1">
        <f t="array" ref="D282">IF(OR(Calendrier!$C$3:$C$57=Tableau1[[#This Row],[Date]]),"Dimanche/Férié",IF(WEEKDAY(Tableau1[[#This Row],[Date]])=1,"Dimanche/Férié",""))</f>
        <v/>
      </c>
      <c r="E282" s="26">
        <f>MONTH(Tableau1[[#This Row],[Date]])</f>
        <v>7</v>
      </c>
      <c r="F282" s="26">
        <f>YEAR(Tableau1[[#This Row],[Date]])</f>
        <v>2022</v>
      </c>
      <c r="G282" s="52"/>
      <c r="H282" s="52"/>
      <c r="I282" s="53"/>
      <c r="J282" s="42"/>
      <c r="K282" s="42"/>
      <c r="L282" s="43"/>
      <c r="M2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2" s="45">
        <f>IFERROR(VLOOKUP(Tableau1[[#This Row],[Motif absence 
]],Tmotif[],3,0),0)</f>
        <v>0</v>
      </c>
      <c r="O282" s="45">
        <f ca="1">IF(WEEKDAY(Tableau1[[#This Row],[Date]],2)&lt;7,0,MAX(0,SUM(OFFSET(Tableau1[[#This Row],[Nombre heures]],-6,,7))+SUM(OFFSET(Tableau1[[#This Row],[H_Abs]],-6,,7))-_HS))</f>
        <v>0</v>
      </c>
      <c r="P282" s="45" t="str">
        <f>IF(Tableau1[[#This Row],[Dimanche/Férié]]="Dimanche/Férié",Tableau1[[#This Row],[Nombre heures]],"")</f>
        <v/>
      </c>
    </row>
    <row r="283" spans="2:16" hidden="1">
      <c r="B283" s="40">
        <f>_xlfn.ISOWEEKNUM(Tableau1[[#This Row],[Date]])</f>
        <v>27</v>
      </c>
      <c r="C283" s="41">
        <f>debut+ROW()-ROW(Tableau1[[#Headers],[Date]])-1</f>
        <v>44751</v>
      </c>
      <c r="D283" s="26" t="str" cm="1">
        <f t="array" ref="D283">IF(OR(Calendrier!$C$3:$C$57=Tableau1[[#This Row],[Date]]),"Dimanche/Férié",IF(WEEKDAY(Tableau1[[#This Row],[Date]])=1,"Dimanche/Férié",""))</f>
        <v/>
      </c>
      <c r="E283" s="26">
        <f>MONTH(Tableau1[[#This Row],[Date]])</f>
        <v>7</v>
      </c>
      <c r="F283" s="26">
        <f>YEAR(Tableau1[[#This Row],[Date]])</f>
        <v>2022</v>
      </c>
      <c r="G283" s="52"/>
      <c r="H283" s="52"/>
      <c r="I283" s="53"/>
      <c r="J283" s="42"/>
      <c r="K283" s="42"/>
      <c r="L283" s="43"/>
      <c r="M2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3" s="45">
        <f>IFERROR(VLOOKUP(Tableau1[[#This Row],[Motif absence 
]],Tmotif[],3,0),0)</f>
        <v>0</v>
      </c>
      <c r="O283" s="45">
        <f ca="1">IF(WEEKDAY(Tableau1[[#This Row],[Date]],2)&lt;7,0,MAX(0,SUM(OFFSET(Tableau1[[#This Row],[Nombre heures]],-6,,7))+SUM(OFFSET(Tableau1[[#This Row],[H_Abs]],-6,,7))-_HS))</f>
        <v>0</v>
      </c>
      <c r="P283" s="45" t="str">
        <f>IF(Tableau1[[#This Row],[Dimanche/Férié]]="Dimanche/Férié",Tableau1[[#This Row],[Nombre heures]],"")</f>
        <v/>
      </c>
    </row>
    <row r="284" spans="2:16" hidden="1">
      <c r="B284" s="40">
        <f>_xlfn.ISOWEEKNUM(Tableau1[[#This Row],[Date]])</f>
        <v>27</v>
      </c>
      <c r="C284" s="41">
        <f>debut+ROW()-ROW(Tableau1[[#Headers],[Date]])-1</f>
        <v>44752</v>
      </c>
      <c r="D284" s="26" t="str" cm="1">
        <f t="array" ref="D284">IF(OR(Calendrier!$C$3:$C$57=Tableau1[[#This Row],[Date]]),"Dimanche/Férié",IF(WEEKDAY(Tableau1[[#This Row],[Date]])=1,"Dimanche/Férié",""))</f>
        <v>Dimanche/Férié</v>
      </c>
      <c r="E284" s="26">
        <f>MONTH(Tableau1[[#This Row],[Date]])</f>
        <v>7</v>
      </c>
      <c r="F284" s="26">
        <f>YEAR(Tableau1[[#This Row],[Date]])</f>
        <v>2022</v>
      </c>
      <c r="G284" s="52"/>
      <c r="H284" s="52"/>
      <c r="I284" s="53"/>
      <c r="J284" s="42"/>
      <c r="K284" s="42"/>
      <c r="L284" s="43"/>
      <c r="M2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4" s="45">
        <f>IFERROR(VLOOKUP(Tableau1[[#This Row],[Motif absence 
]],Tmotif[],3,0),0)</f>
        <v>0</v>
      </c>
      <c r="O284" s="45">
        <f ca="1">IF(WEEKDAY(Tableau1[[#This Row],[Date]],2)&lt;7,0,MAX(0,SUM(OFFSET(Tableau1[[#This Row],[Nombre heures]],-6,,7))+SUM(OFFSET(Tableau1[[#This Row],[H_Abs]],-6,,7))-_HS))</f>
        <v>0</v>
      </c>
      <c r="P284" s="45" t="str">
        <f>IF(Tableau1[[#This Row],[Dimanche/Férié]]="Dimanche/Férié",Tableau1[[#This Row],[Nombre heures]],"")</f>
        <v/>
      </c>
    </row>
    <row r="285" spans="2:16" hidden="1">
      <c r="B285" s="40">
        <f>_xlfn.ISOWEEKNUM(Tableau1[[#This Row],[Date]])</f>
        <v>28</v>
      </c>
      <c r="C285" s="41">
        <f>debut+ROW()-ROW(Tableau1[[#Headers],[Date]])-1</f>
        <v>44753</v>
      </c>
      <c r="D285" s="26" t="str" cm="1">
        <f t="array" ref="D285">IF(OR(Calendrier!$C$3:$C$57=Tableau1[[#This Row],[Date]]),"Dimanche/Férié",IF(WEEKDAY(Tableau1[[#This Row],[Date]])=1,"Dimanche/Férié",""))</f>
        <v/>
      </c>
      <c r="E285" s="26">
        <f>MONTH(Tableau1[[#This Row],[Date]])</f>
        <v>7</v>
      </c>
      <c r="F285" s="26">
        <f>YEAR(Tableau1[[#This Row],[Date]])</f>
        <v>2022</v>
      </c>
      <c r="G285" s="52"/>
      <c r="H285" s="52"/>
      <c r="I285" s="53"/>
      <c r="J285" s="42"/>
      <c r="K285" s="42"/>
      <c r="L285" s="43"/>
      <c r="M2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5" s="45">
        <f>IFERROR(VLOOKUP(Tableau1[[#This Row],[Motif absence 
]],Tmotif[],3,0),0)</f>
        <v>0</v>
      </c>
      <c r="O285" s="45">
        <f ca="1">IF(WEEKDAY(Tableau1[[#This Row],[Date]],2)&lt;7,0,MAX(0,SUM(OFFSET(Tableau1[[#This Row],[Nombre heures]],-6,,7))+SUM(OFFSET(Tableau1[[#This Row],[H_Abs]],-6,,7))-_HS))</f>
        <v>0</v>
      </c>
      <c r="P285" s="45" t="str">
        <f>IF(Tableau1[[#This Row],[Dimanche/Férié]]="Dimanche/Férié",Tableau1[[#This Row],[Nombre heures]],"")</f>
        <v/>
      </c>
    </row>
    <row r="286" spans="2:16" hidden="1">
      <c r="B286" s="40">
        <f>_xlfn.ISOWEEKNUM(Tableau1[[#This Row],[Date]])</f>
        <v>28</v>
      </c>
      <c r="C286" s="41">
        <f>debut+ROW()-ROW(Tableau1[[#Headers],[Date]])-1</f>
        <v>44754</v>
      </c>
      <c r="D286" s="26" t="str" cm="1">
        <f t="array" ref="D286">IF(OR(Calendrier!$C$3:$C$57=Tableau1[[#This Row],[Date]]),"Dimanche/Férié",IF(WEEKDAY(Tableau1[[#This Row],[Date]])=1,"Dimanche/Férié",""))</f>
        <v/>
      </c>
      <c r="E286" s="26">
        <f>MONTH(Tableau1[[#This Row],[Date]])</f>
        <v>7</v>
      </c>
      <c r="F286" s="26">
        <f>YEAR(Tableau1[[#This Row],[Date]])</f>
        <v>2022</v>
      </c>
      <c r="G286" s="52"/>
      <c r="H286" s="52"/>
      <c r="I286" s="53"/>
      <c r="J286" s="42"/>
      <c r="K286" s="42"/>
      <c r="L286" s="43"/>
      <c r="M2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6" s="45">
        <f>IFERROR(VLOOKUP(Tableau1[[#This Row],[Motif absence 
]],Tmotif[],3,0),0)</f>
        <v>0</v>
      </c>
      <c r="O286" s="45">
        <f ca="1">IF(WEEKDAY(Tableau1[[#This Row],[Date]],2)&lt;7,0,MAX(0,SUM(OFFSET(Tableau1[[#This Row],[Nombre heures]],-6,,7))+SUM(OFFSET(Tableau1[[#This Row],[H_Abs]],-6,,7))-_HS))</f>
        <v>0</v>
      </c>
      <c r="P286" s="45" t="str">
        <f>IF(Tableau1[[#This Row],[Dimanche/Férié]]="Dimanche/Férié",Tableau1[[#This Row],[Nombre heures]],"")</f>
        <v/>
      </c>
    </row>
    <row r="287" spans="2:16" hidden="1">
      <c r="B287" s="40">
        <f>_xlfn.ISOWEEKNUM(Tableau1[[#This Row],[Date]])</f>
        <v>28</v>
      </c>
      <c r="C287" s="41">
        <f>debut+ROW()-ROW(Tableau1[[#Headers],[Date]])-1</f>
        <v>44755</v>
      </c>
      <c r="D287" s="26" t="str" cm="1">
        <f t="array" ref="D287">IF(OR(Calendrier!$C$3:$C$57=Tableau1[[#This Row],[Date]]),"Dimanche/Férié",IF(WEEKDAY(Tableau1[[#This Row],[Date]])=1,"Dimanche/Férié",""))</f>
        <v/>
      </c>
      <c r="E287" s="26">
        <f>MONTH(Tableau1[[#This Row],[Date]])</f>
        <v>7</v>
      </c>
      <c r="F287" s="26">
        <f>YEAR(Tableau1[[#This Row],[Date]])</f>
        <v>2022</v>
      </c>
      <c r="G287" s="52"/>
      <c r="H287" s="52"/>
      <c r="I287" s="53"/>
      <c r="J287" s="42"/>
      <c r="K287" s="42"/>
      <c r="L287" s="43"/>
      <c r="M2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7" s="45">
        <f>IFERROR(VLOOKUP(Tableau1[[#This Row],[Motif absence 
]],Tmotif[],3,0),0)</f>
        <v>0</v>
      </c>
      <c r="O287" s="45">
        <f ca="1">IF(WEEKDAY(Tableau1[[#This Row],[Date]],2)&lt;7,0,MAX(0,SUM(OFFSET(Tableau1[[#This Row],[Nombre heures]],-6,,7))+SUM(OFFSET(Tableau1[[#This Row],[H_Abs]],-6,,7))-_HS))</f>
        <v>0</v>
      </c>
      <c r="P287" s="45" t="str">
        <f>IF(Tableau1[[#This Row],[Dimanche/Férié]]="Dimanche/Férié",Tableau1[[#This Row],[Nombre heures]],"")</f>
        <v/>
      </c>
    </row>
    <row r="288" spans="2:16" hidden="1">
      <c r="B288" s="40">
        <f>_xlfn.ISOWEEKNUM(Tableau1[[#This Row],[Date]])</f>
        <v>28</v>
      </c>
      <c r="C288" s="41">
        <f>debut+ROW()-ROW(Tableau1[[#Headers],[Date]])-1</f>
        <v>44756</v>
      </c>
      <c r="D288" s="26" t="str" cm="1">
        <f t="array" ref="D288">IF(OR(Calendrier!$C$3:$C$57=Tableau1[[#This Row],[Date]]),"Dimanche/Férié",IF(WEEKDAY(Tableau1[[#This Row],[Date]])=1,"Dimanche/Férié",""))</f>
        <v>Dimanche/Férié</v>
      </c>
      <c r="E288" s="26">
        <f>MONTH(Tableau1[[#This Row],[Date]])</f>
        <v>7</v>
      </c>
      <c r="F288" s="26">
        <f>YEAR(Tableau1[[#This Row],[Date]])</f>
        <v>2022</v>
      </c>
      <c r="G288" s="52"/>
      <c r="H288" s="52"/>
      <c r="I288" s="53"/>
      <c r="J288" s="42"/>
      <c r="K288" s="42"/>
      <c r="L288" s="43"/>
      <c r="M2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8" s="45">
        <f>IFERROR(VLOOKUP(Tableau1[[#This Row],[Motif absence 
]],Tmotif[],3,0),0)</f>
        <v>0</v>
      </c>
      <c r="O288" s="45">
        <f ca="1">IF(WEEKDAY(Tableau1[[#This Row],[Date]],2)&lt;7,0,MAX(0,SUM(OFFSET(Tableau1[[#This Row],[Nombre heures]],-6,,7))+SUM(OFFSET(Tableau1[[#This Row],[H_Abs]],-6,,7))-_HS))</f>
        <v>0</v>
      </c>
      <c r="P288" s="45" t="str">
        <f>IF(Tableau1[[#This Row],[Dimanche/Férié]]="Dimanche/Férié",Tableau1[[#This Row],[Nombre heures]],"")</f>
        <v/>
      </c>
    </row>
    <row r="289" spans="2:16" hidden="1">
      <c r="B289" s="40">
        <f>_xlfn.ISOWEEKNUM(Tableau1[[#This Row],[Date]])</f>
        <v>28</v>
      </c>
      <c r="C289" s="41">
        <f>debut+ROW()-ROW(Tableau1[[#Headers],[Date]])-1</f>
        <v>44757</v>
      </c>
      <c r="D289" s="26" t="str" cm="1">
        <f t="array" ref="D289">IF(OR(Calendrier!$C$3:$C$57=Tableau1[[#This Row],[Date]]),"Dimanche/Férié",IF(WEEKDAY(Tableau1[[#This Row],[Date]])=1,"Dimanche/Férié",""))</f>
        <v/>
      </c>
      <c r="E289" s="26">
        <f>MONTH(Tableau1[[#This Row],[Date]])</f>
        <v>7</v>
      </c>
      <c r="F289" s="26">
        <f>YEAR(Tableau1[[#This Row],[Date]])</f>
        <v>2022</v>
      </c>
      <c r="G289" s="52"/>
      <c r="H289" s="52"/>
      <c r="I289" s="53"/>
      <c r="J289" s="42"/>
      <c r="K289" s="42"/>
      <c r="L289" s="43"/>
      <c r="M2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9" s="45">
        <f>IFERROR(VLOOKUP(Tableau1[[#This Row],[Motif absence 
]],Tmotif[],3,0),0)</f>
        <v>0</v>
      </c>
      <c r="O289" s="45">
        <f ca="1">IF(WEEKDAY(Tableau1[[#This Row],[Date]],2)&lt;7,0,MAX(0,SUM(OFFSET(Tableau1[[#This Row],[Nombre heures]],-6,,7))+SUM(OFFSET(Tableau1[[#This Row],[H_Abs]],-6,,7))-_HS))</f>
        <v>0</v>
      </c>
      <c r="P289" s="45" t="str">
        <f>IF(Tableau1[[#This Row],[Dimanche/Férié]]="Dimanche/Férié",Tableau1[[#This Row],[Nombre heures]],"")</f>
        <v/>
      </c>
    </row>
    <row r="290" spans="2:16" hidden="1">
      <c r="B290" s="40">
        <f>_xlfn.ISOWEEKNUM(Tableau1[[#This Row],[Date]])</f>
        <v>28</v>
      </c>
      <c r="C290" s="41">
        <f>debut+ROW()-ROW(Tableau1[[#Headers],[Date]])-1</f>
        <v>44758</v>
      </c>
      <c r="D290" s="26" t="str" cm="1">
        <f t="array" ref="D290">IF(OR(Calendrier!$C$3:$C$57=Tableau1[[#This Row],[Date]]),"Dimanche/Férié",IF(WEEKDAY(Tableau1[[#This Row],[Date]])=1,"Dimanche/Férié",""))</f>
        <v/>
      </c>
      <c r="E290" s="26">
        <f>MONTH(Tableau1[[#This Row],[Date]])</f>
        <v>7</v>
      </c>
      <c r="F290" s="26">
        <f>YEAR(Tableau1[[#This Row],[Date]])</f>
        <v>2022</v>
      </c>
      <c r="G290" s="52"/>
      <c r="H290" s="52"/>
      <c r="I290" s="53"/>
      <c r="J290" s="42"/>
      <c r="K290" s="42"/>
      <c r="L290" s="43"/>
      <c r="M2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0" s="45">
        <f>IFERROR(VLOOKUP(Tableau1[[#This Row],[Motif absence 
]],Tmotif[],3,0),0)</f>
        <v>0</v>
      </c>
      <c r="O290" s="45">
        <f ca="1">IF(WEEKDAY(Tableau1[[#This Row],[Date]],2)&lt;7,0,MAX(0,SUM(OFFSET(Tableau1[[#This Row],[Nombre heures]],-6,,7))+SUM(OFFSET(Tableau1[[#This Row],[H_Abs]],-6,,7))-_HS))</f>
        <v>0</v>
      </c>
      <c r="P290" s="45" t="str">
        <f>IF(Tableau1[[#This Row],[Dimanche/Férié]]="Dimanche/Férié",Tableau1[[#This Row],[Nombre heures]],"")</f>
        <v/>
      </c>
    </row>
    <row r="291" spans="2:16" hidden="1">
      <c r="B291" s="40">
        <f>_xlfn.ISOWEEKNUM(Tableau1[[#This Row],[Date]])</f>
        <v>28</v>
      </c>
      <c r="C291" s="41">
        <f>debut+ROW()-ROW(Tableau1[[#Headers],[Date]])-1</f>
        <v>44759</v>
      </c>
      <c r="D291" s="26" t="str" cm="1">
        <f t="array" ref="D291">IF(OR(Calendrier!$C$3:$C$57=Tableau1[[#This Row],[Date]]),"Dimanche/Férié",IF(WEEKDAY(Tableau1[[#This Row],[Date]])=1,"Dimanche/Férié",""))</f>
        <v>Dimanche/Férié</v>
      </c>
      <c r="E291" s="26">
        <f>MONTH(Tableau1[[#This Row],[Date]])</f>
        <v>7</v>
      </c>
      <c r="F291" s="26">
        <f>YEAR(Tableau1[[#This Row],[Date]])</f>
        <v>2022</v>
      </c>
      <c r="G291" s="52"/>
      <c r="H291" s="52"/>
      <c r="I291" s="53"/>
      <c r="J291" s="42"/>
      <c r="K291" s="42"/>
      <c r="L291" s="43"/>
      <c r="M2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1" s="45">
        <f>IFERROR(VLOOKUP(Tableau1[[#This Row],[Motif absence 
]],Tmotif[],3,0),0)</f>
        <v>0</v>
      </c>
      <c r="O291" s="45">
        <f ca="1">IF(WEEKDAY(Tableau1[[#This Row],[Date]],2)&lt;7,0,MAX(0,SUM(OFFSET(Tableau1[[#This Row],[Nombre heures]],-6,,7))+SUM(OFFSET(Tableau1[[#This Row],[H_Abs]],-6,,7))-_HS))</f>
        <v>0</v>
      </c>
      <c r="P291" s="45" t="str">
        <f>IF(Tableau1[[#This Row],[Dimanche/Férié]]="Dimanche/Férié",Tableau1[[#This Row],[Nombre heures]],"")</f>
        <v/>
      </c>
    </row>
    <row r="292" spans="2:16" hidden="1">
      <c r="B292" s="40">
        <f>_xlfn.ISOWEEKNUM(Tableau1[[#This Row],[Date]])</f>
        <v>29</v>
      </c>
      <c r="C292" s="41">
        <f>debut+ROW()-ROW(Tableau1[[#Headers],[Date]])-1</f>
        <v>44760</v>
      </c>
      <c r="D292" s="26" t="str" cm="1">
        <f t="array" ref="D292">IF(OR(Calendrier!$C$3:$C$57=Tableau1[[#This Row],[Date]]),"Dimanche/Férié",IF(WEEKDAY(Tableau1[[#This Row],[Date]])=1,"Dimanche/Férié",""))</f>
        <v/>
      </c>
      <c r="E292" s="26">
        <f>MONTH(Tableau1[[#This Row],[Date]])</f>
        <v>7</v>
      </c>
      <c r="F292" s="26">
        <f>YEAR(Tableau1[[#This Row],[Date]])</f>
        <v>2022</v>
      </c>
      <c r="G292" s="52"/>
      <c r="H292" s="52"/>
      <c r="I292" s="53"/>
      <c r="J292" s="42"/>
      <c r="K292" s="42"/>
      <c r="L292" s="43"/>
      <c r="M2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2" s="45">
        <f>IFERROR(VLOOKUP(Tableau1[[#This Row],[Motif absence 
]],Tmotif[],3,0),0)</f>
        <v>0</v>
      </c>
      <c r="O292" s="45">
        <f ca="1">IF(WEEKDAY(Tableau1[[#This Row],[Date]],2)&lt;7,0,MAX(0,SUM(OFFSET(Tableau1[[#This Row],[Nombre heures]],-6,,7))+SUM(OFFSET(Tableau1[[#This Row],[H_Abs]],-6,,7))-_HS))</f>
        <v>0</v>
      </c>
      <c r="P292" s="45" t="str">
        <f>IF(Tableau1[[#This Row],[Dimanche/Férié]]="Dimanche/Férié",Tableau1[[#This Row],[Nombre heures]],"")</f>
        <v/>
      </c>
    </row>
    <row r="293" spans="2:16" hidden="1">
      <c r="B293" s="40">
        <f>_xlfn.ISOWEEKNUM(Tableau1[[#This Row],[Date]])</f>
        <v>29</v>
      </c>
      <c r="C293" s="41">
        <f>debut+ROW()-ROW(Tableau1[[#Headers],[Date]])-1</f>
        <v>44761</v>
      </c>
      <c r="D293" s="26" t="str" cm="1">
        <f t="array" ref="D293">IF(OR(Calendrier!$C$3:$C$57=Tableau1[[#This Row],[Date]]),"Dimanche/Férié",IF(WEEKDAY(Tableau1[[#This Row],[Date]])=1,"Dimanche/Férié",""))</f>
        <v/>
      </c>
      <c r="E293" s="26">
        <f>MONTH(Tableau1[[#This Row],[Date]])</f>
        <v>7</v>
      </c>
      <c r="F293" s="26">
        <f>YEAR(Tableau1[[#This Row],[Date]])</f>
        <v>2022</v>
      </c>
      <c r="G293" s="52"/>
      <c r="H293" s="52"/>
      <c r="I293" s="53"/>
      <c r="J293" s="42"/>
      <c r="K293" s="42"/>
      <c r="L293" s="43"/>
      <c r="M2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3" s="45">
        <f>IFERROR(VLOOKUP(Tableau1[[#This Row],[Motif absence 
]],Tmotif[],3,0),0)</f>
        <v>0</v>
      </c>
      <c r="O293" s="45">
        <f ca="1">IF(WEEKDAY(Tableau1[[#This Row],[Date]],2)&lt;7,0,MAX(0,SUM(OFFSET(Tableau1[[#This Row],[Nombre heures]],-6,,7))+SUM(OFFSET(Tableau1[[#This Row],[H_Abs]],-6,,7))-_HS))</f>
        <v>0</v>
      </c>
      <c r="P293" s="45" t="str">
        <f>IF(Tableau1[[#This Row],[Dimanche/Férié]]="Dimanche/Férié",Tableau1[[#This Row],[Nombre heures]],"")</f>
        <v/>
      </c>
    </row>
    <row r="294" spans="2:16" hidden="1">
      <c r="B294" s="40">
        <f>_xlfn.ISOWEEKNUM(Tableau1[[#This Row],[Date]])</f>
        <v>29</v>
      </c>
      <c r="C294" s="41">
        <f>debut+ROW()-ROW(Tableau1[[#Headers],[Date]])-1</f>
        <v>44762</v>
      </c>
      <c r="D294" s="26" t="str" cm="1">
        <f t="array" ref="D294">IF(OR(Calendrier!$C$3:$C$57=Tableau1[[#This Row],[Date]]),"Dimanche/Férié",IF(WEEKDAY(Tableau1[[#This Row],[Date]])=1,"Dimanche/Férié",""))</f>
        <v/>
      </c>
      <c r="E294" s="26">
        <f>MONTH(Tableau1[[#This Row],[Date]])</f>
        <v>7</v>
      </c>
      <c r="F294" s="26">
        <f>YEAR(Tableau1[[#This Row],[Date]])</f>
        <v>2022</v>
      </c>
      <c r="G294" s="52"/>
      <c r="H294" s="52"/>
      <c r="I294" s="53"/>
      <c r="J294" s="42"/>
      <c r="K294" s="42"/>
      <c r="L294" s="43"/>
      <c r="M2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4" s="45">
        <f>IFERROR(VLOOKUP(Tableau1[[#This Row],[Motif absence 
]],Tmotif[],3,0),0)</f>
        <v>0</v>
      </c>
      <c r="O294" s="45">
        <f ca="1">IF(WEEKDAY(Tableau1[[#This Row],[Date]],2)&lt;7,0,MAX(0,SUM(OFFSET(Tableau1[[#This Row],[Nombre heures]],-6,,7))+SUM(OFFSET(Tableau1[[#This Row],[H_Abs]],-6,,7))-_HS))</f>
        <v>0</v>
      </c>
      <c r="P294" s="45" t="str">
        <f>IF(Tableau1[[#This Row],[Dimanche/Férié]]="Dimanche/Férié",Tableau1[[#This Row],[Nombre heures]],"")</f>
        <v/>
      </c>
    </row>
    <row r="295" spans="2:16" hidden="1">
      <c r="B295" s="40">
        <f>_xlfn.ISOWEEKNUM(Tableau1[[#This Row],[Date]])</f>
        <v>29</v>
      </c>
      <c r="C295" s="41">
        <f>debut+ROW()-ROW(Tableau1[[#Headers],[Date]])-1</f>
        <v>44763</v>
      </c>
      <c r="D295" s="26" t="str" cm="1">
        <f t="array" ref="D295">IF(OR(Calendrier!$C$3:$C$57=Tableau1[[#This Row],[Date]]),"Dimanche/Férié",IF(WEEKDAY(Tableau1[[#This Row],[Date]])=1,"Dimanche/Férié",""))</f>
        <v/>
      </c>
      <c r="E295" s="26">
        <f>MONTH(Tableau1[[#This Row],[Date]])</f>
        <v>7</v>
      </c>
      <c r="F295" s="26">
        <f>YEAR(Tableau1[[#This Row],[Date]])</f>
        <v>2022</v>
      </c>
      <c r="G295" s="52"/>
      <c r="H295" s="52"/>
      <c r="I295" s="53"/>
      <c r="J295" s="42"/>
      <c r="K295" s="42"/>
      <c r="L295" s="43"/>
      <c r="M2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5" s="45">
        <f>IFERROR(VLOOKUP(Tableau1[[#This Row],[Motif absence 
]],Tmotif[],3,0),0)</f>
        <v>0</v>
      </c>
      <c r="O295" s="45">
        <f ca="1">IF(WEEKDAY(Tableau1[[#This Row],[Date]],2)&lt;7,0,MAX(0,SUM(OFFSET(Tableau1[[#This Row],[Nombre heures]],-6,,7))+SUM(OFFSET(Tableau1[[#This Row],[H_Abs]],-6,,7))-_HS))</f>
        <v>0</v>
      </c>
      <c r="P295" s="45" t="str">
        <f>IF(Tableau1[[#This Row],[Dimanche/Férié]]="Dimanche/Férié",Tableau1[[#This Row],[Nombre heures]],"")</f>
        <v/>
      </c>
    </row>
    <row r="296" spans="2:16" hidden="1">
      <c r="B296" s="40">
        <f>_xlfn.ISOWEEKNUM(Tableau1[[#This Row],[Date]])</f>
        <v>29</v>
      </c>
      <c r="C296" s="41">
        <f>debut+ROW()-ROW(Tableau1[[#Headers],[Date]])-1</f>
        <v>44764</v>
      </c>
      <c r="D296" s="26" t="str" cm="1">
        <f t="array" ref="D296">IF(OR(Calendrier!$C$3:$C$57=Tableau1[[#This Row],[Date]]),"Dimanche/Férié",IF(WEEKDAY(Tableau1[[#This Row],[Date]])=1,"Dimanche/Férié",""))</f>
        <v/>
      </c>
      <c r="E296" s="26">
        <f>MONTH(Tableau1[[#This Row],[Date]])</f>
        <v>7</v>
      </c>
      <c r="F296" s="26">
        <f>YEAR(Tableau1[[#This Row],[Date]])</f>
        <v>2022</v>
      </c>
      <c r="G296" s="52"/>
      <c r="H296" s="52"/>
      <c r="I296" s="53"/>
      <c r="J296" s="42"/>
      <c r="K296" s="42"/>
      <c r="L296" s="43"/>
      <c r="M2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6" s="45">
        <f>IFERROR(VLOOKUP(Tableau1[[#This Row],[Motif absence 
]],Tmotif[],3,0),0)</f>
        <v>0</v>
      </c>
      <c r="O296" s="45">
        <f ca="1">IF(WEEKDAY(Tableau1[[#This Row],[Date]],2)&lt;7,0,MAX(0,SUM(OFFSET(Tableau1[[#This Row],[Nombre heures]],-6,,7))+SUM(OFFSET(Tableau1[[#This Row],[H_Abs]],-6,,7))-_HS))</f>
        <v>0</v>
      </c>
      <c r="P296" s="45" t="str">
        <f>IF(Tableau1[[#This Row],[Dimanche/Férié]]="Dimanche/Férié",Tableau1[[#This Row],[Nombre heures]],"")</f>
        <v/>
      </c>
    </row>
    <row r="297" spans="2:16" hidden="1">
      <c r="B297" s="40">
        <f>_xlfn.ISOWEEKNUM(Tableau1[[#This Row],[Date]])</f>
        <v>29</v>
      </c>
      <c r="C297" s="41">
        <f>debut+ROW()-ROW(Tableau1[[#Headers],[Date]])-1</f>
        <v>44765</v>
      </c>
      <c r="D297" s="26" t="str" cm="1">
        <f t="array" ref="D297">IF(OR(Calendrier!$C$3:$C$57=Tableau1[[#This Row],[Date]]),"Dimanche/Férié",IF(WEEKDAY(Tableau1[[#This Row],[Date]])=1,"Dimanche/Férié",""))</f>
        <v/>
      </c>
      <c r="E297" s="26">
        <f>MONTH(Tableau1[[#This Row],[Date]])</f>
        <v>7</v>
      </c>
      <c r="F297" s="26">
        <f>YEAR(Tableau1[[#This Row],[Date]])</f>
        <v>2022</v>
      </c>
      <c r="G297" s="52"/>
      <c r="H297" s="52"/>
      <c r="I297" s="53"/>
      <c r="J297" s="42"/>
      <c r="K297" s="42"/>
      <c r="L297" s="43"/>
      <c r="M2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7" s="45">
        <f>IFERROR(VLOOKUP(Tableau1[[#This Row],[Motif absence 
]],Tmotif[],3,0),0)</f>
        <v>0</v>
      </c>
      <c r="O297" s="45">
        <f ca="1">IF(WEEKDAY(Tableau1[[#This Row],[Date]],2)&lt;7,0,MAX(0,SUM(OFFSET(Tableau1[[#This Row],[Nombre heures]],-6,,7))+SUM(OFFSET(Tableau1[[#This Row],[H_Abs]],-6,,7))-_HS))</f>
        <v>0</v>
      </c>
      <c r="P297" s="45" t="str">
        <f>IF(Tableau1[[#This Row],[Dimanche/Férié]]="Dimanche/Férié",Tableau1[[#This Row],[Nombre heures]],"")</f>
        <v/>
      </c>
    </row>
    <row r="298" spans="2:16" hidden="1">
      <c r="B298" s="40">
        <f>_xlfn.ISOWEEKNUM(Tableau1[[#This Row],[Date]])</f>
        <v>29</v>
      </c>
      <c r="C298" s="41">
        <f>debut+ROW()-ROW(Tableau1[[#Headers],[Date]])-1</f>
        <v>44766</v>
      </c>
      <c r="D298" s="26" t="str" cm="1">
        <f t="array" ref="D298">IF(OR(Calendrier!$C$3:$C$57=Tableau1[[#This Row],[Date]]),"Dimanche/Férié",IF(WEEKDAY(Tableau1[[#This Row],[Date]])=1,"Dimanche/Férié",""))</f>
        <v>Dimanche/Férié</v>
      </c>
      <c r="E298" s="26">
        <f>MONTH(Tableau1[[#This Row],[Date]])</f>
        <v>7</v>
      </c>
      <c r="F298" s="26">
        <f>YEAR(Tableau1[[#This Row],[Date]])</f>
        <v>2022</v>
      </c>
      <c r="G298" s="52"/>
      <c r="H298" s="52"/>
      <c r="I298" s="53"/>
      <c r="J298" s="42"/>
      <c r="K298" s="42"/>
      <c r="L298" s="43"/>
      <c r="M2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8" s="45">
        <f>IFERROR(VLOOKUP(Tableau1[[#This Row],[Motif absence 
]],Tmotif[],3,0),0)</f>
        <v>0</v>
      </c>
      <c r="O298" s="45">
        <f ca="1">IF(WEEKDAY(Tableau1[[#This Row],[Date]],2)&lt;7,0,MAX(0,SUM(OFFSET(Tableau1[[#This Row],[Nombre heures]],-6,,7))+SUM(OFFSET(Tableau1[[#This Row],[H_Abs]],-6,,7))-_HS))</f>
        <v>0</v>
      </c>
      <c r="P298" s="45" t="str">
        <f>IF(Tableau1[[#This Row],[Dimanche/Férié]]="Dimanche/Férié",Tableau1[[#This Row],[Nombre heures]],"")</f>
        <v/>
      </c>
    </row>
    <row r="299" spans="2:16" hidden="1">
      <c r="B299" s="40">
        <f>_xlfn.ISOWEEKNUM(Tableau1[[#This Row],[Date]])</f>
        <v>30</v>
      </c>
      <c r="C299" s="41">
        <f>debut+ROW()-ROW(Tableau1[[#Headers],[Date]])-1</f>
        <v>44767</v>
      </c>
      <c r="D299" s="26" t="str" cm="1">
        <f t="array" ref="D299">IF(OR(Calendrier!$C$3:$C$57=Tableau1[[#This Row],[Date]]),"Dimanche/Férié",IF(WEEKDAY(Tableau1[[#This Row],[Date]])=1,"Dimanche/Férié",""))</f>
        <v/>
      </c>
      <c r="E299" s="26">
        <f>MONTH(Tableau1[[#This Row],[Date]])</f>
        <v>7</v>
      </c>
      <c r="F299" s="26">
        <f>YEAR(Tableau1[[#This Row],[Date]])</f>
        <v>2022</v>
      </c>
      <c r="G299" s="52"/>
      <c r="H299" s="52"/>
      <c r="I299" s="53"/>
      <c r="J299" s="42"/>
      <c r="K299" s="42"/>
      <c r="L299" s="43"/>
      <c r="M2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9" s="45">
        <f>IFERROR(VLOOKUP(Tableau1[[#This Row],[Motif absence 
]],Tmotif[],3,0),0)</f>
        <v>0</v>
      </c>
      <c r="O299" s="45">
        <f ca="1">IF(WEEKDAY(Tableau1[[#This Row],[Date]],2)&lt;7,0,MAX(0,SUM(OFFSET(Tableau1[[#This Row],[Nombre heures]],-6,,7))+SUM(OFFSET(Tableau1[[#This Row],[H_Abs]],-6,,7))-_HS))</f>
        <v>0</v>
      </c>
      <c r="P299" s="45" t="str">
        <f>IF(Tableau1[[#This Row],[Dimanche/Férié]]="Dimanche/Férié",Tableau1[[#This Row],[Nombre heures]],"")</f>
        <v/>
      </c>
    </row>
    <row r="300" spans="2:16" hidden="1">
      <c r="B300" s="40">
        <f>_xlfn.ISOWEEKNUM(Tableau1[[#This Row],[Date]])</f>
        <v>30</v>
      </c>
      <c r="C300" s="41">
        <f>debut+ROW()-ROW(Tableau1[[#Headers],[Date]])-1</f>
        <v>44768</v>
      </c>
      <c r="D300" s="26" t="str" cm="1">
        <f t="array" ref="D300">IF(OR(Calendrier!$C$3:$C$57=Tableau1[[#This Row],[Date]]),"Dimanche/Férié",IF(WEEKDAY(Tableau1[[#This Row],[Date]])=1,"Dimanche/Férié",""))</f>
        <v/>
      </c>
      <c r="E300" s="26">
        <f>MONTH(Tableau1[[#This Row],[Date]])</f>
        <v>7</v>
      </c>
      <c r="F300" s="26">
        <f>YEAR(Tableau1[[#This Row],[Date]])</f>
        <v>2022</v>
      </c>
      <c r="G300" s="52"/>
      <c r="H300" s="52"/>
      <c r="I300" s="53"/>
      <c r="J300" s="42"/>
      <c r="K300" s="42"/>
      <c r="L300" s="43"/>
      <c r="M3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0" s="45">
        <f>IFERROR(VLOOKUP(Tableau1[[#This Row],[Motif absence 
]],Tmotif[],3,0),0)</f>
        <v>0</v>
      </c>
      <c r="O300" s="45">
        <f ca="1">IF(WEEKDAY(Tableau1[[#This Row],[Date]],2)&lt;7,0,MAX(0,SUM(OFFSET(Tableau1[[#This Row],[Nombre heures]],-6,,7))+SUM(OFFSET(Tableau1[[#This Row],[H_Abs]],-6,,7))-_HS))</f>
        <v>0</v>
      </c>
      <c r="P300" s="45" t="str">
        <f>IF(Tableau1[[#This Row],[Dimanche/Férié]]="Dimanche/Férié",Tableau1[[#This Row],[Nombre heures]],"")</f>
        <v/>
      </c>
    </row>
    <row r="301" spans="2:16" hidden="1">
      <c r="B301" s="40">
        <f>_xlfn.ISOWEEKNUM(Tableau1[[#This Row],[Date]])</f>
        <v>30</v>
      </c>
      <c r="C301" s="41">
        <f>debut+ROW()-ROW(Tableau1[[#Headers],[Date]])-1</f>
        <v>44769</v>
      </c>
      <c r="D301" s="26" t="str" cm="1">
        <f t="array" ref="D301">IF(OR(Calendrier!$C$3:$C$57=Tableau1[[#This Row],[Date]]),"Dimanche/Férié",IF(WEEKDAY(Tableau1[[#This Row],[Date]])=1,"Dimanche/Férié",""))</f>
        <v/>
      </c>
      <c r="E301" s="26">
        <f>MONTH(Tableau1[[#This Row],[Date]])</f>
        <v>7</v>
      </c>
      <c r="F301" s="26">
        <f>YEAR(Tableau1[[#This Row],[Date]])</f>
        <v>2022</v>
      </c>
      <c r="G301" s="52"/>
      <c r="H301" s="52"/>
      <c r="I301" s="53"/>
      <c r="J301" s="42"/>
      <c r="K301" s="42"/>
      <c r="L301" s="43"/>
      <c r="M3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1" s="45">
        <f>IFERROR(VLOOKUP(Tableau1[[#This Row],[Motif absence 
]],Tmotif[],3,0),0)</f>
        <v>0</v>
      </c>
      <c r="O301" s="45">
        <f ca="1">IF(WEEKDAY(Tableau1[[#This Row],[Date]],2)&lt;7,0,MAX(0,SUM(OFFSET(Tableau1[[#This Row],[Nombre heures]],-6,,7))+SUM(OFFSET(Tableau1[[#This Row],[H_Abs]],-6,,7))-_HS))</f>
        <v>0</v>
      </c>
      <c r="P301" s="45" t="str">
        <f>IF(Tableau1[[#This Row],[Dimanche/Férié]]="Dimanche/Férié",Tableau1[[#This Row],[Nombre heures]],"")</f>
        <v/>
      </c>
    </row>
    <row r="302" spans="2:16" hidden="1">
      <c r="B302" s="40">
        <f>_xlfn.ISOWEEKNUM(Tableau1[[#This Row],[Date]])</f>
        <v>30</v>
      </c>
      <c r="C302" s="41">
        <f>debut+ROW()-ROW(Tableau1[[#Headers],[Date]])-1</f>
        <v>44770</v>
      </c>
      <c r="D302" s="26" t="str" cm="1">
        <f t="array" ref="D302">IF(OR(Calendrier!$C$3:$C$57=Tableau1[[#This Row],[Date]]),"Dimanche/Férié",IF(WEEKDAY(Tableau1[[#This Row],[Date]])=1,"Dimanche/Férié",""))</f>
        <v/>
      </c>
      <c r="E302" s="26">
        <f>MONTH(Tableau1[[#This Row],[Date]])</f>
        <v>7</v>
      </c>
      <c r="F302" s="26">
        <f>YEAR(Tableau1[[#This Row],[Date]])</f>
        <v>2022</v>
      </c>
      <c r="G302" s="52"/>
      <c r="H302" s="52"/>
      <c r="I302" s="53"/>
      <c r="J302" s="42"/>
      <c r="K302" s="42"/>
      <c r="L302" s="43"/>
      <c r="M3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2" s="45">
        <f>IFERROR(VLOOKUP(Tableau1[[#This Row],[Motif absence 
]],Tmotif[],3,0),0)</f>
        <v>0</v>
      </c>
      <c r="O302" s="45">
        <f ca="1">IF(WEEKDAY(Tableau1[[#This Row],[Date]],2)&lt;7,0,MAX(0,SUM(OFFSET(Tableau1[[#This Row],[Nombre heures]],-6,,7))+SUM(OFFSET(Tableau1[[#This Row],[H_Abs]],-6,,7))-_HS))</f>
        <v>0</v>
      </c>
      <c r="P302" s="45" t="str">
        <f>IF(Tableau1[[#This Row],[Dimanche/Férié]]="Dimanche/Férié",Tableau1[[#This Row],[Nombre heures]],"")</f>
        <v/>
      </c>
    </row>
    <row r="303" spans="2:16" hidden="1">
      <c r="B303" s="40">
        <f>_xlfn.ISOWEEKNUM(Tableau1[[#This Row],[Date]])</f>
        <v>30</v>
      </c>
      <c r="C303" s="41">
        <f>debut+ROW()-ROW(Tableau1[[#Headers],[Date]])-1</f>
        <v>44771</v>
      </c>
      <c r="D303" s="26" t="str" cm="1">
        <f t="array" ref="D303">IF(OR(Calendrier!$C$3:$C$57=Tableau1[[#This Row],[Date]]),"Dimanche/Férié",IF(WEEKDAY(Tableau1[[#This Row],[Date]])=1,"Dimanche/Férié",""))</f>
        <v/>
      </c>
      <c r="E303" s="26">
        <f>MONTH(Tableau1[[#This Row],[Date]])</f>
        <v>7</v>
      </c>
      <c r="F303" s="26">
        <f>YEAR(Tableau1[[#This Row],[Date]])</f>
        <v>2022</v>
      </c>
      <c r="G303" s="52"/>
      <c r="H303" s="52"/>
      <c r="I303" s="53"/>
      <c r="J303" s="42"/>
      <c r="K303" s="42"/>
      <c r="L303" s="43"/>
      <c r="M3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3" s="45">
        <f>IFERROR(VLOOKUP(Tableau1[[#This Row],[Motif absence 
]],Tmotif[],3,0),0)</f>
        <v>0</v>
      </c>
      <c r="O303" s="45">
        <f ca="1">IF(WEEKDAY(Tableau1[[#This Row],[Date]],2)&lt;7,0,MAX(0,SUM(OFFSET(Tableau1[[#This Row],[Nombre heures]],-6,,7))+SUM(OFFSET(Tableau1[[#This Row],[H_Abs]],-6,,7))-_HS))</f>
        <v>0</v>
      </c>
      <c r="P303" s="45" t="str">
        <f>IF(Tableau1[[#This Row],[Dimanche/Férié]]="Dimanche/Férié",Tableau1[[#This Row],[Nombre heures]],"")</f>
        <v/>
      </c>
    </row>
    <row r="304" spans="2:16" hidden="1">
      <c r="B304" s="40">
        <f>_xlfn.ISOWEEKNUM(Tableau1[[#This Row],[Date]])</f>
        <v>30</v>
      </c>
      <c r="C304" s="41">
        <f>debut+ROW()-ROW(Tableau1[[#Headers],[Date]])-1</f>
        <v>44772</v>
      </c>
      <c r="D304" s="26" t="str" cm="1">
        <f t="array" ref="D304">IF(OR(Calendrier!$C$3:$C$57=Tableau1[[#This Row],[Date]]),"Dimanche/Férié",IF(WEEKDAY(Tableau1[[#This Row],[Date]])=1,"Dimanche/Férié",""))</f>
        <v/>
      </c>
      <c r="E304" s="26">
        <f>MONTH(Tableau1[[#This Row],[Date]])</f>
        <v>7</v>
      </c>
      <c r="F304" s="26">
        <f>YEAR(Tableau1[[#This Row],[Date]])</f>
        <v>2022</v>
      </c>
      <c r="G304" s="52"/>
      <c r="H304" s="52"/>
      <c r="I304" s="53"/>
      <c r="J304" s="42"/>
      <c r="K304" s="42"/>
      <c r="L304" s="43"/>
      <c r="M3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4" s="45">
        <f>IFERROR(VLOOKUP(Tableau1[[#This Row],[Motif absence 
]],Tmotif[],3,0),0)</f>
        <v>0</v>
      </c>
      <c r="O304" s="45">
        <f ca="1">IF(WEEKDAY(Tableau1[[#This Row],[Date]],2)&lt;7,0,MAX(0,SUM(OFFSET(Tableau1[[#This Row],[Nombre heures]],-6,,7))+SUM(OFFSET(Tableau1[[#This Row],[H_Abs]],-6,,7))-_HS))</f>
        <v>0</v>
      </c>
      <c r="P304" s="45" t="str">
        <f>IF(Tableau1[[#This Row],[Dimanche/Férié]]="Dimanche/Férié",Tableau1[[#This Row],[Nombre heures]],"")</f>
        <v/>
      </c>
    </row>
    <row r="305" spans="2:16" hidden="1">
      <c r="B305" s="40">
        <f>_xlfn.ISOWEEKNUM(Tableau1[[#This Row],[Date]])</f>
        <v>30</v>
      </c>
      <c r="C305" s="41">
        <f>debut+ROW()-ROW(Tableau1[[#Headers],[Date]])-1</f>
        <v>44773</v>
      </c>
      <c r="D305" s="26" t="str" cm="1">
        <f t="array" ref="D305">IF(OR(Calendrier!$C$3:$C$57=Tableau1[[#This Row],[Date]]),"Dimanche/Férié",IF(WEEKDAY(Tableau1[[#This Row],[Date]])=1,"Dimanche/Férié",""))</f>
        <v>Dimanche/Férié</v>
      </c>
      <c r="E305" s="26">
        <f>MONTH(Tableau1[[#This Row],[Date]])</f>
        <v>7</v>
      </c>
      <c r="F305" s="26">
        <f>YEAR(Tableau1[[#This Row],[Date]])</f>
        <v>2022</v>
      </c>
      <c r="G305" s="52"/>
      <c r="H305" s="52"/>
      <c r="I305" s="53"/>
      <c r="J305" s="42"/>
      <c r="K305" s="42"/>
      <c r="L305" s="43"/>
      <c r="M3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5" s="45">
        <f>IFERROR(VLOOKUP(Tableau1[[#This Row],[Motif absence 
]],Tmotif[],3,0),0)</f>
        <v>0</v>
      </c>
      <c r="O305" s="45">
        <f ca="1">IF(WEEKDAY(Tableau1[[#This Row],[Date]],2)&lt;7,0,MAX(0,SUM(OFFSET(Tableau1[[#This Row],[Nombre heures]],-6,,7))+SUM(OFFSET(Tableau1[[#This Row],[H_Abs]],-6,,7))-_HS))</f>
        <v>0</v>
      </c>
      <c r="P305" s="45" t="str">
        <f>IF(Tableau1[[#This Row],[Dimanche/Férié]]="Dimanche/Férié",Tableau1[[#This Row],[Nombre heures]],"")</f>
        <v/>
      </c>
    </row>
    <row r="306" spans="2:16" hidden="1">
      <c r="B306" s="40">
        <f>_xlfn.ISOWEEKNUM(Tableau1[[#This Row],[Date]])</f>
        <v>31</v>
      </c>
      <c r="C306" s="41">
        <f>debut+ROW()-ROW(Tableau1[[#Headers],[Date]])-1</f>
        <v>44774</v>
      </c>
      <c r="D306" s="26" t="str" cm="1">
        <f t="array" ref="D306">IF(OR(Calendrier!$C$3:$C$57=Tableau1[[#This Row],[Date]]),"Dimanche/Férié",IF(WEEKDAY(Tableau1[[#This Row],[Date]])=1,"Dimanche/Férié",""))</f>
        <v/>
      </c>
      <c r="E306" s="26">
        <f>MONTH(Tableau1[[#This Row],[Date]])</f>
        <v>8</v>
      </c>
      <c r="F306" s="26">
        <f>YEAR(Tableau1[[#This Row],[Date]])</f>
        <v>2022</v>
      </c>
      <c r="G306" s="52"/>
      <c r="H306" s="52"/>
      <c r="I306" s="53"/>
      <c r="J306" s="42"/>
      <c r="K306" s="42"/>
      <c r="L306" s="43"/>
      <c r="M3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6" s="45">
        <f>IFERROR(VLOOKUP(Tableau1[[#This Row],[Motif absence 
]],Tmotif[],3,0),0)</f>
        <v>0</v>
      </c>
      <c r="O306" s="45">
        <f ca="1">IF(WEEKDAY(Tableau1[[#This Row],[Date]],2)&lt;7,0,MAX(0,SUM(OFFSET(Tableau1[[#This Row],[Nombre heures]],-6,,7))+SUM(OFFSET(Tableau1[[#This Row],[H_Abs]],-6,,7))-_HS))</f>
        <v>0</v>
      </c>
      <c r="P306" s="45" t="str">
        <f>IF(Tableau1[[#This Row],[Dimanche/Férié]]="Dimanche/Férié",Tableau1[[#This Row],[Nombre heures]],"")</f>
        <v/>
      </c>
    </row>
    <row r="307" spans="2:16" hidden="1">
      <c r="B307" s="40">
        <f>_xlfn.ISOWEEKNUM(Tableau1[[#This Row],[Date]])</f>
        <v>31</v>
      </c>
      <c r="C307" s="41">
        <f>debut+ROW()-ROW(Tableau1[[#Headers],[Date]])-1</f>
        <v>44775</v>
      </c>
      <c r="D307" s="26" t="str" cm="1">
        <f t="array" ref="D307">IF(OR(Calendrier!$C$3:$C$57=Tableau1[[#This Row],[Date]]),"Dimanche/Férié",IF(WEEKDAY(Tableau1[[#This Row],[Date]])=1,"Dimanche/Férié",""))</f>
        <v/>
      </c>
      <c r="E307" s="26">
        <f>MONTH(Tableau1[[#This Row],[Date]])</f>
        <v>8</v>
      </c>
      <c r="F307" s="26">
        <f>YEAR(Tableau1[[#This Row],[Date]])</f>
        <v>2022</v>
      </c>
      <c r="G307" s="52"/>
      <c r="H307" s="52"/>
      <c r="I307" s="53"/>
      <c r="J307" s="42"/>
      <c r="K307" s="42"/>
      <c r="L307" s="43"/>
      <c r="M3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7" s="45">
        <f>IFERROR(VLOOKUP(Tableau1[[#This Row],[Motif absence 
]],Tmotif[],3,0),0)</f>
        <v>0</v>
      </c>
      <c r="O307" s="45">
        <f ca="1">IF(WEEKDAY(Tableau1[[#This Row],[Date]],2)&lt;7,0,MAX(0,SUM(OFFSET(Tableau1[[#This Row],[Nombre heures]],-6,,7))+SUM(OFFSET(Tableau1[[#This Row],[H_Abs]],-6,,7))-_HS))</f>
        <v>0</v>
      </c>
      <c r="P307" s="45" t="str">
        <f>IF(Tableau1[[#This Row],[Dimanche/Férié]]="Dimanche/Férié",Tableau1[[#This Row],[Nombre heures]],"")</f>
        <v/>
      </c>
    </row>
    <row r="308" spans="2:16" hidden="1">
      <c r="B308" s="40">
        <f>_xlfn.ISOWEEKNUM(Tableau1[[#This Row],[Date]])</f>
        <v>31</v>
      </c>
      <c r="C308" s="41">
        <f>debut+ROW()-ROW(Tableau1[[#Headers],[Date]])-1</f>
        <v>44776</v>
      </c>
      <c r="D308" s="26" t="str" cm="1">
        <f t="array" ref="D308">IF(OR(Calendrier!$C$3:$C$57=Tableau1[[#This Row],[Date]]),"Dimanche/Férié",IF(WEEKDAY(Tableau1[[#This Row],[Date]])=1,"Dimanche/Férié",""))</f>
        <v/>
      </c>
      <c r="E308" s="26">
        <f>MONTH(Tableau1[[#This Row],[Date]])</f>
        <v>8</v>
      </c>
      <c r="F308" s="26">
        <f>YEAR(Tableau1[[#This Row],[Date]])</f>
        <v>2022</v>
      </c>
      <c r="G308" s="52"/>
      <c r="H308" s="52"/>
      <c r="I308" s="53"/>
      <c r="J308" s="42"/>
      <c r="K308" s="42"/>
      <c r="L308" s="43"/>
      <c r="M3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8" s="45">
        <f>IFERROR(VLOOKUP(Tableau1[[#This Row],[Motif absence 
]],Tmotif[],3,0),0)</f>
        <v>0</v>
      </c>
      <c r="O308" s="45">
        <f ca="1">IF(WEEKDAY(Tableau1[[#This Row],[Date]],2)&lt;7,0,MAX(0,SUM(OFFSET(Tableau1[[#This Row],[Nombre heures]],-6,,7))+SUM(OFFSET(Tableau1[[#This Row],[H_Abs]],-6,,7))-_HS))</f>
        <v>0</v>
      </c>
      <c r="P308" s="45" t="str">
        <f>IF(Tableau1[[#This Row],[Dimanche/Férié]]="Dimanche/Férié",Tableau1[[#This Row],[Nombre heures]],"")</f>
        <v/>
      </c>
    </row>
    <row r="309" spans="2:16" hidden="1">
      <c r="B309" s="40">
        <f>_xlfn.ISOWEEKNUM(Tableau1[[#This Row],[Date]])</f>
        <v>31</v>
      </c>
      <c r="C309" s="41">
        <f>debut+ROW()-ROW(Tableau1[[#Headers],[Date]])-1</f>
        <v>44777</v>
      </c>
      <c r="D309" s="26" t="str" cm="1">
        <f t="array" ref="D309">IF(OR(Calendrier!$C$3:$C$57=Tableau1[[#This Row],[Date]]),"Dimanche/Férié",IF(WEEKDAY(Tableau1[[#This Row],[Date]])=1,"Dimanche/Férié",""))</f>
        <v/>
      </c>
      <c r="E309" s="26">
        <f>MONTH(Tableau1[[#This Row],[Date]])</f>
        <v>8</v>
      </c>
      <c r="F309" s="26">
        <f>YEAR(Tableau1[[#This Row],[Date]])</f>
        <v>2022</v>
      </c>
      <c r="G309" s="52"/>
      <c r="H309" s="52"/>
      <c r="I309" s="53"/>
      <c r="J309" s="42"/>
      <c r="K309" s="42"/>
      <c r="L309" s="43"/>
      <c r="M3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9" s="45">
        <f>IFERROR(VLOOKUP(Tableau1[[#This Row],[Motif absence 
]],Tmotif[],3,0),0)</f>
        <v>0</v>
      </c>
      <c r="O309" s="45">
        <f ca="1">IF(WEEKDAY(Tableau1[[#This Row],[Date]],2)&lt;7,0,MAX(0,SUM(OFFSET(Tableau1[[#This Row],[Nombre heures]],-6,,7))+SUM(OFFSET(Tableau1[[#This Row],[H_Abs]],-6,,7))-_HS))</f>
        <v>0</v>
      </c>
      <c r="P309" s="45" t="str">
        <f>IF(Tableau1[[#This Row],[Dimanche/Férié]]="Dimanche/Férié",Tableau1[[#This Row],[Nombre heures]],"")</f>
        <v/>
      </c>
    </row>
    <row r="310" spans="2:16" hidden="1">
      <c r="B310" s="40">
        <f>_xlfn.ISOWEEKNUM(Tableau1[[#This Row],[Date]])</f>
        <v>31</v>
      </c>
      <c r="C310" s="41">
        <f>debut+ROW()-ROW(Tableau1[[#Headers],[Date]])-1</f>
        <v>44778</v>
      </c>
      <c r="D310" s="26" t="str" cm="1">
        <f t="array" ref="D310">IF(OR(Calendrier!$C$3:$C$57=Tableau1[[#This Row],[Date]]),"Dimanche/Férié",IF(WEEKDAY(Tableau1[[#This Row],[Date]])=1,"Dimanche/Férié",""))</f>
        <v/>
      </c>
      <c r="E310" s="26">
        <f>MONTH(Tableau1[[#This Row],[Date]])</f>
        <v>8</v>
      </c>
      <c r="F310" s="26">
        <f>YEAR(Tableau1[[#This Row],[Date]])</f>
        <v>2022</v>
      </c>
      <c r="G310" s="52"/>
      <c r="H310" s="52"/>
      <c r="I310" s="53"/>
      <c r="J310" s="42"/>
      <c r="K310" s="42"/>
      <c r="L310" s="43"/>
      <c r="M3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0" s="45">
        <f>IFERROR(VLOOKUP(Tableau1[[#This Row],[Motif absence 
]],Tmotif[],3,0),0)</f>
        <v>0</v>
      </c>
      <c r="O310" s="45">
        <f ca="1">IF(WEEKDAY(Tableau1[[#This Row],[Date]],2)&lt;7,0,MAX(0,SUM(OFFSET(Tableau1[[#This Row],[Nombre heures]],-6,,7))+SUM(OFFSET(Tableau1[[#This Row],[H_Abs]],-6,,7))-_HS))</f>
        <v>0</v>
      </c>
      <c r="P310" s="45" t="str">
        <f>IF(Tableau1[[#This Row],[Dimanche/Férié]]="Dimanche/Férié",Tableau1[[#This Row],[Nombre heures]],"")</f>
        <v/>
      </c>
    </row>
    <row r="311" spans="2:16" hidden="1">
      <c r="B311" s="40">
        <f>_xlfn.ISOWEEKNUM(Tableau1[[#This Row],[Date]])</f>
        <v>31</v>
      </c>
      <c r="C311" s="41">
        <f>debut+ROW()-ROW(Tableau1[[#Headers],[Date]])-1</f>
        <v>44779</v>
      </c>
      <c r="D311" s="26" t="str" cm="1">
        <f t="array" ref="D311">IF(OR(Calendrier!$C$3:$C$57=Tableau1[[#This Row],[Date]]),"Dimanche/Férié",IF(WEEKDAY(Tableau1[[#This Row],[Date]])=1,"Dimanche/Férié",""))</f>
        <v/>
      </c>
      <c r="E311" s="26">
        <f>MONTH(Tableau1[[#This Row],[Date]])</f>
        <v>8</v>
      </c>
      <c r="F311" s="26">
        <f>YEAR(Tableau1[[#This Row],[Date]])</f>
        <v>2022</v>
      </c>
      <c r="G311" s="52"/>
      <c r="H311" s="52"/>
      <c r="I311" s="53"/>
      <c r="J311" s="42"/>
      <c r="K311" s="42"/>
      <c r="L311" s="43"/>
      <c r="M3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1" s="45">
        <f>IFERROR(VLOOKUP(Tableau1[[#This Row],[Motif absence 
]],Tmotif[],3,0),0)</f>
        <v>0</v>
      </c>
      <c r="O311" s="45">
        <f ca="1">IF(WEEKDAY(Tableau1[[#This Row],[Date]],2)&lt;7,0,MAX(0,SUM(OFFSET(Tableau1[[#This Row],[Nombre heures]],-6,,7))+SUM(OFFSET(Tableau1[[#This Row],[H_Abs]],-6,,7))-_HS))</f>
        <v>0</v>
      </c>
      <c r="P311" s="45" t="str">
        <f>IF(Tableau1[[#This Row],[Dimanche/Férié]]="Dimanche/Férié",Tableau1[[#This Row],[Nombre heures]],"")</f>
        <v/>
      </c>
    </row>
    <row r="312" spans="2:16" hidden="1">
      <c r="B312" s="40">
        <f>_xlfn.ISOWEEKNUM(Tableau1[[#This Row],[Date]])</f>
        <v>31</v>
      </c>
      <c r="C312" s="41">
        <f>debut+ROW()-ROW(Tableau1[[#Headers],[Date]])-1</f>
        <v>44780</v>
      </c>
      <c r="D312" s="26" t="str" cm="1">
        <f t="array" ref="D312">IF(OR(Calendrier!$C$3:$C$57=Tableau1[[#This Row],[Date]]),"Dimanche/Férié",IF(WEEKDAY(Tableau1[[#This Row],[Date]])=1,"Dimanche/Férié",""))</f>
        <v>Dimanche/Férié</v>
      </c>
      <c r="E312" s="26">
        <f>MONTH(Tableau1[[#This Row],[Date]])</f>
        <v>8</v>
      </c>
      <c r="F312" s="26">
        <f>YEAR(Tableau1[[#This Row],[Date]])</f>
        <v>2022</v>
      </c>
      <c r="G312" s="52"/>
      <c r="H312" s="52"/>
      <c r="I312" s="53"/>
      <c r="J312" s="42"/>
      <c r="K312" s="42"/>
      <c r="L312" s="43"/>
      <c r="M3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2" s="45">
        <f>IFERROR(VLOOKUP(Tableau1[[#This Row],[Motif absence 
]],Tmotif[],3,0),0)</f>
        <v>0</v>
      </c>
      <c r="O312" s="45">
        <f ca="1">IF(WEEKDAY(Tableau1[[#This Row],[Date]],2)&lt;7,0,MAX(0,SUM(OFFSET(Tableau1[[#This Row],[Nombre heures]],-6,,7))+SUM(OFFSET(Tableau1[[#This Row],[H_Abs]],-6,,7))-_HS))</f>
        <v>0</v>
      </c>
      <c r="P312" s="45" t="str">
        <f>IF(Tableau1[[#This Row],[Dimanche/Férié]]="Dimanche/Férié",Tableau1[[#This Row],[Nombre heures]],"")</f>
        <v/>
      </c>
    </row>
    <row r="313" spans="2:16" hidden="1">
      <c r="B313" s="40">
        <f>_xlfn.ISOWEEKNUM(Tableau1[[#This Row],[Date]])</f>
        <v>32</v>
      </c>
      <c r="C313" s="41">
        <f>debut+ROW()-ROW(Tableau1[[#Headers],[Date]])-1</f>
        <v>44781</v>
      </c>
      <c r="D313" s="26" t="str" cm="1">
        <f t="array" ref="D313">IF(OR(Calendrier!$C$3:$C$57=Tableau1[[#This Row],[Date]]),"Dimanche/Férié",IF(WEEKDAY(Tableau1[[#This Row],[Date]])=1,"Dimanche/Férié",""))</f>
        <v/>
      </c>
      <c r="E313" s="26">
        <f>MONTH(Tableau1[[#This Row],[Date]])</f>
        <v>8</v>
      </c>
      <c r="F313" s="26">
        <f>YEAR(Tableau1[[#This Row],[Date]])</f>
        <v>2022</v>
      </c>
      <c r="G313" s="52"/>
      <c r="H313" s="52"/>
      <c r="I313" s="53"/>
      <c r="J313" s="42"/>
      <c r="K313" s="42"/>
      <c r="L313" s="43"/>
      <c r="M3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3" s="45">
        <f>IFERROR(VLOOKUP(Tableau1[[#This Row],[Motif absence 
]],Tmotif[],3,0),0)</f>
        <v>0</v>
      </c>
      <c r="O313" s="45">
        <f ca="1">IF(WEEKDAY(Tableau1[[#This Row],[Date]],2)&lt;7,0,MAX(0,SUM(OFFSET(Tableau1[[#This Row],[Nombre heures]],-6,,7))+SUM(OFFSET(Tableau1[[#This Row],[H_Abs]],-6,,7))-_HS))</f>
        <v>0</v>
      </c>
      <c r="P313" s="45" t="str">
        <f>IF(Tableau1[[#This Row],[Dimanche/Férié]]="Dimanche/Férié",Tableau1[[#This Row],[Nombre heures]],"")</f>
        <v/>
      </c>
    </row>
    <row r="314" spans="2:16" hidden="1">
      <c r="B314" s="40">
        <f>_xlfn.ISOWEEKNUM(Tableau1[[#This Row],[Date]])</f>
        <v>32</v>
      </c>
      <c r="C314" s="41">
        <f>debut+ROW()-ROW(Tableau1[[#Headers],[Date]])-1</f>
        <v>44782</v>
      </c>
      <c r="D314" s="26" t="str" cm="1">
        <f t="array" ref="D314">IF(OR(Calendrier!$C$3:$C$57=Tableau1[[#This Row],[Date]]),"Dimanche/Férié",IF(WEEKDAY(Tableau1[[#This Row],[Date]])=1,"Dimanche/Férié",""))</f>
        <v/>
      </c>
      <c r="E314" s="26">
        <f>MONTH(Tableau1[[#This Row],[Date]])</f>
        <v>8</v>
      </c>
      <c r="F314" s="26">
        <f>YEAR(Tableau1[[#This Row],[Date]])</f>
        <v>2022</v>
      </c>
      <c r="G314" s="52"/>
      <c r="H314" s="52"/>
      <c r="I314" s="53"/>
      <c r="J314" s="42"/>
      <c r="K314" s="42"/>
      <c r="L314" s="43"/>
      <c r="M3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4" s="45">
        <f>IFERROR(VLOOKUP(Tableau1[[#This Row],[Motif absence 
]],Tmotif[],3,0),0)</f>
        <v>0</v>
      </c>
      <c r="O314" s="45">
        <f ca="1">IF(WEEKDAY(Tableau1[[#This Row],[Date]],2)&lt;7,0,MAX(0,SUM(OFFSET(Tableau1[[#This Row],[Nombre heures]],-6,,7))+SUM(OFFSET(Tableau1[[#This Row],[H_Abs]],-6,,7))-_HS))</f>
        <v>0</v>
      </c>
      <c r="P314" s="45" t="str">
        <f>IF(Tableau1[[#This Row],[Dimanche/Férié]]="Dimanche/Férié",Tableau1[[#This Row],[Nombre heures]],"")</f>
        <v/>
      </c>
    </row>
    <row r="315" spans="2:16" hidden="1">
      <c r="B315" s="40">
        <f>_xlfn.ISOWEEKNUM(Tableau1[[#This Row],[Date]])</f>
        <v>32</v>
      </c>
      <c r="C315" s="41">
        <f>debut+ROW()-ROW(Tableau1[[#Headers],[Date]])-1</f>
        <v>44783</v>
      </c>
      <c r="D315" s="26" t="str" cm="1">
        <f t="array" ref="D315">IF(OR(Calendrier!$C$3:$C$57=Tableau1[[#This Row],[Date]]),"Dimanche/Férié",IF(WEEKDAY(Tableau1[[#This Row],[Date]])=1,"Dimanche/Férié",""))</f>
        <v/>
      </c>
      <c r="E315" s="26">
        <f>MONTH(Tableau1[[#This Row],[Date]])</f>
        <v>8</v>
      </c>
      <c r="F315" s="26">
        <f>YEAR(Tableau1[[#This Row],[Date]])</f>
        <v>2022</v>
      </c>
      <c r="G315" s="52"/>
      <c r="H315" s="52"/>
      <c r="I315" s="53"/>
      <c r="J315" s="42"/>
      <c r="K315" s="42"/>
      <c r="L315" s="43"/>
      <c r="M3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5" s="45">
        <f>IFERROR(VLOOKUP(Tableau1[[#This Row],[Motif absence 
]],Tmotif[],3,0),0)</f>
        <v>0</v>
      </c>
      <c r="O315" s="45">
        <f ca="1">IF(WEEKDAY(Tableau1[[#This Row],[Date]],2)&lt;7,0,MAX(0,SUM(OFFSET(Tableau1[[#This Row],[Nombre heures]],-6,,7))+SUM(OFFSET(Tableau1[[#This Row],[H_Abs]],-6,,7))-_HS))</f>
        <v>0</v>
      </c>
      <c r="P315" s="45" t="str">
        <f>IF(Tableau1[[#This Row],[Dimanche/Férié]]="Dimanche/Férié",Tableau1[[#This Row],[Nombre heures]],"")</f>
        <v/>
      </c>
    </row>
    <row r="316" spans="2:16" hidden="1">
      <c r="B316" s="40">
        <f>_xlfn.ISOWEEKNUM(Tableau1[[#This Row],[Date]])</f>
        <v>32</v>
      </c>
      <c r="C316" s="41">
        <f>debut+ROW()-ROW(Tableau1[[#Headers],[Date]])-1</f>
        <v>44784</v>
      </c>
      <c r="D316" s="26" t="str" cm="1">
        <f t="array" ref="D316">IF(OR(Calendrier!$C$3:$C$57=Tableau1[[#This Row],[Date]]),"Dimanche/Férié",IF(WEEKDAY(Tableau1[[#This Row],[Date]])=1,"Dimanche/Férié",""))</f>
        <v/>
      </c>
      <c r="E316" s="26">
        <f>MONTH(Tableau1[[#This Row],[Date]])</f>
        <v>8</v>
      </c>
      <c r="F316" s="26">
        <f>YEAR(Tableau1[[#This Row],[Date]])</f>
        <v>2022</v>
      </c>
      <c r="G316" s="52"/>
      <c r="H316" s="52"/>
      <c r="I316" s="53"/>
      <c r="J316" s="42"/>
      <c r="K316" s="42"/>
      <c r="L316" s="43"/>
      <c r="M3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6" s="45">
        <f>IFERROR(VLOOKUP(Tableau1[[#This Row],[Motif absence 
]],Tmotif[],3,0),0)</f>
        <v>0</v>
      </c>
      <c r="O316" s="45">
        <f ca="1">IF(WEEKDAY(Tableau1[[#This Row],[Date]],2)&lt;7,0,MAX(0,SUM(OFFSET(Tableau1[[#This Row],[Nombre heures]],-6,,7))+SUM(OFFSET(Tableau1[[#This Row],[H_Abs]],-6,,7))-_HS))</f>
        <v>0</v>
      </c>
      <c r="P316" s="45" t="str">
        <f>IF(Tableau1[[#This Row],[Dimanche/Férié]]="Dimanche/Férié",Tableau1[[#This Row],[Nombre heures]],"")</f>
        <v/>
      </c>
    </row>
    <row r="317" spans="2:16" hidden="1">
      <c r="B317" s="40">
        <f>_xlfn.ISOWEEKNUM(Tableau1[[#This Row],[Date]])</f>
        <v>32</v>
      </c>
      <c r="C317" s="41">
        <f>debut+ROW()-ROW(Tableau1[[#Headers],[Date]])-1</f>
        <v>44785</v>
      </c>
      <c r="D317" s="26" t="str" cm="1">
        <f t="array" ref="D317">IF(OR(Calendrier!$C$3:$C$57=Tableau1[[#This Row],[Date]]),"Dimanche/Férié",IF(WEEKDAY(Tableau1[[#This Row],[Date]])=1,"Dimanche/Férié",""))</f>
        <v/>
      </c>
      <c r="E317" s="26">
        <f>MONTH(Tableau1[[#This Row],[Date]])</f>
        <v>8</v>
      </c>
      <c r="F317" s="26">
        <f>YEAR(Tableau1[[#This Row],[Date]])</f>
        <v>2022</v>
      </c>
      <c r="G317" s="52"/>
      <c r="H317" s="52"/>
      <c r="I317" s="53"/>
      <c r="J317" s="42"/>
      <c r="K317" s="42"/>
      <c r="L317" s="43"/>
      <c r="M3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7" s="45">
        <f>IFERROR(VLOOKUP(Tableau1[[#This Row],[Motif absence 
]],Tmotif[],3,0),0)</f>
        <v>0</v>
      </c>
      <c r="O317" s="45">
        <f ca="1">IF(WEEKDAY(Tableau1[[#This Row],[Date]],2)&lt;7,0,MAX(0,SUM(OFFSET(Tableau1[[#This Row],[Nombre heures]],-6,,7))+SUM(OFFSET(Tableau1[[#This Row],[H_Abs]],-6,,7))-_HS))</f>
        <v>0</v>
      </c>
      <c r="P317" s="45" t="str">
        <f>IF(Tableau1[[#This Row],[Dimanche/Férié]]="Dimanche/Férié",Tableau1[[#This Row],[Nombre heures]],"")</f>
        <v/>
      </c>
    </row>
    <row r="318" spans="2:16" hidden="1">
      <c r="B318" s="40">
        <f>_xlfn.ISOWEEKNUM(Tableau1[[#This Row],[Date]])</f>
        <v>32</v>
      </c>
      <c r="C318" s="41">
        <f>debut+ROW()-ROW(Tableau1[[#Headers],[Date]])-1</f>
        <v>44786</v>
      </c>
      <c r="D318" s="26" t="str" cm="1">
        <f t="array" ref="D318">IF(OR(Calendrier!$C$3:$C$57=Tableau1[[#This Row],[Date]]),"Dimanche/Férié",IF(WEEKDAY(Tableau1[[#This Row],[Date]])=1,"Dimanche/Férié",""))</f>
        <v/>
      </c>
      <c r="E318" s="26">
        <f>MONTH(Tableau1[[#This Row],[Date]])</f>
        <v>8</v>
      </c>
      <c r="F318" s="26">
        <f>YEAR(Tableau1[[#This Row],[Date]])</f>
        <v>2022</v>
      </c>
      <c r="G318" s="52"/>
      <c r="H318" s="52"/>
      <c r="I318" s="53"/>
      <c r="J318" s="42"/>
      <c r="K318" s="42"/>
      <c r="L318" s="43"/>
      <c r="M3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8" s="45">
        <f>IFERROR(VLOOKUP(Tableau1[[#This Row],[Motif absence 
]],Tmotif[],3,0),0)</f>
        <v>0</v>
      </c>
      <c r="O318" s="45">
        <f ca="1">IF(WEEKDAY(Tableau1[[#This Row],[Date]],2)&lt;7,0,MAX(0,SUM(OFFSET(Tableau1[[#This Row],[Nombre heures]],-6,,7))+SUM(OFFSET(Tableau1[[#This Row],[H_Abs]],-6,,7))-_HS))</f>
        <v>0</v>
      </c>
      <c r="P318" s="45" t="str">
        <f>IF(Tableau1[[#This Row],[Dimanche/Férié]]="Dimanche/Férié",Tableau1[[#This Row],[Nombre heures]],"")</f>
        <v/>
      </c>
    </row>
    <row r="319" spans="2:16" hidden="1">
      <c r="B319" s="40">
        <f>_xlfn.ISOWEEKNUM(Tableau1[[#This Row],[Date]])</f>
        <v>32</v>
      </c>
      <c r="C319" s="41">
        <f>debut+ROW()-ROW(Tableau1[[#Headers],[Date]])-1</f>
        <v>44787</v>
      </c>
      <c r="D319" s="26" t="str" cm="1">
        <f t="array" ref="D319">IF(OR(Calendrier!$C$3:$C$57=Tableau1[[#This Row],[Date]]),"Dimanche/Férié",IF(WEEKDAY(Tableau1[[#This Row],[Date]])=1,"Dimanche/Férié",""))</f>
        <v>Dimanche/Férié</v>
      </c>
      <c r="E319" s="26">
        <f>MONTH(Tableau1[[#This Row],[Date]])</f>
        <v>8</v>
      </c>
      <c r="F319" s="26">
        <f>YEAR(Tableau1[[#This Row],[Date]])</f>
        <v>2022</v>
      </c>
      <c r="G319" s="52"/>
      <c r="H319" s="52"/>
      <c r="I319" s="53"/>
      <c r="J319" s="42"/>
      <c r="K319" s="42"/>
      <c r="L319" s="43"/>
      <c r="M3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9" s="45">
        <f>IFERROR(VLOOKUP(Tableau1[[#This Row],[Motif absence 
]],Tmotif[],3,0),0)</f>
        <v>0</v>
      </c>
      <c r="O319" s="45">
        <f ca="1">IF(WEEKDAY(Tableau1[[#This Row],[Date]],2)&lt;7,0,MAX(0,SUM(OFFSET(Tableau1[[#This Row],[Nombre heures]],-6,,7))+SUM(OFFSET(Tableau1[[#This Row],[H_Abs]],-6,,7))-_HS))</f>
        <v>0</v>
      </c>
      <c r="P319" s="45" t="str">
        <f>IF(Tableau1[[#This Row],[Dimanche/Férié]]="Dimanche/Férié",Tableau1[[#This Row],[Nombre heures]],"")</f>
        <v/>
      </c>
    </row>
    <row r="320" spans="2:16" hidden="1">
      <c r="B320" s="40">
        <f>_xlfn.ISOWEEKNUM(Tableau1[[#This Row],[Date]])</f>
        <v>33</v>
      </c>
      <c r="C320" s="41">
        <f>debut+ROW()-ROW(Tableau1[[#Headers],[Date]])-1</f>
        <v>44788</v>
      </c>
      <c r="D320" s="26" t="str" cm="1">
        <f t="array" ref="D320">IF(OR(Calendrier!$C$3:$C$57=Tableau1[[#This Row],[Date]]),"Dimanche/Férié",IF(WEEKDAY(Tableau1[[#This Row],[Date]])=1,"Dimanche/Férié",""))</f>
        <v>Dimanche/Férié</v>
      </c>
      <c r="E320" s="26">
        <f>MONTH(Tableau1[[#This Row],[Date]])</f>
        <v>8</v>
      </c>
      <c r="F320" s="26">
        <f>YEAR(Tableau1[[#This Row],[Date]])</f>
        <v>2022</v>
      </c>
      <c r="G320" s="52"/>
      <c r="H320" s="52"/>
      <c r="I320" s="53"/>
      <c r="J320" s="42"/>
      <c r="K320" s="42"/>
      <c r="L320" s="43"/>
      <c r="M3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0" s="45">
        <f>IFERROR(VLOOKUP(Tableau1[[#This Row],[Motif absence 
]],Tmotif[],3,0),0)</f>
        <v>0</v>
      </c>
      <c r="O320" s="45">
        <f ca="1">IF(WEEKDAY(Tableau1[[#This Row],[Date]],2)&lt;7,0,MAX(0,SUM(OFFSET(Tableau1[[#This Row],[Nombre heures]],-6,,7))+SUM(OFFSET(Tableau1[[#This Row],[H_Abs]],-6,,7))-_HS))</f>
        <v>0</v>
      </c>
      <c r="P320" s="45" t="str">
        <f>IF(Tableau1[[#This Row],[Dimanche/Férié]]="Dimanche/Férié",Tableau1[[#This Row],[Nombre heures]],"")</f>
        <v/>
      </c>
    </row>
    <row r="321" spans="2:16" hidden="1">
      <c r="B321" s="40">
        <f>_xlfn.ISOWEEKNUM(Tableau1[[#This Row],[Date]])</f>
        <v>33</v>
      </c>
      <c r="C321" s="41">
        <f>debut+ROW()-ROW(Tableau1[[#Headers],[Date]])-1</f>
        <v>44789</v>
      </c>
      <c r="D321" s="26" t="str" cm="1">
        <f t="array" ref="D321">IF(OR(Calendrier!$C$3:$C$57=Tableau1[[#This Row],[Date]]),"Dimanche/Férié",IF(WEEKDAY(Tableau1[[#This Row],[Date]])=1,"Dimanche/Férié",""))</f>
        <v/>
      </c>
      <c r="E321" s="26">
        <f>MONTH(Tableau1[[#This Row],[Date]])</f>
        <v>8</v>
      </c>
      <c r="F321" s="26">
        <f>YEAR(Tableau1[[#This Row],[Date]])</f>
        <v>2022</v>
      </c>
      <c r="G321" s="52"/>
      <c r="H321" s="52"/>
      <c r="I321" s="53"/>
      <c r="J321" s="42"/>
      <c r="K321" s="42"/>
      <c r="L321" s="43"/>
      <c r="M3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1" s="45">
        <f>IFERROR(VLOOKUP(Tableau1[[#This Row],[Motif absence 
]],Tmotif[],3,0),0)</f>
        <v>0</v>
      </c>
      <c r="O321" s="45">
        <f ca="1">IF(WEEKDAY(Tableau1[[#This Row],[Date]],2)&lt;7,0,MAX(0,SUM(OFFSET(Tableau1[[#This Row],[Nombre heures]],-6,,7))+SUM(OFFSET(Tableau1[[#This Row],[H_Abs]],-6,,7))-_HS))</f>
        <v>0</v>
      </c>
      <c r="P321" s="45" t="str">
        <f>IF(Tableau1[[#This Row],[Dimanche/Férié]]="Dimanche/Férié",Tableau1[[#This Row],[Nombre heures]],"")</f>
        <v/>
      </c>
    </row>
    <row r="322" spans="2:16" hidden="1">
      <c r="B322" s="40">
        <f>_xlfn.ISOWEEKNUM(Tableau1[[#This Row],[Date]])</f>
        <v>33</v>
      </c>
      <c r="C322" s="41">
        <f>debut+ROW()-ROW(Tableau1[[#Headers],[Date]])-1</f>
        <v>44790</v>
      </c>
      <c r="D322" s="26" t="str" cm="1">
        <f t="array" ref="D322">IF(OR(Calendrier!$C$3:$C$57=Tableau1[[#This Row],[Date]]),"Dimanche/Férié",IF(WEEKDAY(Tableau1[[#This Row],[Date]])=1,"Dimanche/Férié",""))</f>
        <v/>
      </c>
      <c r="E322" s="26">
        <f>MONTH(Tableau1[[#This Row],[Date]])</f>
        <v>8</v>
      </c>
      <c r="F322" s="26">
        <f>YEAR(Tableau1[[#This Row],[Date]])</f>
        <v>2022</v>
      </c>
      <c r="G322" s="52"/>
      <c r="H322" s="52"/>
      <c r="I322" s="53"/>
      <c r="J322" s="42"/>
      <c r="K322" s="42"/>
      <c r="L322" s="43"/>
      <c r="M3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2" s="45">
        <f>IFERROR(VLOOKUP(Tableau1[[#This Row],[Motif absence 
]],Tmotif[],3,0),0)</f>
        <v>0</v>
      </c>
      <c r="O322" s="45">
        <f ca="1">IF(WEEKDAY(Tableau1[[#This Row],[Date]],2)&lt;7,0,MAX(0,SUM(OFFSET(Tableau1[[#This Row],[Nombre heures]],-6,,7))+SUM(OFFSET(Tableau1[[#This Row],[H_Abs]],-6,,7))-_HS))</f>
        <v>0</v>
      </c>
      <c r="P322" s="45" t="str">
        <f>IF(Tableau1[[#This Row],[Dimanche/Férié]]="Dimanche/Férié",Tableau1[[#This Row],[Nombre heures]],"")</f>
        <v/>
      </c>
    </row>
    <row r="323" spans="2:16" hidden="1">
      <c r="B323" s="40">
        <f>_xlfn.ISOWEEKNUM(Tableau1[[#This Row],[Date]])</f>
        <v>33</v>
      </c>
      <c r="C323" s="41">
        <f>debut+ROW()-ROW(Tableau1[[#Headers],[Date]])-1</f>
        <v>44791</v>
      </c>
      <c r="D323" s="26" t="str" cm="1">
        <f t="array" ref="D323">IF(OR(Calendrier!$C$3:$C$57=Tableau1[[#This Row],[Date]]),"Dimanche/Férié",IF(WEEKDAY(Tableau1[[#This Row],[Date]])=1,"Dimanche/Férié",""))</f>
        <v/>
      </c>
      <c r="E323" s="26">
        <f>MONTH(Tableau1[[#This Row],[Date]])</f>
        <v>8</v>
      </c>
      <c r="F323" s="26">
        <f>YEAR(Tableau1[[#This Row],[Date]])</f>
        <v>2022</v>
      </c>
      <c r="G323" s="52"/>
      <c r="H323" s="52"/>
      <c r="I323" s="53"/>
      <c r="J323" s="42"/>
      <c r="K323" s="42"/>
      <c r="L323" s="43"/>
      <c r="M3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3" s="45">
        <f>IFERROR(VLOOKUP(Tableau1[[#This Row],[Motif absence 
]],Tmotif[],3,0),0)</f>
        <v>0</v>
      </c>
      <c r="O323" s="45">
        <f ca="1">IF(WEEKDAY(Tableau1[[#This Row],[Date]],2)&lt;7,0,MAX(0,SUM(OFFSET(Tableau1[[#This Row],[Nombre heures]],-6,,7))+SUM(OFFSET(Tableau1[[#This Row],[H_Abs]],-6,,7))-_HS))</f>
        <v>0</v>
      </c>
      <c r="P323" s="45" t="str">
        <f>IF(Tableau1[[#This Row],[Dimanche/Férié]]="Dimanche/Férié",Tableau1[[#This Row],[Nombre heures]],"")</f>
        <v/>
      </c>
    </row>
    <row r="324" spans="2:16" hidden="1">
      <c r="B324" s="40">
        <f>_xlfn.ISOWEEKNUM(Tableau1[[#This Row],[Date]])</f>
        <v>33</v>
      </c>
      <c r="C324" s="41">
        <f>debut+ROW()-ROW(Tableau1[[#Headers],[Date]])-1</f>
        <v>44792</v>
      </c>
      <c r="D324" s="26" t="str" cm="1">
        <f t="array" ref="D324">IF(OR(Calendrier!$C$3:$C$57=Tableau1[[#This Row],[Date]]),"Dimanche/Férié",IF(WEEKDAY(Tableau1[[#This Row],[Date]])=1,"Dimanche/Férié",""))</f>
        <v/>
      </c>
      <c r="E324" s="26">
        <f>MONTH(Tableau1[[#This Row],[Date]])</f>
        <v>8</v>
      </c>
      <c r="F324" s="26">
        <f>YEAR(Tableau1[[#This Row],[Date]])</f>
        <v>2022</v>
      </c>
      <c r="G324" s="52"/>
      <c r="H324" s="52"/>
      <c r="I324" s="53"/>
      <c r="J324" s="42"/>
      <c r="K324" s="42"/>
      <c r="L324" s="43"/>
      <c r="M3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4" s="45">
        <f>IFERROR(VLOOKUP(Tableau1[[#This Row],[Motif absence 
]],Tmotif[],3,0),0)</f>
        <v>0</v>
      </c>
      <c r="O324" s="45">
        <f ca="1">IF(WEEKDAY(Tableau1[[#This Row],[Date]],2)&lt;7,0,MAX(0,SUM(OFFSET(Tableau1[[#This Row],[Nombre heures]],-6,,7))+SUM(OFFSET(Tableau1[[#This Row],[H_Abs]],-6,,7))-_HS))</f>
        <v>0</v>
      </c>
      <c r="P324" s="45" t="str">
        <f>IF(Tableau1[[#This Row],[Dimanche/Férié]]="Dimanche/Férié",Tableau1[[#This Row],[Nombre heures]],"")</f>
        <v/>
      </c>
    </row>
    <row r="325" spans="2:16" hidden="1">
      <c r="B325" s="40">
        <f>_xlfn.ISOWEEKNUM(Tableau1[[#This Row],[Date]])</f>
        <v>33</v>
      </c>
      <c r="C325" s="41">
        <f>debut+ROW()-ROW(Tableau1[[#Headers],[Date]])-1</f>
        <v>44793</v>
      </c>
      <c r="D325" s="26" t="str" cm="1">
        <f t="array" ref="D325">IF(OR(Calendrier!$C$3:$C$57=Tableau1[[#This Row],[Date]]),"Dimanche/Férié",IF(WEEKDAY(Tableau1[[#This Row],[Date]])=1,"Dimanche/Férié",""))</f>
        <v/>
      </c>
      <c r="E325" s="26">
        <f>MONTH(Tableau1[[#This Row],[Date]])</f>
        <v>8</v>
      </c>
      <c r="F325" s="26">
        <f>YEAR(Tableau1[[#This Row],[Date]])</f>
        <v>2022</v>
      </c>
      <c r="G325" s="52"/>
      <c r="H325" s="52"/>
      <c r="I325" s="53"/>
      <c r="J325" s="42"/>
      <c r="K325" s="42"/>
      <c r="L325" s="43"/>
      <c r="M3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5" s="45">
        <f>IFERROR(VLOOKUP(Tableau1[[#This Row],[Motif absence 
]],Tmotif[],3,0),0)</f>
        <v>0</v>
      </c>
      <c r="O325" s="45">
        <f ca="1">IF(WEEKDAY(Tableau1[[#This Row],[Date]],2)&lt;7,0,MAX(0,SUM(OFFSET(Tableau1[[#This Row],[Nombre heures]],-6,,7))+SUM(OFFSET(Tableau1[[#This Row],[H_Abs]],-6,,7))-_HS))</f>
        <v>0</v>
      </c>
      <c r="P325" s="45" t="str">
        <f>IF(Tableau1[[#This Row],[Dimanche/Férié]]="Dimanche/Férié",Tableau1[[#This Row],[Nombre heures]],"")</f>
        <v/>
      </c>
    </row>
    <row r="326" spans="2:16" hidden="1">
      <c r="B326" s="40">
        <f>_xlfn.ISOWEEKNUM(Tableau1[[#This Row],[Date]])</f>
        <v>33</v>
      </c>
      <c r="C326" s="41">
        <f>debut+ROW()-ROW(Tableau1[[#Headers],[Date]])-1</f>
        <v>44794</v>
      </c>
      <c r="D326" s="26" t="str" cm="1">
        <f t="array" ref="D326">IF(OR(Calendrier!$C$3:$C$57=Tableau1[[#This Row],[Date]]),"Dimanche/Férié",IF(WEEKDAY(Tableau1[[#This Row],[Date]])=1,"Dimanche/Férié",""))</f>
        <v>Dimanche/Férié</v>
      </c>
      <c r="E326" s="26">
        <f>MONTH(Tableau1[[#This Row],[Date]])</f>
        <v>8</v>
      </c>
      <c r="F326" s="26">
        <f>YEAR(Tableau1[[#This Row],[Date]])</f>
        <v>2022</v>
      </c>
      <c r="G326" s="52"/>
      <c r="H326" s="52"/>
      <c r="I326" s="53"/>
      <c r="J326" s="42"/>
      <c r="K326" s="42"/>
      <c r="L326" s="43"/>
      <c r="M3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6" s="45">
        <f>IFERROR(VLOOKUP(Tableau1[[#This Row],[Motif absence 
]],Tmotif[],3,0),0)</f>
        <v>0</v>
      </c>
      <c r="O326" s="45">
        <f ca="1">IF(WEEKDAY(Tableau1[[#This Row],[Date]],2)&lt;7,0,MAX(0,SUM(OFFSET(Tableau1[[#This Row],[Nombre heures]],-6,,7))+SUM(OFFSET(Tableau1[[#This Row],[H_Abs]],-6,,7))-_HS))</f>
        <v>0</v>
      </c>
      <c r="P326" s="45" t="str">
        <f>IF(Tableau1[[#This Row],[Dimanche/Férié]]="Dimanche/Férié",Tableau1[[#This Row],[Nombre heures]],"")</f>
        <v/>
      </c>
    </row>
    <row r="327" spans="2:16" hidden="1">
      <c r="B327" s="40">
        <f>_xlfn.ISOWEEKNUM(Tableau1[[#This Row],[Date]])</f>
        <v>34</v>
      </c>
      <c r="C327" s="41">
        <f>debut+ROW()-ROW(Tableau1[[#Headers],[Date]])-1</f>
        <v>44795</v>
      </c>
      <c r="D327" s="26" t="str" cm="1">
        <f t="array" ref="D327">IF(OR(Calendrier!$C$3:$C$57=Tableau1[[#This Row],[Date]]),"Dimanche/Férié",IF(WEEKDAY(Tableau1[[#This Row],[Date]])=1,"Dimanche/Férié",""))</f>
        <v/>
      </c>
      <c r="E327" s="26">
        <f>MONTH(Tableau1[[#This Row],[Date]])</f>
        <v>8</v>
      </c>
      <c r="F327" s="26">
        <f>YEAR(Tableau1[[#This Row],[Date]])</f>
        <v>2022</v>
      </c>
      <c r="G327" s="52"/>
      <c r="H327" s="52"/>
      <c r="I327" s="53"/>
      <c r="J327" s="42"/>
      <c r="K327" s="42"/>
      <c r="L327" s="43"/>
      <c r="M3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7" s="45">
        <f>IFERROR(VLOOKUP(Tableau1[[#This Row],[Motif absence 
]],Tmotif[],3,0),0)</f>
        <v>0</v>
      </c>
      <c r="O327" s="45">
        <f ca="1">IF(WEEKDAY(Tableau1[[#This Row],[Date]],2)&lt;7,0,MAX(0,SUM(OFFSET(Tableau1[[#This Row],[Nombre heures]],-6,,7))+SUM(OFFSET(Tableau1[[#This Row],[H_Abs]],-6,,7))-_HS))</f>
        <v>0</v>
      </c>
      <c r="P327" s="45" t="str">
        <f>IF(Tableau1[[#This Row],[Dimanche/Férié]]="Dimanche/Férié",Tableau1[[#This Row],[Nombre heures]],"")</f>
        <v/>
      </c>
    </row>
    <row r="328" spans="2:16" hidden="1">
      <c r="B328" s="40">
        <f>_xlfn.ISOWEEKNUM(Tableau1[[#This Row],[Date]])</f>
        <v>34</v>
      </c>
      <c r="C328" s="41">
        <f>debut+ROW()-ROW(Tableau1[[#Headers],[Date]])-1</f>
        <v>44796</v>
      </c>
      <c r="D328" s="26" t="str" cm="1">
        <f t="array" ref="D328">IF(OR(Calendrier!$C$3:$C$57=Tableau1[[#This Row],[Date]]),"Dimanche/Férié",IF(WEEKDAY(Tableau1[[#This Row],[Date]])=1,"Dimanche/Férié",""))</f>
        <v/>
      </c>
      <c r="E328" s="26">
        <f>MONTH(Tableau1[[#This Row],[Date]])</f>
        <v>8</v>
      </c>
      <c r="F328" s="26">
        <f>YEAR(Tableau1[[#This Row],[Date]])</f>
        <v>2022</v>
      </c>
      <c r="G328" s="52"/>
      <c r="H328" s="52"/>
      <c r="I328" s="53"/>
      <c r="J328" s="42"/>
      <c r="K328" s="42"/>
      <c r="L328" s="43"/>
      <c r="M3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8" s="45">
        <f>IFERROR(VLOOKUP(Tableau1[[#This Row],[Motif absence 
]],Tmotif[],3,0),0)</f>
        <v>0</v>
      </c>
      <c r="O328" s="45">
        <f ca="1">IF(WEEKDAY(Tableau1[[#This Row],[Date]],2)&lt;7,0,MAX(0,SUM(OFFSET(Tableau1[[#This Row],[Nombre heures]],-6,,7))+SUM(OFFSET(Tableau1[[#This Row],[H_Abs]],-6,,7))-_HS))</f>
        <v>0</v>
      </c>
      <c r="P328" s="45" t="str">
        <f>IF(Tableau1[[#This Row],[Dimanche/Férié]]="Dimanche/Férié",Tableau1[[#This Row],[Nombre heures]],"")</f>
        <v/>
      </c>
    </row>
    <row r="329" spans="2:16" hidden="1">
      <c r="B329" s="40">
        <f>_xlfn.ISOWEEKNUM(Tableau1[[#This Row],[Date]])</f>
        <v>34</v>
      </c>
      <c r="C329" s="41">
        <f>debut+ROW()-ROW(Tableau1[[#Headers],[Date]])-1</f>
        <v>44797</v>
      </c>
      <c r="D329" s="26" t="str" cm="1">
        <f t="array" ref="D329">IF(OR(Calendrier!$C$3:$C$57=Tableau1[[#This Row],[Date]]),"Dimanche/Férié",IF(WEEKDAY(Tableau1[[#This Row],[Date]])=1,"Dimanche/Férié",""))</f>
        <v/>
      </c>
      <c r="E329" s="26">
        <f>MONTH(Tableau1[[#This Row],[Date]])</f>
        <v>8</v>
      </c>
      <c r="F329" s="26">
        <f>YEAR(Tableau1[[#This Row],[Date]])</f>
        <v>2022</v>
      </c>
      <c r="G329" s="52"/>
      <c r="H329" s="52"/>
      <c r="I329" s="53"/>
      <c r="J329" s="42"/>
      <c r="K329" s="42"/>
      <c r="L329" s="43"/>
      <c r="M3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9" s="45">
        <f>IFERROR(VLOOKUP(Tableau1[[#This Row],[Motif absence 
]],Tmotif[],3,0),0)</f>
        <v>0</v>
      </c>
      <c r="O329" s="45">
        <f ca="1">IF(WEEKDAY(Tableau1[[#This Row],[Date]],2)&lt;7,0,MAX(0,SUM(OFFSET(Tableau1[[#This Row],[Nombre heures]],-6,,7))+SUM(OFFSET(Tableau1[[#This Row],[H_Abs]],-6,,7))-_HS))</f>
        <v>0</v>
      </c>
      <c r="P329" s="45" t="str">
        <f>IF(Tableau1[[#This Row],[Dimanche/Férié]]="Dimanche/Férié",Tableau1[[#This Row],[Nombre heures]],"")</f>
        <v/>
      </c>
    </row>
    <row r="330" spans="2:16" hidden="1">
      <c r="B330" s="40">
        <f>_xlfn.ISOWEEKNUM(Tableau1[[#This Row],[Date]])</f>
        <v>34</v>
      </c>
      <c r="C330" s="41">
        <f>debut+ROW()-ROW(Tableau1[[#Headers],[Date]])-1</f>
        <v>44798</v>
      </c>
      <c r="D330" s="26" t="str" cm="1">
        <f t="array" ref="D330">IF(OR(Calendrier!$C$3:$C$57=Tableau1[[#This Row],[Date]]),"Dimanche/Férié",IF(WEEKDAY(Tableau1[[#This Row],[Date]])=1,"Dimanche/Férié",""))</f>
        <v/>
      </c>
      <c r="E330" s="26">
        <f>MONTH(Tableau1[[#This Row],[Date]])</f>
        <v>8</v>
      </c>
      <c r="F330" s="26">
        <f>YEAR(Tableau1[[#This Row],[Date]])</f>
        <v>2022</v>
      </c>
      <c r="G330" s="52"/>
      <c r="H330" s="52"/>
      <c r="I330" s="53"/>
      <c r="J330" s="42"/>
      <c r="K330" s="42"/>
      <c r="L330" s="43"/>
      <c r="M3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0" s="45">
        <f>IFERROR(VLOOKUP(Tableau1[[#This Row],[Motif absence 
]],Tmotif[],3,0),0)</f>
        <v>0</v>
      </c>
      <c r="O330" s="45">
        <f ca="1">IF(WEEKDAY(Tableau1[[#This Row],[Date]],2)&lt;7,0,MAX(0,SUM(OFFSET(Tableau1[[#This Row],[Nombre heures]],-6,,7))+SUM(OFFSET(Tableau1[[#This Row],[H_Abs]],-6,,7))-_HS))</f>
        <v>0</v>
      </c>
      <c r="P330" s="45" t="str">
        <f>IF(Tableau1[[#This Row],[Dimanche/Férié]]="Dimanche/Férié",Tableau1[[#This Row],[Nombre heures]],"")</f>
        <v/>
      </c>
    </row>
    <row r="331" spans="2:16" hidden="1">
      <c r="B331" s="40">
        <f>_xlfn.ISOWEEKNUM(Tableau1[[#This Row],[Date]])</f>
        <v>34</v>
      </c>
      <c r="C331" s="41">
        <f>debut+ROW()-ROW(Tableau1[[#Headers],[Date]])-1</f>
        <v>44799</v>
      </c>
      <c r="D331" s="26" t="str" cm="1">
        <f t="array" ref="D331">IF(OR(Calendrier!$C$3:$C$57=Tableau1[[#This Row],[Date]]),"Dimanche/Férié",IF(WEEKDAY(Tableau1[[#This Row],[Date]])=1,"Dimanche/Férié",""))</f>
        <v/>
      </c>
      <c r="E331" s="26">
        <f>MONTH(Tableau1[[#This Row],[Date]])</f>
        <v>8</v>
      </c>
      <c r="F331" s="26">
        <f>YEAR(Tableau1[[#This Row],[Date]])</f>
        <v>2022</v>
      </c>
      <c r="G331" s="52"/>
      <c r="H331" s="52"/>
      <c r="I331" s="53"/>
      <c r="J331" s="42"/>
      <c r="K331" s="42"/>
      <c r="L331" s="43"/>
      <c r="M3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1" s="45">
        <f>IFERROR(VLOOKUP(Tableau1[[#This Row],[Motif absence 
]],Tmotif[],3,0),0)</f>
        <v>0</v>
      </c>
      <c r="O331" s="45">
        <f ca="1">IF(WEEKDAY(Tableau1[[#This Row],[Date]],2)&lt;7,0,MAX(0,SUM(OFFSET(Tableau1[[#This Row],[Nombre heures]],-6,,7))+SUM(OFFSET(Tableau1[[#This Row],[H_Abs]],-6,,7))-_HS))</f>
        <v>0</v>
      </c>
      <c r="P331" s="45" t="str">
        <f>IF(Tableau1[[#This Row],[Dimanche/Férié]]="Dimanche/Férié",Tableau1[[#This Row],[Nombre heures]],"")</f>
        <v/>
      </c>
    </row>
    <row r="332" spans="2:16" hidden="1">
      <c r="B332" s="40">
        <f>_xlfn.ISOWEEKNUM(Tableau1[[#This Row],[Date]])</f>
        <v>34</v>
      </c>
      <c r="C332" s="41">
        <f>debut+ROW()-ROW(Tableau1[[#Headers],[Date]])-1</f>
        <v>44800</v>
      </c>
      <c r="D332" s="26" t="str" cm="1">
        <f t="array" ref="D332">IF(OR(Calendrier!$C$3:$C$57=Tableau1[[#This Row],[Date]]),"Dimanche/Férié",IF(WEEKDAY(Tableau1[[#This Row],[Date]])=1,"Dimanche/Férié",""))</f>
        <v/>
      </c>
      <c r="E332" s="26">
        <f>MONTH(Tableau1[[#This Row],[Date]])</f>
        <v>8</v>
      </c>
      <c r="F332" s="26">
        <f>YEAR(Tableau1[[#This Row],[Date]])</f>
        <v>2022</v>
      </c>
      <c r="G332" s="52"/>
      <c r="H332" s="52"/>
      <c r="I332" s="53"/>
      <c r="J332" s="42"/>
      <c r="K332" s="42"/>
      <c r="L332" s="43"/>
      <c r="M3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2" s="45">
        <f>IFERROR(VLOOKUP(Tableau1[[#This Row],[Motif absence 
]],Tmotif[],3,0),0)</f>
        <v>0</v>
      </c>
      <c r="O332" s="45">
        <f ca="1">IF(WEEKDAY(Tableau1[[#This Row],[Date]],2)&lt;7,0,MAX(0,SUM(OFFSET(Tableau1[[#This Row],[Nombre heures]],-6,,7))+SUM(OFFSET(Tableau1[[#This Row],[H_Abs]],-6,,7))-_HS))</f>
        <v>0</v>
      </c>
      <c r="P332" s="45" t="str">
        <f>IF(Tableau1[[#This Row],[Dimanche/Férié]]="Dimanche/Férié",Tableau1[[#This Row],[Nombre heures]],"")</f>
        <v/>
      </c>
    </row>
    <row r="333" spans="2:16" hidden="1">
      <c r="B333" s="40">
        <f>_xlfn.ISOWEEKNUM(Tableau1[[#This Row],[Date]])</f>
        <v>34</v>
      </c>
      <c r="C333" s="41">
        <f>debut+ROW()-ROW(Tableau1[[#Headers],[Date]])-1</f>
        <v>44801</v>
      </c>
      <c r="D333" s="26" t="str" cm="1">
        <f t="array" ref="D333">IF(OR(Calendrier!$C$3:$C$57=Tableau1[[#This Row],[Date]]),"Dimanche/Férié",IF(WEEKDAY(Tableau1[[#This Row],[Date]])=1,"Dimanche/Férié",""))</f>
        <v>Dimanche/Férié</v>
      </c>
      <c r="E333" s="26">
        <f>MONTH(Tableau1[[#This Row],[Date]])</f>
        <v>8</v>
      </c>
      <c r="F333" s="26">
        <f>YEAR(Tableau1[[#This Row],[Date]])</f>
        <v>2022</v>
      </c>
      <c r="G333" s="52"/>
      <c r="H333" s="52"/>
      <c r="I333" s="53"/>
      <c r="J333" s="42"/>
      <c r="K333" s="42"/>
      <c r="L333" s="43"/>
      <c r="M3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3" s="45">
        <f>IFERROR(VLOOKUP(Tableau1[[#This Row],[Motif absence 
]],Tmotif[],3,0),0)</f>
        <v>0</v>
      </c>
      <c r="O333" s="45">
        <f ca="1">IF(WEEKDAY(Tableau1[[#This Row],[Date]],2)&lt;7,0,MAX(0,SUM(OFFSET(Tableau1[[#This Row],[Nombre heures]],-6,,7))+SUM(OFFSET(Tableau1[[#This Row],[H_Abs]],-6,,7))-_HS))</f>
        <v>0</v>
      </c>
      <c r="P333" s="45" t="str">
        <f>IF(Tableau1[[#This Row],[Dimanche/Férié]]="Dimanche/Férié",Tableau1[[#This Row],[Nombre heures]],"")</f>
        <v/>
      </c>
    </row>
    <row r="334" spans="2:16" hidden="1">
      <c r="B334" s="40">
        <f>_xlfn.ISOWEEKNUM(Tableau1[[#This Row],[Date]])</f>
        <v>35</v>
      </c>
      <c r="C334" s="41">
        <f>debut+ROW()-ROW(Tableau1[[#Headers],[Date]])-1</f>
        <v>44802</v>
      </c>
      <c r="D334" s="26" t="str" cm="1">
        <f t="array" ref="D334">IF(OR(Calendrier!$C$3:$C$57=Tableau1[[#This Row],[Date]]),"Dimanche/Férié",IF(WEEKDAY(Tableau1[[#This Row],[Date]])=1,"Dimanche/Férié",""))</f>
        <v/>
      </c>
      <c r="E334" s="26">
        <f>MONTH(Tableau1[[#This Row],[Date]])</f>
        <v>8</v>
      </c>
      <c r="F334" s="26">
        <f>YEAR(Tableau1[[#This Row],[Date]])</f>
        <v>2022</v>
      </c>
      <c r="G334" s="52"/>
      <c r="H334" s="52"/>
      <c r="I334" s="53"/>
      <c r="J334" s="42"/>
      <c r="K334" s="42"/>
      <c r="L334" s="43"/>
      <c r="M3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4" s="45">
        <f>IFERROR(VLOOKUP(Tableau1[[#This Row],[Motif absence 
]],Tmotif[],3,0),0)</f>
        <v>0</v>
      </c>
      <c r="O334" s="45">
        <f ca="1">IF(WEEKDAY(Tableau1[[#This Row],[Date]],2)&lt;7,0,MAX(0,SUM(OFFSET(Tableau1[[#This Row],[Nombre heures]],-6,,7))+SUM(OFFSET(Tableau1[[#This Row],[H_Abs]],-6,,7))-_HS))</f>
        <v>0</v>
      </c>
      <c r="P334" s="45" t="str">
        <f>IF(Tableau1[[#This Row],[Dimanche/Férié]]="Dimanche/Férié",Tableau1[[#This Row],[Nombre heures]],"")</f>
        <v/>
      </c>
    </row>
    <row r="335" spans="2:16" hidden="1">
      <c r="B335" s="40">
        <f>_xlfn.ISOWEEKNUM(Tableau1[[#This Row],[Date]])</f>
        <v>35</v>
      </c>
      <c r="C335" s="41">
        <f>debut+ROW()-ROW(Tableau1[[#Headers],[Date]])-1</f>
        <v>44803</v>
      </c>
      <c r="D335" s="26" t="str" cm="1">
        <f t="array" ref="D335">IF(OR(Calendrier!$C$3:$C$57=Tableau1[[#This Row],[Date]]),"Dimanche/Férié",IF(WEEKDAY(Tableau1[[#This Row],[Date]])=1,"Dimanche/Férié",""))</f>
        <v/>
      </c>
      <c r="E335" s="26">
        <f>MONTH(Tableau1[[#This Row],[Date]])</f>
        <v>8</v>
      </c>
      <c r="F335" s="26">
        <f>YEAR(Tableau1[[#This Row],[Date]])</f>
        <v>2022</v>
      </c>
      <c r="G335" s="52"/>
      <c r="H335" s="52"/>
      <c r="I335" s="53"/>
      <c r="J335" s="42"/>
      <c r="K335" s="42"/>
      <c r="L335" s="43"/>
      <c r="M3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5" s="45">
        <f>IFERROR(VLOOKUP(Tableau1[[#This Row],[Motif absence 
]],Tmotif[],3,0),0)</f>
        <v>0</v>
      </c>
      <c r="O335" s="45">
        <f ca="1">IF(WEEKDAY(Tableau1[[#This Row],[Date]],2)&lt;7,0,MAX(0,SUM(OFFSET(Tableau1[[#This Row],[Nombre heures]],-6,,7))+SUM(OFFSET(Tableau1[[#This Row],[H_Abs]],-6,,7))-_HS))</f>
        <v>0</v>
      </c>
      <c r="P335" s="45" t="str">
        <f>IF(Tableau1[[#This Row],[Dimanche/Férié]]="Dimanche/Férié",Tableau1[[#This Row],[Nombre heures]],"")</f>
        <v/>
      </c>
    </row>
    <row r="336" spans="2:16" hidden="1">
      <c r="B336" s="40">
        <f>_xlfn.ISOWEEKNUM(Tableau1[[#This Row],[Date]])</f>
        <v>35</v>
      </c>
      <c r="C336" s="41">
        <f>debut+ROW()-ROW(Tableau1[[#Headers],[Date]])-1</f>
        <v>44804</v>
      </c>
      <c r="D336" s="26" t="str" cm="1">
        <f t="array" ref="D336">IF(OR(Calendrier!$C$3:$C$57=Tableau1[[#This Row],[Date]]),"Dimanche/Férié",IF(WEEKDAY(Tableau1[[#This Row],[Date]])=1,"Dimanche/Férié",""))</f>
        <v/>
      </c>
      <c r="E336" s="26">
        <f>MONTH(Tableau1[[#This Row],[Date]])</f>
        <v>8</v>
      </c>
      <c r="F336" s="26">
        <f>YEAR(Tableau1[[#This Row],[Date]])</f>
        <v>2022</v>
      </c>
      <c r="G336" s="52"/>
      <c r="H336" s="52"/>
      <c r="I336" s="53"/>
      <c r="J336" s="42"/>
      <c r="K336" s="42"/>
      <c r="L336" s="43"/>
      <c r="M3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6" s="45">
        <f>IFERROR(VLOOKUP(Tableau1[[#This Row],[Motif absence 
]],Tmotif[],3,0),0)</f>
        <v>0</v>
      </c>
      <c r="O336" s="45">
        <f ca="1">IF(WEEKDAY(Tableau1[[#This Row],[Date]],2)&lt;7,0,MAX(0,SUM(OFFSET(Tableau1[[#This Row],[Nombre heures]],-6,,7))+SUM(OFFSET(Tableau1[[#This Row],[H_Abs]],-6,,7))-_HS))</f>
        <v>0</v>
      </c>
      <c r="P336" s="45" t="str">
        <f>IF(Tableau1[[#This Row],[Dimanche/Férié]]="Dimanche/Férié",Tableau1[[#This Row],[Nombre heures]],"")</f>
        <v/>
      </c>
    </row>
    <row r="337" spans="2:16" hidden="1">
      <c r="B337" s="40">
        <f>_xlfn.ISOWEEKNUM(Tableau1[[#This Row],[Date]])</f>
        <v>35</v>
      </c>
      <c r="C337" s="41">
        <f>debut+ROW()-ROW(Tableau1[[#Headers],[Date]])-1</f>
        <v>44805</v>
      </c>
      <c r="D337" s="26" t="str" cm="1">
        <f t="array" ref="D337">IF(OR(Calendrier!$C$3:$C$57=Tableau1[[#This Row],[Date]]),"Dimanche/Férié",IF(WEEKDAY(Tableau1[[#This Row],[Date]])=1,"Dimanche/Férié",""))</f>
        <v/>
      </c>
      <c r="E337" s="26">
        <f>MONTH(Tableau1[[#This Row],[Date]])</f>
        <v>9</v>
      </c>
      <c r="F337" s="26">
        <f>YEAR(Tableau1[[#This Row],[Date]])</f>
        <v>2022</v>
      </c>
      <c r="G337" s="52"/>
      <c r="H337" s="52"/>
      <c r="I337" s="53"/>
      <c r="J337" s="42"/>
      <c r="K337" s="42"/>
      <c r="L337" s="43"/>
      <c r="M3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7" s="45">
        <f>IFERROR(VLOOKUP(Tableau1[[#This Row],[Motif absence 
]],Tmotif[],3,0),0)</f>
        <v>0</v>
      </c>
      <c r="O337" s="45">
        <f ca="1">IF(WEEKDAY(Tableau1[[#This Row],[Date]],2)&lt;7,0,MAX(0,SUM(OFFSET(Tableau1[[#This Row],[Nombre heures]],-6,,7))+SUM(OFFSET(Tableau1[[#This Row],[H_Abs]],-6,,7))-_HS))</f>
        <v>0</v>
      </c>
      <c r="P337" s="45" t="str">
        <f>IF(Tableau1[[#This Row],[Dimanche/Férié]]="Dimanche/Férié",Tableau1[[#This Row],[Nombre heures]],"")</f>
        <v/>
      </c>
    </row>
    <row r="338" spans="2:16" hidden="1">
      <c r="B338" s="40">
        <f>_xlfn.ISOWEEKNUM(Tableau1[[#This Row],[Date]])</f>
        <v>35</v>
      </c>
      <c r="C338" s="41">
        <f>debut+ROW()-ROW(Tableau1[[#Headers],[Date]])-1</f>
        <v>44806</v>
      </c>
      <c r="D338" s="26" t="str" cm="1">
        <f t="array" ref="D338">IF(OR(Calendrier!$C$3:$C$57=Tableau1[[#This Row],[Date]]),"Dimanche/Férié",IF(WEEKDAY(Tableau1[[#This Row],[Date]])=1,"Dimanche/Férié",""))</f>
        <v/>
      </c>
      <c r="E338" s="26">
        <f>MONTH(Tableau1[[#This Row],[Date]])</f>
        <v>9</v>
      </c>
      <c r="F338" s="26">
        <f>YEAR(Tableau1[[#This Row],[Date]])</f>
        <v>2022</v>
      </c>
      <c r="G338" s="52"/>
      <c r="H338" s="52"/>
      <c r="I338" s="53"/>
      <c r="J338" s="42"/>
      <c r="K338" s="42"/>
      <c r="L338" s="43"/>
      <c r="M3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8" s="45">
        <f>IFERROR(VLOOKUP(Tableau1[[#This Row],[Motif absence 
]],Tmotif[],3,0),0)</f>
        <v>0</v>
      </c>
      <c r="O338" s="45">
        <f ca="1">IF(WEEKDAY(Tableau1[[#This Row],[Date]],2)&lt;7,0,MAX(0,SUM(OFFSET(Tableau1[[#This Row],[Nombre heures]],-6,,7))+SUM(OFFSET(Tableau1[[#This Row],[H_Abs]],-6,,7))-_HS))</f>
        <v>0</v>
      </c>
      <c r="P338" s="45" t="str">
        <f>IF(Tableau1[[#This Row],[Dimanche/Férié]]="Dimanche/Férié",Tableau1[[#This Row],[Nombre heures]],"")</f>
        <v/>
      </c>
    </row>
    <row r="339" spans="2:16" hidden="1">
      <c r="B339" s="40">
        <f>_xlfn.ISOWEEKNUM(Tableau1[[#This Row],[Date]])</f>
        <v>35</v>
      </c>
      <c r="C339" s="41">
        <f>debut+ROW()-ROW(Tableau1[[#Headers],[Date]])-1</f>
        <v>44807</v>
      </c>
      <c r="D339" s="26" t="str" cm="1">
        <f t="array" ref="D339">IF(OR(Calendrier!$C$3:$C$57=Tableau1[[#This Row],[Date]]),"Dimanche/Férié",IF(WEEKDAY(Tableau1[[#This Row],[Date]])=1,"Dimanche/Férié",""))</f>
        <v/>
      </c>
      <c r="E339" s="26">
        <f>MONTH(Tableau1[[#This Row],[Date]])</f>
        <v>9</v>
      </c>
      <c r="F339" s="26">
        <f>YEAR(Tableau1[[#This Row],[Date]])</f>
        <v>2022</v>
      </c>
      <c r="G339" s="52"/>
      <c r="H339" s="52"/>
      <c r="I339" s="53"/>
      <c r="J339" s="42"/>
      <c r="K339" s="42"/>
      <c r="L339" s="43"/>
      <c r="M3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9" s="45">
        <f>IFERROR(VLOOKUP(Tableau1[[#This Row],[Motif absence 
]],Tmotif[],3,0),0)</f>
        <v>0</v>
      </c>
      <c r="O339" s="45">
        <f ca="1">IF(WEEKDAY(Tableau1[[#This Row],[Date]],2)&lt;7,0,MAX(0,SUM(OFFSET(Tableau1[[#This Row],[Nombre heures]],-6,,7))+SUM(OFFSET(Tableau1[[#This Row],[H_Abs]],-6,,7))-_HS))</f>
        <v>0</v>
      </c>
      <c r="P339" s="45" t="str">
        <f>IF(Tableau1[[#This Row],[Dimanche/Férié]]="Dimanche/Férié",Tableau1[[#This Row],[Nombre heures]],"")</f>
        <v/>
      </c>
    </row>
    <row r="340" spans="2:16" hidden="1">
      <c r="B340" s="40">
        <f>_xlfn.ISOWEEKNUM(Tableau1[[#This Row],[Date]])</f>
        <v>35</v>
      </c>
      <c r="C340" s="41">
        <f>debut+ROW()-ROW(Tableau1[[#Headers],[Date]])-1</f>
        <v>44808</v>
      </c>
      <c r="D340" s="26" t="str" cm="1">
        <f t="array" ref="D340">IF(OR(Calendrier!$C$3:$C$57=Tableau1[[#This Row],[Date]]),"Dimanche/Férié",IF(WEEKDAY(Tableau1[[#This Row],[Date]])=1,"Dimanche/Férié",""))</f>
        <v>Dimanche/Férié</v>
      </c>
      <c r="E340" s="26">
        <f>MONTH(Tableau1[[#This Row],[Date]])</f>
        <v>9</v>
      </c>
      <c r="F340" s="26">
        <f>YEAR(Tableau1[[#This Row],[Date]])</f>
        <v>2022</v>
      </c>
      <c r="G340" s="52"/>
      <c r="H340" s="52"/>
      <c r="I340" s="53"/>
      <c r="J340" s="42"/>
      <c r="K340" s="42"/>
      <c r="L340" s="43"/>
      <c r="M3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0" s="45">
        <f>IFERROR(VLOOKUP(Tableau1[[#This Row],[Motif absence 
]],Tmotif[],3,0),0)</f>
        <v>0</v>
      </c>
      <c r="O340" s="45">
        <f ca="1">IF(WEEKDAY(Tableau1[[#This Row],[Date]],2)&lt;7,0,MAX(0,SUM(OFFSET(Tableau1[[#This Row],[Nombre heures]],-6,,7))+SUM(OFFSET(Tableau1[[#This Row],[H_Abs]],-6,,7))-_HS))</f>
        <v>0</v>
      </c>
      <c r="P340" s="45" t="str">
        <f>IF(Tableau1[[#This Row],[Dimanche/Férié]]="Dimanche/Férié",Tableau1[[#This Row],[Nombre heures]],"")</f>
        <v/>
      </c>
    </row>
    <row r="341" spans="2:16" hidden="1">
      <c r="B341" s="40">
        <f>_xlfn.ISOWEEKNUM(Tableau1[[#This Row],[Date]])</f>
        <v>36</v>
      </c>
      <c r="C341" s="41">
        <f>debut+ROW()-ROW(Tableau1[[#Headers],[Date]])-1</f>
        <v>44809</v>
      </c>
      <c r="D341" s="26" t="str" cm="1">
        <f t="array" ref="D341">IF(OR(Calendrier!$C$3:$C$57=Tableau1[[#This Row],[Date]]),"Dimanche/Férié",IF(WEEKDAY(Tableau1[[#This Row],[Date]])=1,"Dimanche/Férié",""))</f>
        <v/>
      </c>
      <c r="E341" s="26">
        <f>MONTH(Tableau1[[#This Row],[Date]])</f>
        <v>9</v>
      </c>
      <c r="F341" s="26">
        <f>YEAR(Tableau1[[#This Row],[Date]])</f>
        <v>2022</v>
      </c>
      <c r="G341" s="52"/>
      <c r="H341" s="52"/>
      <c r="I341" s="53"/>
      <c r="J341" s="42"/>
      <c r="K341" s="42"/>
      <c r="L341" s="43"/>
      <c r="M3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1" s="45">
        <f>IFERROR(VLOOKUP(Tableau1[[#This Row],[Motif absence 
]],Tmotif[],3,0),0)</f>
        <v>0</v>
      </c>
      <c r="O341" s="45">
        <f ca="1">IF(WEEKDAY(Tableau1[[#This Row],[Date]],2)&lt;7,0,MAX(0,SUM(OFFSET(Tableau1[[#This Row],[Nombre heures]],-6,,7))+SUM(OFFSET(Tableau1[[#This Row],[H_Abs]],-6,,7))-_HS))</f>
        <v>0</v>
      </c>
      <c r="P341" s="45" t="str">
        <f>IF(Tableau1[[#This Row],[Dimanche/Férié]]="Dimanche/Férié",Tableau1[[#This Row],[Nombre heures]],"")</f>
        <v/>
      </c>
    </row>
    <row r="342" spans="2:16" hidden="1">
      <c r="B342" s="40">
        <f>_xlfn.ISOWEEKNUM(Tableau1[[#This Row],[Date]])</f>
        <v>36</v>
      </c>
      <c r="C342" s="41">
        <f>debut+ROW()-ROW(Tableau1[[#Headers],[Date]])-1</f>
        <v>44810</v>
      </c>
      <c r="D342" s="26" t="str" cm="1">
        <f t="array" ref="D342">IF(OR(Calendrier!$C$3:$C$57=Tableau1[[#This Row],[Date]]),"Dimanche/Férié",IF(WEEKDAY(Tableau1[[#This Row],[Date]])=1,"Dimanche/Férié",""))</f>
        <v/>
      </c>
      <c r="E342" s="26">
        <f>MONTH(Tableau1[[#This Row],[Date]])</f>
        <v>9</v>
      </c>
      <c r="F342" s="26">
        <f>YEAR(Tableau1[[#This Row],[Date]])</f>
        <v>2022</v>
      </c>
      <c r="G342" s="52"/>
      <c r="H342" s="52"/>
      <c r="I342" s="53"/>
      <c r="J342" s="42"/>
      <c r="K342" s="42"/>
      <c r="L342" s="43"/>
      <c r="M3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2" s="45">
        <f>IFERROR(VLOOKUP(Tableau1[[#This Row],[Motif absence 
]],Tmotif[],3,0),0)</f>
        <v>0</v>
      </c>
      <c r="O342" s="45">
        <f ca="1">IF(WEEKDAY(Tableau1[[#This Row],[Date]],2)&lt;7,0,MAX(0,SUM(OFFSET(Tableau1[[#This Row],[Nombre heures]],-6,,7))+SUM(OFFSET(Tableau1[[#This Row],[H_Abs]],-6,,7))-_HS))</f>
        <v>0</v>
      </c>
      <c r="P342" s="45" t="str">
        <f>IF(Tableau1[[#This Row],[Dimanche/Férié]]="Dimanche/Férié",Tableau1[[#This Row],[Nombre heures]],"")</f>
        <v/>
      </c>
    </row>
    <row r="343" spans="2:16" hidden="1">
      <c r="B343" s="40">
        <f>_xlfn.ISOWEEKNUM(Tableau1[[#This Row],[Date]])</f>
        <v>36</v>
      </c>
      <c r="C343" s="41">
        <f>debut+ROW()-ROW(Tableau1[[#Headers],[Date]])-1</f>
        <v>44811</v>
      </c>
      <c r="D343" s="26" t="str" cm="1">
        <f t="array" ref="D343">IF(OR(Calendrier!$C$3:$C$57=Tableau1[[#This Row],[Date]]),"Dimanche/Férié",IF(WEEKDAY(Tableau1[[#This Row],[Date]])=1,"Dimanche/Férié",""))</f>
        <v/>
      </c>
      <c r="E343" s="26">
        <f>MONTH(Tableau1[[#This Row],[Date]])</f>
        <v>9</v>
      </c>
      <c r="F343" s="26">
        <f>YEAR(Tableau1[[#This Row],[Date]])</f>
        <v>2022</v>
      </c>
      <c r="G343" s="52"/>
      <c r="H343" s="52"/>
      <c r="I343" s="53"/>
      <c r="J343" s="42"/>
      <c r="K343" s="42"/>
      <c r="L343" s="43"/>
      <c r="M3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3" s="45">
        <f>IFERROR(VLOOKUP(Tableau1[[#This Row],[Motif absence 
]],Tmotif[],3,0),0)</f>
        <v>0</v>
      </c>
      <c r="O343" s="45">
        <f ca="1">IF(WEEKDAY(Tableau1[[#This Row],[Date]],2)&lt;7,0,MAX(0,SUM(OFFSET(Tableau1[[#This Row],[Nombre heures]],-6,,7))+SUM(OFFSET(Tableau1[[#This Row],[H_Abs]],-6,,7))-_HS))</f>
        <v>0</v>
      </c>
      <c r="P343" s="45" t="str">
        <f>IF(Tableau1[[#This Row],[Dimanche/Férié]]="Dimanche/Férié",Tableau1[[#This Row],[Nombre heures]],"")</f>
        <v/>
      </c>
    </row>
    <row r="344" spans="2:16" hidden="1">
      <c r="B344" s="40">
        <f>_xlfn.ISOWEEKNUM(Tableau1[[#This Row],[Date]])</f>
        <v>36</v>
      </c>
      <c r="C344" s="41">
        <f>debut+ROW()-ROW(Tableau1[[#Headers],[Date]])-1</f>
        <v>44812</v>
      </c>
      <c r="D344" s="26" t="str" cm="1">
        <f t="array" ref="D344">IF(OR(Calendrier!$C$3:$C$57=Tableau1[[#This Row],[Date]]),"Dimanche/Férié",IF(WEEKDAY(Tableau1[[#This Row],[Date]])=1,"Dimanche/Férié",""))</f>
        <v/>
      </c>
      <c r="E344" s="26">
        <f>MONTH(Tableau1[[#This Row],[Date]])</f>
        <v>9</v>
      </c>
      <c r="F344" s="26">
        <f>YEAR(Tableau1[[#This Row],[Date]])</f>
        <v>2022</v>
      </c>
      <c r="G344" s="52"/>
      <c r="H344" s="52"/>
      <c r="I344" s="53"/>
      <c r="J344" s="42"/>
      <c r="K344" s="42"/>
      <c r="L344" s="43"/>
      <c r="M3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4" s="45">
        <f>IFERROR(VLOOKUP(Tableau1[[#This Row],[Motif absence 
]],Tmotif[],3,0),0)</f>
        <v>0</v>
      </c>
      <c r="O344" s="45">
        <f ca="1">IF(WEEKDAY(Tableau1[[#This Row],[Date]],2)&lt;7,0,MAX(0,SUM(OFFSET(Tableau1[[#This Row],[Nombre heures]],-6,,7))+SUM(OFFSET(Tableau1[[#This Row],[H_Abs]],-6,,7))-_HS))</f>
        <v>0</v>
      </c>
      <c r="P344" s="45" t="str">
        <f>IF(Tableau1[[#This Row],[Dimanche/Férié]]="Dimanche/Férié",Tableau1[[#This Row],[Nombre heures]],"")</f>
        <v/>
      </c>
    </row>
    <row r="345" spans="2:16" hidden="1">
      <c r="B345" s="40">
        <f>_xlfn.ISOWEEKNUM(Tableau1[[#This Row],[Date]])</f>
        <v>36</v>
      </c>
      <c r="C345" s="41">
        <f>debut+ROW()-ROW(Tableau1[[#Headers],[Date]])-1</f>
        <v>44813</v>
      </c>
      <c r="D345" s="26" t="str" cm="1">
        <f t="array" ref="D345">IF(OR(Calendrier!$C$3:$C$57=Tableau1[[#This Row],[Date]]),"Dimanche/Férié",IF(WEEKDAY(Tableau1[[#This Row],[Date]])=1,"Dimanche/Férié",""))</f>
        <v/>
      </c>
      <c r="E345" s="26">
        <f>MONTH(Tableau1[[#This Row],[Date]])</f>
        <v>9</v>
      </c>
      <c r="F345" s="26">
        <f>YEAR(Tableau1[[#This Row],[Date]])</f>
        <v>2022</v>
      </c>
      <c r="G345" s="52"/>
      <c r="H345" s="52"/>
      <c r="I345" s="53"/>
      <c r="J345" s="42"/>
      <c r="K345" s="42"/>
      <c r="L345" s="43"/>
      <c r="M3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5" s="45">
        <f>IFERROR(VLOOKUP(Tableau1[[#This Row],[Motif absence 
]],Tmotif[],3,0),0)</f>
        <v>0</v>
      </c>
      <c r="O345" s="45">
        <f ca="1">IF(WEEKDAY(Tableau1[[#This Row],[Date]],2)&lt;7,0,MAX(0,SUM(OFFSET(Tableau1[[#This Row],[Nombre heures]],-6,,7))+SUM(OFFSET(Tableau1[[#This Row],[H_Abs]],-6,,7))-_HS))</f>
        <v>0</v>
      </c>
      <c r="P345" s="45" t="str">
        <f>IF(Tableau1[[#This Row],[Dimanche/Férié]]="Dimanche/Férié",Tableau1[[#This Row],[Nombre heures]],"")</f>
        <v/>
      </c>
    </row>
    <row r="346" spans="2:16" hidden="1">
      <c r="B346" s="40">
        <f>_xlfn.ISOWEEKNUM(Tableau1[[#This Row],[Date]])</f>
        <v>36</v>
      </c>
      <c r="C346" s="41">
        <f>debut+ROW()-ROW(Tableau1[[#Headers],[Date]])-1</f>
        <v>44814</v>
      </c>
      <c r="D346" s="26" t="str" cm="1">
        <f t="array" ref="D346">IF(OR(Calendrier!$C$3:$C$57=Tableau1[[#This Row],[Date]]),"Dimanche/Férié",IF(WEEKDAY(Tableau1[[#This Row],[Date]])=1,"Dimanche/Férié",""))</f>
        <v/>
      </c>
      <c r="E346" s="26">
        <f>MONTH(Tableau1[[#This Row],[Date]])</f>
        <v>9</v>
      </c>
      <c r="F346" s="26">
        <f>YEAR(Tableau1[[#This Row],[Date]])</f>
        <v>2022</v>
      </c>
      <c r="G346" s="52"/>
      <c r="H346" s="52"/>
      <c r="I346" s="53"/>
      <c r="J346" s="42"/>
      <c r="K346" s="42"/>
      <c r="L346" s="43"/>
      <c r="M3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6" s="45">
        <f>IFERROR(VLOOKUP(Tableau1[[#This Row],[Motif absence 
]],Tmotif[],3,0),0)</f>
        <v>0</v>
      </c>
      <c r="O346" s="45">
        <f ca="1">IF(WEEKDAY(Tableau1[[#This Row],[Date]],2)&lt;7,0,MAX(0,SUM(OFFSET(Tableau1[[#This Row],[Nombre heures]],-6,,7))+SUM(OFFSET(Tableau1[[#This Row],[H_Abs]],-6,,7))-_HS))</f>
        <v>0</v>
      </c>
      <c r="P346" s="45" t="str">
        <f>IF(Tableau1[[#This Row],[Dimanche/Férié]]="Dimanche/Férié",Tableau1[[#This Row],[Nombre heures]],"")</f>
        <v/>
      </c>
    </row>
    <row r="347" spans="2:16" hidden="1">
      <c r="B347" s="40">
        <f>_xlfn.ISOWEEKNUM(Tableau1[[#This Row],[Date]])</f>
        <v>36</v>
      </c>
      <c r="C347" s="41">
        <f>debut+ROW()-ROW(Tableau1[[#Headers],[Date]])-1</f>
        <v>44815</v>
      </c>
      <c r="D347" s="26" t="str" cm="1">
        <f t="array" ref="D347">IF(OR(Calendrier!$C$3:$C$57=Tableau1[[#This Row],[Date]]),"Dimanche/Férié",IF(WEEKDAY(Tableau1[[#This Row],[Date]])=1,"Dimanche/Férié",""))</f>
        <v>Dimanche/Férié</v>
      </c>
      <c r="E347" s="26">
        <f>MONTH(Tableau1[[#This Row],[Date]])</f>
        <v>9</v>
      </c>
      <c r="F347" s="26">
        <f>YEAR(Tableau1[[#This Row],[Date]])</f>
        <v>2022</v>
      </c>
      <c r="G347" s="52"/>
      <c r="H347" s="52"/>
      <c r="I347" s="53"/>
      <c r="J347" s="42"/>
      <c r="K347" s="42"/>
      <c r="L347" s="43"/>
      <c r="M3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7" s="45">
        <f>IFERROR(VLOOKUP(Tableau1[[#This Row],[Motif absence 
]],Tmotif[],3,0),0)</f>
        <v>0</v>
      </c>
      <c r="O347" s="45">
        <f ca="1">IF(WEEKDAY(Tableau1[[#This Row],[Date]],2)&lt;7,0,MAX(0,SUM(OFFSET(Tableau1[[#This Row],[Nombre heures]],-6,,7))+SUM(OFFSET(Tableau1[[#This Row],[H_Abs]],-6,,7))-_HS))</f>
        <v>0</v>
      </c>
      <c r="P347" s="45" t="str">
        <f>IF(Tableau1[[#This Row],[Dimanche/Férié]]="Dimanche/Férié",Tableau1[[#This Row],[Nombre heures]],"")</f>
        <v/>
      </c>
    </row>
    <row r="348" spans="2:16" hidden="1">
      <c r="B348" s="40">
        <f>_xlfn.ISOWEEKNUM(Tableau1[[#This Row],[Date]])</f>
        <v>37</v>
      </c>
      <c r="C348" s="41">
        <f>debut+ROW()-ROW(Tableau1[[#Headers],[Date]])-1</f>
        <v>44816</v>
      </c>
      <c r="D348" s="26" t="str" cm="1">
        <f t="array" ref="D348">IF(OR(Calendrier!$C$3:$C$57=Tableau1[[#This Row],[Date]]),"Dimanche/Férié",IF(WEEKDAY(Tableau1[[#This Row],[Date]])=1,"Dimanche/Férié",""))</f>
        <v/>
      </c>
      <c r="E348" s="26">
        <f>MONTH(Tableau1[[#This Row],[Date]])</f>
        <v>9</v>
      </c>
      <c r="F348" s="26">
        <f>YEAR(Tableau1[[#This Row],[Date]])</f>
        <v>2022</v>
      </c>
      <c r="G348" s="52"/>
      <c r="H348" s="52"/>
      <c r="I348" s="53"/>
      <c r="J348" s="42"/>
      <c r="K348" s="42"/>
      <c r="L348" s="43"/>
      <c r="M3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8" s="45">
        <f>IFERROR(VLOOKUP(Tableau1[[#This Row],[Motif absence 
]],Tmotif[],3,0),0)</f>
        <v>0</v>
      </c>
      <c r="O348" s="45">
        <f ca="1">IF(WEEKDAY(Tableau1[[#This Row],[Date]],2)&lt;7,0,MAX(0,SUM(OFFSET(Tableau1[[#This Row],[Nombre heures]],-6,,7))+SUM(OFFSET(Tableau1[[#This Row],[H_Abs]],-6,,7))-_HS))</f>
        <v>0</v>
      </c>
      <c r="P348" s="45" t="str">
        <f>IF(Tableau1[[#This Row],[Dimanche/Férié]]="Dimanche/Férié",Tableau1[[#This Row],[Nombre heures]],"")</f>
        <v/>
      </c>
    </row>
    <row r="349" spans="2:16" hidden="1">
      <c r="B349" s="40">
        <f>_xlfn.ISOWEEKNUM(Tableau1[[#This Row],[Date]])</f>
        <v>37</v>
      </c>
      <c r="C349" s="41">
        <f>debut+ROW()-ROW(Tableau1[[#Headers],[Date]])-1</f>
        <v>44817</v>
      </c>
      <c r="D349" s="26" t="str" cm="1">
        <f t="array" ref="D349">IF(OR(Calendrier!$C$3:$C$57=Tableau1[[#This Row],[Date]]),"Dimanche/Férié",IF(WEEKDAY(Tableau1[[#This Row],[Date]])=1,"Dimanche/Férié",""))</f>
        <v/>
      </c>
      <c r="E349" s="26">
        <f>MONTH(Tableau1[[#This Row],[Date]])</f>
        <v>9</v>
      </c>
      <c r="F349" s="26">
        <f>YEAR(Tableau1[[#This Row],[Date]])</f>
        <v>2022</v>
      </c>
      <c r="G349" s="52"/>
      <c r="H349" s="52"/>
      <c r="I349" s="53"/>
      <c r="J349" s="42"/>
      <c r="K349" s="42"/>
      <c r="L349" s="43"/>
      <c r="M3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9" s="45">
        <f>IFERROR(VLOOKUP(Tableau1[[#This Row],[Motif absence 
]],Tmotif[],3,0),0)</f>
        <v>0</v>
      </c>
      <c r="O349" s="45">
        <f ca="1">IF(WEEKDAY(Tableau1[[#This Row],[Date]],2)&lt;7,0,MAX(0,SUM(OFFSET(Tableau1[[#This Row],[Nombre heures]],-6,,7))+SUM(OFFSET(Tableau1[[#This Row],[H_Abs]],-6,,7))-_HS))</f>
        <v>0</v>
      </c>
      <c r="P349" s="45" t="str">
        <f>IF(Tableau1[[#This Row],[Dimanche/Férié]]="Dimanche/Férié",Tableau1[[#This Row],[Nombre heures]],"")</f>
        <v/>
      </c>
    </row>
    <row r="350" spans="2:16" hidden="1">
      <c r="B350" s="40">
        <f>_xlfn.ISOWEEKNUM(Tableau1[[#This Row],[Date]])</f>
        <v>37</v>
      </c>
      <c r="C350" s="41">
        <f>debut+ROW()-ROW(Tableau1[[#Headers],[Date]])-1</f>
        <v>44818</v>
      </c>
      <c r="D350" s="26" t="str" cm="1">
        <f t="array" ref="D350">IF(OR(Calendrier!$C$3:$C$57=Tableau1[[#This Row],[Date]]),"Dimanche/Férié",IF(WEEKDAY(Tableau1[[#This Row],[Date]])=1,"Dimanche/Férié",""))</f>
        <v/>
      </c>
      <c r="E350" s="26">
        <f>MONTH(Tableau1[[#This Row],[Date]])</f>
        <v>9</v>
      </c>
      <c r="F350" s="26">
        <f>YEAR(Tableau1[[#This Row],[Date]])</f>
        <v>2022</v>
      </c>
      <c r="G350" s="52"/>
      <c r="H350" s="52"/>
      <c r="I350" s="53"/>
      <c r="J350" s="42"/>
      <c r="K350" s="42"/>
      <c r="L350" s="43"/>
      <c r="M3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0" s="45">
        <f>IFERROR(VLOOKUP(Tableau1[[#This Row],[Motif absence 
]],Tmotif[],3,0),0)</f>
        <v>0</v>
      </c>
      <c r="O350" s="45">
        <f ca="1">IF(WEEKDAY(Tableau1[[#This Row],[Date]],2)&lt;7,0,MAX(0,SUM(OFFSET(Tableau1[[#This Row],[Nombre heures]],-6,,7))+SUM(OFFSET(Tableau1[[#This Row],[H_Abs]],-6,,7))-_HS))</f>
        <v>0</v>
      </c>
      <c r="P350" s="45" t="str">
        <f>IF(Tableau1[[#This Row],[Dimanche/Férié]]="Dimanche/Férié",Tableau1[[#This Row],[Nombre heures]],"")</f>
        <v/>
      </c>
    </row>
    <row r="351" spans="2:16" hidden="1">
      <c r="B351" s="40">
        <f>_xlfn.ISOWEEKNUM(Tableau1[[#This Row],[Date]])</f>
        <v>37</v>
      </c>
      <c r="C351" s="41">
        <f>debut+ROW()-ROW(Tableau1[[#Headers],[Date]])-1</f>
        <v>44819</v>
      </c>
      <c r="D351" s="26" t="str" cm="1">
        <f t="array" ref="D351">IF(OR(Calendrier!$C$3:$C$57=Tableau1[[#This Row],[Date]]),"Dimanche/Férié",IF(WEEKDAY(Tableau1[[#This Row],[Date]])=1,"Dimanche/Férié",""))</f>
        <v/>
      </c>
      <c r="E351" s="26">
        <f>MONTH(Tableau1[[#This Row],[Date]])</f>
        <v>9</v>
      </c>
      <c r="F351" s="26">
        <f>YEAR(Tableau1[[#This Row],[Date]])</f>
        <v>2022</v>
      </c>
      <c r="G351" s="52"/>
      <c r="H351" s="52"/>
      <c r="I351" s="53"/>
      <c r="J351" s="42"/>
      <c r="K351" s="42"/>
      <c r="L351" s="43"/>
      <c r="M3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1" s="45">
        <f>IFERROR(VLOOKUP(Tableau1[[#This Row],[Motif absence 
]],Tmotif[],3,0),0)</f>
        <v>0</v>
      </c>
      <c r="O351" s="45">
        <f ca="1">IF(WEEKDAY(Tableau1[[#This Row],[Date]],2)&lt;7,0,MAX(0,SUM(OFFSET(Tableau1[[#This Row],[Nombre heures]],-6,,7))+SUM(OFFSET(Tableau1[[#This Row],[H_Abs]],-6,,7))-_HS))</f>
        <v>0</v>
      </c>
      <c r="P351" s="45" t="str">
        <f>IF(Tableau1[[#This Row],[Dimanche/Férié]]="Dimanche/Férié",Tableau1[[#This Row],[Nombre heures]],"")</f>
        <v/>
      </c>
    </row>
    <row r="352" spans="2:16" hidden="1">
      <c r="B352" s="40">
        <f>_xlfn.ISOWEEKNUM(Tableau1[[#This Row],[Date]])</f>
        <v>37</v>
      </c>
      <c r="C352" s="41">
        <f>debut+ROW()-ROW(Tableau1[[#Headers],[Date]])-1</f>
        <v>44820</v>
      </c>
      <c r="D352" s="26" t="str" cm="1">
        <f t="array" ref="D352">IF(OR(Calendrier!$C$3:$C$57=Tableau1[[#This Row],[Date]]),"Dimanche/Férié",IF(WEEKDAY(Tableau1[[#This Row],[Date]])=1,"Dimanche/Férié",""))</f>
        <v/>
      </c>
      <c r="E352" s="26">
        <f>MONTH(Tableau1[[#This Row],[Date]])</f>
        <v>9</v>
      </c>
      <c r="F352" s="26">
        <f>YEAR(Tableau1[[#This Row],[Date]])</f>
        <v>2022</v>
      </c>
      <c r="G352" s="52"/>
      <c r="H352" s="52"/>
      <c r="I352" s="53"/>
      <c r="J352" s="42"/>
      <c r="K352" s="42"/>
      <c r="L352" s="43"/>
      <c r="M3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2" s="45">
        <f>IFERROR(VLOOKUP(Tableau1[[#This Row],[Motif absence 
]],Tmotif[],3,0),0)</f>
        <v>0</v>
      </c>
      <c r="O352" s="45">
        <f ca="1">IF(WEEKDAY(Tableau1[[#This Row],[Date]],2)&lt;7,0,MAX(0,SUM(OFFSET(Tableau1[[#This Row],[Nombre heures]],-6,,7))+SUM(OFFSET(Tableau1[[#This Row],[H_Abs]],-6,,7))-_HS))</f>
        <v>0</v>
      </c>
      <c r="P352" s="45" t="str">
        <f>IF(Tableau1[[#This Row],[Dimanche/Férié]]="Dimanche/Férié",Tableau1[[#This Row],[Nombre heures]],"")</f>
        <v/>
      </c>
    </row>
    <row r="353" spans="2:16" hidden="1">
      <c r="B353" s="40">
        <f>_xlfn.ISOWEEKNUM(Tableau1[[#This Row],[Date]])</f>
        <v>37</v>
      </c>
      <c r="C353" s="41">
        <f>debut+ROW()-ROW(Tableau1[[#Headers],[Date]])-1</f>
        <v>44821</v>
      </c>
      <c r="D353" s="26" t="str" cm="1">
        <f t="array" ref="D353">IF(OR(Calendrier!$C$3:$C$57=Tableau1[[#This Row],[Date]]),"Dimanche/Férié",IF(WEEKDAY(Tableau1[[#This Row],[Date]])=1,"Dimanche/Férié",""))</f>
        <v/>
      </c>
      <c r="E353" s="26">
        <f>MONTH(Tableau1[[#This Row],[Date]])</f>
        <v>9</v>
      </c>
      <c r="F353" s="26">
        <f>YEAR(Tableau1[[#This Row],[Date]])</f>
        <v>2022</v>
      </c>
      <c r="G353" s="52"/>
      <c r="H353" s="52"/>
      <c r="I353" s="53"/>
      <c r="J353" s="42"/>
      <c r="K353" s="42"/>
      <c r="L353" s="43"/>
      <c r="M3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3" s="45">
        <f>IFERROR(VLOOKUP(Tableau1[[#This Row],[Motif absence 
]],Tmotif[],3,0),0)</f>
        <v>0</v>
      </c>
      <c r="O353" s="45">
        <f ca="1">IF(WEEKDAY(Tableau1[[#This Row],[Date]],2)&lt;7,0,MAX(0,SUM(OFFSET(Tableau1[[#This Row],[Nombre heures]],-6,,7))+SUM(OFFSET(Tableau1[[#This Row],[H_Abs]],-6,,7))-_HS))</f>
        <v>0</v>
      </c>
      <c r="P353" s="45" t="str">
        <f>IF(Tableau1[[#This Row],[Dimanche/Férié]]="Dimanche/Férié",Tableau1[[#This Row],[Nombre heures]],"")</f>
        <v/>
      </c>
    </row>
    <row r="354" spans="2:16" hidden="1">
      <c r="B354" s="40">
        <f>_xlfn.ISOWEEKNUM(Tableau1[[#This Row],[Date]])</f>
        <v>37</v>
      </c>
      <c r="C354" s="41">
        <f>debut+ROW()-ROW(Tableau1[[#Headers],[Date]])-1</f>
        <v>44822</v>
      </c>
      <c r="D354" s="26" t="str" cm="1">
        <f t="array" ref="D354">IF(OR(Calendrier!$C$3:$C$57=Tableau1[[#This Row],[Date]]),"Dimanche/Férié",IF(WEEKDAY(Tableau1[[#This Row],[Date]])=1,"Dimanche/Férié",""))</f>
        <v>Dimanche/Férié</v>
      </c>
      <c r="E354" s="26">
        <f>MONTH(Tableau1[[#This Row],[Date]])</f>
        <v>9</v>
      </c>
      <c r="F354" s="26">
        <f>YEAR(Tableau1[[#This Row],[Date]])</f>
        <v>2022</v>
      </c>
      <c r="G354" s="52"/>
      <c r="H354" s="52"/>
      <c r="I354" s="53"/>
      <c r="J354" s="42"/>
      <c r="K354" s="42"/>
      <c r="L354" s="43"/>
      <c r="M3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4" s="45">
        <f>IFERROR(VLOOKUP(Tableau1[[#This Row],[Motif absence 
]],Tmotif[],3,0),0)</f>
        <v>0</v>
      </c>
      <c r="O354" s="45">
        <f ca="1">IF(WEEKDAY(Tableau1[[#This Row],[Date]],2)&lt;7,0,MAX(0,SUM(OFFSET(Tableau1[[#This Row],[Nombre heures]],-6,,7))+SUM(OFFSET(Tableau1[[#This Row],[H_Abs]],-6,,7))-_HS))</f>
        <v>0</v>
      </c>
      <c r="P354" s="45" t="str">
        <f>IF(Tableau1[[#This Row],[Dimanche/Férié]]="Dimanche/Férié",Tableau1[[#This Row],[Nombre heures]],"")</f>
        <v/>
      </c>
    </row>
    <row r="355" spans="2:16" hidden="1">
      <c r="B355" s="40">
        <f>_xlfn.ISOWEEKNUM(Tableau1[[#This Row],[Date]])</f>
        <v>38</v>
      </c>
      <c r="C355" s="41">
        <f>debut+ROW()-ROW(Tableau1[[#Headers],[Date]])-1</f>
        <v>44823</v>
      </c>
      <c r="D355" s="26" t="str" cm="1">
        <f t="array" ref="D355">IF(OR(Calendrier!$C$3:$C$57=Tableau1[[#This Row],[Date]]),"Dimanche/Férié",IF(WEEKDAY(Tableau1[[#This Row],[Date]])=1,"Dimanche/Férié",""))</f>
        <v/>
      </c>
      <c r="E355" s="26">
        <f>MONTH(Tableau1[[#This Row],[Date]])</f>
        <v>9</v>
      </c>
      <c r="F355" s="26">
        <f>YEAR(Tableau1[[#This Row],[Date]])</f>
        <v>2022</v>
      </c>
      <c r="G355" s="52"/>
      <c r="H355" s="52"/>
      <c r="I355" s="53"/>
      <c r="J355" s="42"/>
      <c r="K355" s="42"/>
      <c r="L355" s="43"/>
      <c r="M3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5" s="45">
        <f>IFERROR(VLOOKUP(Tableau1[[#This Row],[Motif absence 
]],Tmotif[],3,0),0)</f>
        <v>0</v>
      </c>
      <c r="O355" s="45">
        <f ca="1">IF(WEEKDAY(Tableau1[[#This Row],[Date]],2)&lt;7,0,MAX(0,SUM(OFFSET(Tableau1[[#This Row],[Nombre heures]],-6,,7))+SUM(OFFSET(Tableau1[[#This Row],[H_Abs]],-6,,7))-_HS))</f>
        <v>0</v>
      </c>
      <c r="P355" s="45" t="str">
        <f>IF(Tableau1[[#This Row],[Dimanche/Férié]]="Dimanche/Férié",Tableau1[[#This Row],[Nombre heures]],"")</f>
        <v/>
      </c>
    </row>
    <row r="356" spans="2:16" hidden="1">
      <c r="B356" s="40">
        <f>_xlfn.ISOWEEKNUM(Tableau1[[#This Row],[Date]])</f>
        <v>38</v>
      </c>
      <c r="C356" s="41">
        <f>debut+ROW()-ROW(Tableau1[[#Headers],[Date]])-1</f>
        <v>44824</v>
      </c>
      <c r="D356" s="26" t="str" cm="1">
        <f t="array" ref="D356">IF(OR(Calendrier!$C$3:$C$57=Tableau1[[#This Row],[Date]]),"Dimanche/Férié",IF(WEEKDAY(Tableau1[[#This Row],[Date]])=1,"Dimanche/Férié",""))</f>
        <v/>
      </c>
      <c r="E356" s="26">
        <f>MONTH(Tableau1[[#This Row],[Date]])</f>
        <v>9</v>
      </c>
      <c r="F356" s="26">
        <f>YEAR(Tableau1[[#This Row],[Date]])</f>
        <v>2022</v>
      </c>
      <c r="G356" s="52"/>
      <c r="H356" s="52"/>
      <c r="I356" s="53"/>
      <c r="J356" s="42"/>
      <c r="K356" s="42"/>
      <c r="L356" s="43"/>
      <c r="M3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6" s="45">
        <f>IFERROR(VLOOKUP(Tableau1[[#This Row],[Motif absence 
]],Tmotif[],3,0),0)</f>
        <v>0</v>
      </c>
      <c r="O356" s="45">
        <f ca="1">IF(WEEKDAY(Tableau1[[#This Row],[Date]],2)&lt;7,0,MAX(0,SUM(OFFSET(Tableau1[[#This Row],[Nombre heures]],-6,,7))+SUM(OFFSET(Tableau1[[#This Row],[H_Abs]],-6,,7))-_HS))</f>
        <v>0</v>
      </c>
      <c r="P356" s="45" t="str">
        <f>IF(Tableau1[[#This Row],[Dimanche/Férié]]="Dimanche/Férié",Tableau1[[#This Row],[Nombre heures]],"")</f>
        <v/>
      </c>
    </row>
    <row r="357" spans="2:16" hidden="1">
      <c r="B357" s="40">
        <f>_xlfn.ISOWEEKNUM(Tableau1[[#This Row],[Date]])</f>
        <v>38</v>
      </c>
      <c r="C357" s="41">
        <f>debut+ROW()-ROW(Tableau1[[#Headers],[Date]])-1</f>
        <v>44825</v>
      </c>
      <c r="D357" s="26" t="str" cm="1">
        <f t="array" ref="D357">IF(OR(Calendrier!$C$3:$C$57=Tableau1[[#This Row],[Date]]),"Dimanche/Férié",IF(WEEKDAY(Tableau1[[#This Row],[Date]])=1,"Dimanche/Férié",""))</f>
        <v/>
      </c>
      <c r="E357" s="26">
        <f>MONTH(Tableau1[[#This Row],[Date]])</f>
        <v>9</v>
      </c>
      <c r="F357" s="26">
        <f>YEAR(Tableau1[[#This Row],[Date]])</f>
        <v>2022</v>
      </c>
      <c r="G357" s="52"/>
      <c r="H357" s="52"/>
      <c r="I357" s="53"/>
      <c r="J357" s="42"/>
      <c r="K357" s="42"/>
      <c r="L357" s="43"/>
      <c r="M3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7" s="45">
        <f>IFERROR(VLOOKUP(Tableau1[[#This Row],[Motif absence 
]],Tmotif[],3,0),0)</f>
        <v>0</v>
      </c>
      <c r="O357" s="45">
        <f ca="1">IF(WEEKDAY(Tableau1[[#This Row],[Date]],2)&lt;7,0,MAX(0,SUM(OFFSET(Tableau1[[#This Row],[Nombre heures]],-6,,7))+SUM(OFFSET(Tableau1[[#This Row],[H_Abs]],-6,,7))-_HS))</f>
        <v>0</v>
      </c>
      <c r="P357" s="45" t="str">
        <f>IF(Tableau1[[#This Row],[Dimanche/Férié]]="Dimanche/Férié",Tableau1[[#This Row],[Nombre heures]],"")</f>
        <v/>
      </c>
    </row>
    <row r="358" spans="2:16" hidden="1">
      <c r="B358" s="40">
        <f>_xlfn.ISOWEEKNUM(Tableau1[[#This Row],[Date]])</f>
        <v>38</v>
      </c>
      <c r="C358" s="41">
        <f>debut+ROW()-ROW(Tableau1[[#Headers],[Date]])-1</f>
        <v>44826</v>
      </c>
      <c r="D358" s="26" t="str" cm="1">
        <f t="array" ref="D358">IF(OR(Calendrier!$C$3:$C$57=Tableau1[[#This Row],[Date]]),"Dimanche/Férié",IF(WEEKDAY(Tableau1[[#This Row],[Date]])=1,"Dimanche/Férié",""))</f>
        <v/>
      </c>
      <c r="E358" s="26">
        <f>MONTH(Tableau1[[#This Row],[Date]])</f>
        <v>9</v>
      </c>
      <c r="F358" s="26">
        <f>YEAR(Tableau1[[#This Row],[Date]])</f>
        <v>2022</v>
      </c>
      <c r="G358" s="52"/>
      <c r="H358" s="52"/>
      <c r="I358" s="53"/>
      <c r="J358" s="42"/>
      <c r="K358" s="42"/>
      <c r="L358" s="43"/>
      <c r="M3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8" s="45">
        <f>IFERROR(VLOOKUP(Tableau1[[#This Row],[Motif absence 
]],Tmotif[],3,0),0)</f>
        <v>0</v>
      </c>
      <c r="O358" s="45">
        <f ca="1">IF(WEEKDAY(Tableau1[[#This Row],[Date]],2)&lt;7,0,MAX(0,SUM(OFFSET(Tableau1[[#This Row],[Nombre heures]],-6,,7))+SUM(OFFSET(Tableau1[[#This Row],[H_Abs]],-6,,7))-_HS))</f>
        <v>0</v>
      </c>
      <c r="P358" s="45" t="str">
        <f>IF(Tableau1[[#This Row],[Dimanche/Férié]]="Dimanche/Férié",Tableau1[[#This Row],[Nombre heures]],"")</f>
        <v/>
      </c>
    </row>
    <row r="359" spans="2:16" hidden="1">
      <c r="B359" s="40">
        <f>_xlfn.ISOWEEKNUM(Tableau1[[#This Row],[Date]])</f>
        <v>38</v>
      </c>
      <c r="C359" s="41">
        <f>debut+ROW()-ROW(Tableau1[[#Headers],[Date]])-1</f>
        <v>44827</v>
      </c>
      <c r="D359" s="26" t="str" cm="1">
        <f t="array" ref="D359">IF(OR(Calendrier!$C$3:$C$57=Tableau1[[#This Row],[Date]]),"Dimanche/Férié",IF(WEEKDAY(Tableau1[[#This Row],[Date]])=1,"Dimanche/Férié",""))</f>
        <v/>
      </c>
      <c r="E359" s="26">
        <f>MONTH(Tableau1[[#This Row],[Date]])</f>
        <v>9</v>
      </c>
      <c r="F359" s="26">
        <f>YEAR(Tableau1[[#This Row],[Date]])</f>
        <v>2022</v>
      </c>
      <c r="G359" s="52"/>
      <c r="H359" s="52"/>
      <c r="I359" s="53"/>
      <c r="J359" s="42"/>
      <c r="K359" s="42"/>
      <c r="L359" s="43"/>
      <c r="M3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9" s="45">
        <f>IFERROR(VLOOKUP(Tableau1[[#This Row],[Motif absence 
]],Tmotif[],3,0),0)</f>
        <v>0</v>
      </c>
      <c r="O359" s="45">
        <f ca="1">IF(WEEKDAY(Tableau1[[#This Row],[Date]],2)&lt;7,0,MAX(0,SUM(OFFSET(Tableau1[[#This Row],[Nombre heures]],-6,,7))+SUM(OFFSET(Tableau1[[#This Row],[H_Abs]],-6,,7))-_HS))</f>
        <v>0</v>
      </c>
      <c r="P359" s="45" t="str">
        <f>IF(Tableau1[[#This Row],[Dimanche/Férié]]="Dimanche/Férié",Tableau1[[#This Row],[Nombre heures]],"")</f>
        <v/>
      </c>
    </row>
    <row r="360" spans="2:16" hidden="1">
      <c r="B360" s="40">
        <f>_xlfn.ISOWEEKNUM(Tableau1[[#This Row],[Date]])</f>
        <v>38</v>
      </c>
      <c r="C360" s="41">
        <f>debut+ROW()-ROW(Tableau1[[#Headers],[Date]])-1</f>
        <v>44828</v>
      </c>
      <c r="D360" s="26" t="str" cm="1">
        <f t="array" ref="D360">IF(OR(Calendrier!$C$3:$C$57=Tableau1[[#This Row],[Date]]),"Dimanche/Férié",IF(WEEKDAY(Tableau1[[#This Row],[Date]])=1,"Dimanche/Férié",""))</f>
        <v/>
      </c>
      <c r="E360" s="26">
        <f>MONTH(Tableau1[[#This Row],[Date]])</f>
        <v>9</v>
      </c>
      <c r="F360" s="26">
        <f>YEAR(Tableau1[[#This Row],[Date]])</f>
        <v>2022</v>
      </c>
      <c r="G360" s="52"/>
      <c r="H360" s="52"/>
      <c r="I360" s="53"/>
      <c r="J360" s="42"/>
      <c r="K360" s="42"/>
      <c r="L360" s="43"/>
      <c r="M3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0" s="45">
        <f>IFERROR(VLOOKUP(Tableau1[[#This Row],[Motif absence 
]],Tmotif[],3,0),0)</f>
        <v>0</v>
      </c>
      <c r="O360" s="45">
        <f ca="1">IF(WEEKDAY(Tableau1[[#This Row],[Date]],2)&lt;7,0,MAX(0,SUM(OFFSET(Tableau1[[#This Row],[Nombre heures]],-6,,7))+SUM(OFFSET(Tableau1[[#This Row],[H_Abs]],-6,,7))-_HS))</f>
        <v>0</v>
      </c>
      <c r="P360" s="45" t="str">
        <f>IF(Tableau1[[#This Row],[Dimanche/Férié]]="Dimanche/Férié",Tableau1[[#This Row],[Nombre heures]],"")</f>
        <v/>
      </c>
    </row>
    <row r="361" spans="2:16" hidden="1">
      <c r="B361" s="40">
        <f>_xlfn.ISOWEEKNUM(Tableau1[[#This Row],[Date]])</f>
        <v>38</v>
      </c>
      <c r="C361" s="41">
        <f>debut+ROW()-ROW(Tableau1[[#Headers],[Date]])-1</f>
        <v>44829</v>
      </c>
      <c r="D361" s="26" t="str" cm="1">
        <f t="array" ref="D361">IF(OR(Calendrier!$C$3:$C$57=Tableau1[[#This Row],[Date]]),"Dimanche/Férié",IF(WEEKDAY(Tableau1[[#This Row],[Date]])=1,"Dimanche/Férié",""))</f>
        <v>Dimanche/Férié</v>
      </c>
      <c r="E361" s="26">
        <f>MONTH(Tableau1[[#This Row],[Date]])</f>
        <v>9</v>
      </c>
      <c r="F361" s="26">
        <f>YEAR(Tableau1[[#This Row],[Date]])</f>
        <v>2022</v>
      </c>
      <c r="G361" s="52"/>
      <c r="H361" s="52"/>
      <c r="I361" s="53"/>
      <c r="J361" s="42"/>
      <c r="K361" s="42"/>
      <c r="L361" s="43"/>
      <c r="M3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1" s="45">
        <f>IFERROR(VLOOKUP(Tableau1[[#This Row],[Motif absence 
]],Tmotif[],3,0),0)</f>
        <v>0</v>
      </c>
      <c r="O361" s="45">
        <f ca="1">IF(WEEKDAY(Tableau1[[#This Row],[Date]],2)&lt;7,0,MAX(0,SUM(OFFSET(Tableau1[[#This Row],[Nombre heures]],-6,,7))+SUM(OFFSET(Tableau1[[#This Row],[H_Abs]],-6,,7))-_HS))</f>
        <v>0</v>
      </c>
      <c r="P361" s="45" t="str">
        <f>IF(Tableau1[[#This Row],[Dimanche/Férié]]="Dimanche/Férié",Tableau1[[#This Row],[Nombre heures]],"")</f>
        <v/>
      </c>
    </row>
    <row r="362" spans="2:16" hidden="1">
      <c r="B362" s="40">
        <f>_xlfn.ISOWEEKNUM(Tableau1[[#This Row],[Date]])</f>
        <v>39</v>
      </c>
      <c r="C362" s="41">
        <f>debut+ROW()-ROW(Tableau1[[#Headers],[Date]])-1</f>
        <v>44830</v>
      </c>
      <c r="D362" s="26" t="str" cm="1">
        <f t="array" ref="D362">IF(OR(Calendrier!$C$3:$C$57=Tableau1[[#This Row],[Date]]),"Dimanche/Férié",IF(WEEKDAY(Tableau1[[#This Row],[Date]])=1,"Dimanche/Férié",""))</f>
        <v/>
      </c>
      <c r="E362" s="26">
        <f>MONTH(Tableau1[[#This Row],[Date]])</f>
        <v>9</v>
      </c>
      <c r="F362" s="26">
        <f>YEAR(Tableau1[[#This Row],[Date]])</f>
        <v>2022</v>
      </c>
      <c r="G362" s="52"/>
      <c r="H362" s="52"/>
      <c r="I362" s="53"/>
      <c r="J362" s="42"/>
      <c r="K362" s="42"/>
      <c r="L362" s="43"/>
      <c r="M3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2" s="45">
        <f>IFERROR(VLOOKUP(Tableau1[[#This Row],[Motif absence 
]],Tmotif[],3,0),0)</f>
        <v>0</v>
      </c>
      <c r="O362" s="45">
        <f ca="1">IF(WEEKDAY(Tableau1[[#This Row],[Date]],2)&lt;7,0,MAX(0,SUM(OFFSET(Tableau1[[#This Row],[Nombre heures]],-6,,7))+SUM(OFFSET(Tableau1[[#This Row],[H_Abs]],-6,,7))-_HS))</f>
        <v>0</v>
      </c>
      <c r="P362" s="45" t="str">
        <f>IF(Tableau1[[#This Row],[Dimanche/Férié]]="Dimanche/Férié",Tableau1[[#This Row],[Nombre heures]],"")</f>
        <v/>
      </c>
    </row>
    <row r="363" spans="2:16" hidden="1">
      <c r="B363" s="40">
        <f>_xlfn.ISOWEEKNUM(Tableau1[[#This Row],[Date]])</f>
        <v>39</v>
      </c>
      <c r="C363" s="41">
        <f>debut+ROW()-ROW(Tableau1[[#Headers],[Date]])-1</f>
        <v>44831</v>
      </c>
      <c r="D363" s="26" t="str" cm="1">
        <f t="array" ref="D363">IF(OR(Calendrier!$C$3:$C$57=Tableau1[[#This Row],[Date]]),"Dimanche/Férié",IF(WEEKDAY(Tableau1[[#This Row],[Date]])=1,"Dimanche/Férié",""))</f>
        <v/>
      </c>
      <c r="E363" s="26">
        <f>MONTH(Tableau1[[#This Row],[Date]])</f>
        <v>9</v>
      </c>
      <c r="F363" s="26">
        <f>YEAR(Tableau1[[#This Row],[Date]])</f>
        <v>2022</v>
      </c>
      <c r="G363" s="52"/>
      <c r="H363" s="52"/>
      <c r="I363" s="53"/>
      <c r="J363" s="42"/>
      <c r="K363" s="42"/>
      <c r="L363" s="43"/>
      <c r="M3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3" s="45">
        <f>IFERROR(VLOOKUP(Tableau1[[#This Row],[Motif absence 
]],Tmotif[],3,0),0)</f>
        <v>0</v>
      </c>
      <c r="O363" s="45">
        <f ca="1">IF(WEEKDAY(Tableau1[[#This Row],[Date]],2)&lt;7,0,MAX(0,SUM(OFFSET(Tableau1[[#This Row],[Nombre heures]],-6,,7))+SUM(OFFSET(Tableau1[[#This Row],[H_Abs]],-6,,7))-_HS))</f>
        <v>0</v>
      </c>
      <c r="P363" s="45" t="str">
        <f>IF(Tableau1[[#This Row],[Dimanche/Férié]]="Dimanche/Férié",Tableau1[[#This Row],[Nombre heures]],"")</f>
        <v/>
      </c>
    </row>
    <row r="364" spans="2:16" hidden="1">
      <c r="B364" s="40">
        <f>_xlfn.ISOWEEKNUM(Tableau1[[#This Row],[Date]])</f>
        <v>39</v>
      </c>
      <c r="C364" s="41">
        <f>debut+ROW()-ROW(Tableau1[[#Headers],[Date]])-1</f>
        <v>44832</v>
      </c>
      <c r="D364" s="26" t="str" cm="1">
        <f t="array" ref="D364">IF(OR(Calendrier!$C$3:$C$57=Tableau1[[#This Row],[Date]]),"Dimanche/Férié",IF(WEEKDAY(Tableau1[[#This Row],[Date]])=1,"Dimanche/Férié",""))</f>
        <v/>
      </c>
      <c r="E364" s="26">
        <f>MONTH(Tableau1[[#This Row],[Date]])</f>
        <v>9</v>
      </c>
      <c r="F364" s="26">
        <f>YEAR(Tableau1[[#This Row],[Date]])</f>
        <v>2022</v>
      </c>
      <c r="G364" s="52"/>
      <c r="H364" s="52"/>
      <c r="I364" s="53"/>
      <c r="J364" s="42"/>
      <c r="K364" s="42"/>
      <c r="L364" s="43"/>
      <c r="M3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4" s="45">
        <f>IFERROR(VLOOKUP(Tableau1[[#This Row],[Motif absence 
]],Tmotif[],3,0),0)</f>
        <v>0</v>
      </c>
      <c r="O364" s="45">
        <f ca="1">IF(WEEKDAY(Tableau1[[#This Row],[Date]],2)&lt;7,0,MAX(0,SUM(OFFSET(Tableau1[[#This Row],[Nombre heures]],-6,,7))+SUM(OFFSET(Tableau1[[#This Row],[H_Abs]],-6,,7))-_HS))</f>
        <v>0</v>
      </c>
      <c r="P364" s="45" t="str">
        <f>IF(Tableau1[[#This Row],[Dimanche/Férié]]="Dimanche/Férié",Tableau1[[#This Row],[Nombre heures]],"")</f>
        <v/>
      </c>
    </row>
    <row r="365" spans="2:16" hidden="1">
      <c r="B365" s="40">
        <f>_xlfn.ISOWEEKNUM(Tableau1[[#This Row],[Date]])</f>
        <v>39</v>
      </c>
      <c r="C365" s="41">
        <f>debut+ROW()-ROW(Tableau1[[#Headers],[Date]])-1</f>
        <v>44833</v>
      </c>
      <c r="D365" s="26" t="str" cm="1">
        <f t="array" ref="D365">IF(OR(Calendrier!$C$3:$C$57=Tableau1[[#This Row],[Date]]),"Dimanche/Férié",IF(WEEKDAY(Tableau1[[#This Row],[Date]])=1,"Dimanche/Férié",""))</f>
        <v/>
      </c>
      <c r="E365" s="26">
        <f>MONTH(Tableau1[[#This Row],[Date]])</f>
        <v>9</v>
      </c>
      <c r="F365" s="26">
        <f>YEAR(Tableau1[[#This Row],[Date]])</f>
        <v>2022</v>
      </c>
      <c r="G365" s="52"/>
      <c r="H365" s="52"/>
      <c r="I365" s="53"/>
      <c r="J365" s="42"/>
      <c r="K365" s="42"/>
      <c r="L365" s="43"/>
      <c r="M3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5" s="45">
        <f>IFERROR(VLOOKUP(Tableau1[[#This Row],[Motif absence 
]],Tmotif[],3,0),0)</f>
        <v>0</v>
      </c>
      <c r="O365" s="45">
        <f ca="1">IF(WEEKDAY(Tableau1[[#This Row],[Date]],2)&lt;7,0,MAX(0,SUM(OFFSET(Tableau1[[#This Row],[Nombre heures]],-6,,7))+SUM(OFFSET(Tableau1[[#This Row],[H_Abs]],-6,,7))-_HS))</f>
        <v>0</v>
      </c>
      <c r="P365" s="45" t="str">
        <f>IF(Tableau1[[#This Row],[Dimanche/Férié]]="Dimanche/Férié",Tableau1[[#This Row],[Nombre heures]],"")</f>
        <v/>
      </c>
    </row>
    <row r="366" spans="2:16" hidden="1">
      <c r="B366" s="40">
        <f>_xlfn.ISOWEEKNUM(Tableau1[[#This Row],[Date]])</f>
        <v>39</v>
      </c>
      <c r="C366" s="41">
        <f>debut+ROW()-ROW(Tableau1[[#Headers],[Date]])-1</f>
        <v>44834</v>
      </c>
      <c r="D366" s="26" t="str" cm="1">
        <f t="array" ref="D366">IF(OR(Calendrier!$C$3:$C$57=Tableau1[[#This Row],[Date]]),"Dimanche/Férié",IF(WEEKDAY(Tableau1[[#This Row],[Date]])=1,"Dimanche/Férié",""))</f>
        <v/>
      </c>
      <c r="E366" s="26">
        <f>MONTH(Tableau1[[#This Row],[Date]])</f>
        <v>9</v>
      </c>
      <c r="F366" s="26">
        <f>YEAR(Tableau1[[#This Row],[Date]])</f>
        <v>2022</v>
      </c>
      <c r="G366" s="52"/>
      <c r="H366" s="52"/>
      <c r="I366" s="53"/>
      <c r="J366" s="42"/>
      <c r="K366" s="42"/>
      <c r="L366" s="43"/>
      <c r="M3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6" s="45">
        <f>IFERROR(VLOOKUP(Tableau1[[#This Row],[Motif absence 
]],Tmotif[],3,0),0)</f>
        <v>0</v>
      </c>
      <c r="O366" s="45">
        <f ca="1">IF(WEEKDAY(Tableau1[[#This Row],[Date]],2)&lt;7,0,MAX(0,SUM(OFFSET(Tableau1[[#This Row],[Nombre heures]],-6,,7))+SUM(OFFSET(Tableau1[[#This Row],[H_Abs]],-6,,7))-_HS))</f>
        <v>0</v>
      </c>
      <c r="P366" s="45" t="str">
        <f>IF(Tableau1[[#This Row],[Dimanche/Férié]]="Dimanche/Férié",Tableau1[[#This Row],[Nombre heures]],"")</f>
        <v/>
      </c>
    </row>
    <row r="367" spans="2:16" hidden="1">
      <c r="B367" s="40">
        <f>_xlfn.ISOWEEKNUM(Tableau1[[#This Row],[Date]])</f>
        <v>39</v>
      </c>
      <c r="C367" s="41">
        <f>debut+ROW()-ROW(Tableau1[[#Headers],[Date]])-1</f>
        <v>44835</v>
      </c>
      <c r="D367" s="26" t="str" cm="1">
        <f t="array" ref="D367">IF(OR(Calendrier!$C$3:$C$57=Tableau1[[#This Row],[Date]]),"Dimanche/Férié",IF(WEEKDAY(Tableau1[[#This Row],[Date]])=1,"Dimanche/Férié",""))</f>
        <v/>
      </c>
      <c r="E367" s="26">
        <f>MONTH(Tableau1[[#This Row],[Date]])</f>
        <v>10</v>
      </c>
      <c r="F367" s="26">
        <f>YEAR(Tableau1[[#This Row],[Date]])</f>
        <v>2022</v>
      </c>
      <c r="G367" s="52"/>
      <c r="H367" s="52"/>
      <c r="I367" s="53"/>
      <c r="J367" s="42"/>
      <c r="K367" s="42"/>
      <c r="L367" s="43"/>
      <c r="M3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7" s="45">
        <f>IFERROR(VLOOKUP(Tableau1[[#This Row],[Motif absence 
]],Tmotif[],3,0),0)</f>
        <v>0</v>
      </c>
      <c r="O367" s="45">
        <f ca="1">IF(WEEKDAY(Tableau1[[#This Row],[Date]],2)&lt;7,0,MAX(0,SUM(OFFSET(Tableau1[[#This Row],[Nombre heures]],-6,,7))+SUM(OFFSET(Tableau1[[#This Row],[H_Abs]],-6,,7))-_HS))</f>
        <v>0</v>
      </c>
      <c r="P367" s="45" t="str">
        <f>IF(Tableau1[[#This Row],[Dimanche/Férié]]="Dimanche/Férié",Tableau1[[#This Row],[Nombre heures]],"")</f>
        <v/>
      </c>
    </row>
    <row r="368" spans="2:16" hidden="1">
      <c r="B368" s="40">
        <f>_xlfn.ISOWEEKNUM(Tableau1[[#This Row],[Date]])</f>
        <v>39</v>
      </c>
      <c r="C368" s="41">
        <f>debut+ROW()-ROW(Tableau1[[#Headers],[Date]])-1</f>
        <v>44836</v>
      </c>
      <c r="D368" s="26" t="str" cm="1">
        <f t="array" ref="D368">IF(OR(Calendrier!$C$3:$C$57=Tableau1[[#This Row],[Date]]),"Dimanche/Férié",IF(WEEKDAY(Tableau1[[#This Row],[Date]])=1,"Dimanche/Férié",""))</f>
        <v>Dimanche/Férié</v>
      </c>
      <c r="E368" s="26">
        <f>MONTH(Tableau1[[#This Row],[Date]])</f>
        <v>10</v>
      </c>
      <c r="F368" s="26">
        <f>YEAR(Tableau1[[#This Row],[Date]])</f>
        <v>2022</v>
      </c>
      <c r="G368" s="52"/>
      <c r="H368" s="52"/>
      <c r="I368" s="53"/>
      <c r="J368" s="42"/>
      <c r="K368" s="42"/>
      <c r="L368" s="43"/>
      <c r="M3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8" s="45">
        <f>IFERROR(VLOOKUP(Tableau1[[#This Row],[Motif absence 
]],Tmotif[],3,0),0)</f>
        <v>0</v>
      </c>
      <c r="O368" s="45">
        <f ca="1">IF(WEEKDAY(Tableau1[[#This Row],[Date]],2)&lt;7,0,MAX(0,SUM(OFFSET(Tableau1[[#This Row],[Nombre heures]],-6,,7))+SUM(OFFSET(Tableau1[[#This Row],[H_Abs]],-6,,7))-_HS))</f>
        <v>0</v>
      </c>
      <c r="P368" s="45" t="str">
        <f>IF(Tableau1[[#This Row],[Dimanche/Férié]]="Dimanche/Férié",Tableau1[[#This Row],[Nombre heures]],"")</f>
        <v/>
      </c>
    </row>
    <row r="369" spans="2:16" hidden="1">
      <c r="B369" s="40">
        <f>_xlfn.ISOWEEKNUM(Tableau1[[#This Row],[Date]])</f>
        <v>40</v>
      </c>
      <c r="C369" s="41">
        <f>debut+ROW()-ROW(Tableau1[[#Headers],[Date]])-1</f>
        <v>44837</v>
      </c>
      <c r="D369" s="26" t="str" cm="1">
        <f t="array" ref="D369">IF(OR(Calendrier!$C$3:$C$57=Tableau1[[#This Row],[Date]]),"Dimanche/Férié",IF(WEEKDAY(Tableau1[[#This Row],[Date]])=1,"Dimanche/Férié",""))</f>
        <v/>
      </c>
      <c r="E369" s="26">
        <f>MONTH(Tableau1[[#This Row],[Date]])</f>
        <v>10</v>
      </c>
      <c r="F369" s="26">
        <f>YEAR(Tableau1[[#This Row],[Date]])</f>
        <v>2022</v>
      </c>
      <c r="G369" s="52"/>
      <c r="H369" s="52"/>
      <c r="I369" s="53"/>
      <c r="J369" s="42"/>
      <c r="K369" s="42"/>
      <c r="L369" s="43"/>
      <c r="M3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9" s="45">
        <f>IFERROR(VLOOKUP(Tableau1[[#This Row],[Motif absence 
]],Tmotif[],3,0),0)</f>
        <v>0</v>
      </c>
      <c r="O369" s="45">
        <f ca="1">IF(WEEKDAY(Tableau1[[#This Row],[Date]],2)&lt;7,0,MAX(0,SUM(OFFSET(Tableau1[[#This Row],[Nombre heures]],-6,,7))+SUM(OFFSET(Tableau1[[#This Row],[H_Abs]],-6,,7))-_HS))</f>
        <v>0</v>
      </c>
      <c r="P369" s="45" t="str">
        <f>IF(Tableau1[[#This Row],[Dimanche/Férié]]="Dimanche/Férié",Tableau1[[#This Row],[Nombre heures]],"")</f>
        <v/>
      </c>
    </row>
    <row r="370" spans="2:16" hidden="1">
      <c r="B370" s="40">
        <f>_xlfn.ISOWEEKNUM(Tableau1[[#This Row],[Date]])</f>
        <v>40</v>
      </c>
      <c r="C370" s="41">
        <f>debut+ROW()-ROW(Tableau1[[#Headers],[Date]])-1</f>
        <v>44838</v>
      </c>
      <c r="D370" s="26" t="str" cm="1">
        <f t="array" ref="D370">IF(OR(Calendrier!$C$3:$C$57=Tableau1[[#This Row],[Date]]),"Dimanche/Férié",IF(WEEKDAY(Tableau1[[#This Row],[Date]])=1,"Dimanche/Férié",""))</f>
        <v/>
      </c>
      <c r="E370" s="26">
        <f>MONTH(Tableau1[[#This Row],[Date]])</f>
        <v>10</v>
      </c>
      <c r="F370" s="26">
        <f>YEAR(Tableau1[[#This Row],[Date]])</f>
        <v>2022</v>
      </c>
      <c r="G370" s="52"/>
      <c r="H370" s="52"/>
      <c r="I370" s="53"/>
      <c r="J370" s="42"/>
      <c r="K370" s="42"/>
      <c r="L370" s="43"/>
      <c r="M3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0" s="45">
        <f>IFERROR(VLOOKUP(Tableau1[[#This Row],[Motif absence 
]],Tmotif[],3,0),0)</f>
        <v>0</v>
      </c>
      <c r="O370" s="45">
        <f ca="1">IF(WEEKDAY(Tableau1[[#This Row],[Date]],2)&lt;7,0,MAX(0,SUM(OFFSET(Tableau1[[#This Row],[Nombre heures]],-6,,7))+SUM(OFFSET(Tableau1[[#This Row],[H_Abs]],-6,,7))-_HS))</f>
        <v>0</v>
      </c>
      <c r="P370" s="45" t="str">
        <f>IF(Tableau1[[#This Row],[Dimanche/Férié]]="Dimanche/Férié",Tableau1[[#This Row],[Nombre heures]],"")</f>
        <v/>
      </c>
    </row>
    <row r="371" spans="2:16" hidden="1">
      <c r="B371" s="40">
        <f>_xlfn.ISOWEEKNUM(Tableau1[[#This Row],[Date]])</f>
        <v>40</v>
      </c>
      <c r="C371" s="41">
        <f>debut+ROW()-ROW(Tableau1[[#Headers],[Date]])-1</f>
        <v>44839</v>
      </c>
      <c r="D371" s="26" t="str" cm="1">
        <f t="array" ref="D371">IF(OR(Calendrier!$C$3:$C$57=Tableau1[[#This Row],[Date]]),"Dimanche/Férié",IF(WEEKDAY(Tableau1[[#This Row],[Date]])=1,"Dimanche/Férié",""))</f>
        <v/>
      </c>
      <c r="E371" s="26">
        <f>MONTH(Tableau1[[#This Row],[Date]])</f>
        <v>10</v>
      </c>
      <c r="F371" s="26">
        <f>YEAR(Tableau1[[#This Row],[Date]])</f>
        <v>2022</v>
      </c>
      <c r="G371" s="52"/>
      <c r="H371" s="52"/>
      <c r="I371" s="53"/>
      <c r="J371" s="42"/>
      <c r="K371" s="42"/>
      <c r="L371" s="43"/>
      <c r="M3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1" s="45">
        <f>IFERROR(VLOOKUP(Tableau1[[#This Row],[Motif absence 
]],Tmotif[],3,0),0)</f>
        <v>0</v>
      </c>
      <c r="O371" s="45">
        <f ca="1">IF(WEEKDAY(Tableau1[[#This Row],[Date]],2)&lt;7,0,MAX(0,SUM(OFFSET(Tableau1[[#This Row],[Nombre heures]],-6,,7))+SUM(OFFSET(Tableau1[[#This Row],[H_Abs]],-6,,7))-_HS))</f>
        <v>0</v>
      </c>
      <c r="P371" s="45" t="str">
        <f>IF(Tableau1[[#This Row],[Dimanche/Férié]]="Dimanche/Férié",Tableau1[[#This Row],[Nombre heures]],"")</f>
        <v/>
      </c>
    </row>
    <row r="372" spans="2:16" hidden="1">
      <c r="B372" s="40">
        <f>_xlfn.ISOWEEKNUM(Tableau1[[#This Row],[Date]])</f>
        <v>40</v>
      </c>
      <c r="C372" s="41">
        <f>debut+ROW()-ROW(Tableau1[[#Headers],[Date]])-1</f>
        <v>44840</v>
      </c>
      <c r="D372" s="26" t="str" cm="1">
        <f t="array" ref="D372">IF(OR(Calendrier!$C$3:$C$57=Tableau1[[#This Row],[Date]]),"Dimanche/Férié",IF(WEEKDAY(Tableau1[[#This Row],[Date]])=1,"Dimanche/Férié",""))</f>
        <v/>
      </c>
      <c r="E372" s="26">
        <f>MONTH(Tableau1[[#This Row],[Date]])</f>
        <v>10</v>
      </c>
      <c r="F372" s="26">
        <f>YEAR(Tableau1[[#This Row],[Date]])</f>
        <v>2022</v>
      </c>
      <c r="G372" s="52"/>
      <c r="H372" s="52"/>
      <c r="I372" s="53"/>
      <c r="J372" s="42"/>
      <c r="K372" s="42"/>
      <c r="L372" s="43"/>
      <c r="M3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2" s="45">
        <f>IFERROR(VLOOKUP(Tableau1[[#This Row],[Motif absence 
]],Tmotif[],3,0),0)</f>
        <v>0</v>
      </c>
      <c r="O372" s="45">
        <f ca="1">IF(WEEKDAY(Tableau1[[#This Row],[Date]],2)&lt;7,0,MAX(0,SUM(OFFSET(Tableau1[[#This Row],[Nombre heures]],-6,,7))+SUM(OFFSET(Tableau1[[#This Row],[H_Abs]],-6,,7))-_HS))</f>
        <v>0</v>
      </c>
      <c r="P372" s="45" t="str">
        <f>IF(Tableau1[[#This Row],[Dimanche/Férié]]="Dimanche/Férié",Tableau1[[#This Row],[Nombre heures]],"")</f>
        <v/>
      </c>
    </row>
    <row r="373" spans="2:16" hidden="1">
      <c r="B373" s="40">
        <f>_xlfn.ISOWEEKNUM(Tableau1[[#This Row],[Date]])</f>
        <v>40</v>
      </c>
      <c r="C373" s="41">
        <f>debut+ROW()-ROW(Tableau1[[#Headers],[Date]])-1</f>
        <v>44841</v>
      </c>
      <c r="D373" s="26" t="str" cm="1">
        <f t="array" ref="D373">IF(OR(Calendrier!$C$3:$C$57=Tableau1[[#This Row],[Date]]),"Dimanche/Férié",IF(WEEKDAY(Tableau1[[#This Row],[Date]])=1,"Dimanche/Férié",""))</f>
        <v/>
      </c>
      <c r="E373" s="26">
        <f>MONTH(Tableau1[[#This Row],[Date]])</f>
        <v>10</v>
      </c>
      <c r="F373" s="26">
        <f>YEAR(Tableau1[[#This Row],[Date]])</f>
        <v>2022</v>
      </c>
      <c r="G373" s="52"/>
      <c r="H373" s="52"/>
      <c r="I373" s="53"/>
      <c r="J373" s="42"/>
      <c r="K373" s="42"/>
      <c r="L373" s="43"/>
      <c r="M3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3" s="45">
        <f>IFERROR(VLOOKUP(Tableau1[[#This Row],[Motif absence 
]],Tmotif[],3,0),0)</f>
        <v>0</v>
      </c>
      <c r="O373" s="45">
        <f ca="1">IF(WEEKDAY(Tableau1[[#This Row],[Date]],2)&lt;7,0,MAX(0,SUM(OFFSET(Tableau1[[#This Row],[Nombre heures]],-6,,7))+SUM(OFFSET(Tableau1[[#This Row],[H_Abs]],-6,,7))-_HS))</f>
        <v>0</v>
      </c>
      <c r="P373" s="45" t="str">
        <f>IF(Tableau1[[#This Row],[Dimanche/Férié]]="Dimanche/Férié",Tableau1[[#This Row],[Nombre heures]],"")</f>
        <v/>
      </c>
    </row>
    <row r="374" spans="2:16" hidden="1">
      <c r="B374" s="40">
        <f>_xlfn.ISOWEEKNUM(Tableau1[[#This Row],[Date]])</f>
        <v>40</v>
      </c>
      <c r="C374" s="41">
        <f>debut+ROW()-ROW(Tableau1[[#Headers],[Date]])-1</f>
        <v>44842</v>
      </c>
      <c r="D374" s="26" t="str" cm="1">
        <f t="array" ref="D374">IF(OR(Calendrier!$C$3:$C$57=Tableau1[[#This Row],[Date]]),"Dimanche/Férié",IF(WEEKDAY(Tableau1[[#This Row],[Date]])=1,"Dimanche/Férié",""))</f>
        <v/>
      </c>
      <c r="E374" s="26">
        <f>MONTH(Tableau1[[#This Row],[Date]])</f>
        <v>10</v>
      </c>
      <c r="F374" s="26">
        <f>YEAR(Tableau1[[#This Row],[Date]])</f>
        <v>2022</v>
      </c>
      <c r="G374" s="52"/>
      <c r="H374" s="52"/>
      <c r="I374" s="53"/>
      <c r="J374" s="42"/>
      <c r="K374" s="42"/>
      <c r="L374" s="43"/>
      <c r="M3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4" s="45">
        <f>IFERROR(VLOOKUP(Tableau1[[#This Row],[Motif absence 
]],Tmotif[],3,0),0)</f>
        <v>0</v>
      </c>
      <c r="O374" s="45">
        <f ca="1">IF(WEEKDAY(Tableau1[[#This Row],[Date]],2)&lt;7,0,MAX(0,SUM(OFFSET(Tableau1[[#This Row],[Nombre heures]],-6,,7))+SUM(OFFSET(Tableau1[[#This Row],[H_Abs]],-6,,7))-_HS))</f>
        <v>0</v>
      </c>
      <c r="P374" s="45" t="str">
        <f>IF(Tableau1[[#This Row],[Dimanche/Férié]]="Dimanche/Férié",Tableau1[[#This Row],[Nombre heures]],"")</f>
        <v/>
      </c>
    </row>
    <row r="375" spans="2:16" hidden="1">
      <c r="B375" s="40">
        <f>_xlfn.ISOWEEKNUM(Tableau1[[#This Row],[Date]])</f>
        <v>40</v>
      </c>
      <c r="C375" s="41">
        <f>debut+ROW()-ROW(Tableau1[[#Headers],[Date]])-1</f>
        <v>44843</v>
      </c>
      <c r="D375" s="26" t="str" cm="1">
        <f t="array" ref="D375">IF(OR(Calendrier!$C$3:$C$57=Tableau1[[#This Row],[Date]]),"Dimanche/Férié",IF(WEEKDAY(Tableau1[[#This Row],[Date]])=1,"Dimanche/Férié",""))</f>
        <v>Dimanche/Férié</v>
      </c>
      <c r="E375" s="26">
        <f>MONTH(Tableau1[[#This Row],[Date]])</f>
        <v>10</v>
      </c>
      <c r="F375" s="26">
        <f>YEAR(Tableau1[[#This Row],[Date]])</f>
        <v>2022</v>
      </c>
      <c r="G375" s="52"/>
      <c r="H375" s="52"/>
      <c r="I375" s="53"/>
      <c r="J375" s="42"/>
      <c r="K375" s="42"/>
      <c r="L375" s="43"/>
      <c r="M3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5" s="45">
        <f>IFERROR(VLOOKUP(Tableau1[[#This Row],[Motif absence 
]],Tmotif[],3,0),0)</f>
        <v>0</v>
      </c>
      <c r="O375" s="45">
        <f ca="1">IF(WEEKDAY(Tableau1[[#This Row],[Date]],2)&lt;7,0,MAX(0,SUM(OFFSET(Tableau1[[#This Row],[Nombre heures]],-6,,7))+SUM(OFFSET(Tableau1[[#This Row],[H_Abs]],-6,,7))-_HS))</f>
        <v>0</v>
      </c>
      <c r="P375" s="45" t="str">
        <f>IF(Tableau1[[#This Row],[Dimanche/Férié]]="Dimanche/Férié",Tableau1[[#This Row],[Nombre heures]],"")</f>
        <v/>
      </c>
    </row>
    <row r="376" spans="2:16" hidden="1">
      <c r="B376" s="40">
        <f>_xlfn.ISOWEEKNUM(Tableau1[[#This Row],[Date]])</f>
        <v>41</v>
      </c>
      <c r="C376" s="41">
        <f>debut+ROW()-ROW(Tableau1[[#Headers],[Date]])-1</f>
        <v>44844</v>
      </c>
      <c r="D376" s="26" t="str" cm="1">
        <f t="array" ref="D376">IF(OR(Calendrier!$C$3:$C$57=Tableau1[[#This Row],[Date]]),"Dimanche/Férié",IF(WEEKDAY(Tableau1[[#This Row],[Date]])=1,"Dimanche/Férié",""))</f>
        <v/>
      </c>
      <c r="E376" s="26">
        <f>MONTH(Tableau1[[#This Row],[Date]])</f>
        <v>10</v>
      </c>
      <c r="F376" s="26">
        <f>YEAR(Tableau1[[#This Row],[Date]])</f>
        <v>2022</v>
      </c>
      <c r="G376" s="52"/>
      <c r="H376" s="52"/>
      <c r="I376" s="53"/>
      <c r="J376" s="42"/>
      <c r="K376" s="42"/>
      <c r="L376" s="43"/>
      <c r="M3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6" s="45">
        <f>IFERROR(VLOOKUP(Tableau1[[#This Row],[Motif absence 
]],Tmotif[],3,0),0)</f>
        <v>0</v>
      </c>
      <c r="O376" s="45">
        <f ca="1">IF(WEEKDAY(Tableau1[[#This Row],[Date]],2)&lt;7,0,MAX(0,SUM(OFFSET(Tableau1[[#This Row],[Nombre heures]],-6,,7))+SUM(OFFSET(Tableau1[[#This Row],[H_Abs]],-6,,7))-_HS))</f>
        <v>0</v>
      </c>
      <c r="P376" s="45" t="str">
        <f>IF(Tableau1[[#This Row],[Dimanche/Férié]]="Dimanche/Férié",Tableau1[[#This Row],[Nombre heures]],"")</f>
        <v/>
      </c>
    </row>
    <row r="377" spans="2:16" hidden="1">
      <c r="B377" s="40">
        <f>_xlfn.ISOWEEKNUM(Tableau1[[#This Row],[Date]])</f>
        <v>41</v>
      </c>
      <c r="C377" s="41">
        <f>debut+ROW()-ROW(Tableau1[[#Headers],[Date]])-1</f>
        <v>44845</v>
      </c>
      <c r="D377" s="26" t="str" cm="1">
        <f t="array" ref="D377">IF(OR(Calendrier!$C$3:$C$57=Tableau1[[#This Row],[Date]]),"Dimanche/Férié",IF(WEEKDAY(Tableau1[[#This Row],[Date]])=1,"Dimanche/Férié",""))</f>
        <v/>
      </c>
      <c r="E377" s="26">
        <f>MONTH(Tableau1[[#This Row],[Date]])</f>
        <v>10</v>
      </c>
      <c r="F377" s="26">
        <f>YEAR(Tableau1[[#This Row],[Date]])</f>
        <v>2022</v>
      </c>
      <c r="G377" s="52"/>
      <c r="H377" s="52"/>
      <c r="I377" s="53"/>
      <c r="J377" s="42"/>
      <c r="K377" s="42"/>
      <c r="L377" s="43"/>
      <c r="M3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7" s="45">
        <f>IFERROR(VLOOKUP(Tableau1[[#This Row],[Motif absence 
]],Tmotif[],3,0),0)</f>
        <v>0</v>
      </c>
      <c r="O377" s="45">
        <f ca="1">IF(WEEKDAY(Tableau1[[#This Row],[Date]],2)&lt;7,0,MAX(0,SUM(OFFSET(Tableau1[[#This Row],[Nombre heures]],-6,,7))+SUM(OFFSET(Tableau1[[#This Row],[H_Abs]],-6,,7))-_HS))</f>
        <v>0</v>
      </c>
      <c r="P377" s="45" t="str">
        <f>IF(Tableau1[[#This Row],[Dimanche/Férié]]="Dimanche/Férié",Tableau1[[#This Row],[Nombre heures]],"")</f>
        <v/>
      </c>
    </row>
    <row r="378" spans="2:16" hidden="1">
      <c r="B378" s="40">
        <f>_xlfn.ISOWEEKNUM(Tableau1[[#This Row],[Date]])</f>
        <v>41</v>
      </c>
      <c r="C378" s="41">
        <f>debut+ROW()-ROW(Tableau1[[#Headers],[Date]])-1</f>
        <v>44846</v>
      </c>
      <c r="D378" s="26" t="str" cm="1">
        <f t="array" ref="D378">IF(OR(Calendrier!$C$3:$C$57=Tableau1[[#This Row],[Date]]),"Dimanche/Férié",IF(WEEKDAY(Tableau1[[#This Row],[Date]])=1,"Dimanche/Férié",""))</f>
        <v/>
      </c>
      <c r="E378" s="26">
        <f>MONTH(Tableau1[[#This Row],[Date]])</f>
        <v>10</v>
      </c>
      <c r="F378" s="26">
        <f>YEAR(Tableau1[[#This Row],[Date]])</f>
        <v>2022</v>
      </c>
      <c r="G378" s="52"/>
      <c r="H378" s="52"/>
      <c r="I378" s="53"/>
      <c r="J378" s="42"/>
      <c r="K378" s="42"/>
      <c r="L378" s="43"/>
      <c r="M3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8" s="45">
        <f>IFERROR(VLOOKUP(Tableau1[[#This Row],[Motif absence 
]],Tmotif[],3,0),0)</f>
        <v>0</v>
      </c>
      <c r="O378" s="45">
        <f ca="1">IF(WEEKDAY(Tableau1[[#This Row],[Date]],2)&lt;7,0,MAX(0,SUM(OFFSET(Tableau1[[#This Row],[Nombre heures]],-6,,7))+SUM(OFFSET(Tableau1[[#This Row],[H_Abs]],-6,,7))-_HS))</f>
        <v>0</v>
      </c>
      <c r="P378" s="45" t="str">
        <f>IF(Tableau1[[#This Row],[Dimanche/Férié]]="Dimanche/Férié",Tableau1[[#This Row],[Nombre heures]],"")</f>
        <v/>
      </c>
    </row>
    <row r="379" spans="2:16" hidden="1">
      <c r="B379" s="40">
        <f>_xlfn.ISOWEEKNUM(Tableau1[[#This Row],[Date]])</f>
        <v>41</v>
      </c>
      <c r="C379" s="41">
        <f>debut+ROW()-ROW(Tableau1[[#Headers],[Date]])-1</f>
        <v>44847</v>
      </c>
      <c r="D379" s="26" t="str" cm="1">
        <f t="array" ref="D379">IF(OR(Calendrier!$C$3:$C$57=Tableau1[[#This Row],[Date]]),"Dimanche/Férié",IF(WEEKDAY(Tableau1[[#This Row],[Date]])=1,"Dimanche/Férié",""))</f>
        <v/>
      </c>
      <c r="E379" s="26">
        <f>MONTH(Tableau1[[#This Row],[Date]])</f>
        <v>10</v>
      </c>
      <c r="F379" s="26">
        <f>YEAR(Tableau1[[#This Row],[Date]])</f>
        <v>2022</v>
      </c>
      <c r="G379" s="52"/>
      <c r="H379" s="52"/>
      <c r="I379" s="53"/>
      <c r="J379" s="42"/>
      <c r="K379" s="42"/>
      <c r="L379" s="43"/>
      <c r="M3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9" s="45">
        <f>IFERROR(VLOOKUP(Tableau1[[#This Row],[Motif absence 
]],Tmotif[],3,0),0)</f>
        <v>0</v>
      </c>
      <c r="O379" s="45">
        <f ca="1">IF(WEEKDAY(Tableau1[[#This Row],[Date]],2)&lt;7,0,MAX(0,SUM(OFFSET(Tableau1[[#This Row],[Nombre heures]],-6,,7))+SUM(OFFSET(Tableau1[[#This Row],[H_Abs]],-6,,7))-_HS))</f>
        <v>0</v>
      </c>
      <c r="P379" s="45" t="str">
        <f>IF(Tableau1[[#This Row],[Dimanche/Férié]]="Dimanche/Férié",Tableau1[[#This Row],[Nombre heures]],"")</f>
        <v/>
      </c>
    </row>
    <row r="380" spans="2:16" hidden="1">
      <c r="B380" s="40">
        <f>_xlfn.ISOWEEKNUM(Tableau1[[#This Row],[Date]])</f>
        <v>41</v>
      </c>
      <c r="C380" s="41">
        <f>debut+ROW()-ROW(Tableau1[[#Headers],[Date]])-1</f>
        <v>44848</v>
      </c>
      <c r="D380" s="26" t="str" cm="1">
        <f t="array" ref="D380">IF(OR(Calendrier!$C$3:$C$57=Tableau1[[#This Row],[Date]]),"Dimanche/Férié",IF(WEEKDAY(Tableau1[[#This Row],[Date]])=1,"Dimanche/Férié",""))</f>
        <v/>
      </c>
      <c r="E380" s="26">
        <f>MONTH(Tableau1[[#This Row],[Date]])</f>
        <v>10</v>
      </c>
      <c r="F380" s="26">
        <f>YEAR(Tableau1[[#This Row],[Date]])</f>
        <v>2022</v>
      </c>
      <c r="G380" s="52"/>
      <c r="H380" s="52"/>
      <c r="I380" s="53"/>
      <c r="J380" s="42"/>
      <c r="K380" s="42"/>
      <c r="L380" s="43"/>
      <c r="M3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0" s="45">
        <f>IFERROR(VLOOKUP(Tableau1[[#This Row],[Motif absence 
]],Tmotif[],3,0),0)</f>
        <v>0</v>
      </c>
      <c r="O380" s="45">
        <f ca="1">IF(WEEKDAY(Tableau1[[#This Row],[Date]],2)&lt;7,0,MAX(0,SUM(OFFSET(Tableau1[[#This Row],[Nombre heures]],-6,,7))+SUM(OFFSET(Tableau1[[#This Row],[H_Abs]],-6,,7))-_HS))</f>
        <v>0</v>
      </c>
      <c r="P380" s="45" t="str">
        <f>IF(Tableau1[[#This Row],[Dimanche/Férié]]="Dimanche/Férié",Tableau1[[#This Row],[Nombre heures]],"")</f>
        <v/>
      </c>
    </row>
    <row r="381" spans="2:16" hidden="1">
      <c r="B381" s="40">
        <f>_xlfn.ISOWEEKNUM(Tableau1[[#This Row],[Date]])</f>
        <v>41</v>
      </c>
      <c r="C381" s="41">
        <f>debut+ROW()-ROW(Tableau1[[#Headers],[Date]])-1</f>
        <v>44849</v>
      </c>
      <c r="D381" s="26" t="str" cm="1">
        <f t="array" ref="D381">IF(OR(Calendrier!$C$3:$C$57=Tableau1[[#This Row],[Date]]),"Dimanche/Férié",IF(WEEKDAY(Tableau1[[#This Row],[Date]])=1,"Dimanche/Férié",""))</f>
        <v/>
      </c>
      <c r="E381" s="26">
        <f>MONTH(Tableau1[[#This Row],[Date]])</f>
        <v>10</v>
      </c>
      <c r="F381" s="26">
        <f>YEAR(Tableau1[[#This Row],[Date]])</f>
        <v>2022</v>
      </c>
      <c r="G381" s="52"/>
      <c r="H381" s="52"/>
      <c r="I381" s="53"/>
      <c r="J381" s="42"/>
      <c r="K381" s="42"/>
      <c r="L381" s="43"/>
      <c r="M3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1" s="45">
        <f>IFERROR(VLOOKUP(Tableau1[[#This Row],[Motif absence 
]],Tmotif[],3,0),0)</f>
        <v>0</v>
      </c>
      <c r="O381" s="45">
        <f ca="1">IF(WEEKDAY(Tableau1[[#This Row],[Date]],2)&lt;7,0,MAX(0,SUM(OFFSET(Tableau1[[#This Row],[Nombre heures]],-6,,7))+SUM(OFFSET(Tableau1[[#This Row],[H_Abs]],-6,,7))-_HS))</f>
        <v>0</v>
      </c>
      <c r="P381" s="45" t="str">
        <f>IF(Tableau1[[#This Row],[Dimanche/Férié]]="Dimanche/Férié",Tableau1[[#This Row],[Nombre heures]],"")</f>
        <v/>
      </c>
    </row>
    <row r="382" spans="2:16" hidden="1">
      <c r="B382" s="40">
        <f>_xlfn.ISOWEEKNUM(Tableau1[[#This Row],[Date]])</f>
        <v>41</v>
      </c>
      <c r="C382" s="41">
        <f>debut+ROW()-ROW(Tableau1[[#Headers],[Date]])-1</f>
        <v>44850</v>
      </c>
      <c r="D382" s="26" t="str" cm="1">
        <f t="array" ref="D382">IF(OR(Calendrier!$C$3:$C$57=Tableau1[[#This Row],[Date]]),"Dimanche/Férié",IF(WEEKDAY(Tableau1[[#This Row],[Date]])=1,"Dimanche/Férié",""))</f>
        <v>Dimanche/Férié</v>
      </c>
      <c r="E382" s="26">
        <f>MONTH(Tableau1[[#This Row],[Date]])</f>
        <v>10</v>
      </c>
      <c r="F382" s="26">
        <f>YEAR(Tableau1[[#This Row],[Date]])</f>
        <v>2022</v>
      </c>
      <c r="G382" s="52"/>
      <c r="H382" s="52"/>
      <c r="I382" s="53"/>
      <c r="J382" s="42"/>
      <c r="K382" s="42"/>
      <c r="L382" s="43"/>
      <c r="M3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2" s="45">
        <f>IFERROR(VLOOKUP(Tableau1[[#This Row],[Motif absence 
]],Tmotif[],3,0),0)</f>
        <v>0</v>
      </c>
      <c r="O382" s="45">
        <f ca="1">IF(WEEKDAY(Tableau1[[#This Row],[Date]],2)&lt;7,0,MAX(0,SUM(OFFSET(Tableau1[[#This Row],[Nombre heures]],-6,,7))+SUM(OFFSET(Tableau1[[#This Row],[H_Abs]],-6,,7))-_HS))</f>
        <v>0</v>
      </c>
      <c r="P382" s="45" t="str">
        <f>IF(Tableau1[[#This Row],[Dimanche/Férié]]="Dimanche/Férié",Tableau1[[#This Row],[Nombre heures]],"")</f>
        <v/>
      </c>
    </row>
    <row r="383" spans="2:16" hidden="1">
      <c r="B383" s="40">
        <f>_xlfn.ISOWEEKNUM(Tableau1[[#This Row],[Date]])</f>
        <v>42</v>
      </c>
      <c r="C383" s="41">
        <f>debut+ROW()-ROW(Tableau1[[#Headers],[Date]])-1</f>
        <v>44851</v>
      </c>
      <c r="D383" s="26" t="str" cm="1">
        <f t="array" ref="D383">IF(OR(Calendrier!$C$3:$C$57=Tableau1[[#This Row],[Date]]),"Dimanche/Férié",IF(WEEKDAY(Tableau1[[#This Row],[Date]])=1,"Dimanche/Férié",""))</f>
        <v/>
      </c>
      <c r="E383" s="26">
        <f>MONTH(Tableau1[[#This Row],[Date]])</f>
        <v>10</v>
      </c>
      <c r="F383" s="26">
        <f>YEAR(Tableau1[[#This Row],[Date]])</f>
        <v>2022</v>
      </c>
      <c r="G383" s="52"/>
      <c r="H383" s="52"/>
      <c r="I383" s="53"/>
      <c r="J383" s="42"/>
      <c r="K383" s="42"/>
      <c r="L383" s="43"/>
      <c r="M3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3" s="45">
        <f>IFERROR(VLOOKUP(Tableau1[[#This Row],[Motif absence 
]],Tmotif[],3,0),0)</f>
        <v>0</v>
      </c>
      <c r="O383" s="45">
        <f ca="1">IF(WEEKDAY(Tableau1[[#This Row],[Date]],2)&lt;7,0,MAX(0,SUM(OFFSET(Tableau1[[#This Row],[Nombre heures]],-6,,7))+SUM(OFFSET(Tableau1[[#This Row],[H_Abs]],-6,,7))-_HS))</f>
        <v>0</v>
      </c>
      <c r="P383" s="45" t="str">
        <f>IF(Tableau1[[#This Row],[Dimanche/Férié]]="Dimanche/Férié",Tableau1[[#This Row],[Nombre heures]],"")</f>
        <v/>
      </c>
    </row>
    <row r="384" spans="2:16" hidden="1">
      <c r="B384" s="40">
        <f>_xlfn.ISOWEEKNUM(Tableau1[[#This Row],[Date]])</f>
        <v>42</v>
      </c>
      <c r="C384" s="41">
        <f>debut+ROW()-ROW(Tableau1[[#Headers],[Date]])-1</f>
        <v>44852</v>
      </c>
      <c r="D384" s="26" t="str" cm="1">
        <f t="array" ref="D384">IF(OR(Calendrier!$C$3:$C$57=Tableau1[[#This Row],[Date]]),"Dimanche/Férié",IF(WEEKDAY(Tableau1[[#This Row],[Date]])=1,"Dimanche/Férié",""))</f>
        <v/>
      </c>
      <c r="E384" s="26">
        <f>MONTH(Tableau1[[#This Row],[Date]])</f>
        <v>10</v>
      </c>
      <c r="F384" s="26">
        <f>YEAR(Tableau1[[#This Row],[Date]])</f>
        <v>2022</v>
      </c>
      <c r="G384" s="52"/>
      <c r="H384" s="52"/>
      <c r="I384" s="53"/>
      <c r="J384" s="42"/>
      <c r="K384" s="42"/>
      <c r="L384" s="43"/>
      <c r="M3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4" s="45">
        <f>IFERROR(VLOOKUP(Tableau1[[#This Row],[Motif absence 
]],Tmotif[],3,0),0)</f>
        <v>0</v>
      </c>
      <c r="O384" s="45">
        <f ca="1">IF(WEEKDAY(Tableau1[[#This Row],[Date]],2)&lt;7,0,MAX(0,SUM(OFFSET(Tableau1[[#This Row],[Nombre heures]],-6,,7))+SUM(OFFSET(Tableau1[[#This Row],[H_Abs]],-6,,7))-_HS))</f>
        <v>0</v>
      </c>
      <c r="P384" s="45" t="str">
        <f>IF(Tableau1[[#This Row],[Dimanche/Férié]]="Dimanche/Férié",Tableau1[[#This Row],[Nombre heures]],"")</f>
        <v/>
      </c>
    </row>
    <row r="385" spans="2:16" hidden="1">
      <c r="B385" s="40">
        <f>_xlfn.ISOWEEKNUM(Tableau1[[#This Row],[Date]])</f>
        <v>42</v>
      </c>
      <c r="C385" s="41">
        <f>debut+ROW()-ROW(Tableau1[[#Headers],[Date]])-1</f>
        <v>44853</v>
      </c>
      <c r="D385" s="26" t="str" cm="1">
        <f t="array" ref="D385">IF(OR(Calendrier!$C$3:$C$57=Tableau1[[#This Row],[Date]]),"Dimanche/Férié",IF(WEEKDAY(Tableau1[[#This Row],[Date]])=1,"Dimanche/Férié",""))</f>
        <v/>
      </c>
      <c r="E385" s="26">
        <f>MONTH(Tableau1[[#This Row],[Date]])</f>
        <v>10</v>
      </c>
      <c r="F385" s="26">
        <f>YEAR(Tableau1[[#This Row],[Date]])</f>
        <v>2022</v>
      </c>
      <c r="G385" s="52"/>
      <c r="H385" s="52"/>
      <c r="I385" s="53"/>
      <c r="J385" s="42"/>
      <c r="K385" s="42"/>
      <c r="L385" s="43"/>
      <c r="M3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5" s="45">
        <f>IFERROR(VLOOKUP(Tableau1[[#This Row],[Motif absence 
]],Tmotif[],3,0),0)</f>
        <v>0</v>
      </c>
      <c r="O385" s="45">
        <f ca="1">IF(WEEKDAY(Tableau1[[#This Row],[Date]],2)&lt;7,0,MAX(0,SUM(OFFSET(Tableau1[[#This Row],[Nombre heures]],-6,,7))+SUM(OFFSET(Tableau1[[#This Row],[H_Abs]],-6,,7))-_HS))</f>
        <v>0</v>
      </c>
      <c r="P385" s="45" t="str">
        <f>IF(Tableau1[[#This Row],[Dimanche/Férié]]="Dimanche/Férié",Tableau1[[#This Row],[Nombre heures]],"")</f>
        <v/>
      </c>
    </row>
    <row r="386" spans="2:16" hidden="1">
      <c r="B386" s="40">
        <f>_xlfn.ISOWEEKNUM(Tableau1[[#This Row],[Date]])</f>
        <v>42</v>
      </c>
      <c r="C386" s="41">
        <f>debut+ROW()-ROW(Tableau1[[#Headers],[Date]])-1</f>
        <v>44854</v>
      </c>
      <c r="D386" s="26" t="str" cm="1">
        <f t="array" ref="D386">IF(OR(Calendrier!$C$3:$C$57=Tableau1[[#This Row],[Date]]),"Dimanche/Férié",IF(WEEKDAY(Tableau1[[#This Row],[Date]])=1,"Dimanche/Férié",""))</f>
        <v/>
      </c>
      <c r="E386" s="26">
        <f>MONTH(Tableau1[[#This Row],[Date]])</f>
        <v>10</v>
      </c>
      <c r="F386" s="26">
        <f>YEAR(Tableau1[[#This Row],[Date]])</f>
        <v>2022</v>
      </c>
      <c r="G386" s="52"/>
      <c r="H386" s="52"/>
      <c r="I386" s="53"/>
      <c r="J386" s="42"/>
      <c r="K386" s="42"/>
      <c r="L386" s="43"/>
      <c r="M3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6" s="45">
        <f>IFERROR(VLOOKUP(Tableau1[[#This Row],[Motif absence 
]],Tmotif[],3,0),0)</f>
        <v>0</v>
      </c>
      <c r="O386" s="45">
        <f ca="1">IF(WEEKDAY(Tableau1[[#This Row],[Date]],2)&lt;7,0,MAX(0,SUM(OFFSET(Tableau1[[#This Row],[Nombre heures]],-6,,7))+SUM(OFFSET(Tableau1[[#This Row],[H_Abs]],-6,,7))-_HS))</f>
        <v>0</v>
      </c>
      <c r="P386" s="45" t="str">
        <f>IF(Tableau1[[#This Row],[Dimanche/Férié]]="Dimanche/Férié",Tableau1[[#This Row],[Nombre heures]],"")</f>
        <v/>
      </c>
    </row>
    <row r="387" spans="2:16" hidden="1">
      <c r="B387" s="40">
        <f>_xlfn.ISOWEEKNUM(Tableau1[[#This Row],[Date]])</f>
        <v>42</v>
      </c>
      <c r="C387" s="41">
        <f>debut+ROW()-ROW(Tableau1[[#Headers],[Date]])-1</f>
        <v>44855</v>
      </c>
      <c r="D387" s="26" t="str" cm="1">
        <f t="array" ref="D387">IF(OR(Calendrier!$C$3:$C$57=Tableau1[[#This Row],[Date]]),"Dimanche/Férié",IF(WEEKDAY(Tableau1[[#This Row],[Date]])=1,"Dimanche/Férié",""))</f>
        <v/>
      </c>
      <c r="E387" s="26">
        <f>MONTH(Tableau1[[#This Row],[Date]])</f>
        <v>10</v>
      </c>
      <c r="F387" s="26">
        <f>YEAR(Tableau1[[#This Row],[Date]])</f>
        <v>2022</v>
      </c>
      <c r="G387" s="52"/>
      <c r="H387" s="52"/>
      <c r="I387" s="53"/>
      <c r="J387" s="42"/>
      <c r="K387" s="42"/>
      <c r="L387" s="43"/>
      <c r="M3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7" s="45">
        <f>IFERROR(VLOOKUP(Tableau1[[#This Row],[Motif absence 
]],Tmotif[],3,0),0)</f>
        <v>0</v>
      </c>
      <c r="O387" s="45">
        <f ca="1">IF(WEEKDAY(Tableau1[[#This Row],[Date]],2)&lt;7,0,MAX(0,SUM(OFFSET(Tableau1[[#This Row],[Nombre heures]],-6,,7))+SUM(OFFSET(Tableau1[[#This Row],[H_Abs]],-6,,7))-_HS))</f>
        <v>0</v>
      </c>
      <c r="P387" s="45" t="str">
        <f>IF(Tableau1[[#This Row],[Dimanche/Férié]]="Dimanche/Férié",Tableau1[[#This Row],[Nombre heures]],"")</f>
        <v/>
      </c>
    </row>
    <row r="388" spans="2:16" hidden="1">
      <c r="B388" s="40">
        <f>_xlfn.ISOWEEKNUM(Tableau1[[#This Row],[Date]])</f>
        <v>42</v>
      </c>
      <c r="C388" s="41">
        <f>debut+ROW()-ROW(Tableau1[[#Headers],[Date]])-1</f>
        <v>44856</v>
      </c>
      <c r="D388" s="26" t="str" cm="1">
        <f t="array" ref="D388">IF(OR(Calendrier!$C$3:$C$57=Tableau1[[#This Row],[Date]]),"Dimanche/Férié",IF(WEEKDAY(Tableau1[[#This Row],[Date]])=1,"Dimanche/Férié",""))</f>
        <v/>
      </c>
      <c r="E388" s="26">
        <f>MONTH(Tableau1[[#This Row],[Date]])</f>
        <v>10</v>
      </c>
      <c r="F388" s="26">
        <f>YEAR(Tableau1[[#This Row],[Date]])</f>
        <v>2022</v>
      </c>
      <c r="G388" s="52"/>
      <c r="H388" s="52"/>
      <c r="I388" s="53"/>
      <c r="J388" s="42"/>
      <c r="K388" s="42"/>
      <c r="L388" s="43"/>
      <c r="M3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8" s="45">
        <f>IFERROR(VLOOKUP(Tableau1[[#This Row],[Motif absence 
]],Tmotif[],3,0),0)</f>
        <v>0</v>
      </c>
      <c r="O388" s="45">
        <f ca="1">IF(WEEKDAY(Tableau1[[#This Row],[Date]],2)&lt;7,0,MAX(0,SUM(OFFSET(Tableau1[[#This Row],[Nombre heures]],-6,,7))+SUM(OFFSET(Tableau1[[#This Row],[H_Abs]],-6,,7))-_HS))</f>
        <v>0</v>
      </c>
      <c r="P388" s="45" t="str">
        <f>IF(Tableau1[[#This Row],[Dimanche/Férié]]="Dimanche/Férié",Tableau1[[#This Row],[Nombre heures]],"")</f>
        <v/>
      </c>
    </row>
    <row r="389" spans="2:16" hidden="1">
      <c r="B389" s="40">
        <f>_xlfn.ISOWEEKNUM(Tableau1[[#This Row],[Date]])</f>
        <v>42</v>
      </c>
      <c r="C389" s="41">
        <f>debut+ROW()-ROW(Tableau1[[#Headers],[Date]])-1</f>
        <v>44857</v>
      </c>
      <c r="D389" s="26" t="str" cm="1">
        <f t="array" ref="D389">IF(OR(Calendrier!$C$3:$C$57=Tableau1[[#This Row],[Date]]),"Dimanche/Férié",IF(WEEKDAY(Tableau1[[#This Row],[Date]])=1,"Dimanche/Férié",""))</f>
        <v>Dimanche/Férié</v>
      </c>
      <c r="E389" s="26">
        <f>MONTH(Tableau1[[#This Row],[Date]])</f>
        <v>10</v>
      </c>
      <c r="F389" s="26">
        <f>YEAR(Tableau1[[#This Row],[Date]])</f>
        <v>2022</v>
      </c>
      <c r="G389" s="52"/>
      <c r="H389" s="52"/>
      <c r="I389" s="53"/>
      <c r="J389" s="42"/>
      <c r="K389" s="42"/>
      <c r="L389" s="43"/>
      <c r="M3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9" s="45">
        <f>IFERROR(VLOOKUP(Tableau1[[#This Row],[Motif absence 
]],Tmotif[],3,0),0)</f>
        <v>0</v>
      </c>
      <c r="O389" s="45">
        <f ca="1">IF(WEEKDAY(Tableau1[[#This Row],[Date]],2)&lt;7,0,MAX(0,SUM(OFFSET(Tableau1[[#This Row],[Nombre heures]],-6,,7))+SUM(OFFSET(Tableau1[[#This Row],[H_Abs]],-6,,7))-_HS))</f>
        <v>0</v>
      </c>
      <c r="P389" s="45" t="str">
        <f>IF(Tableau1[[#This Row],[Dimanche/Férié]]="Dimanche/Férié",Tableau1[[#This Row],[Nombre heures]],"")</f>
        <v/>
      </c>
    </row>
    <row r="390" spans="2:16" hidden="1">
      <c r="B390" s="40">
        <f>_xlfn.ISOWEEKNUM(Tableau1[[#This Row],[Date]])</f>
        <v>43</v>
      </c>
      <c r="C390" s="41">
        <f>debut+ROW()-ROW(Tableau1[[#Headers],[Date]])-1</f>
        <v>44858</v>
      </c>
      <c r="D390" s="26" t="str" cm="1">
        <f t="array" ref="D390">IF(OR(Calendrier!$C$3:$C$57=Tableau1[[#This Row],[Date]]),"Dimanche/Férié",IF(WEEKDAY(Tableau1[[#This Row],[Date]])=1,"Dimanche/Férié",""))</f>
        <v/>
      </c>
      <c r="E390" s="26">
        <f>MONTH(Tableau1[[#This Row],[Date]])</f>
        <v>10</v>
      </c>
      <c r="F390" s="26">
        <f>YEAR(Tableau1[[#This Row],[Date]])</f>
        <v>2022</v>
      </c>
      <c r="G390" s="52"/>
      <c r="H390" s="52"/>
      <c r="I390" s="53"/>
      <c r="J390" s="42"/>
      <c r="K390" s="42"/>
      <c r="L390" s="43"/>
      <c r="M3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0" s="45">
        <f>IFERROR(VLOOKUP(Tableau1[[#This Row],[Motif absence 
]],Tmotif[],3,0),0)</f>
        <v>0</v>
      </c>
      <c r="O390" s="45">
        <f ca="1">IF(WEEKDAY(Tableau1[[#This Row],[Date]],2)&lt;7,0,MAX(0,SUM(OFFSET(Tableau1[[#This Row],[Nombre heures]],-6,,7))+SUM(OFFSET(Tableau1[[#This Row],[H_Abs]],-6,,7))-_HS))</f>
        <v>0</v>
      </c>
      <c r="P390" s="45" t="str">
        <f>IF(Tableau1[[#This Row],[Dimanche/Férié]]="Dimanche/Férié",Tableau1[[#This Row],[Nombre heures]],"")</f>
        <v/>
      </c>
    </row>
    <row r="391" spans="2:16" hidden="1">
      <c r="B391" s="40">
        <f>_xlfn.ISOWEEKNUM(Tableau1[[#This Row],[Date]])</f>
        <v>43</v>
      </c>
      <c r="C391" s="41">
        <f>debut+ROW()-ROW(Tableau1[[#Headers],[Date]])-1</f>
        <v>44859</v>
      </c>
      <c r="D391" s="26" t="str" cm="1">
        <f t="array" ref="D391">IF(OR(Calendrier!$C$3:$C$57=Tableau1[[#This Row],[Date]]),"Dimanche/Férié",IF(WEEKDAY(Tableau1[[#This Row],[Date]])=1,"Dimanche/Férié",""))</f>
        <v/>
      </c>
      <c r="E391" s="26">
        <f>MONTH(Tableau1[[#This Row],[Date]])</f>
        <v>10</v>
      </c>
      <c r="F391" s="26">
        <f>YEAR(Tableau1[[#This Row],[Date]])</f>
        <v>2022</v>
      </c>
      <c r="G391" s="52"/>
      <c r="H391" s="52"/>
      <c r="I391" s="53"/>
      <c r="J391" s="42"/>
      <c r="K391" s="42"/>
      <c r="L391" s="43"/>
      <c r="M3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1" s="45">
        <f>IFERROR(VLOOKUP(Tableau1[[#This Row],[Motif absence 
]],Tmotif[],3,0),0)</f>
        <v>0</v>
      </c>
      <c r="O391" s="45">
        <f ca="1">IF(WEEKDAY(Tableau1[[#This Row],[Date]],2)&lt;7,0,MAX(0,SUM(OFFSET(Tableau1[[#This Row],[Nombre heures]],-6,,7))+SUM(OFFSET(Tableau1[[#This Row],[H_Abs]],-6,,7))-_HS))</f>
        <v>0</v>
      </c>
      <c r="P391" s="45" t="str">
        <f>IF(Tableau1[[#This Row],[Dimanche/Férié]]="Dimanche/Férié",Tableau1[[#This Row],[Nombre heures]],"")</f>
        <v/>
      </c>
    </row>
    <row r="392" spans="2:16" hidden="1">
      <c r="B392" s="40">
        <f>_xlfn.ISOWEEKNUM(Tableau1[[#This Row],[Date]])</f>
        <v>43</v>
      </c>
      <c r="C392" s="41">
        <f>debut+ROW()-ROW(Tableau1[[#Headers],[Date]])-1</f>
        <v>44860</v>
      </c>
      <c r="D392" s="26" t="str" cm="1">
        <f t="array" ref="D392">IF(OR(Calendrier!$C$3:$C$57=Tableau1[[#This Row],[Date]]),"Dimanche/Férié",IF(WEEKDAY(Tableau1[[#This Row],[Date]])=1,"Dimanche/Férié",""))</f>
        <v/>
      </c>
      <c r="E392" s="26">
        <f>MONTH(Tableau1[[#This Row],[Date]])</f>
        <v>10</v>
      </c>
      <c r="F392" s="26">
        <f>YEAR(Tableau1[[#This Row],[Date]])</f>
        <v>2022</v>
      </c>
      <c r="G392" s="52"/>
      <c r="H392" s="52"/>
      <c r="I392" s="53"/>
      <c r="J392" s="42"/>
      <c r="K392" s="42"/>
      <c r="L392" s="43"/>
      <c r="M3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2" s="45">
        <f>IFERROR(VLOOKUP(Tableau1[[#This Row],[Motif absence 
]],Tmotif[],3,0),0)</f>
        <v>0</v>
      </c>
      <c r="O392" s="45">
        <f ca="1">IF(WEEKDAY(Tableau1[[#This Row],[Date]],2)&lt;7,0,MAX(0,SUM(OFFSET(Tableau1[[#This Row],[Nombre heures]],-6,,7))+SUM(OFFSET(Tableau1[[#This Row],[H_Abs]],-6,,7))-_HS))</f>
        <v>0</v>
      </c>
      <c r="P392" s="45" t="str">
        <f>IF(Tableau1[[#This Row],[Dimanche/Férié]]="Dimanche/Férié",Tableau1[[#This Row],[Nombre heures]],"")</f>
        <v/>
      </c>
    </row>
    <row r="393" spans="2:16" hidden="1">
      <c r="B393" s="40">
        <f>_xlfn.ISOWEEKNUM(Tableau1[[#This Row],[Date]])</f>
        <v>43</v>
      </c>
      <c r="C393" s="41">
        <f>debut+ROW()-ROW(Tableau1[[#Headers],[Date]])-1</f>
        <v>44861</v>
      </c>
      <c r="D393" s="26" t="str" cm="1">
        <f t="array" ref="D393">IF(OR(Calendrier!$C$3:$C$57=Tableau1[[#This Row],[Date]]),"Dimanche/Férié",IF(WEEKDAY(Tableau1[[#This Row],[Date]])=1,"Dimanche/Férié",""))</f>
        <v/>
      </c>
      <c r="E393" s="26">
        <f>MONTH(Tableau1[[#This Row],[Date]])</f>
        <v>10</v>
      </c>
      <c r="F393" s="26">
        <f>YEAR(Tableau1[[#This Row],[Date]])</f>
        <v>2022</v>
      </c>
      <c r="G393" s="52"/>
      <c r="H393" s="52"/>
      <c r="I393" s="53"/>
      <c r="J393" s="42"/>
      <c r="K393" s="42"/>
      <c r="L393" s="43"/>
      <c r="M3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3" s="45">
        <f>IFERROR(VLOOKUP(Tableau1[[#This Row],[Motif absence 
]],Tmotif[],3,0),0)</f>
        <v>0</v>
      </c>
      <c r="O393" s="45">
        <f ca="1">IF(WEEKDAY(Tableau1[[#This Row],[Date]],2)&lt;7,0,MAX(0,SUM(OFFSET(Tableau1[[#This Row],[Nombre heures]],-6,,7))+SUM(OFFSET(Tableau1[[#This Row],[H_Abs]],-6,,7))-_HS))</f>
        <v>0</v>
      </c>
      <c r="P393" s="45" t="str">
        <f>IF(Tableau1[[#This Row],[Dimanche/Férié]]="Dimanche/Férié",Tableau1[[#This Row],[Nombre heures]],"")</f>
        <v/>
      </c>
    </row>
    <row r="394" spans="2:16" hidden="1">
      <c r="B394" s="40">
        <f>_xlfn.ISOWEEKNUM(Tableau1[[#This Row],[Date]])</f>
        <v>43</v>
      </c>
      <c r="C394" s="41">
        <f>debut+ROW()-ROW(Tableau1[[#Headers],[Date]])-1</f>
        <v>44862</v>
      </c>
      <c r="D394" s="26" t="str" cm="1">
        <f t="array" ref="D394">IF(OR(Calendrier!$C$3:$C$57=Tableau1[[#This Row],[Date]]),"Dimanche/Férié",IF(WEEKDAY(Tableau1[[#This Row],[Date]])=1,"Dimanche/Férié",""))</f>
        <v/>
      </c>
      <c r="E394" s="26">
        <f>MONTH(Tableau1[[#This Row],[Date]])</f>
        <v>10</v>
      </c>
      <c r="F394" s="26">
        <f>YEAR(Tableau1[[#This Row],[Date]])</f>
        <v>2022</v>
      </c>
      <c r="G394" s="52"/>
      <c r="H394" s="52"/>
      <c r="I394" s="53"/>
      <c r="J394" s="42"/>
      <c r="K394" s="42"/>
      <c r="L394" s="43"/>
      <c r="M3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4" s="45">
        <f>IFERROR(VLOOKUP(Tableau1[[#This Row],[Motif absence 
]],Tmotif[],3,0),0)</f>
        <v>0</v>
      </c>
      <c r="O394" s="45">
        <f ca="1">IF(WEEKDAY(Tableau1[[#This Row],[Date]],2)&lt;7,0,MAX(0,SUM(OFFSET(Tableau1[[#This Row],[Nombre heures]],-6,,7))+SUM(OFFSET(Tableau1[[#This Row],[H_Abs]],-6,,7))-_HS))</f>
        <v>0</v>
      </c>
      <c r="P394" s="45" t="str">
        <f>IF(Tableau1[[#This Row],[Dimanche/Férié]]="Dimanche/Férié",Tableau1[[#This Row],[Nombre heures]],"")</f>
        <v/>
      </c>
    </row>
    <row r="395" spans="2:16" hidden="1">
      <c r="B395" s="40">
        <f>_xlfn.ISOWEEKNUM(Tableau1[[#This Row],[Date]])</f>
        <v>43</v>
      </c>
      <c r="C395" s="41">
        <f>debut+ROW()-ROW(Tableau1[[#Headers],[Date]])-1</f>
        <v>44863</v>
      </c>
      <c r="D395" s="26" t="str" cm="1">
        <f t="array" ref="D395">IF(OR(Calendrier!$C$3:$C$57=Tableau1[[#This Row],[Date]]),"Dimanche/Férié",IF(WEEKDAY(Tableau1[[#This Row],[Date]])=1,"Dimanche/Férié",""))</f>
        <v/>
      </c>
      <c r="E395" s="26">
        <f>MONTH(Tableau1[[#This Row],[Date]])</f>
        <v>10</v>
      </c>
      <c r="F395" s="26">
        <f>YEAR(Tableau1[[#This Row],[Date]])</f>
        <v>2022</v>
      </c>
      <c r="G395" s="52"/>
      <c r="H395" s="52"/>
      <c r="I395" s="53"/>
      <c r="J395" s="42"/>
      <c r="K395" s="42"/>
      <c r="L395" s="43"/>
      <c r="M3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5" s="45">
        <f>IFERROR(VLOOKUP(Tableau1[[#This Row],[Motif absence 
]],Tmotif[],3,0),0)</f>
        <v>0</v>
      </c>
      <c r="O395" s="45">
        <f ca="1">IF(WEEKDAY(Tableau1[[#This Row],[Date]],2)&lt;7,0,MAX(0,SUM(OFFSET(Tableau1[[#This Row],[Nombre heures]],-6,,7))+SUM(OFFSET(Tableau1[[#This Row],[H_Abs]],-6,,7))-_HS))</f>
        <v>0</v>
      </c>
      <c r="P395" s="45" t="str">
        <f>IF(Tableau1[[#This Row],[Dimanche/Férié]]="Dimanche/Férié",Tableau1[[#This Row],[Nombre heures]],"")</f>
        <v/>
      </c>
    </row>
    <row r="396" spans="2:16" hidden="1">
      <c r="B396" s="40">
        <f>_xlfn.ISOWEEKNUM(Tableau1[[#This Row],[Date]])</f>
        <v>43</v>
      </c>
      <c r="C396" s="41">
        <f>debut+ROW()-ROW(Tableau1[[#Headers],[Date]])-1</f>
        <v>44864</v>
      </c>
      <c r="D396" s="26" t="str" cm="1">
        <f t="array" ref="D396">IF(OR(Calendrier!$C$3:$C$57=Tableau1[[#This Row],[Date]]),"Dimanche/Férié",IF(WEEKDAY(Tableau1[[#This Row],[Date]])=1,"Dimanche/Férié",""))</f>
        <v>Dimanche/Férié</v>
      </c>
      <c r="E396" s="26">
        <f>MONTH(Tableau1[[#This Row],[Date]])</f>
        <v>10</v>
      </c>
      <c r="F396" s="26">
        <f>YEAR(Tableau1[[#This Row],[Date]])</f>
        <v>2022</v>
      </c>
      <c r="G396" s="52"/>
      <c r="H396" s="52"/>
      <c r="I396" s="53"/>
      <c r="J396" s="42"/>
      <c r="K396" s="42"/>
      <c r="L396" s="43"/>
      <c r="M3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6" s="45">
        <f>IFERROR(VLOOKUP(Tableau1[[#This Row],[Motif absence 
]],Tmotif[],3,0),0)</f>
        <v>0</v>
      </c>
      <c r="O396" s="45">
        <f ca="1">IF(WEEKDAY(Tableau1[[#This Row],[Date]],2)&lt;7,0,MAX(0,SUM(OFFSET(Tableau1[[#This Row],[Nombre heures]],-6,,7))+SUM(OFFSET(Tableau1[[#This Row],[H_Abs]],-6,,7))-_HS))</f>
        <v>0</v>
      </c>
      <c r="P396" s="45" t="str">
        <f>IF(Tableau1[[#This Row],[Dimanche/Férié]]="Dimanche/Férié",Tableau1[[#This Row],[Nombre heures]],"")</f>
        <v/>
      </c>
    </row>
    <row r="397" spans="2:16" hidden="1">
      <c r="B397" s="40">
        <f>_xlfn.ISOWEEKNUM(Tableau1[[#This Row],[Date]])</f>
        <v>44</v>
      </c>
      <c r="C397" s="41">
        <f>debut+ROW()-ROW(Tableau1[[#Headers],[Date]])-1</f>
        <v>44865</v>
      </c>
      <c r="D397" s="26" t="str" cm="1">
        <f t="array" ref="D397">IF(OR(Calendrier!$C$3:$C$57=Tableau1[[#This Row],[Date]]),"Dimanche/Férié",IF(WEEKDAY(Tableau1[[#This Row],[Date]])=1,"Dimanche/Férié",""))</f>
        <v/>
      </c>
      <c r="E397" s="26">
        <f>MONTH(Tableau1[[#This Row],[Date]])</f>
        <v>10</v>
      </c>
      <c r="F397" s="26">
        <f>YEAR(Tableau1[[#This Row],[Date]])</f>
        <v>2022</v>
      </c>
      <c r="G397" s="52"/>
      <c r="H397" s="52"/>
      <c r="I397" s="53"/>
      <c r="J397" s="42"/>
      <c r="K397" s="42"/>
      <c r="L397" s="43"/>
      <c r="M3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7" s="45">
        <f>IFERROR(VLOOKUP(Tableau1[[#This Row],[Motif absence 
]],Tmotif[],3,0),0)</f>
        <v>0</v>
      </c>
      <c r="O397" s="45">
        <f ca="1">IF(WEEKDAY(Tableau1[[#This Row],[Date]],2)&lt;7,0,MAX(0,SUM(OFFSET(Tableau1[[#This Row],[Nombre heures]],-6,,7))+SUM(OFFSET(Tableau1[[#This Row],[H_Abs]],-6,,7))-_HS))</f>
        <v>0</v>
      </c>
      <c r="P397" s="45" t="str">
        <f>IF(Tableau1[[#This Row],[Dimanche/Férié]]="Dimanche/Férié",Tableau1[[#This Row],[Nombre heures]],"")</f>
        <v/>
      </c>
    </row>
    <row r="398" spans="2:16" hidden="1">
      <c r="B398" s="40">
        <f>_xlfn.ISOWEEKNUM(Tableau1[[#This Row],[Date]])</f>
        <v>44</v>
      </c>
      <c r="C398" s="41">
        <f>debut+ROW()-ROW(Tableau1[[#Headers],[Date]])-1</f>
        <v>44866</v>
      </c>
      <c r="D398" s="26" t="str" cm="1">
        <f t="array" ref="D398">IF(OR(Calendrier!$C$3:$C$57=Tableau1[[#This Row],[Date]]),"Dimanche/Férié",IF(WEEKDAY(Tableau1[[#This Row],[Date]])=1,"Dimanche/Férié",""))</f>
        <v>Dimanche/Férié</v>
      </c>
      <c r="E398" s="26">
        <f>MONTH(Tableau1[[#This Row],[Date]])</f>
        <v>11</v>
      </c>
      <c r="F398" s="26">
        <f>YEAR(Tableau1[[#This Row],[Date]])</f>
        <v>2022</v>
      </c>
      <c r="G398" s="52"/>
      <c r="H398" s="52"/>
      <c r="I398" s="53"/>
      <c r="J398" s="42"/>
      <c r="K398" s="42"/>
      <c r="L398" s="43"/>
      <c r="M3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8" s="45">
        <f>IFERROR(VLOOKUP(Tableau1[[#This Row],[Motif absence 
]],Tmotif[],3,0),0)</f>
        <v>0</v>
      </c>
      <c r="O398" s="45">
        <f ca="1">IF(WEEKDAY(Tableau1[[#This Row],[Date]],2)&lt;7,0,MAX(0,SUM(OFFSET(Tableau1[[#This Row],[Nombre heures]],-6,,7))+SUM(OFFSET(Tableau1[[#This Row],[H_Abs]],-6,,7))-_HS))</f>
        <v>0</v>
      </c>
      <c r="P398" s="45" t="str">
        <f>IF(Tableau1[[#This Row],[Dimanche/Férié]]="Dimanche/Férié",Tableau1[[#This Row],[Nombre heures]],"")</f>
        <v/>
      </c>
    </row>
    <row r="399" spans="2:16" hidden="1">
      <c r="B399" s="40">
        <f>_xlfn.ISOWEEKNUM(Tableau1[[#This Row],[Date]])</f>
        <v>44</v>
      </c>
      <c r="C399" s="41">
        <f>debut+ROW()-ROW(Tableau1[[#Headers],[Date]])-1</f>
        <v>44867</v>
      </c>
      <c r="D399" s="26" t="str" cm="1">
        <f t="array" ref="D399">IF(OR(Calendrier!$C$3:$C$57=Tableau1[[#This Row],[Date]]),"Dimanche/Férié",IF(WEEKDAY(Tableau1[[#This Row],[Date]])=1,"Dimanche/Férié",""))</f>
        <v/>
      </c>
      <c r="E399" s="26">
        <f>MONTH(Tableau1[[#This Row],[Date]])</f>
        <v>11</v>
      </c>
      <c r="F399" s="26">
        <f>YEAR(Tableau1[[#This Row],[Date]])</f>
        <v>2022</v>
      </c>
      <c r="G399" s="52"/>
      <c r="H399" s="52"/>
      <c r="I399" s="53"/>
      <c r="J399" s="42"/>
      <c r="K399" s="42"/>
      <c r="L399" s="43"/>
      <c r="M3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9" s="45">
        <f>IFERROR(VLOOKUP(Tableau1[[#This Row],[Motif absence 
]],Tmotif[],3,0),0)</f>
        <v>0</v>
      </c>
      <c r="O399" s="45">
        <f ca="1">IF(WEEKDAY(Tableau1[[#This Row],[Date]],2)&lt;7,0,MAX(0,SUM(OFFSET(Tableau1[[#This Row],[Nombre heures]],-6,,7))+SUM(OFFSET(Tableau1[[#This Row],[H_Abs]],-6,,7))-_HS))</f>
        <v>0</v>
      </c>
      <c r="P399" s="45" t="str">
        <f>IF(Tableau1[[#This Row],[Dimanche/Férié]]="Dimanche/Férié",Tableau1[[#This Row],[Nombre heures]],"")</f>
        <v/>
      </c>
    </row>
    <row r="400" spans="2:16" hidden="1">
      <c r="B400" s="40">
        <f>_xlfn.ISOWEEKNUM(Tableau1[[#This Row],[Date]])</f>
        <v>44</v>
      </c>
      <c r="C400" s="41">
        <f>debut+ROW()-ROW(Tableau1[[#Headers],[Date]])-1</f>
        <v>44868</v>
      </c>
      <c r="D400" s="26" t="str" cm="1">
        <f t="array" ref="D400">IF(OR(Calendrier!$C$3:$C$57=Tableau1[[#This Row],[Date]]),"Dimanche/Férié",IF(WEEKDAY(Tableau1[[#This Row],[Date]])=1,"Dimanche/Férié",""))</f>
        <v/>
      </c>
      <c r="E400" s="26">
        <f>MONTH(Tableau1[[#This Row],[Date]])</f>
        <v>11</v>
      </c>
      <c r="F400" s="26">
        <f>YEAR(Tableau1[[#This Row],[Date]])</f>
        <v>2022</v>
      </c>
      <c r="G400" s="52"/>
      <c r="H400" s="52"/>
      <c r="I400" s="53"/>
      <c r="J400" s="42"/>
      <c r="K400" s="42"/>
      <c r="L400" s="43"/>
      <c r="M4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0" s="45">
        <f>IFERROR(VLOOKUP(Tableau1[[#This Row],[Motif absence 
]],Tmotif[],3,0),0)</f>
        <v>0</v>
      </c>
      <c r="O400" s="45">
        <f ca="1">IF(WEEKDAY(Tableau1[[#This Row],[Date]],2)&lt;7,0,MAX(0,SUM(OFFSET(Tableau1[[#This Row],[Nombre heures]],-6,,7))+SUM(OFFSET(Tableau1[[#This Row],[H_Abs]],-6,,7))-_HS))</f>
        <v>0</v>
      </c>
      <c r="P400" s="45" t="str">
        <f>IF(Tableau1[[#This Row],[Dimanche/Férié]]="Dimanche/Férié",Tableau1[[#This Row],[Nombre heures]],"")</f>
        <v/>
      </c>
    </row>
    <row r="401" spans="2:16" hidden="1">
      <c r="B401" s="40">
        <f>_xlfn.ISOWEEKNUM(Tableau1[[#This Row],[Date]])</f>
        <v>44</v>
      </c>
      <c r="C401" s="41">
        <f>debut+ROW()-ROW(Tableau1[[#Headers],[Date]])-1</f>
        <v>44869</v>
      </c>
      <c r="D401" s="26" t="str" cm="1">
        <f t="array" ref="D401">IF(OR(Calendrier!$C$3:$C$57=Tableau1[[#This Row],[Date]]),"Dimanche/Férié",IF(WEEKDAY(Tableau1[[#This Row],[Date]])=1,"Dimanche/Férié",""))</f>
        <v/>
      </c>
      <c r="E401" s="26">
        <f>MONTH(Tableau1[[#This Row],[Date]])</f>
        <v>11</v>
      </c>
      <c r="F401" s="26">
        <f>YEAR(Tableau1[[#This Row],[Date]])</f>
        <v>2022</v>
      </c>
      <c r="G401" s="52"/>
      <c r="H401" s="52"/>
      <c r="I401" s="53"/>
      <c r="J401" s="42"/>
      <c r="K401" s="42"/>
      <c r="L401" s="43"/>
      <c r="M4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1" s="45">
        <f>IFERROR(VLOOKUP(Tableau1[[#This Row],[Motif absence 
]],Tmotif[],3,0),0)</f>
        <v>0</v>
      </c>
      <c r="O401" s="45">
        <f ca="1">IF(WEEKDAY(Tableau1[[#This Row],[Date]],2)&lt;7,0,MAX(0,SUM(OFFSET(Tableau1[[#This Row],[Nombre heures]],-6,,7))+SUM(OFFSET(Tableau1[[#This Row],[H_Abs]],-6,,7))-_HS))</f>
        <v>0</v>
      </c>
      <c r="P401" s="45" t="str">
        <f>IF(Tableau1[[#This Row],[Dimanche/Férié]]="Dimanche/Férié",Tableau1[[#This Row],[Nombre heures]],"")</f>
        <v/>
      </c>
    </row>
    <row r="402" spans="2:16" hidden="1">
      <c r="B402" s="40">
        <f>_xlfn.ISOWEEKNUM(Tableau1[[#This Row],[Date]])</f>
        <v>44</v>
      </c>
      <c r="C402" s="41">
        <f>debut+ROW()-ROW(Tableau1[[#Headers],[Date]])-1</f>
        <v>44870</v>
      </c>
      <c r="D402" s="26" t="str" cm="1">
        <f t="array" ref="D402">IF(OR(Calendrier!$C$3:$C$57=Tableau1[[#This Row],[Date]]),"Dimanche/Férié",IF(WEEKDAY(Tableau1[[#This Row],[Date]])=1,"Dimanche/Férié",""))</f>
        <v/>
      </c>
      <c r="E402" s="26">
        <f>MONTH(Tableau1[[#This Row],[Date]])</f>
        <v>11</v>
      </c>
      <c r="F402" s="26">
        <f>YEAR(Tableau1[[#This Row],[Date]])</f>
        <v>2022</v>
      </c>
      <c r="G402" s="52"/>
      <c r="H402" s="52"/>
      <c r="I402" s="53"/>
      <c r="J402" s="42"/>
      <c r="K402" s="42"/>
      <c r="L402" s="43"/>
      <c r="M4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2" s="45">
        <f>IFERROR(VLOOKUP(Tableau1[[#This Row],[Motif absence 
]],Tmotif[],3,0),0)</f>
        <v>0</v>
      </c>
      <c r="O402" s="45">
        <f ca="1">IF(WEEKDAY(Tableau1[[#This Row],[Date]],2)&lt;7,0,MAX(0,SUM(OFFSET(Tableau1[[#This Row],[Nombre heures]],-6,,7))+SUM(OFFSET(Tableau1[[#This Row],[H_Abs]],-6,,7))-_HS))</f>
        <v>0</v>
      </c>
      <c r="P402" s="45" t="str">
        <f>IF(Tableau1[[#This Row],[Dimanche/Férié]]="Dimanche/Férié",Tableau1[[#This Row],[Nombre heures]],"")</f>
        <v/>
      </c>
    </row>
    <row r="403" spans="2:16" hidden="1">
      <c r="B403" s="40">
        <f>_xlfn.ISOWEEKNUM(Tableau1[[#This Row],[Date]])</f>
        <v>44</v>
      </c>
      <c r="C403" s="41">
        <f>debut+ROW()-ROW(Tableau1[[#Headers],[Date]])-1</f>
        <v>44871</v>
      </c>
      <c r="D403" s="26" t="str" cm="1">
        <f t="array" ref="D403">IF(OR(Calendrier!$C$3:$C$57=Tableau1[[#This Row],[Date]]),"Dimanche/Férié",IF(WEEKDAY(Tableau1[[#This Row],[Date]])=1,"Dimanche/Férié",""))</f>
        <v>Dimanche/Férié</v>
      </c>
      <c r="E403" s="26">
        <f>MONTH(Tableau1[[#This Row],[Date]])</f>
        <v>11</v>
      </c>
      <c r="F403" s="26">
        <f>YEAR(Tableau1[[#This Row],[Date]])</f>
        <v>2022</v>
      </c>
      <c r="G403" s="52"/>
      <c r="H403" s="52"/>
      <c r="I403" s="53"/>
      <c r="J403" s="42"/>
      <c r="K403" s="42"/>
      <c r="L403" s="43"/>
      <c r="M4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3" s="45">
        <f>IFERROR(VLOOKUP(Tableau1[[#This Row],[Motif absence 
]],Tmotif[],3,0),0)</f>
        <v>0</v>
      </c>
      <c r="O403" s="45">
        <f ca="1">IF(WEEKDAY(Tableau1[[#This Row],[Date]],2)&lt;7,0,MAX(0,SUM(OFFSET(Tableau1[[#This Row],[Nombre heures]],-6,,7))+SUM(OFFSET(Tableau1[[#This Row],[H_Abs]],-6,,7))-_HS))</f>
        <v>0</v>
      </c>
      <c r="P403" s="45" t="str">
        <f>IF(Tableau1[[#This Row],[Dimanche/Férié]]="Dimanche/Férié",Tableau1[[#This Row],[Nombre heures]],"")</f>
        <v/>
      </c>
    </row>
    <row r="404" spans="2:16" hidden="1">
      <c r="B404" s="40">
        <f>_xlfn.ISOWEEKNUM(Tableau1[[#This Row],[Date]])</f>
        <v>45</v>
      </c>
      <c r="C404" s="41">
        <f>debut+ROW()-ROW(Tableau1[[#Headers],[Date]])-1</f>
        <v>44872</v>
      </c>
      <c r="D404" s="26" t="str" cm="1">
        <f t="array" ref="D404">IF(OR(Calendrier!$C$3:$C$57=Tableau1[[#This Row],[Date]]),"Dimanche/Férié",IF(WEEKDAY(Tableau1[[#This Row],[Date]])=1,"Dimanche/Férié",""))</f>
        <v/>
      </c>
      <c r="E404" s="26">
        <f>MONTH(Tableau1[[#This Row],[Date]])</f>
        <v>11</v>
      </c>
      <c r="F404" s="26">
        <f>YEAR(Tableau1[[#This Row],[Date]])</f>
        <v>2022</v>
      </c>
      <c r="G404" s="52"/>
      <c r="H404" s="52"/>
      <c r="I404" s="53"/>
      <c r="J404" s="42"/>
      <c r="K404" s="42"/>
      <c r="L404" s="43"/>
      <c r="M4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4" s="45">
        <f>IFERROR(VLOOKUP(Tableau1[[#This Row],[Motif absence 
]],Tmotif[],3,0),0)</f>
        <v>0</v>
      </c>
      <c r="O404" s="45">
        <f ca="1">IF(WEEKDAY(Tableau1[[#This Row],[Date]],2)&lt;7,0,MAX(0,SUM(OFFSET(Tableau1[[#This Row],[Nombre heures]],-6,,7))+SUM(OFFSET(Tableau1[[#This Row],[H_Abs]],-6,,7))-_HS))</f>
        <v>0</v>
      </c>
      <c r="P404" s="45" t="str">
        <f>IF(Tableau1[[#This Row],[Dimanche/Férié]]="Dimanche/Férié",Tableau1[[#This Row],[Nombre heures]],"")</f>
        <v/>
      </c>
    </row>
    <row r="405" spans="2:16" hidden="1">
      <c r="B405" s="40">
        <f>_xlfn.ISOWEEKNUM(Tableau1[[#This Row],[Date]])</f>
        <v>45</v>
      </c>
      <c r="C405" s="41">
        <f>debut+ROW()-ROW(Tableau1[[#Headers],[Date]])-1</f>
        <v>44873</v>
      </c>
      <c r="D405" s="26" t="str" cm="1">
        <f t="array" ref="D405">IF(OR(Calendrier!$C$3:$C$57=Tableau1[[#This Row],[Date]]),"Dimanche/Férié",IF(WEEKDAY(Tableau1[[#This Row],[Date]])=1,"Dimanche/Férié",""))</f>
        <v/>
      </c>
      <c r="E405" s="26">
        <f>MONTH(Tableau1[[#This Row],[Date]])</f>
        <v>11</v>
      </c>
      <c r="F405" s="26">
        <f>YEAR(Tableau1[[#This Row],[Date]])</f>
        <v>2022</v>
      </c>
      <c r="G405" s="52"/>
      <c r="H405" s="52"/>
      <c r="I405" s="53"/>
      <c r="J405" s="42"/>
      <c r="K405" s="42"/>
      <c r="L405" s="43"/>
      <c r="M4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5" s="45">
        <f>IFERROR(VLOOKUP(Tableau1[[#This Row],[Motif absence 
]],Tmotif[],3,0),0)</f>
        <v>0</v>
      </c>
      <c r="O405" s="45">
        <f ca="1">IF(WEEKDAY(Tableau1[[#This Row],[Date]],2)&lt;7,0,MAX(0,SUM(OFFSET(Tableau1[[#This Row],[Nombre heures]],-6,,7))+SUM(OFFSET(Tableau1[[#This Row],[H_Abs]],-6,,7))-_HS))</f>
        <v>0</v>
      </c>
      <c r="P405" s="45" t="str">
        <f>IF(Tableau1[[#This Row],[Dimanche/Férié]]="Dimanche/Férié",Tableau1[[#This Row],[Nombre heures]],"")</f>
        <v/>
      </c>
    </row>
    <row r="406" spans="2:16" hidden="1">
      <c r="B406" s="40">
        <f>_xlfn.ISOWEEKNUM(Tableau1[[#This Row],[Date]])</f>
        <v>45</v>
      </c>
      <c r="C406" s="41">
        <f>debut+ROW()-ROW(Tableau1[[#Headers],[Date]])-1</f>
        <v>44874</v>
      </c>
      <c r="D406" s="26" t="str" cm="1">
        <f t="array" ref="D406">IF(OR(Calendrier!$C$3:$C$57=Tableau1[[#This Row],[Date]]),"Dimanche/Férié",IF(WEEKDAY(Tableau1[[#This Row],[Date]])=1,"Dimanche/Férié",""))</f>
        <v/>
      </c>
      <c r="E406" s="26">
        <f>MONTH(Tableau1[[#This Row],[Date]])</f>
        <v>11</v>
      </c>
      <c r="F406" s="26">
        <f>YEAR(Tableau1[[#This Row],[Date]])</f>
        <v>2022</v>
      </c>
      <c r="G406" s="52"/>
      <c r="H406" s="52"/>
      <c r="I406" s="53"/>
      <c r="J406" s="42"/>
      <c r="K406" s="42"/>
      <c r="L406" s="43"/>
      <c r="M4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6" s="45">
        <f>IFERROR(VLOOKUP(Tableau1[[#This Row],[Motif absence 
]],Tmotif[],3,0),0)</f>
        <v>0</v>
      </c>
      <c r="O406" s="45">
        <f ca="1">IF(WEEKDAY(Tableau1[[#This Row],[Date]],2)&lt;7,0,MAX(0,SUM(OFFSET(Tableau1[[#This Row],[Nombre heures]],-6,,7))+SUM(OFFSET(Tableau1[[#This Row],[H_Abs]],-6,,7))-_HS))</f>
        <v>0</v>
      </c>
      <c r="P406" s="45" t="str">
        <f>IF(Tableau1[[#This Row],[Dimanche/Férié]]="Dimanche/Férié",Tableau1[[#This Row],[Nombre heures]],"")</f>
        <v/>
      </c>
    </row>
    <row r="407" spans="2:16" hidden="1">
      <c r="B407" s="40">
        <f>_xlfn.ISOWEEKNUM(Tableau1[[#This Row],[Date]])</f>
        <v>45</v>
      </c>
      <c r="C407" s="41">
        <f>debut+ROW()-ROW(Tableau1[[#Headers],[Date]])-1</f>
        <v>44875</v>
      </c>
      <c r="D407" s="26" t="str" cm="1">
        <f t="array" ref="D407">IF(OR(Calendrier!$C$3:$C$57=Tableau1[[#This Row],[Date]]),"Dimanche/Férié",IF(WEEKDAY(Tableau1[[#This Row],[Date]])=1,"Dimanche/Férié",""))</f>
        <v/>
      </c>
      <c r="E407" s="26">
        <f>MONTH(Tableau1[[#This Row],[Date]])</f>
        <v>11</v>
      </c>
      <c r="F407" s="26">
        <f>YEAR(Tableau1[[#This Row],[Date]])</f>
        <v>2022</v>
      </c>
      <c r="G407" s="52"/>
      <c r="H407" s="52"/>
      <c r="I407" s="53"/>
      <c r="J407" s="42"/>
      <c r="K407" s="42"/>
      <c r="L407" s="43"/>
      <c r="M4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7" s="45">
        <f>IFERROR(VLOOKUP(Tableau1[[#This Row],[Motif absence 
]],Tmotif[],3,0),0)</f>
        <v>0</v>
      </c>
      <c r="O407" s="45">
        <f ca="1">IF(WEEKDAY(Tableau1[[#This Row],[Date]],2)&lt;7,0,MAX(0,SUM(OFFSET(Tableau1[[#This Row],[Nombre heures]],-6,,7))+SUM(OFFSET(Tableau1[[#This Row],[H_Abs]],-6,,7))-_HS))</f>
        <v>0</v>
      </c>
      <c r="P407" s="45" t="str">
        <f>IF(Tableau1[[#This Row],[Dimanche/Férié]]="Dimanche/Férié",Tableau1[[#This Row],[Nombre heures]],"")</f>
        <v/>
      </c>
    </row>
    <row r="408" spans="2:16" hidden="1">
      <c r="B408" s="40">
        <f>_xlfn.ISOWEEKNUM(Tableau1[[#This Row],[Date]])</f>
        <v>45</v>
      </c>
      <c r="C408" s="41">
        <f>debut+ROW()-ROW(Tableau1[[#Headers],[Date]])-1</f>
        <v>44876</v>
      </c>
      <c r="D408" s="26" t="str" cm="1">
        <f t="array" ref="D408">IF(OR(Calendrier!$C$3:$C$57=Tableau1[[#This Row],[Date]]),"Dimanche/Férié",IF(WEEKDAY(Tableau1[[#This Row],[Date]])=1,"Dimanche/Férié",""))</f>
        <v>Dimanche/Férié</v>
      </c>
      <c r="E408" s="26">
        <f>MONTH(Tableau1[[#This Row],[Date]])</f>
        <v>11</v>
      </c>
      <c r="F408" s="26">
        <f>YEAR(Tableau1[[#This Row],[Date]])</f>
        <v>2022</v>
      </c>
      <c r="G408" s="52"/>
      <c r="H408" s="52"/>
      <c r="I408" s="53"/>
      <c r="J408" s="42"/>
      <c r="K408" s="42"/>
      <c r="L408" s="43"/>
      <c r="M4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8" s="45">
        <f>IFERROR(VLOOKUP(Tableau1[[#This Row],[Motif absence 
]],Tmotif[],3,0),0)</f>
        <v>0</v>
      </c>
      <c r="O408" s="45">
        <f ca="1">IF(WEEKDAY(Tableau1[[#This Row],[Date]],2)&lt;7,0,MAX(0,SUM(OFFSET(Tableau1[[#This Row],[Nombre heures]],-6,,7))+SUM(OFFSET(Tableau1[[#This Row],[H_Abs]],-6,,7))-_HS))</f>
        <v>0</v>
      </c>
      <c r="P408" s="45" t="str">
        <f>IF(Tableau1[[#This Row],[Dimanche/Férié]]="Dimanche/Férié",Tableau1[[#This Row],[Nombre heures]],"")</f>
        <v/>
      </c>
    </row>
    <row r="409" spans="2:16" hidden="1">
      <c r="B409" s="40">
        <f>_xlfn.ISOWEEKNUM(Tableau1[[#This Row],[Date]])</f>
        <v>45</v>
      </c>
      <c r="C409" s="41">
        <f>debut+ROW()-ROW(Tableau1[[#Headers],[Date]])-1</f>
        <v>44877</v>
      </c>
      <c r="D409" s="26" t="str" cm="1">
        <f t="array" ref="D409">IF(OR(Calendrier!$C$3:$C$57=Tableau1[[#This Row],[Date]]),"Dimanche/Férié",IF(WEEKDAY(Tableau1[[#This Row],[Date]])=1,"Dimanche/Férié",""))</f>
        <v/>
      </c>
      <c r="E409" s="26">
        <f>MONTH(Tableau1[[#This Row],[Date]])</f>
        <v>11</v>
      </c>
      <c r="F409" s="26">
        <f>YEAR(Tableau1[[#This Row],[Date]])</f>
        <v>2022</v>
      </c>
      <c r="G409" s="52"/>
      <c r="H409" s="52"/>
      <c r="I409" s="53"/>
      <c r="J409" s="42"/>
      <c r="K409" s="42"/>
      <c r="L409" s="43"/>
      <c r="M4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9" s="45">
        <f>IFERROR(VLOOKUP(Tableau1[[#This Row],[Motif absence 
]],Tmotif[],3,0),0)</f>
        <v>0</v>
      </c>
      <c r="O409" s="45">
        <f ca="1">IF(WEEKDAY(Tableau1[[#This Row],[Date]],2)&lt;7,0,MAX(0,SUM(OFFSET(Tableau1[[#This Row],[Nombre heures]],-6,,7))+SUM(OFFSET(Tableau1[[#This Row],[H_Abs]],-6,,7))-_HS))</f>
        <v>0</v>
      </c>
      <c r="P409" s="45" t="str">
        <f>IF(Tableau1[[#This Row],[Dimanche/Férié]]="Dimanche/Férié",Tableau1[[#This Row],[Nombre heures]],"")</f>
        <v/>
      </c>
    </row>
    <row r="410" spans="2:16" hidden="1">
      <c r="B410" s="40">
        <f>_xlfn.ISOWEEKNUM(Tableau1[[#This Row],[Date]])</f>
        <v>45</v>
      </c>
      <c r="C410" s="41">
        <f>debut+ROW()-ROW(Tableau1[[#Headers],[Date]])-1</f>
        <v>44878</v>
      </c>
      <c r="D410" s="26" t="str" cm="1">
        <f t="array" ref="D410">IF(OR(Calendrier!$C$3:$C$57=Tableau1[[#This Row],[Date]]),"Dimanche/Férié",IF(WEEKDAY(Tableau1[[#This Row],[Date]])=1,"Dimanche/Férié",""))</f>
        <v>Dimanche/Férié</v>
      </c>
      <c r="E410" s="26">
        <f>MONTH(Tableau1[[#This Row],[Date]])</f>
        <v>11</v>
      </c>
      <c r="F410" s="26">
        <f>YEAR(Tableau1[[#This Row],[Date]])</f>
        <v>2022</v>
      </c>
      <c r="G410" s="52"/>
      <c r="H410" s="52"/>
      <c r="I410" s="53"/>
      <c r="J410" s="42"/>
      <c r="K410" s="42"/>
      <c r="L410" s="43"/>
      <c r="M4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0" s="45">
        <f>IFERROR(VLOOKUP(Tableau1[[#This Row],[Motif absence 
]],Tmotif[],3,0),0)</f>
        <v>0</v>
      </c>
      <c r="O410" s="45">
        <f ca="1">IF(WEEKDAY(Tableau1[[#This Row],[Date]],2)&lt;7,0,MAX(0,SUM(OFFSET(Tableau1[[#This Row],[Nombre heures]],-6,,7))+SUM(OFFSET(Tableau1[[#This Row],[H_Abs]],-6,,7))-_HS))</f>
        <v>0</v>
      </c>
      <c r="P410" s="45" t="str">
        <f>IF(Tableau1[[#This Row],[Dimanche/Férié]]="Dimanche/Férié",Tableau1[[#This Row],[Nombre heures]],"")</f>
        <v/>
      </c>
    </row>
    <row r="411" spans="2:16" hidden="1">
      <c r="B411" s="40">
        <f>_xlfn.ISOWEEKNUM(Tableau1[[#This Row],[Date]])</f>
        <v>46</v>
      </c>
      <c r="C411" s="41">
        <f>debut+ROW()-ROW(Tableau1[[#Headers],[Date]])-1</f>
        <v>44879</v>
      </c>
      <c r="D411" s="26" t="str" cm="1">
        <f t="array" ref="D411">IF(OR(Calendrier!$C$3:$C$57=Tableau1[[#This Row],[Date]]),"Dimanche/Férié",IF(WEEKDAY(Tableau1[[#This Row],[Date]])=1,"Dimanche/Férié",""))</f>
        <v/>
      </c>
      <c r="E411" s="26">
        <f>MONTH(Tableau1[[#This Row],[Date]])</f>
        <v>11</v>
      </c>
      <c r="F411" s="26">
        <f>YEAR(Tableau1[[#This Row],[Date]])</f>
        <v>2022</v>
      </c>
      <c r="G411" s="52"/>
      <c r="H411" s="52"/>
      <c r="I411" s="53"/>
      <c r="J411" s="42"/>
      <c r="K411" s="42"/>
      <c r="L411" s="43"/>
      <c r="M4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1" s="45">
        <f>IFERROR(VLOOKUP(Tableau1[[#This Row],[Motif absence 
]],Tmotif[],3,0),0)</f>
        <v>0</v>
      </c>
      <c r="O411" s="45">
        <f ca="1">IF(WEEKDAY(Tableau1[[#This Row],[Date]],2)&lt;7,0,MAX(0,SUM(OFFSET(Tableau1[[#This Row],[Nombre heures]],-6,,7))+SUM(OFFSET(Tableau1[[#This Row],[H_Abs]],-6,,7))-_HS))</f>
        <v>0</v>
      </c>
      <c r="P411" s="45" t="str">
        <f>IF(Tableau1[[#This Row],[Dimanche/Férié]]="Dimanche/Férié",Tableau1[[#This Row],[Nombre heures]],"")</f>
        <v/>
      </c>
    </row>
    <row r="412" spans="2:16" hidden="1">
      <c r="B412" s="40">
        <f>_xlfn.ISOWEEKNUM(Tableau1[[#This Row],[Date]])</f>
        <v>46</v>
      </c>
      <c r="C412" s="41">
        <f>debut+ROW()-ROW(Tableau1[[#Headers],[Date]])-1</f>
        <v>44880</v>
      </c>
      <c r="D412" s="26" t="str" cm="1">
        <f t="array" ref="D412">IF(OR(Calendrier!$C$3:$C$57=Tableau1[[#This Row],[Date]]),"Dimanche/Férié",IF(WEEKDAY(Tableau1[[#This Row],[Date]])=1,"Dimanche/Férié",""))</f>
        <v/>
      </c>
      <c r="E412" s="26">
        <f>MONTH(Tableau1[[#This Row],[Date]])</f>
        <v>11</v>
      </c>
      <c r="F412" s="26">
        <f>YEAR(Tableau1[[#This Row],[Date]])</f>
        <v>2022</v>
      </c>
      <c r="G412" s="52"/>
      <c r="H412" s="52"/>
      <c r="I412" s="53"/>
      <c r="J412" s="42"/>
      <c r="K412" s="42"/>
      <c r="L412" s="43"/>
      <c r="M4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2" s="45">
        <f>IFERROR(VLOOKUP(Tableau1[[#This Row],[Motif absence 
]],Tmotif[],3,0),0)</f>
        <v>0</v>
      </c>
      <c r="O412" s="45">
        <f ca="1">IF(WEEKDAY(Tableau1[[#This Row],[Date]],2)&lt;7,0,MAX(0,SUM(OFFSET(Tableau1[[#This Row],[Nombre heures]],-6,,7))+SUM(OFFSET(Tableau1[[#This Row],[H_Abs]],-6,,7))-_HS))</f>
        <v>0</v>
      </c>
      <c r="P412" s="45" t="str">
        <f>IF(Tableau1[[#This Row],[Dimanche/Férié]]="Dimanche/Férié",Tableau1[[#This Row],[Nombre heures]],"")</f>
        <v/>
      </c>
    </row>
    <row r="413" spans="2:16" hidden="1">
      <c r="B413" s="40">
        <f>_xlfn.ISOWEEKNUM(Tableau1[[#This Row],[Date]])</f>
        <v>46</v>
      </c>
      <c r="C413" s="41">
        <f>debut+ROW()-ROW(Tableau1[[#Headers],[Date]])-1</f>
        <v>44881</v>
      </c>
      <c r="D413" s="26" t="str" cm="1">
        <f t="array" ref="D413">IF(OR(Calendrier!$C$3:$C$57=Tableau1[[#This Row],[Date]]),"Dimanche/Férié",IF(WEEKDAY(Tableau1[[#This Row],[Date]])=1,"Dimanche/Férié",""))</f>
        <v/>
      </c>
      <c r="E413" s="26">
        <f>MONTH(Tableau1[[#This Row],[Date]])</f>
        <v>11</v>
      </c>
      <c r="F413" s="26">
        <f>YEAR(Tableau1[[#This Row],[Date]])</f>
        <v>2022</v>
      </c>
      <c r="G413" s="52"/>
      <c r="H413" s="52"/>
      <c r="I413" s="53"/>
      <c r="J413" s="42"/>
      <c r="K413" s="42"/>
      <c r="L413" s="43"/>
      <c r="M4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3" s="45">
        <f>IFERROR(VLOOKUP(Tableau1[[#This Row],[Motif absence 
]],Tmotif[],3,0),0)</f>
        <v>0</v>
      </c>
      <c r="O413" s="45">
        <f ca="1">IF(WEEKDAY(Tableau1[[#This Row],[Date]],2)&lt;7,0,MAX(0,SUM(OFFSET(Tableau1[[#This Row],[Nombre heures]],-6,,7))+SUM(OFFSET(Tableau1[[#This Row],[H_Abs]],-6,,7))-_HS))</f>
        <v>0</v>
      </c>
      <c r="P413" s="45" t="str">
        <f>IF(Tableau1[[#This Row],[Dimanche/Férié]]="Dimanche/Férié",Tableau1[[#This Row],[Nombre heures]],"")</f>
        <v/>
      </c>
    </row>
    <row r="414" spans="2:16" hidden="1">
      <c r="B414" s="40">
        <f>_xlfn.ISOWEEKNUM(Tableau1[[#This Row],[Date]])</f>
        <v>46</v>
      </c>
      <c r="C414" s="41">
        <f>debut+ROW()-ROW(Tableau1[[#Headers],[Date]])-1</f>
        <v>44882</v>
      </c>
      <c r="D414" s="26" t="str" cm="1">
        <f t="array" ref="D414">IF(OR(Calendrier!$C$3:$C$57=Tableau1[[#This Row],[Date]]),"Dimanche/Férié",IF(WEEKDAY(Tableau1[[#This Row],[Date]])=1,"Dimanche/Férié",""))</f>
        <v/>
      </c>
      <c r="E414" s="26">
        <f>MONTH(Tableau1[[#This Row],[Date]])</f>
        <v>11</v>
      </c>
      <c r="F414" s="26">
        <f>YEAR(Tableau1[[#This Row],[Date]])</f>
        <v>2022</v>
      </c>
      <c r="G414" s="52"/>
      <c r="H414" s="52"/>
      <c r="I414" s="53"/>
      <c r="J414" s="42"/>
      <c r="K414" s="42"/>
      <c r="L414" s="43"/>
      <c r="M4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4" s="45">
        <f>IFERROR(VLOOKUP(Tableau1[[#This Row],[Motif absence 
]],Tmotif[],3,0),0)</f>
        <v>0</v>
      </c>
      <c r="O414" s="45">
        <f ca="1">IF(WEEKDAY(Tableau1[[#This Row],[Date]],2)&lt;7,0,MAX(0,SUM(OFFSET(Tableau1[[#This Row],[Nombre heures]],-6,,7))+SUM(OFFSET(Tableau1[[#This Row],[H_Abs]],-6,,7))-_HS))</f>
        <v>0</v>
      </c>
      <c r="P414" s="45" t="str">
        <f>IF(Tableau1[[#This Row],[Dimanche/Férié]]="Dimanche/Férié",Tableau1[[#This Row],[Nombre heures]],"")</f>
        <v/>
      </c>
    </row>
    <row r="415" spans="2:16" hidden="1">
      <c r="B415" s="40">
        <f>_xlfn.ISOWEEKNUM(Tableau1[[#This Row],[Date]])</f>
        <v>46</v>
      </c>
      <c r="C415" s="41">
        <f>debut+ROW()-ROW(Tableau1[[#Headers],[Date]])-1</f>
        <v>44883</v>
      </c>
      <c r="D415" s="26" t="str" cm="1">
        <f t="array" ref="D415">IF(OR(Calendrier!$C$3:$C$57=Tableau1[[#This Row],[Date]]),"Dimanche/Férié",IF(WEEKDAY(Tableau1[[#This Row],[Date]])=1,"Dimanche/Férié",""))</f>
        <v/>
      </c>
      <c r="E415" s="26">
        <f>MONTH(Tableau1[[#This Row],[Date]])</f>
        <v>11</v>
      </c>
      <c r="F415" s="26">
        <f>YEAR(Tableau1[[#This Row],[Date]])</f>
        <v>2022</v>
      </c>
      <c r="G415" s="52"/>
      <c r="H415" s="52"/>
      <c r="I415" s="53"/>
      <c r="J415" s="42"/>
      <c r="K415" s="42"/>
      <c r="L415" s="43"/>
      <c r="M4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5" s="45">
        <f>IFERROR(VLOOKUP(Tableau1[[#This Row],[Motif absence 
]],Tmotif[],3,0),0)</f>
        <v>0</v>
      </c>
      <c r="O415" s="45">
        <f ca="1">IF(WEEKDAY(Tableau1[[#This Row],[Date]],2)&lt;7,0,MAX(0,SUM(OFFSET(Tableau1[[#This Row],[Nombre heures]],-6,,7))+SUM(OFFSET(Tableau1[[#This Row],[H_Abs]],-6,,7))-_HS))</f>
        <v>0</v>
      </c>
      <c r="P415" s="45" t="str">
        <f>IF(Tableau1[[#This Row],[Dimanche/Férié]]="Dimanche/Férié",Tableau1[[#This Row],[Nombre heures]],"")</f>
        <v/>
      </c>
    </row>
    <row r="416" spans="2:16" hidden="1">
      <c r="B416" s="40">
        <f>_xlfn.ISOWEEKNUM(Tableau1[[#This Row],[Date]])</f>
        <v>46</v>
      </c>
      <c r="C416" s="41">
        <f>debut+ROW()-ROW(Tableau1[[#Headers],[Date]])-1</f>
        <v>44884</v>
      </c>
      <c r="D416" s="26" t="str" cm="1">
        <f t="array" ref="D416">IF(OR(Calendrier!$C$3:$C$57=Tableau1[[#This Row],[Date]]),"Dimanche/Férié",IF(WEEKDAY(Tableau1[[#This Row],[Date]])=1,"Dimanche/Férié",""))</f>
        <v/>
      </c>
      <c r="E416" s="26">
        <f>MONTH(Tableau1[[#This Row],[Date]])</f>
        <v>11</v>
      </c>
      <c r="F416" s="26">
        <f>YEAR(Tableau1[[#This Row],[Date]])</f>
        <v>2022</v>
      </c>
      <c r="G416" s="52"/>
      <c r="H416" s="52"/>
      <c r="I416" s="53"/>
      <c r="J416" s="42"/>
      <c r="K416" s="42"/>
      <c r="L416" s="43"/>
      <c r="M4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6" s="45">
        <f>IFERROR(VLOOKUP(Tableau1[[#This Row],[Motif absence 
]],Tmotif[],3,0),0)</f>
        <v>0</v>
      </c>
      <c r="O416" s="45">
        <f ca="1">IF(WEEKDAY(Tableau1[[#This Row],[Date]],2)&lt;7,0,MAX(0,SUM(OFFSET(Tableau1[[#This Row],[Nombre heures]],-6,,7))+SUM(OFFSET(Tableau1[[#This Row],[H_Abs]],-6,,7))-_HS))</f>
        <v>0</v>
      </c>
      <c r="P416" s="45" t="str">
        <f>IF(Tableau1[[#This Row],[Dimanche/Férié]]="Dimanche/Férié",Tableau1[[#This Row],[Nombre heures]],"")</f>
        <v/>
      </c>
    </row>
    <row r="417" spans="2:16" hidden="1">
      <c r="B417" s="40">
        <f>_xlfn.ISOWEEKNUM(Tableau1[[#This Row],[Date]])</f>
        <v>46</v>
      </c>
      <c r="C417" s="41">
        <f>debut+ROW()-ROW(Tableau1[[#Headers],[Date]])-1</f>
        <v>44885</v>
      </c>
      <c r="D417" s="26" t="str" cm="1">
        <f t="array" ref="D417">IF(OR(Calendrier!$C$3:$C$57=Tableau1[[#This Row],[Date]]),"Dimanche/Férié",IF(WEEKDAY(Tableau1[[#This Row],[Date]])=1,"Dimanche/Férié",""))</f>
        <v>Dimanche/Férié</v>
      </c>
      <c r="E417" s="26">
        <f>MONTH(Tableau1[[#This Row],[Date]])</f>
        <v>11</v>
      </c>
      <c r="F417" s="26">
        <f>YEAR(Tableau1[[#This Row],[Date]])</f>
        <v>2022</v>
      </c>
      <c r="G417" s="52"/>
      <c r="H417" s="52"/>
      <c r="I417" s="53"/>
      <c r="J417" s="42"/>
      <c r="K417" s="42"/>
      <c r="L417" s="43"/>
      <c r="M4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7" s="45">
        <f>IFERROR(VLOOKUP(Tableau1[[#This Row],[Motif absence 
]],Tmotif[],3,0),0)</f>
        <v>0</v>
      </c>
      <c r="O417" s="45">
        <f ca="1">IF(WEEKDAY(Tableau1[[#This Row],[Date]],2)&lt;7,0,MAX(0,SUM(OFFSET(Tableau1[[#This Row],[Nombre heures]],-6,,7))+SUM(OFFSET(Tableau1[[#This Row],[H_Abs]],-6,,7))-_HS))</f>
        <v>0</v>
      </c>
      <c r="P417" s="45" t="str">
        <f>IF(Tableau1[[#This Row],[Dimanche/Férié]]="Dimanche/Férié",Tableau1[[#This Row],[Nombre heures]],"")</f>
        <v/>
      </c>
    </row>
    <row r="418" spans="2:16" hidden="1">
      <c r="B418" s="40">
        <f>_xlfn.ISOWEEKNUM(Tableau1[[#This Row],[Date]])</f>
        <v>47</v>
      </c>
      <c r="C418" s="41">
        <f>debut+ROW()-ROW(Tableau1[[#Headers],[Date]])-1</f>
        <v>44886</v>
      </c>
      <c r="D418" s="26" t="str" cm="1">
        <f t="array" ref="D418">IF(OR(Calendrier!$C$3:$C$57=Tableau1[[#This Row],[Date]]),"Dimanche/Férié",IF(WEEKDAY(Tableau1[[#This Row],[Date]])=1,"Dimanche/Férié",""))</f>
        <v/>
      </c>
      <c r="E418" s="26">
        <f>MONTH(Tableau1[[#This Row],[Date]])</f>
        <v>11</v>
      </c>
      <c r="F418" s="26">
        <f>YEAR(Tableau1[[#This Row],[Date]])</f>
        <v>2022</v>
      </c>
      <c r="G418" s="52"/>
      <c r="H418" s="52"/>
      <c r="I418" s="53"/>
      <c r="J418" s="42"/>
      <c r="K418" s="42"/>
      <c r="L418" s="43"/>
      <c r="M4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8" s="45">
        <f>IFERROR(VLOOKUP(Tableau1[[#This Row],[Motif absence 
]],Tmotif[],3,0),0)</f>
        <v>0</v>
      </c>
      <c r="O418" s="45">
        <f ca="1">IF(WEEKDAY(Tableau1[[#This Row],[Date]],2)&lt;7,0,MAX(0,SUM(OFFSET(Tableau1[[#This Row],[Nombre heures]],-6,,7))+SUM(OFFSET(Tableau1[[#This Row],[H_Abs]],-6,,7))-_HS))</f>
        <v>0</v>
      </c>
      <c r="P418" s="45" t="str">
        <f>IF(Tableau1[[#This Row],[Dimanche/Férié]]="Dimanche/Férié",Tableau1[[#This Row],[Nombre heures]],"")</f>
        <v/>
      </c>
    </row>
    <row r="419" spans="2:16" hidden="1">
      <c r="B419" s="40">
        <f>_xlfn.ISOWEEKNUM(Tableau1[[#This Row],[Date]])</f>
        <v>47</v>
      </c>
      <c r="C419" s="41">
        <f>debut+ROW()-ROW(Tableau1[[#Headers],[Date]])-1</f>
        <v>44887</v>
      </c>
      <c r="D419" s="26" t="str" cm="1">
        <f t="array" ref="D419">IF(OR(Calendrier!$C$3:$C$57=Tableau1[[#This Row],[Date]]),"Dimanche/Férié",IF(WEEKDAY(Tableau1[[#This Row],[Date]])=1,"Dimanche/Férié",""))</f>
        <v/>
      </c>
      <c r="E419" s="26">
        <f>MONTH(Tableau1[[#This Row],[Date]])</f>
        <v>11</v>
      </c>
      <c r="F419" s="26">
        <f>YEAR(Tableau1[[#This Row],[Date]])</f>
        <v>2022</v>
      </c>
      <c r="G419" s="52"/>
      <c r="H419" s="52"/>
      <c r="I419" s="53"/>
      <c r="J419" s="42"/>
      <c r="K419" s="42"/>
      <c r="L419" s="43"/>
      <c r="M4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9" s="45">
        <f>IFERROR(VLOOKUP(Tableau1[[#This Row],[Motif absence 
]],Tmotif[],3,0),0)</f>
        <v>0</v>
      </c>
      <c r="O419" s="45">
        <f ca="1">IF(WEEKDAY(Tableau1[[#This Row],[Date]],2)&lt;7,0,MAX(0,SUM(OFFSET(Tableau1[[#This Row],[Nombre heures]],-6,,7))+SUM(OFFSET(Tableau1[[#This Row],[H_Abs]],-6,,7))-_HS))</f>
        <v>0</v>
      </c>
      <c r="P419" s="45" t="str">
        <f>IF(Tableau1[[#This Row],[Dimanche/Férié]]="Dimanche/Férié",Tableau1[[#This Row],[Nombre heures]],"")</f>
        <v/>
      </c>
    </row>
    <row r="420" spans="2:16" hidden="1">
      <c r="B420" s="40">
        <f>_xlfn.ISOWEEKNUM(Tableau1[[#This Row],[Date]])</f>
        <v>47</v>
      </c>
      <c r="C420" s="41">
        <f>debut+ROW()-ROW(Tableau1[[#Headers],[Date]])-1</f>
        <v>44888</v>
      </c>
      <c r="D420" s="26" t="str" cm="1">
        <f t="array" ref="D420">IF(OR(Calendrier!$C$3:$C$57=Tableau1[[#This Row],[Date]]),"Dimanche/Férié",IF(WEEKDAY(Tableau1[[#This Row],[Date]])=1,"Dimanche/Férié",""))</f>
        <v/>
      </c>
      <c r="E420" s="26">
        <f>MONTH(Tableau1[[#This Row],[Date]])</f>
        <v>11</v>
      </c>
      <c r="F420" s="26">
        <f>YEAR(Tableau1[[#This Row],[Date]])</f>
        <v>2022</v>
      </c>
      <c r="G420" s="52"/>
      <c r="H420" s="52"/>
      <c r="I420" s="53"/>
      <c r="J420" s="42"/>
      <c r="K420" s="42"/>
      <c r="L420" s="43"/>
      <c r="M4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0" s="45">
        <f>IFERROR(VLOOKUP(Tableau1[[#This Row],[Motif absence 
]],Tmotif[],3,0),0)</f>
        <v>0</v>
      </c>
      <c r="O420" s="45">
        <f ca="1">IF(WEEKDAY(Tableau1[[#This Row],[Date]],2)&lt;7,0,MAX(0,SUM(OFFSET(Tableau1[[#This Row],[Nombre heures]],-6,,7))+SUM(OFFSET(Tableau1[[#This Row],[H_Abs]],-6,,7))-_HS))</f>
        <v>0</v>
      </c>
      <c r="P420" s="45" t="str">
        <f>IF(Tableau1[[#This Row],[Dimanche/Férié]]="Dimanche/Férié",Tableau1[[#This Row],[Nombre heures]],"")</f>
        <v/>
      </c>
    </row>
    <row r="421" spans="2:16" hidden="1">
      <c r="B421" s="40">
        <f>_xlfn.ISOWEEKNUM(Tableau1[[#This Row],[Date]])</f>
        <v>47</v>
      </c>
      <c r="C421" s="41">
        <f>debut+ROW()-ROW(Tableau1[[#Headers],[Date]])-1</f>
        <v>44889</v>
      </c>
      <c r="D421" s="26" t="str" cm="1">
        <f t="array" ref="D421">IF(OR(Calendrier!$C$3:$C$57=Tableau1[[#This Row],[Date]]),"Dimanche/Férié",IF(WEEKDAY(Tableau1[[#This Row],[Date]])=1,"Dimanche/Férié",""))</f>
        <v/>
      </c>
      <c r="E421" s="26">
        <f>MONTH(Tableau1[[#This Row],[Date]])</f>
        <v>11</v>
      </c>
      <c r="F421" s="26">
        <f>YEAR(Tableau1[[#This Row],[Date]])</f>
        <v>2022</v>
      </c>
      <c r="G421" s="52"/>
      <c r="H421" s="52"/>
      <c r="I421" s="53"/>
      <c r="J421" s="42"/>
      <c r="K421" s="42"/>
      <c r="L421" s="43"/>
      <c r="M4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1" s="45">
        <f>IFERROR(VLOOKUP(Tableau1[[#This Row],[Motif absence 
]],Tmotif[],3,0),0)</f>
        <v>0</v>
      </c>
      <c r="O421" s="45">
        <f ca="1">IF(WEEKDAY(Tableau1[[#This Row],[Date]],2)&lt;7,0,MAX(0,SUM(OFFSET(Tableau1[[#This Row],[Nombre heures]],-6,,7))+SUM(OFFSET(Tableau1[[#This Row],[H_Abs]],-6,,7))-_HS))</f>
        <v>0</v>
      </c>
      <c r="P421" s="45" t="str">
        <f>IF(Tableau1[[#This Row],[Dimanche/Férié]]="Dimanche/Férié",Tableau1[[#This Row],[Nombre heures]],"")</f>
        <v/>
      </c>
    </row>
    <row r="422" spans="2:16" hidden="1">
      <c r="B422" s="40">
        <f>_xlfn.ISOWEEKNUM(Tableau1[[#This Row],[Date]])</f>
        <v>47</v>
      </c>
      <c r="C422" s="41">
        <f>debut+ROW()-ROW(Tableau1[[#Headers],[Date]])-1</f>
        <v>44890</v>
      </c>
      <c r="D422" s="26" t="str" cm="1">
        <f t="array" ref="D422">IF(OR(Calendrier!$C$3:$C$57=Tableau1[[#This Row],[Date]]),"Dimanche/Férié",IF(WEEKDAY(Tableau1[[#This Row],[Date]])=1,"Dimanche/Férié",""))</f>
        <v/>
      </c>
      <c r="E422" s="26">
        <f>MONTH(Tableau1[[#This Row],[Date]])</f>
        <v>11</v>
      </c>
      <c r="F422" s="26">
        <f>YEAR(Tableau1[[#This Row],[Date]])</f>
        <v>2022</v>
      </c>
      <c r="G422" s="52"/>
      <c r="H422" s="52"/>
      <c r="I422" s="53"/>
      <c r="J422" s="42"/>
      <c r="K422" s="42"/>
      <c r="L422" s="43"/>
      <c r="M4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2" s="45">
        <f>IFERROR(VLOOKUP(Tableau1[[#This Row],[Motif absence 
]],Tmotif[],3,0),0)</f>
        <v>0</v>
      </c>
      <c r="O422" s="45">
        <f ca="1">IF(WEEKDAY(Tableau1[[#This Row],[Date]],2)&lt;7,0,MAX(0,SUM(OFFSET(Tableau1[[#This Row],[Nombre heures]],-6,,7))+SUM(OFFSET(Tableau1[[#This Row],[H_Abs]],-6,,7))-_HS))</f>
        <v>0</v>
      </c>
      <c r="P422" s="45" t="str">
        <f>IF(Tableau1[[#This Row],[Dimanche/Férié]]="Dimanche/Férié",Tableau1[[#This Row],[Nombre heures]],"")</f>
        <v/>
      </c>
    </row>
    <row r="423" spans="2:16" hidden="1">
      <c r="B423" s="40">
        <f>_xlfn.ISOWEEKNUM(Tableau1[[#This Row],[Date]])</f>
        <v>47</v>
      </c>
      <c r="C423" s="41">
        <f>debut+ROW()-ROW(Tableau1[[#Headers],[Date]])-1</f>
        <v>44891</v>
      </c>
      <c r="D423" s="26" t="str" cm="1">
        <f t="array" ref="D423">IF(OR(Calendrier!$C$3:$C$57=Tableau1[[#This Row],[Date]]),"Dimanche/Férié",IF(WEEKDAY(Tableau1[[#This Row],[Date]])=1,"Dimanche/Férié",""))</f>
        <v/>
      </c>
      <c r="E423" s="26">
        <f>MONTH(Tableau1[[#This Row],[Date]])</f>
        <v>11</v>
      </c>
      <c r="F423" s="26">
        <f>YEAR(Tableau1[[#This Row],[Date]])</f>
        <v>2022</v>
      </c>
      <c r="G423" s="52"/>
      <c r="H423" s="52"/>
      <c r="I423" s="53"/>
      <c r="J423" s="42"/>
      <c r="K423" s="42"/>
      <c r="L423" s="43"/>
      <c r="M4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3" s="45">
        <f>IFERROR(VLOOKUP(Tableau1[[#This Row],[Motif absence 
]],Tmotif[],3,0),0)</f>
        <v>0</v>
      </c>
      <c r="O423" s="45">
        <f ca="1">IF(WEEKDAY(Tableau1[[#This Row],[Date]],2)&lt;7,0,MAX(0,SUM(OFFSET(Tableau1[[#This Row],[Nombre heures]],-6,,7))+SUM(OFFSET(Tableau1[[#This Row],[H_Abs]],-6,,7))-_HS))</f>
        <v>0</v>
      </c>
      <c r="P423" s="45" t="str">
        <f>IF(Tableau1[[#This Row],[Dimanche/Férié]]="Dimanche/Férié",Tableau1[[#This Row],[Nombre heures]],"")</f>
        <v/>
      </c>
    </row>
    <row r="424" spans="2:16" hidden="1">
      <c r="B424" s="40">
        <f>_xlfn.ISOWEEKNUM(Tableau1[[#This Row],[Date]])</f>
        <v>47</v>
      </c>
      <c r="C424" s="41">
        <f>debut+ROW()-ROW(Tableau1[[#Headers],[Date]])-1</f>
        <v>44892</v>
      </c>
      <c r="D424" s="26" t="str" cm="1">
        <f t="array" ref="D424">IF(OR(Calendrier!$C$3:$C$57=Tableau1[[#This Row],[Date]]),"Dimanche/Férié",IF(WEEKDAY(Tableau1[[#This Row],[Date]])=1,"Dimanche/Férié",""))</f>
        <v>Dimanche/Férié</v>
      </c>
      <c r="E424" s="26">
        <f>MONTH(Tableau1[[#This Row],[Date]])</f>
        <v>11</v>
      </c>
      <c r="F424" s="26">
        <f>YEAR(Tableau1[[#This Row],[Date]])</f>
        <v>2022</v>
      </c>
      <c r="G424" s="52"/>
      <c r="H424" s="52"/>
      <c r="I424" s="53"/>
      <c r="J424" s="42"/>
      <c r="K424" s="42"/>
      <c r="L424" s="43"/>
      <c r="M4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4" s="45">
        <f>IFERROR(VLOOKUP(Tableau1[[#This Row],[Motif absence 
]],Tmotif[],3,0),0)</f>
        <v>0</v>
      </c>
      <c r="O424" s="45">
        <f ca="1">IF(WEEKDAY(Tableau1[[#This Row],[Date]],2)&lt;7,0,MAX(0,SUM(OFFSET(Tableau1[[#This Row],[Nombre heures]],-6,,7))+SUM(OFFSET(Tableau1[[#This Row],[H_Abs]],-6,,7))-_HS))</f>
        <v>0</v>
      </c>
      <c r="P424" s="45" t="str">
        <f>IF(Tableau1[[#This Row],[Dimanche/Férié]]="Dimanche/Férié",Tableau1[[#This Row],[Nombre heures]],"")</f>
        <v/>
      </c>
    </row>
    <row r="425" spans="2:16" hidden="1">
      <c r="B425" s="40">
        <f>_xlfn.ISOWEEKNUM(Tableau1[[#This Row],[Date]])</f>
        <v>48</v>
      </c>
      <c r="C425" s="41">
        <f>debut+ROW()-ROW(Tableau1[[#Headers],[Date]])-1</f>
        <v>44893</v>
      </c>
      <c r="D425" s="26" t="str" cm="1">
        <f t="array" ref="D425">IF(OR(Calendrier!$C$3:$C$57=Tableau1[[#This Row],[Date]]),"Dimanche/Férié",IF(WEEKDAY(Tableau1[[#This Row],[Date]])=1,"Dimanche/Férié",""))</f>
        <v/>
      </c>
      <c r="E425" s="26">
        <f>MONTH(Tableau1[[#This Row],[Date]])</f>
        <v>11</v>
      </c>
      <c r="F425" s="26">
        <f>YEAR(Tableau1[[#This Row],[Date]])</f>
        <v>2022</v>
      </c>
      <c r="G425" s="52"/>
      <c r="H425" s="52"/>
      <c r="I425" s="53"/>
      <c r="J425" s="42"/>
      <c r="K425" s="42"/>
      <c r="L425" s="43"/>
      <c r="M4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5" s="45">
        <f>IFERROR(VLOOKUP(Tableau1[[#This Row],[Motif absence 
]],Tmotif[],3,0),0)</f>
        <v>0</v>
      </c>
      <c r="O425" s="45">
        <f ca="1">IF(WEEKDAY(Tableau1[[#This Row],[Date]],2)&lt;7,0,MAX(0,SUM(OFFSET(Tableau1[[#This Row],[Nombre heures]],-6,,7))+SUM(OFFSET(Tableau1[[#This Row],[H_Abs]],-6,,7))-_HS))</f>
        <v>0</v>
      </c>
      <c r="P425" s="45" t="str">
        <f>IF(Tableau1[[#This Row],[Dimanche/Férié]]="Dimanche/Férié",Tableau1[[#This Row],[Nombre heures]],"")</f>
        <v/>
      </c>
    </row>
    <row r="426" spans="2:16" hidden="1">
      <c r="B426" s="40">
        <f>_xlfn.ISOWEEKNUM(Tableau1[[#This Row],[Date]])</f>
        <v>48</v>
      </c>
      <c r="C426" s="41">
        <f>debut+ROW()-ROW(Tableau1[[#Headers],[Date]])-1</f>
        <v>44894</v>
      </c>
      <c r="D426" s="26" t="str" cm="1">
        <f t="array" ref="D426">IF(OR(Calendrier!$C$3:$C$57=Tableau1[[#This Row],[Date]]),"Dimanche/Férié",IF(WEEKDAY(Tableau1[[#This Row],[Date]])=1,"Dimanche/Férié",""))</f>
        <v/>
      </c>
      <c r="E426" s="26">
        <f>MONTH(Tableau1[[#This Row],[Date]])</f>
        <v>11</v>
      </c>
      <c r="F426" s="26">
        <f>YEAR(Tableau1[[#This Row],[Date]])</f>
        <v>2022</v>
      </c>
      <c r="G426" s="52"/>
      <c r="H426" s="52"/>
      <c r="I426" s="53"/>
      <c r="J426" s="42"/>
      <c r="K426" s="42"/>
      <c r="L426" s="43"/>
      <c r="M4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6" s="45">
        <f>IFERROR(VLOOKUP(Tableau1[[#This Row],[Motif absence 
]],Tmotif[],3,0),0)</f>
        <v>0</v>
      </c>
      <c r="O426" s="45">
        <f ca="1">IF(WEEKDAY(Tableau1[[#This Row],[Date]],2)&lt;7,0,MAX(0,SUM(OFFSET(Tableau1[[#This Row],[Nombre heures]],-6,,7))+SUM(OFFSET(Tableau1[[#This Row],[H_Abs]],-6,,7))-_HS))</f>
        <v>0</v>
      </c>
      <c r="P426" s="45" t="str">
        <f>IF(Tableau1[[#This Row],[Dimanche/Férié]]="Dimanche/Férié",Tableau1[[#This Row],[Nombre heures]],"")</f>
        <v/>
      </c>
    </row>
    <row r="427" spans="2:16" hidden="1">
      <c r="B427" s="40">
        <f>_xlfn.ISOWEEKNUM(Tableau1[[#This Row],[Date]])</f>
        <v>48</v>
      </c>
      <c r="C427" s="41">
        <f>debut+ROW()-ROW(Tableau1[[#Headers],[Date]])-1</f>
        <v>44895</v>
      </c>
      <c r="D427" s="26" t="str" cm="1">
        <f t="array" ref="D427">IF(OR(Calendrier!$C$3:$C$57=Tableau1[[#This Row],[Date]]),"Dimanche/Férié",IF(WEEKDAY(Tableau1[[#This Row],[Date]])=1,"Dimanche/Férié",""))</f>
        <v/>
      </c>
      <c r="E427" s="26">
        <f>MONTH(Tableau1[[#This Row],[Date]])</f>
        <v>11</v>
      </c>
      <c r="F427" s="26">
        <f>YEAR(Tableau1[[#This Row],[Date]])</f>
        <v>2022</v>
      </c>
      <c r="G427" s="52"/>
      <c r="H427" s="52"/>
      <c r="I427" s="53"/>
      <c r="J427" s="42"/>
      <c r="K427" s="42"/>
      <c r="L427" s="43"/>
      <c r="M4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7" s="45">
        <f>IFERROR(VLOOKUP(Tableau1[[#This Row],[Motif absence 
]],Tmotif[],3,0),0)</f>
        <v>0</v>
      </c>
      <c r="O427" s="45">
        <f ca="1">IF(WEEKDAY(Tableau1[[#This Row],[Date]],2)&lt;7,0,MAX(0,SUM(OFFSET(Tableau1[[#This Row],[Nombre heures]],-6,,7))+SUM(OFFSET(Tableau1[[#This Row],[H_Abs]],-6,,7))-_HS))</f>
        <v>0</v>
      </c>
      <c r="P427" s="45" t="str">
        <f>IF(Tableau1[[#This Row],[Dimanche/Férié]]="Dimanche/Férié",Tableau1[[#This Row],[Nombre heures]],"")</f>
        <v/>
      </c>
    </row>
    <row r="428" spans="2:16" hidden="1">
      <c r="B428" s="40">
        <f>_xlfn.ISOWEEKNUM(Tableau1[[#This Row],[Date]])</f>
        <v>48</v>
      </c>
      <c r="C428" s="41">
        <f>debut+ROW()-ROW(Tableau1[[#Headers],[Date]])-1</f>
        <v>44896</v>
      </c>
      <c r="D428" s="26" t="str" cm="1">
        <f t="array" ref="D428">IF(OR(Calendrier!$C$3:$C$57=Tableau1[[#This Row],[Date]]),"Dimanche/Férié",IF(WEEKDAY(Tableau1[[#This Row],[Date]])=1,"Dimanche/Férié",""))</f>
        <v/>
      </c>
      <c r="E428" s="26">
        <f>MONTH(Tableau1[[#This Row],[Date]])</f>
        <v>12</v>
      </c>
      <c r="F428" s="26">
        <f>YEAR(Tableau1[[#This Row],[Date]])</f>
        <v>2022</v>
      </c>
      <c r="G428" s="52"/>
      <c r="H428" s="52"/>
      <c r="I428" s="53"/>
      <c r="J428" s="42"/>
      <c r="K428" s="42"/>
      <c r="L428" s="43"/>
      <c r="M4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8" s="45">
        <f>IFERROR(VLOOKUP(Tableau1[[#This Row],[Motif absence 
]],Tmotif[],3,0),0)</f>
        <v>0</v>
      </c>
      <c r="O428" s="45">
        <f ca="1">IF(WEEKDAY(Tableau1[[#This Row],[Date]],2)&lt;7,0,MAX(0,SUM(OFFSET(Tableau1[[#This Row],[Nombre heures]],-6,,7))+SUM(OFFSET(Tableau1[[#This Row],[H_Abs]],-6,,7))-_HS))</f>
        <v>0</v>
      </c>
      <c r="P428" s="45" t="str">
        <f>IF(Tableau1[[#This Row],[Dimanche/Férié]]="Dimanche/Férié",Tableau1[[#This Row],[Nombre heures]],"")</f>
        <v/>
      </c>
    </row>
    <row r="429" spans="2:16" hidden="1">
      <c r="B429" s="40">
        <f>_xlfn.ISOWEEKNUM(Tableau1[[#This Row],[Date]])</f>
        <v>48</v>
      </c>
      <c r="C429" s="41">
        <f>debut+ROW()-ROW(Tableau1[[#Headers],[Date]])-1</f>
        <v>44897</v>
      </c>
      <c r="D429" s="26" t="str" cm="1">
        <f t="array" ref="D429">IF(OR(Calendrier!$C$3:$C$57=Tableau1[[#This Row],[Date]]),"Dimanche/Férié",IF(WEEKDAY(Tableau1[[#This Row],[Date]])=1,"Dimanche/Férié",""))</f>
        <v/>
      </c>
      <c r="E429" s="26">
        <f>MONTH(Tableau1[[#This Row],[Date]])</f>
        <v>12</v>
      </c>
      <c r="F429" s="26">
        <f>YEAR(Tableau1[[#This Row],[Date]])</f>
        <v>2022</v>
      </c>
      <c r="G429" s="52"/>
      <c r="H429" s="52"/>
      <c r="I429" s="53"/>
      <c r="J429" s="42"/>
      <c r="K429" s="42"/>
      <c r="L429" s="43"/>
      <c r="M4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9" s="45">
        <f>IFERROR(VLOOKUP(Tableau1[[#This Row],[Motif absence 
]],Tmotif[],3,0),0)</f>
        <v>0</v>
      </c>
      <c r="O429" s="45">
        <f ca="1">IF(WEEKDAY(Tableau1[[#This Row],[Date]],2)&lt;7,0,MAX(0,SUM(OFFSET(Tableau1[[#This Row],[Nombre heures]],-6,,7))+SUM(OFFSET(Tableau1[[#This Row],[H_Abs]],-6,,7))-_HS))</f>
        <v>0</v>
      </c>
      <c r="P429" s="45" t="str">
        <f>IF(Tableau1[[#This Row],[Dimanche/Férié]]="Dimanche/Férié",Tableau1[[#This Row],[Nombre heures]],"")</f>
        <v/>
      </c>
    </row>
    <row r="430" spans="2:16" hidden="1">
      <c r="B430" s="40">
        <f>_xlfn.ISOWEEKNUM(Tableau1[[#This Row],[Date]])</f>
        <v>48</v>
      </c>
      <c r="C430" s="41">
        <f>debut+ROW()-ROW(Tableau1[[#Headers],[Date]])-1</f>
        <v>44898</v>
      </c>
      <c r="D430" s="26" t="str" cm="1">
        <f t="array" ref="D430">IF(OR(Calendrier!$C$3:$C$57=Tableau1[[#This Row],[Date]]),"Dimanche/Férié",IF(WEEKDAY(Tableau1[[#This Row],[Date]])=1,"Dimanche/Férié",""))</f>
        <v/>
      </c>
      <c r="E430" s="26">
        <f>MONTH(Tableau1[[#This Row],[Date]])</f>
        <v>12</v>
      </c>
      <c r="F430" s="26">
        <f>YEAR(Tableau1[[#This Row],[Date]])</f>
        <v>2022</v>
      </c>
      <c r="G430" s="52"/>
      <c r="H430" s="52"/>
      <c r="I430" s="53"/>
      <c r="J430" s="42"/>
      <c r="K430" s="42"/>
      <c r="L430" s="43"/>
      <c r="M4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0" s="45">
        <f>IFERROR(VLOOKUP(Tableau1[[#This Row],[Motif absence 
]],Tmotif[],3,0),0)</f>
        <v>0</v>
      </c>
      <c r="O430" s="45">
        <f ca="1">IF(WEEKDAY(Tableau1[[#This Row],[Date]],2)&lt;7,0,MAX(0,SUM(OFFSET(Tableau1[[#This Row],[Nombre heures]],-6,,7))+SUM(OFFSET(Tableau1[[#This Row],[H_Abs]],-6,,7))-_HS))</f>
        <v>0</v>
      </c>
      <c r="P430" s="45" t="str">
        <f>IF(Tableau1[[#This Row],[Dimanche/Férié]]="Dimanche/Férié",Tableau1[[#This Row],[Nombre heures]],"")</f>
        <v/>
      </c>
    </row>
    <row r="431" spans="2:16" hidden="1">
      <c r="B431" s="40">
        <f>_xlfn.ISOWEEKNUM(Tableau1[[#This Row],[Date]])</f>
        <v>48</v>
      </c>
      <c r="C431" s="41">
        <f>debut+ROW()-ROW(Tableau1[[#Headers],[Date]])-1</f>
        <v>44899</v>
      </c>
      <c r="D431" s="26" t="str" cm="1">
        <f t="array" ref="D431">IF(OR(Calendrier!$C$3:$C$57=Tableau1[[#This Row],[Date]]),"Dimanche/Férié",IF(WEEKDAY(Tableau1[[#This Row],[Date]])=1,"Dimanche/Férié",""))</f>
        <v>Dimanche/Férié</v>
      </c>
      <c r="E431" s="26">
        <f>MONTH(Tableau1[[#This Row],[Date]])</f>
        <v>12</v>
      </c>
      <c r="F431" s="26">
        <f>YEAR(Tableau1[[#This Row],[Date]])</f>
        <v>2022</v>
      </c>
      <c r="G431" s="52"/>
      <c r="H431" s="52"/>
      <c r="I431" s="53"/>
      <c r="J431" s="42"/>
      <c r="K431" s="42"/>
      <c r="L431" s="43"/>
      <c r="M4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1" s="45">
        <f>IFERROR(VLOOKUP(Tableau1[[#This Row],[Motif absence 
]],Tmotif[],3,0),0)</f>
        <v>0</v>
      </c>
      <c r="O431" s="45">
        <f ca="1">IF(WEEKDAY(Tableau1[[#This Row],[Date]],2)&lt;7,0,MAX(0,SUM(OFFSET(Tableau1[[#This Row],[Nombre heures]],-6,,7))+SUM(OFFSET(Tableau1[[#This Row],[H_Abs]],-6,,7))-_HS))</f>
        <v>0</v>
      </c>
      <c r="P431" s="45" t="str">
        <f>IF(Tableau1[[#This Row],[Dimanche/Férié]]="Dimanche/Férié",Tableau1[[#This Row],[Nombre heures]],"")</f>
        <v/>
      </c>
    </row>
    <row r="432" spans="2:16" hidden="1">
      <c r="B432" s="40">
        <f>_xlfn.ISOWEEKNUM(Tableau1[[#This Row],[Date]])</f>
        <v>49</v>
      </c>
      <c r="C432" s="41">
        <f>debut+ROW()-ROW(Tableau1[[#Headers],[Date]])-1</f>
        <v>44900</v>
      </c>
      <c r="D432" s="26" t="str" cm="1">
        <f t="array" ref="D432">IF(OR(Calendrier!$C$3:$C$57=Tableau1[[#This Row],[Date]]),"Dimanche/Férié",IF(WEEKDAY(Tableau1[[#This Row],[Date]])=1,"Dimanche/Férié",""))</f>
        <v/>
      </c>
      <c r="E432" s="26">
        <f>MONTH(Tableau1[[#This Row],[Date]])</f>
        <v>12</v>
      </c>
      <c r="F432" s="26">
        <f>YEAR(Tableau1[[#This Row],[Date]])</f>
        <v>2022</v>
      </c>
      <c r="G432" s="52"/>
      <c r="H432" s="52"/>
      <c r="I432" s="53"/>
      <c r="J432" s="42"/>
      <c r="K432" s="42"/>
      <c r="L432" s="43"/>
      <c r="M4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2" s="45">
        <f>IFERROR(VLOOKUP(Tableau1[[#This Row],[Motif absence 
]],Tmotif[],3,0),0)</f>
        <v>0</v>
      </c>
      <c r="O432" s="45">
        <f ca="1">IF(WEEKDAY(Tableau1[[#This Row],[Date]],2)&lt;7,0,MAX(0,SUM(OFFSET(Tableau1[[#This Row],[Nombre heures]],-6,,7))+SUM(OFFSET(Tableau1[[#This Row],[H_Abs]],-6,,7))-_HS))</f>
        <v>0</v>
      </c>
      <c r="P432" s="45" t="str">
        <f>IF(Tableau1[[#This Row],[Dimanche/Férié]]="Dimanche/Férié",Tableau1[[#This Row],[Nombre heures]],"")</f>
        <v/>
      </c>
    </row>
    <row r="433" spans="2:16" hidden="1">
      <c r="B433" s="40">
        <f>_xlfn.ISOWEEKNUM(Tableau1[[#This Row],[Date]])</f>
        <v>49</v>
      </c>
      <c r="C433" s="41">
        <f>debut+ROW()-ROW(Tableau1[[#Headers],[Date]])-1</f>
        <v>44901</v>
      </c>
      <c r="D433" s="26" t="str" cm="1">
        <f t="array" ref="D433">IF(OR(Calendrier!$C$3:$C$57=Tableau1[[#This Row],[Date]]),"Dimanche/Férié",IF(WEEKDAY(Tableau1[[#This Row],[Date]])=1,"Dimanche/Férié",""))</f>
        <v/>
      </c>
      <c r="E433" s="26">
        <f>MONTH(Tableau1[[#This Row],[Date]])</f>
        <v>12</v>
      </c>
      <c r="F433" s="26">
        <f>YEAR(Tableau1[[#This Row],[Date]])</f>
        <v>2022</v>
      </c>
      <c r="G433" s="52"/>
      <c r="H433" s="52"/>
      <c r="I433" s="53"/>
      <c r="J433" s="42"/>
      <c r="K433" s="42"/>
      <c r="L433" s="43"/>
      <c r="M4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3" s="45">
        <f>IFERROR(VLOOKUP(Tableau1[[#This Row],[Motif absence 
]],Tmotif[],3,0),0)</f>
        <v>0</v>
      </c>
      <c r="O433" s="45">
        <f ca="1">IF(WEEKDAY(Tableau1[[#This Row],[Date]],2)&lt;7,0,MAX(0,SUM(OFFSET(Tableau1[[#This Row],[Nombre heures]],-6,,7))+SUM(OFFSET(Tableau1[[#This Row],[H_Abs]],-6,,7))-_HS))</f>
        <v>0</v>
      </c>
      <c r="P433" s="45" t="str">
        <f>IF(Tableau1[[#This Row],[Dimanche/Férié]]="Dimanche/Férié",Tableau1[[#This Row],[Nombre heures]],"")</f>
        <v/>
      </c>
    </row>
    <row r="434" spans="2:16" hidden="1">
      <c r="B434" s="40">
        <f>_xlfn.ISOWEEKNUM(Tableau1[[#This Row],[Date]])</f>
        <v>49</v>
      </c>
      <c r="C434" s="41">
        <f>debut+ROW()-ROW(Tableau1[[#Headers],[Date]])-1</f>
        <v>44902</v>
      </c>
      <c r="D434" s="26" t="str" cm="1">
        <f t="array" ref="D434">IF(OR(Calendrier!$C$3:$C$57=Tableau1[[#This Row],[Date]]),"Dimanche/Férié",IF(WEEKDAY(Tableau1[[#This Row],[Date]])=1,"Dimanche/Férié",""))</f>
        <v/>
      </c>
      <c r="E434" s="26">
        <f>MONTH(Tableau1[[#This Row],[Date]])</f>
        <v>12</v>
      </c>
      <c r="F434" s="26">
        <f>YEAR(Tableau1[[#This Row],[Date]])</f>
        <v>2022</v>
      </c>
      <c r="G434" s="52"/>
      <c r="H434" s="52"/>
      <c r="I434" s="53"/>
      <c r="J434" s="42"/>
      <c r="K434" s="42"/>
      <c r="L434" s="43"/>
      <c r="M4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4" s="45">
        <f>IFERROR(VLOOKUP(Tableau1[[#This Row],[Motif absence 
]],Tmotif[],3,0),0)</f>
        <v>0</v>
      </c>
      <c r="O434" s="45">
        <f ca="1">IF(WEEKDAY(Tableau1[[#This Row],[Date]],2)&lt;7,0,MAX(0,SUM(OFFSET(Tableau1[[#This Row],[Nombre heures]],-6,,7))+SUM(OFFSET(Tableau1[[#This Row],[H_Abs]],-6,,7))-_HS))</f>
        <v>0</v>
      </c>
      <c r="P434" s="45" t="str">
        <f>IF(Tableau1[[#This Row],[Dimanche/Férié]]="Dimanche/Férié",Tableau1[[#This Row],[Nombre heures]],"")</f>
        <v/>
      </c>
    </row>
    <row r="435" spans="2:16" hidden="1">
      <c r="B435" s="40">
        <f>_xlfn.ISOWEEKNUM(Tableau1[[#This Row],[Date]])</f>
        <v>49</v>
      </c>
      <c r="C435" s="41">
        <f>debut+ROW()-ROW(Tableau1[[#Headers],[Date]])-1</f>
        <v>44903</v>
      </c>
      <c r="D435" s="26" t="str" cm="1">
        <f t="array" ref="D435">IF(OR(Calendrier!$C$3:$C$57=Tableau1[[#This Row],[Date]]),"Dimanche/Férié",IF(WEEKDAY(Tableau1[[#This Row],[Date]])=1,"Dimanche/Férié",""))</f>
        <v/>
      </c>
      <c r="E435" s="26">
        <f>MONTH(Tableau1[[#This Row],[Date]])</f>
        <v>12</v>
      </c>
      <c r="F435" s="26">
        <f>YEAR(Tableau1[[#This Row],[Date]])</f>
        <v>2022</v>
      </c>
      <c r="G435" s="52"/>
      <c r="H435" s="52"/>
      <c r="I435" s="53"/>
      <c r="J435" s="42"/>
      <c r="K435" s="42"/>
      <c r="L435" s="43"/>
      <c r="M4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5" s="45">
        <f>IFERROR(VLOOKUP(Tableau1[[#This Row],[Motif absence 
]],Tmotif[],3,0),0)</f>
        <v>0</v>
      </c>
      <c r="O435" s="45">
        <f ca="1">IF(WEEKDAY(Tableau1[[#This Row],[Date]],2)&lt;7,0,MAX(0,SUM(OFFSET(Tableau1[[#This Row],[Nombre heures]],-6,,7))+SUM(OFFSET(Tableau1[[#This Row],[H_Abs]],-6,,7))-_HS))</f>
        <v>0</v>
      </c>
      <c r="P435" s="45" t="str">
        <f>IF(Tableau1[[#This Row],[Dimanche/Férié]]="Dimanche/Férié",Tableau1[[#This Row],[Nombre heures]],"")</f>
        <v/>
      </c>
    </row>
    <row r="436" spans="2:16" hidden="1">
      <c r="B436" s="40">
        <f>_xlfn.ISOWEEKNUM(Tableau1[[#This Row],[Date]])</f>
        <v>49</v>
      </c>
      <c r="C436" s="41">
        <f>debut+ROW()-ROW(Tableau1[[#Headers],[Date]])-1</f>
        <v>44904</v>
      </c>
      <c r="D436" s="26" t="str" cm="1">
        <f t="array" ref="D436">IF(OR(Calendrier!$C$3:$C$57=Tableau1[[#This Row],[Date]]),"Dimanche/Férié",IF(WEEKDAY(Tableau1[[#This Row],[Date]])=1,"Dimanche/Férié",""))</f>
        <v/>
      </c>
      <c r="E436" s="26">
        <f>MONTH(Tableau1[[#This Row],[Date]])</f>
        <v>12</v>
      </c>
      <c r="F436" s="26">
        <f>YEAR(Tableau1[[#This Row],[Date]])</f>
        <v>2022</v>
      </c>
      <c r="G436" s="52"/>
      <c r="H436" s="52"/>
      <c r="I436" s="53"/>
      <c r="J436" s="42"/>
      <c r="K436" s="42"/>
      <c r="L436" s="43"/>
      <c r="M4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6" s="45">
        <f>IFERROR(VLOOKUP(Tableau1[[#This Row],[Motif absence 
]],Tmotif[],3,0),0)</f>
        <v>0</v>
      </c>
      <c r="O436" s="45">
        <f ca="1">IF(WEEKDAY(Tableau1[[#This Row],[Date]],2)&lt;7,0,MAX(0,SUM(OFFSET(Tableau1[[#This Row],[Nombre heures]],-6,,7))+SUM(OFFSET(Tableau1[[#This Row],[H_Abs]],-6,,7))-_HS))</f>
        <v>0</v>
      </c>
      <c r="P436" s="45" t="str">
        <f>IF(Tableau1[[#This Row],[Dimanche/Férié]]="Dimanche/Férié",Tableau1[[#This Row],[Nombre heures]],"")</f>
        <v/>
      </c>
    </row>
    <row r="437" spans="2:16" hidden="1">
      <c r="B437" s="40">
        <f>_xlfn.ISOWEEKNUM(Tableau1[[#This Row],[Date]])</f>
        <v>49</v>
      </c>
      <c r="C437" s="41">
        <f>debut+ROW()-ROW(Tableau1[[#Headers],[Date]])-1</f>
        <v>44905</v>
      </c>
      <c r="D437" s="26" t="str" cm="1">
        <f t="array" ref="D437">IF(OR(Calendrier!$C$3:$C$57=Tableau1[[#This Row],[Date]]),"Dimanche/Férié",IF(WEEKDAY(Tableau1[[#This Row],[Date]])=1,"Dimanche/Férié",""))</f>
        <v/>
      </c>
      <c r="E437" s="26">
        <f>MONTH(Tableau1[[#This Row],[Date]])</f>
        <v>12</v>
      </c>
      <c r="F437" s="26">
        <f>YEAR(Tableau1[[#This Row],[Date]])</f>
        <v>2022</v>
      </c>
      <c r="G437" s="52"/>
      <c r="H437" s="52"/>
      <c r="I437" s="53"/>
      <c r="J437" s="42"/>
      <c r="K437" s="42"/>
      <c r="L437" s="43"/>
      <c r="M4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7" s="45">
        <f>IFERROR(VLOOKUP(Tableau1[[#This Row],[Motif absence 
]],Tmotif[],3,0),0)</f>
        <v>0</v>
      </c>
      <c r="O437" s="45">
        <f ca="1">IF(WEEKDAY(Tableau1[[#This Row],[Date]],2)&lt;7,0,MAX(0,SUM(OFFSET(Tableau1[[#This Row],[Nombre heures]],-6,,7))+SUM(OFFSET(Tableau1[[#This Row],[H_Abs]],-6,,7))-_HS))</f>
        <v>0</v>
      </c>
      <c r="P437" s="45" t="str">
        <f>IF(Tableau1[[#This Row],[Dimanche/Férié]]="Dimanche/Férié",Tableau1[[#This Row],[Nombre heures]],"")</f>
        <v/>
      </c>
    </row>
    <row r="438" spans="2:16" hidden="1">
      <c r="B438" s="40">
        <f>_xlfn.ISOWEEKNUM(Tableau1[[#This Row],[Date]])</f>
        <v>49</v>
      </c>
      <c r="C438" s="41">
        <f>debut+ROW()-ROW(Tableau1[[#Headers],[Date]])-1</f>
        <v>44906</v>
      </c>
      <c r="D438" s="26" t="str" cm="1">
        <f t="array" ref="D438">IF(OR(Calendrier!$C$3:$C$57=Tableau1[[#This Row],[Date]]),"Dimanche/Férié",IF(WEEKDAY(Tableau1[[#This Row],[Date]])=1,"Dimanche/Férié",""))</f>
        <v>Dimanche/Férié</v>
      </c>
      <c r="E438" s="26">
        <f>MONTH(Tableau1[[#This Row],[Date]])</f>
        <v>12</v>
      </c>
      <c r="F438" s="26">
        <f>YEAR(Tableau1[[#This Row],[Date]])</f>
        <v>2022</v>
      </c>
      <c r="G438" s="52"/>
      <c r="H438" s="52"/>
      <c r="I438" s="53"/>
      <c r="J438" s="42"/>
      <c r="K438" s="42"/>
      <c r="L438" s="43"/>
      <c r="M4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8" s="45">
        <f>IFERROR(VLOOKUP(Tableau1[[#This Row],[Motif absence 
]],Tmotif[],3,0),0)</f>
        <v>0</v>
      </c>
      <c r="O438" s="45">
        <f ca="1">IF(WEEKDAY(Tableau1[[#This Row],[Date]],2)&lt;7,0,MAX(0,SUM(OFFSET(Tableau1[[#This Row],[Nombre heures]],-6,,7))+SUM(OFFSET(Tableau1[[#This Row],[H_Abs]],-6,,7))-_HS))</f>
        <v>0</v>
      </c>
      <c r="P438" s="45" t="str">
        <f>IF(Tableau1[[#This Row],[Dimanche/Férié]]="Dimanche/Férié",Tableau1[[#This Row],[Nombre heures]],"")</f>
        <v/>
      </c>
    </row>
    <row r="439" spans="2:16" hidden="1">
      <c r="B439" s="40">
        <f>_xlfn.ISOWEEKNUM(Tableau1[[#This Row],[Date]])</f>
        <v>50</v>
      </c>
      <c r="C439" s="41">
        <f>debut+ROW()-ROW(Tableau1[[#Headers],[Date]])-1</f>
        <v>44907</v>
      </c>
      <c r="D439" s="26" t="str" cm="1">
        <f t="array" ref="D439">IF(OR(Calendrier!$C$3:$C$57=Tableau1[[#This Row],[Date]]),"Dimanche/Férié",IF(WEEKDAY(Tableau1[[#This Row],[Date]])=1,"Dimanche/Férié",""))</f>
        <v/>
      </c>
      <c r="E439" s="26">
        <f>MONTH(Tableau1[[#This Row],[Date]])</f>
        <v>12</v>
      </c>
      <c r="F439" s="26">
        <f>YEAR(Tableau1[[#This Row],[Date]])</f>
        <v>2022</v>
      </c>
      <c r="G439" s="52"/>
      <c r="H439" s="52"/>
      <c r="I439" s="53"/>
      <c r="J439" s="42"/>
      <c r="K439" s="42"/>
      <c r="L439" s="43"/>
      <c r="M4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9" s="45">
        <f>IFERROR(VLOOKUP(Tableau1[[#This Row],[Motif absence 
]],Tmotif[],3,0),0)</f>
        <v>0</v>
      </c>
      <c r="O439" s="45">
        <f ca="1">IF(WEEKDAY(Tableau1[[#This Row],[Date]],2)&lt;7,0,MAX(0,SUM(OFFSET(Tableau1[[#This Row],[Nombre heures]],-6,,7))+SUM(OFFSET(Tableau1[[#This Row],[H_Abs]],-6,,7))-_HS))</f>
        <v>0</v>
      </c>
      <c r="P439" s="45" t="str">
        <f>IF(Tableau1[[#This Row],[Dimanche/Férié]]="Dimanche/Férié",Tableau1[[#This Row],[Nombre heures]],"")</f>
        <v/>
      </c>
    </row>
    <row r="440" spans="2:16" hidden="1">
      <c r="B440" s="40">
        <f>_xlfn.ISOWEEKNUM(Tableau1[[#This Row],[Date]])</f>
        <v>50</v>
      </c>
      <c r="C440" s="41">
        <f>debut+ROW()-ROW(Tableau1[[#Headers],[Date]])-1</f>
        <v>44908</v>
      </c>
      <c r="D440" s="26" t="str" cm="1">
        <f t="array" ref="D440">IF(OR(Calendrier!$C$3:$C$57=Tableau1[[#This Row],[Date]]),"Dimanche/Férié",IF(WEEKDAY(Tableau1[[#This Row],[Date]])=1,"Dimanche/Férié",""))</f>
        <v/>
      </c>
      <c r="E440" s="26">
        <f>MONTH(Tableau1[[#This Row],[Date]])</f>
        <v>12</v>
      </c>
      <c r="F440" s="26">
        <f>YEAR(Tableau1[[#This Row],[Date]])</f>
        <v>2022</v>
      </c>
      <c r="G440" s="52"/>
      <c r="H440" s="52"/>
      <c r="I440" s="53"/>
      <c r="J440" s="42"/>
      <c r="K440" s="42"/>
      <c r="L440" s="43"/>
      <c r="M4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0" s="45">
        <f>IFERROR(VLOOKUP(Tableau1[[#This Row],[Motif absence 
]],Tmotif[],3,0),0)</f>
        <v>0</v>
      </c>
      <c r="O440" s="45">
        <f ca="1">IF(WEEKDAY(Tableau1[[#This Row],[Date]],2)&lt;7,0,MAX(0,SUM(OFFSET(Tableau1[[#This Row],[Nombre heures]],-6,,7))+SUM(OFFSET(Tableau1[[#This Row],[H_Abs]],-6,,7))-_HS))</f>
        <v>0</v>
      </c>
      <c r="P440" s="45" t="str">
        <f>IF(Tableau1[[#This Row],[Dimanche/Férié]]="Dimanche/Férié",Tableau1[[#This Row],[Nombre heures]],"")</f>
        <v/>
      </c>
    </row>
    <row r="441" spans="2:16" hidden="1">
      <c r="B441" s="40">
        <f>_xlfn.ISOWEEKNUM(Tableau1[[#This Row],[Date]])</f>
        <v>50</v>
      </c>
      <c r="C441" s="41">
        <f>debut+ROW()-ROW(Tableau1[[#Headers],[Date]])-1</f>
        <v>44909</v>
      </c>
      <c r="D441" s="26" t="str" cm="1">
        <f t="array" ref="D441">IF(OR(Calendrier!$C$3:$C$57=Tableau1[[#This Row],[Date]]),"Dimanche/Férié",IF(WEEKDAY(Tableau1[[#This Row],[Date]])=1,"Dimanche/Férié",""))</f>
        <v/>
      </c>
      <c r="E441" s="26">
        <f>MONTH(Tableau1[[#This Row],[Date]])</f>
        <v>12</v>
      </c>
      <c r="F441" s="26">
        <f>YEAR(Tableau1[[#This Row],[Date]])</f>
        <v>2022</v>
      </c>
      <c r="G441" s="52"/>
      <c r="H441" s="52"/>
      <c r="I441" s="53"/>
      <c r="J441" s="42"/>
      <c r="K441" s="42"/>
      <c r="L441" s="43"/>
      <c r="M4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1" s="45">
        <f>IFERROR(VLOOKUP(Tableau1[[#This Row],[Motif absence 
]],Tmotif[],3,0),0)</f>
        <v>0</v>
      </c>
      <c r="O441" s="45">
        <f ca="1">IF(WEEKDAY(Tableau1[[#This Row],[Date]],2)&lt;7,0,MAX(0,SUM(OFFSET(Tableau1[[#This Row],[Nombre heures]],-6,,7))+SUM(OFFSET(Tableau1[[#This Row],[H_Abs]],-6,,7))-_HS))</f>
        <v>0</v>
      </c>
      <c r="P441" s="45" t="str">
        <f>IF(Tableau1[[#This Row],[Dimanche/Férié]]="Dimanche/Férié",Tableau1[[#This Row],[Nombre heures]],"")</f>
        <v/>
      </c>
    </row>
    <row r="442" spans="2:16" hidden="1">
      <c r="B442" s="40">
        <f>_xlfn.ISOWEEKNUM(Tableau1[[#This Row],[Date]])</f>
        <v>50</v>
      </c>
      <c r="C442" s="41">
        <f>debut+ROW()-ROW(Tableau1[[#Headers],[Date]])-1</f>
        <v>44910</v>
      </c>
      <c r="D442" s="26" t="str" cm="1">
        <f t="array" ref="D442">IF(OR(Calendrier!$C$3:$C$57=Tableau1[[#This Row],[Date]]),"Dimanche/Férié",IF(WEEKDAY(Tableau1[[#This Row],[Date]])=1,"Dimanche/Férié",""))</f>
        <v/>
      </c>
      <c r="E442" s="26">
        <f>MONTH(Tableau1[[#This Row],[Date]])</f>
        <v>12</v>
      </c>
      <c r="F442" s="26">
        <f>YEAR(Tableau1[[#This Row],[Date]])</f>
        <v>2022</v>
      </c>
      <c r="G442" s="52"/>
      <c r="H442" s="52"/>
      <c r="I442" s="53"/>
      <c r="J442" s="42"/>
      <c r="K442" s="42"/>
      <c r="L442" s="43"/>
      <c r="M4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2" s="45">
        <f>IFERROR(VLOOKUP(Tableau1[[#This Row],[Motif absence 
]],Tmotif[],3,0),0)</f>
        <v>0</v>
      </c>
      <c r="O442" s="45">
        <f ca="1">IF(WEEKDAY(Tableau1[[#This Row],[Date]],2)&lt;7,0,MAX(0,SUM(OFFSET(Tableau1[[#This Row],[Nombre heures]],-6,,7))+SUM(OFFSET(Tableau1[[#This Row],[H_Abs]],-6,,7))-_HS))</f>
        <v>0</v>
      </c>
      <c r="P442" s="45" t="str">
        <f>IF(Tableau1[[#This Row],[Dimanche/Férié]]="Dimanche/Férié",Tableau1[[#This Row],[Nombre heures]],"")</f>
        <v/>
      </c>
    </row>
    <row r="443" spans="2:16" hidden="1">
      <c r="B443" s="40">
        <f>_xlfn.ISOWEEKNUM(Tableau1[[#This Row],[Date]])</f>
        <v>50</v>
      </c>
      <c r="C443" s="41">
        <f>debut+ROW()-ROW(Tableau1[[#Headers],[Date]])-1</f>
        <v>44911</v>
      </c>
      <c r="D443" s="26" t="str" cm="1">
        <f t="array" ref="D443">IF(OR(Calendrier!$C$3:$C$57=Tableau1[[#This Row],[Date]]),"Dimanche/Férié",IF(WEEKDAY(Tableau1[[#This Row],[Date]])=1,"Dimanche/Férié",""))</f>
        <v/>
      </c>
      <c r="E443" s="26">
        <f>MONTH(Tableau1[[#This Row],[Date]])</f>
        <v>12</v>
      </c>
      <c r="F443" s="26">
        <f>YEAR(Tableau1[[#This Row],[Date]])</f>
        <v>2022</v>
      </c>
      <c r="G443" s="52"/>
      <c r="H443" s="52"/>
      <c r="I443" s="53"/>
      <c r="J443" s="42"/>
      <c r="K443" s="42"/>
      <c r="L443" s="43"/>
      <c r="M4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3" s="45">
        <f>IFERROR(VLOOKUP(Tableau1[[#This Row],[Motif absence 
]],Tmotif[],3,0),0)</f>
        <v>0</v>
      </c>
      <c r="O443" s="45">
        <f ca="1">IF(WEEKDAY(Tableau1[[#This Row],[Date]],2)&lt;7,0,MAX(0,SUM(OFFSET(Tableau1[[#This Row],[Nombre heures]],-6,,7))+SUM(OFFSET(Tableau1[[#This Row],[H_Abs]],-6,,7))-_HS))</f>
        <v>0</v>
      </c>
      <c r="P443" s="45" t="str">
        <f>IF(Tableau1[[#This Row],[Dimanche/Férié]]="Dimanche/Férié",Tableau1[[#This Row],[Nombre heures]],"")</f>
        <v/>
      </c>
    </row>
    <row r="444" spans="2:16" hidden="1">
      <c r="B444" s="40">
        <f>_xlfn.ISOWEEKNUM(Tableau1[[#This Row],[Date]])</f>
        <v>50</v>
      </c>
      <c r="C444" s="41">
        <f>debut+ROW()-ROW(Tableau1[[#Headers],[Date]])-1</f>
        <v>44912</v>
      </c>
      <c r="D444" s="26" t="str" cm="1">
        <f t="array" ref="D444">IF(OR(Calendrier!$C$3:$C$57=Tableau1[[#This Row],[Date]]),"Dimanche/Férié",IF(WEEKDAY(Tableau1[[#This Row],[Date]])=1,"Dimanche/Férié",""))</f>
        <v/>
      </c>
      <c r="E444" s="26">
        <f>MONTH(Tableau1[[#This Row],[Date]])</f>
        <v>12</v>
      </c>
      <c r="F444" s="26">
        <f>YEAR(Tableau1[[#This Row],[Date]])</f>
        <v>2022</v>
      </c>
      <c r="G444" s="52"/>
      <c r="H444" s="52"/>
      <c r="I444" s="53"/>
      <c r="J444" s="42"/>
      <c r="K444" s="42"/>
      <c r="L444" s="43"/>
      <c r="M4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4" s="45">
        <f>IFERROR(VLOOKUP(Tableau1[[#This Row],[Motif absence 
]],Tmotif[],3,0),0)</f>
        <v>0</v>
      </c>
      <c r="O444" s="45">
        <f ca="1">IF(WEEKDAY(Tableau1[[#This Row],[Date]],2)&lt;7,0,MAX(0,SUM(OFFSET(Tableau1[[#This Row],[Nombre heures]],-6,,7))+SUM(OFFSET(Tableau1[[#This Row],[H_Abs]],-6,,7))-_HS))</f>
        <v>0</v>
      </c>
      <c r="P444" s="45" t="str">
        <f>IF(Tableau1[[#This Row],[Dimanche/Férié]]="Dimanche/Férié",Tableau1[[#This Row],[Nombre heures]],"")</f>
        <v/>
      </c>
    </row>
    <row r="445" spans="2:16" hidden="1">
      <c r="B445" s="40">
        <f>_xlfn.ISOWEEKNUM(Tableau1[[#This Row],[Date]])</f>
        <v>50</v>
      </c>
      <c r="C445" s="41">
        <f>debut+ROW()-ROW(Tableau1[[#Headers],[Date]])-1</f>
        <v>44913</v>
      </c>
      <c r="D445" s="26" t="str" cm="1">
        <f t="array" ref="D445">IF(OR(Calendrier!$C$3:$C$57=Tableau1[[#This Row],[Date]]),"Dimanche/Férié",IF(WEEKDAY(Tableau1[[#This Row],[Date]])=1,"Dimanche/Férié",""))</f>
        <v>Dimanche/Férié</v>
      </c>
      <c r="E445" s="26">
        <f>MONTH(Tableau1[[#This Row],[Date]])</f>
        <v>12</v>
      </c>
      <c r="F445" s="26">
        <f>YEAR(Tableau1[[#This Row],[Date]])</f>
        <v>2022</v>
      </c>
      <c r="G445" s="52"/>
      <c r="H445" s="52"/>
      <c r="I445" s="53"/>
      <c r="J445" s="42"/>
      <c r="K445" s="42"/>
      <c r="L445" s="43"/>
      <c r="M4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5" s="45">
        <f>IFERROR(VLOOKUP(Tableau1[[#This Row],[Motif absence 
]],Tmotif[],3,0),0)</f>
        <v>0</v>
      </c>
      <c r="O445" s="45">
        <f ca="1">IF(WEEKDAY(Tableau1[[#This Row],[Date]],2)&lt;7,0,MAX(0,SUM(OFFSET(Tableau1[[#This Row],[Nombre heures]],-6,,7))+SUM(OFFSET(Tableau1[[#This Row],[H_Abs]],-6,,7))-_HS))</f>
        <v>0</v>
      </c>
      <c r="P445" s="45" t="str">
        <f>IF(Tableau1[[#This Row],[Dimanche/Férié]]="Dimanche/Férié",Tableau1[[#This Row],[Nombre heures]],"")</f>
        <v/>
      </c>
    </row>
    <row r="446" spans="2:16" hidden="1">
      <c r="B446" s="40">
        <f>_xlfn.ISOWEEKNUM(Tableau1[[#This Row],[Date]])</f>
        <v>51</v>
      </c>
      <c r="C446" s="41">
        <f>debut+ROW()-ROW(Tableau1[[#Headers],[Date]])-1</f>
        <v>44914</v>
      </c>
      <c r="D446" s="26" t="str" cm="1">
        <f t="array" ref="D446">IF(OR(Calendrier!$C$3:$C$57=Tableau1[[#This Row],[Date]]),"Dimanche/Férié",IF(WEEKDAY(Tableau1[[#This Row],[Date]])=1,"Dimanche/Férié",""))</f>
        <v/>
      </c>
      <c r="E446" s="26">
        <f>MONTH(Tableau1[[#This Row],[Date]])</f>
        <v>12</v>
      </c>
      <c r="F446" s="26">
        <f>YEAR(Tableau1[[#This Row],[Date]])</f>
        <v>2022</v>
      </c>
      <c r="G446" s="52"/>
      <c r="H446" s="52"/>
      <c r="I446" s="53"/>
      <c r="J446" s="42"/>
      <c r="K446" s="42"/>
      <c r="L446" s="43"/>
      <c r="M4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6" s="45">
        <f>IFERROR(VLOOKUP(Tableau1[[#This Row],[Motif absence 
]],Tmotif[],3,0),0)</f>
        <v>0</v>
      </c>
      <c r="O446" s="45">
        <f ca="1">IF(WEEKDAY(Tableau1[[#This Row],[Date]],2)&lt;7,0,MAX(0,SUM(OFFSET(Tableau1[[#This Row],[Nombre heures]],-6,,7))+SUM(OFFSET(Tableau1[[#This Row],[H_Abs]],-6,,7))-_HS))</f>
        <v>0</v>
      </c>
      <c r="P446" s="45" t="str">
        <f>IF(Tableau1[[#This Row],[Dimanche/Férié]]="Dimanche/Férié",Tableau1[[#This Row],[Nombre heures]],"")</f>
        <v/>
      </c>
    </row>
    <row r="447" spans="2:16" hidden="1">
      <c r="B447" s="40">
        <f>_xlfn.ISOWEEKNUM(Tableau1[[#This Row],[Date]])</f>
        <v>51</v>
      </c>
      <c r="C447" s="41">
        <f>debut+ROW()-ROW(Tableau1[[#Headers],[Date]])-1</f>
        <v>44915</v>
      </c>
      <c r="D447" s="26" t="str" cm="1">
        <f t="array" ref="D447">IF(OR(Calendrier!$C$3:$C$57=Tableau1[[#This Row],[Date]]),"Dimanche/Férié",IF(WEEKDAY(Tableau1[[#This Row],[Date]])=1,"Dimanche/Férié",""))</f>
        <v/>
      </c>
      <c r="E447" s="26">
        <f>MONTH(Tableau1[[#This Row],[Date]])</f>
        <v>12</v>
      </c>
      <c r="F447" s="26">
        <f>YEAR(Tableau1[[#This Row],[Date]])</f>
        <v>2022</v>
      </c>
      <c r="G447" s="52"/>
      <c r="H447" s="52"/>
      <c r="I447" s="53"/>
      <c r="J447" s="42"/>
      <c r="K447" s="42"/>
      <c r="L447" s="43"/>
      <c r="M4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7" s="45">
        <f>IFERROR(VLOOKUP(Tableau1[[#This Row],[Motif absence 
]],Tmotif[],3,0),0)</f>
        <v>0</v>
      </c>
      <c r="O447" s="45">
        <f ca="1">IF(WEEKDAY(Tableau1[[#This Row],[Date]],2)&lt;7,0,MAX(0,SUM(OFFSET(Tableau1[[#This Row],[Nombre heures]],-6,,7))+SUM(OFFSET(Tableau1[[#This Row],[H_Abs]],-6,,7))-_HS))</f>
        <v>0</v>
      </c>
      <c r="P447" s="45" t="str">
        <f>IF(Tableau1[[#This Row],[Dimanche/Férié]]="Dimanche/Férié",Tableau1[[#This Row],[Nombre heures]],"")</f>
        <v/>
      </c>
    </row>
    <row r="448" spans="2:16" hidden="1">
      <c r="B448" s="40">
        <f>_xlfn.ISOWEEKNUM(Tableau1[[#This Row],[Date]])</f>
        <v>51</v>
      </c>
      <c r="C448" s="41">
        <f>debut+ROW()-ROW(Tableau1[[#Headers],[Date]])-1</f>
        <v>44916</v>
      </c>
      <c r="D448" s="26" t="str" cm="1">
        <f t="array" ref="D448">IF(OR(Calendrier!$C$3:$C$57=Tableau1[[#This Row],[Date]]),"Dimanche/Férié",IF(WEEKDAY(Tableau1[[#This Row],[Date]])=1,"Dimanche/Férié",""))</f>
        <v/>
      </c>
      <c r="E448" s="26">
        <f>MONTH(Tableau1[[#This Row],[Date]])</f>
        <v>12</v>
      </c>
      <c r="F448" s="26">
        <f>YEAR(Tableau1[[#This Row],[Date]])</f>
        <v>2022</v>
      </c>
      <c r="G448" s="52"/>
      <c r="H448" s="52"/>
      <c r="I448" s="53"/>
      <c r="J448" s="42"/>
      <c r="K448" s="42"/>
      <c r="L448" s="43"/>
      <c r="M4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8" s="45">
        <f>IFERROR(VLOOKUP(Tableau1[[#This Row],[Motif absence 
]],Tmotif[],3,0),0)</f>
        <v>0</v>
      </c>
      <c r="O448" s="45">
        <f ca="1">IF(WEEKDAY(Tableau1[[#This Row],[Date]],2)&lt;7,0,MAX(0,SUM(OFFSET(Tableau1[[#This Row],[Nombre heures]],-6,,7))+SUM(OFFSET(Tableau1[[#This Row],[H_Abs]],-6,,7))-_HS))</f>
        <v>0</v>
      </c>
      <c r="P448" s="45" t="str">
        <f>IF(Tableau1[[#This Row],[Dimanche/Férié]]="Dimanche/Férié",Tableau1[[#This Row],[Nombre heures]],"")</f>
        <v/>
      </c>
    </row>
    <row r="449" spans="2:16" hidden="1">
      <c r="B449" s="40">
        <f>_xlfn.ISOWEEKNUM(Tableau1[[#This Row],[Date]])</f>
        <v>51</v>
      </c>
      <c r="C449" s="41">
        <f>debut+ROW()-ROW(Tableau1[[#Headers],[Date]])-1</f>
        <v>44917</v>
      </c>
      <c r="D449" s="26" t="str" cm="1">
        <f t="array" ref="D449">IF(OR(Calendrier!$C$3:$C$57=Tableau1[[#This Row],[Date]]),"Dimanche/Férié",IF(WEEKDAY(Tableau1[[#This Row],[Date]])=1,"Dimanche/Férié",""))</f>
        <v/>
      </c>
      <c r="E449" s="26">
        <f>MONTH(Tableau1[[#This Row],[Date]])</f>
        <v>12</v>
      </c>
      <c r="F449" s="26">
        <f>YEAR(Tableau1[[#This Row],[Date]])</f>
        <v>2022</v>
      </c>
      <c r="G449" s="52"/>
      <c r="H449" s="52"/>
      <c r="I449" s="53"/>
      <c r="J449" s="42"/>
      <c r="K449" s="42"/>
      <c r="L449" s="43"/>
      <c r="M4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9" s="45">
        <f>IFERROR(VLOOKUP(Tableau1[[#This Row],[Motif absence 
]],Tmotif[],3,0),0)</f>
        <v>0</v>
      </c>
      <c r="O449" s="45">
        <f ca="1">IF(WEEKDAY(Tableau1[[#This Row],[Date]],2)&lt;7,0,MAX(0,SUM(OFFSET(Tableau1[[#This Row],[Nombre heures]],-6,,7))+SUM(OFFSET(Tableau1[[#This Row],[H_Abs]],-6,,7))-_HS))</f>
        <v>0</v>
      </c>
      <c r="P449" s="45" t="str">
        <f>IF(Tableau1[[#This Row],[Dimanche/Férié]]="Dimanche/Férié",Tableau1[[#This Row],[Nombre heures]],"")</f>
        <v/>
      </c>
    </row>
    <row r="450" spans="2:16" hidden="1">
      <c r="B450" s="40">
        <f>_xlfn.ISOWEEKNUM(Tableau1[[#This Row],[Date]])</f>
        <v>51</v>
      </c>
      <c r="C450" s="41">
        <f>debut+ROW()-ROW(Tableau1[[#Headers],[Date]])-1</f>
        <v>44918</v>
      </c>
      <c r="D450" s="26" t="str" cm="1">
        <f t="array" ref="D450">IF(OR(Calendrier!$C$3:$C$57=Tableau1[[#This Row],[Date]]),"Dimanche/Férié",IF(WEEKDAY(Tableau1[[#This Row],[Date]])=1,"Dimanche/Férié",""))</f>
        <v/>
      </c>
      <c r="E450" s="26">
        <f>MONTH(Tableau1[[#This Row],[Date]])</f>
        <v>12</v>
      </c>
      <c r="F450" s="26">
        <f>YEAR(Tableau1[[#This Row],[Date]])</f>
        <v>2022</v>
      </c>
      <c r="G450" s="52"/>
      <c r="H450" s="52"/>
      <c r="I450" s="53"/>
      <c r="J450" s="42"/>
      <c r="K450" s="42"/>
      <c r="L450" s="43"/>
      <c r="M4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0" s="45">
        <f>IFERROR(VLOOKUP(Tableau1[[#This Row],[Motif absence 
]],Tmotif[],3,0),0)</f>
        <v>0</v>
      </c>
      <c r="O450" s="45">
        <f ca="1">IF(WEEKDAY(Tableau1[[#This Row],[Date]],2)&lt;7,0,MAX(0,SUM(OFFSET(Tableau1[[#This Row],[Nombre heures]],-6,,7))+SUM(OFFSET(Tableau1[[#This Row],[H_Abs]],-6,,7))-_HS))</f>
        <v>0</v>
      </c>
      <c r="P450" s="45" t="str">
        <f>IF(Tableau1[[#This Row],[Dimanche/Férié]]="Dimanche/Férié",Tableau1[[#This Row],[Nombre heures]],"")</f>
        <v/>
      </c>
    </row>
    <row r="451" spans="2:16" hidden="1">
      <c r="B451" s="40">
        <f>_xlfn.ISOWEEKNUM(Tableau1[[#This Row],[Date]])</f>
        <v>51</v>
      </c>
      <c r="C451" s="41">
        <f>debut+ROW()-ROW(Tableau1[[#Headers],[Date]])-1</f>
        <v>44919</v>
      </c>
      <c r="D451" s="26" t="str" cm="1">
        <f t="array" ref="D451">IF(OR(Calendrier!$C$3:$C$57=Tableau1[[#This Row],[Date]]),"Dimanche/Férié",IF(WEEKDAY(Tableau1[[#This Row],[Date]])=1,"Dimanche/Férié",""))</f>
        <v/>
      </c>
      <c r="E451" s="26">
        <f>MONTH(Tableau1[[#This Row],[Date]])</f>
        <v>12</v>
      </c>
      <c r="F451" s="26">
        <f>YEAR(Tableau1[[#This Row],[Date]])</f>
        <v>2022</v>
      </c>
      <c r="G451" s="52"/>
      <c r="H451" s="52"/>
      <c r="I451" s="53"/>
      <c r="J451" s="42"/>
      <c r="K451" s="42"/>
      <c r="L451" s="43"/>
      <c r="M4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1" s="45">
        <f>IFERROR(VLOOKUP(Tableau1[[#This Row],[Motif absence 
]],Tmotif[],3,0),0)</f>
        <v>0</v>
      </c>
      <c r="O451" s="45">
        <f ca="1">IF(WEEKDAY(Tableau1[[#This Row],[Date]],2)&lt;7,0,MAX(0,SUM(OFFSET(Tableau1[[#This Row],[Nombre heures]],-6,,7))+SUM(OFFSET(Tableau1[[#This Row],[H_Abs]],-6,,7))-_HS))</f>
        <v>0</v>
      </c>
      <c r="P451" s="45" t="str">
        <f>IF(Tableau1[[#This Row],[Dimanche/Férié]]="Dimanche/Férié",Tableau1[[#This Row],[Nombre heures]],"")</f>
        <v/>
      </c>
    </row>
    <row r="452" spans="2:16" hidden="1">
      <c r="B452" s="40">
        <f>_xlfn.ISOWEEKNUM(Tableau1[[#This Row],[Date]])</f>
        <v>51</v>
      </c>
      <c r="C452" s="41">
        <f>debut+ROW()-ROW(Tableau1[[#Headers],[Date]])-1</f>
        <v>44920</v>
      </c>
      <c r="D452" s="26" t="str" cm="1">
        <f t="array" ref="D452">IF(OR(Calendrier!$C$3:$C$57=Tableau1[[#This Row],[Date]]),"Dimanche/Férié",IF(WEEKDAY(Tableau1[[#This Row],[Date]])=1,"Dimanche/Férié",""))</f>
        <v>Dimanche/Férié</v>
      </c>
      <c r="E452" s="26">
        <f>MONTH(Tableau1[[#This Row],[Date]])</f>
        <v>12</v>
      </c>
      <c r="F452" s="26">
        <f>YEAR(Tableau1[[#This Row],[Date]])</f>
        <v>2022</v>
      </c>
      <c r="G452" s="52"/>
      <c r="H452" s="52"/>
      <c r="I452" s="53"/>
      <c r="J452" s="42"/>
      <c r="K452" s="42"/>
      <c r="L452" s="43"/>
      <c r="M4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2" s="45">
        <f>IFERROR(VLOOKUP(Tableau1[[#This Row],[Motif absence 
]],Tmotif[],3,0),0)</f>
        <v>0</v>
      </c>
      <c r="O452" s="45">
        <f ca="1">IF(WEEKDAY(Tableau1[[#This Row],[Date]],2)&lt;7,0,MAX(0,SUM(OFFSET(Tableau1[[#This Row],[Nombre heures]],-6,,7))+SUM(OFFSET(Tableau1[[#This Row],[H_Abs]],-6,,7))-_HS))</f>
        <v>0</v>
      </c>
      <c r="P452" s="45" t="str">
        <f>IF(Tableau1[[#This Row],[Dimanche/Férié]]="Dimanche/Férié",Tableau1[[#This Row],[Nombre heures]],"")</f>
        <v/>
      </c>
    </row>
    <row r="453" spans="2:16" hidden="1">
      <c r="B453" s="40">
        <f>_xlfn.ISOWEEKNUM(Tableau1[[#This Row],[Date]])</f>
        <v>52</v>
      </c>
      <c r="C453" s="41">
        <f>debut+ROW()-ROW(Tableau1[[#Headers],[Date]])-1</f>
        <v>44921</v>
      </c>
      <c r="D453" s="26" t="str" cm="1">
        <f t="array" ref="D453">IF(OR(Calendrier!$C$3:$C$57=Tableau1[[#This Row],[Date]]),"Dimanche/Férié",IF(WEEKDAY(Tableau1[[#This Row],[Date]])=1,"Dimanche/Férié",""))</f>
        <v/>
      </c>
      <c r="E453" s="26">
        <f>MONTH(Tableau1[[#This Row],[Date]])</f>
        <v>12</v>
      </c>
      <c r="F453" s="26">
        <f>YEAR(Tableau1[[#This Row],[Date]])</f>
        <v>2022</v>
      </c>
      <c r="G453" s="52"/>
      <c r="H453" s="52"/>
      <c r="I453" s="53"/>
      <c r="J453" s="42"/>
      <c r="K453" s="42"/>
      <c r="L453" s="43"/>
      <c r="M4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3" s="45">
        <f>IFERROR(VLOOKUP(Tableau1[[#This Row],[Motif absence 
]],Tmotif[],3,0),0)</f>
        <v>0</v>
      </c>
      <c r="O453" s="45">
        <f ca="1">IF(WEEKDAY(Tableau1[[#This Row],[Date]],2)&lt;7,0,MAX(0,SUM(OFFSET(Tableau1[[#This Row],[Nombre heures]],-6,,7))+SUM(OFFSET(Tableau1[[#This Row],[H_Abs]],-6,,7))-_HS))</f>
        <v>0</v>
      </c>
      <c r="P453" s="45" t="str">
        <f>IF(Tableau1[[#This Row],[Dimanche/Férié]]="Dimanche/Férié",Tableau1[[#This Row],[Nombre heures]],"")</f>
        <v/>
      </c>
    </row>
    <row r="454" spans="2:16" hidden="1">
      <c r="B454" s="40">
        <f>_xlfn.ISOWEEKNUM(Tableau1[[#This Row],[Date]])</f>
        <v>52</v>
      </c>
      <c r="C454" s="41">
        <f>debut+ROW()-ROW(Tableau1[[#Headers],[Date]])-1</f>
        <v>44922</v>
      </c>
      <c r="D454" s="26" t="str" cm="1">
        <f t="array" ref="D454">IF(OR(Calendrier!$C$3:$C$57=Tableau1[[#This Row],[Date]]),"Dimanche/Férié",IF(WEEKDAY(Tableau1[[#This Row],[Date]])=1,"Dimanche/Férié",""))</f>
        <v/>
      </c>
      <c r="E454" s="26">
        <f>MONTH(Tableau1[[#This Row],[Date]])</f>
        <v>12</v>
      </c>
      <c r="F454" s="26">
        <f>YEAR(Tableau1[[#This Row],[Date]])</f>
        <v>2022</v>
      </c>
      <c r="G454" s="52"/>
      <c r="H454" s="52"/>
      <c r="I454" s="53"/>
      <c r="J454" s="42"/>
      <c r="K454" s="42"/>
      <c r="L454" s="43"/>
      <c r="M4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4" s="45">
        <f>IFERROR(VLOOKUP(Tableau1[[#This Row],[Motif absence 
]],Tmotif[],3,0),0)</f>
        <v>0</v>
      </c>
      <c r="O454" s="45">
        <f ca="1">IF(WEEKDAY(Tableau1[[#This Row],[Date]],2)&lt;7,0,MAX(0,SUM(OFFSET(Tableau1[[#This Row],[Nombre heures]],-6,,7))+SUM(OFFSET(Tableau1[[#This Row],[H_Abs]],-6,,7))-_HS))</f>
        <v>0</v>
      </c>
      <c r="P454" s="45" t="str">
        <f>IF(Tableau1[[#This Row],[Dimanche/Férié]]="Dimanche/Férié",Tableau1[[#This Row],[Nombre heures]],"")</f>
        <v/>
      </c>
    </row>
    <row r="455" spans="2:16" hidden="1">
      <c r="B455" s="40">
        <f>_xlfn.ISOWEEKNUM(Tableau1[[#This Row],[Date]])</f>
        <v>52</v>
      </c>
      <c r="C455" s="41">
        <f>debut+ROW()-ROW(Tableau1[[#Headers],[Date]])-1</f>
        <v>44923</v>
      </c>
      <c r="D455" s="26" t="str" cm="1">
        <f t="array" ref="D455">IF(OR(Calendrier!$C$3:$C$57=Tableau1[[#This Row],[Date]]),"Dimanche/Férié",IF(WEEKDAY(Tableau1[[#This Row],[Date]])=1,"Dimanche/Férié",""))</f>
        <v/>
      </c>
      <c r="E455" s="26">
        <f>MONTH(Tableau1[[#This Row],[Date]])</f>
        <v>12</v>
      </c>
      <c r="F455" s="26">
        <f>YEAR(Tableau1[[#This Row],[Date]])</f>
        <v>2022</v>
      </c>
      <c r="G455" s="52"/>
      <c r="H455" s="52"/>
      <c r="I455" s="53"/>
      <c r="J455" s="42"/>
      <c r="K455" s="42"/>
      <c r="L455" s="43"/>
      <c r="M4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5" s="45">
        <f>IFERROR(VLOOKUP(Tableau1[[#This Row],[Motif absence 
]],Tmotif[],3,0),0)</f>
        <v>0</v>
      </c>
      <c r="O455" s="45">
        <f ca="1">IF(WEEKDAY(Tableau1[[#This Row],[Date]],2)&lt;7,0,MAX(0,SUM(OFFSET(Tableau1[[#This Row],[Nombre heures]],-6,,7))+SUM(OFFSET(Tableau1[[#This Row],[H_Abs]],-6,,7))-_HS))</f>
        <v>0</v>
      </c>
      <c r="P455" s="45" t="str">
        <f>IF(Tableau1[[#This Row],[Dimanche/Férié]]="Dimanche/Férié",Tableau1[[#This Row],[Nombre heures]],"")</f>
        <v/>
      </c>
    </row>
    <row r="456" spans="2:16" hidden="1">
      <c r="B456" s="40">
        <f>_xlfn.ISOWEEKNUM(Tableau1[[#This Row],[Date]])</f>
        <v>52</v>
      </c>
      <c r="C456" s="41">
        <f>debut+ROW()-ROW(Tableau1[[#Headers],[Date]])-1</f>
        <v>44924</v>
      </c>
      <c r="D456" s="26" t="str" cm="1">
        <f t="array" ref="D456">IF(OR(Calendrier!$C$3:$C$57=Tableau1[[#This Row],[Date]]),"Dimanche/Férié",IF(WEEKDAY(Tableau1[[#This Row],[Date]])=1,"Dimanche/Férié",""))</f>
        <v/>
      </c>
      <c r="E456" s="26">
        <f>MONTH(Tableau1[[#This Row],[Date]])</f>
        <v>12</v>
      </c>
      <c r="F456" s="26">
        <f>YEAR(Tableau1[[#This Row],[Date]])</f>
        <v>2022</v>
      </c>
      <c r="G456" s="52"/>
      <c r="H456" s="52"/>
      <c r="I456" s="53"/>
      <c r="J456" s="42"/>
      <c r="K456" s="42"/>
      <c r="L456" s="43"/>
      <c r="M4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6" s="45">
        <f>IFERROR(VLOOKUP(Tableau1[[#This Row],[Motif absence 
]],Tmotif[],3,0),0)</f>
        <v>0</v>
      </c>
      <c r="O456" s="45">
        <f ca="1">IF(WEEKDAY(Tableau1[[#This Row],[Date]],2)&lt;7,0,MAX(0,SUM(OFFSET(Tableau1[[#This Row],[Nombre heures]],-6,,7))+SUM(OFFSET(Tableau1[[#This Row],[H_Abs]],-6,,7))-_HS))</f>
        <v>0</v>
      </c>
      <c r="P456" s="45" t="str">
        <f>IF(Tableau1[[#This Row],[Dimanche/Férié]]="Dimanche/Férié",Tableau1[[#This Row],[Nombre heures]],"")</f>
        <v/>
      </c>
    </row>
    <row r="457" spans="2:16" hidden="1">
      <c r="B457" s="40">
        <f>_xlfn.ISOWEEKNUM(Tableau1[[#This Row],[Date]])</f>
        <v>52</v>
      </c>
      <c r="C457" s="41">
        <f>debut+ROW()-ROW(Tableau1[[#Headers],[Date]])-1</f>
        <v>44925</v>
      </c>
      <c r="D457" s="26" t="str" cm="1">
        <f t="array" ref="D457">IF(OR(Calendrier!$C$3:$C$57=Tableau1[[#This Row],[Date]]),"Dimanche/Férié",IF(WEEKDAY(Tableau1[[#This Row],[Date]])=1,"Dimanche/Férié",""))</f>
        <v/>
      </c>
      <c r="E457" s="26">
        <f>MONTH(Tableau1[[#This Row],[Date]])</f>
        <v>12</v>
      </c>
      <c r="F457" s="26">
        <f>YEAR(Tableau1[[#This Row],[Date]])</f>
        <v>2022</v>
      </c>
      <c r="G457" s="52"/>
      <c r="H457" s="52"/>
      <c r="I457" s="53"/>
      <c r="J457" s="42"/>
      <c r="K457" s="42"/>
      <c r="L457" s="43"/>
      <c r="M4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7" s="45">
        <f>IFERROR(VLOOKUP(Tableau1[[#This Row],[Motif absence 
]],Tmotif[],3,0),0)</f>
        <v>0</v>
      </c>
      <c r="O457" s="45">
        <f ca="1">IF(WEEKDAY(Tableau1[[#This Row],[Date]],2)&lt;7,0,MAX(0,SUM(OFFSET(Tableau1[[#This Row],[Nombre heures]],-6,,7))+SUM(OFFSET(Tableau1[[#This Row],[H_Abs]],-6,,7))-_HS))</f>
        <v>0</v>
      </c>
      <c r="P457" s="45" t="str">
        <f>IF(Tableau1[[#This Row],[Dimanche/Férié]]="Dimanche/Férié",Tableau1[[#This Row],[Nombre heures]],"")</f>
        <v/>
      </c>
    </row>
    <row r="458" spans="2:16" hidden="1">
      <c r="B458" s="40">
        <f>_xlfn.ISOWEEKNUM(Tableau1[[#This Row],[Date]])</f>
        <v>52</v>
      </c>
      <c r="C458" s="41">
        <f>debut+ROW()-ROW(Tableau1[[#Headers],[Date]])-1</f>
        <v>44926</v>
      </c>
      <c r="D458" s="26" t="str" cm="1">
        <f t="array" ref="D458">IF(OR(Calendrier!$C$3:$C$57=Tableau1[[#This Row],[Date]]),"Dimanche/Férié",IF(WEEKDAY(Tableau1[[#This Row],[Date]])=1,"Dimanche/Férié",""))</f>
        <v/>
      </c>
      <c r="E458" s="26">
        <f>MONTH(Tableau1[[#This Row],[Date]])</f>
        <v>12</v>
      </c>
      <c r="F458" s="26">
        <f>YEAR(Tableau1[[#This Row],[Date]])</f>
        <v>2022</v>
      </c>
      <c r="G458" s="52"/>
      <c r="H458" s="52"/>
      <c r="I458" s="53"/>
      <c r="J458" s="42"/>
      <c r="K458" s="42"/>
      <c r="L458" s="43"/>
      <c r="M4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8" s="45">
        <f>IFERROR(VLOOKUP(Tableau1[[#This Row],[Motif absence 
]],Tmotif[],3,0),0)</f>
        <v>0</v>
      </c>
      <c r="O458" s="45">
        <f ca="1">IF(WEEKDAY(Tableau1[[#This Row],[Date]],2)&lt;7,0,MAX(0,SUM(OFFSET(Tableau1[[#This Row],[Nombre heures]],-6,,7))+SUM(OFFSET(Tableau1[[#This Row],[H_Abs]],-6,,7))-_HS))</f>
        <v>0</v>
      </c>
      <c r="P458" s="45" t="str">
        <f>IF(Tableau1[[#This Row],[Dimanche/Férié]]="Dimanche/Férié",Tableau1[[#This Row],[Nombre heures]],"")</f>
        <v/>
      </c>
    </row>
    <row r="459" spans="2:16" hidden="1">
      <c r="B459" s="40">
        <f>_xlfn.ISOWEEKNUM(Tableau1[[#This Row],[Date]])</f>
        <v>52</v>
      </c>
      <c r="C459" s="41">
        <f>debut+ROW()-ROW(Tableau1[[#Headers],[Date]])-1</f>
        <v>44927</v>
      </c>
      <c r="D459" s="26" t="str" cm="1">
        <f t="array" ref="D459">IF(OR(Calendrier!$C$3:$C$57=Tableau1[[#This Row],[Date]]),"Dimanche/Férié",IF(WEEKDAY(Tableau1[[#This Row],[Date]])=1,"Dimanche/Férié",""))</f>
        <v>Dimanche/Férié</v>
      </c>
      <c r="E459" s="26">
        <f>MONTH(Tableau1[[#This Row],[Date]])</f>
        <v>1</v>
      </c>
      <c r="F459" s="26">
        <f>YEAR(Tableau1[[#This Row],[Date]])</f>
        <v>2023</v>
      </c>
      <c r="G459" s="52"/>
      <c r="H459" s="52"/>
      <c r="I459" s="53"/>
      <c r="J459" s="42"/>
      <c r="K459" s="42"/>
      <c r="L459" s="43"/>
      <c r="M4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9" s="45">
        <f>IFERROR(VLOOKUP(Tableau1[[#This Row],[Motif absence 
]],Tmotif[],3,0),0)</f>
        <v>0</v>
      </c>
      <c r="O459" s="45">
        <f ca="1">IF(WEEKDAY(Tableau1[[#This Row],[Date]],2)&lt;7,0,MAX(0,SUM(OFFSET(Tableau1[[#This Row],[Nombre heures]],-6,,7))+SUM(OFFSET(Tableau1[[#This Row],[H_Abs]],-6,,7))-_HS))</f>
        <v>0</v>
      </c>
      <c r="P459" s="45" t="str">
        <f>IF(Tableau1[[#This Row],[Dimanche/Férié]]="Dimanche/Férié",Tableau1[[#This Row],[Nombre heures]],"")</f>
        <v/>
      </c>
    </row>
    <row r="460" spans="2:16" hidden="1">
      <c r="B460" s="40">
        <f>_xlfn.ISOWEEKNUM(Tableau1[[#This Row],[Date]])</f>
        <v>1</v>
      </c>
      <c r="C460" s="41">
        <f>debut+ROW()-ROW(Tableau1[[#Headers],[Date]])-1</f>
        <v>44928</v>
      </c>
      <c r="D460" s="26" t="str" cm="1">
        <f t="array" ref="D460">IF(OR(Calendrier!$C$3:$C$57=Tableau1[[#This Row],[Date]]),"Dimanche/Férié",IF(WEEKDAY(Tableau1[[#This Row],[Date]])=1,"Dimanche/Férié",""))</f>
        <v/>
      </c>
      <c r="E460" s="26">
        <f>MONTH(Tableau1[[#This Row],[Date]])</f>
        <v>1</v>
      </c>
      <c r="F460" s="26">
        <f>YEAR(Tableau1[[#This Row],[Date]])</f>
        <v>2023</v>
      </c>
      <c r="G460" s="52"/>
      <c r="H460" s="52"/>
      <c r="I460" s="53"/>
      <c r="J460" s="42"/>
      <c r="K460" s="42"/>
      <c r="L460" s="43"/>
      <c r="M4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0" s="45">
        <f>IFERROR(VLOOKUP(Tableau1[[#This Row],[Motif absence 
]],Tmotif[],3,0),0)</f>
        <v>0</v>
      </c>
      <c r="O460" s="45">
        <f ca="1">IF(WEEKDAY(Tableau1[[#This Row],[Date]],2)&lt;7,0,MAX(0,SUM(OFFSET(Tableau1[[#This Row],[Nombre heures]],-6,,7))+SUM(OFFSET(Tableau1[[#This Row],[H_Abs]],-6,,7))-_HS))</f>
        <v>0</v>
      </c>
      <c r="P460" s="45" t="str">
        <f>IF(Tableau1[[#This Row],[Dimanche/Férié]]="Dimanche/Férié",Tableau1[[#This Row],[Nombre heures]],"")</f>
        <v/>
      </c>
    </row>
    <row r="461" spans="2:16" hidden="1">
      <c r="B461" s="40">
        <f>_xlfn.ISOWEEKNUM(Tableau1[[#This Row],[Date]])</f>
        <v>1</v>
      </c>
      <c r="C461" s="41">
        <f>debut+ROW()-ROW(Tableau1[[#Headers],[Date]])-1</f>
        <v>44929</v>
      </c>
      <c r="D461" s="26" t="str" cm="1">
        <f t="array" ref="D461">IF(OR(Calendrier!$C$3:$C$57=Tableau1[[#This Row],[Date]]),"Dimanche/Férié",IF(WEEKDAY(Tableau1[[#This Row],[Date]])=1,"Dimanche/Férié",""))</f>
        <v/>
      </c>
      <c r="E461" s="26">
        <f>MONTH(Tableau1[[#This Row],[Date]])</f>
        <v>1</v>
      </c>
      <c r="F461" s="26">
        <f>YEAR(Tableau1[[#This Row],[Date]])</f>
        <v>2023</v>
      </c>
      <c r="G461" s="52"/>
      <c r="H461" s="52"/>
      <c r="I461" s="53"/>
      <c r="J461" s="42"/>
      <c r="K461" s="42"/>
      <c r="L461" s="43"/>
      <c r="M4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1" s="45">
        <f>IFERROR(VLOOKUP(Tableau1[[#This Row],[Motif absence 
]],Tmotif[],3,0),0)</f>
        <v>0</v>
      </c>
      <c r="O461" s="45">
        <f ca="1">IF(WEEKDAY(Tableau1[[#This Row],[Date]],2)&lt;7,0,MAX(0,SUM(OFFSET(Tableau1[[#This Row],[Nombre heures]],-6,,7))+SUM(OFFSET(Tableau1[[#This Row],[H_Abs]],-6,,7))-_HS))</f>
        <v>0</v>
      </c>
      <c r="P461" s="45" t="str">
        <f>IF(Tableau1[[#This Row],[Dimanche/Férié]]="Dimanche/Férié",Tableau1[[#This Row],[Nombre heures]],"")</f>
        <v/>
      </c>
    </row>
    <row r="462" spans="2:16" hidden="1">
      <c r="B462" s="40">
        <f>_xlfn.ISOWEEKNUM(Tableau1[[#This Row],[Date]])</f>
        <v>1</v>
      </c>
      <c r="C462" s="41">
        <f>debut+ROW()-ROW(Tableau1[[#Headers],[Date]])-1</f>
        <v>44930</v>
      </c>
      <c r="D462" s="26" t="str" cm="1">
        <f t="array" ref="D462">IF(OR(Calendrier!$C$3:$C$57=Tableau1[[#This Row],[Date]]),"Dimanche/Férié",IF(WEEKDAY(Tableau1[[#This Row],[Date]])=1,"Dimanche/Férié",""))</f>
        <v/>
      </c>
      <c r="E462" s="26">
        <f>MONTH(Tableau1[[#This Row],[Date]])</f>
        <v>1</v>
      </c>
      <c r="F462" s="26">
        <f>YEAR(Tableau1[[#This Row],[Date]])</f>
        <v>2023</v>
      </c>
      <c r="G462" s="52"/>
      <c r="H462" s="52"/>
      <c r="I462" s="53"/>
      <c r="J462" s="42"/>
      <c r="K462" s="42"/>
      <c r="L462" s="43"/>
      <c r="M4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2" s="45">
        <f>IFERROR(VLOOKUP(Tableau1[[#This Row],[Motif absence 
]],Tmotif[],3,0),0)</f>
        <v>0</v>
      </c>
      <c r="O462" s="45">
        <f ca="1">IF(WEEKDAY(Tableau1[[#This Row],[Date]],2)&lt;7,0,MAX(0,SUM(OFFSET(Tableau1[[#This Row],[Nombre heures]],-6,,7))+SUM(OFFSET(Tableau1[[#This Row],[H_Abs]],-6,,7))-_HS))</f>
        <v>0</v>
      </c>
      <c r="P462" s="45" t="str">
        <f>IF(Tableau1[[#This Row],[Dimanche/Férié]]="Dimanche/Férié",Tableau1[[#This Row],[Nombre heures]],"")</f>
        <v/>
      </c>
    </row>
    <row r="463" spans="2:16" hidden="1">
      <c r="B463" s="40">
        <f>_xlfn.ISOWEEKNUM(Tableau1[[#This Row],[Date]])</f>
        <v>1</v>
      </c>
      <c r="C463" s="41">
        <f>debut+ROW()-ROW(Tableau1[[#Headers],[Date]])-1</f>
        <v>44931</v>
      </c>
      <c r="D463" s="26" t="str" cm="1">
        <f t="array" ref="D463">IF(OR(Calendrier!$C$3:$C$57=Tableau1[[#This Row],[Date]]),"Dimanche/Férié",IF(WEEKDAY(Tableau1[[#This Row],[Date]])=1,"Dimanche/Férié",""))</f>
        <v/>
      </c>
      <c r="E463" s="26">
        <f>MONTH(Tableau1[[#This Row],[Date]])</f>
        <v>1</v>
      </c>
      <c r="F463" s="26">
        <f>YEAR(Tableau1[[#This Row],[Date]])</f>
        <v>2023</v>
      </c>
      <c r="G463" s="52"/>
      <c r="H463" s="52"/>
      <c r="I463" s="53"/>
      <c r="J463" s="42"/>
      <c r="K463" s="42"/>
      <c r="L463" s="43"/>
      <c r="M4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3" s="45">
        <f>IFERROR(VLOOKUP(Tableau1[[#This Row],[Motif absence 
]],Tmotif[],3,0),0)</f>
        <v>0</v>
      </c>
      <c r="O463" s="45">
        <f ca="1">IF(WEEKDAY(Tableau1[[#This Row],[Date]],2)&lt;7,0,MAX(0,SUM(OFFSET(Tableau1[[#This Row],[Nombre heures]],-6,,7))+SUM(OFFSET(Tableau1[[#This Row],[H_Abs]],-6,,7))-_HS))</f>
        <v>0</v>
      </c>
      <c r="P463" s="45" t="str">
        <f>IF(Tableau1[[#This Row],[Dimanche/Férié]]="Dimanche/Férié",Tableau1[[#This Row],[Nombre heures]],"")</f>
        <v/>
      </c>
    </row>
    <row r="464" spans="2:16" hidden="1">
      <c r="B464" s="40">
        <f>_xlfn.ISOWEEKNUM(Tableau1[[#This Row],[Date]])</f>
        <v>1</v>
      </c>
      <c r="C464" s="41">
        <f>debut+ROW()-ROW(Tableau1[[#Headers],[Date]])-1</f>
        <v>44932</v>
      </c>
      <c r="D464" s="26" t="str" cm="1">
        <f t="array" ref="D464">IF(OR(Calendrier!$C$3:$C$57=Tableau1[[#This Row],[Date]]),"Dimanche/Férié",IF(WEEKDAY(Tableau1[[#This Row],[Date]])=1,"Dimanche/Férié",""))</f>
        <v/>
      </c>
      <c r="E464" s="26">
        <f>MONTH(Tableau1[[#This Row],[Date]])</f>
        <v>1</v>
      </c>
      <c r="F464" s="26">
        <f>YEAR(Tableau1[[#This Row],[Date]])</f>
        <v>2023</v>
      </c>
      <c r="G464" s="52"/>
      <c r="H464" s="52"/>
      <c r="I464" s="53"/>
      <c r="J464" s="42"/>
      <c r="K464" s="42"/>
      <c r="L464" s="43"/>
      <c r="M4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4" s="45">
        <f>IFERROR(VLOOKUP(Tableau1[[#This Row],[Motif absence 
]],Tmotif[],3,0),0)</f>
        <v>0</v>
      </c>
      <c r="O464" s="45">
        <f ca="1">IF(WEEKDAY(Tableau1[[#This Row],[Date]],2)&lt;7,0,MAX(0,SUM(OFFSET(Tableau1[[#This Row],[Nombre heures]],-6,,7))+SUM(OFFSET(Tableau1[[#This Row],[H_Abs]],-6,,7))-_HS))</f>
        <v>0</v>
      </c>
      <c r="P464" s="45" t="str">
        <f>IF(Tableau1[[#This Row],[Dimanche/Férié]]="Dimanche/Férié",Tableau1[[#This Row],[Nombre heures]],"")</f>
        <v/>
      </c>
    </row>
    <row r="465" spans="2:16" hidden="1">
      <c r="B465" s="40">
        <f>_xlfn.ISOWEEKNUM(Tableau1[[#This Row],[Date]])</f>
        <v>1</v>
      </c>
      <c r="C465" s="41">
        <f>debut+ROW()-ROW(Tableau1[[#Headers],[Date]])-1</f>
        <v>44933</v>
      </c>
      <c r="D465" s="26" t="str" cm="1">
        <f t="array" ref="D465">IF(OR(Calendrier!$C$3:$C$57=Tableau1[[#This Row],[Date]]),"Dimanche/Férié",IF(WEEKDAY(Tableau1[[#This Row],[Date]])=1,"Dimanche/Férié",""))</f>
        <v/>
      </c>
      <c r="E465" s="26">
        <f>MONTH(Tableau1[[#This Row],[Date]])</f>
        <v>1</v>
      </c>
      <c r="F465" s="26">
        <f>YEAR(Tableau1[[#This Row],[Date]])</f>
        <v>2023</v>
      </c>
      <c r="G465" s="52"/>
      <c r="H465" s="52"/>
      <c r="I465" s="53"/>
      <c r="J465" s="42"/>
      <c r="K465" s="42"/>
      <c r="L465" s="43"/>
      <c r="M4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5" s="45">
        <f>IFERROR(VLOOKUP(Tableau1[[#This Row],[Motif absence 
]],Tmotif[],3,0),0)</f>
        <v>0</v>
      </c>
      <c r="O465" s="45">
        <f ca="1">IF(WEEKDAY(Tableau1[[#This Row],[Date]],2)&lt;7,0,MAX(0,SUM(OFFSET(Tableau1[[#This Row],[Nombre heures]],-6,,7))+SUM(OFFSET(Tableau1[[#This Row],[H_Abs]],-6,,7))-_HS))</f>
        <v>0</v>
      </c>
      <c r="P465" s="45" t="str">
        <f>IF(Tableau1[[#This Row],[Dimanche/Férié]]="Dimanche/Férié",Tableau1[[#This Row],[Nombre heures]],"")</f>
        <v/>
      </c>
    </row>
    <row r="466" spans="2:16">
      <c r="B466" s="46"/>
      <c r="C466" s="29" t="s">
        <v>29</v>
      </c>
      <c r="D466" s="29"/>
      <c r="E466" s="29"/>
      <c r="F466" s="29"/>
      <c r="G466" s="47"/>
      <c r="H466" s="47"/>
      <c r="I466" s="47"/>
      <c r="J466" s="47"/>
      <c r="K466" s="47"/>
      <c r="L466" s="29">
        <f>SUBTOTAL(103,Tableau1[Motif absence 
])</f>
        <v>0</v>
      </c>
      <c r="M466" s="48">
        <f>SUBTOTAL(109,Tableau1[Nombre heures])</f>
        <v>0</v>
      </c>
      <c r="N466" s="29"/>
      <c r="O466" s="48">
        <f ca="1">SUBTOTAL(109,Tableau1[Nombre heures supp.])</f>
        <v>0</v>
      </c>
      <c r="P466" s="48">
        <f>SUBTOTAL(109,Tableau1[Nombre heures dimanche et jour férié])</f>
        <v>0</v>
      </c>
    </row>
  </sheetData>
  <sheetProtection algorithmName="SHA-512" hashValue="ZghoIi9nkx7JN7j8LMis3VVzFsEz+/ljKxYXCIPHIrH4K+VFEvkkGKkYQxB/D+3KQFJeYb/tWZkkKGICpC+D/g==" saltValue="2O42RT+LLm6Hxu/lV0VvDA==" spinCount="100000" sheet="1" objects="1" scenarios="1" selectLockedCells="1" autoFilter="0"/>
  <mergeCells count="2">
    <mergeCell ref="A2:A3"/>
    <mergeCell ref="G3:K3"/>
  </mergeCells>
  <conditionalFormatting sqref="B5:O465">
    <cfRule type="expression" dxfId="23" priority="6">
      <formula>WEEKDAY($C5,2)=7</formula>
    </cfRule>
  </conditionalFormatting>
  <conditionalFormatting sqref="B5:B465">
    <cfRule type="expression" dxfId="22" priority="5">
      <formula>WEEKDAY($C5,2)&lt;&gt;4</formula>
    </cfRule>
  </conditionalFormatting>
  <conditionalFormatting sqref="C5:O465">
    <cfRule type="expression" dxfId="21" priority="7">
      <formula>COUNTIF(_JF,$C5)</formula>
    </cfRule>
    <cfRule type="expression" dxfId="20" priority="8">
      <formula>WEEKDAY($C5,2)&gt;5</formula>
    </cfRule>
    <cfRule type="expression" dxfId="19" priority="9">
      <formula>$C5=TODAY()</formula>
    </cfRule>
  </conditionalFormatting>
  <conditionalFormatting sqref="P5:P465">
    <cfRule type="expression" dxfId="18" priority="1">
      <formula>WEEKDAY($C5,2)=7</formula>
    </cfRule>
  </conditionalFormatting>
  <conditionalFormatting sqref="P5:P465">
    <cfRule type="expression" dxfId="17" priority="2">
      <formula>COUNTIF(_JF,$C5)</formula>
    </cfRule>
    <cfRule type="expression" dxfId="16" priority="3">
      <formula>WEEKDAY($C5,2)&gt;5</formula>
    </cfRule>
    <cfRule type="expression" dxfId="15" priority="4">
      <formula>$C5=TODAY()</formula>
    </cfRule>
  </conditionalFormatting>
  <pageMargins left="0.7" right="0.7" top="0.75" bottom="0.75" header="0.3" footer="0.3"/>
  <pageSetup paperSize="9" scale="60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A4B0BC7-0E07-4F06-83AB-5D8D4F67D3C5}">
          <x14:formula1>
            <xm:f>Paramètres!$G$5:$G$149</xm:f>
          </x14:formula1>
          <xm:sqref>J5:K465</xm:sqref>
        </x14:dataValidation>
        <x14:dataValidation type="list" allowBlank="1" showInputMessage="1" showErrorMessage="1" xr:uid="{5B58BB94-7B2A-40DF-B9D6-34AB261FA138}">
          <x14:formula1>
            <xm:f>Paramètres!$B$5:$B$38</xm:f>
          </x14:formula1>
          <xm:sqref>L5:L465</xm:sqref>
        </x14:dataValidation>
        <x14:dataValidation type="list" allowBlank="1" showInputMessage="1" showErrorMessage="1" xr:uid="{BB70DD04-C3F9-4B43-A0C8-25A755FBE322}">
          <x14:formula1>
            <xm:f>Paramètres!$E$5:$E$149</xm:f>
          </x14:formula1>
          <xm:sqref>G5:H465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Calendrier</vt:lpstr>
      <vt:lpstr>Julien MARSAIS</vt:lpstr>
      <vt:lpstr>_HS</vt:lpstr>
      <vt:lpstr>_JF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Francois FOURNEL</cp:lastModifiedBy>
  <cp:lastPrinted>2021-09-30T08:46:22Z</cp:lastPrinted>
  <dcterms:created xsi:type="dcterms:W3CDTF">2020-10-31T07:24:25Z</dcterms:created>
  <dcterms:modified xsi:type="dcterms:W3CDTF">2021-09-30T10:43:51Z</dcterms:modified>
</cp:coreProperties>
</file>