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essaie ticket\"/>
    </mc:Choice>
  </mc:AlternateContent>
  <bookViews>
    <workbookView xWindow="-15" yWindow="-15" windowWidth="20520" windowHeight="8175"/>
  </bookViews>
  <sheets>
    <sheet name="Ticket" sheetId="1" r:id="rId1"/>
    <sheet name="Sorties" sheetId="2" r:id="rId2"/>
    <sheet name="Encaissements" sheetId="4" r:id="rId3"/>
    <sheet name="Bases" sheetId="5" r:id="rId4"/>
  </sheets>
  <definedNames>
    <definedName name="_xlnm._FilterDatabase" localSheetId="2" hidden="1">Encaissements!$A$2:$D$6</definedName>
    <definedName name="ARTICLES">Bases!$A$2:$A$51</definedName>
    <definedName name="base">Tableau5[#All]</definedName>
    <definedName name="REGLT">Bases!$D$2:$D$4</definedName>
    <definedName name="Tb_caisse">Tableau2[]</definedName>
    <definedName name="Tb_sortie">Tableau1[#All]</definedName>
    <definedName name="_xlnm.Print_Area" localSheetId="1">Sorties!$A$1:$F$216</definedName>
    <definedName name="_xlnm.Print_Area" localSheetId="0">Ticket!$A$1:$F$64</definedName>
  </definedNames>
  <calcPr calcId="152511"/>
</workbook>
</file>

<file path=xl/calcChain.xml><?xml version="1.0" encoding="utf-8"?>
<calcChain xmlns="http://schemas.openxmlformats.org/spreadsheetml/2006/main">
  <c r="E18" i="5" l="1"/>
  <c r="E9" i="1" l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8" i="1"/>
  <c r="F8" i="1" s="1"/>
  <c r="E3" i="5"/>
  <c r="G3" i="5" s="1"/>
  <c r="E6" i="5"/>
  <c r="F6" i="5" s="1"/>
  <c r="E7" i="5"/>
  <c r="F7" i="5" s="1"/>
  <c r="E10" i="5"/>
  <c r="F10" i="5" s="1"/>
  <c r="E12" i="5"/>
  <c r="G12" i="5" s="1"/>
  <c r="E13" i="5"/>
  <c r="F13" i="5" s="1"/>
  <c r="E14" i="5"/>
  <c r="F14" i="5" s="1"/>
  <c r="E16" i="5"/>
  <c r="G16" i="5" s="1"/>
  <c r="G18" i="5"/>
  <c r="E20" i="5"/>
  <c r="F20" i="5" s="1"/>
  <c r="E21" i="5"/>
  <c r="F21" i="5" s="1"/>
  <c r="E24" i="5"/>
  <c r="F24" i="5" s="1"/>
  <c r="E27" i="5"/>
  <c r="G27" i="5" s="1"/>
  <c r="E30" i="5"/>
  <c r="F30" i="5" s="1"/>
  <c r="E33" i="5"/>
  <c r="F33" i="5" s="1"/>
  <c r="E35" i="5"/>
  <c r="G35" i="5" s="1"/>
  <c r="E36" i="5"/>
  <c r="G36" i="5" s="1"/>
  <c r="E37" i="5"/>
  <c r="F37" i="5" s="1"/>
  <c r="E38" i="5"/>
  <c r="F38" i="5" s="1"/>
  <c r="E43" i="5"/>
  <c r="F43" i="5" s="1"/>
  <c r="E44" i="5"/>
  <c r="G44" i="5" s="1"/>
  <c r="E47" i="5"/>
  <c r="F47" i="5" s="1"/>
  <c r="E48" i="5"/>
  <c r="F48" i="5" s="1"/>
  <c r="E50" i="5"/>
  <c r="G50" i="5" s="1"/>
  <c r="E51" i="5"/>
  <c r="G51" i="5" s="1"/>
  <c r="E52" i="5"/>
  <c r="F52" i="5" s="1"/>
  <c r="E54" i="5"/>
  <c r="F54" i="5" s="1"/>
  <c r="E55" i="5"/>
  <c r="F55" i="5" s="1"/>
  <c r="E56" i="5"/>
  <c r="G56" i="5" s="1"/>
  <c r="E58" i="5"/>
  <c r="F58" i="5" s="1"/>
  <c r="E59" i="5"/>
  <c r="F59" i="5" s="1"/>
  <c r="E61" i="5"/>
  <c r="G61" i="5" s="1"/>
  <c r="E63" i="5"/>
  <c r="G63" i="5" s="1"/>
  <c r="E60" i="5"/>
  <c r="F60" i="5" s="1"/>
  <c r="E65" i="5"/>
  <c r="F65" i="5" s="1"/>
  <c r="E2" i="5"/>
  <c r="F2" i="5" s="1"/>
  <c r="E4" i="5"/>
  <c r="G4" i="5" s="1"/>
  <c r="E5" i="5"/>
  <c r="F5" i="5" s="1"/>
  <c r="E8" i="5"/>
  <c r="F8" i="5" s="1"/>
  <c r="E9" i="5"/>
  <c r="G9" i="5" s="1"/>
  <c r="E15" i="5"/>
  <c r="G15" i="5" s="1"/>
  <c r="E17" i="5"/>
  <c r="F17" i="5" s="1"/>
  <c r="E19" i="5"/>
  <c r="F19" i="5" s="1"/>
  <c r="E22" i="5"/>
  <c r="F22" i="5" s="1"/>
  <c r="E23" i="5"/>
  <c r="G23" i="5" s="1"/>
  <c r="E25" i="5"/>
  <c r="F25" i="5" s="1"/>
  <c r="E26" i="5"/>
  <c r="F26" i="5" s="1"/>
  <c r="E28" i="5"/>
  <c r="G28" i="5" s="1"/>
  <c r="E29" i="5"/>
  <c r="G29" i="5" s="1"/>
  <c r="E31" i="5"/>
  <c r="F31" i="5" s="1"/>
  <c r="E32" i="5"/>
  <c r="F32" i="5" s="1"/>
  <c r="E34" i="5"/>
  <c r="F34" i="5" s="1"/>
  <c r="E39" i="5"/>
  <c r="G39" i="5" s="1"/>
  <c r="E40" i="5"/>
  <c r="F40" i="5" s="1"/>
  <c r="E41" i="5"/>
  <c r="F41" i="5" s="1"/>
  <c r="E42" i="5"/>
  <c r="G42" i="5" s="1"/>
  <c r="E45" i="5"/>
  <c r="G45" i="5" s="1"/>
  <c r="E46" i="5"/>
  <c r="F46" i="5" s="1"/>
  <c r="E49" i="5"/>
  <c r="F49" i="5" s="1"/>
  <c r="E53" i="5"/>
  <c r="F53" i="5" s="1"/>
  <c r="E57" i="5"/>
  <c r="G57" i="5" s="1"/>
  <c r="E62" i="5"/>
  <c r="F62" i="5" s="1"/>
  <c r="E64" i="5"/>
  <c r="F64" i="5" s="1"/>
  <c r="E11" i="5"/>
  <c r="G11" i="5" s="1"/>
  <c r="E66" i="5"/>
  <c r="G66" i="5" s="1"/>
  <c r="E67" i="5"/>
  <c r="F67" i="5" s="1"/>
  <c r="F3" i="5" l="1"/>
  <c r="F66" i="5"/>
  <c r="F63" i="5"/>
  <c r="F45" i="5"/>
  <c r="F51" i="5"/>
  <c r="F29" i="5"/>
  <c r="F36" i="5"/>
  <c r="F15" i="5"/>
  <c r="F18" i="5"/>
  <c r="G53" i="5"/>
  <c r="G34" i="5"/>
  <c r="G22" i="5"/>
  <c r="G2" i="5"/>
  <c r="G55" i="5"/>
  <c r="G43" i="5"/>
  <c r="G24" i="5"/>
  <c r="G10" i="5"/>
  <c r="F11" i="5"/>
  <c r="F42" i="5"/>
  <c r="F28" i="5"/>
  <c r="F9" i="5"/>
  <c r="F61" i="5"/>
  <c r="F50" i="5"/>
  <c r="F35" i="5"/>
  <c r="F16" i="5"/>
  <c r="G49" i="5"/>
  <c r="G32" i="5"/>
  <c r="G19" i="5"/>
  <c r="G65" i="5"/>
  <c r="G54" i="5"/>
  <c r="G38" i="5"/>
  <c r="G21" i="5"/>
  <c r="G7" i="5"/>
  <c r="F57" i="5"/>
  <c r="F39" i="5"/>
  <c r="F23" i="5"/>
  <c r="F4" i="5"/>
  <c r="F56" i="5"/>
  <c r="F44" i="5"/>
  <c r="F27" i="5"/>
  <c r="F12" i="5"/>
  <c r="G64" i="5"/>
  <c r="G41" i="5"/>
  <c r="G26" i="5"/>
  <c r="G8" i="5"/>
  <c r="G59" i="5"/>
  <c r="G48" i="5"/>
  <c r="G33" i="5"/>
  <c r="G14" i="5"/>
  <c r="G67" i="5"/>
  <c r="G62" i="5"/>
  <c r="G46" i="5"/>
  <c r="G40" i="5"/>
  <c r="G31" i="5"/>
  <c r="G25" i="5"/>
  <c r="G17" i="5"/>
  <c r="G5" i="5"/>
  <c r="G60" i="5"/>
  <c r="G58" i="5"/>
  <c r="G52" i="5"/>
  <c r="G47" i="5"/>
  <c r="G37" i="5"/>
  <c r="G30" i="5"/>
  <c r="G20" i="5"/>
  <c r="G13" i="5"/>
  <c r="G6" i="5"/>
  <c r="D6" i="5"/>
  <c r="H6" i="5" l="1"/>
  <c r="F6" i="1"/>
  <c r="D7" i="5" l="1"/>
  <c r="H7" i="5" s="1"/>
  <c r="D10" i="5"/>
  <c r="H10" i="5" s="1"/>
  <c r="D12" i="5"/>
  <c r="H12" i="5" s="1"/>
  <c r="D13" i="5"/>
  <c r="H13" i="5" s="1"/>
  <c r="D14" i="5"/>
  <c r="H14" i="5" s="1"/>
  <c r="D16" i="5"/>
  <c r="H16" i="5" s="1"/>
  <c r="D18" i="5"/>
  <c r="H18" i="5" s="1"/>
  <c r="D20" i="5"/>
  <c r="H20" i="5" s="1"/>
  <c r="D21" i="5"/>
  <c r="H21" i="5" s="1"/>
  <c r="D24" i="5"/>
  <c r="H24" i="5" s="1"/>
  <c r="D27" i="5"/>
  <c r="H27" i="5" s="1"/>
  <c r="D30" i="5"/>
  <c r="H30" i="5" s="1"/>
  <c r="D33" i="5"/>
  <c r="H33" i="5" s="1"/>
  <c r="D35" i="5"/>
  <c r="H35" i="5" s="1"/>
  <c r="D36" i="5"/>
  <c r="H36" i="5" s="1"/>
  <c r="D37" i="5"/>
  <c r="H37" i="5" s="1"/>
  <c r="D38" i="5"/>
  <c r="H38" i="5" s="1"/>
  <c r="D43" i="5"/>
  <c r="H43" i="5" s="1"/>
  <c r="D44" i="5"/>
  <c r="H44" i="5" s="1"/>
  <c r="D47" i="5"/>
  <c r="H47" i="5" s="1"/>
  <c r="D48" i="5"/>
  <c r="H48" i="5" s="1"/>
  <c r="D50" i="5"/>
  <c r="H50" i="5" s="1"/>
  <c r="D51" i="5"/>
  <c r="H51" i="5" s="1"/>
  <c r="D52" i="5"/>
  <c r="H52" i="5" s="1"/>
  <c r="D54" i="5"/>
  <c r="H54" i="5" s="1"/>
  <c r="D55" i="5"/>
  <c r="H55" i="5" s="1"/>
  <c r="D56" i="5"/>
  <c r="H56" i="5" s="1"/>
  <c r="D58" i="5"/>
  <c r="H58" i="5" s="1"/>
  <c r="D59" i="5"/>
  <c r="H59" i="5" s="1"/>
  <c r="D61" i="5"/>
  <c r="H61" i="5" s="1"/>
  <c r="D63" i="5"/>
  <c r="H63" i="5" s="1"/>
  <c r="D60" i="5"/>
  <c r="H60" i="5" s="1"/>
  <c r="D65" i="5"/>
  <c r="H65" i="5" s="1"/>
  <c r="D2" i="5"/>
  <c r="H2" i="5" s="1"/>
  <c r="D4" i="5"/>
  <c r="H4" i="5" s="1"/>
  <c r="D5" i="5"/>
  <c r="H5" i="5" s="1"/>
  <c r="D8" i="5"/>
  <c r="H8" i="5" s="1"/>
  <c r="D9" i="5"/>
  <c r="H9" i="5" s="1"/>
  <c r="D15" i="5"/>
  <c r="H15" i="5" s="1"/>
  <c r="D17" i="5"/>
  <c r="H17" i="5" s="1"/>
  <c r="D19" i="5"/>
  <c r="H19" i="5" s="1"/>
  <c r="D22" i="5"/>
  <c r="H22" i="5" s="1"/>
  <c r="D23" i="5"/>
  <c r="H23" i="5" s="1"/>
  <c r="D25" i="5"/>
  <c r="H25" i="5" s="1"/>
  <c r="D26" i="5"/>
  <c r="H26" i="5" s="1"/>
  <c r="D28" i="5"/>
  <c r="H28" i="5" s="1"/>
  <c r="D29" i="5"/>
  <c r="H29" i="5" s="1"/>
  <c r="D31" i="5"/>
  <c r="H31" i="5" s="1"/>
  <c r="D32" i="5"/>
  <c r="H32" i="5" s="1"/>
  <c r="D34" i="5"/>
  <c r="H34" i="5" s="1"/>
  <c r="D39" i="5"/>
  <c r="H39" i="5" s="1"/>
  <c r="D40" i="5"/>
  <c r="H40" i="5" s="1"/>
  <c r="D41" i="5"/>
  <c r="H41" i="5" s="1"/>
  <c r="D42" i="5"/>
  <c r="H42" i="5" s="1"/>
  <c r="D45" i="5"/>
  <c r="H45" i="5" s="1"/>
  <c r="D46" i="5"/>
  <c r="H46" i="5" s="1"/>
  <c r="D49" i="5"/>
  <c r="H49" i="5" s="1"/>
  <c r="D53" i="5"/>
  <c r="H53" i="5" s="1"/>
  <c r="D57" i="5"/>
  <c r="H57" i="5" s="1"/>
  <c r="D62" i="5"/>
  <c r="H62" i="5" s="1"/>
  <c r="D64" i="5"/>
  <c r="H64" i="5" s="1"/>
  <c r="D11" i="5"/>
  <c r="H11" i="5" s="1"/>
  <c r="D66" i="5"/>
  <c r="H66" i="5" s="1"/>
  <c r="D67" i="5"/>
  <c r="H67" i="5" s="1"/>
  <c r="D3" i="5"/>
  <c r="H3" i="5" s="1"/>
  <c r="E15" i="1" l="1"/>
  <c r="A6" i="1"/>
</calcChain>
</file>

<file path=xl/sharedStrings.xml><?xml version="1.0" encoding="utf-8"?>
<sst xmlns="http://schemas.openxmlformats.org/spreadsheetml/2006/main" count="359" uniqueCount="87">
  <si>
    <t>TICKET DE CAISSE</t>
  </si>
  <si>
    <t>Règlement :</t>
  </si>
  <si>
    <t>TOTAL</t>
  </si>
  <si>
    <t>Espèces</t>
  </si>
  <si>
    <t>MERCI DE VOTRE VISITE</t>
  </si>
  <si>
    <t>DATE</t>
  </si>
  <si>
    <t>HEURE</t>
  </si>
  <si>
    <t>MODE REGLEMENT</t>
  </si>
  <si>
    <t>MONTANT ENCAISSE</t>
  </si>
  <si>
    <t>Article</t>
  </si>
  <si>
    <t>ARTICLES</t>
  </si>
  <si>
    <t xml:space="preserve">CENTRE MEDICALE NOTRE DAME </t>
  </si>
  <si>
    <t>Tel: 032 87 505 87</t>
  </si>
  <si>
    <t>Ariary</t>
  </si>
  <si>
    <t>Q</t>
  </si>
  <si>
    <t>PU</t>
  </si>
  <si>
    <t>Montant</t>
  </si>
  <si>
    <t>Ticket N°</t>
  </si>
  <si>
    <t>ARTICLE</t>
  </si>
  <si>
    <t>QUATITE</t>
  </si>
  <si>
    <t>MONTANT</t>
  </si>
  <si>
    <t>QR</t>
  </si>
  <si>
    <t>QC</t>
  </si>
  <si>
    <t>Montant Co</t>
  </si>
  <si>
    <t>Montant restant</t>
  </si>
  <si>
    <t xml:space="preserve">ASCABIOL </t>
  </si>
  <si>
    <t>AUGMENTIN PPS</t>
  </si>
  <si>
    <t>CAC 1000 SANDOZ</t>
  </si>
  <si>
    <t>CALCIBRONAT EFFERVESCENT</t>
  </si>
  <si>
    <t>CARBOKOF</t>
  </si>
  <si>
    <t>CLAMOXYL 125 PPS</t>
  </si>
  <si>
    <t>CLAMOXYL 250MG PPS</t>
  </si>
  <si>
    <t>CLOXYSPA 250 MG</t>
  </si>
  <si>
    <t>DEXAMETHASONE INJ</t>
  </si>
  <si>
    <t>DOLIPRANE 1G</t>
  </si>
  <si>
    <t>DOMPERIDONE SP</t>
  </si>
  <si>
    <t>DUPHALAC SHT</t>
  </si>
  <si>
    <t>DUPHALAC SP</t>
  </si>
  <si>
    <t>EFFERGAN 1G</t>
  </si>
  <si>
    <t>EFFERGAN PEDIATRIE</t>
  </si>
  <si>
    <t>FLAGYL CP 500MG</t>
  </si>
  <si>
    <t>FUCIDINE</t>
  </si>
  <si>
    <t>MAGNE B6</t>
  </si>
  <si>
    <t>METRIS INJECTABLE</t>
  </si>
  <si>
    <t>METRONIDAZOLE SP</t>
  </si>
  <si>
    <t>MICONAZOLE</t>
  </si>
  <si>
    <t>NUTRI-FORT SIROP</t>
  </si>
  <si>
    <t>PERFALGAN 1G INJECTABLE</t>
  </si>
  <si>
    <t>PINKOO</t>
  </si>
  <si>
    <t xml:space="preserve">SALBUTAMOL </t>
  </si>
  <si>
    <t>SERINGUE 10CC</t>
  </si>
  <si>
    <t>UVIMAG B6</t>
  </si>
  <si>
    <t>VIT B COMPLEXE CP</t>
  </si>
  <si>
    <t>VIT C 500MG CP</t>
  </si>
  <si>
    <t>AMOXICILLINE 250MG SP</t>
  </si>
  <si>
    <t>ASPEGIC 100MG</t>
  </si>
  <si>
    <t>ASPIRINE 500 MG CP</t>
  </si>
  <si>
    <t>BEDELIX SHT</t>
  </si>
  <si>
    <t>BETADINE BLEU</t>
  </si>
  <si>
    <t>CELESTENE 0,05% SP</t>
  </si>
  <si>
    <t>CHARBON ACTIF</t>
  </si>
  <si>
    <t>CIPROFOXACINE 500MG CP</t>
  </si>
  <si>
    <t>CLAMOXYL 500MG GEL</t>
  </si>
  <si>
    <t>COLCHICINE OPOCALCIUM</t>
  </si>
  <si>
    <t>CORORANGE GOUTTE</t>
  </si>
  <si>
    <t>DICLOFENAC 50MG CP</t>
  </si>
  <si>
    <t>DIGUSIL SP</t>
  </si>
  <si>
    <t>DOLIPRANE 1G CP</t>
  </si>
  <si>
    <t>DOLIPRANE 1G EFF</t>
  </si>
  <si>
    <t>ERYTHROMYCINE COLLYRE</t>
  </si>
  <si>
    <t>FER SULFATE  ACIDE FOLIQUE CP</t>
  </si>
  <si>
    <t>FERVEX ADULTE</t>
  </si>
  <si>
    <t>FERVEX ENFANT</t>
  </si>
  <si>
    <t>IBUPROFENE SP</t>
  </si>
  <si>
    <t>IBUPROFENES 400MG CP</t>
  </si>
  <si>
    <t>MULTIVITAMINE SIROP</t>
  </si>
  <si>
    <t>PROTORANGE SP</t>
  </si>
  <si>
    <t>VIT B COMPLEXE SP 200ML</t>
  </si>
  <si>
    <t>VOLTFAST 50MG SHT</t>
  </si>
  <si>
    <t>Q.T</t>
  </si>
  <si>
    <t>AUGMENTIN  1G SHT</t>
  </si>
  <si>
    <t>CEFIXIME 200MG CP B/10</t>
  </si>
  <si>
    <t>CERULYSE GOUTTE</t>
  </si>
  <si>
    <t>CHLOROQUINE</t>
  </si>
  <si>
    <t>LOMAC GEL B/10</t>
  </si>
  <si>
    <t>LORINOL</t>
  </si>
  <si>
    <t>SEROFLO SPRAY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</si>
</sst>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[$-F800]dddd\,\ mmmm\ dd\,\ yyyy"/>
    <numFmt numFmtId="165" formatCode="[$-F400]h:mm:ss\ AM/PM"/>
    <numFmt numFmtId="166" formatCode="#,##0.00\ &quot;€&quot;"/>
    <numFmt numFmtId="167" formatCode="0000000000"/>
    <numFmt numFmtId="168" formatCode="_-* #,##0\ _€_-;\-* #,##0\ _€_-;_-* &quot;-&quot;??\ _€_-;_-@_-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entury Gothic"/>
      <family val="2"/>
    </font>
    <font>
      <sz val="8"/>
      <color theme="1"/>
      <name val="Courier New"/>
      <family val="3"/>
    </font>
    <font>
      <sz val="9"/>
      <color theme="1"/>
      <name val="Calibri"/>
      <family val="2"/>
      <scheme val="minor"/>
    </font>
    <font>
      <b/>
      <sz val="10"/>
      <color theme="1"/>
      <name val="Cambria"/>
      <family val="1"/>
      <scheme val="major"/>
    </font>
    <font>
      <sz val="10"/>
      <color theme="1"/>
      <name val="Courier New"/>
      <family val="3"/>
    </font>
    <font>
      <sz val="11"/>
      <name val="Calibri"/>
      <family val="2"/>
      <scheme val="minor"/>
    </font>
    <font>
      <sz val="9"/>
      <color theme="1"/>
      <name val="Courier New"/>
      <family val="3"/>
    </font>
    <font>
      <sz val="11"/>
      <color theme="1"/>
      <name val="Courier New"/>
      <family val="3"/>
    </font>
    <font>
      <b/>
      <sz val="8"/>
      <color theme="1"/>
      <name val="Courier New"/>
      <family val="3"/>
    </font>
    <font>
      <b/>
      <i/>
      <sz val="8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b/>
      <sz val="8"/>
      <color theme="1"/>
      <name val="Cambria"/>
      <family val="1"/>
      <scheme val="major"/>
    </font>
    <font>
      <b/>
      <i/>
      <sz val="8"/>
      <color theme="1"/>
      <name val="Cambria"/>
      <family val="1"/>
      <scheme val="major"/>
    </font>
    <font>
      <b/>
      <i/>
      <sz val="8"/>
      <color theme="1"/>
      <name val="Courier New"/>
      <family val="3"/>
    </font>
    <font>
      <sz val="11"/>
      <color theme="1"/>
      <name val="Calibri"/>
      <family val="2"/>
      <scheme val="minor"/>
    </font>
    <font>
      <b/>
      <sz val="11"/>
      <name val="Courier New"/>
      <family val="3"/>
    </font>
    <font>
      <sz val="11"/>
      <color theme="1"/>
      <name val="Courier New"/>
    </font>
    <font>
      <sz val="1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theme="5"/>
      </left>
      <right/>
      <top/>
      <bottom/>
      <diagonal/>
    </border>
    <border>
      <left/>
      <right style="thin">
        <color theme="5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0" fillId="0" borderId="0" applyFont="0" applyFill="0" applyBorder="0" applyAlignment="0" applyProtection="0"/>
  </cellStyleXfs>
  <cellXfs count="79">
    <xf numFmtId="0" fontId="0" fillId="0" borderId="0" xfId="0"/>
    <xf numFmtId="0" fontId="4" fillId="0" borderId="0" xfId="0" applyFont="1" applyAlignment="1"/>
    <xf numFmtId="0" fontId="1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2" borderId="0" xfId="0" applyFont="1" applyFill="1" applyAlignment="1" applyProtection="1">
      <alignment horizontal="center"/>
      <protection locked="0"/>
    </xf>
    <xf numFmtId="0" fontId="0" fillId="0" borderId="0" xfId="0" applyNumberFormat="1"/>
    <xf numFmtId="0" fontId="8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/>
    <xf numFmtId="0" fontId="5" fillId="0" borderId="0" xfId="0" applyFont="1" applyFill="1" applyBorder="1" applyAlignment="1">
      <alignment horizontal="left" vertical="top"/>
    </xf>
    <xf numFmtId="0" fontId="10" fillId="5" borderId="0" xfId="0" applyFont="1" applyFill="1" applyAlignment="1">
      <alignment horizontal="center"/>
    </xf>
    <xf numFmtId="0" fontId="10" fillId="0" borderId="0" xfId="0" applyFont="1"/>
    <xf numFmtId="2" fontId="10" fillId="7" borderId="0" xfId="0" applyNumberFormat="1" applyFont="1" applyFill="1" applyAlignment="1">
      <alignment horizontal="center"/>
    </xf>
    <xf numFmtId="2" fontId="10" fillId="0" borderId="0" xfId="0" applyNumberFormat="1" applyFont="1" applyAlignment="1">
      <alignment horizontal="right"/>
    </xf>
    <xf numFmtId="0" fontId="10" fillId="6" borderId="0" xfId="0" applyNumberFormat="1" applyFont="1" applyFill="1" applyAlignment="1">
      <alignment horizontal="center"/>
    </xf>
    <xf numFmtId="0" fontId="10" fillId="0" borderId="0" xfId="0" applyNumberFormat="1" applyFont="1" applyAlignment="1">
      <alignment horizontal="left"/>
    </xf>
    <xf numFmtId="14" fontId="11" fillId="0" borderId="0" xfId="0" applyNumberFormat="1" applyFont="1" applyAlignment="1"/>
    <xf numFmtId="165" fontId="11" fillId="0" borderId="0" xfId="0" applyNumberFormat="1" applyFont="1" applyAlignment="1"/>
    <xf numFmtId="0" fontId="11" fillId="0" borderId="0" xfId="0" applyFont="1" applyAlignment="1"/>
    <xf numFmtId="0" fontId="12" fillId="8" borderId="0" xfId="0" applyFont="1" applyFill="1"/>
    <xf numFmtId="0" fontId="13" fillId="0" borderId="0" xfId="0" applyFont="1"/>
    <xf numFmtId="165" fontId="14" fillId="0" borderId="0" xfId="0" applyNumberFormat="1" applyFont="1" applyAlignment="1"/>
    <xf numFmtId="0" fontId="1" fillId="0" borderId="0" xfId="0" applyFont="1"/>
    <xf numFmtId="0" fontId="15" fillId="0" borderId="0" xfId="0" applyFont="1" applyAlignment="1">
      <alignment horizontal="center"/>
    </xf>
    <xf numFmtId="0" fontId="14" fillId="3" borderId="0" xfId="0" applyFont="1" applyFill="1" applyAlignment="1" applyProtection="1">
      <alignment horizontal="center"/>
    </xf>
    <xf numFmtId="166" fontId="16" fillId="0" borderId="0" xfId="0" applyNumberFormat="1" applyFont="1" applyAlignment="1">
      <alignment horizontal="center"/>
    </xf>
    <xf numFmtId="166" fontId="17" fillId="0" borderId="0" xfId="0" applyNumberFormat="1" applyFont="1" applyAlignment="1">
      <alignment horizontal="center"/>
    </xf>
    <xf numFmtId="0" fontId="15" fillId="0" borderId="0" xfId="0" applyFont="1" applyAlignment="1">
      <alignment horizontal="left"/>
    </xf>
    <xf numFmtId="0" fontId="19" fillId="0" borderId="0" xfId="0" applyFont="1" applyAlignment="1">
      <alignment wrapText="1"/>
    </xf>
    <xf numFmtId="1" fontId="14" fillId="9" borderId="0" xfId="0" applyNumberFormat="1" applyFont="1" applyFill="1" applyAlignment="1" applyProtection="1">
      <alignment horizontal="right"/>
      <protection locked="0"/>
    </xf>
    <xf numFmtId="1" fontId="14" fillId="4" borderId="0" xfId="0" applyNumberFormat="1" applyFont="1" applyFill="1" applyAlignment="1" applyProtection="1">
      <alignment horizontal="right"/>
    </xf>
    <xf numFmtId="168" fontId="11" fillId="0" borderId="0" xfId="1" applyNumberFormat="1" applyFont="1" applyAlignment="1"/>
    <xf numFmtId="14" fontId="21" fillId="0" borderId="1" xfId="0" applyNumberFormat="1" applyFont="1" applyFill="1" applyBorder="1" applyAlignment="1"/>
    <xf numFmtId="165" fontId="21" fillId="0" borderId="0" xfId="0" applyNumberFormat="1" applyFont="1" applyFill="1" applyBorder="1" applyAlignment="1"/>
    <xf numFmtId="0" fontId="21" fillId="0" borderId="0" xfId="0" applyFont="1" applyFill="1" applyBorder="1" applyAlignment="1"/>
    <xf numFmtId="168" fontId="21" fillId="0" borderId="2" xfId="1" applyNumberFormat="1" applyFont="1" applyFill="1" applyBorder="1" applyAlignment="1"/>
    <xf numFmtId="168" fontId="13" fillId="0" borderId="0" xfId="1" applyNumberFormat="1" applyFont="1"/>
    <xf numFmtId="2" fontId="13" fillId="0" borderId="0" xfId="0" applyNumberFormat="1" applyFont="1" applyFill="1" applyAlignment="1">
      <alignment horizontal="center"/>
    </xf>
    <xf numFmtId="14" fontId="13" fillId="0" borderId="0" xfId="0" applyNumberFormat="1" applyFont="1"/>
    <xf numFmtId="165" fontId="13" fillId="0" borderId="0" xfId="0" applyNumberFormat="1" applyFont="1"/>
    <xf numFmtId="0" fontId="13" fillId="0" borderId="0" xfId="0" applyFont="1" applyAlignment="1">
      <alignment horizontal="left"/>
    </xf>
    <xf numFmtId="2" fontId="13" fillId="0" borderId="0" xfId="0" applyNumberFormat="1" applyFont="1"/>
    <xf numFmtId="14" fontId="13" fillId="0" borderId="0" xfId="0" applyNumberFormat="1" applyFont="1" applyAlignment="1">
      <alignment horizontal="center"/>
    </xf>
    <xf numFmtId="165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13" fillId="2" borderId="0" xfId="0" applyFont="1" applyFill="1"/>
    <xf numFmtId="0" fontId="7" fillId="11" borderId="0" xfId="0" applyFont="1" applyFill="1"/>
    <xf numFmtId="0" fontId="13" fillId="12" borderId="0" xfId="0" applyFont="1" applyFill="1"/>
    <xf numFmtId="0" fontId="13" fillId="0" borderId="3" xfId="0" applyFont="1" applyFill="1" applyBorder="1" applyAlignment="1">
      <alignment horizontal="center"/>
    </xf>
    <xf numFmtId="0" fontId="13" fillId="0" borderId="3" xfId="0" applyFont="1" applyFill="1" applyBorder="1"/>
    <xf numFmtId="168" fontId="13" fillId="0" borderId="3" xfId="1" applyNumberFormat="1" applyFont="1" applyFill="1" applyBorder="1"/>
    <xf numFmtId="168" fontId="10" fillId="0" borderId="3" xfId="1" applyNumberFormat="1" applyFont="1" applyFill="1" applyBorder="1" applyAlignment="1" applyProtection="1">
      <alignment horizontal="right"/>
      <protection locked="0"/>
    </xf>
    <xf numFmtId="168" fontId="12" fillId="0" borderId="3" xfId="1" applyNumberFormat="1" applyFont="1" applyFill="1" applyBorder="1"/>
    <xf numFmtId="168" fontId="13" fillId="13" borderId="0" xfId="1" applyNumberFormat="1" applyFont="1" applyFill="1"/>
    <xf numFmtId="14" fontId="22" fillId="0" borderId="0" xfId="0" applyNumberFormat="1" applyFont="1" applyAlignment="1">
      <alignment horizontal="center"/>
    </xf>
    <xf numFmtId="165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left"/>
    </xf>
    <xf numFmtId="0" fontId="22" fillId="0" borderId="0" xfId="0" applyFont="1" applyAlignment="1">
      <alignment horizontal="center"/>
    </xf>
    <xf numFmtId="2" fontId="22" fillId="0" borderId="0" xfId="0" applyNumberFormat="1" applyFont="1" applyFill="1" applyAlignment="1">
      <alignment horizontal="center"/>
    </xf>
    <xf numFmtId="168" fontId="22" fillId="0" borderId="0" xfId="1" applyNumberFormat="1" applyFont="1"/>
    <xf numFmtId="14" fontId="23" fillId="0" borderId="0" xfId="0" applyNumberFormat="1" applyFont="1" applyAlignment="1"/>
    <xf numFmtId="165" fontId="23" fillId="0" borderId="0" xfId="0" applyNumberFormat="1" applyFont="1" applyAlignment="1"/>
    <xf numFmtId="0" fontId="23" fillId="0" borderId="0" xfId="0" applyFont="1" applyAlignment="1"/>
    <xf numFmtId="168" fontId="23" fillId="0" borderId="0" xfId="1" applyNumberFormat="1" applyFont="1" applyAlignment="1"/>
    <xf numFmtId="0" fontId="4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167" fontId="19" fillId="0" borderId="0" xfId="0" applyNumberFormat="1" applyFont="1" applyAlignment="1">
      <alignment horizontal="center" wrapText="1"/>
    </xf>
    <xf numFmtId="0" fontId="19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168" fontId="9" fillId="0" borderId="0" xfId="1" applyNumberFormat="1" applyFont="1" applyAlignment="1" applyProtection="1">
      <alignment horizontal="center"/>
    </xf>
    <xf numFmtId="0" fontId="15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64" fontId="14" fillId="0" borderId="0" xfId="0" applyNumberFormat="1" applyFont="1" applyAlignment="1">
      <alignment horizontal="center"/>
    </xf>
    <xf numFmtId="0" fontId="14" fillId="10" borderId="0" xfId="0" applyFont="1" applyFill="1" applyAlignment="1" applyProtection="1">
      <alignment horizontal="left"/>
      <protection locked="0"/>
    </xf>
    <xf numFmtId="0" fontId="15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scheme val="none"/>
      </font>
      <numFmt numFmtId="168" formatCode="_-* #,##0\ _€_-;\-* #,##0\ _€_-;_-* &quot;-&quot;??\ _€_-;_-@_-"/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scheme val="none"/>
      </font>
      <numFmt numFmtId="0" formatCode="General"/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scheme val="none"/>
      </font>
      <numFmt numFmtId="0" formatCode="General"/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scheme val="none"/>
      </font>
      <numFmt numFmtId="0" formatCode="General"/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urier New"/>
        <scheme val="none"/>
      </font>
      <numFmt numFmtId="168" formatCode="_-* #,##0\ _€_-;\-* #,##0\ _€_-;_-* &quot;-&quot;??\ _€_-;_-@_-"/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scheme val="none"/>
      </font>
      <numFmt numFmtId="168" formatCode="_-* #,##0\ _€_-;\-* #,##0\ _€_-;_-* &quot;-&quot;??\ _€_-;_-@_-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scheme val="none"/>
      </font>
      <fill>
        <patternFill patternType="none">
          <fgColor theme="5" tint="0.79998168889431442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Courier New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ourier New"/>
        <scheme val="none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_-* #,##0\ _€_-;\-* #,##0\ _€_-;_-* &quot;-&quot;??\ _€_-;_-@_-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$-F400]h:mm:ss\ AM/PM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</dxf>
    <dxf>
      <border outline="0">
        <top style="thin">
          <color theme="5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ourier New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ourier New"/>
        <scheme val="none"/>
      </font>
      <numFmt numFmtId="168" formatCode="_-* #,##0\ _€_-;\-* #,##0\ _€_-;_-* &quot;-&quot;??\ _€_-;_-@_-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ourier Ne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scheme val="none"/>
      </font>
      <numFmt numFmtId="165" formatCode="[$-F400]h:mm:ss\ AM/P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ourier New"/>
        <scheme val="none"/>
      </font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ourier New"/>
        <scheme val="none"/>
      </font>
    </dxf>
  </dxfs>
  <tableStyles count="0" defaultTableStyle="TableStyleMedium2" defaultPivotStyle="PivotStyleLight16"/>
  <colors>
    <mruColors>
      <color rgb="FFFFCC99"/>
      <color rgb="FFCCECFF"/>
      <color rgb="FFFFFF66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7</xdr:row>
          <xdr:rowOff>104775</xdr:rowOff>
        </xdr:from>
        <xdr:to>
          <xdr:col>8</xdr:col>
          <xdr:colOff>1123950</xdr:colOff>
          <xdr:row>9</xdr:row>
          <xdr:rowOff>76200</xdr:rowOff>
        </xdr:to>
        <xdr:sp macro="" textlink="">
          <xdr:nvSpPr>
            <xdr:cNvPr id="1027" name="Efface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1</xdr:row>
          <xdr:rowOff>47625</xdr:rowOff>
        </xdr:from>
        <xdr:to>
          <xdr:col>8</xdr:col>
          <xdr:colOff>1371600</xdr:colOff>
          <xdr:row>4</xdr:row>
          <xdr:rowOff>247650</xdr:rowOff>
        </xdr:to>
        <xdr:sp macro="" textlink="">
          <xdr:nvSpPr>
            <xdr:cNvPr id="1031" name="CMD_IMPRESSION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216" totalsRowShown="0" headerRowDxfId="24" dataDxfId="23">
  <autoFilter ref="A1:F216"/>
  <tableColumns count="6">
    <tableColumn id="1" name="DATE" dataDxfId="22"/>
    <tableColumn id="2" name="HEURE" dataDxfId="21"/>
    <tableColumn id="3" name="Article" dataDxfId="20"/>
    <tableColumn id="5" name="QUATITE" dataDxfId="19"/>
    <tableColumn id="4" name="PU" dataDxfId="18"/>
    <tableColumn id="6" name="MONTANT" dataDxfId="17" dataCellStyle="Milliers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44" totalsRowShown="0" headerRowDxfId="16" dataDxfId="15" tableBorderDxfId="14">
  <tableColumns count="4">
    <tableColumn id="1" name="DATE" dataDxfId="13"/>
    <tableColumn id="2" name="HEURE" dataDxfId="12"/>
    <tableColumn id="3" name="MODE REGLEMENT" dataDxfId="11"/>
    <tableColumn id="4" name="MONTANT ENCAISSE" dataDxfId="10" dataCellStyle="Millier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H67" totalsRowShown="0" headerRowDxfId="9" dataDxfId="8">
  <autoFilter ref="A1:H67"/>
  <sortState ref="A2:H67">
    <sortCondition ref="A2"/>
  </sortState>
  <tableColumns count="8">
    <tableColumn id="1" name="ARTICLES" dataDxfId="7"/>
    <tableColumn id="2" name="Q.T" dataDxfId="6"/>
    <tableColumn id="3" name="PU" dataDxfId="5" dataCellStyle="Milliers"/>
    <tableColumn id="4" name="Montant" dataDxfId="4" dataCellStyle="Milliers">
      <calculatedColumnFormula>B2*C2</calculatedColumnFormula>
    </tableColumn>
    <tableColumn id="5" name="QC" dataDxfId="3">
      <calculatedColumnFormula>SUMIF(Sorties!C:C,Tableau5[[#This Row],[ARTICLES]],Sorties!D:D)</calculatedColumnFormula>
    </tableColumn>
    <tableColumn id="6" name="QR" dataDxfId="2">
      <calculatedColumnFormula>Tableau5[[#This Row],[Q.T]]-Tableau5[[#This Row],[QC]]</calculatedColumnFormula>
    </tableColumn>
    <tableColumn id="7" name="Montant Co" dataDxfId="1">
      <calculatedColumnFormula>Tableau5[[#This Row],[QC]]*Tableau5[[#This Row],[PU]]</calculatedColumnFormula>
    </tableColumn>
    <tableColumn id="8" name="Montant restant" dataDxfId="0" dataCellStyle="Milliers">
      <calculatedColumnFormula>Tableau5[[#This Row],[Montant]]-Tableau5[[#This Row],[Montant Co]]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K39"/>
  <sheetViews>
    <sheetView showGridLines="0" tabSelected="1" showRuler="0" showWhiteSpace="0" view="pageLayout" topLeftCell="A3" zoomScale="124" zoomScaleNormal="100" zoomScalePageLayoutView="124" workbookViewId="0">
      <selection activeCell="G18" sqref="G18"/>
    </sheetView>
  </sheetViews>
  <sheetFormatPr baseColWidth="10" defaultColWidth="11.42578125" defaultRowHeight="15"/>
  <cols>
    <col min="1" max="1" width="3.85546875" customWidth="1"/>
    <col min="2" max="2" width="5" customWidth="1"/>
    <col min="3" max="3" width="6.5703125" bestFit="1" customWidth="1"/>
    <col min="4" max="4" width="3.5703125" customWidth="1"/>
    <col min="5" max="5" width="6" bestFit="1" customWidth="1"/>
    <col min="6" max="6" width="9" bestFit="1" customWidth="1"/>
    <col min="7" max="7" width="4.7109375" customWidth="1"/>
    <col min="8" max="8" width="3.7109375" customWidth="1"/>
    <col min="9" max="9" width="21" customWidth="1"/>
  </cols>
  <sheetData>
    <row r="1" spans="1:11" ht="18.75" customHeight="1">
      <c r="A1" s="68" t="s">
        <v>11</v>
      </c>
      <c r="B1" s="69"/>
      <c r="C1" s="69"/>
      <c r="D1" s="69"/>
      <c r="E1" s="69"/>
      <c r="F1" s="69"/>
      <c r="I1" s="5"/>
    </row>
    <row r="2" spans="1:11" ht="8.25" customHeight="1">
      <c r="A2" s="70" t="s">
        <v>12</v>
      </c>
      <c r="B2" s="71"/>
      <c r="C2" s="71"/>
      <c r="D2" s="71"/>
      <c r="E2" s="71"/>
      <c r="F2" s="71"/>
      <c r="G2" s="1"/>
    </row>
    <row r="3" spans="1:11" ht="7.15" customHeight="1">
      <c r="A3" s="71"/>
      <c r="B3" s="71"/>
      <c r="C3" s="71"/>
      <c r="D3" s="71"/>
      <c r="E3" s="71"/>
      <c r="F3" s="71"/>
      <c r="G3" s="1"/>
    </row>
    <row r="4" spans="1:11" ht="9.6" customHeight="1">
      <c r="A4" s="1"/>
      <c r="B4" s="1"/>
      <c r="C4" s="1"/>
      <c r="D4" s="1"/>
      <c r="E4" s="1"/>
      <c r="F4" s="1"/>
      <c r="G4" s="1"/>
    </row>
    <row r="5" spans="1:11" ht="20.45" customHeight="1">
      <c r="A5" s="72" t="s">
        <v>0</v>
      </c>
      <c r="B5" s="72"/>
      <c r="C5" s="72"/>
      <c r="D5" s="72"/>
      <c r="E5" s="72"/>
      <c r="F5" s="72"/>
    </row>
    <row r="6" spans="1:11" ht="12.6" customHeight="1">
      <c r="A6" s="76">
        <f ca="1">TODAY()</f>
        <v>44088</v>
      </c>
      <c r="B6" s="76"/>
      <c r="C6" s="76"/>
      <c r="D6" s="76"/>
      <c r="E6" s="76"/>
      <c r="F6" s="21">
        <f ca="1">NOW()</f>
        <v>44088.88472303241</v>
      </c>
      <c r="I6" s="8"/>
      <c r="J6" s="8"/>
    </row>
    <row r="7" spans="1:11" ht="12.6" customHeight="1">
      <c r="A7" s="78" t="s">
        <v>18</v>
      </c>
      <c r="B7" s="78"/>
      <c r="C7" s="78"/>
      <c r="D7" s="23" t="s">
        <v>14</v>
      </c>
      <c r="E7" s="23" t="s">
        <v>15</v>
      </c>
      <c r="F7" s="64" t="s">
        <v>16</v>
      </c>
      <c r="I7" s="8"/>
      <c r="J7" s="8"/>
    </row>
    <row r="8" spans="1:11" ht="12.6" customHeight="1">
      <c r="A8" s="77" t="s">
        <v>55</v>
      </c>
      <c r="B8" s="77"/>
      <c r="C8" s="77"/>
      <c r="D8" s="24">
        <v>2</v>
      </c>
      <c r="E8" s="29">
        <f t="shared" ref="E8:E14" si="0">IFERROR(VLOOKUP(A8,base,3,1),"")</f>
        <v>6000</v>
      </c>
      <c r="F8" s="30">
        <f>IFERROR(D8*E8,"")</f>
        <v>12000</v>
      </c>
      <c r="I8" s="8"/>
      <c r="J8" s="8"/>
    </row>
    <row r="9" spans="1:11" ht="12.6" customHeight="1">
      <c r="A9" s="77" t="s">
        <v>26</v>
      </c>
      <c r="B9" s="77"/>
      <c r="C9" s="77"/>
      <c r="D9" s="24">
        <v>4</v>
      </c>
      <c r="E9" s="29">
        <f t="shared" si="0"/>
        <v>23000</v>
      </c>
      <c r="F9" s="30">
        <f t="shared" ref="F9:F14" si="1">IFERROR(D9*E9,"")</f>
        <v>92000</v>
      </c>
      <c r="I9" s="8"/>
      <c r="J9" s="8"/>
    </row>
    <row r="10" spans="1:11" ht="12.6" customHeight="1">
      <c r="A10" s="77" t="s">
        <v>57</v>
      </c>
      <c r="B10" s="77"/>
      <c r="C10" s="77"/>
      <c r="D10" s="24">
        <v>4</v>
      </c>
      <c r="E10" s="29">
        <f t="shared" si="0"/>
        <v>22000</v>
      </c>
      <c r="F10" s="30">
        <f t="shared" si="1"/>
        <v>88000</v>
      </c>
      <c r="I10" s="8"/>
      <c r="J10" s="8"/>
    </row>
    <row r="11" spans="1:11" ht="12.6" customHeight="1">
      <c r="A11" s="77" t="s">
        <v>52</v>
      </c>
      <c r="B11" s="77"/>
      <c r="C11" s="77"/>
      <c r="D11" s="24"/>
      <c r="E11" s="29">
        <f t="shared" si="0"/>
        <v>100</v>
      </c>
      <c r="F11" s="30">
        <f t="shared" si="1"/>
        <v>0</v>
      </c>
      <c r="I11" s="8"/>
      <c r="J11" s="8"/>
    </row>
    <row r="12" spans="1:11" ht="12.6" customHeight="1">
      <c r="A12" s="77" t="s">
        <v>77</v>
      </c>
      <c r="B12" s="77"/>
      <c r="C12" s="77"/>
      <c r="D12" s="24"/>
      <c r="E12" s="29">
        <f t="shared" si="0"/>
        <v>4500</v>
      </c>
      <c r="F12" s="30">
        <f t="shared" si="1"/>
        <v>0</v>
      </c>
      <c r="I12" s="8"/>
      <c r="J12" s="8"/>
    </row>
    <row r="13" spans="1:11" ht="12.6" customHeight="1">
      <c r="A13" s="77" t="s">
        <v>51</v>
      </c>
      <c r="B13" s="77"/>
      <c r="C13" s="77"/>
      <c r="D13" s="24"/>
      <c r="E13" s="29">
        <f t="shared" si="0"/>
        <v>1000</v>
      </c>
      <c r="F13" s="30">
        <f t="shared" si="1"/>
        <v>0</v>
      </c>
      <c r="I13" s="8"/>
      <c r="J13" s="8"/>
    </row>
    <row r="14" spans="1:11" ht="12.6" customHeight="1">
      <c r="A14" s="77" t="s">
        <v>77</v>
      </c>
      <c r="B14" s="77"/>
      <c r="C14" s="77"/>
      <c r="D14" s="24"/>
      <c r="E14" s="29">
        <f t="shared" si="0"/>
        <v>4500</v>
      </c>
      <c r="F14" s="30">
        <f t="shared" si="1"/>
        <v>0</v>
      </c>
      <c r="H14" s="7"/>
      <c r="I14" s="6"/>
      <c r="J14" s="6"/>
      <c r="K14" s="7"/>
    </row>
    <row r="15" spans="1:11" ht="12.6" customHeight="1">
      <c r="A15" s="75" t="s">
        <v>2</v>
      </c>
      <c r="B15" s="75"/>
      <c r="C15" s="75"/>
      <c r="D15" s="75"/>
      <c r="E15" s="73">
        <f>SUM(F8:F14)</f>
        <v>192000</v>
      </c>
      <c r="F15" s="73"/>
      <c r="H15" s="9"/>
      <c r="I15" s="6"/>
      <c r="J15" s="9"/>
      <c r="K15" s="9"/>
    </row>
    <row r="16" spans="1:11" ht="12.6" customHeight="1">
      <c r="A16" s="3" t="s">
        <v>1</v>
      </c>
      <c r="B16" s="2"/>
      <c r="C16" s="4" t="s">
        <v>3</v>
      </c>
      <c r="D16" s="2"/>
      <c r="E16" s="25"/>
      <c r="F16" s="26" t="s">
        <v>13</v>
      </c>
      <c r="H16" s="9"/>
      <c r="I16" s="6"/>
      <c r="J16" s="9"/>
      <c r="K16" s="9"/>
    </row>
    <row r="17" spans="1:11" ht="13.5" customHeight="1">
      <c r="A17" s="74"/>
      <c r="B17" s="74"/>
      <c r="C17" s="74"/>
      <c r="D17" s="27"/>
      <c r="E17" s="22"/>
      <c r="F17" s="22"/>
      <c r="H17" s="9"/>
      <c r="I17" s="6"/>
      <c r="J17" s="9"/>
      <c r="K17" s="9"/>
    </row>
    <row r="18" spans="1:11" ht="12.75" customHeight="1">
      <c r="A18" s="65" t="s">
        <v>4</v>
      </c>
      <c r="B18" s="65"/>
      <c r="C18" s="65"/>
      <c r="D18" s="65"/>
      <c r="E18" s="65"/>
      <c r="F18" s="65"/>
      <c r="H18" s="9"/>
      <c r="I18" s="6"/>
      <c r="J18" s="9"/>
      <c r="K18" s="9"/>
    </row>
    <row r="19" spans="1:11" ht="12.75" customHeight="1">
      <c r="A19" s="65"/>
      <c r="B19" s="65"/>
      <c r="C19" s="65"/>
      <c r="D19" s="65"/>
      <c r="E19" s="65"/>
      <c r="F19" s="65"/>
      <c r="H19" s="9"/>
      <c r="I19" s="6"/>
      <c r="J19" s="9"/>
      <c r="K19" s="9"/>
    </row>
    <row r="20" spans="1:11" ht="12.6" customHeight="1">
      <c r="A20" s="28"/>
      <c r="B20" s="28"/>
      <c r="C20" s="67" t="s">
        <v>17</v>
      </c>
      <c r="D20" s="67"/>
      <c r="E20" s="66">
        <v>11</v>
      </c>
      <c r="F20" s="66"/>
      <c r="H20" s="9"/>
      <c r="I20" s="6"/>
      <c r="J20" s="9"/>
      <c r="K20" s="9"/>
    </row>
    <row r="21" spans="1:11" ht="12.6" customHeight="1">
      <c r="H21" s="9"/>
      <c r="I21" s="6"/>
      <c r="J21" s="9"/>
      <c r="K21" s="9"/>
    </row>
    <row r="22" spans="1:11" ht="12.6" customHeight="1">
      <c r="H22" s="9"/>
      <c r="I22" s="6"/>
      <c r="J22" s="9"/>
      <c r="K22" s="9"/>
    </row>
    <row r="23" spans="1:11" ht="12.6" customHeight="1">
      <c r="H23" s="9"/>
      <c r="I23" s="9"/>
      <c r="J23" s="9"/>
      <c r="K23" s="9"/>
    </row>
    <row r="24" spans="1:11" ht="12.6" customHeight="1">
      <c r="H24" s="9"/>
      <c r="I24" s="9"/>
      <c r="J24" s="9"/>
      <c r="K24" s="9"/>
    </row>
    <row r="25" spans="1:11" ht="12.6" customHeight="1">
      <c r="H25" s="9"/>
      <c r="I25" s="9"/>
      <c r="J25" s="9"/>
      <c r="K25" s="9"/>
    </row>
    <row r="26" spans="1:11" ht="12.6" customHeight="1">
      <c r="H26" s="9"/>
      <c r="I26" s="9"/>
      <c r="J26" s="9"/>
      <c r="K26" s="9"/>
    </row>
    <row r="27" spans="1:11" ht="12.6" customHeight="1">
      <c r="H27" s="9"/>
      <c r="I27" s="9"/>
      <c r="J27" s="9"/>
      <c r="K27" s="9"/>
    </row>
    <row r="28" spans="1:11" ht="12.6" customHeight="1">
      <c r="H28" s="9"/>
      <c r="I28" s="9"/>
      <c r="J28" s="9"/>
      <c r="K28" s="9"/>
    </row>
    <row r="29" spans="1:11" ht="12.6" customHeight="1">
      <c r="H29" s="9"/>
      <c r="I29" s="9"/>
      <c r="J29" s="9"/>
      <c r="K29" s="9"/>
    </row>
    <row r="30" spans="1:11" ht="12.6" customHeight="1"/>
    <row r="31" spans="1:11" ht="12.6" customHeight="1"/>
    <row r="32" spans="1:11" ht="12.6" customHeight="1"/>
    <row r="33" ht="12.6" customHeight="1"/>
    <row r="34" ht="12.6" customHeight="1"/>
    <row r="35" ht="12.6" customHeight="1"/>
    <row r="36" ht="12.6" customHeight="1"/>
    <row r="37" ht="12.6" customHeight="1"/>
    <row r="38" ht="12.6" customHeight="1"/>
    <row r="39" ht="12.6" customHeight="1"/>
  </sheetData>
  <sheetProtection formatCells="0" formatColumns="0" formatRows="0" insertColumns="0" insertRows="0" insertHyperlinks="0" deleteColumns="0" deleteRows="0" sort="0" autoFilter="0" pivotTables="0"/>
  <mergeCells count="19">
    <mergeCell ref="A7:C7"/>
    <mergeCell ref="A14:C14"/>
    <mergeCell ref="A9:C9"/>
    <mergeCell ref="A19:F19"/>
    <mergeCell ref="E20:F20"/>
    <mergeCell ref="C20:D20"/>
    <mergeCell ref="A1:F1"/>
    <mergeCell ref="A2:F3"/>
    <mergeCell ref="A5:F5"/>
    <mergeCell ref="E15:F15"/>
    <mergeCell ref="A18:F18"/>
    <mergeCell ref="A17:C17"/>
    <mergeCell ref="A15:D15"/>
    <mergeCell ref="A6:E6"/>
    <mergeCell ref="A8:C8"/>
    <mergeCell ref="A10:C10"/>
    <mergeCell ref="A11:C11"/>
    <mergeCell ref="A12:C12"/>
    <mergeCell ref="A13:C13"/>
  </mergeCells>
  <dataValidations count="1">
    <dataValidation type="list" allowBlank="1" showInputMessage="1" showErrorMessage="1" sqref="C16">
      <formula1>"Espèces"</formula1>
    </dataValidation>
  </dataValidations>
  <pageMargins left="7.874015748031496E-2" right="7.874015748031496E-2" top="7.874015748031496E-2" bottom="7.874015748031496E-2" header="0" footer="0"/>
  <pageSetup paperSize="256" orientation="portrait" blackAndWhite="1" horizontalDpi="4294967293" verticalDpi="4294967293" r:id="rId1"/>
  <ignoredErrors>
    <ignoredError sqref="E8:E14" unlockedFormula="1"/>
  </ignoredErrors>
  <drawing r:id="rId2"/>
  <legacyDrawing r:id="rId3"/>
  <controls>
    <mc:AlternateContent xmlns:mc="http://schemas.openxmlformats.org/markup-compatibility/2006">
      <mc:Choice Requires="x14">
        <control shapeId="1027" r:id="rId4" name="Effacer">
          <controlPr defaultSize="0" autoLine="0" r:id="rId5">
            <anchor moveWithCells="1">
              <from>
                <xdr:col>6</xdr:col>
                <xdr:colOff>247650</xdr:colOff>
                <xdr:row>7</xdr:row>
                <xdr:rowOff>104775</xdr:rowOff>
              </from>
              <to>
                <xdr:col>8</xdr:col>
                <xdr:colOff>1123950</xdr:colOff>
                <xdr:row>9</xdr:row>
                <xdr:rowOff>76200</xdr:rowOff>
              </to>
            </anchor>
          </controlPr>
        </control>
      </mc:Choice>
      <mc:Fallback>
        <control shapeId="1027" r:id="rId4" name="Effacer"/>
      </mc:Fallback>
    </mc:AlternateContent>
    <mc:AlternateContent xmlns:mc="http://schemas.openxmlformats.org/markup-compatibility/2006">
      <mc:Choice Requires="x14">
        <control shapeId="1031" r:id="rId6" name="CMD_IMPRESSION">
          <controlPr defaultSize="0" autoLine="0" autoPict="0" r:id="rId7">
            <anchor moveWithCells="1">
              <from>
                <xdr:col>6</xdr:col>
                <xdr:colOff>66675</xdr:colOff>
                <xdr:row>1</xdr:row>
                <xdr:rowOff>47625</xdr:rowOff>
              </from>
              <to>
                <xdr:col>8</xdr:col>
                <xdr:colOff>1371600</xdr:colOff>
                <xdr:row>4</xdr:row>
                <xdr:rowOff>247650</xdr:rowOff>
              </to>
            </anchor>
          </controlPr>
        </control>
      </mc:Choice>
      <mc:Fallback>
        <control shapeId="1031" r:id="rId6" name="CMD_IMPRESSION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Bases!$A$2:$A$67</xm:f>
          </x14:formula1>
          <xm:sqref>A8:C14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F216"/>
  <sheetViews>
    <sheetView topLeftCell="A205" zoomScaleNormal="100" zoomScalePageLayoutView="75" workbookViewId="0">
      <selection activeCell="E11" sqref="E11"/>
    </sheetView>
  </sheetViews>
  <sheetFormatPr baseColWidth="10" defaultRowHeight="15"/>
  <cols>
    <col min="1" max="1" width="14.7109375" style="38" bestFit="1" customWidth="1"/>
    <col min="2" max="2" width="12.140625" style="39" bestFit="1" customWidth="1"/>
    <col min="3" max="3" width="38" style="40" bestFit="1" customWidth="1"/>
    <col min="4" max="4" width="14.85546875" style="20" bestFit="1" customWidth="1"/>
    <col min="5" max="5" width="12.85546875" style="41" bestFit="1" customWidth="1"/>
    <col min="6" max="6" width="16.42578125" style="36" customWidth="1"/>
    <col min="7" max="16384" width="11.42578125" style="20"/>
  </cols>
  <sheetData>
    <row r="1" spans="1:6">
      <c r="A1" s="42" t="s">
        <v>5</v>
      </c>
      <c r="B1" s="43" t="s">
        <v>6</v>
      </c>
      <c r="C1" s="40" t="s">
        <v>9</v>
      </c>
      <c r="D1" s="44" t="s">
        <v>19</v>
      </c>
      <c r="E1" s="37" t="s">
        <v>15</v>
      </c>
      <c r="F1" s="36" t="s">
        <v>20</v>
      </c>
    </row>
    <row r="2" spans="1:6">
      <c r="A2" s="42"/>
      <c r="B2" s="43"/>
      <c r="D2" s="44"/>
      <c r="E2" s="37"/>
    </row>
    <row r="3" spans="1:6">
      <c r="A3" s="42"/>
      <c r="B3" s="43"/>
      <c r="D3" s="44"/>
      <c r="E3" s="37"/>
    </row>
    <row r="4" spans="1:6">
      <c r="A4" s="54">
        <v>44085.393437500003</v>
      </c>
      <c r="B4" s="55">
        <v>44085.393437500003</v>
      </c>
      <c r="C4" s="56" t="s">
        <v>55</v>
      </c>
      <c r="D4" s="57">
        <v>2</v>
      </c>
      <c r="E4" s="58">
        <v>12000</v>
      </c>
      <c r="F4" s="59"/>
    </row>
    <row r="5" spans="1:6">
      <c r="A5" s="54">
        <v>44085.393437500003</v>
      </c>
      <c r="B5" s="55">
        <v>44085.393437500003</v>
      </c>
      <c r="C5" s="56" t="s">
        <v>25</v>
      </c>
      <c r="D5" s="57">
        <v>4</v>
      </c>
      <c r="E5" s="58">
        <v>80000</v>
      </c>
      <c r="F5" s="59"/>
    </row>
    <row r="6" spans="1:6">
      <c r="A6" s="54">
        <v>44085.393437500003</v>
      </c>
      <c r="B6" s="55">
        <v>44085.393437500003</v>
      </c>
      <c r="C6" s="56" t="s">
        <v>56</v>
      </c>
      <c r="D6" s="57">
        <v>4</v>
      </c>
      <c r="E6" s="58">
        <v>12000</v>
      </c>
      <c r="F6" s="59"/>
    </row>
    <row r="7" spans="1:6">
      <c r="A7" s="54">
        <v>44085.393437500003</v>
      </c>
      <c r="B7" s="55">
        <v>44085.393437500003</v>
      </c>
      <c r="C7" s="56" t="s">
        <v>59</v>
      </c>
      <c r="D7" s="57">
        <v>4</v>
      </c>
      <c r="E7" s="58">
        <v>80000</v>
      </c>
      <c r="F7" s="59"/>
    </row>
    <row r="8" spans="1:6">
      <c r="A8" s="54">
        <v>44085.393437500003</v>
      </c>
      <c r="B8" s="55">
        <v>44085.393437500003</v>
      </c>
      <c r="C8" s="56" t="s">
        <v>28</v>
      </c>
      <c r="D8" s="57">
        <v>4</v>
      </c>
      <c r="E8" s="58">
        <v>68000</v>
      </c>
      <c r="F8" s="59"/>
    </row>
    <row r="9" spans="1:6">
      <c r="A9" s="54">
        <v>44085.393437500003</v>
      </c>
      <c r="B9" s="55">
        <v>44085.393437500003</v>
      </c>
      <c r="C9" s="56" t="s">
        <v>28</v>
      </c>
      <c r="D9" s="57">
        <v>4</v>
      </c>
      <c r="E9" s="58">
        <v>68000</v>
      </c>
      <c r="F9" s="59"/>
    </row>
    <row r="10" spans="1:6">
      <c r="A10" s="54">
        <v>44085.393437500003</v>
      </c>
      <c r="B10" s="55">
        <v>44085.393437500003</v>
      </c>
      <c r="C10" s="56" t="s">
        <v>61</v>
      </c>
      <c r="D10" s="57">
        <v>4</v>
      </c>
      <c r="E10" s="58">
        <v>440</v>
      </c>
      <c r="F10" s="59"/>
    </row>
    <row r="11" spans="1:6">
      <c r="A11" s="54">
        <v>44086.602199074077</v>
      </c>
      <c r="B11" s="55">
        <v>44086.602199074077</v>
      </c>
      <c r="C11" s="56" t="s">
        <v>55</v>
      </c>
      <c r="D11" s="57">
        <v>2</v>
      </c>
      <c r="E11" s="58">
        <v>12000</v>
      </c>
      <c r="F11" s="59"/>
    </row>
    <row r="12" spans="1:6">
      <c r="A12" s="54">
        <v>44086.602199074077</v>
      </c>
      <c r="B12" s="55">
        <v>44086.602199074077</v>
      </c>
      <c r="C12" s="56" t="s">
        <v>25</v>
      </c>
      <c r="D12" s="57">
        <v>4</v>
      </c>
      <c r="E12" s="58">
        <v>80000</v>
      </c>
      <c r="F12" s="59"/>
    </row>
    <row r="13" spans="1:6">
      <c r="A13" s="54">
        <v>44086.602199074077</v>
      </c>
      <c r="B13" s="55">
        <v>44086.602199074077</v>
      </c>
      <c r="C13" s="56" t="s">
        <v>56</v>
      </c>
      <c r="D13" s="57">
        <v>4</v>
      </c>
      <c r="E13" s="58">
        <v>12000</v>
      </c>
      <c r="F13" s="59"/>
    </row>
    <row r="14" spans="1:6">
      <c r="A14" s="54">
        <v>44086.602199074077</v>
      </c>
      <c r="B14" s="55">
        <v>44086.602199074077</v>
      </c>
      <c r="C14" s="56" t="s">
        <v>59</v>
      </c>
      <c r="D14" s="57">
        <v>4</v>
      </c>
      <c r="E14" s="58">
        <v>80000</v>
      </c>
      <c r="F14" s="59"/>
    </row>
    <row r="15" spans="1:6">
      <c r="A15" s="54">
        <v>44086.602199074077</v>
      </c>
      <c r="B15" s="55">
        <v>44086.602199074077</v>
      </c>
      <c r="C15" s="56" t="s">
        <v>28</v>
      </c>
      <c r="D15" s="57">
        <v>4</v>
      </c>
      <c r="E15" s="58">
        <v>68000</v>
      </c>
      <c r="F15" s="59"/>
    </row>
    <row r="16" spans="1:6">
      <c r="A16" s="54">
        <v>44086.602199074077</v>
      </c>
      <c r="B16" s="55">
        <v>44086.602199074077</v>
      </c>
      <c r="C16" s="56" t="s">
        <v>28</v>
      </c>
      <c r="D16" s="57">
        <v>4</v>
      </c>
      <c r="E16" s="58">
        <v>68000</v>
      </c>
      <c r="F16" s="59"/>
    </row>
    <row r="17" spans="1:6">
      <c r="A17" s="54">
        <v>44086.602199074077</v>
      </c>
      <c r="B17" s="55">
        <v>44086.602199074077</v>
      </c>
      <c r="C17" s="56" t="s">
        <v>61</v>
      </c>
      <c r="D17" s="57">
        <v>4</v>
      </c>
      <c r="E17" s="58">
        <v>440</v>
      </c>
      <c r="F17" s="59"/>
    </row>
    <row r="18" spans="1:6">
      <c r="A18" s="54">
        <v>44086.60365740741</v>
      </c>
      <c r="B18" s="55">
        <v>44086.60365740741</v>
      </c>
      <c r="C18" s="56" t="s">
        <v>55</v>
      </c>
      <c r="D18" s="57">
        <v>2</v>
      </c>
      <c r="E18" s="58">
        <v>12000</v>
      </c>
      <c r="F18" s="59"/>
    </row>
    <row r="19" spans="1:6">
      <c r="A19" s="54">
        <v>44086.60365740741</v>
      </c>
      <c r="B19" s="55">
        <v>44086.60365740741</v>
      </c>
      <c r="C19" s="56" t="s">
        <v>25</v>
      </c>
      <c r="D19" s="57">
        <v>4</v>
      </c>
      <c r="E19" s="58">
        <v>80000</v>
      </c>
      <c r="F19" s="59"/>
    </row>
    <row r="20" spans="1:6">
      <c r="A20" s="54">
        <v>44086.60365740741</v>
      </c>
      <c r="B20" s="55">
        <v>44086.60365740741</v>
      </c>
      <c r="C20" s="56" t="s">
        <v>56</v>
      </c>
      <c r="D20" s="57">
        <v>4</v>
      </c>
      <c r="E20" s="58">
        <v>12000</v>
      </c>
      <c r="F20" s="59"/>
    </row>
    <row r="21" spans="1:6">
      <c r="A21" s="54">
        <v>44086.60365740741</v>
      </c>
      <c r="B21" s="55">
        <v>44086.60365740741</v>
      </c>
      <c r="C21" s="56" t="s">
        <v>59</v>
      </c>
      <c r="D21" s="57">
        <v>4</v>
      </c>
      <c r="E21" s="58">
        <v>80000</v>
      </c>
      <c r="F21" s="59"/>
    </row>
    <row r="22" spans="1:6">
      <c r="A22" s="54">
        <v>44086.60365740741</v>
      </c>
      <c r="B22" s="55">
        <v>44086.60365740741</v>
      </c>
      <c r="C22" s="56" t="s">
        <v>28</v>
      </c>
      <c r="D22" s="57">
        <v>4</v>
      </c>
      <c r="E22" s="58">
        <v>68000</v>
      </c>
      <c r="F22" s="59"/>
    </row>
    <row r="23" spans="1:6">
      <c r="A23" s="54">
        <v>44086.60365740741</v>
      </c>
      <c r="B23" s="55">
        <v>44086.60365740741</v>
      </c>
      <c r="C23" s="56" t="s">
        <v>28</v>
      </c>
      <c r="D23" s="57">
        <v>4</v>
      </c>
      <c r="E23" s="58">
        <v>68000</v>
      </c>
      <c r="F23" s="59"/>
    </row>
    <row r="24" spans="1:6">
      <c r="A24" s="54">
        <v>44086.60365740741</v>
      </c>
      <c r="B24" s="55">
        <v>44086.60365740741</v>
      </c>
      <c r="C24" s="56" t="s">
        <v>61</v>
      </c>
      <c r="D24" s="57">
        <v>4</v>
      </c>
      <c r="E24" s="58">
        <v>440</v>
      </c>
      <c r="F24" s="59"/>
    </row>
    <row r="25" spans="1:6">
      <c r="A25" s="54">
        <v>44086.604085648149</v>
      </c>
      <c r="B25" s="55">
        <v>44086.604085648149</v>
      </c>
      <c r="C25" s="56" t="s">
        <v>55</v>
      </c>
      <c r="D25" s="57">
        <v>2</v>
      </c>
      <c r="E25" s="58">
        <v>12000</v>
      </c>
      <c r="F25" s="59"/>
    </row>
    <row r="26" spans="1:6">
      <c r="A26" s="54">
        <v>44086.604085648149</v>
      </c>
      <c r="B26" s="55">
        <v>44086.604085648149</v>
      </c>
      <c r="C26" s="56" t="s">
        <v>25</v>
      </c>
      <c r="D26" s="57">
        <v>4</v>
      </c>
      <c r="E26" s="58">
        <v>80000</v>
      </c>
      <c r="F26" s="59"/>
    </row>
    <row r="27" spans="1:6">
      <c r="A27" s="54">
        <v>44086.604085648149</v>
      </c>
      <c r="B27" s="55">
        <v>44086.604085648149</v>
      </c>
      <c r="C27" s="56" t="s">
        <v>56</v>
      </c>
      <c r="D27" s="57">
        <v>4</v>
      </c>
      <c r="E27" s="58">
        <v>12000</v>
      </c>
      <c r="F27" s="59"/>
    </row>
    <row r="28" spans="1:6">
      <c r="A28" s="54">
        <v>44086.604085648149</v>
      </c>
      <c r="B28" s="55">
        <v>44086.604085648149</v>
      </c>
      <c r="C28" s="56" t="s">
        <v>59</v>
      </c>
      <c r="D28" s="57">
        <v>4</v>
      </c>
      <c r="E28" s="58">
        <v>80000</v>
      </c>
      <c r="F28" s="59"/>
    </row>
    <row r="29" spans="1:6">
      <c r="A29" s="54">
        <v>44086.604085648149</v>
      </c>
      <c r="B29" s="55">
        <v>44086.604085648149</v>
      </c>
      <c r="C29" s="56" t="s">
        <v>28</v>
      </c>
      <c r="D29" s="57">
        <v>4</v>
      </c>
      <c r="E29" s="58">
        <v>68000</v>
      </c>
      <c r="F29" s="59"/>
    </row>
    <row r="30" spans="1:6">
      <c r="A30" s="54">
        <v>44086.604085648149</v>
      </c>
      <c r="B30" s="55">
        <v>44086.604085648149</v>
      </c>
      <c r="C30" s="56" t="s">
        <v>28</v>
      </c>
      <c r="D30" s="57">
        <v>4</v>
      </c>
      <c r="E30" s="58">
        <v>68000</v>
      </c>
      <c r="F30" s="59"/>
    </row>
    <row r="31" spans="1:6">
      <c r="A31" s="54">
        <v>44086.604085648149</v>
      </c>
      <c r="B31" s="55">
        <v>44086.604085648149</v>
      </c>
      <c r="C31" s="56" t="s">
        <v>61</v>
      </c>
      <c r="D31" s="57">
        <v>4</v>
      </c>
      <c r="E31" s="58">
        <v>440</v>
      </c>
      <c r="F31" s="59"/>
    </row>
    <row r="32" spans="1:6">
      <c r="A32" s="54">
        <v>44086.604143518518</v>
      </c>
      <c r="B32" s="55">
        <v>44086.604143518518</v>
      </c>
      <c r="C32" s="56" t="s">
        <v>55</v>
      </c>
      <c r="D32" s="57">
        <v>2</v>
      </c>
      <c r="E32" s="58">
        <v>12000</v>
      </c>
      <c r="F32" s="59"/>
    </row>
    <row r="33" spans="1:6">
      <c r="A33" s="54">
        <v>44086.604143518518</v>
      </c>
      <c r="B33" s="55">
        <v>44086.604143518518</v>
      </c>
      <c r="C33" s="56" t="s">
        <v>25</v>
      </c>
      <c r="D33" s="57">
        <v>4</v>
      </c>
      <c r="E33" s="58">
        <v>80000</v>
      </c>
      <c r="F33" s="59"/>
    </row>
    <row r="34" spans="1:6">
      <c r="A34" s="54">
        <v>44086.604143518518</v>
      </c>
      <c r="B34" s="55">
        <v>44086.604143518518</v>
      </c>
      <c r="C34" s="56" t="s">
        <v>56</v>
      </c>
      <c r="D34" s="57">
        <v>4</v>
      </c>
      <c r="E34" s="58">
        <v>12000</v>
      </c>
      <c r="F34" s="59"/>
    </row>
    <row r="35" spans="1:6">
      <c r="A35" s="54">
        <v>44086.604143518518</v>
      </c>
      <c r="B35" s="55">
        <v>44086.604143518518</v>
      </c>
      <c r="C35" s="56" t="s">
        <v>59</v>
      </c>
      <c r="D35" s="57">
        <v>4</v>
      </c>
      <c r="E35" s="58">
        <v>80000</v>
      </c>
      <c r="F35" s="59"/>
    </row>
    <row r="36" spans="1:6">
      <c r="A36" s="54">
        <v>44086.604143518518</v>
      </c>
      <c r="B36" s="55">
        <v>44086.604143518518</v>
      </c>
      <c r="C36" s="56" t="s">
        <v>28</v>
      </c>
      <c r="D36" s="57">
        <v>4</v>
      </c>
      <c r="E36" s="58">
        <v>68000</v>
      </c>
      <c r="F36" s="59"/>
    </row>
    <row r="37" spans="1:6">
      <c r="A37" s="54">
        <v>44086.604143518518</v>
      </c>
      <c r="B37" s="55">
        <v>44086.604143518518</v>
      </c>
      <c r="C37" s="56" t="s">
        <v>28</v>
      </c>
      <c r="D37" s="57">
        <v>4</v>
      </c>
      <c r="E37" s="58">
        <v>68000</v>
      </c>
      <c r="F37" s="59"/>
    </row>
    <row r="38" spans="1:6">
      <c r="A38" s="54">
        <v>44086.604143518518</v>
      </c>
      <c r="B38" s="55">
        <v>44086.604143518518</v>
      </c>
      <c r="C38" s="56" t="s">
        <v>61</v>
      </c>
      <c r="D38" s="57">
        <v>4</v>
      </c>
      <c r="E38" s="58">
        <v>440</v>
      </c>
      <c r="F38" s="59"/>
    </row>
    <row r="39" spans="1:6">
      <c r="A39" s="54">
        <v>44086.605555555558</v>
      </c>
      <c r="B39" s="55">
        <v>44086.605555555558</v>
      </c>
      <c r="C39" s="56" t="s">
        <v>55</v>
      </c>
      <c r="D39" s="57">
        <v>2</v>
      </c>
      <c r="E39" s="58">
        <v>12000</v>
      </c>
      <c r="F39" s="59"/>
    </row>
    <row r="40" spans="1:6">
      <c r="A40" s="54">
        <v>44086.605555555558</v>
      </c>
      <c r="B40" s="55">
        <v>44086.605555555558</v>
      </c>
      <c r="C40" s="56" t="s">
        <v>25</v>
      </c>
      <c r="D40" s="57">
        <v>4</v>
      </c>
      <c r="E40" s="58">
        <v>80000</v>
      </c>
      <c r="F40" s="59"/>
    </row>
    <row r="41" spans="1:6">
      <c r="A41" s="54">
        <v>44086.605555555558</v>
      </c>
      <c r="B41" s="55">
        <v>44086.605555555558</v>
      </c>
      <c r="C41" s="56" t="s">
        <v>56</v>
      </c>
      <c r="D41" s="57">
        <v>4</v>
      </c>
      <c r="E41" s="58">
        <v>12000</v>
      </c>
      <c r="F41" s="59"/>
    </row>
    <row r="42" spans="1:6">
      <c r="A42" s="54">
        <v>44086.605555555558</v>
      </c>
      <c r="B42" s="55">
        <v>44086.605555555558</v>
      </c>
      <c r="C42" s="56" t="s">
        <v>59</v>
      </c>
      <c r="D42" s="57">
        <v>4</v>
      </c>
      <c r="E42" s="58">
        <v>80000</v>
      </c>
      <c r="F42" s="59"/>
    </row>
    <row r="43" spans="1:6">
      <c r="A43" s="54">
        <v>44086.605555555558</v>
      </c>
      <c r="B43" s="55">
        <v>44086.605555555558</v>
      </c>
      <c r="C43" s="56" t="s">
        <v>28</v>
      </c>
      <c r="D43" s="57">
        <v>4</v>
      </c>
      <c r="E43" s="58">
        <v>68000</v>
      </c>
      <c r="F43" s="59"/>
    </row>
    <row r="44" spans="1:6">
      <c r="A44" s="54">
        <v>44086.605555555558</v>
      </c>
      <c r="B44" s="55">
        <v>44086.605555555558</v>
      </c>
      <c r="C44" s="56" t="s">
        <v>28</v>
      </c>
      <c r="D44" s="57">
        <v>4</v>
      </c>
      <c r="E44" s="58">
        <v>68000</v>
      </c>
      <c r="F44" s="59"/>
    </row>
    <row r="45" spans="1:6">
      <c r="A45" s="54">
        <v>44086.605555555558</v>
      </c>
      <c r="B45" s="55">
        <v>44086.605555555558</v>
      </c>
      <c r="C45" s="56" t="s">
        <v>61</v>
      </c>
      <c r="D45" s="57">
        <v>4</v>
      </c>
      <c r="E45" s="58">
        <v>440</v>
      </c>
      <c r="F45" s="59"/>
    </row>
    <row r="46" spans="1:6">
      <c r="A46" s="54">
        <v>44086.605787037035</v>
      </c>
      <c r="B46" s="55">
        <v>44086.605787037035</v>
      </c>
      <c r="C46" s="56" t="s">
        <v>55</v>
      </c>
      <c r="D46" s="57">
        <v>2</v>
      </c>
      <c r="E46" s="58">
        <v>12000</v>
      </c>
      <c r="F46" s="59"/>
    </row>
    <row r="47" spans="1:6">
      <c r="A47" s="54">
        <v>44086.605787037035</v>
      </c>
      <c r="B47" s="55">
        <v>44086.605787037035</v>
      </c>
      <c r="C47" s="56" t="s">
        <v>25</v>
      </c>
      <c r="D47" s="57">
        <v>4</v>
      </c>
      <c r="E47" s="58">
        <v>80000</v>
      </c>
      <c r="F47" s="59"/>
    </row>
    <row r="48" spans="1:6">
      <c r="A48" s="54">
        <v>44086.605787037035</v>
      </c>
      <c r="B48" s="55">
        <v>44086.605787037035</v>
      </c>
      <c r="C48" s="56" t="s">
        <v>56</v>
      </c>
      <c r="D48" s="57">
        <v>4</v>
      </c>
      <c r="E48" s="58">
        <v>12000</v>
      </c>
      <c r="F48" s="59"/>
    </row>
    <row r="49" spans="1:6">
      <c r="A49" s="54">
        <v>44086.605787037035</v>
      </c>
      <c r="B49" s="55">
        <v>44086.605787037035</v>
      </c>
      <c r="C49" s="56" t="s">
        <v>59</v>
      </c>
      <c r="D49" s="57">
        <v>4</v>
      </c>
      <c r="E49" s="58">
        <v>80000</v>
      </c>
      <c r="F49" s="59"/>
    </row>
    <row r="50" spans="1:6">
      <c r="A50" s="54">
        <v>44086.605787037035</v>
      </c>
      <c r="B50" s="55">
        <v>44086.605787037035</v>
      </c>
      <c r="C50" s="56" t="s">
        <v>28</v>
      </c>
      <c r="D50" s="57">
        <v>4</v>
      </c>
      <c r="E50" s="58">
        <v>68000</v>
      </c>
      <c r="F50" s="59"/>
    </row>
    <row r="51" spans="1:6">
      <c r="A51" s="54">
        <v>44086.605787037035</v>
      </c>
      <c r="B51" s="55">
        <v>44086.605787037035</v>
      </c>
      <c r="C51" s="56" t="s">
        <v>28</v>
      </c>
      <c r="D51" s="57">
        <v>4</v>
      </c>
      <c r="E51" s="58">
        <v>68000</v>
      </c>
      <c r="F51" s="59"/>
    </row>
    <row r="52" spans="1:6">
      <c r="A52" s="54">
        <v>44086.605787037035</v>
      </c>
      <c r="B52" s="55">
        <v>44086.605787037035</v>
      </c>
      <c r="C52" s="56" t="s">
        <v>61</v>
      </c>
      <c r="D52" s="57">
        <v>4</v>
      </c>
      <c r="E52" s="58">
        <v>440</v>
      </c>
      <c r="F52" s="59"/>
    </row>
    <row r="53" spans="1:6">
      <c r="A53" s="54">
        <v>44086.606076388889</v>
      </c>
      <c r="B53" s="55">
        <v>44086.606076388889</v>
      </c>
      <c r="C53" s="56" t="s">
        <v>55</v>
      </c>
      <c r="D53" s="57">
        <v>2</v>
      </c>
      <c r="E53" s="58">
        <v>12000</v>
      </c>
      <c r="F53" s="59"/>
    </row>
    <row r="54" spans="1:6">
      <c r="A54" s="54">
        <v>44086.606076388889</v>
      </c>
      <c r="B54" s="55">
        <v>44086.606076388889</v>
      </c>
      <c r="C54" s="56" t="s">
        <v>25</v>
      </c>
      <c r="D54" s="57">
        <v>4</v>
      </c>
      <c r="E54" s="58">
        <v>80000</v>
      </c>
      <c r="F54" s="59"/>
    </row>
    <row r="55" spans="1:6">
      <c r="A55" s="54">
        <v>44086.606076388889</v>
      </c>
      <c r="B55" s="55">
        <v>44086.606076388889</v>
      </c>
      <c r="C55" s="56" t="s">
        <v>56</v>
      </c>
      <c r="D55" s="57">
        <v>4</v>
      </c>
      <c r="E55" s="58">
        <v>12000</v>
      </c>
      <c r="F55" s="59"/>
    </row>
    <row r="56" spans="1:6">
      <c r="A56" s="54">
        <v>44086.606076388889</v>
      </c>
      <c r="B56" s="55">
        <v>44086.606076388889</v>
      </c>
      <c r="C56" s="56" t="s">
        <v>59</v>
      </c>
      <c r="D56" s="57">
        <v>4</v>
      </c>
      <c r="E56" s="58">
        <v>80000</v>
      </c>
      <c r="F56" s="59"/>
    </row>
    <row r="57" spans="1:6">
      <c r="A57" s="54">
        <v>44086.606076388889</v>
      </c>
      <c r="B57" s="55">
        <v>44086.606076388889</v>
      </c>
      <c r="C57" s="56" t="s">
        <v>28</v>
      </c>
      <c r="D57" s="57">
        <v>4</v>
      </c>
      <c r="E57" s="58">
        <v>68000</v>
      </c>
      <c r="F57" s="59"/>
    </row>
    <row r="58" spans="1:6">
      <c r="A58" s="54">
        <v>44086.606076388889</v>
      </c>
      <c r="B58" s="55">
        <v>44086.606076388889</v>
      </c>
      <c r="C58" s="56" t="s">
        <v>28</v>
      </c>
      <c r="D58" s="57">
        <v>4</v>
      </c>
      <c r="E58" s="58">
        <v>68000</v>
      </c>
      <c r="F58" s="59"/>
    </row>
    <row r="59" spans="1:6">
      <c r="A59" s="54">
        <v>44086.606076388889</v>
      </c>
      <c r="B59" s="55">
        <v>44086.606076388889</v>
      </c>
      <c r="C59" s="56" t="s">
        <v>61</v>
      </c>
      <c r="D59" s="57">
        <v>4</v>
      </c>
      <c r="E59" s="58">
        <v>440</v>
      </c>
      <c r="F59" s="59"/>
    </row>
    <row r="60" spans="1:6">
      <c r="A60" s="54">
        <v>44086.606087962966</v>
      </c>
      <c r="B60" s="55">
        <v>44086.606087962966</v>
      </c>
      <c r="C60" s="56" t="s">
        <v>55</v>
      </c>
      <c r="D60" s="57">
        <v>2</v>
      </c>
      <c r="E60" s="58">
        <v>12000</v>
      </c>
      <c r="F60" s="59"/>
    </row>
    <row r="61" spans="1:6">
      <c r="A61" s="54">
        <v>44086.606087962966</v>
      </c>
      <c r="B61" s="55">
        <v>44086.606087962966</v>
      </c>
      <c r="C61" s="56" t="s">
        <v>25</v>
      </c>
      <c r="D61" s="57">
        <v>4</v>
      </c>
      <c r="E61" s="58">
        <v>80000</v>
      </c>
      <c r="F61" s="59"/>
    </row>
    <row r="62" spans="1:6">
      <c r="A62" s="54">
        <v>44086.606087962966</v>
      </c>
      <c r="B62" s="55">
        <v>44086.606087962966</v>
      </c>
      <c r="C62" s="56" t="s">
        <v>56</v>
      </c>
      <c r="D62" s="57">
        <v>4</v>
      </c>
      <c r="E62" s="58">
        <v>12000</v>
      </c>
      <c r="F62" s="59"/>
    </row>
    <row r="63" spans="1:6">
      <c r="A63" s="54">
        <v>44086.606087962966</v>
      </c>
      <c r="B63" s="55">
        <v>44086.606087962966</v>
      </c>
      <c r="C63" s="56" t="s">
        <v>59</v>
      </c>
      <c r="D63" s="57">
        <v>4</v>
      </c>
      <c r="E63" s="58">
        <v>80000</v>
      </c>
      <c r="F63" s="59"/>
    </row>
    <row r="64" spans="1:6">
      <c r="A64" s="54">
        <v>44086.606087962966</v>
      </c>
      <c r="B64" s="55">
        <v>44086.606087962966</v>
      </c>
      <c r="C64" s="56" t="s">
        <v>28</v>
      </c>
      <c r="D64" s="57">
        <v>4</v>
      </c>
      <c r="E64" s="58">
        <v>68000</v>
      </c>
      <c r="F64" s="59"/>
    </row>
    <row r="65" spans="1:6">
      <c r="A65" s="54">
        <v>44086.606087962966</v>
      </c>
      <c r="B65" s="55">
        <v>44086.606087962966</v>
      </c>
      <c r="C65" s="56" t="s">
        <v>28</v>
      </c>
      <c r="D65" s="57">
        <v>4</v>
      </c>
      <c r="E65" s="58">
        <v>68000</v>
      </c>
      <c r="F65" s="59"/>
    </row>
    <row r="66" spans="1:6">
      <c r="A66" s="54">
        <v>44086.606087962966</v>
      </c>
      <c r="B66" s="55">
        <v>44086.606087962966</v>
      </c>
      <c r="C66" s="56" t="s">
        <v>61</v>
      </c>
      <c r="D66" s="57">
        <v>4</v>
      </c>
      <c r="E66" s="58">
        <v>440</v>
      </c>
      <c r="F66" s="59"/>
    </row>
    <row r="67" spans="1:6">
      <c r="A67" s="54">
        <v>44086.606168981481</v>
      </c>
      <c r="B67" s="55">
        <v>44086.606168981481</v>
      </c>
      <c r="C67" s="56" t="s">
        <v>55</v>
      </c>
      <c r="D67" s="57">
        <v>2</v>
      </c>
      <c r="E67" s="58">
        <v>12000</v>
      </c>
      <c r="F67" s="59"/>
    </row>
    <row r="68" spans="1:6">
      <c r="A68" s="54">
        <v>44086.606168981481</v>
      </c>
      <c r="B68" s="55">
        <v>44086.606168981481</v>
      </c>
      <c r="C68" s="56" t="s">
        <v>25</v>
      </c>
      <c r="D68" s="57">
        <v>4</v>
      </c>
      <c r="E68" s="58">
        <v>80000</v>
      </c>
      <c r="F68" s="59"/>
    </row>
    <row r="69" spans="1:6">
      <c r="A69" s="54">
        <v>44086.606168981481</v>
      </c>
      <c r="B69" s="55">
        <v>44086.606168981481</v>
      </c>
      <c r="C69" s="56" t="s">
        <v>56</v>
      </c>
      <c r="D69" s="57">
        <v>4</v>
      </c>
      <c r="E69" s="58">
        <v>12000</v>
      </c>
      <c r="F69" s="59"/>
    </row>
    <row r="70" spans="1:6">
      <c r="A70" s="54">
        <v>44086.606168981481</v>
      </c>
      <c r="B70" s="55">
        <v>44086.606168981481</v>
      </c>
      <c r="C70" s="56" t="s">
        <v>59</v>
      </c>
      <c r="D70" s="57">
        <v>4</v>
      </c>
      <c r="E70" s="58">
        <v>80000</v>
      </c>
      <c r="F70" s="59"/>
    </row>
    <row r="71" spans="1:6">
      <c r="A71" s="54">
        <v>44086.606168981481</v>
      </c>
      <c r="B71" s="55">
        <v>44086.606168981481</v>
      </c>
      <c r="C71" s="56" t="s">
        <v>28</v>
      </c>
      <c r="D71" s="57">
        <v>4</v>
      </c>
      <c r="E71" s="58">
        <v>68000</v>
      </c>
      <c r="F71" s="59"/>
    </row>
    <row r="72" spans="1:6">
      <c r="A72" s="54">
        <v>44086.606168981481</v>
      </c>
      <c r="B72" s="55">
        <v>44086.606168981481</v>
      </c>
      <c r="C72" s="56" t="s">
        <v>28</v>
      </c>
      <c r="D72" s="57">
        <v>4</v>
      </c>
      <c r="E72" s="58">
        <v>68000</v>
      </c>
      <c r="F72" s="59"/>
    </row>
    <row r="73" spans="1:6">
      <c r="A73" s="54">
        <v>44086.606168981481</v>
      </c>
      <c r="B73" s="55">
        <v>44086.606168981481</v>
      </c>
      <c r="C73" s="56" t="s">
        <v>61</v>
      </c>
      <c r="D73" s="57">
        <v>4</v>
      </c>
      <c r="E73" s="58">
        <v>440</v>
      </c>
      <c r="F73" s="59"/>
    </row>
    <row r="74" spans="1:6">
      <c r="A74" s="54">
        <v>44086.689027777778</v>
      </c>
      <c r="B74" s="55">
        <v>44086.689027777778</v>
      </c>
      <c r="C74" s="56" t="s">
        <v>55</v>
      </c>
      <c r="D74" s="57">
        <v>2</v>
      </c>
      <c r="E74" s="58">
        <v>12000</v>
      </c>
      <c r="F74" s="59"/>
    </row>
    <row r="75" spans="1:6">
      <c r="A75" s="54">
        <v>44086.689027777778</v>
      </c>
      <c r="B75" s="55">
        <v>44086.689027777778</v>
      </c>
      <c r="C75" s="56" t="s">
        <v>26</v>
      </c>
      <c r="D75" s="57">
        <v>4</v>
      </c>
      <c r="E75" s="58">
        <v>92000</v>
      </c>
      <c r="F75" s="59"/>
    </row>
    <row r="76" spans="1:6">
      <c r="A76" s="54">
        <v>44086.689027777778</v>
      </c>
      <c r="B76" s="55">
        <v>44086.689027777778</v>
      </c>
      <c r="C76" s="56" t="s">
        <v>57</v>
      </c>
      <c r="D76" s="57">
        <v>4</v>
      </c>
      <c r="E76" s="58">
        <v>88000</v>
      </c>
      <c r="F76" s="59"/>
    </row>
    <row r="77" spans="1:6">
      <c r="A77" s="54">
        <v>44086.689027777778</v>
      </c>
      <c r="B77" s="55">
        <v>44086.689027777778</v>
      </c>
      <c r="C77" s="56" t="s">
        <v>78</v>
      </c>
      <c r="D77" s="57">
        <v>4</v>
      </c>
      <c r="E77" s="58">
        <v>7556</v>
      </c>
      <c r="F77" s="59"/>
    </row>
    <row r="78" spans="1:6">
      <c r="A78" s="54">
        <v>44086.689027777778</v>
      </c>
      <c r="B78" s="55">
        <v>44086.689027777778</v>
      </c>
      <c r="C78" s="56" t="s">
        <v>28</v>
      </c>
      <c r="D78" s="57">
        <v>4</v>
      </c>
      <c r="E78" s="58">
        <v>68000</v>
      </c>
      <c r="F78" s="59"/>
    </row>
    <row r="79" spans="1:6">
      <c r="A79" s="54">
        <v>44086.689027777778</v>
      </c>
      <c r="B79" s="55">
        <v>44086.689027777778</v>
      </c>
      <c r="C79" s="56" t="s">
        <v>28</v>
      </c>
      <c r="D79" s="57">
        <v>4</v>
      </c>
      <c r="E79" s="58">
        <v>68000</v>
      </c>
      <c r="F79" s="59"/>
    </row>
    <row r="80" spans="1:6">
      <c r="A80" s="54">
        <v>44086.689027777778</v>
      </c>
      <c r="B80" s="55">
        <v>44086.689027777778</v>
      </c>
      <c r="C80" s="56" t="s">
        <v>61</v>
      </c>
      <c r="D80" s="57">
        <v>4</v>
      </c>
      <c r="E80" s="58">
        <v>440</v>
      </c>
      <c r="F80" s="59"/>
    </row>
    <row r="81" spans="1:6">
      <c r="A81" s="54">
        <v>44086.689074074071</v>
      </c>
      <c r="B81" s="55">
        <v>44086.689074074071</v>
      </c>
      <c r="C81" s="56" t="s">
        <v>55</v>
      </c>
      <c r="D81" s="57">
        <v>2</v>
      </c>
      <c r="E81" s="58">
        <v>12000</v>
      </c>
      <c r="F81" s="59"/>
    </row>
    <row r="82" spans="1:6">
      <c r="A82" s="54">
        <v>44086.689074074071</v>
      </c>
      <c r="B82" s="55">
        <v>44086.689074074071</v>
      </c>
      <c r="C82" s="56" t="s">
        <v>26</v>
      </c>
      <c r="D82" s="57">
        <v>4</v>
      </c>
      <c r="E82" s="58">
        <v>92000</v>
      </c>
      <c r="F82" s="59"/>
    </row>
    <row r="83" spans="1:6">
      <c r="A83" s="54">
        <v>44086.689074074071</v>
      </c>
      <c r="B83" s="55">
        <v>44086.689074074071</v>
      </c>
      <c r="C83" s="56" t="s">
        <v>57</v>
      </c>
      <c r="D83" s="57">
        <v>4</v>
      </c>
      <c r="E83" s="58">
        <v>88000</v>
      </c>
      <c r="F83" s="59"/>
    </row>
    <row r="84" spans="1:6">
      <c r="A84" s="54">
        <v>44086.689074074071</v>
      </c>
      <c r="B84" s="55">
        <v>44086.689074074071</v>
      </c>
      <c r="C84" s="56" t="s">
        <v>78</v>
      </c>
      <c r="D84" s="57">
        <v>4</v>
      </c>
      <c r="E84" s="58">
        <v>7556</v>
      </c>
      <c r="F84" s="59"/>
    </row>
    <row r="85" spans="1:6">
      <c r="A85" s="54">
        <v>44086.689074074071</v>
      </c>
      <c r="B85" s="55">
        <v>44086.689074074071</v>
      </c>
      <c r="C85" s="56" t="s">
        <v>28</v>
      </c>
      <c r="D85" s="57">
        <v>4</v>
      </c>
      <c r="E85" s="58">
        <v>68000</v>
      </c>
      <c r="F85" s="59"/>
    </row>
    <row r="86" spans="1:6">
      <c r="A86" s="54">
        <v>44086.689074074071</v>
      </c>
      <c r="B86" s="55">
        <v>44086.689074074071</v>
      </c>
      <c r="C86" s="56" t="s">
        <v>28</v>
      </c>
      <c r="D86" s="57">
        <v>4</v>
      </c>
      <c r="E86" s="58">
        <v>68000</v>
      </c>
      <c r="F86" s="59"/>
    </row>
    <row r="87" spans="1:6">
      <c r="A87" s="54">
        <v>44086.689074074071</v>
      </c>
      <c r="B87" s="55">
        <v>44086.689074074071</v>
      </c>
      <c r="C87" s="56" t="s">
        <v>61</v>
      </c>
      <c r="D87" s="57">
        <v>4</v>
      </c>
      <c r="E87" s="58">
        <v>440</v>
      </c>
      <c r="F87" s="59"/>
    </row>
    <row r="88" spans="1:6">
      <c r="A88" s="54">
        <v>44086.689143518517</v>
      </c>
      <c r="B88" s="55">
        <v>44086.689143518517</v>
      </c>
      <c r="C88" s="56" t="s">
        <v>55</v>
      </c>
      <c r="D88" s="57">
        <v>2</v>
      </c>
      <c r="E88" s="58">
        <v>12000</v>
      </c>
      <c r="F88" s="59"/>
    </row>
    <row r="89" spans="1:6">
      <c r="A89" s="54">
        <v>44086.689143518517</v>
      </c>
      <c r="B89" s="55">
        <v>44086.689143518517</v>
      </c>
      <c r="C89" s="56" t="s">
        <v>26</v>
      </c>
      <c r="D89" s="57">
        <v>4</v>
      </c>
      <c r="E89" s="58">
        <v>92000</v>
      </c>
      <c r="F89" s="59"/>
    </row>
    <row r="90" spans="1:6">
      <c r="A90" s="54">
        <v>44086.689143518517</v>
      </c>
      <c r="B90" s="55">
        <v>44086.689143518517</v>
      </c>
      <c r="C90" s="56" t="s">
        <v>57</v>
      </c>
      <c r="D90" s="57">
        <v>4</v>
      </c>
      <c r="E90" s="58">
        <v>88000</v>
      </c>
      <c r="F90" s="59"/>
    </row>
    <row r="91" spans="1:6">
      <c r="A91" s="54">
        <v>44086.689143518517</v>
      </c>
      <c r="B91" s="55">
        <v>44086.689143518517</v>
      </c>
      <c r="C91" s="56" t="s">
        <v>78</v>
      </c>
      <c r="D91" s="57">
        <v>4</v>
      </c>
      <c r="E91" s="58">
        <v>7556</v>
      </c>
      <c r="F91" s="59"/>
    </row>
    <row r="92" spans="1:6">
      <c r="A92" s="54">
        <v>44086.689143518517</v>
      </c>
      <c r="B92" s="55">
        <v>44086.689143518517</v>
      </c>
      <c r="C92" s="56" t="s">
        <v>28</v>
      </c>
      <c r="D92" s="57">
        <v>4</v>
      </c>
      <c r="E92" s="58">
        <v>68000</v>
      </c>
      <c r="F92" s="59"/>
    </row>
    <row r="93" spans="1:6">
      <c r="A93" s="54">
        <v>44086.689143518517</v>
      </c>
      <c r="B93" s="55">
        <v>44086.689143518517</v>
      </c>
      <c r="C93" s="56" t="s">
        <v>28</v>
      </c>
      <c r="D93" s="57">
        <v>4</v>
      </c>
      <c r="E93" s="58">
        <v>68000</v>
      </c>
      <c r="F93" s="59"/>
    </row>
    <row r="94" spans="1:6">
      <c r="A94" s="54">
        <v>44086.689143518517</v>
      </c>
      <c r="B94" s="55">
        <v>44086.689143518517</v>
      </c>
      <c r="C94" s="56" t="s">
        <v>61</v>
      </c>
      <c r="D94" s="57">
        <v>4</v>
      </c>
      <c r="E94" s="58">
        <v>440</v>
      </c>
      <c r="F94" s="59"/>
    </row>
    <row r="95" spans="1:6">
      <c r="A95" s="54">
        <v>44086.689236111109</v>
      </c>
      <c r="B95" s="55">
        <v>44086.689236111109</v>
      </c>
      <c r="C95" s="56" t="s">
        <v>55</v>
      </c>
      <c r="D95" s="57">
        <v>2</v>
      </c>
      <c r="E95" s="58">
        <v>12000</v>
      </c>
      <c r="F95" s="59"/>
    </row>
    <row r="96" spans="1:6">
      <c r="A96" s="54">
        <v>44086.689236111109</v>
      </c>
      <c r="B96" s="55">
        <v>44086.689236111109</v>
      </c>
      <c r="C96" s="56" t="s">
        <v>26</v>
      </c>
      <c r="D96" s="57">
        <v>4</v>
      </c>
      <c r="E96" s="58">
        <v>92000</v>
      </c>
      <c r="F96" s="59"/>
    </row>
    <row r="97" spans="1:6">
      <c r="A97" s="54">
        <v>44086.689236111109</v>
      </c>
      <c r="B97" s="55">
        <v>44086.689236111109</v>
      </c>
      <c r="C97" s="56" t="s">
        <v>57</v>
      </c>
      <c r="D97" s="57">
        <v>4</v>
      </c>
      <c r="E97" s="58">
        <v>88000</v>
      </c>
      <c r="F97" s="59"/>
    </row>
    <row r="98" spans="1:6">
      <c r="A98" s="54">
        <v>44086.689236111109</v>
      </c>
      <c r="B98" s="55">
        <v>44086.689236111109</v>
      </c>
      <c r="C98" s="56" t="s">
        <v>78</v>
      </c>
      <c r="D98" s="57">
        <v>4</v>
      </c>
      <c r="E98" s="58">
        <v>7556</v>
      </c>
      <c r="F98" s="59"/>
    </row>
    <row r="99" spans="1:6">
      <c r="A99" s="54">
        <v>44086.689236111109</v>
      </c>
      <c r="B99" s="55">
        <v>44086.689236111109</v>
      </c>
      <c r="C99" s="56" t="s">
        <v>28</v>
      </c>
      <c r="D99" s="57">
        <v>4</v>
      </c>
      <c r="E99" s="58">
        <v>68000</v>
      </c>
      <c r="F99" s="59"/>
    </row>
    <row r="100" spans="1:6">
      <c r="A100" s="54">
        <v>44086.689236111109</v>
      </c>
      <c r="B100" s="55">
        <v>44086.689236111109</v>
      </c>
      <c r="C100" s="56" t="s">
        <v>28</v>
      </c>
      <c r="D100" s="57">
        <v>4</v>
      </c>
      <c r="E100" s="58">
        <v>68000</v>
      </c>
      <c r="F100" s="59"/>
    </row>
    <row r="101" spans="1:6">
      <c r="A101" s="54">
        <v>44086.689236111109</v>
      </c>
      <c r="B101" s="55">
        <v>44086.689236111109</v>
      </c>
      <c r="C101" s="56" t="s">
        <v>61</v>
      </c>
      <c r="D101" s="57">
        <v>4</v>
      </c>
      <c r="E101" s="58">
        <v>440</v>
      </c>
      <c r="F101" s="59"/>
    </row>
    <row r="102" spans="1:6">
      <c r="A102" s="54">
        <v>44086.689270833333</v>
      </c>
      <c r="B102" s="55">
        <v>44086.689270833333</v>
      </c>
      <c r="C102" s="56" t="s">
        <v>55</v>
      </c>
      <c r="D102" s="57">
        <v>2</v>
      </c>
      <c r="E102" s="58">
        <v>12000</v>
      </c>
      <c r="F102" s="59"/>
    </row>
    <row r="103" spans="1:6">
      <c r="A103" s="54">
        <v>44086.689270833333</v>
      </c>
      <c r="B103" s="55">
        <v>44086.689270833333</v>
      </c>
      <c r="C103" s="56" t="s">
        <v>26</v>
      </c>
      <c r="D103" s="57">
        <v>4</v>
      </c>
      <c r="E103" s="58">
        <v>92000</v>
      </c>
      <c r="F103" s="59"/>
    </row>
    <row r="104" spans="1:6">
      <c r="A104" s="54">
        <v>44086.689270833333</v>
      </c>
      <c r="B104" s="55">
        <v>44086.689270833333</v>
      </c>
      <c r="C104" s="56" t="s">
        <v>57</v>
      </c>
      <c r="D104" s="57">
        <v>4</v>
      </c>
      <c r="E104" s="58">
        <v>88000</v>
      </c>
      <c r="F104" s="59"/>
    </row>
    <row r="105" spans="1:6">
      <c r="A105" s="54">
        <v>44086.689270833333</v>
      </c>
      <c r="B105" s="55">
        <v>44086.689270833333</v>
      </c>
      <c r="C105" s="56" t="s">
        <v>78</v>
      </c>
      <c r="D105" s="57">
        <v>4</v>
      </c>
      <c r="E105" s="58">
        <v>7556</v>
      </c>
      <c r="F105" s="59"/>
    </row>
    <row r="106" spans="1:6">
      <c r="A106" s="54">
        <v>44086.689270833333</v>
      </c>
      <c r="B106" s="55">
        <v>44086.689270833333</v>
      </c>
      <c r="C106" s="56" t="s">
        <v>28</v>
      </c>
      <c r="D106" s="57">
        <v>4</v>
      </c>
      <c r="E106" s="58">
        <v>68000</v>
      </c>
      <c r="F106" s="59"/>
    </row>
    <row r="107" spans="1:6">
      <c r="A107" s="54">
        <v>44086.689270833333</v>
      </c>
      <c r="B107" s="55">
        <v>44086.689270833333</v>
      </c>
      <c r="C107" s="56" t="s">
        <v>28</v>
      </c>
      <c r="D107" s="57">
        <v>4</v>
      </c>
      <c r="E107" s="58">
        <v>68000</v>
      </c>
      <c r="F107" s="59"/>
    </row>
    <row r="108" spans="1:6">
      <c r="A108" s="54">
        <v>44086.689270833333</v>
      </c>
      <c r="B108" s="55">
        <v>44086.689270833333</v>
      </c>
      <c r="C108" s="56" t="s">
        <v>61</v>
      </c>
      <c r="D108" s="57">
        <v>4</v>
      </c>
      <c r="E108" s="58">
        <v>440</v>
      </c>
      <c r="F108" s="59"/>
    </row>
    <row r="109" spans="1:6">
      <c r="A109" s="54">
        <v>44086.689282407409</v>
      </c>
      <c r="B109" s="55">
        <v>44086.689282407409</v>
      </c>
      <c r="C109" s="56" t="s">
        <v>55</v>
      </c>
      <c r="D109" s="57">
        <v>2</v>
      </c>
      <c r="E109" s="58">
        <v>12000</v>
      </c>
      <c r="F109" s="59"/>
    </row>
    <row r="110" spans="1:6">
      <c r="A110" s="54">
        <v>44086.689282407409</v>
      </c>
      <c r="B110" s="55">
        <v>44086.689282407409</v>
      </c>
      <c r="C110" s="56" t="s">
        <v>26</v>
      </c>
      <c r="D110" s="57">
        <v>4</v>
      </c>
      <c r="E110" s="58">
        <v>92000</v>
      </c>
      <c r="F110" s="59"/>
    </row>
    <row r="111" spans="1:6">
      <c r="A111" s="54">
        <v>44086.689282407409</v>
      </c>
      <c r="B111" s="55">
        <v>44086.689282407409</v>
      </c>
      <c r="C111" s="56" t="s">
        <v>57</v>
      </c>
      <c r="D111" s="57">
        <v>4</v>
      </c>
      <c r="E111" s="58">
        <v>88000</v>
      </c>
      <c r="F111" s="59"/>
    </row>
    <row r="112" spans="1:6">
      <c r="A112" s="54">
        <v>44086.689282407409</v>
      </c>
      <c r="B112" s="55">
        <v>44086.689282407409</v>
      </c>
      <c r="C112" s="56" t="s">
        <v>78</v>
      </c>
      <c r="D112" s="57">
        <v>4</v>
      </c>
      <c r="E112" s="58">
        <v>7556</v>
      </c>
      <c r="F112" s="59"/>
    </row>
    <row r="113" spans="1:6">
      <c r="A113" s="54">
        <v>44086.689282407409</v>
      </c>
      <c r="B113" s="55">
        <v>44086.689282407409</v>
      </c>
      <c r="C113" s="56" t="s">
        <v>28</v>
      </c>
      <c r="D113" s="57">
        <v>4</v>
      </c>
      <c r="E113" s="58">
        <v>68000</v>
      </c>
      <c r="F113" s="59"/>
    </row>
    <row r="114" spans="1:6">
      <c r="A114" s="54">
        <v>44086.689282407409</v>
      </c>
      <c r="B114" s="55">
        <v>44086.689282407409</v>
      </c>
      <c r="C114" s="56" t="s">
        <v>28</v>
      </c>
      <c r="D114" s="57">
        <v>4</v>
      </c>
      <c r="E114" s="58">
        <v>68000</v>
      </c>
      <c r="F114" s="59"/>
    </row>
    <row r="115" spans="1:6">
      <c r="A115" s="54">
        <v>44086.689282407409</v>
      </c>
      <c r="B115" s="55">
        <v>44086.689282407409</v>
      </c>
      <c r="C115" s="56" t="s">
        <v>61</v>
      </c>
      <c r="D115" s="57">
        <v>4</v>
      </c>
      <c r="E115" s="58">
        <v>440</v>
      </c>
      <c r="F115" s="59"/>
    </row>
    <row r="116" spans="1:6">
      <c r="A116" s="54">
        <v>44086.689375000002</v>
      </c>
      <c r="B116" s="55">
        <v>44086.689375000002</v>
      </c>
      <c r="C116" s="56" t="s">
        <v>55</v>
      </c>
      <c r="D116" s="57">
        <v>2</v>
      </c>
      <c r="E116" s="58">
        <v>12000</v>
      </c>
      <c r="F116" s="59"/>
    </row>
    <row r="117" spans="1:6">
      <c r="A117" s="54">
        <v>44086.689375000002</v>
      </c>
      <c r="B117" s="55">
        <v>44086.689375000002</v>
      </c>
      <c r="C117" s="56" t="s">
        <v>26</v>
      </c>
      <c r="D117" s="57">
        <v>4</v>
      </c>
      <c r="E117" s="58">
        <v>92000</v>
      </c>
      <c r="F117" s="59"/>
    </row>
    <row r="118" spans="1:6">
      <c r="A118" s="54">
        <v>44086.689375000002</v>
      </c>
      <c r="B118" s="55">
        <v>44086.689375000002</v>
      </c>
      <c r="C118" s="56" t="s">
        <v>57</v>
      </c>
      <c r="D118" s="57">
        <v>4</v>
      </c>
      <c r="E118" s="58">
        <v>88000</v>
      </c>
      <c r="F118" s="59"/>
    </row>
    <row r="119" spans="1:6">
      <c r="A119" s="54">
        <v>44086.689375000002</v>
      </c>
      <c r="B119" s="55">
        <v>44086.689375000002</v>
      </c>
      <c r="C119" s="56" t="s">
        <v>78</v>
      </c>
      <c r="D119" s="57">
        <v>4</v>
      </c>
      <c r="E119" s="58">
        <v>7556</v>
      </c>
      <c r="F119" s="59"/>
    </row>
    <row r="120" spans="1:6">
      <c r="A120" s="54">
        <v>44086.689375000002</v>
      </c>
      <c r="B120" s="55">
        <v>44086.689375000002</v>
      </c>
      <c r="C120" s="56" t="s">
        <v>28</v>
      </c>
      <c r="D120" s="57">
        <v>4</v>
      </c>
      <c r="E120" s="58">
        <v>68000</v>
      </c>
      <c r="F120" s="59"/>
    </row>
    <row r="121" spans="1:6">
      <c r="A121" s="54">
        <v>44086.689375000002</v>
      </c>
      <c r="B121" s="55">
        <v>44086.689375000002</v>
      </c>
      <c r="C121" s="56" t="s">
        <v>28</v>
      </c>
      <c r="D121" s="57">
        <v>4</v>
      </c>
      <c r="E121" s="58">
        <v>68000</v>
      </c>
      <c r="F121" s="59"/>
    </row>
    <row r="122" spans="1:6">
      <c r="A122" s="54">
        <v>44086.689375000002</v>
      </c>
      <c r="B122" s="55">
        <v>44086.689375000002</v>
      </c>
      <c r="C122" s="56" t="s">
        <v>61</v>
      </c>
      <c r="D122" s="57">
        <v>4</v>
      </c>
      <c r="E122" s="58">
        <v>440</v>
      </c>
      <c r="F122" s="59"/>
    </row>
    <row r="123" spans="1:6">
      <c r="A123" s="54">
        <v>44086.690069444441</v>
      </c>
      <c r="B123" s="55">
        <v>44086.690069444441</v>
      </c>
      <c r="C123" s="56" t="s">
        <v>55</v>
      </c>
      <c r="D123" s="57">
        <v>2</v>
      </c>
      <c r="E123" s="58">
        <v>12000</v>
      </c>
      <c r="F123" s="59"/>
    </row>
    <row r="124" spans="1:6">
      <c r="A124" s="54">
        <v>44086.690069444441</v>
      </c>
      <c r="B124" s="55">
        <v>44086.690069444441</v>
      </c>
      <c r="C124" s="56" t="s">
        <v>26</v>
      </c>
      <c r="D124" s="57">
        <v>4</v>
      </c>
      <c r="E124" s="58">
        <v>92000</v>
      </c>
      <c r="F124" s="59"/>
    </row>
    <row r="125" spans="1:6">
      <c r="A125" s="54">
        <v>44086.690069444441</v>
      </c>
      <c r="B125" s="55">
        <v>44086.690069444441</v>
      </c>
      <c r="C125" s="56" t="s">
        <v>57</v>
      </c>
      <c r="D125" s="57">
        <v>4</v>
      </c>
      <c r="E125" s="58">
        <v>88000</v>
      </c>
      <c r="F125" s="59"/>
    </row>
    <row r="126" spans="1:6">
      <c r="A126" s="54">
        <v>44086.690069444441</v>
      </c>
      <c r="B126" s="55">
        <v>44086.690069444441</v>
      </c>
      <c r="C126" s="56" t="s">
        <v>78</v>
      </c>
      <c r="D126" s="57">
        <v>4</v>
      </c>
      <c r="E126" s="58">
        <v>7556</v>
      </c>
      <c r="F126" s="59"/>
    </row>
    <row r="127" spans="1:6">
      <c r="A127" s="54">
        <v>44086.690069444441</v>
      </c>
      <c r="B127" s="55">
        <v>44086.690069444441</v>
      </c>
      <c r="C127" s="56" t="s">
        <v>28</v>
      </c>
      <c r="D127" s="57">
        <v>4</v>
      </c>
      <c r="E127" s="58">
        <v>68000</v>
      </c>
      <c r="F127" s="59"/>
    </row>
    <row r="128" spans="1:6">
      <c r="A128" s="54">
        <v>44086.690069444441</v>
      </c>
      <c r="B128" s="55">
        <v>44086.690069444441</v>
      </c>
      <c r="C128" s="56" t="s">
        <v>28</v>
      </c>
      <c r="D128" s="57">
        <v>4</v>
      </c>
      <c r="E128" s="58">
        <v>68000</v>
      </c>
      <c r="F128" s="59"/>
    </row>
    <row r="129" spans="1:6">
      <c r="A129" s="54">
        <v>44086.690069444441</v>
      </c>
      <c r="B129" s="55">
        <v>44086.690069444441</v>
      </c>
      <c r="C129" s="56" t="s">
        <v>61</v>
      </c>
      <c r="D129" s="57">
        <v>4</v>
      </c>
      <c r="E129" s="58">
        <v>440</v>
      </c>
      <c r="F129" s="59"/>
    </row>
    <row r="130" spans="1:6">
      <c r="A130" s="54">
        <v>44086.691817129627</v>
      </c>
      <c r="B130" s="55">
        <v>44086.691817129627</v>
      </c>
      <c r="C130" s="56" t="s">
        <v>55</v>
      </c>
      <c r="D130" s="57">
        <v>2</v>
      </c>
      <c r="E130" s="58">
        <v>12000</v>
      </c>
      <c r="F130" s="59"/>
    </row>
    <row r="131" spans="1:6">
      <c r="A131" s="54">
        <v>44086.691817129627</v>
      </c>
      <c r="B131" s="55">
        <v>44086.691817129627</v>
      </c>
      <c r="C131" s="56" t="s">
        <v>26</v>
      </c>
      <c r="D131" s="57">
        <v>4</v>
      </c>
      <c r="E131" s="58">
        <v>92000</v>
      </c>
      <c r="F131" s="59"/>
    </row>
    <row r="132" spans="1:6">
      <c r="A132" s="54">
        <v>44086.691817129627</v>
      </c>
      <c r="B132" s="55">
        <v>44086.691817129627</v>
      </c>
      <c r="C132" s="56" t="s">
        <v>57</v>
      </c>
      <c r="D132" s="57">
        <v>4</v>
      </c>
      <c r="E132" s="58">
        <v>88000</v>
      </c>
      <c r="F132" s="59"/>
    </row>
    <row r="133" spans="1:6">
      <c r="A133" s="54">
        <v>44086.691817129627</v>
      </c>
      <c r="B133" s="55">
        <v>44086.691817129627</v>
      </c>
      <c r="C133" s="56" t="s">
        <v>78</v>
      </c>
      <c r="D133" s="57">
        <v>4</v>
      </c>
      <c r="E133" s="58">
        <v>7556</v>
      </c>
      <c r="F133" s="59"/>
    </row>
    <row r="134" spans="1:6">
      <c r="A134" s="54">
        <v>44086.691817129627</v>
      </c>
      <c r="B134" s="55">
        <v>44086.691817129627</v>
      </c>
      <c r="C134" s="56" t="s">
        <v>28</v>
      </c>
      <c r="D134" s="57">
        <v>4</v>
      </c>
      <c r="E134" s="58">
        <v>68000</v>
      </c>
      <c r="F134" s="59"/>
    </row>
    <row r="135" spans="1:6">
      <c r="A135" s="54">
        <v>44086.691817129627</v>
      </c>
      <c r="B135" s="55">
        <v>44086.691817129627</v>
      </c>
      <c r="C135" s="56" t="s">
        <v>28</v>
      </c>
      <c r="D135" s="57">
        <v>4</v>
      </c>
      <c r="E135" s="58">
        <v>68000</v>
      </c>
      <c r="F135" s="59"/>
    </row>
    <row r="136" spans="1:6">
      <c r="A136" s="54">
        <v>44086.691817129627</v>
      </c>
      <c r="B136" s="55">
        <v>44086.691817129627</v>
      </c>
      <c r="C136" s="56" t="s">
        <v>61</v>
      </c>
      <c r="D136" s="57">
        <v>4</v>
      </c>
      <c r="E136" s="58">
        <v>440</v>
      </c>
      <c r="F136" s="59"/>
    </row>
    <row r="137" spans="1:6">
      <c r="A137" s="54">
        <v>44086.692256944443</v>
      </c>
      <c r="B137" s="55">
        <v>44086.692256944443</v>
      </c>
      <c r="C137" s="56" t="s">
        <v>55</v>
      </c>
      <c r="D137" s="57">
        <v>2</v>
      </c>
      <c r="E137" s="58">
        <v>12000</v>
      </c>
      <c r="F137" s="59"/>
    </row>
    <row r="138" spans="1:6">
      <c r="A138" s="54">
        <v>44086.692256944443</v>
      </c>
      <c r="B138" s="55">
        <v>44086.692256944443</v>
      </c>
      <c r="C138" s="56" t="s">
        <v>26</v>
      </c>
      <c r="D138" s="57">
        <v>4</v>
      </c>
      <c r="E138" s="58">
        <v>92000</v>
      </c>
      <c r="F138" s="59"/>
    </row>
    <row r="139" spans="1:6">
      <c r="A139" s="54">
        <v>44086.692256944443</v>
      </c>
      <c r="B139" s="55">
        <v>44086.692256944443</v>
      </c>
      <c r="C139" s="56" t="s">
        <v>57</v>
      </c>
      <c r="D139" s="57">
        <v>4</v>
      </c>
      <c r="E139" s="58">
        <v>88000</v>
      </c>
      <c r="F139" s="59"/>
    </row>
    <row r="140" spans="1:6">
      <c r="A140" s="54">
        <v>44086.692256944443</v>
      </c>
      <c r="B140" s="55">
        <v>44086.692256944443</v>
      </c>
      <c r="C140" s="56" t="s">
        <v>78</v>
      </c>
      <c r="D140" s="57">
        <v>4</v>
      </c>
      <c r="E140" s="58">
        <v>7556</v>
      </c>
      <c r="F140" s="59"/>
    </row>
    <row r="141" spans="1:6">
      <c r="A141" s="54">
        <v>44086.692256944443</v>
      </c>
      <c r="B141" s="55">
        <v>44086.692256944443</v>
      </c>
      <c r="C141" s="56" t="s">
        <v>28</v>
      </c>
      <c r="D141" s="57">
        <v>4</v>
      </c>
      <c r="E141" s="58">
        <v>68000</v>
      </c>
      <c r="F141" s="59"/>
    </row>
    <row r="142" spans="1:6">
      <c r="A142" s="54">
        <v>44086.692256944443</v>
      </c>
      <c r="B142" s="55">
        <v>44086.692256944443</v>
      </c>
      <c r="C142" s="56" t="s">
        <v>28</v>
      </c>
      <c r="D142" s="57">
        <v>4</v>
      </c>
      <c r="E142" s="58">
        <v>68000</v>
      </c>
      <c r="F142" s="59"/>
    </row>
    <row r="143" spans="1:6">
      <c r="A143" s="54">
        <v>44086.692256944443</v>
      </c>
      <c r="B143" s="55">
        <v>44086.692256944443</v>
      </c>
      <c r="C143" s="56" t="s">
        <v>61</v>
      </c>
      <c r="D143" s="57">
        <v>4</v>
      </c>
      <c r="E143" s="58">
        <v>440</v>
      </c>
      <c r="F143" s="59"/>
    </row>
    <row r="144" spans="1:6">
      <c r="A144" s="54">
        <v>44086.692442129628</v>
      </c>
      <c r="B144" s="55">
        <v>44086.692442129628</v>
      </c>
      <c r="C144" s="56" t="s">
        <v>55</v>
      </c>
      <c r="D144" s="57">
        <v>2</v>
      </c>
      <c r="E144" s="58">
        <v>12000</v>
      </c>
      <c r="F144" s="59"/>
    </row>
    <row r="145" spans="1:6">
      <c r="A145" s="54">
        <v>44086.692442129628</v>
      </c>
      <c r="B145" s="55">
        <v>44086.692442129628</v>
      </c>
      <c r="C145" s="56" t="s">
        <v>26</v>
      </c>
      <c r="D145" s="57">
        <v>4</v>
      </c>
      <c r="E145" s="58">
        <v>92000</v>
      </c>
      <c r="F145" s="59"/>
    </row>
    <row r="146" spans="1:6">
      <c r="A146" s="54">
        <v>44086.692442129628</v>
      </c>
      <c r="B146" s="55">
        <v>44086.692442129628</v>
      </c>
      <c r="C146" s="56" t="s">
        <v>57</v>
      </c>
      <c r="D146" s="57">
        <v>4</v>
      </c>
      <c r="E146" s="58">
        <v>88000</v>
      </c>
      <c r="F146" s="59"/>
    </row>
    <row r="147" spans="1:6">
      <c r="A147" s="54">
        <v>44086.692442129628</v>
      </c>
      <c r="B147" s="55">
        <v>44086.692442129628</v>
      </c>
      <c r="C147" s="56" t="s">
        <v>78</v>
      </c>
      <c r="D147" s="57">
        <v>4</v>
      </c>
      <c r="E147" s="58">
        <v>7556</v>
      </c>
      <c r="F147" s="59"/>
    </row>
    <row r="148" spans="1:6">
      <c r="A148" s="54">
        <v>44086.692442129628</v>
      </c>
      <c r="B148" s="55">
        <v>44086.692442129628</v>
      </c>
      <c r="C148" s="56" t="s">
        <v>28</v>
      </c>
      <c r="D148" s="57">
        <v>4</v>
      </c>
      <c r="E148" s="58">
        <v>68000</v>
      </c>
      <c r="F148" s="59"/>
    </row>
    <row r="149" spans="1:6">
      <c r="A149" s="54">
        <v>44086.692442129628</v>
      </c>
      <c r="B149" s="55">
        <v>44086.692442129628</v>
      </c>
      <c r="C149" s="56" t="s">
        <v>28</v>
      </c>
      <c r="D149" s="57">
        <v>4</v>
      </c>
      <c r="E149" s="58">
        <v>68000</v>
      </c>
      <c r="F149" s="59"/>
    </row>
    <row r="150" spans="1:6">
      <c r="A150" s="54">
        <v>44086.692442129628</v>
      </c>
      <c r="B150" s="55">
        <v>44086.692442129628</v>
      </c>
      <c r="C150" s="56" t="s">
        <v>61</v>
      </c>
      <c r="D150" s="57">
        <v>4</v>
      </c>
      <c r="E150" s="58">
        <v>440</v>
      </c>
      <c r="F150" s="59"/>
    </row>
    <row r="151" spans="1:6">
      <c r="A151" s="54">
        <v>44086.693842592591</v>
      </c>
      <c r="B151" s="55">
        <v>44086.693842592591</v>
      </c>
      <c r="C151" s="56" t="s">
        <v>55</v>
      </c>
      <c r="D151" s="57">
        <v>2</v>
      </c>
      <c r="E151" s="58">
        <v>12000</v>
      </c>
      <c r="F151" s="59"/>
    </row>
    <row r="152" spans="1:6">
      <c r="A152" s="54">
        <v>44086.693842592591</v>
      </c>
      <c r="B152" s="55">
        <v>44086.693842592591</v>
      </c>
      <c r="C152" s="56" t="s">
        <v>26</v>
      </c>
      <c r="D152" s="57">
        <v>4</v>
      </c>
      <c r="E152" s="58">
        <v>92000</v>
      </c>
      <c r="F152" s="59"/>
    </row>
    <row r="153" spans="1:6">
      <c r="A153" s="54">
        <v>44086.693842592591</v>
      </c>
      <c r="B153" s="55">
        <v>44086.693842592591</v>
      </c>
      <c r="C153" s="56" t="s">
        <v>57</v>
      </c>
      <c r="D153" s="57">
        <v>4</v>
      </c>
      <c r="E153" s="58">
        <v>88000</v>
      </c>
      <c r="F153" s="59"/>
    </row>
    <row r="154" spans="1:6">
      <c r="A154" s="54">
        <v>44086.693842592591</v>
      </c>
      <c r="B154" s="55">
        <v>44086.693842592591</v>
      </c>
      <c r="C154" s="56" t="s">
        <v>78</v>
      </c>
      <c r="D154" s="57">
        <v>4</v>
      </c>
      <c r="E154" s="58">
        <v>7556</v>
      </c>
      <c r="F154" s="59"/>
    </row>
    <row r="155" spans="1:6">
      <c r="A155" s="54">
        <v>44086.693842592591</v>
      </c>
      <c r="B155" s="55">
        <v>44086.693842592591</v>
      </c>
      <c r="C155" s="56" t="s">
        <v>28</v>
      </c>
      <c r="D155" s="57">
        <v>4</v>
      </c>
      <c r="E155" s="58">
        <v>68000</v>
      </c>
      <c r="F155" s="59"/>
    </row>
    <row r="156" spans="1:6">
      <c r="A156" s="54">
        <v>44086.693842592591</v>
      </c>
      <c r="B156" s="55">
        <v>44086.693842592591</v>
      </c>
      <c r="C156" s="56" t="s">
        <v>28</v>
      </c>
      <c r="D156" s="57">
        <v>4</v>
      </c>
      <c r="E156" s="58">
        <v>68000</v>
      </c>
      <c r="F156" s="59"/>
    </row>
    <row r="157" spans="1:6">
      <c r="A157" s="54">
        <v>44086.693842592591</v>
      </c>
      <c r="B157" s="55">
        <v>44086.693842592591</v>
      </c>
      <c r="C157" s="56" t="s">
        <v>61</v>
      </c>
      <c r="D157" s="57">
        <v>4</v>
      </c>
      <c r="E157" s="58">
        <v>440</v>
      </c>
      <c r="F157" s="59"/>
    </row>
    <row r="158" spans="1:6">
      <c r="A158" s="54">
        <v>44086.695497685185</v>
      </c>
      <c r="B158" s="55">
        <v>44086.695497685185</v>
      </c>
      <c r="C158" s="56" t="s">
        <v>55</v>
      </c>
      <c r="D158" s="57">
        <v>2</v>
      </c>
      <c r="E158" s="58">
        <v>12000</v>
      </c>
      <c r="F158" s="59"/>
    </row>
    <row r="159" spans="1:6">
      <c r="A159" s="54">
        <v>44086.695497685185</v>
      </c>
      <c r="B159" s="55">
        <v>44086.695497685185</v>
      </c>
      <c r="C159" s="56" t="s">
        <v>26</v>
      </c>
      <c r="D159" s="57">
        <v>4</v>
      </c>
      <c r="E159" s="58">
        <v>92000</v>
      </c>
      <c r="F159" s="59"/>
    </row>
    <row r="160" spans="1:6">
      <c r="A160" s="54">
        <v>44086.695497685185</v>
      </c>
      <c r="B160" s="55">
        <v>44086.695497685185</v>
      </c>
      <c r="C160" s="56" t="s">
        <v>57</v>
      </c>
      <c r="D160" s="57">
        <v>4</v>
      </c>
      <c r="E160" s="58">
        <v>88000</v>
      </c>
      <c r="F160" s="59"/>
    </row>
    <row r="161" spans="1:6">
      <c r="A161" s="54">
        <v>44086.695497685185</v>
      </c>
      <c r="B161" s="55">
        <v>44086.695497685185</v>
      </c>
      <c r="C161" s="56" t="s">
        <v>78</v>
      </c>
      <c r="D161" s="57">
        <v>4</v>
      </c>
      <c r="E161" s="58">
        <v>7556</v>
      </c>
      <c r="F161" s="59"/>
    </row>
    <row r="162" spans="1:6">
      <c r="A162" s="54">
        <v>44086.695497685185</v>
      </c>
      <c r="B162" s="55">
        <v>44086.695497685185</v>
      </c>
      <c r="C162" s="56" t="s">
        <v>28</v>
      </c>
      <c r="D162" s="57">
        <v>4</v>
      </c>
      <c r="E162" s="58">
        <v>68000</v>
      </c>
      <c r="F162" s="59"/>
    </row>
    <row r="163" spans="1:6">
      <c r="A163" s="54">
        <v>44086.695497685185</v>
      </c>
      <c r="B163" s="55">
        <v>44086.695497685185</v>
      </c>
      <c r="C163" s="56" t="s">
        <v>28</v>
      </c>
      <c r="D163" s="57">
        <v>4</v>
      </c>
      <c r="E163" s="58">
        <v>68000</v>
      </c>
      <c r="F163" s="59"/>
    </row>
    <row r="164" spans="1:6">
      <c r="A164" s="54">
        <v>44086.695497685185</v>
      </c>
      <c r="B164" s="55">
        <v>44086.695497685185</v>
      </c>
      <c r="C164" s="56" t="s">
        <v>61</v>
      </c>
      <c r="D164" s="57">
        <v>4</v>
      </c>
      <c r="E164" s="58">
        <v>440</v>
      </c>
      <c r="F164" s="59"/>
    </row>
    <row r="165" spans="1:6">
      <c r="A165" s="54">
        <v>44086.695636574077</v>
      </c>
      <c r="B165" s="55">
        <v>44086.695636574077</v>
      </c>
      <c r="C165" s="56" t="s">
        <v>55</v>
      </c>
      <c r="D165" s="57">
        <v>2</v>
      </c>
      <c r="E165" s="58">
        <v>12000</v>
      </c>
      <c r="F165" s="59"/>
    </row>
    <row r="166" spans="1:6">
      <c r="A166" s="54">
        <v>44086.695636574077</v>
      </c>
      <c r="B166" s="55">
        <v>44086.695636574077</v>
      </c>
      <c r="C166" s="56" t="s">
        <v>26</v>
      </c>
      <c r="D166" s="57">
        <v>4</v>
      </c>
      <c r="E166" s="58">
        <v>92000</v>
      </c>
      <c r="F166" s="59"/>
    </row>
    <row r="167" spans="1:6">
      <c r="A167" s="54">
        <v>44086.695636574077</v>
      </c>
      <c r="B167" s="55">
        <v>44086.695636574077</v>
      </c>
      <c r="C167" s="56" t="s">
        <v>57</v>
      </c>
      <c r="D167" s="57">
        <v>4</v>
      </c>
      <c r="E167" s="58">
        <v>88000</v>
      </c>
      <c r="F167" s="59"/>
    </row>
    <row r="168" spans="1:6">
      <c r="A168" s="54">
        <v>44086.695636574077</v>
      </c>
      <c r="B168" s="55">
        <v>44086.695636574077</v>
      </c>
      <c r="C168" s="56" t="s">
        <v>78</v>
      </c>
      <c r="D168" s="57">
        <v>4</v>
      </c>
      <c r="E168" s="58">
        <v>7556</v>
      </c>
      <c r="F168" s="59"/>
    </row>
    <row r="169" spans="1:6">
      <c r="A169" s="54">
        <v>44086.695636574077</v>
      </c>
      <c r="B169" s="55">
        <v>44086.695636574077</v>
      </c>
      <c r="C169" s="56" t="s">
        <v>28</v>
      </c>
      <c r="D169" s="57">
        <v>4</v>
      </c>
      <c r="E169" s="58">
        <v>68000</v>
      </c>
      <c r="F169" s="59"/>
    </row>
    <row r="170" spans="1:6">
      <c r="A170" s="54">
        <v>44086.695636574077</v>
      </c>
      <c r="B170" s="55">
        <v>44086.695636574077</v>
      </c>
      <c r="C170" s="56" t="s">
        <v>28</v>
      </c>
      <c r="D170" s="57">
        <v>4</v>
      </c>
      <c r="E170" s="58">
        <v>68000</v>
      </c>
      <c r="F170" s="59"/>
    </row>
    <row r="171" spans="1:6">
      <c r="A171" s="54">
        <v>44086.695636574077</v>
      </c>
      <c r="B171" s="55">
        <v>44086.695636574077</v>
      </c>
      <c r="C171" s="56" t="s">
        <v>61</v>
      </c>
      <c r="D171" s="57">
        <v>4</v>
      </c>
      <c r="E171" s="58">
        <v>440</v>
      </c>
      <c r="F171" s="59"/>
    </row>
    <row r="172" spans="1:6">
      <c r="A172" s="54">
        <v>44086.695752314816</v>
      </c>
      <c r="B172" s="55">
        <v>44086.695752314816</v>
      </c>
      <c r="C172" s="56" t="s">
        <v>55</v>
      </c>
      <c r="D172" s="57">
        <v>2</v>
      </c>
      <c r="E172" s="58">
        <v>12000</v>
      </c>
      <c r="F172" s="59"/>
    </row>
    <row r="173" spans="1:6">
      <c r="A173" s="54">
        <v>44086.695752314816</v>
      </c>
      <c r="B173" s="55">
        <v>44086.695752314816</v>
      </c>
      <c r="C173" s="56" t="s">
        <v>26</v>
      </c>
      <c r="D173" s="57">
        <v>4</v>
      </c>
      <c r="E173" s="58">
        <v>92000</v>
      </c>
      <c r="F173" s="59"/>
    </row>
    <row r="174" spans="1:6">
      <c r="A174" s="54">
        <v>44086.695752314816</v>
      </c>
      <c r="B174" s="55">
        <v>44086.695752314816</v>
      </c>
      <c r="C174" s="56" t="s">
        <v>57</v>
      </c>
      <c r="D174" s="57">
        <v>4</v>
      </c>
      <c r="E174" s="58">
        <v>88000</v>
      </c>
      <c r="F174" s="59"/>
    </row>
    <row r="175" spans="1:6">
      <c r="A175" s="54">
        <v>44086.695752314816</v>
      </c>
      <c r="B175" s="55">
        <v>44086.695752314816</v>
      </c>
      <c r="C175" s="56" t="s">
        <v>78</v>
      </c>
      <c r="D175" s="57">
        <v>4</v>
      </c>
      <c r="E175" s="58">
        <v>7556</v>
      </c>
      <c r="F175" s="59"/>
    </row>
    <row r="176" spans="1:6">
      <c r="A176" s="54">
        <v>44086.695752314816</v>
      </c>
      <c r="B176" s="55">
        <v>44086.695752314816</v>
      </c>
      <c r="C176" s="56" t="s">
        <v>28</v>
      </c>
      <c r="D176" s="57">
        <v>4</v>
      </c>
      <c r="E176" s="58">
        <v>68000</v>
      </c>
      <c r="F176" s="59"/>
    </row>
    <row r="177" spans="1:6">
      <c r="A177" s="54">
        <v>44086.695752314816</v>
      </c>
      <c r="B177" s="55">
        <v>44086.695752314816</v>
      </c>
      <c r="C177" s="56" t="s">
        <v>28</v>
      </c>
      <c r="D177" s="57">
        <v>4</v>
      </c>
      <c r="E177" s="58">
        <v>68000</v>
      </c>
      <c r="F177" s="59"/>
    </row>
    <row r="178" spans="1:6">
      <c r="A178" s="54">
        <v>44086.695752314816</v>
      </c>
      <c r="B178" s="55">
        <v>44086.695752314816</v>
      </c>
      <c r="C178" s="56" t="s">
        <v>61</v>
      </c>
      <c r="D178" s="57">
        <v>4</v>
      </c>
      <c r="E178" s="58">
        <v>440</v>
      </c>
      <c r="F178" s="59"/>
    </row>
    <row r="179" spans="1:6">
      <c r="A179" s="54">
        <v>44086.696250000001</v>
      </c>
      <c r="B179" s="55">
        <v>44086.696250000001</v>
      </c>
      <c r="C179" s="56" t="s">
        <v>55</v>
      </c>
      <c r="D179" s="57">
        <v>2</v>
      </c>
      <c r="E179" s="58">
        <v>12000</v>
      </c>
      <c r="F179" s="59"/>
    </row>
    <row r="180" spans="1:6">
      <c r="A180" s="54">
        <v>44086.696250000001</v>
      </c>
      <c r="B180" s="55">
        <v>44086.696250000001</v>
      </c>
      <c r="C180" s="56" t="s">
        <v>26</v>
      </c>
      <c r="D180" s="57">
        <v>4</v>
      </c>
      <c r="E180" s="58">
        <v>92000</v>
      </c>
      <c r="F180" s="59"/>
    </row>
    <row r="181" spans="1:6">
      <c r="A181" s="54">
        <v>44086.696250000001</v>
      </c>
      <c r="B181" s="55">
        <v>44086.696250000001</v>
      </c>
      <c r="C181" s="56" t="s">
        <v>57</v>
      </c>
      <c r="D181" s="57">
        <v>4</v>
      </c>
      <c r="E181" s="58">
        <v>88000</v>
      </c>
      <c r="F181" s="59"/>
    </row>
    <row r="182" spans="1:6">
      <c r="A182" s="54">
        <v>44086.696250000001</v>
      </c>
      <c r="B182" s="55">
        <v>44086.696250000001</v>
      </c>
      <c r="C182" s="56" t="s">
        <v>78</v>
      </c>
      <c r="D182" s="57">
        <v>4</v>
      </c>
      <c r="E182" s="58">
        <v>7556</v>
      </c>
      <c r="F182" s="59"/>
    </row>
    <row r="183" spans="1:6">
      <c r="A183" s="54">
        <v>44086.696250000001</v>
      </c>
      <c r="B183" s="55">
        <v>44086.696250000001</v>
      </c>
      <c r="C183" s="56" t="s">
        <v>28</v>
      </c>
      <c r="D183" s="57">
        <v>4</v>
      </c>
      <c r="E183" s="58">
        <v>68000</v>
      </c>
      <c r="F183" s="59"/>
    </row>
    <row r="184" spans="1:6">
      <c r="A184" s="54">
        <v>44086.696250000001</v>
      </c>
      <c r="B184" s="55">
        <v>44086.696250000001</v>
      </c>
      <c r="C184" s="56" t="s">
        <v>28</v>
      </c>
      <c r="D184" s="57">
        <v>4</v>
      </c>
      <c r="E184" s="58">
        <v>68000</v>
      </c>
      <c r="F184" s="59"/>
    </row>
    <row r="185" spans="1:6">
      <c r="A185" s="54">
        <v>44086.696250000001</v>
      </c>
      <c r="B185" s="55">
        <v>44086.696250000001</v>
      </c>
      <c r="C185" s="56" t="s">
        <v>61</v>
      </c>
      <c r="D185" s="57">
        <v>4</v>
      </c>
      <c r="E185" s="58">
        <v>440</v>
      </c>
      <c r="F185" s="59"/>
    </row>
    <row r="186" spans="1:6">
      <c r="A186" s="54">
        <v>44086.696296296293</v>
      </c>
      <c r="B186" s="55">
        <v>44086.696296296293</v>
      </c>
      <c r="C186" s="56" t="s">
        <v>55</v>
      </c>
      <c r="D186" s="57">
        <v>2</v>
      </c>
      <c r="E186" s="58">
        <v>12000</v>
      </c>
      <c r="F186" s="59"/>
    </row>
    <row r="187" spans="1:6">
      <c r="A187" s="54">
        <v>44086.696296296293</v>
      </c>
      <c r="B187" s="55">
        <v>44086.696296296293</v>
      </c>
      <c r="C187" s="56" t="s">
        <v>26</v>
      </c>
      <c r="D187" s="57">
        <v>4</v>
      </c>
      <c r="E187" s="58">
        <v>92000</v>
      </c>
      <c r="F187" s="59"/>
    </row>
    <row r="188" spans="1:6">
      <c r="A188" s="54">
        <v>44086.696296296293</v>
      </c>
      <c r="B188" s="55">
        <v>44086.696296296293</v>
      </c>
      <c r="C188" s="56" t="s">
        <v>57</v>
      </c>
      <c r="D188" s="57">
        <v>4</v>
      </c>
      <c r="E188" s="58">
        <v>88000</v>
      </c>
      <c r="F188" s="59"/>
    </row>
    <row r="189" spans="1:6">
      <c r="A189" s="54">
        <v>44086.696296296293</v>
      </c>
      <c r="B189" s="55">
        <v>44086.696296296293</v>
      </c>
      <c r="C189" s="56" t="s">
        <v>78</v>
      </c>
      <c r="D189" s="57">
        <v>4</v>
      </c>
      <c r="E189" s="58">
        <v>7556</v>
      </c>
      <c r="F189" s="59"/>
    </row>
    <row r="190" spans="1:6">
      <c r="A190" s="54">
        <v>44086.696296296293</v>
      </c>
      <c r="B190" s="55">
        <v>44086.696296296293</v>
      </c>
      <c r="C190" s="56" t="s">
        <v>28</v>
      </c>
      <c r="D190" s="57">
        <v>4</v>
      </c>
      <c r="E190" s="58">
        <v>68000</v>
      </c>
      <c r="F190" s="59"/>
    </row>
    <row r="191" spans="1:6">
      <c r="A191" s="54">
        <v>44086.696296296293</v>
      </c>
      <c r="B191" s="55">
        <v>44086.696296296293</v>
      </c>
      <c r="C191" s="56" t="s">
        <v>28</v>
      </c>
      <c r="D191" s="57">
        <v>4</v>
      </c>
      <c r="E191" s="58">
        <v>68000</v>
      </c>
      <c r="F191" s="59"/>
    </row>
    <row r="192" spans="1:6">
      <c r="A192" s="54">
        <v>44086.696296296293</v>
      </c>
      <c r="B192" s="55">
        <v>44086.696296296293</v>
      </c>
      <c r="C192" s="56" t="s">
        <v>61</v>
      </c>
      <c r="D192" s="57">
        <v>4</v>
      </c>
      <c r="E192" s="58">
        <v>440</v>
      </c>
      <c r="F192" s="59"/>
    </row>
    <row r="193" spans="1:6">
      <c r="A193" s="54">
        <v>44086.696851851855</v>
      </c>
      <c r="B193" s="55">
        <v>44086.696851851855</v>
      </c>
      <c r="C193" s="56" t="s">
        <v>55</v>
      </c>
      <c r="D193" s="57">
        <v>2</v>
      </c>
      <c r="E193" s="58">
        <v>12000</v>
      </c>
      <c r="F193" s="59"/>
    </row>
    <row r="194" spans="1:6">
      <c r="A194" s="54">
        <v>44086.696851851855</v>
      </c>
      <c r="B194" s="55">
        <v>44086.696851851855</v>
      </c>
      <c r="C194" s="56" t="s">
        <v>26</v>
      </c>
      <c r="D194" s="57">
        <v>4</v>
      </c>
      <c r="E194" s="58">
        <v>92000</v>
      </c>
      <c r="F194" s="59"/>
    </row>
    <row r="195" spans="1:6">
      <c r="A195" s="54">
        <v>44086.696851851855</v>
      </c>
      <c r="B195" s="55">
        <v>44086.696851851855</v>
      </c>
      <c r="C195" s="56" t="s">
        <v>57</v>
      </c>
      <c r="D195" s="57">
        <v>4</v>
      </c>
      <c r="E195" s="58">
        <v>88000</v>
      </c>
      <c r="F195" s="59"/>
    </row>
    <row r="196" spans="1:6">
      <c r="A196" s="54">
        <v>44086.696851851855</v>
      </c>
      <c r="B196" s="55">
        <v>44086.696851851855</v>
      </c>
      <c r="C196" s="56" t="s">
        <v>78</v>
      </c>
      <c r="D196" s="57">
        <v>4</v>
      </c>
      <c r="E196" s="58">
        <v>7556</v>
      </c>
      <c r="F196" s="59"/>
    </row>
    <row r="197" spans="1:6">
      <c r="A197" s="54">
        <v>44086.696851851855</v>
      </c>
      <c r="B197" s="55">
        <v>44086.696851851855</v>
      </c>
      <c r="C197" s="56" t="s">
        <v>28</v>
      </c>
      <c r="D197" s="57">
        <v>4</v>
      </c>
      <c r="E197" s="58">
        <v>68000</v>
      </c>
      <c r="F197" s="59"/>
    </row>
    <row r="198" spans="1:6">
      <c r="A198" s="54">
        <v>44086.696851851855</v>
      </c>
      <c r="B198" s="55">
        <v>44086.696851851855</v>
      </c>
      <c r="C198" s="56" t="s">
        <v>28</v>
      </c>
      <c r="D198" s="57">
        <v>4</v>
      </c>
      <c r="E198" s="58">
        <v>68000</v>
      </c>
      <c r="F198" s="59"/>
    </row>
    <row r="199" spans="1:6">
      <c r="A199" s="54">
        <v>44086.696851851855</v>
      </c>
      <c r="B199" s="55">
        <v>44086.696851851855</v>
      </c>
      <c r="C199" s="56" t="s">
        <v>61</v>
      </c>
      <c r="D199" s="57">
        <v>4</v>
      </c>
      <c r="E199" s="58">
        <v>440</v>
      </c>
      <c r="F199" s="59"/>
    </row>
    <row r="200" spans="1:6">
      <c r="A200" s="54">
        <v>44086.696863425925</v>
      </c>
      <c r="B200" s="55">
        <v>44086.696863425925</v>
      </c>
      <c r="C200" s="56" t="s">
        <v>55</v>
      </c>
      <c r="D200" s="57">
        <v>2</v>
      </c>
      <c r="E200" s="58">
        <v>12000</v>
      </c>
      <c r="F200" s="59"/>
    </row>
    <row r="201" spans="1:6">
      <c r="A201" s="54">
        <v>44086.696863425925</v>
      </c>
      <c r="B201" s="55">
        <v>44086.696863425925</v>
      </c>
      <c r="C201" s="56" t="s">
        <v>26</v>
      </c>
      <c r="D201" s="57">
        <v>4</v>
      </c>
      <c r="E201" s="58">
        <v>92000</v>
      </c>
      <c r="F201" s="59"/>
    </row>
    <row r="202" spans="1:6">
      <c r="A202" s="54">
        <v>44086.696863425925</v>
      </c>
      <c r="B202" s="55">
        <v>44086.696863425925</v>
      </c>
      <c r="C202" s="56" t="s">
        <v>57</v>
      </c>
      <c r="D202" s="57">
        <v>4</v>
      </c>
      <c r="E202" s="58">
        <v>88000</v>
      </c>
      <c r="F202" s="59"/>
    </row>
    <row r="203" spans="1:6">
      <c r="A203" s="54">
        <v>44086.696863425925</v>
      </c>
      <c r="B203" s="55">
        <v>44086.696863425925</v>
      </c>
      <c r="C203" s="56" t="s">
        <v>78</v>
      </c>
      <c r="D203" s="57">
        <v>4</v>
      </c>
      <c r="E203" s="58">
        <v>7556</v>
      </c>
      <c r="F203" s="59"/>
    </row>
    <row r="204" spans="1:6">
      <c r="A204" s="54">
        <v>44086.696863425925</v>
      </c>
      <c r="B204" s="55">
        <v>44086.696863425925</v>
      </c>
      <c r="C204" s="56" t="s">
        <v>28</v>
      </c>
      <c r="D204" s="57">
        <v>4</v>
      </c>
      <c r="E204" s="58">
        <v>68000</v>
      </c>
      <c r="F204" s="59"/>
    </row>
    <row r="205" spans="1:6">
      <c r="A205" s="54">
        <v>44086.696863425925</v>
      </c>
      <c r="B205" s="55">
        <v>44086.696863425925</v>
      </c>
      <c r="C205" s="56" t="s">
        <v>28</v>
      </c>
      <c r="D205" s="57">
        <v>4</v>
      </c>
      <c r="E205" s="58">
        <v>68000</v>
      </c>
      <c r="F205" s="59"/>
    </row>
    <row r="206" spans="1:6">
      <c r="A206" s="54">
        <v>44086.696863425925</v>
      </c>
      <c r="B206" s="55">
        <v>44086.696863425925</v>
      </c>
      <c r="C206" s="56" t="s">
        <v>61</v>
      </c>
      <c r="D206" s="57">
        <v>4</v>
      </c>
      <c r="E206" s="58">
        <v>440</v>
      </c>
      <c r="F206" s="59"/>
    </row>
    <row r="207" spans="1:6">
      <c r="A207" s="54">
        <v>44086.699444444443</v>
      </c>
      <c r="B207" s="55">
        <v>44086.699444444443</v>
      </c>
      <c r="C207" s="56" t="s">
        <v>55</v>
      </c>
      <c r="D207" s="57">
        <v>2</v>
      </c>
      <c r="E207" s="58">
        <v>12000</v>
      </c>
      <c r="F207" s="59"/>
    </row>
    <row r="208" spans="1:6">
      <c r="A208" s="54">
        <v>44086.699444444443</v>
      </c>
      <c r="B208" s="55">
        <v>44086.699444444443</v>
      </c>
      <c r="C208" s="56" t="s">
        <v>26</v>
      </c>
      <c r="D208" s="57">
        <v>4</v>
      </c>
      <c r="E208" s="58">
        <v>92000</v>
      </c>
      <c r="F208" s="59"/>
    </row>
    <row r="209" spans="1:6">
      <c r="A209" s="54">
        <v>44086.699444444443</v>
      </c>
      <c r="B209" s="55">
        <v>44086.699444444443</v>
      </c>
      <c r="C209" s="56" t="s">
        <v>57</v>
      </c>
      <c r="D209" s="57">
        <v>4</v>
      </c>
      <c r="E209" s="58">
        <v>88000</v>
      </c>
      <c r="F209" s="59"/>
    </row>
    <row r="210" spans="1:6">
      <c r="A210" s="54">
        <v>44086.704976851855</v>
      </c>
      <c r="B210" s="55">
        <v>44086.704976851855</v>
      </c>
      <c r="C210" s="56" t="s">
        <v>55</v>
      </c>
      <c r="D210" s="57">
        <v>2</v>
      </c>
      <c r="E210" s="58">
        <v>12000</v>
      </c>
      <c r="F210" s="59"/>
    </row>
    <row r="211" spans="1:6">
      <c r="A211" s="54">
        <v>44086.704976851855</v>
      </c>
      <c r="B211" s="55">
        <v>44086.704976851855</v>
      </c>
      <c r="C211" s="56" t="s">
        <v>26</v>
      </c>
      <c r="D211" s="57">
        <v>4</v>
      </c>
      <c r="E211" s="58">
        <v>92000</v>
      </c>
      <c r="F211" s="59"/>
    </row>
    <row r="212" spans="1:6">
      <c r="A212" s="54">
        <v>44086.704976851855</v>
      </c>
      <c r="B212" s="55">
        <v>44086.704976851855</v>
      </c>
      <c r="C212" s="56" t="s">
        <v>57</v>
      </c>
      <c r="D212" s="57">
        <v>4</v>
      </c>
      <c r="E212" s="58">
        <v>88000</v>
      </c>
      <c r="F212" s="59"/>
    </row>
    <row r="213" spans="1:6">
      <c r="A213" s="54">
        <v>44086.704976851855</v>
      </c>
      <c r="B213" s="55">
        <v>44086.704976851855</v>
      </c>
      <c r="C213" s="56" t="s">
        <v>52</v>
      </c>
      <c r="D213" s="57"/>
      <c r="E213" s="58">
        <v>0</v>
      </c>
      <c r="F213" s="59"/>
    </row>
    <row r="214" spans="1:6">
      <c r="A214" s="54">
        <v>44086.704976851855</v>
      </c>
      <c r="B214" s="55">
        <v>44086.704976851855</v>
      </c>
      <c r="C214" s="56" t="s">
        <v>77</v>
      </c>
      <c r="D214" s="57"/>
      <c r="E214" s="58">
        <v>0</v>
      </c>
      <c r="F214" s="59"/>
    </row>
    <row r="215" spans="1:6">
      <c r="A215" s="54">
        <v>44086.704976851855</v>
      </c>
      <c r="B215" s="55">
        <v>44086.704976851855</v>
      </c>
      <c r="C215" s="56" t="s">
        <v>51</v>
      </c>
      <c r="D215" s="57"/>
      <c r="E215" s="58">
        <v>0</v>
      </c>
      <c r="F215" s="59"/>
    </row>
    <row r="216" spans="1:6">
      <c r="A216" s="54">
        <v>44086.704976851855</v>
      </c>
      <c r="B216" s="55">
        <v>44086.704976851855</v>
      </c>
      <c r="C216" s="56" t="s">
        <v>77</v>
      </c>
      <c r="D216" s="57"/>
      <c r="E216" s="58">
        <v>0</v>
      </c>
      <c r="F216" s="59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D44"/>
  <sheetViews>
    <sheetView zoomScaleNormal="100" workbookViewId="0">
      <selection activeCell="E4" sqref="E4"/>
    </sheetView>
  </sheetViews>
  <sheetFormatPr baseColWidth="10" defaultRowHeight="15"/>
  <cols>
    <col min="1" max="1" width="22.7109375" style="16" customWidth="1"/>
    <col min="2" max="2" width="9.7109375" style="17" bestFit="1" customWidth="1"/>
    <col min="3" max="3" width="27.28515625" style="18" customWidth="1"/>
    <col min="4" max="4" width="27" style="31" bestFit="1" customWidth="1"/>
  </cols>
  <sheetData>
    <row r="1" spans="1:4" ht="15.75">
      <c r="A1" s="32" t="s">
        <v>5</v>
      </c>
      <c r="B1" s="33" t="s">
        <v>6</v>
      </c>
      <c r="C1" s="34" t="s">
        <v>7</v>
      </c>
      <c r="D1" s="35" t="s">
        <v>8</v>
      </c>
    </row>
    <row r="2" spans="1:4">
      <c r="A2" s="16">
        <v>44082.685902777775</v>
      </c>
      <c r="B2" s="17">
        <v>44082.685902777775</v>
      </c>
      <c r="C2" s="18" t="s">
        <v>3</v>
      </c>
      <c r="D2" s="31">
        <v>336000</v>
      </c>
    </row>
    <row r="3" spans="1:4">
      <c r="A3" s="60">
        <v>44084.463807870372</v>
      </c>
      <c r="B3" s="61">
        <v>44084.463807870372</v>
      </c>
      <c r="C3" s="62" t="s">
        <v>3</v>
      </c>
      <c r="D3" s="63">
        <v>336000</v>
      </c>
    </row>
    <row r="4" spans="1:4">
      <c r="A4" s="60">
        <v>44084.476099537038</v>
      </c>
      <c r="B4" s="61">
        <v>44084.476099537038</v>
      </c>
      <c r="C4" s="62" t="s">
        <v>3</v>
      </c>
      <c r="D4" s="63">
        <v>336000</v>
      </c>
    </row>
    <row r="5" spans="1:4">
      <c r="A5" s="60">
        <v>44084.669976851852</v>
      </c>
      <c r="B5" s="61">
        <v>44084.669976851852</v>
      </c>
      <c r="C5" s="62" t="s">
        <v>3</v>
      </c>
      <c r="D5" s="63">
        <v>336000</v>
      </c>
    </row>
    <row r="6" spans="1:4">
      <c r="A6" s="60">
        <v>44084.671666666669</v>
      </c>
      <c r="B6" s="61">
        <v>44084.671666666669</v>
      </c>
      <c r="C6" s="62" t="s">
        <v>3</v>
      </c>
      <c r="D6" s="63">
        <v>336000</v>
      </c>
    </row>
    <row r="7" spans="1:4">
      <c r="A7" s="60">
        <v>44084.672731481478</v>
      </c>
      <c r="B7" s="61">
        <v>44084.672731481478</v>
      </c>
      <c r="C7" s="62" t="s">
        <v>3</v>
      </c>
      <c r="D7" s="63">
        <v>336000</v>
      </c>
    </row>
    <row r="8" spans="1:4">
      <c r="A8" s="60">
        <v>44084.673495370371</v>
      </c>
      <c r="B8" s="61">
        <v>44084.673495370371</v>
      </c>
      <c r="C8" s="62" t="s">
        <v>3</v>
      </c>
      <c r="D8" s="63">
        <v>336000</v>
      </c>
    </row>
    <row r="9" spans="1:4">
      <c r="A9" s="60">
        <v>44084.673703703702</v>
      </c>
      <c r="B9" s="61">
        <v>44084.673703703702</v>
      </c>
      <c r="C9" s="62" t="s">
        <v>3</v>
      </c>
      <c r="D9" s="63">
        <v>336000</v>
      </c>
    </row>
    <row r="10" spans="1:4">
      <c r="A10" s="60">
        <v>44084.674328703702</v>
      </c>
      <c r="B10" s="61">
        <v>44084.674328703702</v>
      </c>
      <c r="C10" s="62" t="s">
        <v>3</v>
      </c>
      <c r="D10" s="63">
        <v>336000</v>
      </c>
    </row>
    <row r="11" spans="1:4">
      <c r="A11" s="60">
        <v>44084.674351851849</v>
      </c>
      <c r="B11" s="61">
        <v>44084.674351851849</v>
      </c>
      <c r="C11" s="62" t="s">
        <v>3</v>
      </c>
      <c r="D11" s="63">
        <v>336000</v>
      </c>
    </row>
    <row r="12" spans="1:4">
      <c r="A12" s="60">
        <v>44084.676527777781</v>
      </c>
      <c r="B12" s="61">
        <v>44084.676527777781</v>
      </c>
      <c r="C12" s="62" t="s">
        <v>3</v>
      </c>
      <c r="D12" s="63">
        <v>336000</v>
      </c>
    </row>
    <row r="13" spans="1:4">
      <c r="A13" s="60">
        <v>44085.391365740739</v>
      </c>
      <c r="B13" s="61">
        <v>44085.391365740739</v>
      </c>
      <c r="C13" s="62" t="s">
        <v>3</v>
      </c>
      <c r="D13" s="63">
        <v>336000</v>
      </c>
    </row>
    <row r="14" spans="1:4">
      <c r="A14" s="60">
        <v>44085.393437500003</v>
      </c>
      <c r="B14" s="61">
        <v>44085.393437500003</v>
      </c>
      <c r="C14" s="62" t="s">
        <v>3</v>
      </c>
      <c r="D14" s="63">
        <v>320440</v>
      </c>
    </row>
    <row r="15" spans="1:4">
      <c r="A15" s="60">
        <v>44086.602199074077</v>
      </c>
      <c r="B15" s="61">
        <v>44086.602199074077</v>
      </c>
      <c r="C15" s="62" t="s">
        <v>3</v>
      </c>
      <c r="D15" s="63">
        <v>320440</v>
      </c>
    </row>
    <row r="16" spans="1:4">
      <c r="A16" s="60">
        <v>44086.60365740741</v>
      </c>
      <c r="B16" s="61">
        <v>44086.60365740741</v>
      </c>
      <c r="C16" s="62" t="s">
        <v>3</v>
      </c>
      <c r="D16" s="63">
        <v>320440</v>
      </c>
    </row>
    <row r="17" spans="1:4">
      <c r="A17" s="60">
        <v>44086.604085648149</v>
      </c>
      <c r="B17" s="61">
        <v>44086.604085648149</v>
      </c>
      <c r="C17" s="62" t="s">
        <v>3</v>
      </c>
      <c r="D17" s="63">
        <v>320440</v>
      </c>
    </row>
    <row r="18" spans="1:4">
      <c r="A18" s="60">
        <v>44086.604143518518</v>
      </c>
      <c r="B18" s="61">
        <v>44086.604143518518</v>
      </c>
      <c r="C18" s="62" t="s">
        <v>3</v>
      </c>
      <c r="D18" s="63">
        <v>320440</v>
      </c>
    </row>
    <row r="19" spans="1:4">
      <c r="A19" s="60">
        <v>44086.605555555558</v>
      </c>
      <c r="B19" s="61">
        <v>44086.605555555558</v>
      </c>
      <c r="C19" s="62" t="s">
        <v>3</v>
      </c>
      <c r="D19" s="63">
        <v>320440</v>
      </c>
    </row>
    <row r="20" spans="1:4">
      <c r="A20" s="60">
        <v>44086.605787037035</v>
      </c>
      <c r="B20" s="61">
        <v>44086.605787037035</v>
      </c>
      <c r="C20" s="62" t="s">
        <v>3</v>
      </c>
      <c r="D20" s="63">
        <v>320440</v>
      </c>
    </row>
    <row r="21" spans="1:4">
      <c r="A21" s="60">
        <v>44086.606076388889</v>
      </c>
      <c r="B21" s="61">
        <v>44086.606076388889</v>
      </c>
      <c r="C21" s="62" t="s">
        <v>3</v>
      </c>
      <c r="D21" s="63">
        <v>320440</v>
      </c>
    </row>
    <row r="22" spans="1:4">
      <c r="A22" s="60">
        <v>44086.606087962966</v>
      </c>
      <c r="B22" s="61">
        <v>44086.606087962966</v>
      </c>
      <c r="C22" s="62" t="s">
        <v>3</v>
      </c>
      <c r="D22" s="63">
        <v>320440</v>
      </c>
    </row>
    <row r="23" spans="1:4">
      <c r="A23" s="60">
        <v>44086.606168981481</v>
      </c>
      <c r="B23" s="61">
        <v>44086.606168981481</v>
      </c>
      <c r="C23" s="62" t="s">
        <v>3</v>
      </c>
      <c r="D23" s="63">
        <v>320440</v>
      </c>
    </row>
    <row r="24" spans="1:4">
      <c r="A24" s="60">
        <v>44086.689027777778</v>
      </c>
      <c r="B24" s="61">
        <v>44086.689027777778</v>
      </c>
      <c r="C24" s="62" t="s">
        <v>3</v>
      </c>
      <c r="D24" s="63">
        <v>335996</v>
      </c>
    </row>
    <row r="25" spans="1:4">
      <c r="A25" s="60">
        <v>44086.689074074071</v>
      </c>
      <c r="B25" s="61">
        <v>44086.689074074071</v>
      </c>
      <c r="C25" s="62" t="s">
        <v>3</v>
      </c>
      <c r="D25" s="63">
        <v>335996</v>
      </c>
    </row>
    <row r="26" spans="1:4">
      <c r="A26" s="60">
        <v>44086.689143518517</v>
      </c>
      <c r="B26" s="61">
        <v>44086.689143518517</v>
      </c>
      <c r="C26" s="62" t="s">
        <v>3</v>
      </c>
      <c r="D26" s="63">
        <v>335996</v>
      </c>
    </row>
    <row r="27" spans="1:4">
      <c r="A27" s="60">
        <v>44086.689236111109</v>
      </c>
      <c r="B27" s="61">
        <v>44086.689236111109</v>
      </c>
      <c r="C27" s="62" t="s">
        <v>3</v>
      </c>
      <c r="D27" s="63">
        <v>335996</v>
      </c>
    </row>
    <row r="28" spans="1:4">
      <c r="A28" s="60">
        <v>44086.689270833333</v>
      </c>
      <c r="B28" s="61">
        <v>44086.689270833333</v>
      </c>
      <c r="C28" s="62" t="s">
        <v>3</v>
      </c>
      <c r="D28" s="63">
        <v>335996</v>
      </c>
    </row>
    <row r="29" spans="1:4">
      <c r="A29" s="60">
        <v>44086.689282407409</v>
      </c>
      <c r="B29" s="61">
        <v>44086.689282407409</v>
      </c>
      <c r="C29" s="62" t="s">
        <v>3</v>
      </c>
      <c r="D29" s="63">
        <v>335996</v>
      </c>
    </row>
    <row r="30" spans="1:4">
      <c r="A30" s="60">
        <v>44086.689375000002</v>
      </c>
      <c r="B30" s="61">
        <v>44086.689375000002</v>
      </c>
      <c r="C30" s="62" t="s">
        <v>3</v>
      </c>
      <c r="D30" s="63">
        <v>335996</v>
      </c>
    </row>
    <row r="31" spans="1:4">
      <c r="A31" s="60">
        <v>44086.690069444441</v>
      </c>
      <c r="B31" s="61">
        <v>44086.690069444441</v>
      </c>
      <c r="C31" s="62" t="s">
        <v>3</v>
      </c>
      <c r="D31" s="63">
        <v>335996</v>
      </c>
    </row>
    <row r="32" spans="1:4">
      <c r="A32" s="60">
        <v>44086.691817129627</v>
      </c>
      <c r="B32" s="61">
        <v>44086.691817129627</v>
      </c>
      <c r="C32" s="62" t="s">
        <v>3</v>
      </c>
      <c r="D32" s="63">
        <v>335996</v>
      </c>
    </row>
    <row r="33" spans="1:4">
      <c r="A33" s="60">
        <v>44086.692256944443</v>
      </c>
      <c r="B33" s="61">
        <v>44086.692256944443</v>
      </c>
      <c r="C33" s="62" t="s">
        <v>3</v>
      </c>
      <c r="D33" s="63">
        <v>335996</v>
      </c>
    </row>
    <row r="34" spans="1:4">
      <c r="A34" s="60">
        <v>44086.692442129628</v>
      </c>
      <c r="B34" s="61">
        <v>44086.692442129628</v>
      </c>
      <c r="C34" s="62" t="s">
        <v>3</v>
      </c>
      <c r="D34" s="63">
        <v>335996</v>
      </c>
    </row>
    <row r="35" spans="1:4">
      <c r="A35" s="60">
        <v>44086.693842592591</v>
      </c>
      <c r="B35" s="61">
        <v>44086.693842592591</v>
      </c>
      <c r="C35" s="62" t="s">
        <v>3</v>
      </c>
      <c r="D35" s="63">
        <v>335996</v>
      </c>
    </row>
    <row r="36" spans="1:4">
      <c r="A36" s="60">
        <v>44086.695497685185</v>
      </c>
      <c r="B36" s="61">
        <v>44086.695497685185</v>
      </c>
      <c r="C36" s="62" t="s">
        <v>3</v>
      </c>
      <c r="D36" s="63">
        <v>335996</v>
      </c>
    </row>
    <row r="37" spans="1:4">
      <c r="A37" s="60">
        <v>44086.695636574077</v>
      </c>
      <c r="B37" s="61">
        <v>44086.695636574077</v>
      </c>
      <c r="C37" s="62" t="s">
        <v>3</v>
      </c>
      <c r="D37" s="63">
        <v>335996</v>
      </c>
    </row>
    <row r="38" spans="1:4">
      <c r="A38" s="60">
        <v>44086.695752314816</v>
      </c>
      <c r="B38" s="61">
        <v>44086.695752314816</v>
      </c>
      <c r="C38" s="62" t="s">
        <v>3</v>
      </c>
      <c r="D38" s="63">
        <v>335996</v>
      </c>
    </row>
    <row r="39" spans="1:4">
      <c r="A39" s="60">
        <v>44086.696250000001</v>
      </c>
      <c r="B39" s="61">
        <v>44086.696250000001</v>
      </c>
      <c r="C39" s="62" t="s">
        <v>3</v>
      </c>
      <c r="D39" s="63">
        <v>335996</v>
      </c>
    </row>
    <row r="40" spans="1:4">
      <c r="A40" s="60">
        <v>44086.696296296293</v>
      </c>
      <c r="B40" s="61">
        <v>44086.696296296293</v>
      </c>
      <c r="C40" s="62" t="s">
        <v>3</v>
      </c>
      <c r="D40" s="63">
        <v>335996</v>
      </c>
    </row>
    <row r="41" spans="1:4">
      <c r="A41" s="60">
        <v>44086.696851851855</v>
      </c>
      <c r="B41" s="61">
        <v>44086.696851851855</v>
      </c>
      <c r="C41" s="62" t="s">
        <v>3</v>
      </c>
      <c r="D41" s="63">
        <v>335996</v>
      </c>
    </row>
    <row r="42" spans="1:4">
      <c r="A42" s="60">
        <v>44086.696863425925</v>
      </c>
      <c r="B42" s="61">
        <v>44086.696863425925</v>
      </c>
      <c r="C42" s="62" t="s">
        <v>3</v>
      </c>
      <c r="D42" s="63">
        <v>335996</v>
      </c>
    </row>
    <row r="43" spans="1:4">
      <c r="A43" s="60">
        <v>44086.699444444443</v>
      </c>
      <c r="B43" s="61">
        <v>44086.699444444443</v>
      </c>
      <c r="C43" s="62" t="s">
        <v>3</v>
      </c>
      <c r="D43" s="63">
        <v>192000</v>
      </c>
    </row>
    <row r="44" spans="1:4">
      <c r="A44" s="60">
        <v>44086.704976851855</v>
      </c>
      <c r="B44" s="61">
        <v>44086.704976851855</v>
      </c>
      <c r="C44" s="62" t="s">
        <v>3</v>
      </c>
      <c r="D44" s="63">
        <v>192000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76"/>
  <sheetViews>
    <sheetView workbookViewId="0">
      <selection activeCell="K13" sqref="K13"/>
    </sheetView>
  </sheetViews>
  <sheetFormatPr baseColWidth="10" defaultRowHeight="15"/>
  <cols>
    <col min="1" max="1" width="39.28515625" style="11" bestFit="1" customWidth="1"/>
    <col min="2" max="2" width="9" style="15" bestFit="1" customWidth="1"/>
    <col min="3" max="3" width="19.42578125" style="13" bestFit="1" customWidth="1"/>
    <col min="4" max="4" width="15" style="20" bestFit="1" customWidth="1"/>
    <col min="5" max="6" width="11.42578125" style="20"/>
    <col min="7" max="7" width="16.42578125" style="20" bestFit="1" customWidth="1"/>
    <col min="8" max="8" width="23" style="36" bestFit="1" customWidth="1"/>
    <col min="9" max="16384" width="11.42578125" style="20"/>
  </cols>
  <sheetData>
    <row r="1" spans="1:8">
      <c r="A1" s="10" t="s">
        <v>10</v>
      </c>
      <c r="B1" s="14" t="s">
        <v>79</v>
      </c>
      <c r="C1" s="12" t="s">
        <v>15</v>
      </c>
      <c r="D1" s="19" t="s">
        <v>16</v>
      </c>
      <c r="E1" s="45" t="s">
        <v>22</v>
      </c>
      <c r="F1" s="46" t="s">
        <v>21</v>
      </c>
      <c r="G1" s="47" t="s">
        <v>23</v>
      </c>
      <c r="H1" s="53" t="s">
        <v>24</v>
      </c>
    </row>
    <row r="2" spans="1:8">
      <c r="A2" s="49" t="s">
        <v>54</v>
      </c>
      <c r="B2" s="48">
        <v>20</v>
      </c>
      <c r="C2" s="50">
        <v>2500</v>
      </c>
      <c r="D2" s="52">
        <f t="shared" ref="D2:D33" si="0">B2*C2</f>
        <v>50000</v>
      </c>
      <c r="E2" s="49">
        <f>SUMIF(Sorties!C:C,Tableau5[[#This Row],[ARTICLES]],Sorties!D:D)</f>
        <v>0</v>
      </c>
      <c r="F2" s="49">
        <f>Tableau5[[#This Row],[Q.T]]-Tableau5[[#This Row],[QC]]</f>
        <v>20</v>
      </c>
      <c r="G2" s="49">
        <f>Tableau5[[#This Row],[QC]]*Tableau5[[#This Row],[PU]]</f>
        <v>0</v>
      </c>
      <c r="H2" s="50">
        <f>Tableau5[[#This Row],[Montant]]-Tableau5[[#This Row],[Montant Co]]</f>
        <v>50000</v>
      </c>
    </row>
    <row r="3" spans="1:8">
      <c r="A3" s="49" t="s">
        <v>25</v>
      </c>
      <c r="B3" s="48">
        <v>20</v>
      </c>
      <c r="C3" s="50">
        <v>20000</v>
      </c>
      <c r="D3" s="52">
        <f t="shared" si="0"/>
        <v>400000</v>
      </c>
      <c r="E3" s="49">
        <f>SUMIF(Sorties!C:C,Tableau5[[#This Row],[ARTICLES]],Sorties!D:D)</f>
        <v>40</v>
      </c>
      <c r="F3" s="49">
        <f>Tableau5[[#This Row],[Q.T]]-Tableau5[[#This Row],[QC]]</f>
        <v>-20</v>
      </c>
      <c r="G3" s="49">
        <f>Tableau5[[#This Row],[QC]]*Tableau5[[#This Row],[PU]]</f>
        <v>800000</v>
      </c>
      <c r="H3" s="50">
        <f>Tableau5[[#This Row],[Montant]]-Tableau5[[#This Row],[Montant Co]]</f>
        <v>-400000</v>
      </c>
    </row>
    <row r="4" spans="1:8">
      <c r="A4" s="49" t="s">
        <v>55</v>
      </c>
      <c r="B4" s="48">
        <v>5</v>
      </c>
      <c r="C4" s="50">
        <v>6000</v>
      </c>
      <c r="D4" s="52">
        <f t="shared" si="0"/>
        <v>30000</v>
      </c>
      <c r="E4" s="49">
        <f>SUMIF(Sorties!C:C,Tableau5[[#This Row],[ARTICLES]],Sorties!D:D)</f>
        <v>62</v>
      </c>
      <c r="F4" s="49">
        <f>Tableau5[[#This Row],[Q.T]]-Tableau5[[#This Row],[QC]]</f>
        <v>-57</v>
      </c>
      <c r="G4" s="49">
        <f>Tableau5[[#This Row],[QC]]*Tableau5[[#This Row],[PU]]</f>
        <v>372000</v>
      </c>
      <c r="H4" s="50">
        <f>Tableau5[[#This Row],[Montant]]-Tableau5[[#This Row],[Montant Co]]</f>
        <v>-342000</v>
      </c>
    </row>
    <row r="5" spans="1:8">
      <c r="A5" s="49" t="s">
        <v>56</v>
      </c>
      <c r="B5" s="48">
        <v>5</v>
      </c>
      <c r="C5" s="50">
        <v>3000</v>
      </c>
      <c r="D5" s="52">
        <f t="shared" si="0"/>
        <v>15000</v>
      </c>
      <c r="E5" s="49">
        <f>SUMIF(Sorties!C:C,Tableau5[[#This Row],[ARTICLES]],Sorties!D:D)</f>
        <v>40</v>
      </c>
      <c r="F5" s="49">
        <f>Tableau5[[#This Row],[Q.T]]-Tableau5[[#This Row],[QC]]</f>
        <v>-35</v>
      </c>
      <c r="G5" s="49">
        <f>Tableau5[[#This Row],[QC]]*Tableau5[[#This Row],[PU]]</f>
        <v>120000</v>
      </c>
      <c r="H5" s="50">
        <f>Tableau5[[#This Row],[Montant]]-Tableau5[[#This Row],[Montant Co]]</f>
        <v>-105000</v>
      </c>
    </row>
    <row r="6" spans="1:8">
      <c r="A6" s="49" t="s">
        <v>80</v>
      </c>
      <c r="B6" s="48">
        <v>120</v>
      </c>
      <c r="C6" s="50">
        <v>2834</v>
      </c>
      <c r="D6" s="52">
        <f t="shared" si="0"/>
        <v>340080</v>
      </c>
      <c r="E6" s="49">
        <f>SUMIF(Sorties!C:C,Tableau5[[#This Row],[ARTICLES]],Sorties!D:D)</f>
        <v>0</v>
      </c>
      <c r="F6" s="49">
        <f>Tableau5[[#This Row],[Q.T]]-Tableau5[[#This Row],[QC]]</f>
        <v>120</v>
      </c>
      <c r="G6" s="49">
        <f>Tableau5[[#This Row],[QC]]*Tableau5[[#This Row],[PU]]</f>
        <v>0</v>
      </c>
      <c r="H6" s="50">
        <f>Tableau5[[#This Row],[Montant]]-Tableau5[[#This Row],[Montant Co]]</f>
        <v>340080</v>
      </c>
    </row>
    <row r="7" spans="1:8">
      <c r="A7" s="49" t="s">
        <v>26</v>
      </c>
      <c r="B7" s="48">
        <v>10</v>
      </c>
      <c r="C7" s="50">
        <v>23000</v>
      </c>
      <c r="D7" s="52">
        <f t="shared" si="0"/>
        <v>230000</v>
      </c>
      <c r="E7" s="49">
        <f>SUMIF(Sorties!C:C,Tableau5[[#This Row],[ARTICLES]],Sorties!D:D)</f>
        <v>84</v>
      </c>
      <c r="F7" s="49">
        <f>Tableau5[[#This Row],[Q.T]]-Tableau5[[#This Row],[QC]]</f>
        <v>-74</v>
      </c>
      <c r="G7" s="49">
        <f>Tableau5[[#This Row],[QC]]*Tableau5[[#This Row],[PU]]</f>
        <v>1932000</v>
      </c>
      <c r="H7" s="50">
        <f>Tableau5[[#This Row],[Montant]]-Tableau5[[#This Row],[Montant Co]]</f>
        <v>-1702000</v>
      </c>
    </row>
    <row r="8" spans="1:8">
      <c r="A8" s="49" t="s">
        <v>57</v>
      </c>
      <c r="B8" s="48">
        <v>5</v>
      </c>
      <c r="C8" s="50">
        <v>22000</v>
      </c>
      <c r="D8" s="52">
        <f t="shared" si="0"/>
        <v>110000</v>
      </c>
      <c r="E8" s="49">
        <f>SUMIF(Sorties!C:C,Tableau5[[#This Row],[ARTICLES]],Sorties!D:D)</f>
        <v>84</v>
      </c>
      <c r="F8" s="49">
        <f>Tableau5[[#This Row],[Q.T]]-Tableau5[[#This Row],[QC]]</f>
        <v>-79</v>
      </c>
      <c r="G8" s="49">
        <f>Tableau5[[#This Row],[QC]]*Tableau5[[#This Row],[PU]]</f>
        <v>1848000</v>
      </c>
      <c r="H8" s="50">
        <f>Tableau5[[#This Row],[Montant]]-Tableau5[[#This Row],[Montant Co]]</f>
        <v>-1738000</v>
      </c>
    </row>
    <row r="9" spans="1:8">
      <c r="A9" s="49" t="s">
        <v>58</v>
      </c>
      <c r="B9" s="48">
        <v>3</v>
      </c>
      <c r="C9" s="50">
        <v>10000</v>
      </c>
      <c r="D9" s="52">
        <f t="shared" si="0"/>
        <v>30000</v>
      </c>
      <c r="E9" s="49">
        <f>SUMIF(Sorties!C:C,Tableau5[[#This Row],[ARTICLES]],Sorties!D:D)</f>
        <v>0</v>
      </c>
      <c r="F9" s="49">
        <f>Tableau5[[#This Row],[Q.T]]-Tableau5[[#This Row],[QC]]</f>
        <v>3</v>
      </c>
      <c r="G9" s="49">
        <f>Tableau5[[#This Row],[QC]]*Tableau5[[#This Row],[PU]]</f>
        <v>0</v>
      </c>
      <c r="H9" s="50">
        <f>Tableau5[[#This Row],[Montant]]-Tableau5[[#This Row],[Montant Co]]</f>
        <v>30000</v>
      </c>
    </row>
    <row r="10" spans="1:8">
      <c r="A10" s="49" t="s">
        <v>27</v>
      </c>
      <c r="B10" s="48">
        <v>50</v>
      </c>
      <c r="C10" s="50">
        <v>11000</v>
      </c>
      <c r="D10" s="52">
        <f t="shared" si="0"/>
        <v>550000</v>
      </c>
      <c r="E10" s="49">
        <f>SUMIF(Sorties!C:C,Tableau5[[#This Row],[ARTICLES]],Sorties!D:D)</f>
        <v>0</v>
      </c>
      <c r="F10" s="49">
        <f>Tableau5[[#This Row],[Q.T]]-Tableau5[[#This Row],[QC]]</f>
        <v>50</v>
      </c>
      <c r="G10" s="49">
        <f>Tableau5[[#This Row],[QC]]*Tableau5[[#This Row],[PU]]</f>
        <v>0</v>
      </c>
      <c r="H10" s="50">
        <f>Tableau5[[#This Row],[Montant]]-Tableau5[[#This Row],[Montant Co]]</f>
        <v>550000</v>
      </c>
    </row>
    <row r="11" spans="1:8">
      <c r="A11" s="49" t="s">
        <v>27</v>
      </c>
      <c r="B11" s="48">
        <v>30</v>
      </c>
      <c r="C11" s="50">
        <v>11000</v>
      </c>
      <c r="D11" s="52">
        <f t="shared" si="0"/>
        <v>330000</v>
      </c>
      <c r="E11" s="49">
        <f>SUMIF(Sorties!C:C,Tableau5[[#This Row],[ARTICLES]],Sorties!D:D)</f>
        <v>0</v>
      </c>
      <c r="F11" s="49">
        <f>Tableau5[[#This Row],[Q.T]]-Tableau5[[#This Row],[QC]]</f>
        <v>30</v>
      </c>
      <c r="G11" s="49">
        <f>Tableau5[[#This Row],[QC]]*Tableau5[[#This Row],[PU]]</f>
        <v>0</v>
      </c>
      <c r="H11" s="50">
        <f>Tableau5[[#This Row],[Montant]]-Tableau5[[#This Row],[Montant Co]]</f>
        <v>330000</v>
      </c>
    </row>
    <row r="12" spans="1:8">
      <c r="A12" s="49" t="s">
        <v>28</v>
      </c>
      <c r="B12" s="48">
        <v>10</v>
      </c>
      <c r="C12" s="50">
        <v>17000</v>
      </c>
      <c r="D12" s="52">
        <f t="shared" si="0"/>
        <v>170000</v>
      </c>
      <c r="E12" s="49">
        <f>SUMIF(Sorties!C:C,Tableau5[[#This Row],[ARTICLES]],Sorties!D:D)</f>
        <v>232</v>
      </c>
      <c r="F12" s="49">
        <f>Tableau5[[#This Row],[Q.T]]-Tableau5[[#This Row],[QC]]</f>
        <v>-222</v>
      </c>
      <c r="G12" s="49">
        <f>Tableau5[[#This Row],[QC]]*Tableau5[[#This Row],[PU]]</f>
        <v>3944000</v>
      </c>
      <c r="H12" s="50">
        <f>Tableau5[[#This Row],[Montant]]-Tableau5[[#This Row],[Montant Co]]</f>
        <v>-3774000</v>
      </c>
    </row>
    <row r="13" spans="1:8">
      <c r="A13" s="49" t="s">
        <v>29</v>
      </c>
      <c r="B13" s="48">
        <v>30</v>
      </c>
      <c r="C13" s="50">
        <v>6000</v>
      </c>
      <c r="D13" s="52">
        <f t="shared" si="0"/>
        <v>180000</v>
      </c>
      <c r="E13" s="49">
        <f>SUMIF(Sorties!C:C,Tableau5[[#This Row],[ARTICLES]],Sorties!D:D)</f>
        <v>0</v>
      </c>
      <c r="F13" s="49">
        <f>Tableau5[[#This Row],[Q.T]]-Tableau5[[#This Row],[QC]]</f>
        <v>30</v>
      </c>
      <c r="G13" s="49">
        <f>Tableau5[[#This Row],[QC]]*Tableau5[[#This Row],[PU]]</f>
        <v>0</v>
      </c>
      <c r="H13" s="50">
        <f>Tableau5[[#This Row],[Montant]]-Tableau5[[#This Row],[Montant Co]]</f>
        <v>180000</v>
      </c>
    </row>
    <row r="14" spans="1:8">
      <c r="A14" s="49" t="s">
        <v>81</v>
      </c>
      <c r="B14" s="48">
        <v>30</v>
      </c>
      <c r="C14" s="50">
        <v>9000</v>
      </c>
      <c r="D14" s="52">
        <f t="shared" si="0"/>
        <v>270000</v>
      </c>
      <c r="E14" s="49">
        <f>SUMIF(Sorties!C:C,Tableau5[[#This Row],[ARTICLES]],Sorties!D:D)</f>
        <v>0</v>
      </c>
      <c r="F14" s="49">
        <f>Tableau5[[#This Row],[Q.T]]-Tableau5[[#This Row],[QC]]</f>
        <v>30</v>
      </c>
      <c r="G14" s="49">
        <f>Tableau5[[#This Row],[QC]]*Tableau5[[#This Row],[PU]]</f>
        <v>0</v>
      </c>
      <c r="H14" s="50">
        <f>Tableau5[[#This Row],[Montant]]-Tableau5[[#This Row],[Montant Co]]</f>
        <v>270000</v>
      </c>
    </row>
    <row r="15" spans="1:8">
      <c r="A15" s="49" t="s">
        <v>59</v>
      </c>
      <c r="B15" s="48">
        <v>10</v>
      </c>
      <c r="C15" s="50">
        <v>20000</v>
      </c>
      <c r="D15" s="52">
        <f t="shared" si="0"/>
        <v>200000</v>
      </c>
      <c r="E15" s="49">
        <f>SUMIF(Sorties!C:C,Tableau5[[#This Row],[ARTICLES]],Sorties!D:D)</f>
        <v>40</v>
      </c>
      <c r="F15" s="49">
        <f>Tableau5[[#This Row],[Q.T]]-Tableau5[[#This Row],[QC]]</f>
        <v>-30</v>
      </c>
      <c r="G15" s="49">
        <f>Tableau5[[#This Row],[QC]]*Tableau5[[#This Row],[PU]]</f>
        <v>800000</v>
      </c>
      <c r="H15" s="50">
        <f>Tableau5[[#This Row],[Montant]]-Tableau5[[#This Row],[Montant Co]]</f>
        <v>-600000</v>
      </c>
    </row>
    <row r="16" spans="1:8">
      <c r="A16" s="49" t="s">
        <v>82</v>
      </c>
      <c r="B16" s="48">
        <v>10</v>
      </c>
      <c r="C16" s="50">
        <v>13000</v>
      </c>
      <c r="D16" s="52">
        <f t="shared" si="0"/>
        <v>130000</v>
      </c>
      <c r="E16" s="49">
        <f>SUMIF(Sorties!C:C,Tableau5[[#This Row],[ARTICLES]],Sorties!D:D)</f>
        <v>0</v>
      </c>
      <c r="F16" s="49">
        <f>Tableau5[[#This Row],[Q.T]]-Tableau5[[#This Row],[QC]]</f>
        <v>10</v>
      </c>
      <c r="G16" s="49">
        <f>Tableau5[[#This Row],[QC]]*Tableau5[[#This Row],[PU]]</f>
        <v>0</v>
      </c>
      <c r="H16" s="50">
        <f>Tableau5[[#This Row],[Montant]]-Tableau5[[#This Row],[Montant Co]]</f>
        <v>130000</v>
      </c>
    </row>
    <row r="17" spans="1:8">
      <c r="A17" s="49" t="s">
        <v>60</v>
      </c>
      <c r="B17" s="48">
        <v>2</v>
      </c>
      <c r="C17" s="50">
        <v>9500</v>
      </c>
      <c r="D17" s="52">
        <f t="shared" si="0"/>
        <v>19000</v>
      </c>
      <c r="E17" s="49">
        <f>SUMIF(Sorties!C:C,Tableau5[[#This Row],[ARTICLES]],Sorties!D:D)</f>
        <v>0</v>
      </c>
      <c r="F17" s="49">
        <f>Tableau5[[#This Row],[Q.T]]-Tableau5[[#This Row],[QC]]</f>
        <v>2</v>
      </c>
      <c r="G17" s="49">
        <f>Tableau5[[#This Row],[QC]]*Tableau5[[#This Row],[PU]]</f>
        <v>0</v>
      </c>
      <c r="H17" s="50">
        <f>Tableau5[[#This Row],[Montant]]-Tableau5[[#This Row],[Montant Co]]</f>
        <v>19000</v>
      </c>
    </row>
    <row r="18" spans="1:8">
      <c r="A18" s="49" t="s">
        <v>83</v>
      </c>
      <c r="B18" s="48">
        <v>2</v>
      </c>
      <c r="C18" s="50">
        <v>150000</v>
      </c>
      <c r="D18" s="52">
        <f t="shared" si="0"/>
        <v>300000</v>
      </c>
      <c r="E18" s="49">
        <f>SUMIF(Sorties!C:C,Tableau5[[#This Row],[ARTICLES]],Sorties!D:D)</f>
        <v>0</v>
      </c>
      <c r="F18" s="49">
        <f>Tableau5[[#This Row],[Q.T]]-Tableau5[[#This Row],[QC]]</f>
        <v>2</v>
      </c>
      <c r="G18" s="49">
        <f>Tableau5[[#This Row],[QC]]*Tableau5[[#This Row],[PU]]</f>
        <v>0</v>
      </c>
      <c r="H18" s="50">
        <f>Tableau5[[#This Row],[Montant]]-Tableau5[[#This Row],[Montant Co]]</f>
        <v>300000</v>
      </c>
    </row>
    <row r="19" spans="1:8">
      <c r="A19" s="49" t="s">
        <v>61</v>
      </c>
      <c r="B19" s="48">
        <v>1000</v>
      </c>
      <c r="C19" s="50">
        <v>110</v>
      </c>
      <c r="D19" s="52">
        <f t="shared" si="0"/>
        <v>110000</v>
      </c>
      <c r="E19" s="49">
        <f>SUMIF(Sorties!C:C,Tableau5[[#This Row],[ARTICLES]],Sorties!D:D)</f>
        <v>116</v>
      </c>
      <c r="F19" s="49">
        <f>Tableau5[[#This Row],[Q.T]]-Tableau5[[#This Row],[QC]]</f>
        <v>884</v>
      </c>
      <c r="G19" s="49">
        <f>Tableau5[[#This Row],[QC]]*Tableau5[[#This Row],[PU]]</f>
        <v>12760</v>
      </c>
      <c r="H19" s="50">
        <f>Tableau5[[#This Row],[Montant]]-Tableau5[[#This Row],[Montant Co]]</f>
        <v>97240</v>
      </c>
    </row>
    <row r="20" spans="1:8">
      <c r="A20" s="49" t="s">
        <v>30</v>
      </c>
      <c r="B20" s="48">
        <v>20</v>
      </c>
      <c r="C20" s="50">
        <v>5500</v>
      </c>
      <c r="D20" s="52">
        <f t="shared" si="0"/>
        <v>110000</v>
      </c>
      <c r="E20" s="49">
        <f>SUMIF(Sorties!C:C,Tableau5[[#This Row],[ARTICLES]],Sorties!D:D)</f>
        <v>0</v>
      </c>
      <c r="F20" s="49">
        <f>Tableau5[[#This Row],[Q.T]]-Tableau5[[#This Row],[QC]]</f>
        <v>20</v>
      </c>
      <c r="G20" s="49">
        <f>Tableau5[[#This Row],[QC]]*Tableau5[[#This Row],[PU]]</f>
        <v>0</v>
      </c>
      <c r="H20" s="50">
        <f>Tableau5[[#This Row],[Montant]]-Tableau5[[#This Row],[Montant Co]]</f>
        <v>110000</v>
      </c>
    </row>
    <row r="21" spans="1:8">
      <c r="A21" s="49" t="s">
        <v>31</v>
      </c>
      <c r="B21" s="48">
        <v>20</v>
      </c>
      <c r="C21" s="50">
        <v>5500</v>
      </c>
      <c r="D21" s="52">
        <f t="shared" si="0"/>
        <v>110000</v>
      </c>
      <c r="E21" s="49">
        <f>SUMIF(Sorties!C:C,Tableau5[[#This Row],[ARTICLES]],Sorties!D:D)</f>
        <v>0</v>
      </c>
      <c r="F21" s="49">
        <f>Tableau5[[#This Row],[Q.T]]-Tableau5[[#This Row],[QC]]</f>
        <v>20</v>
      </c>
      <c r="G21" s="49">
        <f>Tableau5[[#This Row],[QC]]*Tableau5[[#This Row],[PU]]</f>
        <v>0</v>
      </c>
      <c r="H21" s="50">
        <f>Tableau5[[#This Row],[Montant]]-Tableau5[[#This Row],[Montant Co]]</f>
        <v>110000</v>
      </c>
    </row>
    <row r="22" spans="1:8">
      <c r="A22" s="49" t="s">
        <v>31</v>
      </c>
      <c r="B22" s="48">
        <v>20</v>
      </c>
      <c r="C22" s="50">
        <v>6500</v>
      </c>
      <c r="D22" s="52">
        <f t="shared" si="0"/>
        <v>130000</v>
      </c>
      <c r="E22" s="49">
        <f>SUMIF(Sorties!C:C,Tableau5[[#This Row],[ARTICLES]],Sorties!D:D)</f>
        <v>0</v>
      </c>
      <c r="F22" s="49">
        <f>Tableau5[[#This Row],[Q.T]]-Tableau5[[#This Row],[QC]]</f>
        <v>20</v>
      </c>
      <c r="G22" s="49">
        <f>Tableau5[[#This Row],[QC]]*Tableau5[[#This Row],[PU]]</f>
        <v>0</v>
      </c>
      <c r="H22" s="50">
        <f>Tableau5[[#This Row],[Montant]]-Tableau5[[#This Row],[Montant Co]]</f>
        <v>130000</v>
      </c>
    </row>
    <row r="23" spans="1:8">
      <c r="A23" s="49" t="s">
        <v>62</v>
      </c>
      <c r="B23" s="48">
        <v>3</v>
      </c>
      <c r="C23" s="50">
        <v>10000</v>
      </c>
      <c r="D23" s="52">
        <f t="shared" si="0"/>
        <v>30000</v>
      </c>
      <c r="E23" s="49">
        <f>SUMIF(Sorties!C:C,Tableau5[[#This Row],[ARTICLES]],Sorties!D:D)</f>
        <v>0</v>
      </c>
      <c r="F23" s="49">
        <f>Tableau5[[#This Row],[Q.T]]-Tableau5[[#This Row],[QC]]</f>
        <v>3</v>
      </c>
      <c r="G23" s="49">
        <f>Tableau5[[#This Row],[QC]]*Tableau5[[#This Row],[PU]]</f>
        <v>0</v>
      </c>
      <c r="H23" s="50">
        <f>Tableau5[[#This Row],[Montant]]-Tableau5[[#This Row],[Montant Co]]</f>
        <v>30000</v>
      </c>
    </row>
    <row r="24" spans="1:8">
      <c r="A24" s="49" t="s">
        <v>32</v>
      </c>
      <c r="B24" s="48">
        <v>10</v>
      </c>
      <c r="C24" s="50">
        <v>5000</v>
      </c>
      <c r="D24" s="52">
        <f t="shared" si="0"/>
        <v>50000</v>
      </c>
      <c r="E24" s="49">
        <f>SUMIF(Sorties!C:C,Tableau5[[#This Row],[ARTICLES]],Sorties!D:D)</f>
        <v>0</v>
      </c>
      <c r="F24" s="49">
        <f>Tableau5[[#This Row],[Q.T]]-Tableau5[[#This Row],[QC]]</f>
        <v>10</v>
      </c>
      <c r="G24" s="49">
        <f>Tableau5[[#This Row],[QC]]*Tableau5[[#This Row],[PU]]</f>
        <v>0</v>
      </c>
      <c r="H24" s="50">
        <f>Tableau5[[#This Row],[Montant]]-Tableau5[[#This Row],[Montant Co]]</f>
        <v>50000</v>
      </c>
    </row>
    <row r="25" spans="1:8">
      <c r="A25" s="49" t="s">
        <v>63</v>
      </c>
      <c r="B25" s="48">
        <v>10</v>
      </c>
      <c r="C25" s="50">
        <v>14000</v>
      </c>
      <c r="D25" s="52">
        <f t="shared" si="0"/>
        <v>140000</v>
      </c>
      <c r="E25" s="49">
        <f>SUMIF(Sorties!C:C,Tableau5[[#This Row],[ARTICLES]],Sorties!D:D)</f>
        <v>0</v>
      </c>
      <c r="F25" s="49">
        <f>Tableau5[[#This Row],[Q.T]]-Tableau5[[#This Row],[QC]]</f>
        <v>10</v>
      </c>
      <c r="G25" s="49">
        <f>Tableau5[[#This Row],[QC]]*Tableau5[[#This Row],[PU]]</f>
        <v>0</v>
      </c>
      <c r="H25" s="50">
        <f>Tableau5[[#This Row],[Montant]]-Tableau5[[#This Row],[Montant Co]]</f>
        <v>140000</v>
      </c>
    </row>
    <row r="26" spans="1:8">
      <c r="A26" s="49" t="s">
        <v>64</v>
      </c>
      <c r="B26" s="48">
        <v>10</v>
      </c>
      <c r="C26" s="50">
        <v>2800</v>
      </c>
      <c r="D26" s="52">
        <f t="shared" si="0"/>
        <v>28000</v>
      </c>
      <c r="E26" s="49">
        <f>SUMIF(Sorties!C:C,Tableau5[[#This Row],[ARTICLES]],Sorties!D:D)</f>
        <v>0</v>
      </c>
      <c r="F26" s="49">
        <f>Tableau5[[#This Row],[Q.T]]-Tableau5[[#This Row],[QC]]</f>
        <v>10</v>
      </c>
      <c r="G26" s="49">
        <f>Tableau5[[#This Row],[QC]]*Tableau5[[#This Row],[PU]]</f>
        <v>0</v>
      </c>
      <c r="H26" s="50">
        <f>Tableau5[[#This Row],[Montant]]-Tableau5[[#This Row],[Montant Co]]</f>
        <v>28000</v>
      </c>
    </row>
    <row r="27" spans="1:8">
      <c r="A27" s="49" t="s">
        <v>33</v>
      </c>
      <c r="B27" s="48">
        <v>20</v>
      </c>
      <c r="C27" s="50">
        <v>4000</v>
      </c>
      <c r="D27" s="52">
        <f t="shared" si="0"/>
        <v>80000</v>
      </c>
      <c r="E27" s="49">
        <f>SUMIF(Sorties!C:C,Tableau5[[#This Row],[ARTICLES]],Sorties!D:D)</f>
        <v>0</v>
      </c>
      <c r="F27" s="49">
        <f>Tableau5[[#This Row],[Q.T]]-Tableau5[[#This Row],[QC]]</f>
        <v>20</v>
      </c>
      <c r="G27" s="49">
        <f>Tableau5[[#This Row],[QC]]*Tableau5[[#This Row],[PU]]</f>
        <v>0</v>
      </c>
      <c r="H27" s="50">
        <f>Tableau5[[#This Row],[Montant]]-Tableau5[[#This Row],[Montant Co]]</f>
        <v>80000</v>
      </c>
    </row>
    <row r="28" spans="1:8">
      <c r="A28" s="49" t="s">
        <v>65</v>
      </c>
      <c r="B28" s="48">
        <v>1000</v>
      </c>
      <c r="C28" s="50">
        <v>18</v>
      </c>
      <c r="D28" s="52">
        <f t="shared" si="0"/>
        <v>18000</v>
      </c>
      <c r="E28" s="49">
        <f>SUMIF(Sorties!C:C,Tableau5[[#This Row],[ARTICLES]],Sorties!D:D)</f>
        <v>0</v>
      </c>
      <c r="F28" s="49">
        <f>Tableau5[[#This Row],[Q.T]]-Tableau5[[#This Row],[QC]]</f>
        <v>1000</v>
      </c>
      <c r="G28" s="49">
        <f>Tableau5[[#This Row],[QC]]*Tableau5[[#This Row],[PU]]</f>
        <v>0</v>
      </c>
      <c r="H28" s="50">
        <f>Tableau5[[#This Row],[Montant]]-Tableau5[[#This Row],[Montant Co]]</f>
        <v>18000</v>
      </c>
    </row>
    <row r="29" spans="1:8">
      <c r="A29" s="49" t="s">
        <v>66</v>
      </c>
      <c r="B29" s="48">
        <v>20</v>
      </c>
      <c r="C29" s="50">
        <v>6500</v>
      </c>
      <c r="D29" s="52">
        <f t="shared" si="0"/>
        <v>130000</v>
      </c>
      <c r="E29" s="49">
        <f>SUMIF(Sorties!C:C,Tableau5[[#This Row],[ARTICLES]],Sorties!D:D)</f>
        <v>0</v>
      </c>
      <c r="F29" s="49">
        <f>Tableau5[[#This Row],[Q.T]]-Tableau5[[#This Row],[QC]]</f>
        <v>20</v>
      </c>
      <c r="G29" s="49">
        <f>Tableau5[[#This Row],[QC]]*Tableau5[[#This Row],[PU]]</f>
        <v>0</v>
      </c>
      <c r="H29" s="50">
        <f>Tableau5[[#This Row],[Montant]]-Tableau5[[#This Row],[Montant Co]]</f>
        <v>130000</v>
      </c>
    </row>
    <row r="30" spans="1:8">
      <c r="A30" s="49" t="s">
        <v>34</v>
      </c>
      <c r="B30" s="48">
        <v>20</v>
      </c>
      <c r="C30" s="50">
        <v>5000</v>
      </c>
      <c r="D30" s="52">
        <f t="shared" si="0"/>
        <v>100000</v>
      </c>
      <c r="E30" s="49">
        <f>SUMIF(Sorties!C:C,Tableau5[[#This Row],[ARTICLES]],Sorties!D:D)</f>
        <v>0</v>
      </c>
      <c r="F30" s="49">
        <f>Tableau5[[#This Row],[Q.T]]-Tableau5[[#This Row],[QC]]</f>
        <v>20</v>
      </c>
      <c r="G30" s="49">
        <f>Tableau5[[#This Row],[QC]]*Tableau5[[#This Row],[PU]]</f>
        <v>0</v>
      </c>
      <c r="H30" s="50">
        <f>Tableau5[[#This Row],[Montant]]-Tableau5[[#This Row],[Montant Co]]</f>
        <v>100000</v>
      </c>
    </row>
    <row r="31" spans="1:8">
      <c r="A31" s="49" t="s">
        <v>67</v>
      </c>
      <c r="B31" s="48">
        <v>20</v>
      </c>
      <c r="C31" s="50">
        <v>6000</v>
      </c>
      <c r="D31" s="52">
        <f t="shared" si="0"/>
        <v>120000</v>
      </c>
      <c r="E31" s="49">
        <f>SUMIF(Sorties!C:C,Tableau5[[#This Row],[ARTICLES]],Sorties!D:D)</f>
        <v>0</v>
      </c>
      <c r="F31" s="49">
        <f>Tableau5[[#This Row],[Q.T]]-Tableau5[[#This Row],[QC]]</f>
        <v>20</v>
      </c>
      <c r="G31" s="49">
        <f>Tableau5[[#This Row],[QC]]*Tableau5[[#This Row],[PU]]</f>
        <v>0</v>
      </c>
      <c r="H31" s="50">
        <f>Tableau5[[#This Row],[Montant]]-Tableau5[[#This Row],[Montant Co]]</f>
        <v>120000</v>
      </c>
    </row>
    <row r="32" spans="1:8">
      <c r="A32" s="49" t="s">
        <v>68</v>
      </c>
      <c r="B32" s="48">
        <v>50</v>
      </c>
      <c r="C32" s="50">
        <v>6000</v>
      </c>
      <c r="D32" s="52">
        <f t="shared" si="0"/>
        <v>300000</v>
      </c>
      <c r="E32" s="49">
        <f>SUMIF(Sorties!C:C,Tableau5[[#This Row],[ARTICLES]],Sorties!D:D)</f>
        <v>0</v>
      </c>
      <c r="F32" s="49">
        <f>Tableau5[[#This Row],[Q.T]]-Tableau5[[#This Row],[QC]]</f>
        <v>50</v>
      </c>
      <c r="G32" s="49">
        <f>Tableau5[[#This Row],[QC]]*Tableau5[[#This Row],[PU]]</f>
        <v>0</v>
      </c>
      <c r="H32" s="50">
        <f>Tableau5[[#This Row],[Montant]]-Tableau5[[#This Row],[Montant Co]]</f>
        <v>300000</v>
      </c>
    </row>
    <row r="33" spans="1:8">
      <c r="A33" s="49" t="s">
        <v>35</v>
      </c>
      <c r="B33" s="48">
        <v>10</v>
      </c>
      <c r="C33" s="50">
        <v>9000</v>
      </c>
      <c r="D33" s="52">
        <f t="shared" si="0"/>
        <v>90000</v>
      </c>
      <c r="E33" s="49">
        <f>SUMIF(Sorties!C:C,Tableau5[[#This Row],[ARTICLES]],Sorties!D:D)</f>
        <v>0</v>
      </c>
      <c r="F33" s="49">
        <f>Tableau5[[#This Row],[Q.T]]-Tableau5[[#This Row],[QC]]</f>
        <v>10</v>
      </c>
      <c r="G33" s="49">
        <f>Tableau5[[#This Row],[QC]]*Tableau5[[#This Row],[PU]]</f>
        <v>0</v>
      </c>
      <c r="H33" s="50">
        <f>Tableau5[[#This Row],[Montant]]-Tableau5[[#This Row],[Montant Co]]</f>
        <v>90000</v>
      </c>
    </row>
    <row r="34" spans="1:8">
      <c r="A34" s="49" t="s">
        <v>35</v>
      </c>
      <c r="B34" s="48">
        <v>20</v>
      </c>
      <c r="C34" s="50">
        <v>9000</v>
      </c>
      <c r="D34" s="52">
        <f t="shared" ref="D34:D65" si="1">B34*C34</f>
        <v>180000</v>
      </c>
      <c r="E34" s="49">
        <f>SUMIF(Sorties!C:C,Tableau5[[#This Row],[ARTICLES]],Sorties!D:D)</f>
        <v>0</v>
      </c>
      <c r="F34" s="49">
        <f>Tableau5[[#This Row],[Q.T]]-Tableau5[[#This Row],[QC]]</f>
        <v>20</v>
      </c>
      <c r="G34" s="49">
        <f>Tableau5[[#This Row],[QC]]*Tableau5[[#This Row],[PU]]</f>
        <v>0</v>
      </c>
      <c r="H34" s="50">
        <f>Tableau5[[#This Row],[Montant]]-Tableau5[[#This Row],[Montant Co]]</f>
        <v>180000</v>
      </c>
    </row>
    <row r="35" spans="1:8">
      <c r="A35" s="49" t="s">
        <v>36</v>
      </c>
      <c r="B35" s="48">
        <v>100</v>
      </c>
      <c r="C35" s="50">
        <v>1700</v>
      </c>
      <c r="D35" s="52">
        <f t="shared" si="1"/>
        <v>170000</v>
      </c>
      <c r="E35" s="49">
        <f>SUMIF(Sorties!C:C,Tableau5[[#This Row],[ARTICLES]],Sorties!D:D)</f>
        <v>0</v>
      </c>
      <c r="F35" s="49">
        <f>Tableau5[[#This Row],[Q.T]]-Tableau5[[#This Row],[QC]]</f>
        <v>100</v>
      </c>
      <c r="G35" s="49">
        <f>Tableau5[[#This Row],[QC]]*Tableau5[[#This Row],[PU]]</f>
        <v>0</v>
      </c>
      <c r="H35" s="50">
        <f>Tableau5[[#This Row],[Montant]]-Tableau5[[#This Row],[Montant Co]]</f>
        <v>170000</v>
      </c>
    </row>
    <row r="36" spans="1:8">
      <c r="A36" s="49" t="s">
        <v>37</v>
      </c>
      <c r="B36" s="48">
        <v>10</v>
      </c>
      <c r="C36" s="50">
        <v>12000</v>
      </c>
      <c r="D36" s="52">
        <f t="shared" si="1"/>
        <v>120000</v>
      </c>
      <c r="E36" s="49">
        <f>SUMIF(Sorties!C:C,Tableau5[[#This Row],[ARTICLES]],Sorties!D:D)</f>
        <v>0</v>
      </c>
      <c r="F36" s="49">
        <f>Tableau5[[#This Row],[Q.T]]-Tableau5[[#This Row],[QC]]</f>
        <v>10</v>
      </c>
      <c r="G36" s="49">
        <f>Tableau5[[#This Row],[QC]]*Tableau5[[#This Row],[PU]]</f>
        <v>0</v>
      </c>
      <c r="H36" s="50">
        <f>Tableau5[[#This Row],[Montant]]-Tableau5[[#This Row],[Montant Co]]</f>
        <v>120000</v>
      </c>
    </row>
    <row r="37" spans="1:8">
      <c r="A37" s="49" t="s">
        <v>38</v>
      </c>
      <c r="B37" s="48">
        <v>50</v>
      </c>
      <c r="C37" s="50">
        <v>5000</v>
      </c>
      <c r="D37" s="52">
        <f t="shared" si="1"/>
        <v>250000</v>
      </c>
      <c r="E37" s="49">
        <f>SUMIF(Sorties!C:C,Tableau5[[#This Row],[ARTICLES]],Sorties!D:D)</f>
        <v>0</v>
      </c>
      <c r="F37" s="49">
        <f>Tableau5[[#This Row],[Q.T]]-Tableau5[[#This Row],[QC]]</f>
        <v>50</v>
      </c>
      <c r="G37" s="49">
        <f>Tableau5[[#This Row],[QC]]*Tableau5[[#This Row],[PU]]</f>
        <v>0</v>
      </c>
      <c r="H37" s="50">
        <f>Tableau5[[#This Row],[Montant]]-Tableau5[[#This Row],[Montant Co]]</f>
        <v>250000</v>
      </c>
    </row>
    <row r="38" spans="1:8">
      <c r="A38" s="49" t="s">
        <v>39</v>
      </c>
      <c r="B38" s="48">
        <v>20</v>
      </c>
      <c r="C38" s="50">
        <v>6000</v>
      </c>
      <c r="D38" s="52">
        <f t="shared" si="1"/>
        <v>120000</v>
      </c>
      <c r="E38" s="49">
        <f>SUMIF(Sorties!C:C,Tableau5[[#This Row],[ARTICLES]],Sorties!D:D)</f>
        <v>0</v>
      </c>
      <c r="F38" s="49">
        <f>Tableau5[[#This Row],[Q.T]]-Tableau5[[#This Row],[QC]]</f>
        <v>20</v>
      </c>
      <c r="G38" s="49">
        <f>Tableau5[[#This Row],[QC]]*Tableau5[[#This Row],[PU]]</f>
        <v>0</v>
      </c>
      <c r="H38" s="50">
        <f>Tableau5[[#This Row],[Montant]]-Tableau5[[#This Row],[Montant Co]]</f>
        <v>120000</v>
      </c>
    </row>
    <row r="39" spans="1:8">
      <c r="A39" s="49" t="s">
        <v>69</v>
      </c>
      <c r="B39" s="48">
        <v>10</v>
      </c>
      <c r="C39" s="50"/>
      <c r="D39" s="52">
        <f t="shared" si="1"/>
        <v>0</v>
      </c>
      <c r="E39" s="49">
        <f>SUMIF(Sorties!C:C,Tableau5[[#This Row],[ARTICLES]],Sorties!D:D)</f>
        <v>0</v>
      </c>
      <c r="F39" s="49">
        <f>Tableau5[[#This Row],[Q.T]]-Tableau5[[#This Row],[QC]]</f>
        <v>10</v>
      </c>
      <c r="G39" s="49">
        <f>Tableau5[[#This Row],[QC]]*Tableau5[[#This Row],[PU]]</f>
        <v>0</v>
      </c>
      <c r="H39" s="50">
        <f>Tableau5[[#This Row],[Montant]]-Tableau5[[#This Row],[Montant Co]]</f>
        <v>0</v>
      </c>
    </row>
    <row r="40" spans="1:8">
      <c r="A40" s="49" t="s">
        <v>70</v>
      </c>
      <c r="B40" s="48">
        <v>1000</v>
      </c>
      <c r="C40" s="50">
        <v>25</v>
      </c>
      <c r="D40" s="52">
        <f t="shared" si="1"/>
        <v>25000</v>
      </c>
      <c r="E40" s="49">
        <f>SUMIF(Sorties!C:C,Tableau5[[#This Row],[ARTICLES]],Sorties!D:D)</f>
        <v>0</v>
      </c>
      <c r="F40" s="49">
        <f>Tableau5[[#This Row],[Q.T]]-Tableau5[[#This Row],[QC]]</f>
        <v>1000</v>
      </c>
      <c r="G40" s="49">
        <f>Tableau5[[#This Row],[QC]]*Tableau5[[#This Row],[PU]]</f>
        <v>0</v>
      </c>
      <c r="H40" s="50">
        <f>Tableau5[[#This Row],[Montant]]-Tableau5[[#This Row],[Montant Co]]</f>
        <v>25000</v>
      </c>
    </row>
    <row r="41" spans="1:8">
      <c r="A41" s="49" t="s">
        <v>71</v>
      </c>
      <c r="B41" s="48">
        <v>80</v>
      </c>
      <c r="C41" s="50">
        <v>1125</v>
      </c>
      <c r="D41" s="52">
        <f t="shared" si="1"/>
        <v>90000</v>
      </c>
      <c r="E41" s="49">
        <f>SUMIF(Sorties!C:C,Tableau5[[#This Row],[ARTICLES]],Sorties!D:D)</f>
        <v>0</v>
      </c>
      <c r="F41" s="49">
        <f>Tableau5[[#This Row],[Q.T]]-Tableau5[[#This Row],[QC]]</f>
        <v>80</v>
      </c>
      <c r="G41" s="49">
        <f>Tableau5[[#This Row],[QC]]*Tableau5[[#This Row],[PU]]</f>
        <v>0</v>
      </c>
      <c r="H41" s="50">
        <f>Tableau5[[#This Row],[Montant]]-Tableau5[[#This Row],[Montant Co]]</f>
        <v>90000</v>
      </c>
    </row>
    <row r="42" spans="1:8">
      <c r="A42" s="49" t="s">
        <v>72</v>
      </c>
      <c r="B42" s="48">
        <v>10</v>
      </c>
      <c r="C42" s="50">
        <v>12000</v>
      </c>
      <c r="D42" s="52">
        <f t="shared" si="1"/>
        <v>120000</v>
      </c>
      <c r="E42" s="49">
        <f>SUMIF(Sorties!C:C,Tableau5[[#This Row],[ARTICLES]],Sorties!D:D)</f>
        <v>0</v>
      </c>
      <c r="F42" s="49">
        <f>Tableau5[[#This Row],[Q.T]]-Tableau5[[#This Row],[QC]]</f>
        <v>10</v>
      </c>
      <c r="G42" s="49">
        <f>Tableau5[[#This Row],[QC]]*Tableau5[[#This Row],[PU]]</f>
        <v>0</v>
      </c>
      <c r="H42" s="50">
        <f>Tableau5[[#This Row],[Montant]]-Tableau5[[#This Row],[Montant Co]]</f>
        <v>120000</v>
      </c>
    </row>
    <row r="43" spans="1:8">
      <c r="A43" s="49" t="s">
        <v>40</v>
      </c>
      <c r="B43" s="48">
        <v>50</v>
      </c>
      <c r="C43" s="50">
        <v>11000</v>
      </c>
      <c r="D43" s="52">
        <f t="shared" si="1"/>
        <v>550000</v>
      </c>
      <c r="E43" s="49">
        <f>SUMIF(Sorties!C:C,Tableau5[[#This Row],[ARTICLES]],Sorties!D:D)</f>
        <v>0</v>
      </c>
      <c r="F43" s="49">
        <f>Tableau5[[#This Row],[Q.T]]-Tableau5[[#This Row],[QC]]</f>
        <v>50</v>
      </c>
      <c r="G43" s="49">
        <f>Tableau5[[#This Row],[QC]]*Tableau5[[#This Row],[PU]]</f>
        <v>0</v>
      </c>
      <c r="H43" s="50">
        <f>Tableau5[[#This Row],[Montant]]-Tableau5[[#This Row],[Montant Co]]</f>
        <v>550000</v>
      </c>
    </row>
    <row r="44" spans="1:8">
      <c r="A44" s="49" t="s">
        <v>41</v>
      </c>
      <c r="B44" s="48">
        <v>20</v>
      </c>
      <c r="C44" s="50">
        <v>13000</v>
      </c>
      <c r="D44" s="52">
        <f t="shared" si="1"/>
        <v>260000</v>
      </c>
      <c r="E44" s="49">
        <f>SUMIF(Sorties!C:C,Tableau5[[#This Row],[ARTICLES]],Sorties!D:D)</f>
        <v>0</v>
      </c>
      <c r="F44" s="49">
        <f>Tableau5[[#This Row],[Q.T]]-Tableau5[[#This Row],[QC]]</f>
        <v>20</v>
      </c>
      <c r="G44" s="49">
        <f>Tableau5[[#This Row],[QC]]*Tableau5[[#This Row],[PU]]</f>
        <v>0</v>
      </c>
      <c r="H44" s="50">
        <f>Tableau5[[#This Row],[Montant]]-Tableau5[[#This Row],[Montant Co]]</f>
        <v>260000</v>
      </c>
    </row>
    <row r="45" spans="1:8">
      <c r="A45" s="49" t="s">
        <v>73</v>
      </c>
      <c r="B45" s="48">
        <v>30</v>
      </c>
      <c r="C45" s="50">
        <v>3000</v>
      </c>
      <c r="D45" s="52">
        <f t="shared" si="1"/>
        <v>90000</v>
      </c>
      <c r="E45" s="49">
        <f>SUMIF(Sorties!C:C,Tableau5[[#This Row],[ARTICLES]],Sorties!D:D)</f>
        <v>0</v>
      </c>
      <c r="F45" s="49">
        <f>Tableau5[[#This Row],[Q.T]]-Tableau5[[#This Row],[QC]]</f>
        <v>30</v>
      </c>
      <c r="G45" s="49">
        <f>Tableau5[[#This Row],[QC]]*Tableau5[[#This Row],[PU]]</f>
        <v>0</v>
      </c>
      <c r="H45" s="50">
        <f>Tableau5[[#This Row],[Montant]]-Tableau5[[#This Row],[Montant Co]]</f>
        <v>90000</v>
      </c>
    </row>
    <row r="46" spans="1:8">
      <c r="A46" s="49" t="s">
        <v>74</v>
      </c>
      <c r="B46" s="48">
        <v>1000</v>
      </c>
      <c r="C46" s="50">
        <v>68</v>
      </c>
      <c r="D46" s="52">
        <f t="shared" si="1"/>
        <v>68000</v>
      </c>
      <c r="E46" s="49">
        <f>SUMIF(Sorties!C:C,Tableau5[[#This Row],[ARTICLES]],Sorties!D:D)</f>
        <v>0</v>
      </c>
      <c r="F46" s="49">
        <f>Tableau5[[#This Row],[Q.T]]-Tableau5[[#This Row],[QC]]</f>
        <v>1000</v>
      </c>
      <c r="G46" s="49">
        <f>Tableau5[[#This Row],[QC]]*Tableau5[[#This Row],[PU]]</f>
        <v>0</v>
      </c>
      <c r="H46" s="50">
        <f>Tableau5[[#This Row],[Montant]]-Tableau5[[#This Row],[Montant Co]]</f>
        <v>68000</v>
      </c>
    </row>
    <row r="47" spans="1:8">
      <c r="A47" s="49" t="s">
        <v>84</v>
      </c>
      <c r="B47" s="48">
        <v>2000</v>
      </c>
      <c r="C47" s="50">
        <v>165</v>
      </c>
      <c r="D47" s="52">
        <f t="shared" si="1"/>
        <v>330000</v>
      </c>
      <c r="E47" s="49">
        <f>SUMIF(Sorties!C:C,Tableau5[[#This Row],[ARTICLES]],Sorties!D:D)</f>
        <v>0</v>
      </c>
      <c r="F47" s="49">
        <f>Tableau5[[#This Row],[Q.T]]-Tableau5[[#This Row],[QC]]</f>
        <v>2000</v>
      </c>
      <c r="G47" s="49">
        <f>Tableau5[[#This Row],[QC]]*Tableau5[[#This Row],[PU]]</f>
        <v>0</v>
      </c>
      <c r="H47" s="50">
        <f>Tableau5[[#This Row],[Montant]]-Tableau5[[#This Row],[Montant Co]]</f>
        <v>330000</v>
      </c>
    </row>
    <row r="48" spans="1:8">
      <c r="A48" s="49" t="s">
        <v>85</v>
      </c>
      <c r="B48" s="48">
        <v>900</v>
      </c>
      <c r="C48" s="50">
        <v>467</v>
      </c>
      <c r="D48" s="52">
        <f t="shared" si="1"/>
        <v>420300</v>
      </c>
      <c r="E48" s="49">
        <f>SUMIF(Sorties!C:C,Tableau5[[#This Row],[ARTICLES]],Sorties!D:D)</f>
        <v>0</v>
      </c>
      <c r="F48" s="49">
        <f>Tableau5[[#This Row],[Q.T]]-Tableau5[[#This Row],[QC]]</f>
        <v>900</v>
      </c>
      <c r="G48" s="49">
        <f>Tableau5[[#This Row],[QC]]*Tableau5[[#This Row],[PU]]</f>
        <v>0</v>
      </c>
      <c r="H48" s="50">
        <f>Tableau5[[#This Row],[Montant]]-Tableau5[[#This Row],[Montant Co]]</f>
        <v>420300</v>
      </c>
    </row>
    <row r="49" spans="1:8">
      <c r="A49" s="49" t="s">
        <v>42</v>
      </c>
      <c r="B49" s="48">
        <v>100</v>
      </c>
      <c r="C49" s="50">
        <v>960</v>
      </c>
      <c r="D49" s="52">
        <f t="shared" si="1"/>
        <v>96000</v>
      </c>
      <c r="E49" s="49">
        <f>SUMIF(Sorties!C:C,Tableau5[[#This Row],[ARTICLES]],Sorties!D:D)</f>
        <v>0</v>
      </c>
      <c r="F49" s="49">
        <f>Tableau5[[#This Row],[Q.T]]-Tableau5[[#This Row],[QC]]</f>
        <v>100</v>
      </c>
      <c r="G49" s="49">
        <f>Tableau5[[#This Row],[QC]]*Tableau5[[#This Row],[PU]]</f>
        <v>0</v>
      </c>
      <c r="H49" s="50">
        <f>Tableau5[[#This Row],[Montant]]-Tableau5[[#This Row],[Montant Co]]</f>
        <v>96000</v>
      </c>
    </row>
    <row r="50" spans="1:8">
      <c r="A50" s="49" t="s">
        <v>43</v>
      </c>
      <c r="B50" s="48">
        <v>50</v>
      </c>
      <c r="C50" s="50">
        <v>2800</v>
      </c>
      <c r="D50" s="52">
        <f t="shared" si="1"/>
        <v>140000</v>
      </c>
      <c r="E50" s="49">
        <f>SUMIF(Sorties!C:C,Tableau5[[#This Row],[ARTICLES]],Sorties!D:D)</f>
        <v>0</v>
      </c>
      <c r="F50" s="49">
        <f>Tableau5[[#This Row],[Q.T]]-Tableau5[[#This Row],[QC]]</f>
        <v>50</v>
      </c>
      <c r="G50" s="49">
        <f>Tableau5[[#This Row],[QC]]*Tableau5[[#This Row],[PU]]</f>
        <v>0</v>
      </c>
      <c r="H50" s="50">
        <f>Tableau5[[#This Row],[Montant]]-Tableau5[[#This Row],[Montant Co]]</f>
        <v>140000</v>
      </c>
    </row>
    <row r="51" spans="1:8">
      <c r="A51" s="49" t="s">
        <v>44</v>
      </c>
      <c r="B51" s="48">
        <v>40</v>
      </c>
      <c r="C51" s="50">
        <v>3200</v>
      </c>
      <c r="D51" s="52">
        <f t="shared" si="1"/>
        <v>128000</v>
      </c>
      <c r="E51" s="49">
        <f>SUMIF(Sorties!C:C,Tableau5[[#This Row],[ARTICLES]],Sorties!D:D)</f>
        <v>0</v>
      </c>
      <c r="F51" s="49">
        <f>Tableau5[[#This Row],[Q.T]]-Tableau5[[#This Row],[QC]]</f>
        <v>40</v>
      </c>
      <c r="G51" s="49">
        <f>Tableau5[[#This Row],[QC]]*Tableau5[[#This Row],[PU]]</f>
        <v>0</v>
      </c>
      <c r="H51" s="50">
        <f>Tableau5[[#This Row],[Montant]]-Tableau5[[#This Row],[Montant Co]]</f>
        <v>128000</v>
      </c>
    </row>
    <row r="52" spans="1:8">
      <c r="A52" s="49" t="s">
        <v>45</v>
      </c>
      <c r="B52" s="48">
        <v>24</v>
      </c>
      <c r="C52" s="50">
        <v>3000</v>
      </c>
      <c r="D52" s="52">
        <f t="shared" si="1"/>
        <v>72000</v>
      </c>
      <c r="E52" s="49">
        <f>SUMIF(Sorties!C:C,Tableau5[[#This Row],[ARTICLES]],Sorties!D:D)</f>
        <v>0</v>
      </c>
      <c r="F52" s="49">
        <f>Tableau5[[#This Row],[Q.T]]-Tableau5[[#This Row],[QC]]</f>
        <v>24</v>
      </c>
      <c r="G52" s="49">
        <f>Tableau5[[#This Row],[QC]]*Tableau5[[#This Row],[PU]]</f>
        <v>0</v>
      </c>
      <c r="H52" s="50">
        <f>Tableau5[[#This Row],[Montant]]-Tableau5[[#This Row],[Montant Co]]</f>
        <v>72000</v>
      </c>
    </row>
    <row r="53" spans="1:8">
      <c r="A53" s="49" t="s">
        <v>75</v>
      </c>
      <c r="B53" s="48">
        <v>10</v>
      </c>
      <c r="C53" s="50">
        <v>3500</v>
      </c>
      <c r="D53" s="52">
        <f t="shared" si="1"/>
        <v>35000</v>
      </c>
      <c r="E53" s="49">
        <f>SUMIF(Sorties!C:C,Tableau5[[#This Row],[ARTICLES]],Sorties!D:D)</f>
        <v>0</v>
      </c>
      <c r="F53" s="49">
        <f>Tableau5[[#This Row],[Q.T]]-Tableau5[[#This Row],[QC]]</f>
        <v>10</v>
      </c>
      <c r="G53" s="49">
        <f>Tableau5[[#This Row],[QC]]*Tableau5[[#This Row],[PU]]</f>
        <v>0</v>
      </c>
      <c r="H53" s="50">
        <f>Tableau5[[#This Row],[Montant]]-Tableau5[[#This Row],[Montant Co]]</f>
        <v>35000</v>
      </c>
    </row>
    <row r="54" spans="1:8">
      <c r="A54" s="49" t="s">
        <v>46</v>
      </c>
      <c r="B54" s="48">
        <v>50</v>
      </c>
      <c r="C54" s="50">
        <v>3500</v>
      </c>
      <c r="D54" s="52">
        <f t="shared" si="1"/>
        <v>175000</v>
      </c>
      <c r="E54" s="49">
        <f>SUMIF(Sorties!C:C,Tableau5[[#This Row],[ARTICLES]],Sorties!D:D)</f>
        <v>0</v>
      </c>
      <c r="F54" s="49">
        <f>Tableau5[[#This Row],[Q.T]]-Tableau5[[#This Row],[QC]]</f>
        <v>50</v>
      </c>
      <c r="G54" s="49">
        <f>Tableau5[[#This Row],[QC]]*Tableau5[[#This Row],[PU]]</f>
        <v>0</v>
      </c>
      <c r="H54" s="50">
        <f>Tableau5[[#This Row],[Montant]]-Tableau5[[#This Row],[Montant Co]]</f>
        <v>175000</v>
      </c>
    </row>
    <row r="55" spans="1:8">
      <c r="A55" s="49" t="s">
        <v>47</v>
      </c>
      <c r="B55" s="48">
        <v>24</v>
      </c>
      <c r="C55" s="50">
        <v>12000</v>
      </c>
      <c r="D55" s="52">
        <f t="shared" si="1"/>
        <v>288000</v>
      </c>
      <c r="E55" s="49">
        <f>SUMIF(Sorties!C:C,Tableau5[[#This Row],[ARTICLES]],Sorties!D:D)</f>
        <v>0</v>
      </c>
      <c r="F55" s="49">
        <f>Tableau5[[#This Row],[Q.T]]-Tableau5[[#This Row],[QC]]</f>
        <v>24</v>
      </c>
      <c r="G55" s="49">
        <f>Tableau5[[#This Row],[QC]]*Tableau5[[#This Row],[PU]]</f>
        <v>0</v>
      </c>
      <c r="H55" s="50">
        <f>Tableau5[[#This Row],[Montant]]-Tableau5[[#This Row],[Montant Co]]</f>
        <v>288000</v>
      </c>
    </row>
    <row r="56" spans="1:8">
      <c r="A56" s="49" t="s">
        <v>48</v>
      </c>
      <c r="B56" s="48">
        <v>30</v>
      </c>
      <c r="C56" s="50">
        <v>11000</v>
      </c>
      <c r="D56" s="52">
        <f t="shared" si="1"/>
        <v>330000</v>
      </c>
      <c r="E56" s="49">
        <f>SUMIF(Sorties!C:C,Tableau5[[#This Row],[ARTICLES]],Sorties!D:D)</f>
        <v>0</v>
      </c>
      <c r="F56" s="49">
        <f>Tableau5[[#This Row],[Q.T]]-Tableau5[[#This Row],[QC]]</f>
        <v>30</v>
      </c>
      <c r="G56" s="49">
        <f>Tableau5[[#This Row],[QC]]*Tableau5[[#This Row],[PU]]</f>
        <v>0</v>
      </c>
      <c r="H56" s="50">
        <f>Tableau5[[#This Row],[Montant]]-Tableau5[[#This Row],[Montant Co]]</f>
        <v>330000</v>
      </c>
    </row>
    <row r="57" spans="1:8">
      <c r="A57" s="49" t="s">
        <v>76</v>
      </c>
      <c r="B57" s="48">
        <v>10</v>
      </c>
      <c r="C57" s="50">
        <v>4500</v>
      </c>
      <c r="D57" s="52">
        <f t="shared" si="1"/>
        <v>45000</v>
      </c>
      <c r="E57" s="49">
        <f>SUMIF(Sorties!C:C,Tableau5[[#This Row],[ARTICLES]],Sorties!D:D)</f>
        <v>0</v>
      </c>
      <c r="F57" s="49">
        <f>Tableau5[[#This Row],[Q.T]]-Tableau5[[#This Row],[QC]]</f>
        <v>10</v>
      </c>
      <c r="G57" s="49">
        <f>Tableau5[[#This Row],[QC]]*Tableau5[[#This Row],[PU]]</f>
        <v>0</v>
      </c>
      <c r="H57" s="50">
        <f>Tableau5[[#This Row],[Montant]]-Tableau5[[#This Row],[Montant Co]]</f>
        <v>45000</v>
      </c>
    </row>
    <row r="58" spans="1:8">
      <c r="A58" s="49" t="s">
        <v>49</v>
      </c>
      <c r="B58" s="48">
        <v>10</v>
      </c>
      <c r="C58" s="50">
        <v>8000</v>
      </c>
      <c r="D58" s="52">
        <f t="shared" si="1"/>
        <v>80000</v>
      </c>
      <c r="E58" s="49">
        <f>SUMIF(Sorties!C:C,Tableau5[[#This Row],[ARTICLES]],Sorties!D:D)</f>
        <v>0</v>
      </c>
      <c r="F58" s="49">
        <f>Tableau5[[#This Row],[Q.T]]-Tableau5[[#This Row],[QC]]</f>
        <v>10</v>
      </c>
      <c r="G58" s="49">
        <f>Tableau5[[#This Row],[QC]]*Tableau5[[#This Row],[PU]]</f>
        <v>0</v>
      </c>
      <c r="H58" s="50">
        <f>Tableau5[[#This Row],[Montant]]-Tableau5[[#This Row],[Montant Co]]</f>
        <v>80000</v>
      </c>
    </row>
    <row r="59" spans="1:8">
      <c r="A59" s="49" t="s">
        <v>50</v>
      </c>
      <c r="B59" s="48">
        <v>200</v>
      </c>
      <c r="C59" s="50">
        <v>250</v>
      </c>
      <c r="D59" s="52">
        <f t="shared" si="1"/>
        <v>50000</v>
      </c>
      <c r="E59" s="49">
        <f>SUMIF(Sorties!C:C,Tableau5[[#This Row],[ARTICLES]],Sorties!D:D)</f>
        <v>0</v>
      </c>
      <c r="F59" s="49">
        <f>Tableau5[[#This Row],[Q.T]]-Tableau5[[#This Row],[QC]]</f>
        <v>200</v>
      </c>
      <c r="G59" s="49">
        <f>Tableau5[[#This Row],[QC]]*Tableau5[[#This Row],[PU]]</f>
        <v>0</v>
      </c>
      <c r="H59" s="50">
        <f>Tableau5[[#This Row],[Montant]]-Tableau5[[#This Row],[Montant Co]]</f>
        <v>50000</v>
      </c>
    </row>
    <row r="60" spans="1:8">
      <c r="A60" s="49" t="s">
        <v>86</v>
      </c>
      <c r="B60" s="48">
        <v>20</v>
      </c>
      <c r="C60" s="50">
        <v>5000</v>
      </c>
      <c r="D60" s="52">
        <f t="shared" si="1"/>
        <v>100000</v>
      </c>
      <c r="E60" s="49">
        <f>SUMIF(Sorties!C:C,Tableau5[[#This Row],[ARTICLES]],Sorties!D:D)</f>
        <v>0</v>
      </c>
      <c r="F60" s="49">
        <f>Tableau5[[#This Row],[Q.T]]-Tableau5[[#This Row],[QC]]</f>
        <v>20</v>
      </c>
      <c r="G60" s="49">
        <f>Tableau5[[#This Row],[QC]]*Tableau5[[#This Row],[PU]]</f>
        <v>0</v>
      </c>
      <c r="H60" s="50">
        <f>Tableau5[[#This Row],[Montant]]-Tableau5[[#This Row],[Montant Co]]</f>
        <v>100000</v>
      </c>
    </row>
    <row r="61" spans="1:8">
      <c r="A61" s="49" t="s">
        <v>51</v>
      </c>
      <c r="B61" s="48">
        <v>40</v>
      </c>
      <c r="C61" s="50">
        <v>1100</v>
      </c>
      <c r="D61" s="52">
        <f t="shared" si="1"/>
        <v>44000</v>
      </c>
      <c r="E61" s="49">
        <f>SUMIF(Sorties!C:C,Tableau5[[#This Row],[ARTICLES]],Sorties!D:D)</f>
        <v>0</v>
      </c>
      <c r="F61" s="49">
        <f>Tableau5[[#This Row],[Q.T]]-Tableau5[[#This Row],[QC]]</f>
        <v>40</v>
      </c>
      <c r="G61" s="49">
        <f>Tableau5[[#This Row],[QC]]*Tableau5[[#This Row],[PU]]</f>
        <v>0</v>
      </c>
      <c r="H61" s="50">
        <f>Tableau5[[#This Row],[Montant]]-Tableau5[[#This Row],[Montant Co]]</f>
        <v>44000</v>
      </c>
    </row>
    <row r="62" spans="1:8">
      <c r="A62" s="49" t="s">
        <v>51</v>
      </c>
      <c r="B62" s="48">
        <v>100</v>
      </c>
      <c r="C62" s="50">
        <v>1000</v>
      </c>
      <c r="D62" s="52">
        <f t="shared" si="1"/>
        <v>100000</v>
      </c>
      <c r="E62" s="49">
        <f>SUMIF(Sorties!C:C,Tableau5[[#This Row],[ARTICLES]],Sorties!D:D)</f>
        <v>0</v>
      </c>
      <c r="F62" s="49">
        <f>Tableau5[[#This Row],[Q.T]]-Tableau5[[#This Row],[QC]]</f>
        <v>100</v>
      </c>
      <c r="G62" s="49">
        <f>Tableau5[[#This Row],[QC]]*Tableau5[[#This Row],[PU]]</f>
        <v>0</v>
      </c>
      <c r="H62" s="50">
        <f>Tableau5[[#This Row],[Montant]]-Tableau5[[#This Row],[Montant Co]]</f>
        <v>100000</v>
      </c>
    </row>
    <row r="63" spans="1:8">
      <c r="A63" s="49" t="s">
        <v>52</v>
      </c>
      <c r="B63" s="48">
        <v>1500</v>
      </c>
      <c r="C63" s="50">
        <v>100</v>
      </c>
      <c r="D63" s="52">
        <f t="shared" si="1"/>
        <v>150000</v>
      </c>
      <c r="E63" s="49">
        <f>SUMIF(Sorties!C:C,Tableau5[[#This Row],[ARTICLES]],Sorties!D:D)</f>
        <v>0</v>
      </c>
      <c r="F63" s="49">
        <f>Tableau5[[#This Row],[Q.T]]-Tableau5[[#This Row],[QC]]</f>
        <v>1500</v>
      </c>
      <c r="G63" s="49">
        <f>Tableau5[[#This Row],[QC]]*Tableau5[[#This Row],[PU]]</f>
        <v>0</v>
      </c>
      <c r="H63" s="50">
        <f>Tableau5[[#This Row],[Montant]]-Tableau5[[#This Row],[Montant Co]]</f>
        <v>150000</v>
      </c>
    </row>
    <row r="64" spans="1:8">
      <c r="A64" s="49" t="s">
        <v>77</v>
      </c>
      <c r="B64" s="48">
        <v>10</v>
      </c>
      <c r="C64" s="50">
        <v>4500</v>
      </c>
      <c r="D64" s="52">
        <f t="shared" si="1"/>
        <v>45000</v>
      </c>
      <c r="E64" s="49">
        <f>SUMIF(Sorties!C:C,Tableau5[[#This Row],[ARTICLES]],Sorties!D:D)</f>
        <v>0</v>
      </c>
      <c r="F64" s="49">
        <f>Tableau5[[#This Row],[Q.T]]-Tableau5[[#This Row],[QC]]</f>
        <v>10</v>
      </c>
      <c r="G64" s="49">
        <f>Tableau5[[#This Row],[QC]]*Tableau5[[#This Row],[PU]]</f>
        <v>0</v>
      </c>
      <c r="H64" s="50">
        <f>Tableau5[[#This Row],[Montant]]-Tableau5[[#This Row],[Montant Co]]</f>
        <v>45000</v>
      </c>
    </row>
    <row r="65" spans="1:8">
      <c r="A65" s="49" t="s">
        <v>53</v>
      </c>
      <c r="B65" s="48">
        <v>500</v>
      </c>
      <c r="C65" s="50">
        <v>180</v>
      </c>
      <c r="D65" s="52">
        <f t="shared" si="1"/>
        <v>90000</v>
      </c>
      <c r="E65" s="49">
        <f>SUMIF(Sorties!C:C,Tableau5[[#This Row],[ARTICLES]],Sorties!D:D)</f>
        <v>0</v>
      </c>
      <c r="F65" s="49">
        <f>Tableau5[[#This Row],[Q.T]]-Tableau5[[#This Row],[QC]]</f>
        <v>500</v>
      </c>
      <c r="G65" s="49">
        <f>Tableau5[[#This Row],[QC]]*Tableau5[[#This Row],[PU]]</f>
        <v>0</v>
      </c>
      <c r="H65" s="50">
        <f>Tableau5[[#This Row],[Montant]]-Tableau5[[#This Row],[Montant Co]]</f>
        <v>90000</v>
      </c>
    </row>
    <row r="66" spans="1:8">
      <c r="A66" s="49" t="s">
        <v>78</v>
      </c>
      <c r="B66" s="48">
        <v>18</v>
      </c>
      <c r="C66" s="50">
        <v>1889</v>
      </c>
      <c r="D66" s="52">
        <f t="shared" ref="D66:D67" si="2">B66*C66</f>
        <v>34002</v>
      </c>
      <c r="E66" s="49">
        <f>SUMIF(Sorties!C:C,Tableau5[[#This Row],[ARTICLES]],Sorties!D:D)</f>
        <v>76</v>
      </c>
      <c r="F66" s="49">
        <f>Tableau5[[#This Row],[Q.T]]-Tableau5[[#This Row],[QC]]</f>
        <v>-58</v>
      </c>
      <c r="G66" s="49">
        <f>Tableau5[[#This Row],[QC]]*Tableau5[[#This Row],[PU]]</f>
        <v>143564</v>
      </c>
      <c r="H66" s="50">
        <f>Tableau5[[#This Row],[Montant]]-Tableau5[[#This Row],[Montant Co]]</f>
        <v>-109562</v>
      </c>
    </row>
    <row r="67" spans="1:8">
      <c r="A67" s="49"/>
      <c r="B67" s="48"/>
      <c r="C67" s="51"/>
      <c r="D67" s="52">
        <f t="shared" si="2"/>
        <v>0</v>
      </c>
      <c r="E67" s="49">
        <f>SUMIF(Sorties!C:C,Tableau5[[#This Row],[ARTICLES]],Sorties!D:D)</f>
        <v>0</v>
      </c>
      <c r="F67" s="49">
        <f>Tableau5[[#This Row],[Q.T]]-Tableau5[[#This Row],[QC]]</f>
        <v>0</v>
      </c>
      <c r="G67" s="49">
        <f>Tableau5[[#This Row],[QC]]*Tableau5[[#This Row],[PU]]</f>
        <v>0</v>
      </c>
      <c r="H67" s="50">
        <f>Tableau5[[#This Row],[Montant]]-Tableau5[[#This Row],[Montant Co]]</f>
        <v>0</v>
      </c>
    </row>
    <row r="68" spans="1:8">
      <c r="A68"/>
      <c r="B68"/>
      <c r="C68"/>
      <c r="D68"/>
      <c r="E68"/>
      <c r="F68"/>
      <c r="G68"/>
      <c r="H68"/>
    </row>
    <row r="69" spans="1:8">
      <c r="A69"/>
      <c r="B69"/>
      <c r="C69"/>
      <c r="D69"/>
      <c r="E69"/>
      <c r="F69"/>
      <c r="G69"/>
      <c r="H69"/>
    </row>
    <row r="70" spans="1:8">
      <c r="A70"/>
      <c r="B70"/>
      <c r="C70"/>
      <c r="D70"/>
      <c r="E70"/>
      <c r="F70"/>
      <c r="G70"/>
      <c r="H70"/>
    </row>
    <row r="71" spans="1:8">
      <c r="A71"/>
      <c r="B71"/>
      <c r="C71"/>
      <c r="D71"/>
      <c r="E71"/>
      <c r="F71"/>
      <c r="G71"/>
      <c r="H71"/>
    </row>
    <row r="72" spans="1:8">
      <c r="A72"/>
      <c r="B72"/>
      <c r="C72"/>
      <c r="D72"/>
      <c r="E72"/>
      <c r="F72"/>
      <c r="G72"/>
      <c r="H72"/>
    </row>
    <row r="73" spans="1:8">
      <c r="A73"/>
      <c r="B73"/>
      <c r="C73"/>
      <c r="D73"/>
      <c r="E73"/>
      <c r="F73"/>
      <c r="G73"/>
      <c r="H73"/>
    </row>
    <row r="74" spans="1:8">
      <c r="A74"/>
      <c r="B74"/>
      <c r="C74"/>
      <c r="D74"/>
      <c r="E74"/>
      <c r="F74"/>
      <c r="G74"/>
      <c r="H74"/>
    </row>
    <row r="75" spans="1:8">
      <c r="A75"/>
      <c r="B75"/>
      <c r="C75"/>
      <c r="D75"/>
      <c r="E75"/>
      <c r="F75"/>
      <c r="G75"/>
      <c r="H75"/>
    </row>
    <row r="76" spans="1:8">
      <c r="A76"/>
      <c r="B76"/>
      <c r="C76"/>
      <c r="D76"/>
      <c r="E76"/>
      <c r="F76"/>
      <c r="G76"/>
      <c r="H76"/>
    </row>
  </sheetData>
  <conditionalFormatting sqref="A2:A36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23622047244094491" right="0.23622047244094491" top="0.74803149606299213" bottom="0.74803149606299213" header="0.31496062992125984" footer="0.31496062992125984"/>
  <pageSetup paperSize="0" fitToWidth="0" orientation="portrait" horizontalDpi="203" verticalDpi="20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Ticket</vt:lpstr>
      <vt:lpstr>Sorties</vt:lpstr>
      <vt:lpstr>Encaissements</vt:lpstr>
      <vt:lpstr>Bases</vt:lpstr>
      <vt:lpstr>ARTICLES</vt:lpstr>
      <vt:lpstr>base</vt:lpstr>
      <vt:lpstr>REGLT</vt:lpstr>
      <vt:lpstr>Tb_caisse</vt:lpstr>
      <vt:lpstr>Tb_sortie</vt:lpstr>
      <vt:lpstr>Sorties!Zone_d_impression</vt:lpstr>
      <vt:lpstr>Ticket!Zone_d_impression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RF</dc:creator>
  <cp:lastModifiedBy>User</cp:lastModifiedBy>
  <cp:lastPrinted>2020-09-12T13:55:17Z</cp:lastPrinted>
  <dcterms:created xsi:type="dcterms:W3CDTF">2011-10-29T07:32:17Z</dcterms:created>
  <dcterms:modified xsi:type="dcterms:W3CDTF">2020-09-14T18:14:11Z</dcterms:modified>
</cp:coreProperties>
</file>