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8_{7DC0BD81-52A7-4AD3-8C3B-75D19B4AD21F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DMIN" sheetId="13" r:id="rId1"/>
    <sheet name="Planning" sheetId="1" r:id="rId2"/>
    <sheet name="Bdd" sheetId="25" state="veryHidden" r:id="rId3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4" i="1" l="1"/>
  <c r="E33" i="13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B2" i="1" l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AQ28" i="1"/>
  <c r="J27" i="13"/>
  <c r="J10" i="13"/>
  <c r="J34" i="13"/>
  <c r="J26" i="13"/>
  <c r="J21" i="13"/>
  <c r="J20" i="13"/>
  <c r="J32" i="13"/>
  <c r="J24" i="13"/>
  <c r="J9" i="13"/>
  <c r="AQ13" i="1"/>
  <c r="AQ23" i="1"/>
  <c r="AQ14" i="1"/>
  <c r="AQ29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Q27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sharedStrings.xml><?xml version="1.0" encoding="utf-8"?>
<sst xmlns="http://schemas.openxmlformats.org/spreadsheetml/2006/main" count="210" uniqueCount="94">
  <si>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</si>
  <si>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</si>
  <si>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</si>
  <si>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</si>
  <si>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</si>
  <si>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</si>
  <si>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</si>
  <si>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</si>
  <si>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</si>
  <si>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</si>
  <si>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</si>
  <si>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</si>
  <si>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</si>
  <si>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</si>
  <si>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</si>
  <si>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</si>
  <si>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</si>
  <si>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</si>
  <si>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</si>
  <si>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</si>
  <si>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</si>
  <si>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</si>
  <si>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</si>
  <si>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</si>
  <si>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</si>
  <si>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</si>
  <si>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</si>
  <si>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</si>
  <si>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</si>
  <si>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</si>
  <si>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</si>
  <si>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</si>
  <si>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</si>
  <si>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</si>
  <si>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</si>
  <si>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</si>
  <si>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</si>
  <si>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</si>
  <si>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</si>
  <si>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</si>
  <si>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</si>
  <si>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</si>
  <si>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</si>
  <si>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</si>
  <si>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</si>
  <si>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</si>
  <si>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</si>
  <si>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</si>
  <si>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</si>
  <si>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</si>
  <si>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</si>
  <si>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</si>
  <si>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</si>
  <si>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</si>
  <si>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</si>
  <si>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</si>
  <si>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</si>
  <si>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</si>
  <si>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</si>
  <si>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</si>
  <si>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</si>
  <si>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</si>
  <si>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</si>
  <si>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</si>
  <si>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</si>
  <si>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</si>
  <si>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</si>
  <si>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</si>
  <si>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</si>
  <si>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</si>
  <si>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</si>
  <si>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</si>
  <si>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</si>
  <si>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</si>
  <si>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</si>
  <si>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</si>
  <si>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</si>
  <si>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</si>
  <si>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</si>
  <si>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</si>
  <si>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</si>
  <si>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</si>
  <si>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</si>
  <si>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</si>
  <si>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</si>
  <si>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</si>
  <si>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</si>
  <si>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</si>
  <si>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</si>
  <si>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</si>
  <si>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</si>
  <si>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</si>
  <si>
    <t>Lundi</t>
  </si>
  <si>
    <t>hp-54788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</si>
</sst>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3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  <fill>
      <patternFill patternType="solid">
        <fgColor theme="7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20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20" fillId="0" borderId="5" xfId="0" applyFont="1" applyBorder="1" applyAlignment="1" applyProtection="1">
      <alignment horizontal="center" vertical="center"/>
      <protection locked="0"/>
    </xf>
    <xf numFmtId="0" fontId="24" fillId="0" borderId="5" xfId="0" applyFont="1" applyBorder="1" applyAlignment="1" applyProtection="1">
      <alignment horizontal="center" vertical="center"/>
      <protection locked="0"/>
    </xf>
    <xf numFmtId="0" fontId="0" fillId="10" borderId="14" xfId="0" applyFill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10" borderId="33" xfId="0" applyFill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20" fillId="0" borderId="8" xfId="0" applyFon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/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  <xf numFmtId="0" fontId="0" fillId="18" borderId="0" xfId="0" applyFill="1"/>
    <xf numFmtId="14" fontId="0" fillId="18" borderId="0" xfId="0" applyNumberFormat="1" applyFill="1"/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31" fmlaLink="A1" max="30000" page="10" val="1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295275</xdr:colOff>
      <xdr:row>4</xdr:row>
      <xdr:rowOff>254000</xdr:rowOff>
    </xdr:from>
    <xdr:to>
      <xdr:col>30</xdr:col>
      <xdr:colOff>146050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393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Nov.</a:t>
          </a:r>
        </a:p>
      </xdr:txBody>
    </xdr:sp>
    <xdr:clientData/>
  </xdr:twoCellAnchor>
  <xdr:twoCellAnchor>
    <xdr:from>
      <xdr:col>30</xdr:col>
      <xdr:colOff>165100</xdr:colOff>
      <xdr:row>4</xdr:row>
      <xdr:rowOff>127000</xdr:rowOff>
    </xdr:from>
    <xdr:to>
      <xdr:col>33</xdr:col>
      <xdr:colOff>15875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52125" y="1089025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190500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113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209550</xdr:colOff>
      <xdr:row>4</xdr:row>
      <xdr:rowOff>254000</xdr:rowOff>
    </xdr:from>
    <xdr:to>
      <xdr:col>7</xdr:col>
      <xdr:colOff>60325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241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79375</xdr:colOff>
      <xdr:row>4</xdr:row>
      <xdr:rowOff>254000</xdr:rowOff>
    </xdr:from>
    <xdr:to>
      <xdr:col>9</xdr:col>
      <xdr:colOff>244475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369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263525</xdr:colOff>
      <xdr:row>4</xdr:row>
      <xdr:rowOff>254000</xdr:rowOff>
    </xdr:from>
    <xdr:to>
      <xdr:col>12</xdr:col>
      <xdr:colOff>114300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497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133350</xdr:colOff>
      <xdr:row>4</xdr:row>
      <xdr:rowOff>254000</xdr:rowOff>
    </xdr:from>
    <xdr:to>
      <xdr:col>14</xdr:col>
      <xdr:colOff>298450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9625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15</xdr:col>
      <xdr:colOff>3175</xdr:colOff>
      <xdr:row>4</xdr:row>
      <xdr:rowOff>254000</xdr:rowOff>
    </xdr:from>
    <xdr:to>
      <xdr:col>17</xdr:col>
      <xdr:colOff>168275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7753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187325</xdr:colOff>
      <xdr:row>4</xdr:row>
      <xdr:rowOff>254000</xdr:rowOff>
    </xdr:from>
    <xdr:to>
      <xdr:col>20</xdr:col>
      <xdr:colOff>38100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588125" y="1216025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20</xdr:col>
      <xdr:colOff>57150</xdr:colOff>
      <xdr:row>4</xdr:row>
      <xdr:rowOff>254000</xdr:rowOff>
    </xdr:from>
    <xdr:to>
      <xdr:col>22</xdr:col>
      <xdr:colOff>222250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009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241300</xdr:colOff>
      <xdr:row>4</xdr:row>
      <xdr:rowOff>254000</xdr:rowOff>
    </xdr:from>
    <xdr:to>
      <xdr:col>25</xdr:col>
      <xdr:colOff>92075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137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25</xdr:col>
      <xdr:colOff>111125</xdr:colOff>
      <xdr:row>4</xdr:row>
      <xdr:rowOff>254000</xdr:rowOff>
    </xdr:from>
    <xdr:to>
      <xdr:col>27</xdr:col>
      <xdr:colOff>276225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26525" y="1216025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95250</xdr:rowOff>
        </xdr:from>
        <xdr:to>
          <xdr:col>1</xdr:col>
          <xdr:colOff>200025</xdr:colOff>
          <xdr:row>1</xdr:row>
          <xdr:rowOff>400050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workbookViewId="0">
      <selection activeCell="M3" sqref="M3"/>
    </sheetView>
  </sheetViews>
  <sheetFormatPr baseColWidth="10" defaultRowHeight="15" x14ac:dyDescent="0.25"/>
  <cols>
    <col min="2" max="2" width="24.42578125" style="18" customWidth="1"/>
    <col min="3" max="3" width="16.5703125" bestFit="1" customWidth="1"/>
    <col min="4" max="4" width="16.5703125" style="51" customWidth="1"/>
    <col min="5" max="5" width="11.42578125" style="51"/>
    <col min="9" max="9" width="11.42578125" style="51"/>
    <col min="11" max="11" width="8.7109375" customWidth="1"/>
    <col min="12" max="12" width="18.28515625" bestFit="1" customWidth="1"/>
    <col min="13" max="13" width="23.28515625" bestFit="1" customWidth="1"/>
    <col min="14" max="14" width="19.140625" bestFit="1" customWidth="1"/>
    <col min="15" max="15" width="2.5703125" customWidth="1"/>
    <col min="16" max="16" width="18" bestFit="1" customWidth="1"/>
    <col min="17" max="17" width="9.85546875" bestFit="1" customWidth="1"/>
    <col min="18" max="18" width="2.5703125" customWidth="1"/>
    <col min="19" max="19" width="6.85546875" customWidth="1"/>
    <col min="20" max="20" width="5.42578125" customWidth="1"/>
    <col min="21" max="21" width="2.7109375" customWidth="1"/>
    <col min="22" max="22" width="9.7109375" customWidth="1"/>
    <col min="23" max="23" width="6.42578125" customWidth="1"/>
    <col min="31" max="33" width="0" hidden="1" customWidth="1"/>
  </cols>
  <sheetData>
    <row r="2" spans="2:23" ht="18" x14ac:dyDescent="0.25">
      <c r="B2" s="143" t="s">
        <v>0</v>
      </c>
      <c r="C2" s="144"/>
      <c r="D2" s="144"/>
      <c r="E2" s="145"/>
      <c r="F2" s="74">
        <f>Planning!A3</f>
        <v>2021</v>
      </c>
      <c r="L2" s="170">
        <v>44562</v>
      </c>
    </row>
    <row r="3" spans="2:23" ht="15.75" thickBot="1" x14ac:dyDescent="0.3"/>
    <row r="4" spans="2:23" ht="15.75" thickBot="1" x14ac:dyDescent="0.3">
      <c r="E4" s="117" t="s">
        <v>11</v>
      </c>
      <c r="F4" s="118" t="s">
        <v>16</v>
      </c>
      <c r="G4" s="118" t="s">
        <v>18</v>
      </c>
      <c r="H4" s="118" t="s">
        <v>20</v>
      </c>
      <c r="I4" s="117" t="s">
        <v>39</v>
      </c>
      <c r="J4" s="119"/>
      <c r="K4" s="120"/>
      <c r="S4" s="141" t="s">
        <v>56</v>
      </c>
      <c r="T4" s="142"/>
      <c r="V4" s="83" t="s">
        <v>58</v>
      </c>
    </row>
    <row r="5" spans="2:23" ht="15" customHeight="1" x14ac:dyDescent="0.25">
      <c r="B5" s="146" t="s">
        <v>57</v>
      </c>
      <c r="C5" s="147"/>
      <c r="D5" s="147"/>
      <c r="E5" s="147"/>
      <c r="F5" s="147"/>
      <c r="G5" s="147"/>
      <c r="H5" s="147"/>
      <c r="I5" s="147"/>
      <c r="J5" s="148"/>
      <c r="L5" s="156" t="str">
        <f xml:space="preserve"> "Fériés et congés " &amp; An</f>
        <v>Fériés et congés 2021</v>
      </c>
      <c r="M5" s="147"/>
      <c r="N5" s="148"/>
      <c r="P5" s="152" t="s">
        <v>1</v>
      </c>
      <c r="Q5" s="153"/>
      <c r="S5" s="76" t="s">
        <v>44</v>
      </c>
      <c r="T5" s="77">
        <v>1</v>
      </c>
      <c r="V5" s="84" t="s">
        <v>60</v>
      </c>
      <c r="W5" s="51"/>
    </row>
    <row r="6" spans="2:23" ht="15.75" thickBot="1" x14ac:dyDescent="0.3">
      <c r="B6" s="149"/>
      <c r="C6" s="150"/>
      <c r="D6" s="150"/>
      <c r="E6" s="150"/>
      <c r="F6" s="150"/>
      <c r="G6" s="150"/>
      <c r="H6" s="150"/>
      <c r="I6" s="150"/>
      <c r="J6" s="151"/>
      <c r="L6" s="149"/>
      <c r="M6" s="150"/>
      <c r="N6" s="151"/>
      <c r="P6" s="154"/>
      <c r="Q6" s="155"/>
      <c r="S6" s="76" t="s">
        <v>45</v>
      </c>
      <c r="T6" s="77">
        <v>2</v>
      </c>
      <c r="V6" s="84" t="s">
        <v>61</v>
      </c>
      <c r="W6" s="51"/>
    </row>
    <row r="7" spans="2:23" ht="25.5" x14ac:dyDescent="0.25">
      <c r="B7" s="124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25">
      <c r="B8" s="125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25">
      <c r="B9" s="126" t="s">
        <v>63</v>
      </c>
      <c r="C9" s="27"/>
      <c r="D9" s="64"/>
      <c r="E9" s="121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0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25">
      <c r="B10" s="126" t="s">
        <v>64</v>
      </c>
      <c r="C10" s="28"/>
      <c r="D10" s="64"/>
      <c r="E10" s="121">
        <f>COUNTIFS(Bdd!$C:$C,$B10,Bdd!$D:$D,E$4)+COUNTIFS(Bdd!$C:$C,$B10,Bdd!$D:$D,E$4&amp;"/2")/2</f>
        <v>0</v>
      </c>
      <c r="F10" s="52">
        <f>COUNTIFS(Bdd!$C:$C,$B10,Bdd!$D:$D,F$4)</f>
        <v>0</v>
      </c>
      <c r="G10" s="52">
        <f>COUNTIFS(Bdd!$C:$C,$B10,Bdd!$D:$D,G$4)</f>
        <v>0</v>
      </c>
      <c r="H10" s="52">
        <f>COUNTIFS(Bdd!$C:$C,$B10,Bdd!$D:$D,H$4)</f>
        <v>0</v>
      </c>
      <c r="I10" s="52">
        <f>COUNTIFS(Bdd!$C:$C,$B10,Bdd!$D:$D,I$4)</f>
        <v>0</v>
      </c>
      <c r="J10" s="6">
        <f t="shared" ref="J10:J34" si="1">SUM(F10:H10)</f>
        <v>0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25">
      <c r="B11" s="127" t="s">
        <v>65</v>
      </c>
      <c r="C11" s="27"/>
      <c r="D11" s="64"/>
      <c r="E11" s="121">
        <f>COUNTIFS(Bdd!$C:$C,$B11,Bdd!$D:$D,E$4)+COUNTIFS(Bdd!$C:$C,$B11,Bdd!$D:$D,E$4&amp;"/2")/2</f>
        <v>0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0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25">
      <c r="B12" s="126" t="s">
        <v>66</v>
      </c>
      <c r="C12" s="28"/>
      <c r="D12" s="64"/>
      <c r="E12" s="121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25">
      <c r="B13" s="127" t="s">
        <v>67</v>
      </c>
      <c r="C13" s="27"/>
      <c r="D13" s="64"/>
      <c r="E13" s="121">
        <f>COUNTIFS(Bdd!$C:$C,$B13,Bdd!$D:$D,E$4)+COUNTIFS(Bdd!$C:$C,$B13,Bdd!$D:$D,E$4&amp;"/2")/2</f>
        <v>0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0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25">
      <c r="B14" s="126" t="s">
        <v>68</v>
      </c>
      <c r="C14" s="28"/>
      <c r="D14" s="64"/>
      <c r="E14" s="121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25">
      <c r="B15" s="127" t="s">
        <v>71</v>
      </c>
      <c r="C15" s="27"/>
      <c r="D15" s="64"/>
      <c r="E15" s="121">
        <f>COUNTIFS(Bdd!$C:$C,$B15,Bdd!$D:$D,E$4)+COUNTIFS(Bdd!$C:$C,$B15,Bdd!$D:$D,E$4&amp;"/2")/2</f>
        <v>0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0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.75" thickBot="1" x14ac:dyDescent="0.3">
      <c r="B16" s="126" t="s">
        <v>84</v>
      </c>
      <c r="C16" s="28"/>
      <c r="D16" s="64"/>
      <c r="E16" s="121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25">
      <c r="B17" s="126" t="s">
        <v>72</v>
      </c>
      <c r="C17" s="27" t="s">
        <v>93</v>
      </c>
      <c r="D17" s="64" t="s">
        <v>92</v>
      </c>
      <c r="E17" s="121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50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25">
      <c r="B18" s="126" t="s">
        <v>73</v>
      </c>
      <c r="C18" s="28"/>
      <c r="D18" s="64"/>
      <c r="E18" s="121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25">
      <c r="B19" s="126" t="s">
        <v>74</v>
      </c>
      <c r="C19" s="37"/>
      <c r="D19" s="64"/>
      <c r="E19" s="121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.75" thickBot="1" x14ac:dyDescent="0.3">
      <c r="B20" s="126" t="s">
        <v>75</v>
      </c>
      <c r="C20" s="28"/>
      <c r="D20" s="64"/>
      <c r="E20" s="121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25">
      <c r="B21" s="126" t="s">
        <v>76</v>
      </c>
      <c r="C21" s="27"/>
      <c r="D21" s="64"/>
      <c r="E21" s="121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25">
      <c r="B22" s="126" t="s">
        <v>77</v>
      </c>
      <c r="C22" s="28"/>
      <c r="D22" s="64"/>
      <c r="E22" s="121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25">
      <c r="B23" s="127" t="s">
        <v>78</v>
      </c>
      <c r="C23" s="27"/>
      <c r="D23" s="64"/>
      <c r="E23" s="121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25">
      <c r="B24" s="126" t="s">
        <v>79</v>
      </c>
      <c r="C24" s="28"/>
      <c r="D24" s="64"/>
      <c r="E24" s="121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25">
      <c r="B25" s="126" t="s">
        <v>80</v>
      </c>
      <c r="C25" s="27"/>
      <c r="D25" s="64"/>
      <c r="E25" s="121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25">
      <c r="B26" s="126" t="s">
        <v>81</v>
      </c>
      <c r="C26" s="28"/>
      <c r="D26" s="64"/>
      <c r="E26" s="121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25">
      <c r="B27" s="126" t="s">
        <v>82</v>
      </c>
      <c r="C27" s="37" t="s">
        <v>87</v>
      </c>
      <c r="D27" s="64"/>
      <c r="E27" s="121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25">
      <c r="B28" s="127" t="s">
        <v>83</v>
      </c>
      <c r="C28" s="28"/>
      <c r="D28" s="64"/>
      <c r="E28" s="121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25">
      <c r="B29" s="128"/>
      <c r="C29" s="64"/>
      <c r="D29" s="64"/>
      <c r="E29" s="121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25">
      <c r="B30" s="128"/>
      <c r="C30" s="28"/>
      <c r="D30" s="64"/>
      <c r="E30" s="121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5" customHeight="1" x14ac:dyDescent="0.25">
      <c r="B31" s="125" t="s">
        <v>70</v>
      </c>
      <c r="C31" s="91"/>
      <c r="D31" s="85"/>
      <c r="E31" s="85"/>
      <c r="F31" s="85"/>
      <c r="G31" s="85"/>
      <c r="H31" s="85"/>
      <c r="I31" s="85"/>
      <c r="J31" s="86"/>
      <c r="L31" s="51"/>
    </row>
    <row r="32" spans="2:17" x14ac:dyDescent="0.25">
      <c r="B32" s="126" t="s">
        <v>85</v>
      </c>
      <c r="C32" s="37"/>
      <c r="D32" s="64"/>
      <c r="E32" s="121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25">
      <c r="B33" s="128"/>
      <c r="C33" s="38"/>
      <c r="D33" s="64"/>
      <c r="E33" s="121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25">
      <c r="B34" s="126" t="s">
        <v>86</v>
      </c>
      <c r="C34" s="38"/>
      <c r="D34" s="64"/>
      <c r="E34" s="121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25">
      <c r="B35" s="129" t="s">
        <v>29</v>
      </c>
      <c r="C35" s="16"/>
      <c r="D35" s="53"/>
      <c r="E35" s="53">
        <f>SUM(E9:E30,E32:E34)</f>
        <v>0</v>
      </c>
      <c r="F35" s="79">
        <f t="shared" ref="F35:I35" si="2">SUM(F9:F30,F32:F34)</f>
        <v>0</v>
      </c>
      <c r="G35" s="79">
        <f t="shared" si="2"/>
        <v>0</v>
      </c>
      <c r="H35" s="79">
        <f t="shared" si="2"/>
        <v>0</v>
      </c>
      <c r="I35" s="79">
        <f t="shared" si="2"/>
        <v>50</v>
      </c>
      <c r="J35" s="17">
        <f>SUM(J9:J30,J32:J34)</f>
        <v>0</v>
      </c>
    </row>
    <row r="36" spans="2:18" x14ac:dyDescent="0.25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B5" sqref="B5"/>
    </sheetView>
  </sheetViews>
  <sheetFormatPr baseColWidth="10" defaultRowHeight="15" x14ac:dyDescent="0.25"/>
  <cols>
    <col min="1" max="1" width="1.140625" customWidth="1"/>
    <col min="2" max="2" width="24.140625" bestFit="1" customWidth="1"/>
    <col min="3" max="33" width="4.7109375" customWidth="1"/>
    <col min="34" max="34" width="6.85546875" customWidth="1"/>
    <col min="35" max="35" width="10.7109375" bestFit="1" customWidth="1"/>
    <col min="36" max="36" width="6.5703125" style="51" customWidth="1"/>
    <col min="37" max="37" width="11.42578125" style="51"/>
    <col min="42" max="42" width="11.42578125" style="51"/>
  </cols>
  <sheetData>
    <row r="1" spans="1:44" ht="6" customHeight="1" thickBot="1" x14ac:dyDescent="0.3">
      <c r="A1" s="139">
        <v>11</v>
      </c>
      <c r="B1" s="51"/>
      <c r="D1" s="51"/>
      <c r="AK1" s="117" t="s">
        <v>11</v>
      </c>
      <c r="AL1" s="118" t="s">
        <v>16</v>
      </c>
      <c r="AM1" s="118" t="s">
        <v>18</v>
      </c>
      <c r="AN1" s="118" t="s">
        <v>20</v>
      </c>
      <c r="AO1" s="117" t="s">
        <v>39</v>
      </c>
    </row>
    <row r="2" spans="1:44" ht="38.25" thickBot="1" x14ac:dyDescent="0.3">
      <c r="A2" s="90">
        <f>A1/24/12</f>
        <v>3.8194444444444441E-2</v>
      </c>
      <c r="B2" s="157" t="str">
        <f>" Planning " &amp;A3</f>
        <v xml:space="preserve"> Planning 2021</v>
      </c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8"/>
      <c r="AA2" s="158"/>
      <c r="AB2" s="158"/>
      <c r="AC2" s="158"/>
      <c r="AD2" s="158"/>
      <c r="AE2" s="158"/>
      <c r="AF2" s="158"/>
      <c r="AG2" s="158"/>
      <c r="AH2" s="159"/>
    </row>
    <row r="3" spans="1:44" ht="12" customHeight="1" x14ac:dyDescent="0.25">
      <c r="A3" s="90">
        <f>2021+HOUR(A2)</f>
        <v>2021</v>
      </c>
      <c r="AH3" s="30"/>
      <c r="AK3" s="75"/>
    </row>
    <row r="4" spans="1:44" ht="20.100000000000001" customHeight="1" x14ac:dyDescent="0.25">
      <c r="A4" s="90">
        <f>1+MINUTE(A2)/5</f>
        <v>12</v>
      </c>
      <c r="B4" s="35" t="s">
        <v>31</v>
      </c>
      <c r="C4" s="160" t="s">
        <v>10</v>
      </c>
      <c r="D4" s="160"/>
      <c r="E4" s="47" t="s">
        <v>11</v>
      </c>
      <c r="F4" s="47" t="str">
        <f>ADMIN!Q9</f>
        <v>C/2</v>
      </c>
      <c r="G4" s="31"/>
      <c r="H4" s="160" t="s">
        <v>32</v>
      </c>
      <c r="I4" s="161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170">
        <f>ADMIN!L2</f>
        <v>44562</v>
      </c>
    </row>
    <row r="5" spans="1:44" ht="42" customHeight="1" thickBot="1" x14ac:dyDescent="0.3">
      <c r="A5">
        <v>0</v>
      </c>
    </row>
    <row r="6" spans="1:44" ht="25.15" customHeight="1" thickBot="1" x14ac:dyDescent="0.4">
      <c r="A6" s="169"/>
      <c r="B6" s="162" t="str">
        <f>UPPER(TEXT(C8,"MMMM AAAA"))</f>
        <v>DÉCEMBRE 2021</v>
      </c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163"/>
      <c r="W6" s="163"/>
      <c r="X6" s="163"/>
      <c r="Y6" s="163"/>
      <c r="Z6" s="163"/>
      <c r="AA6" s="163"/>
      <c r="AB6" s="163"/>
      <c r="AC6" s="163"/>
      <c r="AD6" s="163"/>
      <c r="AE6" s="163"/>
      <c r="AF6" s="163"/>
      <c r="AG6" s="163"/>
      <c r="AH6" s="164"/>
    </row>
    <row r="7" spans="1:44" ht="25.15" customHeight="1" thickBot="1" x14ac:dyDescent="0.4">
      <c r="B7" s="42"/>
      <c r="C7" s="39">
        <f>C8</f>
        <v>44531</v>
      </c>
      <c r="D7" s="39">
        <f t="shared" ref="D7:AG7" si="0">D8</f>
        <v>44532</v>
      </c>
      <c r="E7" s="39">
        <f t="shared" si="0"/>
        <v>44533</v>
      </c>
      <c r="F7" s="39">
        <f t="shared" si="0"/>
        <v>44534</v>
      </c>
      <c r="G7" s="39">
        <f t="shared" si="0"/>
        <v>44535</v>
      </c>
      <c r="H7" s="39">
        <f t="shared" si="0"/>
        <v>44536</v>
      </c>
      <c r="I7" s="39">
        <f t="shared" si="0"/>
        <v>44537</v>
      </c>
      <c r="J7" s="39">
        <f t="shared" si="0"/>
        <v>44538</v>
      </c>
      <c r="K7" s="39">
        <f t="shared" si="0"/>
        <v>44539</v>
      </c>
      <c r="L7" s="39">
        <f t="shared" si="0"/>
        <v>44540</v>
      </c>
      <c r="M7" s="39">
        <f t="shared" si="0"/>
        <v>44541</v>
      </c>
      <c r="N7" s="39">
        <f t="shared" si="0"/>
        <v>44542</v>
      </c>
      <c r="O7" s="39">
        <f t="shared" si="0"/>
        <v>44543</v>
      </c>
      <c r="P7" s="39">
        <f t="shared" si="0"/>
        <v>44544</v>
      </c>
      <c r="Q7" s="39">
        <f t="shared" si="0"/>
        <v>44545</v>
      </c>
      <c r="R7" s="39">
        <f t="shared" si="0"/>
        <v>44546</v>
      </c>
      <c r="S7" s="39">
        <f t="shared" si="0"/>
        <v>44547</v>
      </c>
      <c r="T7" s="39">
        <f t="shared" si="0"/>
        <v>44548</v>
      </c>
      <c r="U7" s="39">
        <f t="shared" si="0"/>
        <v>44549</v>
      </c>
      <c r="V7" s="39">
        <f t="shared" si="0"/>
        <v>44550</v>
      </c>
      <c r="W7" s="39">
        <f t="shared" si="0"/>
        <v>44551</v>
      </c>
      <c r="X7" s="39">
        <f t="shared" si="0"/>
        <v>44552</v>
      </c>
      <c r="Y7" s="39">
        <f t="shared" si="0"/>
        <v>44553</v>
      </c>
      <c r="Z7" s="39">
        <f t="shared" si="0"/>
        <v>44554</v>
      </c>
      <c r="AA7" s="39">
        <f t="shared" si="0"/>
        <v>44555</v>
      </c>
      <c r="AB7" s="39">
        <f t="shared" si="0"/>
        <v>44556</v>
      </c>
      <c r="AC7" s="39">
        <f t="shared" si="0"/>
        <v>44557</v>
      </c>
      <c r="AD7" s="39">
        <f t="shared" si="0"/>
        <v>44558</v>
      </c>
      <c r="AE7" s="39">
        <f t="shared" si="0"/>
        <v>44559</v>
      </c>
      <c r="AF7" s="39">
        <f t="shared" si="0"/>
        <v>44560</v>
      </c>
      <c r="AG7" s="40">
        <f t="shared" si="0"/>
        <v>44561</v>
      </c>
      <c r="AH7" s="22"/>
      <c r="AJ7" s="165" t="s">
        <v>42</v>
      </c>
      <c r="AK7" s="166"/>
      <c r="AL7" s="166"/>
      <c r="AM7" s="166"/>
      <c r="AN7" s="166"/>
      <c r="AO7" s="167"/>
      <c r="AP7" s="166"/>
      <c r="AQ7" s="168"/>
      <c r="AR7" s="51"/>
    </row>
    <row r="8" spans="1:44" ht="25.15" customHeight="1" x14ac:dyDescent="0.25">
      <c r="B8" s="43"/>
      <c r="C8" s="93">
        <f>DATE(A3,A4,1)</f>
        <v>44531</v>
      </c>
      <c r="D8" s="41">
        <f>C8+1</f>
        <v>44532</v>
      </c>
      <c r="E8" s="41">
        <f t="shared" ref="E8:AG8" si="1">D8+1</f>
        <v>44533</v>
      </c>
      <c r="F8" s="41">
        <f t="shared" si="1"/>
        <v>44534</v>
      </c>
      <c r="G8" s="41">
        <f t="shared" si="1"/>
        <v>44535</v>
      </c>
      <c r="H8" s="41">
        <f t="shared" si="1"/>
        <v>44536</v>
      </c>
      <c r="I8" s="41">
        <f t="shared" si="1"/>
        <v>44537</v>
      </c>
      <c r="J8" s="41">
        <f t="shared" si="1"/>
        <v>44538</v>
      </c>
      <c r="K8" s="41">
        <f t="shared" si="1"/>
        <v>44539</v>
      </c>
      <c r="L8" s="41">
        <f t="shared" si="1"/>
        <v>44540</v>
      </c>
      <c r="M8" s="41">
        <f t="shared" si="1"/>
        <v>44541</v>
      </c>
      <c r="N8" s="41">
        <f t="shared" si="1"/>
        <v>44542</v>
      </c>
      <c r="O8" s="41">
        <f t="shared" si="1"/>
        <v>44543</v>
      </c>
      <c r="P8" s="41">
        <f t="shared" si="1"/>
        <v>44544</v>
      </c>
      <c r="Q8" s="41">
        <f t="shared" si="1"/>
        <v>44545</v>
      </c>
      <c r="R8" s="41">
        <f t="shared" si="1"/>
        <v>44546</v>
      </c>
      <c r="S8" s="41">
        <f t="shared" si="1"/>
        <v>44547</v>
      </c>
      <c r="T8" s="41">
        <f t="shared" si="1"/>
        <v>44548</v>
      </c>
      <c r="U8" s="41">
        <f t="shared" si="1"/>
        <v>44549</v>
      </c>
      <c r="V8" s="41">
        <f t="shared" si="1"/>
        <v>44550</v>
      </c>
      <c r="W8" s="41">
        <f t="shared" si="1"/>
        <v>44551</v>
      </c>
      <c r="X8" s="41">
        <f t="shared" si="1"/>
        <v>44552</v>
      </c>
      <c r="Y8" s="41">
        <f t="shared" si="1"/>
        <v>44553</v>
      </c>
      <c r="Z8" s="41">
        <f t="shared" si="1"/>
        <v>44554</v>
      </c>
      <c r="AA8" s="41">
        <f t="shared" si="1"/>
        <v>44555</v>
      </c>
      <c r="AB8" s="41">
        <f t="shared" si="1"/>
        <v>44556</v>
      </c>
      <c r="AC8" s="41">
        <f t="shared" si="1"/>
        <v>44557</v>
      </c>
      <c r="AD8" s="41">
        <f t="shared" si="1"/>
        <v>44558</v>
      </c>
      <c r="AE8" s="41">
        <f t="shared" si="1"/>
        <v>44559</v>
      </c>
      <c r="AF8" s="41">
        <f t="shared" si="1"/>
        <v>44560</v>
      </c>
      <c r="AG8" s="44">
        <f t="shared" si="1"/>
        <v>44561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15" customHeight="1" x14ac:dyDescent="0.25">
      <c r="B9" s="45" t="str">
        <f>ADMIN!B8</f>
        <v>EQUIPE1</v>
      </c>
      <c r="C9" s="91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2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15" customHeight="1" x14ac:dyDescent="0.25">
      <c r="B10" s="96" t="str">
        <f>IF(ADMIN!B9="","",ADMIN!B9)</f>
        <v>AA MARI</v>
      </c>
      <c r="C10" s="130"/>
      <c r="D10" s="130"/>
      <c r="E10" s="131"/>
      <c r="F10" s="130"/>
      <c r="G10" s="130"/>
      <c r="H10" s="130"/>
      <c r="I10" s="131"/>
      <c r="J10" s="130"/>
      <c r="K10" s="130"/>
      <c r="L10" s="130"/>
      <c r="M10" s="130"/>
      <c r="N10" s="130"/>
      <c r="O10" s="130"/>
      <c r="P10" s="131"/>
      <c r="Q10" s="130"/>
      <c r="R10" s="130"/>
      <c r="S10" s="130"/>
      <c r="T10" s="130"/>
      <c r="U10" s="130"/>
      <c r="V10" s="130"/>
      <c r="W10" s="131"/>
      <c r="X10" s="130"/>
      <c r="Y10" s="130"/>
      <c r="Z10" s="130"/>
      <c r="AA10" s="130"/>
      <c r="AB10" s="130"/>
      <c r="AC10" s="130"/>
      <c r="AD10" s="131"/>
      <c r="AE10" s="130"/>
      <c r="AF10" s="130"/>
      <c r="AG10" s="132"/>
      <c r="AH10" s="97"/>
      <c r="AJ10" s="98"/>
      <c r="AK10" s="99">
        <f t="shared" ref="AK10:AK31" si="2">COUNTIF($C10:$AG10,$AK$1)+COUNTIF($C10:$AG10,$AK$1&amp;"/2")/2</f>
        <v>0</v>
      </c>
      <c r="AL10" s="100">
        <f t="shared" ref="AL10:AL31" si="3">COUNTIF($C10:$AG10,$AL$1)</f>
        <v>0</v>
      </c>
      <c r="AM10" s="100">
        <f t="shared" ref="AM10:AM31" si="4">COUNTIF($C10:$AG10,$AM$1)</f>
        <v>0</v>
      </c>
      <c r="AN10" s="100">
        <f t="shared" ref="AN10:AN31" si="5">COUNTIF($C10:$AG10,$AN$1)</f>
        <v>0</v>
      </c>
      <c r="AO10" s="100">
        <f t="shared" ref="AO10:AO31" si="6">COUNTIF($C10:$AG10,$AO$1)</f>
        <v>0</v>
      </c>
      <c r="AP10" s="101"/>
      <c r="AQ10" s="102">
        <f>SUM(AL10:AN10)</f>
        <v>0</v>
      </c>
      <c r="AR10" s="54"/>
    </row>
    <row r="11" spans="1:44" s="31" customFormat="1" ht="22.15" customHeight="1" x14ac:dyDescent="0.25">
      <c r="B11" s="103" t="str">
        <f>IF(ADMIN!B10="","",ADMIN!B10)</f>
        <v>BB MOMO</v>
      </c>
      <c r="C11" s="130"/>
      <c r="D11" s="130"/>
      <c r="E11" s="131"/>
      <c r="F11" s="130"/>
      <c r="G11" s="130"/>
      <c r="H11" s="130"/>
      <c r="I11" s="130"/>
      <c r="J11" s="130"/>
      <c r="K11" s="130"/>
      <c r="L11" s="131"/>
      <c r="M11" s="130"/>
      <c r="N11" s="130"/>
      <c r="O11" s="130"/>
      <c r="P11" s="130"/>
      <c r="Q11" s="130"/>
      <c r="R11" s="130"/>
      <c r="S11" s="131"/>
      <c r="T11" s="130"/>
      <c r="U11" s="130"/>
      <c r="V11" s="130"/>
      <c r="W11" s="130"/>
      <c r="X11" s="130"/>
      <c r="Y11" s="130"/>
      <c r="Z11" s="131"/>
      <c r="AA11" s="130"/>
      <c r="AB11" s="130"/>
      <c r="AC11" s="130"/>
      <c r="AD11" s="130"/>
      <c r="AE11" s="130"/>
      <c r="AF11" s="130"/>
      <c r="AG11" s="133"/>
      <c r="AH11" s="97"/>
      <c r="AJ11" s="98"/>
      <c r="AK11" s="99">
        <f t="shared" si="2"/>
        <v>0</v>
      </c>
      <c r="AL11" s="100">
        <f t="shared" si="3"/>
        <v>0</v>
      </c>
      <c r="AM11" s="100">
        <f t="shared" si="4"/>
        <v>0</v>
      </c>
      <c r="AN11" s="100">
        <f t="shared" si="5"/>
        <v>0</v>
      </c>
      <c r="AO11" s="100">
        <f t="shared" si="6"/>
        <v>0</v>
      </c>
      <c r="AP11" s="101"/>
      <c r="AQ11" s="102">
        <f t="shared" ref="AQ11:AQ36" si="7">SUM(AL11:AN11)</f>
        <v>0</v>
      </c>
      <c r="AR11" s="54"/>
    </row>
    <row r="12" spans="1:44" s="31" customFormat="1" ht="22.15" customHeight="1" x14ac:dyDescent="0.25">
      <c r="B12" s="96" t="str">
        <f>IF(ADMIN!B11="","",ADMIN!B11)</f>
        <v>CC MIMI</v>
      </c>
      <c r="C12" s="130"/>
      <c r="D12" s="130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0"/>
      <c r="AC12" s="130"/>
      <c r="AD12" s="130"/>
      <c r="AE12" s="130"/>
      <c r="AF12" s="130"/>
      <c r="AG12" s="132"/>
      <c r="AH12" s="97"/>
      <c r="AJ12" s="98"/>
      <c r="AK12" s="99">
        <f t="shared" si="2"/>
        <v>0</v>
      </c>
      <c r="AL12" s="100">
        <f t="shared" si="3"/>
        <v>0</v>
      </c>
      <c r="AM12" s="100">
        <f t="shared" si="4"/>
        <v>0</v>
      </c>
      <c r="AN12" s="100">
        <f t="shared" si="5"/>
        <v>0</v>
      </c>
      <c r="AO12" s="100">
        <f t="shared" si="6"/>
        <v>0</v>
      </c>
      <c r="AP12" s="101"/>
      <c r="AQ12" s="102">
        <f t="shared" si="7"/>
        <v>0</v>
      </c>
      <c r="AR12" s="54"/>
    </row>
    <row r="13" spans="1:44" s="31" customFormat="1" ht="22.15" customHeight="1" x14ac:dyDescent="0.25">
      <c r="B13" s="103" t="str">
        <f>IF(ADMIN!B12="","",ADMIN!B12)</f>
        <v>DD POPO</v>
      </c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130"/>
      <c r="AB13" s="130"/>
      <c r="AC13" s="130"/>
      <c r="AD13" s="130"/>
      <c r="AE13" s="130"/>
      <c r="AF13" s="130"/>
      <c r="AG13" s="132"/>
      <c r="AH13" s="97"/>
      <c r="AJ13" s="98"/>
      <c r="AK13" s="99">
        <f t="shared" si="2"/>
        <v>0</v>
      </c>
      <c r="AL13" s="100">
        <f t="shared" si="3"/>
        <v>0</v>
      </c>
      <c r="AM13" s="100">
        <f t="shared" si="4"/>
        <v>0</v>
      </c>
      <c r="AN13" s="100">
        <f t="shared" si="5"/>
        <v>0</v>
      </c>
      <c r="AO13" s="100">
        <f t="shared" si="6"/>
        <v>0</v>
      </c>
      <c r="AP13" s="101"/>
      <c r="AQ13" s="102">
        <f t="shared" si="7"/>
        <v>0</v>
      </c>
      <c r="AR13" s="54"/>
    </row>
    <row r="14" spans="1:44" s="31" customFormat="1" ht="22.15" customHeight="1" x14ac:dyDescent="0.25">
      <c r="B14" s="96" t="str">
        <f>IF(ADMIN!B13="","",ADMIN!B13)</f>
        <v>EE TOTO</v>
      </c>
      <c r="C14" s="130"/>
      <c r="D14" s="130"/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30"/>
      <c r="Z14" s="130"/>
      <c r="AA14" s="130"/>
      <c r="AB14" s="130"/>
      <c r="AC14" s="130"/>
      <c r="AD14" s="130"/>
      <c r="AE14" s="130"/>
      <c r="AF14" s="130"/>
      <c r="AG14" s="132"/>
      <c r="AH14" s="97"/>
      <c r="AJ14" s="98"/>
      <c r="AK14" s="99">
        <f t="shared" si="2"/>
        <v>0</v>
      </c>
      <c r="AL14" s="100">
        <f t="shared" si="3"/>
        <v>0</v>
      </c>
      <c r="AM14" s="100">
        <f t="shared" si="4"/>
        <v>0</v>
      </c>
      <c r="AN14" s="100">
        <f t="shared" si="5"/>
        <v>0</v>
      </c>
      <c r="AO14" s="100">
        <f t="shared" si="6"/>
        <v>0</v>
      </c>
      <c r="AP14" s="101"/>
      <c r="AQ14" s="102">
        <f t="shared" si="7"/>
        <v>0</v>
      </c>
      <c r="AR14" s="54"/>
    </row>
    <row r="15" spans="1:44" s="31" customFormat="1" ht="22.15" customHeight="1" x14ac:dyDescent="0.25">
      <c r="B15" s="103" t="str">
        <f>IF(ADMIN!B14="","",ADMIN!B14)</f>
        <v>FF MOMO</v>
      </c>
      <c r="C15" s="130"/>
      <c r="D15" s="130"/>
      <c r="E15" s="130"/>
      <c r="F15" s="130"/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30"/>
      <c r="Z15" s="130"/>
      <c r="AA15" s="130"/>
      <c r="AB15" s="130"/>
      <c r="AC15" s="130"/>
      <c r="AD15" s="130"/>
      <c r="AE15" s="130"/>
      <c r="AF15" s="130"/>
      <c r="AG15" s="132"/>
      <c r="AH15" s="97"/>
      <c r="AJ15" s="98"/>
      <c r="AK15" s="99">
        <f t="shared" si="2"/>
        <v>0</v>
      </c>
      <c r="AL15" s="100">
        <f t="shared" si="3"/>
        <v>0</v>
      </c>
      <c r="AM15" s="100">
        <f t="shared" si="4"/>
        <v>0</v>
      </c>
      <c r="AN15" s="100">
        <f t="shared" si="5"/>
        <v>0</v>
      </c>
      <c r="AO15" s="100">
        <f t="shared" si="6"/>
        <v>0</v>
      </c>
      <c r="AP15" s="101"/>
      <c r="AQ15" s="102">
        <f t="shared" si="7"/>
        <v>0</v>
      </c>
      <c r="AR15" s="54"/>
    </row>
    <row r="16" spans="1:44" s="31" customFormat="1" ht="22.15" customHeight="1" x14ac:dyDescent="0.25">
      <c r="B16" s="96" t="str">
        <f>IF(ADMIN!B15="","",ADMIN!B15)</f>
        <v>ZZ POPO</v>
      </c>
      <c r="C16" s="130"/>
      <c r="D16" s="130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2"/>
      <c r="AH16" s="97"/>
      <c r="AJ16" s="98"/>
      <c r="AK16" s="99">
        <f t="shared" si="2"/>
        <v>0</v>
      </c>
      <c r="AL16" s="100">
        <f t="shared" si="3"/>
        <v>0</v>
      </c>
      <c r="AM16" s="100">
        <f t="shared" si="4"/>
        <v>0</v>
      </c>
      <c r="AN16" s="100">
        <f t="shared" si="5"/>
        <v>0</v>
      </c>
      <c r="AO16" s="100">
        <f t="shared" si="6"/>
        <v>0</v>
      </c>
      <c r="AP16" s="101"/>
      <c r="AQ16" s="102">
        <f t="shared" si="7"/>
        <v>0</v>
      </c>
      <c r="AR16" s="54"/>
    </row>
    <row r="17" spans="2:44" s="31" customFormat="1" ht="22.15" customHeight="1" x14ac:dyDescent="0.25">
      <c r="B17" s="103" t="str">
        <f>IF(ADMIN!B16="","",ADMIN!B16)</f>
        <v>EP BIBI</v>
      </c>
      <c r="C17" s="130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2"/>
      <c r="AH17" s="97"/>
      <c r="AJ17" s="98"/>
      <c r="AK17" s="99">
        <f t="shared" si="2"/>
        <v>0</v>
      </c>
      <c r="AL17" s="100">
        <f t="shared" si="3"/>
        <v>0</v>
      </c>
      <c r="AM17" s="100">
        <f t="shared" si="4"/>
        <v>0</v>
      </c>
      <c r="AN17" s="100">
        <f t="shared" si="5"/>
        <v>0</v>
      </c>
      <c r="AO17" s="100">
        <f t="shared" si="6"/>
        <v>0</v>
      </c>
      <c r="AP17" s="101"/>
      <c r="AQ17" s="102">
        <f t="shared" si="7"/>
        <v>0</v>
      </c>
      <c r="AR17" s="54"/>
    </row>
    <row r="18" spans="2:44" s="31" customFormat="1" ht="22.15" customHeight="1" x14ac:dyDescent="0.25">
      <c r="B18" s="96" t="str">
        <f>IF(ADMIN!B17="","",ADMIN!B17)</f>
        <v>WW ERE</v>
      </c>
      <c r="C18" s="130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 t="s">
        <v>39</v>
      </c>
      <c r="AD18" s="130"/>
      <c r="AE18" s="130"/>
      <c r="AF18" s="130"/>
      <c r="AG18" s="132"/>
      <c r="AH18" s="97"/>
      <c r="AJ18" s="98"/>
      <c r="AK18" s="99">
        <f t="shared" si="2"/>
        <v>0</v>
      </c>
      <c r="AL18" s="100">
        <f t="shared" si="3"/>
        <v>0</v>
      </c>
      <c r="AM18" s="100">
        <f t="shared" si="4"/>
        <v>0</v>
      </c>
      <c r="AN18" s="100">
        <f t="shared" si="5"/>
        <v>0</v>
      </c>
      <c r="AO18" s="100">
        <f t="shared" si="6"/>
        <v>1</v>
      </c>
      <c r="AP18" s="101">
        <v>19</v>
      </c>
      <c r="AQ18" s="102">
        <f t="shared" si="7"/>
        <v>0</v>
      </c>
      <c r="AR18" s="54"/>
    </row>
    <row r="19" spans="2:44" s="31" customFormat="1" ht="22.15" customHeight="1" x14ac:dyDescent="0.25">
      <c r="B19" s="103" t="str">
        <f>IF(ADMIN!B18="","",ADMIN!B18)</f>
        <v>MM KELY</v>
      </c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0"/>
      <c r="AE19" s="130"/>
      <c r="AF19" s="130"/>
      <c r="AG19" s="132"/>
      <c r="AH19" s="97"/>
      <c r="AJ19" s="98"/>
      <c r="AK19" s="99">
        <f t="shared" si="2"/>
        <v>0</v>
      </c>
      <c r="AL19" s="100">
        <f t="shared" si="3"/>
        <v>0</v>
      </c>
      <c r="AM19" s="100">
        <f t="shared" si="4"/>
        <v>0</v>
      </c>
      <c r="AN19" s="100">
        <f t="shared" si="5"/>
        <v>0</v>
      </c>
      <c r="AO19" s="100">
        <f t="shared" si="6"/>
        <v>0</v>
      </c>
      <c r="AP19" s="101"/>
      <c r="AQ19" s="102">
        <f t="shared" si="7"/>
        <v>0</v>
      </c>
      <c r="AR19" s="54"/>
    </row>
    <row r="20" spans="2:44" s="31" customFormat="1" ht="22.15" customHeight="1" x14ac:dyDescent="0.25">
      <c r="B20" s="104" t="str">
        <f>IF(ADMIN!B19="","",ADMIN!B19)</f>
        <v>PP NINI</v>
      </c>
      <c r="C20" s="130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2"/>
      <c r="AH20" s="97"/>
      <c r="AJ20" s="98"/>
      <c r="AK20" s="99">
        <f t="shared" si="2"/>
        <v>0</v>
      </c>
      <c r="AL20" s="100">
        <f t="shared" si="3"/>
        <v>0</v>
      </c>
      <c r="AM20" s="100">
        <f t="shared" si="4"/>
        <v>0</v>
      </c>
      <c r="AN20" s="100">
        <f t="shared" si="5"/>
        <v>0</v>
      </c>
      <c r="AO20" s="100">
        <f t="shared" si="6"/>
        <v>0</v>
      </c>
      <c r="AP20" s="101"/>
      <c r="AQ20" s="102">
        <f t="shared" si="7"/>
        <v>0</v>
      </c>
      <c r="AR20" s="54"/>
    </row>
    <row r="21" spans="2:44" s="31" customFormat="1" ht="22.15" customHeight="1" x14ac:dyDescent="0.25">
      <c r="B21" s="103" t="str">
        <f>IF(ADMIN!B20="","",ADMIN!B20)</f>
        <v>RE POLI</v>
      </c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0"/>
      <c r="AE21" s="130"/>
      <c r="AF21" s="130"/>
      <c r="AG21" s="132"/>
      <c r="AH21" s="97"/>
      <c r="AJ21" s="98"/>
      <c r="AK21" s="99">
        <f t="shared" si="2"/>
        <v>0</v>
      </c>
      <c r="AL21" s="100">
        <f t="shared" si="3"/>
        <v>0</v>
      </c>
      <c r="AM21" s="100">
        <f t="shared" si="4"/>
        <v>0</v>
      </c>
      <c r="AN21" s="100">
        <f t="shared" si="5"/>
        <v>0</v>
      </c>
      <c r="AO21" s="100">
        <f t="shared" si="6"/>
        <v>0</v>
      </c>
      <c r="AP21" s="101"/>
      <c r="AQ21" s="102">
        <f t="shared" si="7"/>
        <v>0</v>
      </c>
      <c r="AR21" s="54"/>
    </row>
    <row r="22" spans="2:44" s="31" customFormat="1" ht="22.15" customHeight="1" x14ac:dyDescent="0.25">
      <c r="B22" s="96" t="str">
        <f>IF(ADMIN!B21="","",ADMIN!B21)</f>
        <v>ZU MILI</v>
      </c>
      <c r="C22" s="130"/>
      <c r="D22" s="130"/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130"/>
      <c r="AA22" s="130"/>
      <c r="AB22" s="130"/>
      <c r="AC22" s="130"/>
      <c r="AD22" s="130"/>
      <c r="AE22" s="130"/>
      <c r="AF22" s="130"/>
      <c r="AG22" s="132"/>
      <c r="AH22" s="97"/>
      <c r="AJ22" s="98"/>
      <c r="AK22" s="99">
        <f t="shared" si="2"/>
        <v>0</v>
      </c>
      <c r="AL22" s="100">
        <f t="shared" si="3"/>
        <v>0</v>
      </c>
      <c r="AM22" s="100">
        <f t="shared" si="4"/>
        <v>0</v>
      </c>
      <c r="AN22" s="100">
        <f t="shared" si="5"/>
        <v>0</v>
      </c>
      <c r="AO22" s="100">
        <f t="shared" si="6"/>
        <v>0</v>
      </c>
      <c r="AP22" s="101"/>
      <c r="AQ22" s="102">
        <f t="shared" si="7"/>
        <v>0</v>
      </c>
      <c r="AR22" s="54"/>
    </row>
    <row r="23" spans="2:44" s="31" customFormat="1" ht="22.15" customHeight="1" x14ac:dyDescent="0.25">
      <c r="B23" s="103" t="str">
        <f>IF(ADMIN!B22="","",ADMIN!B22)</f>
        <v>XI XOXO</v>
      </c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0"/>
      <c r="AE23" s="130"/>
      <c r="AF23" s="130"/>
      <c r="AG23" s="132"/>
      <c r="AH23" s="97"/>
      <c r="AJ23" s="98"/>
      <c r="AK23" s="99">
        <f t="shared" si="2"/>
        <v>0</v>
      </c>
      <c r="AL23" s="100">
        <f t="shared" si="3"/>
        <v>0</v>
      </c>
      <c r="AM23" s="100">
        <f t="shared" si="4"/>
        <v>0</v>
      </c>
      <c r="AN23" s="100">
        <f t="shared" si="5"/>
        <v>0</v>
      </c>
      <c r="AO23" s="100">
        <f t="shared" si="6"/>
        <v>0</v>
      </c>
      <c r="AP23" s="101"/>
      <c r="AQ23" s="102">
        <f t="shared" si="7"/>
        <v>0</v>
      </c>
      <c r="AR23" s="54"/>
    </row>
    <row r="24" spans="2:44" s="31" customFormat="1" ht="22.15" customHeight="1" x14ac:dyDescent="0.25">
      <c r="B24" s="96" t="str">
        <f>IF(ADMIN!B23="","",ADMIN!B23)</f>
        <v>VE VIVI</v>
      </c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2"/>
      <c r="AH24" s="97"/>
      <c r="AJ24" s="98"/>
      <c r="AK24" s="99">
        <f t="shared" si="2"/>
        <v>0</v>
      </c>
      <c r="AL24" s="100">
        <f t="shared" si="3"/>
        <v>0</v>
      </c>
      <c r="AM24" s="100">
        <f t="shared" si="4"/>
        <v>0</v>
      </c>
      <c r="AN24" s="100">
        <f t="shared" si="5"/>
        <v>0</v>
      </c>
      <c r="AO24" s="100">
        <f t="shared" si="6"/>
        <v>0</v>
      </c>
      <c r="AP24" s="101"/>
      <c r="AQ24" s="102">
        <f t="shared" si="7"/>
        <v>0</v>
      </c>
      <c r="AR24" s="54"/>
    </row>
    <row r="25" spans="2:44" s="31" customFormat="1" ht="22.15" customHeight="1" x14ac:dyDescent="0.25">
      <c r="B25" s="103" t="str">
        <f>IF(ADMIN!B24="","",ADMIN!B24)</f>
        <v>PI MALI</v>
      </c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2"/>
      <c r="AH25" s="97"/>
      <c r="AJ25" s="98"/>
      <c r="AK25" s="99">
        <f t="shared" si="2"/>
        <v>0</v>
      </c>
      <c r="AL25" s="100">
        <f t="shared" si="3"/>
        <v>0</v>
      </c>
      <c r="AM25" s="100">
        <f t="shared" si="4"/>
        <v>0</v>
      </c>
      <c r="AN25" s="100">
        <f t="shared" si="5"/>
        <v>0</v>
      </c>
      <c r="AO25" s="100">
        <f t="shared" si="6"/>
        <v>0</v>
      </c>
      <c r="AP25" s="101"/>
      <c r="AQ25" s="102">
        <f t="shared" si="7"/>
        <v>0</v>
      </c>
      <c r="AR25" s="54"/>
    </row>
    <row r="26" spans="2:44" s="31" customFormat="1" ht="22.15" customHeight="1" x14ac:dyDescent="0.25">
      <c r="B26" s="96" t="str">
        <f>IF(ADMIN!B25="","",ADMIN!B25)</f>
        <v>NO NINA</v>
      </c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2"/>
      <c r="AH26" s="97"/>
      <c r="AJ26" s="98"/>
      <c r="AK26" s="99">
        <f t="shared" si="2"/>
        <v>0</v>
      </c>
      <c r="AL26" s="100">
        <f t="shared" si="3"/>
        <v>0</v>
      </c>
      <c r="AM26" s="100">
        <f t="shared" si="4"/>
        <v>0</v>
      </c>
      <c r="AN26" s="100">
        <f t="shared" si="5"/>
        <v>0</v>
      </c>
      <c r="AO26" s="100">
        <f t="shared" si="6"/>
        <v>0</v>
      </c>
      <c r="AP26" s="101"/>
      <c r="AQ26" s="102">
        <f t="shared" si="7"/>
        <v>0</v>
      </c>
      <c r="AR26" s="54"/>
    </row>
    <row r="27" spans="2:44" s="31" customFormat="1" ht="22.15" customHeight="1" x14ac:dyDescent="0.25">
      <c r="B27" s="103" t="str">
        <f>IF(ADMIN!B26="","",ADMIN!B26)</f>
        <v>MI NONO</v>
      </c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2"/>
      <c r="AH27" s="97"/>
      <c r="AJ27" s="98"/>
      <c r="AK27" s="99">
        <f t="shared" si="2"/>
        <v>0</v>
      </c>
      <c r="AL27" s="100">
        <f t="shared" si="3"/>
        <v>0</v>
      </c>
      <c r="AM27" s="100">
        <f t="shared" si="4"/>
        <v>0</v>
      </c>
      <c r="AN27" s="100">
        <f t="shared" si="5"/>
        <v>0</v>
      </c>
      <c r="AO27" s="100">
        <f t="shared" si="6"/>
        <v>0</v>
      </c>
      <c r="AP27" s="101"/>
      <c r="AQ27" s="102">
        <f t="shared" si="7"/>
        <v>0</v>
      </c>
      <c r="AR27" s="54"/>
    </row>
    <row r="28" spans="2:44" s="31" customFormat="1" ht="22.15" customHeight="1" x14ac:dyDescent="0.25">
      <c r="B28" s="96" t="str">
        <f>IF(ADMIN!B27="","",ADMIN!B27)</f>
        <v>TO MARIO</v>
      </c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2"/>
      <c r="AH28" s="97"/>
      <c r="AJ28" s="98"/>
      <c r="AK28" s="99">
        <f t="shared" si="2"/>
        <v>0</v>
      </c>
      <c r="AL28" s="100">
        <f t="shared" si="3"/>
        <v>0</v>
      </c>
      <c r="AM28" s="100">
        <f t="shared" si="4"/>
        <v>0</v>
      </c>
      <c r="AN28" s="100">
        <f t="shared" si="5"/>
        <v>0</v>
      </c>
      <c r="AO28" s="100">
        <f t="shared" si="6"/>
        <v>0</v>
      </c>
      <c r="AP28" s="101"/>
      <c r="AQ28" s="102">
        <f t="shared" si="7"/>
        <v>0</v>
      </c>
      <c r="AR28" s="54"/>
    </row>
    <row r="29" spans="2:44" s="31" customFormat="1" ht="22.15" customHeight="1" x14ac:dyDescent="0.25">
      <c r="B29" s="103" t="str">
        <f>IF(ADMIN!B28="","",ADMIN!B28)</f>
        <v>ZA POIO</v>
      </c>
      <c r="C29" s="130"/>
      <c r="D29" s="130"/>
      <c r="E29" s="130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2"/>
      <c r="AH29" s="97"/>
      <c r="AJ29" s="98"/>
      <c r="AK29" s="99">
        <f t="shared" si="2"/>
        <v>0</v>
      </c>
      <c r="AL29" s="100">
        <f t="shared" si="3"/>
        <v>0</v>
      </c>
      <c r="AM29" s="100">
        <f t="shared" si="4"/>
        <v>0</v>
      </c>
      <c r="AN29" s="100">
        <f t="shared" si="5"/>
        <v>0</v>
      </c>
      <c r="AO29" s="100">
        <f t="shared" si="6"/>
        <v>0</v>
      </c>
      <c r="AP29" s="101"/>
      <c r="AQ29" s="102">
        <f t="shared" si="7"/>
        <v>0</v>
      </c>
      <c r="AR29" s="54"/>
    </row>
    <row r="30" spans="2:44" s="31" customFormat="1" ht="22.15" customHeight="1" x14ac:dyDescent="0.25">
      <c r="B30" s="103" t="str">
        <f>IF(ADMIN!B29="","",ADMIN!B29)</f>
        <v/>
      </c>
      <c r="C30" s="130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30"/>
      <c r="Z30" s="130"/>
      <c r="AA30" s="130"/>
      <c r="AB30" s="130"/>
      <c r="AC30" s="130"/>
      <c r="AD30" s="130"/>
      <c r="AE30" s="130"/>
      <c r="AF30" s="130"/>
      <c r="AG30" s="132"/>
      <c r="AH30" s="97"/>
      <c r="AJ30" s="98"/>
      <c r="AK30" s="99">
        <f t="shared" si="2"/>
        <v>0</v>
      </c>
      <c r="AL30" s="100">
        <f t="shared" si="3"/>
        <v>0</v>
      </c>
      <c r="AM30" s="100">
        <f t="shared" si="4"/>
        <v>0</v>
      </c>
      <c r="AN30" s="100">
        <f t="shared" si="5"/>
        <v>0</v>
      </c>
      <c r="AO30" s="100">
        <f t="shared" si="6"/>
        <v>0</v>
      </c>
      <c r="AP30" s="101"/>
      <c r="AQ30" s="102">
        <f t="shared" si="7"/>
        <v>0</v>
      </c>
      <c r="AR30" s="54"/>
    </row>
    <row r="31" spans="2:44" s="31" customFormat="1" ht="22.15" customHeight="1" x14ac:dyDescent="0.25">
      <c r="B31" s="103" t="str">
        <f>IF(ADMIN!B30="","",ADMIN!B30)</f>
        <v/>
      </c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2"/>
      <c r="AH31" s="97"/>
      <c r="AJ31" s="98"/>
      <c r="AK31" s="99">
        <f t="shared" si="2"/>
        <v>0</v>
      </c>
      <c r="AL31" s="100">
        <f t="shared" si="3"/>
        <v>0</v>
      </c>
      <c r="AM31" s="100">
        <f t="shared" si="4"/>
        <v>0</v>
      </c>
      <c r="AN31" s="100">
        <f t="shared" si="5"/>
        <v>0</v>
      </c>
      <c r="AO31" s="100">
        <f t="shared" si="6"/>
        <v>0</v>
      </c>
      <c r="AP31" s="101"/>
      <c r="AQ31" s="102">
        <f t="shared" si="7"/>
        <v>0</v>
      </c>
      <c r="AR31" s="54"/>
    </row>
    <row r="32" spans="2:44" s="31" customFormat="1" ht="22.15" customHeight="1" x14ac:dyDescent="0.25">
      <c r="B32" s="46" t="str">
        <f>ADMIN!B31</f>
        <v>EQUIPE 2</v>
      </c>
      <c r="C32" s="134"/>
      <c r="D32" s="135"/>
      <c r="E32" s="135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  <c r="AD32" s="135"/>
      <c r="AE32" s="135"/>
      <c r="AF32" s="135"/>
      <c r="AG32" s="136"/>
      <c r="AH32" s="105"/>
      <c r="AJ32" s="98"/>
      <c r="AK32" s="106"/>
      <c r="AL32" s="107"/>
      <c r="AM32" s="107"/>
      <c r="AN32" s="107"/>
      <c r="AO32" s="107"/>
      <c r="AP32" s="107"/>
      <c r="AQ32" s="108"/>
      <c r="AR32" s="54"/>
    </row>
    <row r="33" spans="2:44" s="31" customFormat="1" ht="22.15" customHeight="1" x14ac:dyDescent="0.25">
      <c r="B33" s="104" t="str">
        <f>IF(ADMIN!B32="","",ADMIN!B32)</f>
        <v>BIBI MOMO</v>
      </c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0"/>
      <c r="AE33" s="130"/>
      <c r="AF33" s="130"/>
      <c r="AG33" s="132"/>
      <c r="AH33" s="97"/>
      <c r="AJ33" s="98"/>
      <c r="AK33" s="99">
        <f>COUNTIF($C33:$AG33,$AK$1)+COUNTIF($C33:$AG33,$AK$1&amp;"/2")/2</f>
        <v>0</v>
      </c>
      <c r="AL33" s="100">
        <f>COUNTIF($C33:$AG33,$AL$1)</f>
        <v>0</v>
      </c>
      <c r="AM33" s="100">
        <f>COUNTIF($C33:$AG33,$AM$1)</f>
        <v>0</v>
      </c>
      <c r="AN33" s="100">
        <f>COUNTIF($C33:$AG33,$AN$1)</f>
        <v>0</v>
      </c>
      <c r="AO33" s="100">
        <f>COUNTIF($C33:$AG33,$AO$1)</f>
        <v>0</v>
      </c>
      <c r="AP33" s="100"/>
      <c r="AQ33" s="109">
        <f t="shared" ref="AQ33:AQ35" si="8">SUM(AL33:AN33)</f>
        <v>0</v>
      </c>
      <c r="AR33" s="54"/>
    </row>
    <row r="34" spans="2:44" s="31" customFormat="1" ht="22.15" customHeight="1" x14ac:dyDescent="0.25">
      <c r="B34" s="104" t="str">
        <f>IF(ADMIN!B33="","",ADMIN!B33)</f>
        <v/>
      </c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0"/>
      <c r="AE34" s="130"/>
      <c r="AF34" s="130"/>
      <c r="AG34" s="132"/>
      <c r="AH34" s="97"/>
      <c r="AJ34" s="98"/>
      <c r="AK34" s="99">
        <f>COUNTIF($C34:$AG34,$AK$1)+COUNTIF($C34:$AG34,$AK$1&amp;"/2")/2</f>
        <v>0</v>
      </c>
      <c r="AL34" s="100">
        <f>COUNTIF($C34:$AG34,$AL$1)</f>
        <v>0</v>
      </c>
      <c r="AM34" s="100">
        <f>COUNTIF($C34:$AG34,$AM$1)</f>
        <v>0</v>
      </c>
      <c r="AN34" s="100">
        <f>COUNTIF($C34:$AG34,$AN$1)</f>
        <v>0</v>
      </c>
      <c r="AO34" s="100">
        <f>COUNTIF($C34:$AG34,$AO$1)</f>
        <v>0</v>
      </c>
      <c r="AP34" s="100"/>
      <c r="AQ34" s="109">
        <f t="shared" si="8"/>
        <v>0</v>
      </c>
      <c r="AR34" s="54"/>
    </row>
    <row r="35" spans="2:44" s="54" customFormat="1" ht="22.15" customHeight="1" thickBot="1" x14ac:dyDescent="0.3">
      <c r="B35" s="110" t="str">
        <f>IF(ADMIN!B34="","",ADMIN!B34)</f>
        <v>BABA MAMA</v>
      </c>
      <c r="C35" s="137"/>
      <c r="D35" s="137"/>
      <c r="E35" s="137"/>
      <c r="F35" s="137"/>
      <c r="G35" s="137"/>
      <c r="H35" s="137"/>
      <c r="I35" s="137"/>
      <c r="J35" s="137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38"/>
      <c r="AH35" s="111"/>
      <c r="AJ35" s="98"/>
      <c r="AK35" s="99">
        <f>COUNTIF($C35:$AG35,$AK$1)+COUNTIF($C35:$AG35,$AK$1&amp;"/2")/2</f>
        <v>0</v>
      </c>
      <c r="AL35" s="100">
        <f>COUNTIF($C35:$AG35,$AL$1)</f>
        <v>0</v>
      </c>
      <c r="AM35" s="100">
        <f>COUNTIF($C35:$AG35,$AM$1)</f>
        <v>0</v>
      </c>
      <c r="AN35" s="100">
        <f>COUNTIF($C35:$AG35,$AN$1)</f>
        <v>0</v>
      </c>
      <c r="AO35" s="100">
        <f>COUNTIF($C35:$AG35,$AO$1)</f>
        <v>0</v>
      </c>
      <c r="AP35" s="100"/>
      <c r="AQ35" s="109">
        <f t="shared" si="8"/>
        <v>0</v>
      </c>
    </row>
    <row r="36" spans="2:44" s="54" customFormat="1" ht="15.75" thickBot="1" x14ac:dyDescent="0.3">
      <c r="AJ36" s="112" t="s">
        <v>41</v>
      </c>
      <c r="AK36" s="113">
        <f>SUM(AK10:AK31,AK33:AK35)</f>
        <v>0</v>
      </c>
      <c r="AL36" s="114">
        <f t="shared" ref="AL36:AO36" si="9">SUM(AL10:AL31,AL33:AL35)</f>
        <v>0</v>
      </c>
      <c r="AM36" s="114">
        <f t="shared" si="9"/>
        <v>0</v>
      </c>
      <c r="AN36" s="114">
        <f t="shared" si="9"/>
        <v>0</v>
      </c>
      <c r="AO36" s="114">
        <f t="shared" si="9"/>
        <v>1</v>
      </c>
      <c r="AP36" s="115"/>
      <c r="AQ36" s="116">
        <f t="shared" si="7"/>
        <v>0</v>
      </c>
    </row>
    <row r="37" spans="2:44" s="51" customFormat="1" x14ac:dyDescent="0.25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7" stopIfTrue="1">
      <formula>MOD(ROW(),2)=0</formula>
    </cfRule>
  </conditionalFormatting>
  <conditionalFormatting sqref="C7:AG8 C10:AG31 C33:AG35">
    <cfRule type="expression" dxfId="5" priority="2" stopIfTrue="1">
      <formula>WEEKDAY(C$8,2)&gt;5</formula>
    </cfRule>
    <cfRule type="expression" dxfId="4" priority="3" stopIfTrue="1">
      <formula>AND(C$8&lt;&gt;"",COUNTIF(Feries,C$8)&gt;0)</formula>
    </cfRule>
    <cfRule type="expression" dxfId="3" priority="4" stopIfTrue="1">
      <formula>AND(C$8&lt;&gt;"",COUNTIF(Recup_FN,C$8)&gt;0)</formula>
    </cfRule>
  </conditionalFormatting>
  <conditionalFormatting sqref="C10:AG31 C33:AG35">
    <cfRule type="containsText" dxfId="2" priority="5" stopIfTrue="1" operator="containsText" text="TLT">
      <formula>NOT(ISERROR(SEARCH("TLT",C10)))</formula>
    </cfRule>
    <cfRule type="beginsWith" dxfId="1" priority="6" stopIfTrue="1" operator="beginsWith" text="C">
      <formula>LEFT(C10,LEN("C"))="C"</formula>
    </cfRule>
  </conditionalFormatting>
  <conditionalFormatting sqref="C7:AG35">
    <cfRule type="expression" dxfId="0" priority="1">
      <formula>MONTH(C$8)&gt;$A$4</formula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1</xdr:col>
                    <xdr:colOff>38100</xdr:colOff>
                    <xdr:row>1</xdr:row>
                    <xdr:rowOff>95250</xdr:rowOff>
                  </from>
                  <to>
                    <xdr:col>1</xdr:col>
                    <xdr:colOff>200025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H51"/>
  <sheetViews>
    <sheetView workbookViewId="0">
      <pane ySplit="1" topLeftCell="A2" activePane="bottomLeft" state="frozen"/>
      <selection activeCell="D9" sqref="D9"/>
      <selection pane="bottomLeft" activeCell="E15" sqref="E15"/>
    </sheetView>
  </sheetViews>
  <sheetFormatPr baseColWidth="10" defaultRowHeight="15" x14ac:dyDescent="0.25"/>
  <cols>
    <col min="1" max="1" width="11.5703125" style="94"/>
    <col min="2" max="2" width="11.5703125" style="122"/>
  </cols>
  <sheetData>
    <row r="1" spans="1:4" x14ac:dyDescent="0.25">
      <c r="A1" s="95" t="s">
        <v>88</v>
      </c>
      <c r="B1" s="123" t="s">
        <v>89</v>
      </c>
      <c r="C1" s="95" t="s">
        <v>90</v>
      </c>
      <c r="D1" s="95" t="s">
        <v>91</v>
      </c>
    </row>
    <row r="2" spans="1:4" x14ac:dyDescent="0.25">
      <c r="A2" s="94">
        <v>1</v>
      </c>
      <c r="B2" s="122">
        <v>44557</v>
      </c>
      <c r="C2" t="s">
        <v>72</v>
      </c>
      <c r="D2" t="s">
        <v>39</v>
      </c>
    </row>
    <row r="3" spans="1:4" x14ac:dyDescent="0.25">
      <c r="A3" s="94">
        <v>2</v>
      </c>
      <c r="B3" s="122">
        <v>44564</v>
      </c>
      <c r="C3" t="s">
        <v>72</v>
      </c>
      <c r="D3" t="s">
        <v>39</v>
      </c>
    </row>
    <row r="4" spans="1:4" x14ac:dyDescent="0.25">
      <c r="A4" s="94">
        <v>3</v>
      </c>
      <c r="B4" s="122">
        <v>44571</v>
      </c>
      <c r="C4" t="s">
        <v>72</v>
      </c>
      <c r="D4" t="s">
        <v>39</v>
      </c>
    </row>
    <row r="5" spans="1:4" x14ac:dyDescent="0.25">
      <c r="A5" s="94">
        <v>4</v>
      </c>
      <c r="B5" s="122">
        <v>44578</v>
      </c>
      <c r="C5" t="s">
        <v>72</v>
      </c>
      <c r="D5" t="s">
        <v>39</v>
      </c>
    </row>
    <row r="6" spans="1:4" x14ac:dyDescent="0.25">
      <c r="A6" s="94">
        <v>5</v>
      </c>
      <c r="B6" s="122">
        <v>44585</v>
      </c>
      <c r="C6" t="s">
        <v>72</v>
      </c>
      <c r="D6" t="s">
        <v>39</v>
      </c>
    </row>
    <row r="7" spans="1:4" x14ac:dyDescent="0.25">
      <c r="A7" s="94">
        <v>6</v>
      </c>
      <c r="B7" s="122">
        <v>44592</v>
      </c>
      <c r="C7" t="s">
        <v>72</v>
      </c>
      <c r="D7" t="s">
        <v>39</v>
      </c>
    </row>
    <row r="8" spans="1:4" x14ac:dyDescent="0.25">
      <c r="A8" s="94">
        <v>7</v>
      </c>
      <c r="B8" s="122">
        <v>44599</v>
      </c>
      <c r="C8" t="s">
        <v>72</v>
      </c>
      <c r="D8" t="s">
        <v>39</v>
      </c>
    </row>
    <row r="9" spans="1:4" x14ac:dyDescent="0.25">
      <c r="A9" s="94">
        <v>8</v>
      </c>
      <c r="B9" s="122">
        <v>44606</v>
      </c>
      <c r="C9" t="s">
        <v>72</v>
      </c>
      <c r="D9" t="s">
        <v>39</v>
      </c>
    </row>
    <row r="10" spans="1:4" x14ac:dyDescent="0.25">
      <c r="A10" s="94">
        <v>9</v>
      </c>
      <c r="B10" s="122">
        <v>44613</v>
      </c>
      <c r="C10" t="s">
        <v>72</v>
      </c>
      <c r="D10" t="s">
        <v>39</v>
      </c>
    </row>
    <row r="11" spans="1:4" x14ac:dyDescent="0.25">
      <c r="A11" s="94">
        <v>10</v>
      </c>
      <c r="B11" s="122">
        <v>44620</v>
      </c>
      <c r="C11" t="s">
        <v>72</v>
      </c>
      <c r="D11" t="s">
        <v>39</v>
      </c>
    </row>
    <row r="12" spans="1:4" x14ac:dyDescent="0.25">
      <c r="A12" s="94">
        <v>11</v>
      </c>
      <c r="B12" s="122">
        <v>44627</v>
      </c>
      <c r="C12" t="s">
        <v>72</v>
      </c>
      <c r="D12" t="s">
        <v>39</v>
      </c>
    </row>
    <row r="13" spans="1:4" x14ac:dyDescent="0.25">
      <c r="A13" s="94">
        <v>12</v>
      </c>
      <c r="B13" s="122">
        <v>44634</v>
      </c>
      <c r="C13" t="s">
        <v>72</v>
      </c>
      <c r="D13" t="s">
        <v>39</v>
      </c>
    </row>
    <row r="14" spans="1:4" x14ac:dyDescent="0.25">
      <c r="A14" s="94">
        <v>13</v>
      </c>
      <c r="B14" s="122">
        <v>44641</v>
      </c>
      <c r="C14" t="s">
        <v>72</v>
      </c>
      <c r="D14" t="s">
        <v>39</v>
      </c>
    </row>
    <row r="15" spans="1:4" x14ac:dyDescent="0.25">
      <c r="A15" s="94">
        <v>14</v>
      </c>
      <c r="B15" s="122">
        <v>44648</v>
      </c>
      <c r="C15" t="s">
        <v>72</v>
      </c>
      <c r="D15" t="s">
        <v>39</v>
      </c>
    </row>
    <row r="16" spans="1:4" x14ac:dyDescent="0.25">
      <c r="A16" s="94">
        <v>15</v>
      </c>
      <c r="B16" s="122">
        <v>44655</v>
      </c>
      <c r="C16" t="s">
        <v>72</v>
      </c>
      <c r="D16" t="s">
        <v>39</v>
      </c>
    </row>
    <row r="17" spans="1:8" x14ac:dyDescent="0.25">
      <c r="A17" s="94">
        <v>16</v>
      </c>
      <c r="B17" s="122">
        <v>44662</v>
      </c>
      <c r="C17" t="s">
        <v>72</v>
      </c>
      <c r="D17" t="s">
        <v>39</v>
      </c>
    </row>
    <row r="18" spans="1:8" x14ac:dyDescent="0.25">
      <c r="A18" s="94">
        <v>17</v>
      </c>
      <c r="B18" s="122">
        <v>44676</v>
      </c>
      <c r="C18" t="s">
        <v>72</v>
      </c>
      <c r="D18" t="s">
        <v>39</v>
      </c>
      <c r="H18" s="140"/>
    </row>
    <row r="19" spans="1:8" x14ac:dyDescent="0.25">
      <c r="A19" s="94">
        <v>18</v>
      </c>
      <c r="B19" s="122">
        <v>44683</v>
      </c>
      <c r="C19" t="s">
        <v>72</v>
      </c>
      <c r="D19" t="s">
        <v>39</v>
      </c>
    </row>
    <row r="20" spans="1:8" x14ac:dyDescent="0.25">
      <c r="A20" s="94">
        <v>19</v>
      </c>
      <c r="B20" s="122">
        <v>44690</v>
      </c>
      <c r="C20" t="s">
        <v>72</v>
      </c>
      <c r="D20" t="s">
        <v>39</v>
      </c>
    </row>
    <row r="21" spans="1:8" x14ac:dyDescent="0.25">
      <c r="A21" s="94">
        <v>20</v>
      </c>
      <c r="B21" s="122">
        <v>44697</v>
      </c>
      <c r="C21" t="s">
        <v>72</v>
      </c>
      <c r="D21" t="s">
        <v>39</v>
      </c>
    </row>
    <row r="22" spans="1:8" x14ac:dyDescent="0.25">
      <c r="A22" s="94">
        <v>21</v>
      </c>
      <c r="B22" s="122">
        <v>44704</v>
      </c>
      <c r="C22" t="s">
        <v>72</v>
      </c>
      <c r="D22" t="s">
        <v>39</v>
      </c>
    </row>
    <row r="23" spans="1:8" x14ac:dyDescent="0.25">
      <c r="A23" s="94">
        <v>22</v>
      </c>
      <c r="B23" s="122">
        <v>44711</v>
      </c>
      <c r="C23" t="s">
        <v>72</v>
      </c>
      <c r="D23" t="s">
        <v>39</v>
      </c>
    </row>
    <row r="24" spans="1:8" x14ac:dyDescent="0.25">
      <c r="A24" s="94">
        <v>23</v>
      </c>
      <c r="B24" s="122">
        <v>44725</v>
      </c>
      <c r="C24" t="s">
        <v>72</v>
      </c>
      <c r="D24" t="s">
        <v>39</v>
      </c>
    </row>
    <row r="25" spans="1:8" x14ac:dyDescent="0.25">
      <c r="A25" s="94">
        <v>24</v>
      </c>
      <c r="B25" s="122">
        <v>44732</v>
      </c>
      <c r="C25" t="s">
        <v>72</v>
      </c>
      <c r="D25" t="s">
        <v>39</v>
      </c>
    </row>
    <row r="26" spans="1:8" x14ac:dyDescent="0.25">
      <c r="A26" s="94">
        <v>25</v>
      </c>
      <c r="B26" s="122">
        <v>44739</v>
      </c>
      <c r="C26" t="s">
        <v>72</v>
      </c>
      <c r="D26" t="s">
        <v>39</v>
      </c>
    </row>
    <row r="27" spans="1:8" x14ac:dyDescent="0.25">
      <c r="A27" s="94">
        <v>26</v>
      </c>
      <c r="B27" s="122">
        <v>44746</v>
      </c>
      <c r="C27" t="s">
        <v>72</v>
      </c>
      <c r="D27" t="s">
        <v>39</v>
      </c>
    </row>
    <row r="28" spans="1:8" x14ac:dyDescent="0.25">
      <c r="A28" s="94">
        <v>27</v>
      </c>
      <c r="B28" s="122">
        <v>44753</v>
      </c>
      <c r="C28" t="s">
        <v>72</v>
      </c>
      <c r="D28" t="s">
        <v>39</v>
      </c>
    </row>
    <row r="29" spans="1:8" x14ac:dyDescent="0.25">
      <c r="A29" s="94">
        <v>28</v>
      </c>
      <c r="B29" s="122">
        <v>44760</v>
      </c>
      <c r="C29" t="s">
        <v>72</v>
      </c>
      <c r="D29" t="s">
        <v>39</v>
      </c>
    </row>
    <row r="30" spans="1:8" x14ac:dyDescent="0.25">
      <c r="A30" s="94">
        <v>29</v>
      </c>
      <c r="B30" s="122">
        <v>44767</v>
      </c>
      <c r="C30" t="s">
        <v>72</v>
      </c>
      <c r="D30" t="s">
        <v>39</v>
      </c>
    </row>
    <row r="31" spans="1:8" x14ac:dyDescent="0.25">
      <c r="A31" s="94">
        <v>30</v>
      </c>
      <c r="B31" s="122">
        <v>44774</v>
      </c>
      <c r="C31" t="s">
        <v>72</v>
      </c>
      <c r="D31" t="s">
        <v>39</v>
      </c>
    </row>
    <row r="32" spans="1:8" x14ac:dyDescent="0.25">
      <c r="A32" s="94">
        <v>31</v>
      </c>
      <c r="B32" s="122">
        <v>44781</v>
      </c>
      <c r="C32" t="s">
        <v>72</v>
      </c>
      <c r="D32" t="s">
        <v>39</v>
      </c>
    </row>
    <row r="33" spans="1:4" x14ac:dyDescent="0.25">
      <c r="A33" s="94">
        <v>32</v>
      </c>
      <c r="B33" s="122">
        <v>44795</v>
      </c>
      <c r="C33" t="s">
        <v>72</v>
      </c>
      <c r="D33" t="s">
        <v>39</v>
      </c>
    </row>
    <row r="34" spans="1:4" x14ac:dyDescent="0.25">
      <c r="A34" s="94">
        <v>33</v>
      </c>
      <c r="B34" s="122">
        <v>44802</v>
      </c>
      <c r="C34" t="s">
        <v>72</v>
      </c>
      <c r="D34" t="s">
        <v>39</v>
      </c>
    </row>
    <row r="35" spans="1:4" x14ac:dyDescent="0.25">
      <c r="A35" s="94">
        <v>34</v>
      </c>
      <c r="B35" s="122">
        <v>44809</v>
      </c>
      <c r="C35" t="s">
        <v>72</v>
      </c>
      <c r="D35" t="s">
        <v>39</v>
      </c>
    </row>
    <row r="36" spans="1:4" x14ac:dyDescent="0.25">
      <c r="A36" s="94">
        <v>35</v>
      </c>
      <c r="B36" s="122">
        <v>44816</v>
      </c>
      <c r="C36" t="s">
        <v>72</v>
      </c>
      <c r="D36" t="s">
        <v>39</v>
      </c>
    </row>
    <row r="37" spans="1:4" x14ac:dyDescent="0.25">
      <c r="A37" s="94">
        <v>36</v>
      </c>
      <c r="B37" s="122">
        <v>44823</v>
      </c>
      <c r="C37" t="s">
        <v>72</v>
      </c>
      <c r="D37" t="s">
        <v>39</v>
      </c>
    </row>
    <row r="38" spans="1:4" x14ac:dyDescent="0.25">
      <c r="A38" s="94">
        <v>37</v>
      </c>
      <c r="B38" s="94">
        <v>44830</v>
      </c>
      <c r="C38" t="s">
        <v>72</v>
      </c>
      <c r="D38" t="s">
        <v>39</v>
      </c>
    </row>
    <row r="39" spans="1:4" x14ac:dyDescent="0.25">
      <c r="A39" s="94">
        <v>38</v>
      </c>
      <c r="B39" s="94">
        <v>44837</v>
      </c>
      <c r="C39" t="s">
        <v>72</v>
      </c>
      <c r="D39" t="s">
        <v>39</v>
      </c>
    </row>
    <row r="40" spans="1:4" x14ac:dyDescent="0.25">
      <c r="A40" s="94">
        <v>39</v>
      </c>
      <c r="B40" s="94">
        <v>44844</v>
      </c>
      <c r="C40" t="s">
        <v>72</v>
      </c>
      <c r="D40" t="s">
        <v>39</v>
      </c>
    </row>
    <row r="41" spans="1:4" x14ac:dyDescent="0.25">
      <c r="A41" s="94">
        <v>40</v>
      </c>
      <c r="B41" s="94">
        <v>44851</v>
      </c>
      <c r="C41" t="s">
        <v>72</v>
      </c>
      <c r="D41" t="s">
        <v>39</v>
      </c>
    </row>
    <row r="42" spans="1:4" x14ac:dyDescent="0.25">
      <c r="A42" s="94">
        <v>41</v>
      </c>
      <c r="B42" s="122">
        <v>44858</v>
      </c>
      <c r="C42" t="s">
        <v>72</v>
      </c>
      <c r="D42" t="s">
        <v>39</v>
      </c>
    </row>
    <row r="43" spans="1:4" x14ac:dyDescent="0.25">
      <c r="A43" s="94">
        <v>42</v>
      </c>
      <c r="B43" s="122">
        <v>44865</v>
      </c>
      <c r="C43" t="s">
        <v>72</v>
      </c>
      <c r="D43" t="s">
        <v>39</v>
      </c>
    </row>
    <row r="44" spans="1:4" x14ac:dyDescent="0.25">
      <c r="A44" s="94">
        <v>43</v>
      </c>
      <c r="B44" s="122">
        <v>44872</v>
      </c>
      <c r="C44" t="s">
        <v>72</v>
      </c>
      <c r="D44" t="s">
        <v>39</v>
      </c>
    </row>
    <row r="45" spans="1:4" x14ac:dyDescent="0.25">
      <c r="A45" s="94">
        <v>44</v>
      </c>
      <c r="B45" s="122">
        <v>44879</v>
      </c>
      <c r="C45" t="s">
        <v>72</v>
      </c>
      <c r="D45" t="s">
        <v>39</v>
      </c>
    </row>
    <row r="46" spans="1:4" x14ac:dyDescent="0.25">
      <c r="A46" s="94">
        <v>45</v>
      </c>
      <c r="B46" s="122">
        <v>44886</v>
      </c>
      <c r="C46" t="s">
        <v>72</v>
      </c>
      <c r="D46" t="s">
        <v>39</v>
      </c>
    </row>
    <row r="47" spans="1:4" x14ac:dyDescent="0.25">
      <c r="A47" s="94">
        <v>46</v>
      </c>
      <c r="B47" s="122">
        <v>44893</v>
      </c>
      <c r="C47" t="s">
        <v>72</v>
      </c>
      <c r="D47" t="s">
        <v>39</v>
      </c>
    </row>
    <row r="48" spans="1:4" x14ac:dyDescent="0.25">
      <c r="A48" s="94">
        <v>47</v>
      </c>
      <c r="B48" s="122">
        <v>44900</v>
      </c>
      <c r="C48" t="s">
        <v>72</v>
      </c>
      <c r="D48" t="s">
        <v>39</v>
      </c>
    </row>
    <row r="49" spans="1:4" x14ac:dyDescent="0.25">
      <c r="A49" s="94">
        <v>48</v>
      </c>
      <c r="B49" s="122">
        <v>44907</v>
      </c>
      <c r="C49" t="s">
        <v>72</v>
      </c>
      <c r="D49" t="s">
        <v>39</v>
      </c>
    </row>
    <row r="50" spans="1:4" x14ac:dyDescent="0.25">
      <c r="A50" s="94">
        <v>49</v>
      </c>
      <c r="B50" s="122">
        <v>44914</v>
      </c>
      <c r="C50" t="s">
        <v>72</v>
      </c>
      <c r="D50" t="s">
        <v>39</v>
      </c>
    </row>
    <row r="51" spans="1:4" x14ac:dyDescent="0.25">
      <c r="A51" s="94">
        <v>50</v>
      </c>
      <c r="B51" s="122">
        <v>44921</v>
      </c>
      <c r="C51" t="s">
        <v>72</v>
      </c>
      <c r="D51" t="s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ADMIN</vt:lpstr>
      <vt:lpstr>Planning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Lionel T</cp:lastModifiedBy>
  <dcterms:created xsi:type="dcterms:W3CDTF">2021-11-05T22:39:50Z</dcterms:created>
  <dcterms:modified xsi:type="dcterms:W3CDTF">2021-11-12T18:02:50Z</dcterms:modified>
</cp:coreProperties>
</file>