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tienne.felizot\Desktop\Synthese AT\"/>
    </mc:Choice>
  </mc:AlternateContent>
  <xr:revisionPtr revIDLastSave="0" documentId="13_ncr:1_{6753960B-4702-4F1C-82FD-1F026651D9CD}" xr6:coauthVersionLast="47" xr6:coauthVersionMax="47" xr10:uidLastSave="{00000000-0000-0000-0000-000000000000}"/>
  <bookViews>
    <workbookView xWindow="-108" yWindow="-108" windowWidth="23256" windowHeight="12456" tabRatio="798" xr2:uid="{00000000-000D-0000-FFFF-FFFF00000000}"/>
  </bookViews>
  <sheets>
    <sheet name="CELLULE" sheetId="4" r:id="rId1"/>
  </sheets>
  <externalReferences>
    <externalReference r:id="rId2"/>
  </externalReferences>
  <definedNames>
    <definedName name="Abdomen">"Connecteur droit avec flèche 22"</definedName>
    <definedName name="Activité">#REF!</definedName>
    <definedName name="Administratifs">#REF!</definedName>
    <definedName name="Agences">#REF!</definedName>
    <definedName name="Autre">#REF!</definedName>
    <definedName name="Bras">"Connecteur droit avec flèche 48"</definedName>
    <definedName name="Cheville">"Connecteur droit avec flèche 37"</definedName>
    <definedName name="Choc_Heurt_Impact">#REF!</definedName>
    <definedName name="Collecte_Mono_opérateur">#REF!</definedName>
    <definedName name="Collecte_OM">#REF!</definedName>
    <definedName name="configuration">#REF!</definedName>
    <definedName name="contrat">[1]LISTE!$B$1:$B$25</definedName>
    <definedName name="Cou">"Connecteur droit avec flèche 19"</definedName>
    <definedName name="décision">[1]LISTE!$D$1:$D$25</definedName>
    <definedName name="Dommages">#REF!</definedName>
    <definedName name="Dos">"Connecteur droit avec flèche 56"</definedName>
    <definedName name="Epaule">"Connecteur droit avec flèche 51"</definedName>
    <definedName name="Genou">"Connecteur droit avec flèche 35"</definedName>
    <definedName name="Groupe">#REF!</definedName>
    <definedName name="Hanche">"Connecteur droit avec flèche 40"</definedName>
    <definedName name="Jambe">"Connecteur droit avec flèche 31"</definedName>
    <definedName name="Job">#REF!</definedName>
    <definedName name="lésions">#REF!</definedName>
    <definedName name="liste">#REF!</definedName>
    <definedName name="Main">"Connecteur droit avec flèche 28"</definedName>
    <definedName name="Oeil">"Connecteur droit avec flèche 9"</definedName>
    <definedName name="Pied">"Connecteur droit avec flèche 32"</definedName>
    <definedName name="Poignet">"Connecteur droit avec flèche 25"</definedName>
    <definedName name="Tete">"Connecteur droit avec flèche 3"</definedName>
    <definedName name="Visage">"Connecteur droit avec flèche 13"</definedName>
    <definedName name="_xlnm.Print_Area" localSheetId="0">CELLULE!$BO$48:$BW$92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U55" i="4" l="1"/>
  <c r="BU56" i="4"/>
  <c r="BU57" i="4"/>
  <c r="BU58" i="4"/>
  <c r="BU54" i="4"/>
  <c r="BN54" i="4"/>
  <c r="BN55" i="4"/>
  <c r="BN56" i="4"/>
  <c r="BN57" i="4"/>
  <c r="BN58" i="4"/>
  <c r="BN53" i="4"/>
  <c r="BK50" i="4"/>
  <c r="BL50" i="4" s="1"/>
  <c r="BS57" i="4" a="1"/>
  <c r="BS57" i="4" s="1"/>
  <c r="BK27" i="4"/>
  <c r="BK28" i="4"/>
  <c r="BK29" i="4"/>
  <c r="BK30" i="4"/>
  <c r="BK31" i="4"/>
  <c r="BK32" i="4"/>
  <c r="BK33" i="4"/>
  <c r="BK34" i="4"/>
  <c r="BK35" i="4"/>
  <c r="BK36" i="4"/>
  <c r="BK37" i="4"/>
  <c r="BK38" i="4"/>
  <c r="BK39" i="4"/>
  <c r="BQ75" i="4" s="1"/>
  <c r="BK40" i="4"/>
  <c r="BK41" i="4"/>
  <c r="BQ81" i="4" s="1"/>
  <c r="BR81" i="4" s="1"/>
  <c r="BK42" i="4"/>
  <c r="BQ83" i="4" s="1"/>
  <c r="BK43" i="4"/>
  <c r="BQ79" i="4" s="1"/>
  <c r="BK44" i="4"/>
  <c r="BQ84" i="4" s="1"/>
  <c r="BK45" i="4"/>
  <c r="BK46" i="4"/>
  <c r="BK47" i="4"/>
  <c r="BK48" i="4"/>
  <c r="BK49" i="4"/>
  <c r="N63" i="4"/>
  <c r="C63" i="4"/>
  <c r="O68" i="4"/>
  <c r="O67" i="4"/>
  <c r="O66" i="4" l="1"/>
  <c r="O65" i="4"/>
  <c r="O61" i="4"/>
  <c r="N61" i="4"/>
  <c r="M61" i="4"/>
  <c r="L61" i="4"/>
  <c r="K61" i="4"/>
  <c r="J61" i="4"/>
  <c r="I61" i="4"/>
  <c r="H61" i="4"/>
  <c r="G61" i="4"/>
  <c r="F61" i="4"/>
  <c r="E61" i="4"/>
  <c r="D61" i="4"/>
  <c r="C61" i="4"/>
  <c r="C64" i="4"/>
  <c r="N64" i="4"/>
  <c r="M64" i="4"/>
  <c r="L64" i="4"/>
  <c r="K64" i="4"/>
  <c r="J64" i="4"/>
  <c r="I64" i="4"/>
  <c r="H64" i="4"/>
  <c r="G64" i="4"/>
  <c r="F64" i="4"/>
  <c r="E64" i="4"/>
  <c r="D64" i="4"/>
  <c r="C53" i="4"/>
  <c r="C54" i="4"/>
  <c r="E63" i="4" l="1"/>
  <c r="O64" i="4"/>
  <c r="BO77" i="4"/>
  <c r="BP89" i="4"/>
  <c r="BO89" i="4"/>
  <c r="BP83" i="4"/>
  <c r="BO83" i="4"/>
  <c r="N58" i="4"/>
  <c r="M58" i="4"/>
  <c r="L58" i="4"/>
  <c r="K58" i="4"/>
  <c r="J58" i="4"/>
  <c r="D54" i="4"/>
  <c r="C55" i="4"/>
  <c r="C56" i="4"/>
  <c r="C57" i="4" s="1"/>
  <c r="C59" i="4" l="1"/>
  <c r="BW77" i="4" l="1"/>
  <c r="BW75" i="4"/>
  <c r="BO75" i="4"/>
  <c r="BV54" i="4" l="1"/>
  <c r="BP88" i="4"/>
  <c r="BO88" i="4"/>
  <c r="BP87" i="4"/>
  <c r="BO87" i="4"/>
  <c r="BP86" i="4"/>
  <c r="BO86" i="4"/>
  <c r="BP82" i="4"/>
  <c r="BO82" i="4"/>
  <c r="BP81" i="4"/>
  <c r="BO81" i="4"/>
  <c r="BP80" i="4"/>
  <c r="BO80" i="4"/>
  <c r="BV77" i="4"/>
  <c r="BO76" i="4"/>
  <c r="BV75" i="4"/>
  <c r="BO74" i="4"/>
  <c r="M63" i="4"/>
  <c r="K63" i="4"/>
  <c r="J63" i="4"/>
  <c r="BV58" i="4"/>
  <c r="N60" i="4"/>
  <c r="M60" i="4"/>
  <c r="L60" i="4"/>
  <c r="K60" i="4"/>
  <c r="J60" i="4"/>
  <c r="BV57" i="4"/>
  <c r="BV56" i="4"/>
  <c r="N56" i="4"/>
  <c r="M56" i="4"/>
  <c r="L56" i="4"/>
  <c r="K56" i="4"/>
  <c r="J56" i="4"/>
  <c r="I56" i="4"/>
  <c r="H56" i="4"/>
  <c r="G56" i="4"/>
  <c r="F56" i="4"/>
  <c r="E56" i="4"/>
  <c r="D56" i="4"/>
  <c r="BV55" i="4"/>
  <c r="N55" i="4"/>
  <c r="N57" i="4" s="1"/>
  <c r="M55" i="4"/>
  <c r="M57" i="4" s="1"/>
  <c r="L55" i="4"/>
  <c r="L57" i="4" s="1"/>
  <c r="K55" i="4"/>
  <c r="K57" i="4" s="1"/>
  <c r="J55" i="4"/>
  <c r="J57" i="4" s="1"/>
  <c r="I55" i="4"/>
  <c r="I57" i="4" s="1"/>
  <c r="H55" i="4"/>
  <c r="H57" i="4" s="1"/>
  <c r="G55" i="4"/>
  <c r="G57" i="4" s="1"/>
  <c r="F55" i="4"/>
  <c r="E55" i="4"/>
  <c r="E57" i="4" s="1"/>
  <c r="D55" i="4"/>
  <c r="D57" i="4" s="1"/>
  <c r="N54" i="4"/>
  <c r="M54" i="4"/>
  <c r="L54" i="4"/>
  <c r="K54" i="4"/>
  <c r="J54" i="4"/>
  <c r="I54" i="4"/>
  <c r="H54" i="4"/>
  <c r="G54" i="4"/>
  <c r="F54" i="4"/>
  <c r="E54" i="4"/>
  <c r="C62" i="4"/>
  <c r="N53" i="4"/>
  <c r="M53" i="4"/>
  <c r="L53" i="4"/>
  <c r="K53" i="4"/>
  <c r="J53" i="4"/>
  <c r="I53" i="4"/>
  <c r="H53" i="4"/>
  <c r="G53" i="4"/>
  <c r="F53" i="4"/>
  <c r="E53" i="4"/>
  <c r="D53" i="4"/>
  <c r="BP75" i="4"/>
  <c r="BP76" i="4" s="1"/>
  <c r="BW88" i="4"/>
  <c r="BV88" i="4" s="1"/>
  <c r="BQ88" i="4"/>
  <c r="BR88" i="4" s="1"/>
  <c r="BQ86" i="4"/>
  <c r="BR86" i="4" s="1"/>
  <c r="BW84" i="4"/>
  <c r="BV84" i="4" s="1"/>
  <c r="BR84" i="4"/>
  <c r="BR79" i="4"/>
  <c r="BR83" i="4"/>
  <c r="BW80" i="4"/>
  <c r="BV80" i="4" s="1"/>
  <c r="BR75" i="4"/>
  <c r="BQ77" i="4"/>
  <c r="BR77" i="4" s="1"/>
  <c r="BW82" i="4"/>
  <c r="BV82" i="4" s="1"/>
  <c r="BW76" i="4"/>
  <c r="BV76" i="4" s="1"/>
  <c r="BW74" i="4"/>
  <c r="BV74" i="4" s="1"/>
  <c r="BK26" i="4"/>
  <c r="BK25" i="4"/>
  <c r="BK24" i="4"/>
  <c r="BK23" i="4"/>
  <c r="BK22" i="4"/>
  <c r="BK21" i="4"/>
  <c r="BK20" i="4"/>
  <c r="BK19" i="4"/>
  <c r="BK18" i="4"/>
  <c r="BK17" i="4"/>
  <c r="BK16" i="4"/>
  <c r="BK15" i="4"/>
  <c r="BK14" i="4"/>
  <c r="BK13" i="4"/>
  <c r="BK12" i="4"/>
  <c r="BK11" i="4"/>
  <c r="BK10" i="4"/>
  <c r="BK9" i="4"/>
  <c r="BK8" i="4"/>
  <c r="BK7" i="4"/>
  <c r="BK6" i="4"/>
  <c r="BK5" i="4"/>
  <c r="BK4" i="4"/>
  <c r="AK3" i="4"/>
  <c r="AF3" i="4"/>
  <c r="AA3" i="4"/>
  <c r="V3" i="4"/>
  <c r="Q3" i="4"/>
  <c r="L3" i="4"/>
  <c r="G3" i="4"/>
  <c r="B1" i="4"/>
  <c r="A1" i="4" a="1"/>
  <c r="A1" i="4" s="1"/>
  <c r="E1" i="4" l="1" a="1"/>
  <c r="E1" i="4" s="1"/>
  <c r="BS54" i="4" s="1" a="1"/>
  <c r="BS54" i="4" s="1"/>
  <c r="K59" i="4"/>
  <c r="I62" i="4"/>
  <c r="C60" i="4"/>
  <c r="C58" i="4"/>
  <c r="D59" i="4"/>
  <c r="D62" i="4"/>
  <c r="D58" i="4"/>
  <c r="F60" i="4"/>
  <c r="F58" i="4"/>
  <c r="F59" i="4"/>
  <c r="H60" i="4"/>
  <c r="H58" i="4"/>
  <c r="E60" i="4"/>
  <c r="E58" i="4"/>
  <c r="F57" i="4"/>
  <c r="O57" i="4" s="1"/>
  <c r="G60" i="4"/>
  <c r="G58" i="4"/>
  <c r="F62" i="4"/>
  <c r="I60" i="4"/>
  <c r="I58" i="4"/>
  <c r="J62" i="4"/>
  <c r="K62" i="4"/>
  <c r="N59" i="4"/>
  <c r="N62" i="4"/>
  <c r="E59" i="4"/>
  <c r="H59" i="4"/>
  <c r="H62" i="4"/>
  <c r="D60" i="4"/>
  <c r="D63" i="4"/>
  <c r="BL17" i="4"/>
  <c r="BL23" i="4"/>
  <c r="BL29" i="4"/>
  <c r="BL36" i="4"/>
  <c r="BM36" i="4" s="1"/>
  <c r="L63" i="4"/>
  <c r="L59" i="4"/>
  <c r="L62" i="4"/>
  <c r="BL22" i="4"/>
  <c r="BL15" i="4"/>
  <c r="BL21" i="4"/>
  <c r="BL27" i="4"/>
  <c r="G59" i="4"/>
  <c r="G62" i="4"/>
  <c r="I59" i="4"/>
  <c r="BK3" i="4"/>
  <c r="BL3" i="4" s="1"/>
  <c r="BL11" i="4"/>
  <c r="M59" i="4"/>
  <c r="M62" i="4"/>
  <c r="BL13" i="4"/>
  <c r="BL19" i="4"/>
  <c r="BL30" i="4"/>
  <c r="BL31" i="4"/>
  <c r="O54" i="4"/>
  <c r="O55" i="4"/>
  <c r="O53" i="4"/>
  <c r="O56" i="4"/>
  <c r="G63" i="4"/>
  <c r="J59" i="4"/>
  <c r="E62" i="4"/>
  <c r="H63" i="4"/>
  <c r="D1" i="4"/>
  <c r="BR50" i="4"/>
  <c r="BL49" i="4"/>
  <c r="BM49" i="4" s="1"/>
  <c r="BL42" i="4"/>
  <c r="BM42" i="4" s="1"/>
  <c r="BL48" i="4"/>
  <c r="BM48" i="4" s="1"/>
  <c r="BL39" i="4"/>
  <c r="BM39" i="4" s="1"/>
  <c r="BL45" i="4"/>
  <c r="BM45" i="4" s="1"/>
  <c r="BL8" i="4"/>
  <c r="BL12" i="4"/>
  <c r="BL16" i="4"/>
  <c r="BL20" i="4"/>
  <c r="BL24" i="4"/>
  <c r="BL28" i="4"/>
  <c r="BL32" i="4"/>
  <c r="BM32" i="4" s="1"/>
  <c r="BL35" i="4"/>
  <c r="BM35" i="4" s="1"/>
  <c r="BL38" i="4"/>
  <c r="BM38" i="4" s="1"/>
  <c r="BL41" i="4"/>
  <c r="BM41" i="4" s="1"/>
  <c r="BL44" i="4"/>
  <c r="BM44" i="4" s="1"/>
  <c r="BL47" i="4"/>
  <c r="BM47" i="4" s="1"/>
  <c r="BL9" i="4"/>
  <c r="BL25" i="4"/>
  <c r="BL33" i="4"/>
  <c r="BM33" i="4" s="1"/>
  <c r="F63" i="4"/>
  <c r="BL10" i="4"/>
  <c r="BL14" i="4"/>
  <c r="BL18" i="4"/>
  <c r="BL26" i="4"/>
  <c r="I63" i="4"/>
  <c r="BL34" i="4"/>
  <c r="BM34" i="4" s="1"/>
  <c r="BL37" i="4"/>
  <c r="BM37" i="4" s="1"/>
  <c r="BL40" i="4"/>
  <c r="BM40" i="4" s="1"/>
  <c r="BL43" i="4"/>
  <c r="BM43" i="4" s="1"/>
  <c r="BL46" i="4"/>
  <c r="BM46" i="4" s="1"/>
  <c r="O60" i="4" l="1"/>
  <c r="BL4" i="4"/>
  <c r="BL7" i="4"/>
  <c r="O58" i="4"/>
  <c r="BS55" i="4" a="1"/>
  <c r="BS55" i="4" s="1"/>
  <c r="O62" i="4"/>
  <c r="O59" i="4"/>
  <c r="BL6" i="4"/>
  <c r="O63" i="4"/>
  <c r="BL5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<sst xmlns="http://schemas.openxmlformats.org/spreadsheetml/2006/main" count="123" uniqueCount="106">
  <si>
    <t>Tête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</si>
  <si>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</si>
  <si>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</si>
  <si>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</si>
  <si>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</si>
  <si>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</si>
  <si>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</si>
  <si>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</si>
  <si>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</si>
  <si>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</si>
  <si>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</si>
  <si>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</si>
  <si>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</si>
  <si>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Poignet</t>
  </si>
  <si>
    <t>Pied</t>
  </si>
  <si>
    <t>Main</t>
  </si>
  <si>
    <t>Genou</t>
  </si>
  <si>
    <t>Epaule</t>
  </si>
  <si>
    <t>Dos</t>
  </si>
  <si>
    <t>Doigt</t>
  </si>
  <si>
    <t>Cheville</t>
  </si>
  <si>
    <t>Bras</t>
  </si>
  <si>
    <t>Périmètre</t>
  </si>
  <si>
    <t>Visage</t>
  </si>
  <si>
    <t>Oeil</t>
  </si>
  <si>
    <t>Cou</t>
  </si>
  <si>
    <t>Crâne</t>
  </si>
  <si>
    <t>Adbomen</t>
  </si>
  <si>
    <t>Hanche</t>
  </si>
  <si>
    <t>Jambe</t>
  </si>
  <si>
    <t>Multiples</t>
  </si>
  <si>
    <t>Dénomination</t>
  </si>
  <si>
    <t>Types</t>
  </si>
  <si>
    <t>Objectif</t>
  </si>
  <si>
    <t>BU54</t>
  </si>
  <si>
    <t>BU55-i</t>
  </si>
  <si>
    <t>BU56-TF2</t>
  </si>
  <si>
    <t>BU57-NBJA</t>
  </si>
  <si>
    <t>Type Année N</t>
  </si>
  <si>
    <t>Tableau en BO-BW48</t>
  </si>
  <si>
    <t>Total</t>
  </si>
  <si>
    <t>MAI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</si>
  <si>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</si>
  <si>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</si>
  <si>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</si>
  <si>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</si>
  <si>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</si>
  <si>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</si>
  <si>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</si>
  <si>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</si>
  <si>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</si>
  <si>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</si>
  <si>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</si>
  <si>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</si>
  <si>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</si>
  <si>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</si>
  <si>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</si>
  <si>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</si>
  <si>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</si>
  <si>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</si>
  <si>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</si>
  <si>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</si>
  <si>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</si>
  <si>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</si>
  <si>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</si>
  <si>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</si>
  <si>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</si>
  <si>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</si>
  <si>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</si>
  <si>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</si>
  <si>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</si>
  <si>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</si>
  <si>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</si>
  <si>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</si>
  <si>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</si>
  <si>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</si>
  <si>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</si>
  <si>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</si>
  <si>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</si>
  <si>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</si>
  <si>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</si>
  <si>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</si>
  <si>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</si>
  <si>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</si>
  <si>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</si>
  <si>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</si>
  <si>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</si>
  <si>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</si>
  <si>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</si>
  <si>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</si>
  <si>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</si>
  <si>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</si>
  <si>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</si>
  <si>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</si>
  <si>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</si>
  <si>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</si>
  <si>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</si>
  <si>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</si>
  <si>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</si>
  <si>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</si>
  <si>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</si>
  <si>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</si>
  <si>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</si>
  <si>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</si>
  <si>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</si>
  <si>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Il faut que les fleches et les visages aaparaissent automatiquement sans avoir à cliquer sur entrée dans les références (Lignes BQ OU BW) qui prennent leurs valeurs en BK ( qui sont des sommes)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</si>
</sst>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rgb="FF000000"/>
      <name val="Calibri"/>
      <family val="2"/>
      <charset val="1"/>
    </font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1"/>
    </font>
    <font>
      <b/>
      <sz val="20"/>
      <color rgb="FF000000"/>
      <name val="Calibri"/>
      <family val="2"/>
      <charset val="1"/>
    </font>
    <font>
      <b/>
      <sz val="20"/>
      <color rgb="FFFF0000"/>
      <name val="Calibri"/>
      <family val="2"/>
      <charset val="1"/>
    </font>
    <font>
      <b/>
      <sz val="12"/>
      <color rgb="FF000000"/>
      <name val="Calibri"/>
      <family val="2"/>
    </font>
    <font>
      <b/>
      <sz val="16"/>
      <color rgb="FF000000"/>
      <name val="Calibri"/>
      <family val="2"/>
    </font>
    <font>
      <b/>
      <sz val="18"/>
      <color rgb="FF000000"/>
      <name val="Calibri"/>
      <family val="2"/>
    </font>
    <font>
      <sz val="8"/>
      <name val="Calibri"/>
      <family val="2"/>
      <charset val="1"/>
    </font>
    <font>
      <sz val="10"/>
      <name val="Arial"/>
      <family val="2"/>
    </font>
    <font>
      <b/>
      <sz val="20"/>
      <color theme="0" tint="-0.499984740745262"/>
      <name val="Calibri"/>
      <family val="2"/>
    </font>
    <font>
      <b/>
      <sz val="16"/>
      <color theme="0"/>
      <name val="Calibri"/>
      <family val="2"/>
      <charset val="1"/>
    </font>
    <font>
      <sz val="11"/>
      <color theme="0"/>
      <name val="Calibri"/>
      <family val="2"/>
      <charset val="1"/>
    </font>
    <font>
      <b/>
      <sz val="20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theme="0"/>
      <name val="Calibri"/>
      <family val="2"/>
    </font>
    <font>
      <sz val="11"/>
      <color rgb="FFFF0000"/>
      <name val="Calibri"/>
      <family val="2"/>
      <charset val="1"/>
    </font>
    <font>
      <sz val="11"/>
      <color rgb="FFFF0000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4.9989318521683403E-2"/>
        <bgColor rgb="FFDEEBF7"/>
      </patternFill>
    </fill>
    <fill>
      <patternFill patternType="solid">
        <fgColor theme="0" tint="-4.9989318521683403E-2"/>
        <bgColor rgb="FFFFFFCC"/>
      </patternFill>
    </fill>
    <fill>
      <patternFill patternType="solid">
        <fgColor theme="3" tint="0.79998168889431442"/>
        <bgColor rgb="FFDEEBF7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79998168889431442"/>
        <bgColor rgb="FF7C7C7C"/>
      </patternFill>
    </fill>
    <fill>
      <patternFill patternType="solid">
        <fgColor theme="5" tint="0.79998168889431442"/>
        <bgColor rgb="FFDEEBF7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8168889431442"/>
        <bgColor rgb="FF7C7C7C"/>
      </patternFill>
    </fill>
    <fill>
      <patternFill patternType="solid">
        <fgColor theme="7" tint="0.79998168889431442"/>
        <bgColor rgb="FFDEEBF7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7C7C7C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9" fillId="0" borderId="0"/>
  </cellStyleXfs>
  <cellXfs count="142"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2" fillId="3" borderId="21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2" fillId="5" borderId="21" xfId="0" applyFont="1" applyFill="1" applyBorder="1" applyAlignment="1">
      <alignment horizontal="center" vertical="center"/>
    </xf>
    <xf numFmtId="0" fontId="0" fillId="6" borderId="2" xfId="0" applyFont="1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2" fillId="8" borderId="21" xfId="0" applyFont="1" applyFill="1" applyBorder="1" applyAlignment="1">
      <alignment horizontal="center" vertical="center"/>
    </xf>
    <xf numFmtId="0" fontId="0" fillId="9" borderId="2" xfId="0" applyFont="1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0" fillId="12" borderId="2" xfId="0" applyFont="1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13" borderId="2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2" fillId="0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/>
    <xf numFmtId="0" fontId="0" fillId="0" borderId="0" xfId="0" applyFill="1" applyBorder="1"/>
    <xf numFmtId="0" fontId="7" fillId="0" borderId="0" xfId="0" applyFont="1" applyFill="1" applyBorder="1" applyAlignment="1"/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2" fillId="0" borderId="0" xfId="0" applyFont="1" applyFill="1" applyAlignment="1">
      <alignment horizontal="center" vertical="center" wrapText="1"/>
    </xf>
    <xf numFmtId="0" fontId="2" fillId="0" borderId="21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0" fontId="12" fillId="0" borderId="0" xfId="0" applyFont="1" applyFill="1" applyBorder="1" applyAlignment="1">
      <alignment horizontal="center" vertical="center"/>
    </xf>
    <xf numFmtId="0" fontId="0" fillId="0" borderId="11" xfId="0" applyFill="1" applyBorder="1"/>
    <xf numFmtId="0" fontId="0" fillId="0" borderId="23" xfId="0" applyFill="1" applyBorder="1"/>
    <xf numFmtId="0" fontId="0" fillId="0" borderId="18" xfId="0" applyFill="1" applyBorder="1"/>
    <xf numFmtId="0" fontId="7" fillId="0" borderId="18" xfId="0" applyFont="1" applyFill="1" applyBorder="1" applyAlignment="1"/>
    <xf numFmtId="0" fontId="10" fillId="0" borderId="18" xfId="0" applyFont="1" applyFill="1" applyBorder="1" applyAlignment="1"/>
    <xf numFmtId="0" fontId="5" fillId="0" borderId="18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2" fillId="0" borderId="16" xfId="0" applyFont="1" applyFill="1" applyBorder="1" applyAlignment="1">
      <alignment horizontal="center" vertical="center"/>
    </xf>
    <xf numFmtId="0" fontId="15" fillId="0" borderId="17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25" xfId="0" applyFill="1" applyBorder="1" applyAlignment="1">
      <alignment horizontal="center" vertical="center"/>
    </xf>
    <xf numFmtId="0" fontId="0" fillId="14" borderId="2" xfId="0" applyFill="1" applyBorder="1" applyAlignment="1">
      <alignment horizontal="center" vertical="center"/>
    </xf>
    <xf numFmtId="0" fontId="14" fillId="14" borderId="2" xfId="0" applyFont="1" applyFill="1" applyBorder="1" applyAlignment="1">
      <alignment horizontal="center" vertical="center" wrapText="1"/>
    </xf>
    <xf numFmtId="0" fontId="0" fillId="14" borderId="4" xfId="0" applyFill="1" applyBorder="1" applyAlignment="1">
      <alignment horizontal="center" vertical="center"/>
    </xf>
    <xf numFmtId="0" fontId="2" fillId="14" borderId="2" xfId="0" applyFont="1" applyFill="1" applyBorder="1" applyAlignment="1">
      <alignment horizontal="center" vertical="center"/>
    </xf>
    <xf numFmtId="0" fontId="2" fillId="17" borderId="22" xfId="0" applyFont="1" applyFill="1" applyBorder="1" applyAlignment="1">
      <alignment horizontal="center" vertical="center"/>
    </xf>
    <xf numFmtId="0" fontId="0" fillId="17" borderId="4" xfId="0" applyFill="1" applyBorder="1" applyAlignment="1">
      <alignment horizontal="center" vertical="center"/>
    </xf>
    <xf numFmtId="0" fontId="0" fillId="17" borderId="5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0" fontId="11" fillId="0" borderId="12" xfId="0" applyFont="1" applyFill="1" applyBorder="1" applyAlignment="1">
      <alignment horizontal="center" vertical="center" wrapText="1"/>
    </xf>
    <xf numFmtId="0" fontId="11" fillId="0" borderId="34" xfId="0" applyFont="1" applyFill="1" applyBorder="1" applyAlignment="1">
      <alignment horizontal="center" vertical="center" wrapText="1"/>
    </xf>
    <xf numFmtId="0" fontId="12" fillId="0" borderId="34" xfId="0" applyFont="1" applyFill="1" applyBorder="1" applyAlignment="1">
      <alignment horizontal="center" vertical="center" wrapText="1"/>
    </xf>
    <xf numFmtId="0" fontId="12" fillId="16" borderId="34" xfId="0" applyFont="1" applyFill="1" applyBorder="1" applyAlignment="1">
      <alignment horizontal="center" vertical="center" wrapText="1"/>
    </xf>
    <xf numFmtId="0" fontId="12" fillId="15" borderId="34" xfId="0" applyFont="1" applyFill="1" applyBorder="1" applyAlignment="1">
      <alignment horizontal="center" vertical="center" wrapText="1"/>
    </xf>
    <xf numFmtId="0" fontId="12" fillId="0" borderId="13" xfId="0" applyFont="1" applyFill="1" applyBorder="1" applyAlignment="1">
      <alignment horizontal="center" vertical="center" wrapText="1"/>
    </xf>
    <xf numFmtId="0" fontId="2" fillId="3" borderId="28" xfId="0" applyFont="1" applyFill="1" applyBorder="1" applyAlignment="1">
      <alignment horizontal="center" vertical="center"/>
    </xf>
    <xf numFmtId="0" fontId="0" fillId="2" borderId="29" xfId="0" applyFont="1" applyFill="1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0" fontId="0" fillId="4" borderId="29" xfId="0" applyFill="1" applyBorder="1" applyAlignment="1">
      <alignment horizontal="center" vertical="center"/>
    </xf>
    <xf numFmtId="0" fontId="0" fillId="4" borderId="30" xfId="0" applyFill="1" applyBorder="1" applyAlignment="1">
      <alignment horizontal="center" vertical="center"/>
    </xf>
    <xf numFmtId="0" fontId="2" fillId="3" borderId="35" xfId="0" applyFont="1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0" fillId="2" borderId="32" xfId="0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0" fillId="6" borderId="32" xfId="0" applyFill="1" applyBorder="1" applyAlignment="1">
      <alignment horizontal="center" vertical="center"/>
    </xf>
    <xf numFmtId="0" fontId="2" fillId="8" borderId="9" xfId="0" applyFont="1" applyFill="1" applyBorder="1" applyAlignment="1">
      <alignment horizontal="center" vertical="center"/>
    </xf>
    <xf numFmtId="0" fontId="0" fillId="9" borderId="32" xfId="0" applyFill="1" applyBorder="1" applyAlignment="1">
      <alignment horizontal="center" vertical="center"/>
    </xf>
    <xf numFmtId="0" fontId="2" fillId="11" borderId="9" xfId="0" applyFont="1" applyFill="1" applyBorder="1" applyAlignment="1">
      <alignment horizontal="center" vertical="center"/>
    </xf>
    <xf numFmtId="0" fontId="0" fillId="12" borderId="32" xfId="0" applyFill="1" applyBorder="1" applyAlignment="1">
      <alignment horizontal="center" vertical="center"/>
    </xf>
    <xf numFmtId="0" fontId="2" fillId="11" borderId="10" xfId="0" applyFont="1" applyFill="1" applyBorder="1" applyAlignment="1">
      <alignment horizontal="center" vertical="center"/>
    </xf>
    <xf numFmtId="0" fontId="0" fillId="12" borderId="14" xfId="0" applyFont="1" applyFill="1" applyBorder="1" applyAlignment="1">
      <alignment horizontal="center" vertical="center"/>
    </xf>
    <xf numFmtId="0" fontId="0" fillId="12" borderId="14" xfId="0" applyFill="1" applyBorder="1" applyAlignment="1">
      <alignment horizontal="center" vertical="center"/>
    </xf>
    <xf numFmtId="0" fontId="0" fillId="13" borderId="14" xfId="0" applyFill="1" applyBorder="1" applyAlignment="1">
      <alignment horizontal="center" vertical="center"/>
    </xf>
    <xf numFmtId="0" fontId="0" fillId="12" borderId="33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11" borderId="21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6" fillId="0" borderId="18" xfId="0" applyFont="1" applyFill="1" applyBorder="1"/>
    <xf numFmtId="0" fontId="16" fillId="0" borderId="18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 vertical="center"/>
    </xf>
    <xf numFmtId="0" fontId="16" fillId="0" borderId="15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1" fontId="13" fillId="0" borderId="27" xfId="0" applyNumberFormat="1" applyFont="1" applyFill="1" applyBorder="1" applyAlignment="1">
      <alignment horizontal="center" vertical="center"/>
    </xf>
    <xf numFmtId="1" fontId="13" fillId="0" borderId="20" xfId="0" applyNumberFormat="1" applyFont="1" applyFill="1" applyBorder="1" applyAlignment="1">
      <alignment horizontal="center" vertical="center"/>
    </xf>
    <xf numFmtId="1" fontId="13" fillId="0" borderId="17" xfId="0" applyNumberFormat="1" applyFont="1" applyFill="1" applyBorder="1" applyAlignment="1">
      <alignment horizontal="center" vertical="center"/>
    </xf>
    <xf numFmtId="1" fontId="13" fillId="0" borderId="0" xfId="0" applyNumberFormat="1" applyFont="1" applyFill="1" applyBorder="1" applyAlignment="1">
      <alignment horizontal="center" vertical="center"/>
    </xf>
    <xf numFmtId="0" fontId="13" fillId="0" borderId="24" xfId="0" applyFont="1" applyFill="1" applyBorder="1" applyAlignment="1">
      <alignment horizontal="center" vertical="center"/>
    </xf>
    <xf numFmtId="0" fontId="13" fillId="0" borderId="11" xfId="0" applyFont="1" applyFill="1" applyBorder="1" applyAlignment="1">
      <alignment horizontal="center" vertical="center"/>
    </xf>
    <xf numFmtId="0" fontId="13" fillId="0" borderId="23" xfId="0" applyFont="1" applyFill="1" applyBorder="1" applyAlignment="1">
      <alignment horizontal="center" vertical="center"/>
    </xf>
    <xf numFmtId="0" fontId="10" fillId="0" borderId="17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10" fillId="0" borderId="18" xfId="0" applyFont="1" applyFill="1" applyBorder="1" applyAlignment="1">
      <alignment horizontal="center"/>
    </xf>
    <xf numFmtId="0" fontId="13" fillId="0" borderId="27" xfId="0" applyFont="1" applyFill="1" applyBorder="1" applyAlignment="1">
      <alignment horizontal="center" vertical="center"/>
    </xf>
    <xf numFmtId="0" fontId="13" fillId="0" borderId="8" xfId="0" applyFont="1" applyFill="1" applyBorder="1" applyAlignment="1">
      <alignment horizontal="center" vertical="center"/>
    </xf>
    <xf numFmtId="0" fontId="13" fillId="0" borderId="20" xfId="0" applyFont="1" applyFill="1" applyBorder="1" applyAlignment="1">
      <alignment horizontal="center" vertical="center"/>
    </xf>
    <xf numFmtId="0" fontId="14" fillId="0" borderId="27" xfId="0" applyFont="1" applyFill="1" applyBorder="1" applyAlignment="1">
      <alignment horizontal="center" vertical="center" wrapText="1"/>
    </xf>
    <xf numFmtId="0" fontId="14" fillId="0" borderId="8" xfId="0" applyFont="1" applyFill="1" applyBorder="1" applyAlignment="1">
      <alignment horizontal="center" vertical="center" wrapText="1"/>
    </xf>
    <xf numFmtId="0" fontId="14" fillId="0" borderId="20" xfId="0" applyFont="1" applyFill="1" applyBorder="1" applyAlignment="1">
      <alignment horizontal="center" vertical="center" wrapText="1"/>
    </xf>
    <xf numFmtId="0" fontId="7" fillId="0" borderId="25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0" fontId="7" fillId="0" borderId="15" xfId="0" applyFont="1" applyFill="1" applyBorder="1" applyAlignment="1">
      <alignment horizontal="center"/>
    </xf>
    <xf numFmtId="0" fontId="7" fillId="0" borderId="27" xfId="0" applyFont="1" applyFill="1" applyBorder="1" applyAlignment="1">
      <alignment horizontal="center" vertical="center"/>
    </xf>
    <xf numFmtId="0" fontId="7" fillId="0" borderId="20" xfId="0" applyFont="1" applyFill="1" applyBorder="1" applyAlignment="1">
      <alignment horizontal="center" vertical="center"/>
    </xf>
    <xf numFmtId="0" fontId="0" fillId="0" borderId="11" xfId="0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0" fontId="14" fillId="0" borderId="27" xfId="0" applyFont="1" applyFill="1" applyBorder="1" applyAlignment="1">
      <alignment horizontal="center" vertical="center"/>
    </xf>
    <xf numFmtId="0" fontId="14" fillId="0" borderId="8" xfId="0" applyFont="1" applyFill="1" applyBorder="1" applyAlignment="1">
      <alignment horizontal="center" vertical="center"/>
    </xf>
    <xf numFmtId="0" fontId="14" fillId="0" borderId="20" xfId="0" applyFon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7" fillId="0" borderId="17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18" xfId="0" applyFont="1" applyFill="1" applyBorder="1" applyAlignment="1">
      <alignment horizontal="center" vertical="center"/>
    </xf>
    <xf numFmtId="0" fontId="17" fillId="0" borderId="17" xfId="0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 wrapText="1"/>
    </xf>
  </cellXfs>
  <cellStyles count="3">
    <cellStyle name="Normal" xfId="0" builtinId="0"/>
    <cellStyle name="Normal 2" xfId="1" xr:uid="{3903F82B-3D7F-4F9E-87EE-3972C9BC9278}"/>
    <cellStyle name="Normal 2 2" xfId="2" xr:uid="{8E075FE1-0CA4-471D-AE56-1B6B36BF8A0A}"/>
  </cellStyles>
  <dxfs count="145"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/>
        <vertical/>
        <horizontal/>
      </border>
    </dxf>
    <dxf>
      <border>
        <top style="thin">
          <color auto="1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/>
      </font>
      <fill>
        <patternFill patternType="solid">
          <fgColor rgb="FFDEEBF7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rgb="FF7C7C7C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rgb="FF7C7C7C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rgb="FF7C7C7C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rgb="FF7C7C7C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rgb="FF7C7C7C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rgb="FF7C7C7C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rgb="FF7C7C7C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rgb="FF7C7C7C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rgb="FF7C7C7C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rgb="FF7C7C7C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rgb="FF7C7C7C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rgb="FF7C7C7C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fill>
        <patternFill patternType="solid">
          <fgColor rgb="FFDEEBF7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charset val="1"/>
        <scheme val="none"/>
      </font>
      <fill>
        <patternFill patternType="none"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theme="0"/>
      </font>
      <fill>
        <patternFill patternType="solid">
          <bgColor theme="0"/>
        </patternFill>
      </fill>
    </dxf>
    <dxf>
      <font>
        <strike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solid">
          <bgColor theme="0"/>
        </patternFill>
      </fill>
    </dxf>
    <dxf>
      <font>
        <strike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solid">
          <bgColor theme="0"/>
        </patternFill>
      </fill>
    </dxf>
    <dxf>
      <font>
        <strike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solid">
          <bgColor theme="0"/>
        </patternFill>
      </fill>
    </dxf>
    <dxf>
      <font>
        <strike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solid">
          <bgColor theme="0"/>
        </patternFill>
      </fill>
    </dxf>
    <dxf>
      <font>
        <strike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solid">
          <bgColor theme="0"/>
        </patternFill>
      </fill>
    </dxf>
    <dxf>
      <font>
        <strike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solid">
          <bgColor theme="0"/>
        </patternFill>
      </fill>
    </dxf>
    <dxf>
      <font>
        <strike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solid">
          <bgColor theme="0"/>
        </patternFill>
      </fill>
    </dxf>
    <dxf>
      <font>
        <strike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solid">
          <bgColor theme="0"/>
        </patternFill>
      </fill>
    </dxf>
    <dxf>
      <font>
        <strike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solid">
          <bgColor theme="0"/>
        </patternFill>
      </fill>
    </dxf>
    <dxf>
      <font>
        <strike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solid">
          <bgColor theme="0"/>
        </patternFill>
      </fill>
    </dxf>
    <dxf>
      <font>
        <strike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solid">
          <bgColor theme="0"/>
        </patternFill>
      </fill>
    </dxf>
    <dxf>
      <font>
        <strike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solid">
          <bgColor theme="0"/>
        </patternFill>
      </fill>
    </dxf>
    <dxf>
      <font>
        <strike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solid">
          <bgColor theme="0"/>
        </patternFill>
      </fill>
    </dxf>
    <dxf>
      <font>
        <strike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solid">
          <bgColor theme="0"/>
        </patternFill>
      </fill>
    </dxf>
    <dxf>
      <font>
        <strike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solid">
          <bgColor theme="0"/>
        </patternFill>
      </fill>
    </dxf>
    <dxf>
      <font>
        <strike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solid">
          <bgColor theme="0"/>
        </patternFill>
      </fill>
    </dxf>
    <dxf>
      <font>
        <strike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indexedColors>
      <rgbColor rgb="FF000000"/>
      <rgbColor rgb="FFFFFFFF"/>
      <rgbColor rgb="FFFF0000"/>
      <rgbColor rgb="FF33CC33"/>
      <rgbColor rgb="FF0000FF"/>
      <rgbColor rgb="FFFFFF00"/>
      <rgbColor rgb="FFFF3399"/>
      <rgbColor rgb="FF00FFFF"/>
      <rgbColor rgb="FF800000"/>
      <rgbColor rgb="FF008000"/>
      <rgbColor rgb="FF000080"/>
      <rgbColor rgb="FF7C7C7C"/>
      <rgbColor rgb="FF800080"/>
      <rgbColor rgb="FF008080"/>
      <rgbColor rgb="FFC0C0C0"/>
      <rgbColor rgb="FF7F7F7F"/>
      <rgbColor rgb="FF8FAADC"/>
      <rgbColor rgb="FF595959"/>
      <rgbColor rgb="FFFFFFCC"/>
      <rgbColor rgb="FFDEEBF7"/>
      <rgbColor rgb="FF660066"/>
      <rgbColor rgb="FFFF7C80"/>
      <rgbColor rgb="FF0066CC"/>
      <rgbColor rgb="FFBDD7EE"/>
      <rgbColor rgb="FF000080"/>
      <rgbColor rgb="FFFF00FF"/>
      <rgbColor rgb="FFFFD966"/>
      <rgbColor rgb="FF00FFFF"/>
      <rgbColor rgb="FF800080"/>
      <rgbColor rgb="FF800000"/>
      <rgbColor rgb="FF008080"/>
      <rgbColor rgb="FF0000FF"/>
      <rgbColor rgb="FF6699FF"/>
      <rgbColor rgb="FFDAE3F3"/>
      <rgbColor rgb="FFCCFFCC"/>
      <rgbColor rgb="FFFFFF99"/>
      <rgbColor rgb="FF9DC3E6"/>
      <rgbColor rgb="FFF4B183"/>
      <rgbColor rgb="FFCC99FF"/>
      <rgbColor rgb="FFF8CBAD"/>
      <rgbColor rgb="FF4472C4"/>
      <rgbColor rgb="FF5B9BD5"/>
      <rgbColor rgb="FFA9D18E"/>
      <rgbColor rgb="FFFFC000"/>
      <rgbColor rgb="FFD9D9D9"/>
      <rgbColor rgb="FFED7D31"/>
      <rgbColor rgb="FF767171"/>
      <rgbColor rgb="FFA5A5A5"/>
      <rgbColor rgb="FF1F4E79"/>
      <rgbColor rgb="FF70AD47"/>
      <rgbColor rgb="FF003300"/>
      <rgbColor rgb="FF333300"/>
      <rgbColor rgb="FF9E480E"/>
      <rgbColor rgb="FF636363"/>
      <rgbColor rgb="FF264478"/>
      <rgbColor rgb="FF404040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7C80"/>
      <color rgb="FFFF5B5B"/>
      <color rgb="FFFF0000"/>
      <color rgb="FF000000"/>
      <color rgb="FFFF0909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71</xdr:col>
      <xdr:colOff>524533</xdr:colOff>
      <xdr:row>73</xdr:row>
      <xdr:rowOff>128954</xdr:rowOff>
    </xdr:from>
    <xdr:to>
      <xdr:col>73</xdr:col>
      <xdr:colOff>23446</xdr:colOff>
      <xdr:row>73</xdr:row>
      <xdr:rowOff>157475</xdr:rowOff>
    </xdr:to>
    <xdr:cxnSp macro="">
      <xdr:nvCxnSpPr>
        <xdr:cNvPr id="4" name="Tete" hidden="1">
          <a:extLst>
            <a:ext uri="{FF2B5EF4-FFF2-40B4-BE49-F238E27FC236}">
              <a16:creationId xmlns:a16="http://schemas.microsoft.com/office/drawing/2014/main" id="{C604D511-9A7E-D134-DD73-4080BF262F99}"/>
            </a:ext>
          </a:extLst>
        </xdr:cNvPr>
        <xdr:cNvCxnSpPr/>
      </xdr:nvCxnSpPr>
      <xdr:spPr>
        <a:xfrm flipH="1">
          <a:off x="122297995" y="15978554"/>
          <a:ext cx="1116697" cy="28521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435996</xdr:colOff>
      <xdr:row>74</xdr:row>
      <xdr:rowOff>128954</xdr:rowOff>
    </xdr:from>
    <xdr:to>
      <xdr:col>72</xdr:col>
      <xdr:colOff>803031</xdr:colOff>
      <xdr:row>75</xdr:row>
      <xdr:rowOff>8406</xdr:rowOff>
    </xdr:to>
    <xdr:cxnSp macro="">
      <xdr:nvCxnSpPr>
        <xdr:cNvPr id="10" name="Oeil" hidden="1">
          <a:extLst>
            <a:ext uri="{FF2B5EF4-FFF2-40B4-BE49-F238E27FC236}">
              <a16:creationId xmlns:a16="http://schemas.microsoft.com/office/drawing/2014/main" id="{1661B0AC-ABA1-4A6B-BA9D-E90E6585F6E1}"/>
            </a:ext>
          </a:extLst>
        </xdr:cNvPr>
        <xdr:cNvCxnSpPr/>
      </xdr:nvCxnSpPr>
      <xdr:spPr>
        <a:xfrm flipH="1">
          <a:off x="122209458" y="16171985"/>
          <a:ext cx="1175927" cy="61159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409491</xdr:colOff>
      <xdr:row>75</xdr:row>
      <xdr:rowOff>128954</xdr:rowOff>
    </xdr:from>
    <xdr:to>
      <xdr:col>72</xdr:col>
      <xdr:colOff>791308</xdr:colOff>
      <xdr:row>75</xdr:row>
      <xdr:rowOff>175864</xdr:rowOff>
    </xdr:to>
    <xdr:cxnSp macro="">
      <xdr:nvCxnSpPr>
        <xdr:cNvPr id="14" name="Visage" hidden="1">
          <a:extLst>
            <a:ext uri="{FF2B5EF4-FFF2-40B4-BE49-F238E27FC236}">
              <a16:creationId xmlns:a16="http://schemas.microsoft.com/office/drawing/2014/main" id="{542880AA-4CE2-462E-8094-2472B0122D6D}"/>
            </a:ext>
          </a:extLst>
        </xdr:cNvPr>
        <xdr:cNvCxnSpPr/>
      </xdr:nvCxnSpPr>
      <xdr:spPr>
        <a:xfrm flipH="1">
          <a:off x="122182953" y="16353692"/>
          <a:ext cx="1190709" cy="4691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429370</xdr:colOff>
      <xdr:row>76</xdr:row>
      <xdr:rowOff>111369</xdr:rowOff>
    </xdr:from>
    <xdr:to>
      <xdr:col>72</xdr:col>
      <xdr:colOff>797169</xdr:colOff>
      <xdr:row>76</xdr:row>
      <xdr:rowOff>122855</xdr:rowOff>
    </xdr:to>
    <xdr:cxnSp macro="">
      <xdr:nvCxnSpPr>
        <xdr:cNvPr id="20" name="Cou" hidden="1">
          <a:extLst>
            <a:ext uri="{FF2B5EF4-FFF2-40B4-BE49-F238E27FC236}">
              <a16:creationId xmlns:a16="http://schemas.microsoft.com/office/drawing/2014/main" id="{8CD51721-8EAC-483C-8F7E-A9D4FC56F63C}"/>
            </a:ext>
          </a:extLst>
        </xdr:cNvPr>
        <xdr:cNvCxnSpPr/>
      </xdr:nvCxnSpPr>
      <xdr:spPr>
        <a:xfrm flipH="1">
          <a:off x="122202832" y="16517815"/>
          <a:ext cx="1176691" cy="11486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390632</xdr:colOff>
      <xdr:row>80</xdr:row>
      <xdr:rowOff>160409</xdr:rowOff>
    </xdr:from>
    <xdr:to>
      <xdr:col>72</xdr:col>
      <xdr:colOff>797169</xdr:colOff>
      <xdr:row>81</xdr:row>
      <xdr:rowOff>134815</xdr:rowOff>
    </xdr:to>
    <xdr:cxnSp macro="">
      <xdr:nvCxnSpPr>
        <xdr:cNvPr id="23" name="Abdomen" hidden="1">
          <a:extLst>
            <a:ext uri="{FF2B5EF4-FFF2-40B4-BE49-F238E27FC236}">
              <a16:creationId xmlns:a16="http://schemas.microsoft.com/office/drawing/2014/main" id="{0A75F286-BA6C-4073-AD82-9CA20A7D494D}"/>
            </a:ext>
          </a:extLst>
        </xdr:cNvPr>
        <xdr:cNvCxnSpPr/>
      </xdr:nvCxnSpPr>
      <xdr:spPr>
        <a:xfrm flipH="1" flipV="1">
          <a:off x="122164094" y="17293686"/>
          <a:ext cx="1215429" cy="156114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70</xdr:col>
      <xdr:colOff>5862</xdr:colOff>
      <xdr:row>80</xdr:row>
      <xdr:rowOff>37317</xdr:rowOff>
    </xdr:from>
    <xdr:to>
      <xdr:col>70</xdr:col>
      <xdr:colOff>588395</xdr:colOff>
      <xdr:row>80</xdr:row>
      <xdr:rowOff>105508</xdr:rowOff>
    </xdr:to>
    <xdr:cxnSp macro="">
      <xdr:nvCxnSpPr>
        <xdr:cNvPr id="26" name="Poignet" hidden="1">
          <a:extLst>
            <a:ext uri="{FF2B5EF4-FFF2-40B4-BE49-F238E27FC236}">
              <a16:creationId xmlns:a16="http://schemas.microsoft.com/office/drawing/2014/main" id="{E80BA505-828F-48D0-9C51-9746150FFB1E}"/>
            </a:ext>
          </a:extLst>
        </xdr:cNvPr>
        <xdr:cNvCxnSpPr/>
      </xdr:nvCxnSpPr>
      <xdr:spPr>
        <a:xfrm flipV="1">
          <a:off x="120970431" y="17170594"/>
          <a:ext cx="582533" cy="68191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70</xdr:col>
      <xdr:colOff>11723</xdr:colOff>
      <xdr:row>80</xdr:row>
      <xdr:rowOff>54216</xdr:rowOff>
    </xdr:from>
    <xdr:to>
      <xdr:col>70</xdr:col>
      <xdr:colOff>735495</xdr:colOff>
      <xdr:row>82</xdr:row>
      <xdr:rowOff>87923</xdr:rowOff>
    </xdr:to>
    <xdr:cxnSp macro="">
      <xdr:nvCxnSpPr>
        <xdr:cNvPr id="29" name="Main" hidden="1">
          <a:extLst>
            <a:ext uri="{FF2B5EF4-FFF2-40B4-BE49-F238E27FC236}">
              <a16:creationId xmlns:a16="http://schemas.microsoft.com/office/drawing/2014/main" id="{E2AFE8DF-95A2-4BA7-858B-97E8BFD6A8B8}"/>
            </a:ext>
          </a:extLst>
        </xdr:cNvPr>
        <xdr:cNvCxnSpPr/>
      </xdr:nvCxnSpPr>
      <xdr:spPr>
        <a:xfrm flipV="1">
          <a:off x="120976292" y="17187493"/>
          <a:ext cx="723772" cy="408845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489005</xdr:colOff>
      <xdr:row>83</xdr:row>
      <xdr:rowOff>105507</xdr:rowOff>
    </xdr:from>
    <xdr:to>
      <xdr:col>73</xdr:col>
      <xdr:colOff>5862</xdr:colOff>
      <xdr:row>84</xdr:row>
      <xdr:rowOff>35511</xdr:rowOff>
    </xdr:to>
    <xdr:cxnSp macro="">
      <xdr:nvCxnSpPr>
        <xdr:cNvPr id="32" name="Jambe" hidden="1">
          <a:extLst>
            <a:ext uri="{FF2B5EF4-FFF2-40B4-BE49-F238E27FC236}">
              <a16:creationId xmlns:a16="http://schemas.microsoft.com/office/drawing/2014/main" id="{88D6F860-EA34-48CD-A4DB-FAEC407A2356}"/>
            </a:ext>
          </a:extLst>
        </xdr:cNvPr>
        <xdr:cNvCxnSpPr/>
      </xdr:nvCxnSpPr>
      <xdr:spPr>
        <a:xfrm flipH="1">
          <a:off x="122262467" y="17813215"/>
          <a:ext cx="1134641" cy="123434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495631</xdr:colOff>
      <xdr:row>87</xdr:row>
      <xdr:rowOff>105508</xdr:rowOff>
    </xdr:from>
    <xdr:to>
      <xdr:col>72</xdr:col>
      <xdr:colOff>803031</xdr:colOff>
      <xdr:row>87</xdr:row>
      <xdr:rowOff>109604</xdr:rowOff>
    </xdr:to>
    <xdr:cxnSp macro="">
      <xdr:nvCxnSpPr>
        <xdr:cNvPr id="33" name="Pied" hidden="1">
          <a:extLst>
            <a:ext uri="{FF2B5EF4-FFF2-40B4-BE49-F238E27FC236}">
              <a16:creationId xmlns:a16="http://schemas.microsoft.com/office/drawing/2014/main" id="{E7D5355F-1DBF-44B6-AE28-10020B2B7070}"/>
            </a:ext>
          </a:extLst>
        </xdr:cNvPr>
        <xdr:cNvCxnSpPr/>
      </xdr:nvCxnSpPr>
      <xdr:spPr>
        <a:xfrm flipH="1">
          <a:off x="122269093" y="18733477"/>
          <a:ext cx="1116292" cy="4096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70</xdr:col>
      <xdr:colOff>0</xdr:colOff>
      <xdr:row>85</xdr:row>
      <xdr:rowOff>140677</xdr:rowOff>
    </xdr:from>
    <xdr:to>
      <xdr:col>71</xdr:col>
      <xdr:colOff>31805</xdr:colOff>
      <xdr:row>86</xdr:row>
      <xdr:rowOff>8405</xdr:rowOff>
    </xdr:to>
    <xdr:cxnSp macro="">
      <xdr:nvCxnSpPr>
        <xdr:cNvPr id="36" name="Genou" hidden="1">
          <a:extLst>
            <a:ext uri="{FF2B5EF4-FFF2-40B4-BE49-F238E27FC236}">
              <a16:creationId xmlns:a16="http://schemas.microsoft.com/office/drawing/2014/main" id="{4F6B7039-CF06-4394-9EC0-2E33F77B91FF}"/>
            </a:ext>
          </a:extLst>
        </xdr:cNvPr>
        <xdr:cNvCxnSpPr/>
      </xdr:nvCxnSpPr>
      <xdr:spPr>
        <a:xfrm>
          <a:off x="120964569" y="18223523"/>
          <a:ext cx="840698" cy="49436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70</xdr:col>
      <xdr:colOff>0</xdr:colOff>
      <xdr:row>87</xdr:row>
      <xdr:rowOff>63222</xdr:rowOff>
    </xdr:from>
    <xdr:to>
      <xdr:col>70</xdr:col>
      <xdr:colOff>595022</xdr:colOff>
      <xdr:row>87</xdr:row>
      <xdr:rowOff>117231</xdr:rowOff>
    </xdr:to>
    <xdr:cxnSp macro="">
      <xdr:nvCxnSpPr>
        <xdr:cNvPr id="38" name="Cheville" hidden="1">
          <a:extLst>
            <a:ext uri="{FF2B5EF4-FFF2-40B4-BE49-F238E27FC236}">
              <a16:creationId xmlns:a16="http://schemas.microsoft.com/office/drawing/2014/main" id="{F7831C19-BC4D-4C50-970E-06AFEEA7FA60}"/>
            </a:ext>
          </a:extLst>
        </xdr:cNvPr>
        <xdr:cNvCxnSpPr/>
      </xdr:nvCxnSpPr>
      <xdr:spPr>
        <a:xfrm flipV="1">
          <a:off x="120964569" y="18691191"/>
          <a:ext cx="595022" cy="54009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70</xdr:col>
      <xdr:colOff>11723</xdr:colOff>
      <xdr:row>82</xdr:row>
      <xdr:rowOff>6027</xdr:rowOff>
    </xdr:from>
    <xdr:to>
      <xdr:col>71</xdr:col>
      <xdr:colOff>99392</xdr:colOff>
      <xdr:row>83</xdr:row>
      <xdr:rowOff>93784</xdr:rowOff>
    </xdr:to>
    <xdr:cxnSp macro="">
      <xdr:nvCxnSpPr>
        <xdr:cNvPr id="41" name="Hanche" hidden="1">
          <a:extLst>
            <a:ext uri="{FF2B5EF4-FFF2-40B4-BE49-F238E27FC236}">
              <a16:creationId xmlns:a16="http://schemas.microsoft.com/office/drawing/2014/main" id="{3C0D893F-693F-4C42-BBDD-F6009C5D6060}"/>
            </a:ext>
          </a:extLst>
        </xdr:cNvPr>
        <xdr:cNvCxnSpPr/>
      </xdr:nvCxnSpPr>
      <xdr:spPr>
        <a:xfrm flipV="1">
          <a:off x="120976292" y="17514442"/>
          <a:ext cx="896562" cy="28705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679938</xdr:colOff>
      <xdr:row>79</xdr:row>
      <xdr:rowOff>105508</xdr:rowOff>
    </xdr:from>
    <xdr:to>
      <xdr:col>72</xdr:col>
      <xdr:colOff>803031</xdr:colOff>
      <xdr:row>80</xdr:row>
      <xdr:rowOff>33573</xdr:rowOff>
    </xdr:to>
    <xdr:cxnSp macro="">
      <xdr:nvCxnSpPr>
        <xdr:cNvPr id="49" name="Bras" hidden="1">
          <a:extLst>
            <a:ext uri="{FF2B5EF4-FFF2-40B4-BE49-F238E27FC236}">
              <a16:creationId xmlns:a16="http://schemas.microsoft.com/office/drawing/2014/main" id="{129314DC-D8B8-40B7-A34D-868798AF89F9}"/>
            </a:ext>
          </a:extLst>
        </xdr:cNvPr>
        <xdr:cNvCxnSpPr/>
      </xdr:nvCxnSpPr>
      <xdr:spPr>
        <a:xfrm flipH="1">
          <a:off x="122453400" y="17057077"/>
          <a:ext cx="931985" cy="109773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70</xdr:col>
      <xdr:colOff>5862</xdr:colOff>
      <xdr:row>76</xdr:row>
      <xdr:rowOff>111369</xdr:rowOff>
    </xdr:from>
    <xdr:to>
      <xdr:col>70</xdr:col>
      <xdr:colOff>667908</xdr:colOff>
      <xdr:row>77</xdr:row>
      <xdr:rowOff>38082</xdr:rowOff>
    </xdr:to>
    <xdr:cxnSp macro="">
      <xdr:nvCxnSpPr>
        <xdr:cNvPr id="52" name="Epaule" hidden="1">
          <a:extLst>
            <a:ext uri="{FF2B5EF4-FFF2-40B4-BE49-F238E27FC236}">
              <a16:creationId xmlns:a16="http://schemas.microsoft.com/office/drawing/2014/main" id="{77C27130-7DF0-4B42-A5F3-5AD13EE90C76}"/>
            </a:ext>
          </a:extLst>
        </xdr:cNvPr>
        <xdr:cNvCxnSpPr/>
      </xdr:nvCxnSpPr>
      <xdr:spPr>
        <a:xfrm>
          <a:off x="120970431" y="16517815"/>
          <a:ext cx="662046" cy="108421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70</xdr:col>
      <xdr:colOff>8021</xdr:colOff>
      <xdr:row>74</xdr:row>
      <xdr:rowOff>96252</xdr:rowOff>
    </xdr:from>
    <xdr:to>
      <xdr:col>71</xdr:col>
      <xdr:colOff>82061</xdr:colOff>
      <xdr:row>76</xdr:row>
      <xdr:rowOff>166258</xdr:rowOff>
    </xdr:to>
    <xdr:cxnSp macro="">
      <xdr:nvCxnSpPr>
        <xdr:cNvPr id="57" name="Dos">
          <a:extLst>
            <a:ext uri="{FF2B5EF4-FFF2-40B4-BE49-F238E27FC236}">
              <a16:creationId xmlns:a16="http://schemas.microsoft.com/office/drawing/2014/main" id="{BE600A82-8DD0-451F-BE64-B2EE47554E3F}"/>
            </a:ext>
          </a:extLst>
        </xdr:cNvPr>
        <xdr:cNvCxnSpPr/>
      </xdr:nvCxnSpPr>
      <xdr:spPr>
        <a:xfrm>
          <a:off x="120937421" y="16286747"/>
          <a:ext cx="880156" cy="438974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72</xdr:col>
      <xdr:colOff>230659</xdr:colOff>
      <xdr:row>53</xdr:row>
      <xdr:rowOff>30088</xdr:rowOff>
    </xdr:from>
    <xdr:to>
      <xdr:col>72</xdr:col>
      <xdr:colOff>581962</xdr:colOff>
      <xdr:row>53</xdr:row>
      <xdr:rowOff>379288</xdr:rowOff>
    </xdr:to>
    <xdr:pic>
      <xdr:nvPicPr>
        <xdr:cNvPr id="66" name="Mauvais" hidden="1">
          <a:extLst>
            <a:ext uri="{FF2B5EF4-FFF2-40B4-BE49-F238E27FC236}">
              <a16:creationId xmlns:a16="http://schemas.microsoft.com/office/drawing/2014/main" id="{747F4103-F768-A720-43A6-B87DBD4A11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75127" y="11010322"/>
          <a:ext cx="351303" cy="349200"/>
        </a:xfrm>
        <a:prstGeom prst="rect">
          <a:avLst/>
        </a:prstGeom>
      </xdr:spPr>
    </xdr:pic>
    <xdr:clientData/>
  </xdr:twoCellAnchor>
  <xdr:twoCellAnchor editAs="oneCell">
    <xdr:from>
      <xdr:col>72</xdr:col>
      <xdr:colOff>230657</xdr:colOff>
      <xdr:row>54</xdr:row>
      <xdr:rowOff>30087</xdr:rowOff>
    </xdr:from>
    <xdr:to>
      <xdr:col>72</xdr:col>
      <xdr:colOff>581960</xdr:colOff>
      <xdr:row>54</xdr:row>
      <xdr:rowOff>379287</xdr:rowOff>
    </xdr:to>
    <xdr:pic>
      <xdr:nvPicPr>
        <xdr:cNvPr id="67" name="Mauvaisi" hidden="1">
          <a:extLst>
            <a:ext uri="{FF2B5EF4-FFF2-40B4-BE49-F238E27FC236}">
              <a16:creationId xmlns:a16="http://schemas.microsoft.com/office/drawing/2014/main" id="{59082638-4E56-41BC-90DF-9C4F7D0DCB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75125" y="11400614"/>
          <a:ext cx="351303" cy="349200"/>
        </a:xfrm>
        <a:prstGeom prst="rect">
          <a:avLst/>
        </a:prstGeom>
      </xdr:spPr>
    </xdr:pic>
    <xdr:clientData/>
  </xdr:twoCellAnchor>
  <xdr:twoCellAnchor editAs="oneCell">
    <xdr:from>
      <xdr:col>72</xdr:col>
      <xdr:colOff>230658</xdr:colOff>
      <xdr:row>55</xdr:row>
      <xdr:rowOff>28029</xdr:rowOff>
    </xdr:from>
    <xdr:to>
      <xdr:col>72</xdr:col>
      <xdr:colOff>581961</xdr:colOff>
      <xdr:row>55</xdr:row>
      <xdr:rowOff>377229</xdr:rowOff>
    </xdr:to>
    <xdr:pic>
      <xdr:nvPicPr>
        <xdr:cNvPr id="68" name="MauvaisTF2" hidden="1">
          <a:extLst>
            <a:ext uri="{FF2B5EF4-FFF2-40B4-BE49-F238E27FC236}">
              <a16:creationId xmlns:a16="http://schemas.microsoft.com/office/drawing/2014/main" id="{E5BD9EB4-BDFB-4BF9-AB6A-7C446D4CBF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75126" y="11788849"/>
          <a:ext cx="351303" cy="349200"/>
        </a:xfrm>
        <a:prstGeom prst="rect">
          <a:avLst/>
        </a:prstGeom>
      </xdr:spPr>
    </xdr:pic>
    <xdr:clientData/>
  </xdr:twoCellAnchor>
  <xdr:twoCellAnchor editAs="oneCell">
    <xdr:from>
      <xdr:col>72</xdr:col>
      <xdr:colOff>230660</xdr:colOff>
      <xdr:row>56</xdr:row>
      <xdr:rowOff>25969</xdr:rowOff>
    </xdr:from>
    <xdr:to>
      <xdr:col>72</xdr:col>
      <xdr:colOff>581963</xdr:colOff>
      <xdr:row>56</xdr:row>
      <xdr:rowOff>375169</xdr:rowOff>
    </xdr:to>
    <xdr:pic>
      <xdr:nvPicPr>
        <xdr:cNvPr id="69" name="MauvaisNBJA" hidden="1">
          <a:extLst>
            <a:ext uri="{FF2B5EF4-FFF2-40B4-BE49-F238E27FC236}">
              <a16:creationId xmlns:a16="http://schemas.microsoft.com/office/drawing/2014/main" id="{583BDB88-FBC6-4E61-8CA5-9F8CFFAD57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75128" y="12177081"/>
          <a:ext cx="351303" cy="349200"/>
        </a:xfrm>
        <a:prstGeom prst="rect">
          <a:avLst/>
        </a:prstGeom>
      </xdr:spPr>
    </xdr:pic>
    <xdr:clientData/>
  </xdr:twoCellAnchor>
  <xdr:twoCellAnchor editAs="oneCell">
    <xdr:from>
      <xdr:col>72</xdr:col>
      <xdr:colOff>230657</xdr:colOff>
      <xdr:row>57</xdr:row>
      <xdr:rowOff>23910</xdr:rowOff>
    </xdr:from>
    <xdr:to>
      <xdr:col>72</xdr:col>
      <xdr:colOff>581960</xdr:colOff>
      <xdr:row>57</xdr:row>
      <xdr:rowOff>373110</xdr:rowOff>
    </xdr:to>
    <xdr:pic>
      <xdr:nvPicPr>
        <xdr:cNvPr id="70" name="MauvaisTG" hidden="1">
          <a:extLst>
            <a:ext uri="{FF2B5EF4-FFF2-40B4-BE49-F238E27FC236}">
              <a16:creationId xmlns:a16="http://schemas.microsoft.com/office/drawing/2014/main" id="{F35768DB-20E0-482B-A23A-0B91EAA584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75125" y="12565315"/>
          <a:ext cx="351303" cy="349200"/>
        </a:xfrm>
        <a:prstGeom prst="rect">
          <a:avLst/>
        </a:prstGeom>
      </xdr:spPr>
    </xdr:pic>
    <xdr:clientData/>
  </xdr:twoCellAnchor>
  <xdr:twoCellAnchor editAs="oneCell">
    <xdr:from>
      <xdr:col>72</xdr:col>
      <xdr:colOff>224480</xdr:colOff>
      <xdr:row>54</xdr:row>
      <xdr:rowOff>30090</xdr:rowOff>
    </xdr:from>
    <xdr:to>
      <xdr:col>72</xdr:col>
      <xdr:colOff>580029</xdr:colOff>
      <xdr:row>54</xdr:row>
      <xdr:rowOff>379290</xdr:rowOff>
    </xdr:to>
    <xdr:pic>
      <xdr:nvPicPr>
        <xdr:cNvPr id="72" name="Boni" hidden="1">
          <a:extLst>
            <a:ext uri="{FF2B5EF4-FFF2-40B4-BE49-F238E27FC236}">
              <a16:creationId xmlns:a16="http://schemas.microsoft.com/office/drawing/2014/main" id="{AFF90238-F09B-22B5-652D-1D29B7F113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68948" y="11400617"/>
          <a:ext cx="355549" cy="349200"/>
        </a:xfrm>
        <a:prstGeom prst="rect">
          <a:avLst/>
        </a:prstGeom>
      </xdr:spPr>
    </xdr:pic>
    <xdr:clientData/>
  </xdr:twoCellAnchor>
  <xdr:twoCellAnchor editAs="oneCell">
    <xdr:from>
      <xdr:col>72</xdr:col>
      <xdr:colOff>224482</xdr:colOff>
      <xdr:row>53</xdr:row>
      <xdr:rowOff>30089</xdr:rowOff>
    </xdr:from>
    <xdr:to>
      <xdr:col>72</xdr:col>
      <xdr:colOff>580031</xdr:colOff>
      <xdr:row>53</xdr:row>
      <xdr:rowOff>379289</xdr:rowOff>
    </xdr:to>
    <xdr:pic>
      <xdr:nvPicPr>
        <xdr:cNvPr id="73" name="Bon" hidden="1">
          <a:extLst>
            <a:ext uri="{FF2B5EF4-FFF2-40B4-BE49-F238E27FC236}">
              <a16:creationId xmlns:a16="http://schemas.microsoft.com/office/drawing/2014/main" id="{94069979-1944-4420-A38F-73E769CC9E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68950" y="11010323"/>
          <a:ext cx="355549" cy="349200"/>
        </a:xfrm>
        <a:prstGeom prst="rect">
          <a:avLst/>
        </a:prstGeom>
      </xdr:spPr>
    </xdr:pic>
    <xdr:clientData/>
  </xdr:twoCellAnchor>
  <xdr:twoCellAnchor editAs="oneCell">
    <xdr:from>
      <xdr:col>72</xdr:col>
      <xdr:colOff>224481</xdr:colOff>
      <xdr:row>55</xdr:row>
      <xdr:rowOff>28032</xdr:rowOff>
    </xdr:from>
    <xdr:to>
      <xdr:col>72</xdr:col>
      <xdr:colOff>580030</xdr:colOff>
      <xdr:row>55</xdr:row>
      <xdr:rowOff>377232</xdr:rowOff>
    </xdr:to>
    <xdr:pic>
      <xdr:nvPicPr>
        <xdr:cNvPr id="74" name="BonTF2">
          <a:extLst>
            <a:ext uri="{FF2B5EF4-FFF2-40B4-BE49-F238E27FC236}">
              <a16:creationId xmlns:a16="http://schemas.microsoft.com/office/drawing/2014/main" id="{FD03B791-3E47-4C3C-A8B7-1FFD2AA6FB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68949" y="11788852"/>
          <a:ext cx="355549" cy="349200"/>
        </a:xfrm>
        <a:prstGeom prst="rect">
          <a:avLst/>
        </a:prstGeom>
      </xdr:spPr>
    </xdr:pic>
    <xdr:clientData/>
  </xdr:twoCellAnchor>
  <xdr:twoCellAnchor editAs="oneCell">
    <xdr:from>
      <xdr:col>72</xdr:col>
      <xdr:colOff>224482</xdr:colOff>
      <xdr:row>56</xdr:row>
      <xdr:rowOff>25970</xdr:rowOff>
    </xdr:from>
    <xdr:to>
      <xdr:col>72</xdr:col>
      <xdr:colOff>580031</xdr:colOff>
      <xdr:row>56</xdr:row>
      <xdr:rowOff>375170</xdr:rowOff>
    </xdr:to>
    <xdr:pic>
      <xdr:nvPicPr>
        <xdr:cNvPr id="75" name="BonNBJA" hidden="1">
          <a:extLst>
            <a:ext uri="{FF2B5EF4-FFF2-40B4-BE49-F238E27FC236}">
              <a16:creationId xmlns:a16="http://schemas.microsoft.com/office/drawing/2014/main" id="{0992684D-AECF-4E01-884D-01C3E1F76B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68950" y="12177082"/>
          <a:ext cx="355549" cy="349200"/>
        </a:xfrm>
        <a:prstGeom prst="rect">
          <a:avLst/>
        </a:prstGeom>
      </xdr:spPr>
    </xdr:pic>
    <xdr:clientData/>
  </xdr:twoCellAnchor>
  <xdr:twoCellAnchor editAs="oneCell">
    <xdr:from>
      <xdr:col>72</xdr:col>
      <xdr:colOff>224482</xdr:colOff>
      <xdr:row>57</xdr:row>
      <xdr:rowOff>23912</xdr:rowOff>
    </xdr:from>
    <xdr:to>
      <xdr:col>72</xdr:col>
      <xdr:colOff>580031</xdr:colOff>
      <xdr:row>57</xdr:row>
      <xdr:rowOff>373112</xdr:rowOff>
    </xdr:to>
    <xdr:pic>
      <xdr:nvPicPr>
        <xdr:cNvPr id="76" name="BonTG" hidden="1">
          <a:extLst>
            <a:ext uri="{FF2B5EF4-FFF2-40B4-BE49-F238E27FC236}">
              <a16:creationId xmlns:a16="http://schemas.microsoft.com/office/drawing/2014/main" id="{85C3AB4F-C8B2-47B7-AE0F-C99CF5D635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68950" y="12565317"/>
          <a:ext cx="355549" cy="349200"/>
        </a:xfrm>
        <a:prstGeom prst="rect">
          <a:avLst/>
        </a:prstGeom>
      </xdr:spPr>
    </xdr:pic>
    <xdr:clientData/>
  </xdr:twoCellAnchor>
  <xdr:twoCellAnchor editAs="oneCell">
    <xdr:from>
      <xdr:col>72</xdr:col>
      <xdr:colOff>232720</xdr:colOff>
      <xdr:row>53</xdr:row>
      <xdr:rowOff>30089</xdr:rowOff>
    </xdr:from>
    <xdr:to>
      <xdr:col>72</xdr:col>
      <xdr:colOff>581222</xdr:colOff>
      <xdr:row>53</xdr:row>
      <xdr:rowOff>379289</xdr:rowOff>
    </xdr:to>
    <xdr:pic>
      <xdr:nvPicPr>
        <xdr:cNvPr id="78" name="Très bon" hidden="1">
          <a:extLst>
            <a:ext uri="{FF2B5EF4-FFF2-40B4-BE49-F238E27FC236}">
              <a16:creationId xmlns:a16="http://schemas.microsoft.com/office/drawing/2014/main" id="{A60A0459-0707-74ED-3C77-C0237FC047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77188" y="11010323"/>
          <a:ext cx="348502" cy="349200"/>
        </a:xfrm>
        <a:prstGeom prst="rect">
          <a:avLst/>
        </a:prstGeom>
      </xdr:spPr>
    </xdr:pic>
    <xdr:clientData/>
  </xdr:twoCellAnchor>
  <xdr:twoCellAnchor editAs="oneCell">
    <xdr:from>
      <xdr:col>72</xdr:col>
      <xdr:colOff>232718</xdr:colOff>
      <xdr:row>54</xdr:row>
      <xdr:rowOff>30087</xdr:rowOff>
    </xdr:from>
    <xdr:to>
      <xdr:col>72</xdr:col>
      <xdr:colOff>581220</xdr:colOff>
      <xdr:row>54</xdr:row>
      <xdr:rowOff>379287</xdr:rowOff>
    </xdr:to>
    <xdr:pic>
      <xdr:nvPicPr>
        <xdr:cNvPr id="79" name="Très boni">
          <a:extLst>
            <a:ext uri="{FF2B5EF4-FFF2-40B4-BE49-F238E27FC236}">
              <a16:creationId xmlns:a16="http://schemas.microsoft.com/office/drawing/2014/main" id="{B8F5656F-9BCD-43EA-97A5-7A2CFD364E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77186" y="11400614"/>
          <a:ext cx="348502" cy="349200"/>
        </a:xfrm>
        <a:prstGeom prst="rect">
          <a:avLst/>
        </a:prstGeom>
      </xdr:spPr>
    </xdr:pic>
    <xdr:clientData/>
  </xdr:twoCellAnchor>
  <xdr:twoCellAnchor editAs="oneCell">
    <xdr:from>
      <xdr:col>72</xdr:col>
      <xdr:colOff>232719</xdr:colOff>
      <xdr:row>55</xdr:row>
      <xdr:rowOff>28029</xdr:rowOff>
    </xdr:from>
    <xdr:to>
      <xdr:col>72</xdr:col>
      <xdr:colOff>581221</xdr:colOff>
      <xdr:row>55</xdr:row>
      <xdr:rowOff>377229</xdr:rowOff>
    </xdr:to>
    <xdr:pic>
      <xdr:nvPicPr>
        <xdr:cNvPr id="80" name="Très bonTF2" hidden="1">
          <a:extLst>
            <a:ext uri="{FF2B5EF4-FFF2-40B4-BE49-F238E27FC236}">
              <a16:creationId xmlns:a16="http://schemas.microsoft.com/office/drawing/2014/main" id="{DE895708-7A8D-494E-AD1F-EB28E7360F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77187" y="11788849"/>
          <a:ext cx="348502" cy="349200"/>
        </a:xfrm>
        <a:prstGeom prst="rect">
          <a:avLst/>
        </a:prstGeom>
      </xdr:spPr>
    </xdr:pic>
    <xdr:clientData/>
  </xdr:twoCellAnchor>
  <xdr:twoCellAnchor editAs="oneCell">
    <xdr:from>
      <xdr:col>72</xdr:col>
      <xdr:colOff>232720</xdr:colOff>
      <xdr:row>56</xdr:row>
      <xdr:rowOff>25969</xdr:rowOff>
    </xdr:from>
    <xdr:to>
      <xdr:col>72</xdr:col>
      <xdr:colOff>581222</xdr:colOff>
      <xdr:row>56</xdr:row>
      <xdr:rowOff>375169</xdr:rowOff>
    </xdr:to>
    <xdr:pic>
      <xdr:nvPicPr>
        <xdr:cNvPr id="81" name="Très bonNBJA" hidden="1">
          <a:extLst>
            <a:ext uri="{FF2B5EF4-FFF2-40B4-BE49-F238E27FC236}">
              <a16:creationId xmlns:a16="http://schemas.microsoft.com/office/drawing/2014/main" id="{963E63C8-D608-403B-A5E2-1F1F2E2CA1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77188" y="12177081"/>
          <a:ext cx="348502" cy="349200"/>
        </a:xfrm>
        <a:prstGeom prst="rect">
          <a:avLst/>
        </a:prstGeom>
      </xdr:spPr>
    </xdr:pic>
    <xdr:clientData/>
  </xdr:twoCellAnchor>
  <xdr:twoCellAnchor editAs="oneCell">
    <xdr:from>
      <xdr:col>72</xdr:col>
      <xdr:colOff>232719</xdr:colOff>
      <xdr:row>57</xdr:row>
      <xdr:rowOff>23911</xdr:rowOff>
    </xdr:from>
    <xdr:to>
      <xdr:col>72</xdr:col>
      <xdr:colOff>581221</xdr:colOff>
      <xdr:row>57</xdr:row>
      <xdr:rowOff>373111</xdr:rowOff>
    </xdr:to>
    <xdr:pic>
      <xdr:nvPicPr>
        <xdr:cNvPr id="82" name="Très bonTG">
          <a:extLst>
            <a:ext uri="{FF2B5EF4-FFF2-40B4-BE49-F238E27FC236}">
              <a16:creationId xmlns:a16="http://schemas.microsoft.com/office/drawing/2014/main" id="{0E02FB86-EB0A-4ECA-9584-816B328E5E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77187" y="12565316"/>
          <a:ext cx="348502" cy="349200"/>
        </a:xfrm>
        <a:prstGeom prst="rect">
          <a:avLst/>
        </a:prstGeom>
      </xdr:spPr>
    </xdr:pic>
    <xdr:clientData/>
  </xdr:twoCellAnchor>
  <xdr:twoCellAnchor editAs="oneCell">
    <xdr:from>
      <xdr:col>72</xdr:col>
      <xdr:colOff>232719</xdr:colOff>
      <xdr:row>53</xdr:row>
      <xdr:rowOff>28030</xdr:rowOff>
    </xdr:from>
    <xdr:to>
      <xdr:col>72</xdr:col>
      <xdr:colOff>578747</xdr:colOff>
      <xdr:row>53</xdr:row>
      <xdr:rowOff>377230</xdr:rowOff>
    </xdr:to>
    <xdr:pic>
      <xdr:nvPicPr>
        <xdr:cNvPr id="84" name="Très mauvais" hidden="1">
          <a:extLst>
            <a:ext uri="{FF2B5EF4-FFF2-40B4-BE49-F238E27FC236}">
              <a16:creationId xmlns:a16="http://schemas.microsoft.com/office/drawing/2014/main" id="{B26A5CAA-85CE-B035-195F-53F19457140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393" t="1919" b="-1"/>
        <a:stretch/>
      </xdr:blipFill>
      <xdr:spPr>
        <a:xfrm>
          <a:off x="122805862" y="11153230"/>
          <a:ext cx="346028" cy="349200"/>
        </a:xfrm>
        <a:prstGeom prst="rect">
          <a:avLst/>
        </a:prstGeom>
      </xdr:spPr>
    </xdr:pic>
    <xdr:clientData/>
  </xdr:twoCellAnchor>
  <xdr:twoCellAnchor editAs="oneCell">
    <xdr:from>
      <xdr:col>72</xdr:col>
      <xdr:colOff>232718</xdr:colOff>
      <xdr:row>54</xdr:row>
      <xdr:rowOff>28028</xdr:rowOff>
    </xdr:from>
    <xdr:to>
      <xdr:col>72</xdr:col>
      <xdr:colOff>578746</xdr:colOff>
      <xdr:row>54</xdr:row>
      <xdr:rowOff>377228</xdr:rowOff>
    </xdr:to>
    <xdr:pic>
      <xdr:nvPicPr>
        <xdr:cNvPr id="85" name="Très mauvaisi" hidden="1">
          <a:extLst>
            <a:ext uri="{FF2B5EF4-FFF2-40B4-BE49-F238E27FC236}">
              <a16:creationId xmlns:a16="http://schemas.microsoft.com/office/drawing/2014/main" id="{DE5A9F5E-DBA4-4610-A5D2-35BD96961D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393" t="1919" b="-1"/>
        <a:stretch/>
      </xdr:blipFill>
      <xdr:spPr>
        <a:xfrm>
          <a:off x="122777186" y="11398555"/>
          <a:ext cx="346028" cy="349200"/>
        </a:xfrm>
        <a:prstGeom prst="rect">
          <a:avLst/>
        </a:prstGeom>
      </xdr:spPr>
    </xdr:pic>
    <xdr:clientData/>
  </xdr:twoCellAnchor>
  <xdr:twoCellAnchor editAs="oneCell">
    <xdr:from>
      <xdr:col>72</xdr:col>
      <xdr:colOff>232719</xdr:colOff>
      <xdr:row>55</xdr:row>
      <xdr:rowOff>25969</xdr:rowOff>
    </xdr:from>
    <xdr:to>
      <xdr:col>72</xdr:col>
      <xdr:colOff>578747</xdr:colOff>
      <xdr:row>55</xdr:row>
      <xdr:rowOff>375169</xdr:rowOff>
    </xdr:to>
    <xdr:pic>
      <xdr:nvPicPr>
        <xdr:cNvPr id="86" name="Très mauvaisTF2" hidden="1">
          <a:extLst>
            <a:ext uri="{FF2B5EF4-FFF2-40B4-BE49-F238E27FC236}">
              <a16:creationId xmlns:a16="http://schemas.microsoft.com/office/drawing/2014/main" id="{16E90A9E-DD87-4933-9F2F-AEC9C500607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393" t="1919" b="-1"/>
        <a:stretch/>
      </xdr:blipFill>
      <xdr:spPr>
        <a:xfrm>
          <a:off x="122805862" y="11934940"/>
          <a:ext cx="346028" cy="349200"/>
        </a:xfrm>
        <a:prstGeom prst="rect">
          <a:avLst/>
        </a:prstGeom>
      </xdr:spPr>
    </xdr:pic>
    <xdr:clientData/>
  </xdr:twoCellAnchor>
  <xdr:twoCellAnchor editAs="oneCell">
    <xdr:from>
      <xdr:col>72</xdr:col>
      <xdr:colOff>232715</xdr:colOff>
      <xdr:row>56</xdr:row>
      <xdr:rowOff>34796</xdr:rowOff>
    </xdr:from>
    <xdr:to>
      <xdr:col>72</xdr:col>
      <xdr:colOff>578743</xdr:colOff>
      <xdr:row>56</xdr:row>
      <xdr:rowOff>383996</xdr:rowOff>
    </xdr:to>
    <xdr:pic>
      <xdr:nvPicPr>
        <xdr:cNvPr id="87" name="Très mauvaisNBJA" hidden="1">
          <a:extLst>
            <a:ext uri="{FF2B5EF4-FFF2-40B4-BE49-F238E27FC236}">
              <a16:creationId xmlns:a16="http://schemas.microsoft.com/office/drawing/2014/main" id="{9343B6CB-E531-4798-B0C0-B9715E1E9CE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393" t="1919" b="-1"/>
        <a:stretch/>
      </xdr:blipFill>
      <xdr:spPr>
        <a:xfrm>
          <a:off x="122805858" y="12335653"/>
          <a:ext cx="346028" cy="349200"/>
        </a:xfrm>
        <a:prstGeom prst="rect">
          <a:avLst/>
        </a:prstGeom>
      </xdr:spPr>
    </xdr:pic>
    <xdr:clientData/>
  </xdr:twoCellAnchor>
  <xdr:twoCellAnchor editAs="oneCell">
    <xdr:from>
      <xdr:col>72</xdr:col>
      <xdr:colOff>232717</xdr:colOff>
      <xdr:row>57</xdr:row>
      <xdr:rowOff>32734</xdr:rowOff>
    </xdr:from>
    <xdr:to>
      <xdr:col>72</xdr:col>
      <xdr:colOff>583580</xdr:colOff>
      <xdr:row>57</xdr:row>
      <xdr:rowOff>381934</xdr:rowOff>
    </xdr:to>
    <xdr:pic>
      <xdr:nvPicPr>
        <xdr:cNvPr id="88" name="Très mauvaisTG" hidden="1">
          <a:extLst>
            <a:ext uri="{FF2B5EF4-FFF2-40B4-BE49-F238E27FC236}">
              <a16:creationId xmlns:a16="http://schemas.microsoft.com/office/drawing/2014/main" id="{3CA923D2-09DE-4FF8-B896-6C46BC98B8D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393" t="1919" r="-1350" b="-2"/>
        <a:stretch/>
      </xdr:blipFill>
      <xdr:spPr>
        <a:xfrm>
          <a:off x="122805860" y="12725477"/>
          <a:ext cx="350863" cy="349200"/>
        </a:xfrm>
        <a:prstGeom prst="rect">
          <a:avLst/>
        </a:prstGeom>
      </xdr:spPr>
    </xdr:pic>
    <xdr:clientData/>
  </xdr:twoCellAnchor>
  <xdr:twoCellAnchor>
    <xdr:from>
      <xdr:col>69</xdr:col>
      <xdr:colOff>808121</xdr:colOff>
      <xdr:row>78</xdr:row>
      <xdr:rowOff>94247</xdr:rowOff>
    </xdr:from>
    <xdr:to>
      <xdr:col>70</xdr:col>
      <xdr:colOff>698500</xdr:colOff>
      <xdr:row>79</xdr:row>
      <xdr:rowOff>0</xdr:rowOff>
    </xdr:to>
    <xdr:cxnSp macro="">
      <xdr:nvCxnSpPr>
        <xdr:cNvPr id="2" name="Doigt">
          <a:extLst>
            <a:ext uri="{FF2B5EF4-FFF2-40B4-BE49-F238E27FC236}">
              <a16:creationId xmlns:a16="http://schemas.microsoft.com/office/drawing/2014/main" id="{7DF53D6D-E4B8-44A6-9367-5D75D32F4C32}"/>
            </a:ext>
          </a:extLst>
        </xdr:cNvPr>
        <xdr:cNvCxnSpPr/>
      </xdr:nvCxnSpPr>
      <xdr:spPr>
        <a:xfrm>
          <a:off x="120937421" y="16870947"/>
          <a:ext cx="703179" cy="83553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72</xdr:col>
      <xdr:colOff>230659</xdr:colOff>
      <xdr:row>54</xdr:row>
      <xdr:rowOff>30088</xdr:rowOff>
    </xdr:from>
    <xdr:ext cx="351303" cy="349200"/>
    <xdr:pic>
      <xdr:nvPicPr>
        <xdr:cNvPr id="3" name="Mauvais" hidden="1">
          <a:extLst>
            <a:ext uri="{FF2B5EF4-FFF2-40B4-BE49-F238E27FC236}">
              <a16:creationId xmlns:a16="http://schemas.microsoft.com/office/drawing/2014/main" id="{85C2C51A-71FD-4CB3-9BF9-116F8BBBC6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26514" y="12429906"/>
          <a:ext cx="351303" cy="349200"/>
        </a:xfrm>
        <a:prstGeom prst="rect">
          <a:avLst/>
        </a:prstGeom>
      </xdr:spPr>
    </xdr:pic>
    <xdr:clientData/>
  </xdr:oneCellAnchor>
  <xdr:oneCellAnchor>
    <xdr:from>
      <xdr:col>72</xdr:col>
      <xdr:colOff>224482</xdr:colOff>
      <xdr:row>54</xdr:row>
      <xdr:rowOff>30089</xdr:rowOff>
    </xdr:from>
    <xdr:ext cx="355549" cy="349200"/>
    <xdr:pic>
      <xdr:nvPicPr>
        <xdr:cNvPr id="5" name="Bon" hidden="1">
          <a:extLst>
            <a:ext uri="{FF2B5EF4-FFF2-40B4-BE49-F238E27FC236}">
              <a16:creationId xmlns:a16="http://schemas.microsoft.com/office/drawing/2014/main" id="{BB731B84-1B4A-4150-91E4-181318954F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20337" y="12429907"/>
          <a:ext cx="355549" cy="349200"/>
        </a:xfrm>
        <a:prstGeom prst="rect">
          <a:avLst/>
        </a:prstGeom>
      </xdr:spPr>
    </xdr:pic>
    <xdr:clientData/>
  </xdr:oneCellAnchor>
  <xdr:oneCellAnchor>
    <xdr:from>
      <xdr:col>72</xdr:col>
      <xdr:colOff>232720</xdr:colOff>
      <xdr:row>54</xdr:row>
      <xdr:rowOff>30089</xdr:rowOff>
    </xdr:from>
    <xdr:ext cx="348502" cy="349200"/>
    <xdr:pic>
      <xdr:nvPicPr>
        <xdr:cNvPr id="6" name="Très bon" hidden="1">
          <a:extLst>
            <a:ext uri="{FF2B5EF4-FFF2-40B4-BE49-F238E27FC236}">
              <a16:creationId xmlns:a16="http://schemas.microsoft.com/office/drawing/2014/main" id="{2D382585-BC4D-4A38-9367-E58FDAEF01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28575" y="12429907"/>
          <a:ext cx="348502" cy="349200"/>
        </a:xfrm>
        <a:prstGeom prst="rect">
          <a:avLst/>
        </a:prstGeom>
      </xdr:spPr>
    </xdr:pic>
    <xdr:clientData/>
  </xdr:oneCellAnchor>
  <xdr:oneCellAnchor>
    <xdr:from>
      <xdr:col>72</xdr:col>
      <xdr:colOff>232719</xdr:colOff>
      <xdr:row>54</xdr:row>
      <xdr:rowOff>28030</xdr:rowOff>
    </xdr:from>
    <xdr:ext cx="346028" cy="349200"/>
    <xdr:pic>
      <xdr:nvPicPr>
        <xdr:cNvPr id="7" name="Très mauvais" hidden="1">
          <a:extLst>
            <a:ext uri="{FF2B5EF4-FFF2-40B4-BE49-F238E27FC236}">
              <a16:creationId xmlns:a16="http://schemas.microsoft.com/office/drawing/2014/main" id="{ADC1D27E-3A1E-4120-8E91-7991412E9ED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393" t="1919" b="-1"/>
        <a:stretch/>
      </xdr:blipFill>
      <xdr:spPr>
        <a:xfrm>
          <a:off x="8628574" y="12427848"/>
          <a:ext cx="346028" cy="349200"/>
        </a:xfrm>
        <a:prstGeom prst="rect">
          <a:avLst/>
        </a:prstGeom>
      </xdr:spPr>
    </xdr:pic>
    <xdr:clientData/>
  </xdr:oneCellAnchor>
  <xdr:oneCellAnchor>
    <xdr:from>
      <xdr:col>72</xdr:col>
      <xdr:colOff>230659</xdr:colOff>
      <xdr:row>55</xdr:row>
      <xdr:rowOff>30088</xdr:rowOff>
    </xdr:from>
    <xdr:ext cx="351303" cy="349200"/>
    <xdr:pic>
      <xdr:nvPicPr>
        <xdr:cNvPr id="8" name="Mauvais" hidden="1">
          <a:extLst>
            <a:ext uri="{FF2B5EF4-FFF2-40B4-BE49-F238E27FC236}">
              <a16:creationId xmlns:a16="http://schemas.microsoft.com/office/drawing/2014/main" id="{B1CA1013-DDFB-4C2D-8DB3-94E6EA5486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26514" y="12429906"/>
          <a:ext cx="351303" cy="349200"/>
        </a:xfrm>
        <a:prstGeom prst="rect">
          <a:avLst/>
        </a:prstGeom>
      </xdr:spPr>
    </xdr:pic>
    <xdr:clientData/>
  </xdr:oneCellAnchor>
  <xdr:oneCellAnchor>
    <xdr:from>
      <xdr:col>72</xdr:col>
      <xdr:colOff>224482</xdr:colOff>
      <xdr:row>55</xdr:row>
      <xdr:rowOff>30089</xdr:rowOff>
    </xdr:from>
    <xdr:ext cx="355549" cy="349200"/>
    <xdr:pic>
      <xdr:nvPicPr>
        <xdr:cNvPr id="9" name="Bon" hidden="1">
          <a:extLst>
            <a:ext uri="{FF2B5EF4-FFF2-40B4-BE49-F238E27FC236}">
              <a16:creationId xmlns:a16="http://schemas.microsoft.com/office/drawing/2014/main" id="{9E6FF1B0-B433-4254-9844-3B4F4EBA7A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20337" y="12429907"/>
          <a:ext cx="355549" cy="349200"/>
        </a:xfrm>
        <a:prstGeom prst="rect">
          <a:avLst/>
        </a:prstGeom>
      </xdr:spPr>
    </xdr:pic>
    <xdr:clientData/>
  </xdr:oneCellAnchor>
  <xdr:oneCellAnchor>
    <xdr:from>
      <xdr:col>72</xdr:col>
      <xdr:colOff>232720</xdr:colOff>
      <xdr:row>55</xdr:row>
      <xdr:rowOff>30089</xdr:rowOff>
    </xdr:from>
    <xdr:ext cx="348502" cy="349200"/>
    <xdr:pic>
      <xdr:nvPicPr>
        <xdr:cNvPr id="11" name="Très bon" hidden="1">
          <a:extLst>
            <a:ext uri="{FF2B5EF4-FFF2-40B4-BE49-F238E27FC236}">
              <a16:creationId xmlns:a16="http://schemas.microsoft.com/office/drawing/2014/main" id="{005B37A8-4D0C-4D96-9084-2B28F927F5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28575" y="12429907"/>
          <a:ext cx="348502" cy="349200"/>
        </a:xfrm>
        <a:prstGeom prst="rect">
          <a:avLst/>
        </a:prstGeom>
      </xdr:spPr>
    </xdr:pic>
    <xdr:clientData/>
  </xdr:oneCellAnchor>
  <xdr:oneCellAnchor>
    <xdr:from>
      <xdr:col>72</xdr:col>
      <xdr:colOff>232719</xdr:colOff>
      <xdr:row>55</xdr:row>
      <xdr:rowOff>28030</xdr:rowOff>
    </xdr:from>
    <xdr:ext cx="346028" cy="349200"/>
    <xdr:pic>
      <xdr:nvPicPr>
        <xdr:cNvPr id="12" name="Très mauvais" hidden="1">
          <a:extLst>
            <a:ext uri="{FF2B5EF4-FFF2-40B4-BE49-F238E27FC236}">
              <a16:creationId xmlns:a16="http://schemas.microsoft.com/office/drawing/2014/main" id="{2EAF1F9D-7EA1-4936-BCBC-6E8D70766C0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393" t="1919" b="-1"/>
        <a:stretch/>
      </xdr:blipFill>
      <xdr:spPr>
        <a:xfrm>
          <a:off x="8628574" y="12427848"/>
          <a:ext cx="346028" cy="349200"/>
        </a:xfrm>
        <a:prstGeom prst="rect">
          <a:avLst/>
        </a:prstGeom>
      </xdr:spPr>
    </xdr:pic>
    <xdr:clientData/>
  </xdr:oneCellAnchor>
  <xdr:oneCellAnchor>
    <xdr:from>
      <xdr:col>72</xdr:col>
      <xdr:colOff>230659</xdr:colOff>
      <xdr:row>56</xdr:row>
      <xdr:rowOff>30088</xdr:rowOff>
    </xdr:from>
    <xdr:ext cx="351303" cy="349200"/>
    <xdr:pic>
      <xdr:nvPicPr>
        <xdr:cNvPr id="13" name="Mauvais" hidden="1">
          <a:extLst>
            <a:ext uri="{FF2B5EF4-FFF2-40B4-BE49-F238E27FC236}">
              <a16:creationId xmlns:a16="http://schemas.microsoft.com/office/drawing/2014/main" id="{2B87D952-2DFF-401D-BD4E-FCF1663215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26514" y="12429906"/>
          <a:ext cx="351303" cy="349200"/>
        </a:xfrm>
        <a:prstGeom prst="rect">
          <a:avLst/>
        </a:prstGeom>
      </xdr:spPr>
    </xdr:pic>
    <xdr:clientData/>
  </xdr:oneCellAnchor>
  <xdr:oneCellAnchor>
    <xdr:from>
      <xdr:col>72</xdr:col>
      <xdr:colOff>224482</xdr:colOff>
      <xdr:row>56</xdr:row>
      <xdr:rowOff>30089</xdr:rowOff>
    </xdr:from>
    <xdr:ext cx="355549" cy="349200"/>
    <xdr:pic>
      <xdr:nvPicPr>
        <xdr:cNvPr id="15" name="Bon" hidden="1">
          <a:extLst>
            <a:ext uri="{FF2B5EF4-FFF2-40B4-BE49-F238E27FC236}">
              <a16:creationId xmlns:a16="http://schemas.microsoft.com/office/drawing/2014/main" id="{8628FDCA-99F3-4B2E-BA8A-7B6BCD2595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20337" y="12429907"/>
          <a:ext cx="355549" cy="349200"/>
        </a:xfrm>
        <a:prstGeom prst="rect">
          <a:avLst/>
        </a:prstGeom>
      </xdr:spPr>
    </xdr:pic>
    <xdr:clientData/>
  </xdr:oneCellAnchor>
  <xdr:oneCellAnchor>
    <xdr:from>
      <xdr:col>72</xdr:col>
      <xdr:colOff>232720</xdr:colOff>
      <xdr:row>56</xdr:row>
      <xdr:rowOff>30089</xdr:rowOff>
    </xdr:from>
    <xdr:ext cx="348502" cy="349200"/>
    <xdr:pic>
      <xdr:nvPicPr>
        <xdr:cNvPr id="16" name="Très bon" hidden="1">
          <a:extLst>
            <a:ext uri="{FF2B5EF4-FFF2-40B4-BE49-F238E27FC236}">
              <a16:creationId xmlns:a16="http://schemas.microsoft.com/office/drawing/2014/main" id="{D48BA1B6-4A0D-498F-86D0-63DC0D0488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28575" y="12429907"/>
          <a:ext cx="348502" cy="349200"/>
        </a:xfrm>
        <a:prstGeom prst="rect">
          <a:avLst/>
        </a:prstGeom>
      </xdr:spPr>
    </xdr:pic>
    <xdr:clientData/>
  </xdr:oneCellAnchor>
  <xdr:oneCellAnchor>
    <xdr:from>
      <xdr:col>72</xdr:col>
      <xdr:colOff>232719</xdr:colOff>
      <xdr:row>56</xdr:row>
      <xdr:rowOff>28030</xdr:rowOff>
    </xdr:from>
    <xdr:ext cx="346028" cy="349200"/>
    <xdr:pic>
      <xdr:nvPicPr>
        <xdr:cNvPr id="17" name="Très mauvais" hidden="1">
          <a:extLst>
            <a:ext uri="{FF2B5EF4-FFF2-40B4-BE49-F238E27FC236}">
              <a16:creationId xmlns:a16="http://schemas.microsoft.com/office/drawing/2014/main" id="{2B10E31B-4825-41CC-A99F-2293933C1EB2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393" t="1919" b="-1"/>
        <a:stretch/>
      </xdr:blipFill>
      <xdr:spPr>
        <a:xfrm>
          <a:off x="8628574" y="12427848"/>
          <a:ext cx="346028" cy="349200"/>
        </a:xfrm>
        <a:prstGeom prst="rect">
          <a:avLst/>
        </a:prstGeom>
      </xdr:spPr>
    </xdr:pic>
    <xdr:clientData/>
  </xdr:oneCellAnchor>
  <xdr:oneCellAnchor>
    <xdr:from>
      <xdr:col>72</xdr:col>
      <xdr:colOff>230659</xdr:colOff>
      <xdr:row>57</xdr:row>
      <xdr:rowOff>30088</xdr:rowOff>
    </xdr:from>
    <xdr:ext cx="351303" cy="349200"/>
    <xdr:pic>
      <xdr:nvPicPr>
        <xdr:cNvPr id="18" name="Mauvais" hidden="1">
          <a:extLst>
            <a:ext uri="{FF2B5EF4-FFF2-40B4-BE49-F238E27FC236}">
              <a16:creationId xmlns:a16="http://schemas.microsoft.com/office/drawing/2014/main" id="{682E8621-FA9F-4BB8-ADC6-995B33D830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26514" y="12429906"/>
          <a:ext cx="351303" cy="349200"/>
        </a:xfrm>
        <a:prstGeom prst="rect">
          <a:avLst/>
        </a:prstGeom>
      </xdr:spPr>
    </xdr:pic>
    <xdr:clientData/>
  </xdr:oneCellAnchor>
  <xdr:oneCellAnchor>
    <xdr:from>
      <xdr:col>72</xdr:col>
      <xdr:colOff>224482</xdr:colOff>
      <xdr:row>57</xdr:row>
      <xdr:rowOff>30089</xdr:rowOff>
    </xdr:from>
    <xdr:ext cx="355549" cy="349200"/>
    <xdr:pic>
      <xdr:nvPicPr>
        <xdr:cNvPr id="19" name="Bon" hidden="1">
          <a:extLst>
            <a:ext uri="{FF2B5EF4-FFF2-40B4-BE49-F238E27FC236}">
              <a16:creationId xmlns:a16="http://schemas.microsoft.com/office/drawing/2014/main" id="{4A102C72-F3E3-4E06-A6A3-87017ADFFD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20337" y="12429907"/>
          <a:ext cx="355549" cy="349200"/>
        </a:xfrm>
        <a:prstGeom prst="rect">
          <a:avLst/>
        </a:prstGeom>
      </xdr:spPr>
    </xdr:pic>
    <xdr:clientData/>
  </xdr:oneCellAnchor>
  <xdr:oneCellAnchor>
    <xdr:from>
      <xdr:col>72</xdr:col>
      <xdr:colOff>232720</xdr:colOff>
      <xdr:row>57</xdr:row>
      <xdr:rowOff>30089</xdr:rowOff>
    </xdr:from>
    <xdr:ext cx="348502" cy="349200"/>
    <xdr:pic>
      <xdr:nvPicPr>
        <xdr:cNvPr id="21" name="Très bon" hidden="1">
          <a:extLst>
            <a:ext uri="{FF2B5EF4-FFF2-40B4-BE49-F238E27FC236}">
              <a16:creationId xmlns:a16="http://schemas.microsoft.com/office/drawing/2014/main" id="{76978C0C-4AEA-4A84-B52B-21BF201DE4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28575" y="12429907"/>
          <a:ext cx="348502" cy="349200"/>
        </a:xfrm>
        <a:prstGeom prst="rect">
          <a:avLst/>
        </a:prstGeom>
      </xdr:spPr>
    </xdr:pic>
    <xdr:clientData/>
  </xdr:oneCellAnchor>
  <xdr:oneCellAnchor>
    <xdr:from>
      <xdr:col>72</xdr:col>
      <xdr:colOff>232719</xdr:colOff>
      <xdr:row>57</xdr:row>
      <xdr:rowOff>28030</xdr:rowOff>
    </xdr:from>
    <xdr:ext cx="346028" cy="349200"/>
    <xdr:pic>
      <xdr:nvPicPr>
        <xdr:cNvPr id="22" name="Très mauvais" hidden="1">
          <a:extLst>
            <a:ext uri="{FF2B5EF4-FFF2-40B4-BE49-F238E27FC236}">
              <a16:creationId xmlns:a16="http://schemas.microsoft.com/office/drawing/2014/main" id="{D70B870E-F761-43C4-9F82-1ECE72687AC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393" t="1919" b="-1"/>
        <a:stretch/>
      </xdr:blipFill>
      <xdr:spPr>
        <a:xfrm>
          <a:off x="8628574" y="12427848"/>
          <a:ext cx="346028" cy="349200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QSE/Dossier%20QSE/7.%20Gestion%20des%20AT%20%20Sinistre/AT/2010/THIVERVAL%20AtelierTabl%20ATAM%2003121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AT AM 2010"/>
      <sheetName val="LISTE"/>
      <sheetName val="Suivi AT AM 2009"/>
      <sheetName val="Suivi AT AM 2008"/>
      <sheetName val="Suivi AT AM 2007"/>
      <sheetName val="Suivi AT AM 2005"/>
    </sheetNames>
    <sheetDataSet>
      <sheetData sheetId="0" refreshError="1"/>
      <sheetData sheetId="1">
        <row r="1">
          <cell r="A1" t="str">
            <v>Poste</v>
          </cell>
          <cell r="B1" t="str">
            <v>contrat</v>
          </cell>
          <cell r="D1" t="str">
            <v>Décision de la CPAM</v>
          </cell>
        </row>
        <row r="2">
          <cell r="B2" t="str">
            <v>CDD</v>
          </cell>
          <cell r="D2" t="str">
            <v>OK</v>
          </cell>
        </row>
        <row r="3">
          <cell r="B3" t="str">
            <v>CDI</v>
          </cell>
          <cell r="D3" t="str">
            <v>Refus</v>
          </cell>
        </row>
        <row r="4">
          <cell r="B4" t="str">
            <v>stagiaire</v>
          </cell>
        </row>
        <row r="5">
          <cell r="B5" t="str">
            <v>alternance</v>
          </cell>
        </row>
        <row r="6">
          <cell r="B6" t="str">
            <v>intérimaire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8D35DCC-5DE7-469A-84E2-BE140BC79CD9}" name="LESMUREAUX" displayName="LESMUREAUX" ref="A2:BM50" totalsRowShown="0" headerRowDxfId="110" headerRowBorderDxfId="109" tableBorderDxfId="108" totalsRowBorderDxfId="107">
  <autoFilter ref="A2:BM50" xr:uid="{88D35DCC-5DE7-469A-84E2-BE140BC79CD9}"/>
  <tableColumns count="65">
    <tableColumn id="1" xr3:uid="{9CEF9728-D02B-455E-9AC8-10BCB1EEAB2F}" name="Dénomination" dataDxfId="106"/>
    <tableColumn id="2" xr3:uid="{2D638B0A-527C-4477-82EE-88978737ACD8}" name="Types" dataDxfId="105"/>
    <tableColumn id="3" xr3:uid="{51C9C741-48EE-4A89-B5F0-8ECDE9B46FC2}" name="Colonne1" dataDxfId="104"/>
    <tableColumn id="4" xr3:uid="{4A738A6D-081C-48C4-9727-AF0A76B51619}" name="Colonne2" dataDxfId="103"/>
    <tableColumn id="5" xr3:uid="{0B119C25-0778-412B-8CF7-0671B6F6EBE9}" name="Colonne3" dataDxfId="102"/>
    <tableColumn id="6" xr3:uid="{073C97F2-2B4F-45B0-952A-EE0D739EFA1D}" name="Colonne4" dataDxfId="101"/>
    <tableColumn id="7" xr3:uid="{720E58E0-DA1F-4C88-BCFB-058556C3CF3D}" name="Colonne5" dataDxfId="100"/>
    <tableColumn id="8" xr3:uid="{1DD3EAC3-C22D-4A61-8048-549FAE02FD80}" name="Colonne6" dataDxfId="99"/>
    <tableColumn id="9" xr3:uid="{8B7065C1-2C2E-437F-A224-D2BD12119CA2}" name="Colonne7" dataDxfId="98"/>
    <tableColumn id="10" xr3:uid="{08C2B6C7-0CFA-4DBF-AD5E-28B421A34439}" name="Colonne8" dataDxfId="97"/>
    <tableColumn id="11" xr3:uid="{6B7A893B-D243-40D1-9070-B5D8944609CB}" name="Colonne9" dataDxfId="96"/>
    <tableColumn id="12" xr3:uid="{3F65A460-617D-49E1-9D0C-22C76326739B}" name="Colonne10" dataDxfId="95"/>
    <tableColumn id="13" xr3:uid="{2FD3D4A7-BD19-4561-A430-2C61F1826B2E}" name="Colonne11" dataDxfId="94"/>
    <tableColumn id="14" xr3:uid="{B0C230FE-0A27-47D7-A689-F420C184E6F6}" name="Colonne12" dataDxfId="93"/>
    <tableColumn id="15" xr3:uid="{5001715A-279D-457B-BCF7-6D9C187F2786}" name="Colonne13" dataDxfId="92"/>
    <tableColumn id="16" xr3:uid="{D0B9CC34-8803-4BF9-8979-329DC8F19699}" name="Colonne14" dataDxfId="91"/>
    <tableColumn id="17" xr3:uid="{D5BCC7E1-A4EE-4F7B-86B7-E428820581FD}" name="Colonne15" dataDxfId="90"/>
    <tableColumn id="18" xr3:uid="{468C43FE-5126-4620-AD7E-A447D4E4F704}" name="Colonne16" dataDxfId="89"/>
    <tableColumn id="19" xr3:uid="{37EBE134-CAA3-49B6-A45B-9385B16E1D11}" name="Colonne17" dataDxfId="88"/>
    <tableColumn id="20" xr3:uid="{727EA259-FF63-4C4D-AC9A-5241F6B4FF31}" name="Colonne18" dataDxfId="87"/>
    <tableColumn id="21" xr3:uid="{3D41599F-BAF0-4D11-84A8-AB7C0CEA98A6}" name="Colonne19" dataDxfId="86"/>
    <tableColumn id="22" xr3:uid="{D17A1710-8416-4CC8-86B3-F4A63DF7BD3C}" name="Colonne20" dataDxfId="85"/>
    <tableColumn id="23" xr3:uid="{D4548B54-1EF7-464D-A95E-B0AF480DBDDD}" name="Colonne21" dataDxfId="84"/>
    <tableColumn id="24" xr3:uid="{A6902FC4-2679-42F7-B5F5-7605DE1D2130}" name="Colonne22" dataDxfId="83"/>
    <tableColumn id="25" xr3:uid="{30A8BA48-494B-40D0-9E54-1CD052119A5A}" name="Colonne23" dataDxfId="82"/>
    <tableColumn id="26" xr3:uid="{6DF76A01-10D8-45E0-90CA-8D402827CEC7}" name="Colonne24" dataDxfId="81"/>
    <tableColumn id="27" xr3:uid="{C7C28ECD-DC88-4CBC-A60B-45870FF26599}" name="Colonne25" dataDxfId="80"/>
    <tableColumn id="28" xr3:uid="{1379D93A-645A-4465-BB47-F9864B43507F}" name="Colonne26" dataDxfId="79"/>
    <tableColumn id="29" xr3:uid="{2E87CAF3-20AD-48C0-A9F5-3B76567138CE}" name="Colonne27" dataDxfId="78"/>
    <tableColumn id="30" xr3:uid="{2A6CC579-578D-48E7-A658-0D7B5650A14D}" name="Colonne28" dataDxfId="77"/>
    <tableColumn id="31" xr3:uid="{ED934D07-6E41-4EA8-BB78-1C39FA46F889}" name="Colonne29" dataDxfId="76"/>
    <tableColumn id="32" xr3:uid="{8A870C05-1A98-40FD-9C09-00637776FC08}" name="Colonne30" dataDxfId="75"/>
    <tableColumn id="33" xr3:uid="{83F53BC8-AA68-4581-991D-491C2DF2A04C}" name="Colonne31" dataDxfId="74"/>
    <tableColumn id="34" xr3:uid="{2ACF10B3-5E1D-4848-9ECB-03524C0775FC}" name="Colonne32" dataDxfId="73"/>
    <tableColumn id="35" xr3:uid="{92CEFCD7-13CD-4660-9D71-09A7B8B1F92E}" name="Colonne33" dataDxfId="72"/>
    <tableColumn id="36" xr3:uid="{FB5C473D-6BE5-455D-9F49-7AC373F31B24}" name="Colonne34" dataDxfId="71"/>
    <tableColumn id="37" xr3:uid="{FCC846E3-2F25-46C0-8E7B-487D561CB288}" name="Colonne35" dataDxfId="70"/>
    <tableColumn id="38" xr3:uid="{5D2DE920-AC32-4ED7-8E39-091A082AF421}" name="Colonne36" dataDxfId="69"/>
    <tableColumn id="39" xr3:uid="{CA989855-8C18-4E26-A5DE-8B9DFF07F7A3}" name="Colonne37" dataDxfId="68"/>
    <tableColumn id="40" xr3:uid="{B5EB2FBC-3AF6-4159-947F-A3EEC018C239}" name="Colonne38" dataDxfId="67"/>
    <tableColumn id="41" xr3:uid="{E7CB8E5D-2BB9-4E53-AEDB-57FDD137DBB5}" name="Colonne39" dataDxfId="66"/>
    <tableColumn id="42" xr3:uid="{B3B05EE8-E5E4-4BB8-8032-E5AC815931CF}" name="Colonne40" dataDxfId="65"/>
    <tableColumn id="43" xr3:uid="{F27B1999-DDEE-42A1-9CD6-3D937EE6C4D6}" name="Colonne41" dataDxfId="64"/>
    <tableColumn id="44" xr3:uid="{B914DA74-CD9B-4A38-B0A0-0B6E98A073CD}" name="Colonne42" dataDxfId="63"/>
    <tableColumn id="45" xr3:uid="{AA8BA070-4AC6-4BBA-A276-691422D88EFB}" name="Colonne43" dataDxfId="62"/>
    <tableColumn id="46" xr3:uid="{F3E8EDE6-3DCC-4DA4-8949-278FD922F4C3}" name="Colonne44" dataDxfId="61"/>
    <tableColumn id="47" xr3:uid="{689F0088-AEE2-4661-A018-4EA51E98770B}" name="Colonne45" dataDxfId="60"/>
    <tableColumn id="48" xr3:uid="{D930F93C-37F9-4589-9FAF-FBB58C267623}" name="Colonne46" dataDxfId="59"/>
    <tableColumn id="49" xr3:uid="{4CC31C67-A2A0-46E9-A281-BA0BF0FEF68B}" name="Colonne47" dataDxfId="58"/>
    <tableColumn id="50" xr3:uid="{6C0A7138-A46F-46B7-AA14-49B1B75F5AA9}" name="Colonne48" dataDxfId="57"/>
    <tableColumn id="51" xr3:uid="{61BD336B-47EC-4F47-BEFA-7FCCBEE9A2AC}" name="Colonne49" dataDxfId="56"/>
    <tableColumn id="52" xr3:uid="{5D817264-9D03-4317-AF0B-DBB4B4E91091}" name="Colonne50" dataDxfId="55"/>
    <tableColumn id="53" xr3:uid="{0D325841-3799-4358-B029-DA1E292F99A2}" name="Colonne51" dataDxfId="54"/>
    <tableColumn id="54" xr3:uid="{8A646DD8-8E10-44EF-9915-7B07E66414F4}" name="Colonne52" dataDxfId="53"/>
    <tableColumn id="55" xr3:uid="{8BA07670-2DE3-44DA-9469-D28F88B82987}" name="Colonne53" dataDxfId="52"/>
    <tableColumn id="56" xr3:uid="{A7701430-6047-4D6B-9575-02D44FF7F034}" name="Colonne54" dataDxfId="51"/>
    <tableColumn id="57" xr3:uid="{C37D6C79-99D5-4FDD-A282-8238F4C41C42}" name="Colonne55" dataDxfId="50"/>
    <tableColumn id="58" xr3:uid="{0F13639F-5A0E-4EB7-A705-C70A8A51AFFF}" name="Colonne56" dataDxfId="49"/>
    <tableColumn id="59" xr3:uid="{523CB9F1-9D8F-42DF-A3C5-F8EFC778F772}" name="Colonne57" dataDxfId="48"/>
    <tableColumn id="60" xr3:uid="{0FA6ECF4-9C2E-4627-97DF-84F79CEF5064}" name="Colonne58" dataDxfId="47"/>
    <tableColumn id="61" xr3:uid="{D819B011-E6D3-45B3-92C3-AF765477599F}" name="Colonne59" dataDxfId="46"/>
    <tableColumn id="62" xr3:uid="{A369A6A8-1929-4FE4-B1F9-D10A59747FB4}" name="Colonne60" dataDxfId="45"/>
    <tableColumn id="63" xr3:uid="{16126D08-0F47-40F9-B95B-2DB24B8B468C}" name="Colonne61" dataDxfId="44">
      <calculatedColumnFormula>SUM(C3:BJ3)</calculatedColumnFormula>
    </tableColumn>
    <tableColumn id="65" xr3:uid="{409BE27B-79B0-49F5-84A8-0A940833695D}" name="Colonne62" dataDxfId="43">
      <calculatedColumnFormula>LESMUREAUX[[#This Row],[Colonne61]]/SUMIF(LESMUREAUX[Dénomination],"Siège des lésions",LESMUREAUX[Colonne61])</calculatedColumnFormula>
    </tableColumn>
    <tableColumn id="66" xr3:uid="{1F1C5D60-E31C-49B3-8FA7-EA646BCD04D5}" name="Colonne63" dataDxfId="4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362FFB6-5957-4544-8CF8-DEA0BE92FCE3}" name="ATTOTALN" displayName="ATTOTALN" ref="A52:P68" totalsRowShown="0" headerRowDxfId="41" dataDxfId="39" headerRowBorderDxfId="40" tableBorderDxfId="38" totalsRowBorderDxfId="37">
  <autoFilter ref="A52:P68" xr:uid="{5362FFB6-5957-4544-8CF8-DEA0BE92FCE3}"/>
  <tableColumns count="16">
    <tableColumn id="1" xr3:uid="{41BFBEEB-C128-401F-B2C2-B2B3E84ACAE5}" name="Colonne1" dataDxfId="36"/>
    <tableColumn id="2" xr3:uid="{E1A77BEF-49A6-4CB9-BE6A-885D9C707A75}" name="Type Année N" dataDxfId="35"/>
    <tableColumn id="3" xr3:uid="{DE2E4F28-A069-499E-B523-32F65BD2E8B3}" name="Janvier" dataDxfId="34"/>
    <tableColumn id="4" xr3:uid="{3512AB4B-8EA3-4742-986C-9277ED7F8190}" name="Février" dataDxfId="33"/>
    <tableColumn id="5" xr3:uid="{A570AEC1-7C36-4598-8241-38E17A0FBD87}" name="Mars" dataDxfId="32"/>
    <tableColumn id="6" xr3:uid="{C5351ABB-2085-4435-8555-980AC780DC40}" name="Avril" dataDxfId="31"/>
    <tableColumn id="7" xr3:uid="{4614CFD6-D912-4939-980C-D74B44D8C6DD}" name="Mai" dataDxfId="30"/>
    <tableColumn id="8" xr3:uid="{61F66475-16D6-4EF5-90DC-7F5EF3C48D49}" name="Juin" dataDxfId="29"/>
    <tableColumn id="9" xr3:uid="{134538AE-DA85-431F-B6FC-808512BE67B8}" name="Juillet" dataDxfId="28"/>
    <tableColumn id="10" xr3:uid="{E92B31BE-DEB4-4B49-8706-BF7D43C75C3A}" name="Août" dataDxfId="27"/>
    <tableColumn id="11" xr3:uid="{126771B9-0352-4011-8DBA-558A5C51E626}" name="Septembre" dataDxfId="26"/>
    <tableColumn id="12" xr3:uid="{4A3F9C80-99FF-4CE1-8977-8D7B3D9026F0}" name="Octobre" dataDxfId="25"/>
    <tableColumn id="13" xr3:uid="{3728291A-73A0-426C-9492-E23FEB9A04F3}" name="Novembre" dataDxfId="24"/>
    <tableColumn id="14" xr3:uid="{43034369-EAC7-4447-A653-874EE12E2523}" name="Décembre" dataDxfId="23"/>
    <tableColumn id="15" xr3:uid="{4F32385F-8F5D-444F-B293-FBE52E87B408}" name="Total" dataDxfId="22">
      <calculatedColumnFormula>SUM(ATTOTALN[[#This Row],[Janvier]:[Décembre]])</calculatedColumnFormula>
    </tableColumn>
    <tableColumn id="16" xr3:uid="{34B22994-FE93-4FFB-A846-2F7A5D28C4BE}" name="Objectif" dataDxfId="21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8D6F0D6-322D-4DDB-936D-DFB79C8E9339}" name="ATTOTALN1" displayName="ATTOTALN1" ref="A73:P89" totalsRowShown="0" headerRowDxfId="20" dataDxfId="18" headerRowBorderDxfId="19" tableBorderDxfId="17" totalsRowBorderDxfId="16">
  <autoFilter ref="A73:P89" xr:uid="{58D6F0D6-322D-4DDB-936D-DFB79C8E9339}"/>
  <tableColumns count="16">
    <tableColumn id="1" xr3:uid="{07AA5D4D-91FF-4B93-9774-FBC1AAFA8BE6}" name="Colonne1" dataDxfId="15"/>
    <tableColumn id="2" xr3:uid="{A6FFF6DC-A33C-4466-A35B-B97AF33815D0}" name="Colonne2" dataDxfId="14"/>
    <tableColumn id="3" xr3:uid="{2DCF924D-2B12-4D42-B41D-1084591FB704}" name="Janvier" dataDxfId="13"/>
    <tableColumn id="4" xr3:uid="{9BDFE2E6-CBDD-448E-867E-CB828DD79705}" name="Février" dataDxfId="12"/>
    <tableColumn id="5" xr3:uid="{4183EAC2-3899-4406-875B-110E197B4212}" name="Mars" dataDxfId="11"/>
    <tableColumn id="6" xr3:uid="{4DB2AC1E-E0A9-48E4-8756-574BA9D4C620}" name="Avril" dataDxfId="10"/>
    <tableColumn id="7" xr3:uid="{07FB470E-0194-4D83-8514-F03007F1BD3A}" name="Mai" dataDxfId="9"/>
    <tableColumn id="8" xr3:uid="{31275C76-D79D-4A59-8C3E-24A95E42BA5F}" name="Juin" dataDxfId="8"/>
    <tableColumn id="9" xr3:uid="{705B958A-E533-4DC2-9B73-9FFA037E6F52}" name="Juillet" dataDxfId="7"/>
    <tableColumn id="10" xr3:uid="{02DCF3E0-3273-4081-81BD-FED0EE64A5C7}" name="Août" dataDxfId="6"/>
    <tableColumn id="11" xr3:uid="{919D0C45-633B-4119-8F67-97961FA25BAE}" name="Septembre" dataDxfId="5"/>
    <tableColumn id="12" xr3:uid="{5033B02E-A605-415A-9578-2C5B6DDB8FCE}" name="Octobre" dataDxfId="4"/>
    <tableColumn id="13" xr3:uid="{4BCCDBE8-4D36-477D-A72A-73CB22704D50}" name="Novembre" dataDxfId="3"/>
    <tableColumn id="14" xr3:uid="{EE89FC5F-F6B5-41DD-9ECE-06CF7387B370}" name="Décembre" dataDxfId="2"/>
    <tableColumn id="15" xr3:uid="{ED51E745-ED0D-4366-B15B-3007E3AE2085}" name="Total" dataDxfId="1"/>
    <tableColumn id="16" xr3:uid="{77F1D1F5-5DEE-4542-A07E-0E1D0EFCFBE7}" name="Objectif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>
    <tabColor rgb="FFCC99FF"/>
  </sheetPr>
  <dimension ref="A1:GA96"/>
  <sheetViews>
    <sheetView tabSelected="1" zoomScale="55" zoomScaleNormal="55" zoomScaleSheetLayoutView="55" zoomScalePageLayoutView="75" workbookViewId="0">
      <pane xSplit="2" ySplit="2" topLeftCell="C50" activePane="bottomRight" state="frozen"/>
      <selection pane="topRight" activeCell="C1" sqref="C1"/>
      <selection pane="bottomLeft" activeCell="A3" sqref="A3"/>
      <selection pane="bottomRight" activeCell="BS56" sqref="BS56:BT56"/>
    </sheetView>
  </sheetViews>
  <sheetFormatPr baseColWidth="10" defaultColWidth="11.77734375" defaultRowHeight="14.4" x14ac:dyDescent="0.3"/>
  <cols>
    <col min="1" max="1" width="26.88671875" style="33" hidden="1" customWidth="1"/>
    <col min="2" max="2" width="29.77734375" style="33" hidden="1" customWidth="1"/>
    <col min="3" max="3" width="22.77734375" style="33" hidden="1" customWidth="1"/>
    <col min="4" max="4" width="25.77734375" style="33" hidden="1" customWidth="1"/>
    <col min="5" max="6" width="30.21875" style="33" hidden="1" customWidth="1"/>
    <col min="7" max="7" width="25.88671875" style="33" hidden="1" customWidth="1"/>
    <col min="8" max="8" width="22.5546875" style="33" hidden="1" customWidth="1"/>
    <col min="9" max="9" width="25.5546875" style="33" hidden="1" customWidth="1"/>
    <col min="10" max="11" width="30" style="33" hidden="1" customWidth="1"/>
    <col min="12" max="12" width="25.77734375" style="33" hidden="1" customWidth="1"/>
    <col min="13" max="13" width="20.88671875" style="33" hidden="1" customWidth="1"/>
    <col min="14" max="14" width="23.88671875" style="33" hidden="1" customWidth="1"/>
    <col min="15" max="16" width="28.33203125" style="33" hidden="1" customWidth="1"/>
    <col min="17" max="17" width="24.109375" style="33" hidden="1" customWidth="1"/>
    <col min="18" max="18" width="20.33203125" style="33" hidden="1" customWidth="1"/>
    <col min="19" max="19" width="23.33203125" style="33" hidden="1" customWidth="1"/>
    <col min="20" max="21" width="27.77734375" style="33" hidden="1" customWidth="1"/>
    <col min="22" max="22" width="23.5546875" style="33" hidden="1" customWidth="1"/>
    <col min="23" max="23" width="19.77734375" style="33" hidden="1" customWidth="1"/>
    <col min="24" max="24" width="22.77734375" style="33" hidden="1" customWidth="1"/>
    <col min="25" max="26" width="27.21875" style="33" hidden="1" customWidth="1"/>
    <col min="27" max="27" width="23" style="33" hidden="1" customWidth="1"/>
    <col min="28" max="28" width="19.77734375" style="33" hidden="1" customWidth="1"/>
    <col min="29" max="29" width="22.77734375" style="33" hidden="1" customWidth="1"/>
    <col min="30" max="31" width="27.21875" style="33" hidden="1" customWidth="1"/>
    <col min="32" max="32" width="23" style="33" hidden="1" customWidth="1"/>
    <col min="33" max="33" width="21.88671875" style="33" hidden="1" customWidth="1"/>
    <col min="34" max="34" width="24.77734375" style="33" hidden="1" customWidth="1"/>
    <col min="35" max="36" width="29.21875" style="33" hidden="1" customWidth="1"/>
    <col min="37" max="37" width="25" style="33" hidden="1" customWidth="1"/>
    <col min="38" max="38" width="20.5546875" style="33" hidden="1" customWidth="1"/>
    <col min="39" max="39" width="23.5546875" style="33" hidden="1" customWidth="1"/>
    <col min="40" max="41" width="28" style="33" hidden="1" customWidth="1"/>
    <col min="42" max="42" width="23.6640625" style="33" hidden="1" customWidth="1"/>
    <col min="43" max="43" width="26.109375" style="33" hidden="1" customWidth="1"/>
    <col min="44" max="44" width="29.109375" style="33" hidden="1" customWidth="1"/>
    <col min="45" max="46" width="33.5546875" style="33" hidden="1" customWidth="1"/>
    <col min="47" max="47" width="29.21875" style="33" hidden="1" customWidth="1"/>
    <col min="48" max="48" width="23.5546875" style="33" hidden="1" customWidth="1"/>
    <col min="49" max="49" width="26.44140625" style="33" hidden="1" customWidth="1"/>
    <col min="50" max="51" width="30.88671875" style="33" hidden="1" customWidth="1"/>
    <col min="52" max="52" width="26.6640625" style="33" hidden="1" customWidth="1"/>
    <col min="53" max="53" width="25.5546875" style="33" hidden="1" customWidth="1"/>
    <col min="54" max="54" width="28.5546875" style="33" hidden="1" customWidth="1"/>
    <col min="55" max="56" width="33" style="33" hidden="1" customWidth="1"/>
    <col min="57" max="57" width="28.6640625" style="33" hidden="1" customWidth="1"/>
    <col min="58" max="58" width="25.5546875" style="33" hidden="1" customWidth="1"/>
    <col min="59" max="59" width="28.5546875" style="33" hidden="1" customWidth="1"/>
    <col min="60" max="61" width="33" style="33" hidden="1" customWidth="1"/>
    <col min="62" max="62" width="28.6640625" style="33" customWidth="1"/>
    <col min="63" max="63" width="11.77734375" style="33"/>
    <col min="64" max="65" width="0" style="33" hidden="1" customWidth="1"/>
    <col min="66" max="16384" width="11.77734375" style="33"/>
  </cols>
  <sheetData>
    <row r="1" spans="1:66" ht="144.6" customHeight="1" x14ac:dyDescent="0.3">
      <c r="A1" s="33" t="str" cm="1">
        <f t="array" aca="1" ref="A1" ca="1">RIGHT(CELL("filename",B1),LEN(CELL("filename",B1))-SEARCH("]",CELL("filename",B1)))</f>
        <v>CELLULE</v>
      </c>
      <c r="B1" s="33">
        <f ca="1">YEAR(TODAY())</f>
        <v>2022</v>
      </c>
      <c r="C1" s="33" t="s">
        <v>22</v>
      </c>
      <c r="D1" s="33" t="e">
        <f ca="1">INDEX(#REF!,MATCH(A1,#REF!,0))</f>
        <v>#REF!</v>
      </c>
      <c r="E1" s="33" t="e" cm="1">
        <f t="array" aca="1" ref="E1" ca="1">_xlfn.IFS(AND(#REF!&gt;=1,#REF!&lt;1),"Janvier",B1&gt;1,_xlfn.CONCAT("Janvier"," ","à"," ",(_xlfn.IFS(AND(#REF!&gt;=1,#REF!&lt;1),"Février",AND(#REF!&gt;=1,#REF!&lt;1),"Mars",AND(#REF!&gt;=1,#REF!&lt;1),"Avril",AND(#REF!&gt;=1,#REF!&lt;1),"Mai",AND(#REF!&gt;=1,#REF!&lt;1),"Juin",AND(#REF!&gt;=1,#REF!&lt;1),"Juillet",AND(#REF!&gt;=1,#REF!&lt;1),"Aout",AND(#REF!&gt;=1,#REF!&lt;1),"Septembre",AND(#REF!&gt;=1,#REF!&lt;1),"Octobre",AND(#REF!&gt;=1,#REF!&lt;1),"Novembre",AND(#REF!&gt;=1,#REF!&lt;1),"Décembre"))))</f>
        <v>#REF!</v>
      </c>
      <c r="G1" s="33" t="s">
        <v>39</v>
      </c>
    </row>
    <row r="2" spans="1:66" s="34" customFormat="1" ht="61.95" customHeight="1" thickBot="1" x14ac:dyDescent="0.35">
      <c r="A2" s="73" t="s">
        <v>31</v>
      </c>
      <c r="B2" s="74" t="s">
        <v>32</v>
      </c>
      <c r="C2" s="75" t="s">
        <v>42</v>
      </c>
      <c r="D2" s="76" t="s">
        <v>43</v>
      </c>
      <c r="E2" s="77" t="s">
        <v>44</v>
      </c>
      <c r="F2" s="77" t="s">
        <v>45</v>
      </c>
      <c r="G2" s="75" t="s">
        <v>46</v>
      </c>
      <c r="H2" s="75" t="s">
        <v>47</v>
      </c>
      <c r="I2" s="76" t="s">
        <v>48</v>
      </c>
      <c r="J2" s="77" t="s">
        <v>49</v>
      </c>
      <c r="K2" s="77" t="s">
        <v>50</v>
      </c>
      <c r="L2" s="75" t="s">
        <v>51</v>
      </c>
      <c r="M2" s="75" t="s">
        <v>52</v>
      </c>
      <c r="N2" s="76" t="s">
        <v>53</v>
      </c>
      <c r="O2" s="77" t="s">
        <v>54</v>
      </c>
      <c r="P2" s="77" t="s">
        <v>55</v>
      </c>
      <c r="Q2" s="75" t="s">
        <v>56</v>
      </c>
      <c r="R2" s="75" t="s">
        <v>57</v>
      </c>
      <c r="S2" s="76" t="s">
        <v>58</v>
      </c>
      <c r="T2" s="77" t="s">
        <v>59</v>
      </c>
      <c r="U2" s="77" t="s">
        <v>60</v>
      </c>
      <c r="V2" s="75" t="s">
        <v>61</v>
      </c>
      <c r="W2" s="75" t="s">
        <v>62</v>
      </c>
      <c r="X2" s="76" t="s">
        <v>63</v>
      </c>
      <c r="Y2" s="77" t="s">
        <v>64</v>
      </c>
      <c r="Z2" s="77" t="s">
        <v>65</v>
      </c>
      <c r="AA2" s="75" t="s">
        <v>66</v>
      </c>
      <c r="AB2" s="75" t="s">
        <v>67</v>
      </c>
      <c r="AC2" s="76" t="s">
        <v>68</v>
      </c>
      <c r="AD2" s="77" t="s">
        <v>69</v>
      </c>
      <c r="AE2" s="77" t="s">
        <v>70</v>
      </c>
      <c r="AF2" s="75" t="s">
        <v>71</v>
      </c>
      <c r="AG2" s="75" t="s">
        <v>72</v>
      </c>
      <c r="AH2" s="76" t="s">
        <v>73</v>
      </c>
      <c r="AI2" s="77" t="s">
        <v>74</v>
      </c>
      <c r="AJ2" s="77" t="s">
        <v>75</v>
      </c>
      <c r="AK2" s="75" t="s">
        <v>76</v>
      </c>
      <c r="AL2" s="75" t="s">
        <v>77</v>
      </c>
      <c r="AM2" s="76" t="s">
        <v>78</v>
      </c>
      <c r="AN2" s="77" t="s">
        <v>79</v>
      </c>
      <c r="AO2" s="77" t="s">
        <v>80</v>
      </c>
      <c r="AP2" s="75" t="s">
        <v>81</v>
      </c>
      <c r="AQ2" s="75" t="s">
        <v>82</v>
      </c>
      <c r="AR2" s="76" t="s">
        <v>83</v>
      </c>
      <c r="AS2" s="77" t="s">
        <v>84</v>
      </c>
      <c r="AT2" s="77" t="s">
        <v>85</v>
      </c>
      <c r="AU2" s="75" t="s">
        <v>86</v>
      </c>
      <c r="AV2" s="75" t="s">
        <v>87</v>
      </c>
      <c r="AW2" s="76" t="s">
        <v>88</v>
      </c>
      <c r="AX2" s="77" t="s">
        <v>89</v>
      </c>
      <c r="AY2" s="77" t="s">
        <v>90</v>
      </c>
      <c r="AZ2" s="75" t="s">
        <v>91</v>
      </c>
      <c r="BA2" s="75" t="s">
        <v>92</v>
      </c>
      <c r="BB2" s="76" t="s">
        <v>93</v>
      </c>
      <c r="BC2" s="77" t="s">
        <v>94</v>
      </c>
      <c r="BD2" s="77" t="s">
        <v>95</v>
      </c>
      <c r="BE2" s="75" t="s">
        <v>96</v>
      </c>
      <c r="BF2" s="75" t="s">
        <v>97</v>
      </c>
      <c r="BG2" s="76" t="s">
        <v>98</v>
      </c>
      <c r="BH2" s="77" t="s">
        <v>99</v>
      </c>
      <c r="BI2" s="77" t="s">
        <v>100</v>
      </c>
      <c r="BJ2" s="78" t="s">
        <v>101</v>
      </c>
      <c r="BK2" s="75" t="s">
        <v>102</v>
      </c>
      <c r="BL2" s="75" t="s">
        <v>103</v>
      </c>
      <c r="BM2" s="75" t="s">
        <v>104</v>
      </c>
      <c r="BN2" s="72"/>
    </row>
    <row r="3" spans="1:66" x14ac:dyDescent="0.3">
      <c r="A3" s="79"/>
      <c r="B3" s="80"/>
      <c r="C3" s="81"/>
      <c r="D3" s="81"/>
      <c r="E3" s="81">
        <v>1</v>
      </c>
      <c r="F3" s="81"/>
      <c r="G3" s="82">
        <f>13+31+31</f>
        <v>75</v>
      </c>
      <c r="H3" s="81"/>
      <c r="I3" s="81"/>
      <c r="J3" s="81">
        <v>1</v>
      </c>
      <c r="K3" s="81"/>
      <c r="L3" s="82">
        <f>5+28+28</f>
        <v>61</v>
      </c>
      <c r="M3" s="81"/>
      <c r="N3" s="81"/>
      <c r="O3" s="81"/>
      <c r="P3" s="81">
        <v>1</v>
      </c>
      <c r="Q3" s="82">
        <f>31+30+2</f>
        <v>63</v>
      </c>
      <c r="R3" s="81"/>
      <c r="S3" s="81"/>
      <c r="T3" s="81"/>
      <c r="U3" s="81">
        <v>1</v>
      </c>
      <c r="V3" s="82">
        <f>13+30+30+30</f>
        <v>103</v>
      </c>
      <c r="W3" s="81"/>
      <c r="X3" s="81"/>
      <c r="Y3" s="81">
        <v>1</v>
      </c>
      <c r="Z3" s="81"/>
      <c r="AA3" s="82">
        <f>19+31+31+18</f>
        <v>99</v>
      </c>
      <c r="AB3" s="81"/>
      <c r="AC3" s="81"/>
      <c r="AD3" s="81"/>
      <c r="AE3" s="81"/>
      <c r="AF3" s="82">
        <f>30+30+12</f>
        <v>72</v>
      </c>
      <c r="AG3" s="81"/>
      <c r="AH3" s="81"/>
      <c r="AI3" s="81"/>
      <c r="AJ3" s="81"/>
      <c r="AK3" s="82">
        <f>93</f>
        <v>93</v>
      </c>
      <c r="AL3" s="81"/>
      <c r="AM3" s="81"/>
      <c r="AN3" s="81"/>
      <c r="AO3" s="81"/>
      <c r="AP3" s="82"/>
      <c r="AQ3" s="81"/>
      <c r="AR3" s="81"/>
      <c r="AS3" s="81"/>
      <c r="AT3" s="81"/>
      <c r="AU3" s="82"/>
      <c r="AV3" s="81"/>
      <c r="AW3" s="81"/>
      <c r="AX3" s="81"/>
      <c r="AY3" s="81"/>
      <c r="AZ3" s="82"/>
      <c r="BA3" s="81"/>
      <c r="BB3" s="81"/>
      <c r="BC3" s="81"/>
      <c r="BD3" s="81"/>
      <c r="BE3" s="82"/>
      <c r="BF3" s="81"/>
      <c r="BG3" s="81"/>
      <c r="BH3" s="81"/>
      <c r="BI3" s="81"/>
      <c r="BJ3" s="83"/>
      <c r="BK3" s="84">
        <f>SUM(C3:BJ3)</f>
        <v>571</v>
      </c>
      <c r="BL3" s="81" t="e">
        <f>LESMUREAUX[[#This Row],[Colonne61]]/SUMIF(LESMUREAUX[Dénomination],LESMUREAUX[[#This Row],[Dénomination]],LESMUREAUX[Colonne61])</f>
        <v>#DIV/0!</v>
      </c>
      <c r="BM3" s="85"/>
      <c r="BN3" s="70"/>
    </row>
    <row r="4" spans="1:66" x14ac:dyDescent="0.3">
      <c r="A4" s="86"/>
      <c r="B4" s="3"/>
      <c r="C4" s="4"/>
      <c r="D4" s="4"/>
      <c r="E4" s="4"/>
      <c r="F4" s="4"/>
      <c r="G4" s="5"/>
      <c r="H4" s="4"/>
      <c r="I4" s="4"/>
      <c r="J4" s="4"/>
      <c r="K4" s="4"/>
      <c r="L4" s="5"/>
      <c r="M4" s="4"/>
      <c r="N4" s="4"/>
      <c r="O4" s="4"/>
      <c r="P4" s="4"/>
      <c r="Q4" s="5"/>
      <c r="R4" s="4"/>
      <c r="S4" s="4"/>
      <c r="T4" s="4"/>
      <c r="U4" s="4"/>
      <c r="V4" s="5"/>
      <c r="W4" s="4"/>
      <c r="X4" s="4"/>
      <c r="Y4" s="4"/>
      <c r="Z4" s="4"/>
      <c r="AA4" s="5"/>
      <c r="AB4" s="4"/>
      <c r="AC4" s="4"/>
      <c r="AD4" s="4"/>
      <c r="AE4" s="4"/>
      <c r="AF4" s="4"/>
      <c r="AG4" s="4"/>
      <c r="AH4" s="4"/>
      <c r="AI4" s="4"/>
      <c r="AJ4" s="4"/>
      <c r="AK4" s="5"/>
      <c r="AL4" s="4"/>
      <c r="AM4" s="4"/>
      <c r="AN4" s="4"/>
      <c r="AO4" s="4"/>
      <c r="AP4" s="5"/>
      <c r="AQ4" s="4"/>
      <c r="AR4" s="4"/>
      <c r="AS4" s="4"/>
      <c r="AT4" s="4"/>
      <c r="AU4" s="5"/>
      <c r="AV4" s="4"/>
      <c r="AW4" s="4"/>
      <c r="AX4" s="4"/>
      <c r="AY4" s="4"/>
      <c r="AZ4" s="5"/>
      <c r="BA4" s="4"/>
      <c r="BB4" s="4"/>
      <c r="BC4" s="4"/>
      <c r="BD4" s="4"/>
      <c r="BE4" s="5"/>
      <c r="BF4" s="4"/>
      <c r="BG4" s="4"/>
      <c r="BH4" s="4"/>
      <c r="BI4" s="4"/>
      <c r="BJ4" s="6"/>
      <c r="BK4" s="2">
        <f t="shared" ref="BK4:BK49" si="0">SUM(C4:BJ4)</f>
        <v>0</v>
      </c>
      <c r="BL4" s="4" t="e">
        <f>LESMUREAUX[[#This Row],[Colonne61]]/SUMIF(LESMUREAUX[Dénomination],LESMUREAUX[[#This Row],[Dénomination]],LESMUREAUX[Colonne61])</f>
        <v>#DIV/0!</v>
      </c>
      <c r="BM4" s="87"/>
      <c r="BN4" s="70"/>
    </row>
    <row r="5" spans="1:66" x14ac:dyDescent="0.3">
      <c r="A5" s="86"/>
      <c r="B5" s="3"/>
      <c r="C5" s="4"/>
      <c r="D5" s="4"/>
      <c r="E5" s="4"/>
      <c r="F5" s="4"/>
      <c r="G5" s="5"/>
      <c r="H5" s="4"/>
      <c r="I5" s="4"/>
      <c r="J5" s="4"/>
      <c r="K5" s="4"/>
      <c r="L5" s="5"/>
      <c r="M5" s="4"/>
      <c r="N5" s="4"/>
      <c r="O5" s="4"/>
      <c r="P5" s="4"/>
      <c r="Q5" s="5"/>
      <c r="R5" s="4"/>
      <c r="S5" s="4"/>
      <c r="T5" s="4"/>
      <c r="U5" s="4"/>
      <c r="V5" s="5"/>
      <c r="W5" s="4"/>
      <c r="X5" s="4"/>
      <c r="Y5" s="4"/>
      <c r="Z5" s="4"/>
      <c r="AA5" s="5"/>
      <c r="AB5" s="4"/>
      <c r="AC5" s="4"/>
      <c r="AD5" s="4"/>
      <c r="AE5" s="4"/>
      <c r="AF5" s="5"/>
      <c r="AG5" s="4"/>
      <c r="AH5" s="4"/>
      <c r="AI5" s="4"/>
      <c r="AJ5" s="4"/>
      <c r="AK5" s="5"/>
      <c r="AL5" s="4"/>
      <c r="AM5" s="4"/>
      <c r="AN5" s="4"/>
      <c r="AO5" s="4"/>
      <c r="AP5" s="5"/>
      <c r="AQ5" s="4"/>
      <c r="AR5" s="4"/>
      <c r="AS5" s="4"/>
      <c r="AT5" s="4"/>
      <c r="AU5" s="5"/>
      <c r="AV5" s="4"/>
      <c r="AW5" s="4"/>
      <c r="AX5" s="4"/>
      <c r="AY5" s="4"/>
      <c r="AZ5" s="5"/>
      <c r="BA5" s="4"/>
      <c r="BB5" s="4"/>
      <c r="BC5" s="4"/>
      <c r="BD5" s="4"/>
      <c r="BE5" s="5"/>
      <c r="BF5" s="4"/>
      <c r="BG5" s="4"/>
      <c r="BH5" s="4"/>
      <c r="BI5" s="4"/>
      <c r="BJ5" s="6"/>
      <c r="BK5" s="2">
        <f t="shared" si="0"/>
        <v>0</v>
      </c>
      <c r="BL5" s="4" t="e">
        <f>LESMUREAUX[[#This Row],[Colonne61]]/SUMIF(LESMUREAUX[Dénomination],LESMUREAUX[[#This Row],[Dénomination]],LESMUREAUX[Colonne61])</f>
        <v>#DIV/0!</v>
      </c>
      <c r="BM5" s="87"/>
      <c r="BN5" s="70"/>
    </row>
    <row r="6" spans="1:66" x14ac:dyDescent="0.3">
      <c r="A6" s="86"/>
      <c r="B6" s="3"/>
      <c r="C6" s="4"/>
      <c r="D6" s="4"/>
      <c r="E6" s="4"/>
      <c r="F6" s="4"/>
      <c r="G6" s="5"/>
      <c r="H6" s="4"/>
      <c r="I6" s="4"/>
      <c r="J6" s="4"/>
      <c r="K6" s="4"/>
      <c r="L6" s="5"/>
      <c r="M6" s="4"/>
      <c r="N6" s="4"/>
      <c r="O6" s="4"/>
      <c r="P6" s="4"/>
      <c r="Q6" s="5"/>
      <c r="R6" s="4"/>
      <c r="S6" s="4"/>
      <c r="T6" s="4"/>
      <c r="U6" s="4"/>
      <c r="V6" s="5"/>
      <c r="W6" s="4"/>
      <c r="X6" s="4"/>
      <c r="Y6" s="4"/>
      <c r="Z6" s="4"/>
      <c r="AA6" s="5"/>
      <c r="AB6" s="4"/>
      <c r="AC6" s="4"/>
      <c r="AD6" s="4"/>
      <c r="AE6" s="4"/>
      <c r="AF6" s="5"/>
      <c r="AG6" s="4"/>
      <c r="AH6" s="4"/>
      <c r="AI6" s="4"/>
      <c r="AJ6" s="4"/>
      <c r="AK6" s="5"/>
      <c r="AL6" s="4"/>
      <c r="AM6" s="4"/>
      <c r="AN6" s="4"/>
      <c r="AO6" s="4"/>
      <c r="AP6" s="5"/>
      <c r="AQ6" s="4"/>
      <c r="AR6" s="4"/>
      <c r="AS6" s="4"/>
      <c r="AT6" s="4"/>
      <c r="AU6" s="5"/>
      <c r="AV6" s="4"/>
      <c r="AW6" s="4"/>
      <c r="AX6" s="4"/>
      <c r="AY6" s="4"/>
      <c r="AZ6" s="5"/>
      <c r="BA6" s="4"/>
      <c r="BB6" s="4"/>
      <c r="BC6" s="4"/>
      <c r="BD6" s="4"/>
      <c r="BE6" s="5"/>
      <c r="BF6" s="4"/>
      <c r="BG6" s="4"/>
      <c r="BH6" s="4"/>
      <c r="BI6" s="4"/>
      <c r="BJ6" s="6"/>
      <c r="BK6" s="2">
        <f t="shared" si="0"/>
        <v>0</v>
      </c>
      <c r="BL6" s="4" t="e">
        <f>LESMUREAUX[[#This Row],[Colonne61]]/SUMIF(LESMUREAUX[Dénomination],LESMUREAUX[[#This Row],[Dénomination]],LESMUREAUX[Colonne61])</f>
        <v>#DIV/0!</v>
      </c>
      <c r="BM6" s="87"/>
      <c r="BN6" s="70"/>
    </row>
    <row r="7" spans="1:66" x14ac:dyDescent="0.3">
      <c r="A7" s="86"/>
      <c r="B7" s="3"/>
      <c r="C7" s="4"/>
      <c r="D7" s="4"/>
      <c r="E7" s="4"/>
      <c r="F7" s="4"/>
      <c r="G7" s="5"/>
      <c r="H7" s="4"/>
      <c r="I7" s="4"/>
      <c r="J7" s="4"/>
      <c r="K7" s="4"/>
      <c r="L7" s="5"/>
      <c r="M7" s="4"/>
      <c r="N7" s="4"/>
      <c r="O7" s="4"/>
      <c r="P7" s="4"/>
      <c r="Q7" s="5"/>
      <c r="R7" s="4"/>
      <c r="S7" s="4"/>
      <c r="T7" s="4"/>
      <c r="U7" s="4"/>
      <c r="V7" s="5"/>
      <c r="W7" s="4"/>
      <c r="X7" s="4"/>
      <c r="Y7" s="4"/>
      <c r="Z7" s="4"/>
      <c r="AA7" s="5"/>
      <c r="AB7" s="4"/>
      <c r="AC7" s="4"/>
      <c r="AD7" s="4"/>
      <c r="AE7" s="4"/>
      <c r="AF7" s="5"/>
      <c r="AG7" s="4"/>
      <c r="AH7" s="4"/>
      <c r="AI7" s="4"/>
      <c r="AJ7" s="4"/>
      <c r="AK7" s="5"/>
      <c r="AL7" s="4"/>
      <c r="AM7" s="4"/>
      <c r="AN7" s="4"/>
      <c r="AO7" s="4"/>
      <c r="AP7" s="5"/>
      <c r="AQ7" s="4"/>
      <c r="AR7" s="4"/>
      <c r="AS7" s="4"/>
      <c r="AT7" s="4"/>
      <c r="AU7" s="5"/>
      <c r="AV7" s="4"/>
      <c r="AW7" s="4"/>
      <c r="AX7" s="4"/>
      <c r="AY7" s="4"/>
      <c r="AZ7" s="5"/>
      <c r="BA7" s="4"/>
      <c r="BB7" s="4"/>
      <c r="BC7" s="4"/>
      <c r="BD7" s="4"/>
      <c r="BE7" s="5"/>
      <c r="BF7" s="4"/>
      <c r="BG7" s="4"/>
      <c r="BH7" s="4"/>
      <c r="BI7" s="4"/>
      <c r="BJ7" s="6"/>
      <c r="BK7" s="2">
        <f t="shared" si="0"/>
        <v>0</v>
      </c>
      <c r="BL7" s="4" t="e">
        <f>LESMUREAUX[[#This Row],[Colonne61]]/SUMIF(LESMUREAUX[Dénomination],LESMUREAUX[[#This Row],[Dénomination]],LESMUREAUX[Colonne61])</f>
        <v>#DIV/0!</v>
      </c>
      <c r="BM7" s="87"/>
      <c r="BN7" s="70"/>
    </row>
    <row r="8" spans="1:66" x14ac:dyDescent="0.3">
      <c r="A8" s="88"/>
      <c r="B8" s="8"/>
      <c r="C8" s="9"/>
      <c r="D8" s="9"/>
      <c r="E8" s="9">
        <v>1</v>
      </c>
      <c r="F8" s="9"/>
      <c r="G8" s="10"/>
      <c r="H8" s="9"/>
      <c r="I8" s="9"/>
      <c r="J8" s="9">
        <v>1</v>
      </c>
      <c r="K8" s="9"/>
      <c r="L8" s="10"/>
      <c r="M8" s="9"/>
      <c r="N8" s="9"/>
      <c r="O8" s="9"/>
      <c r="P8" s="9">
        <v>1</v>
      </c>
      <c r="Q8" s="10"/>
      <c r="R8" s="9"/>
      <c r="S8" s="9"/>
      <c r="T8" s="9"/>
      <c r="U8" s="9">
        <v>1</v>
      </c>
      <c r="V8" s="10"/>
      <c r="W8" s="9"/>
      <c r="X8" s="9"/>
      <c r="Y8" s="9"/>
      <c r="Z8" s="9"/>
      <c r="AA8" s="10"/>
      <c r="AB8" s="9"/>
      <c r="AC8" s="9"/>
      <c r="AD8" s="9"/>
      <c r="AE8" s="9"/>
      <c r="AF8" s="10"/>
      <c r="AG8" s="9"/>
      <c r="AH8" s="9"/>
      <c r="AI8" s="9"/>
      <c r="AJ8" s="9"/>
      <c r="AK8" s="10"/>
      <c r="AL8" s="9"/>
      <c r="AM8" s="9"/>
      <c r="AN8" s="9"/>
      <c r="AO8" s="9"/>
      <c r="AP8" s="10"/>
      <c r="AQ8" s="9"/>
      <c r="AR8" s="9"/>
      <c r="AS8" s="9"/>
      <c r="AT8" s="9"/>
      <c r="AU8" s="10"/>
      <c r="AV8" s="9"/>
      <c r="AW8" s="9"/>
      <c r="AX8" s="9"/>
      <c r="AY8" s="9"/>
      <c r="AZ8" s="10"/>
      <c r="BA8" s="9"/>
      <c r="BB8" s="9"/>
      <c r="BC8" s="9"/>
      <c r="BD8" s="9"/>
      <c r="BE8" s="10"/>
      <c r="BF8" s="9"/>
      <c r="BG8" s="9"/>
      <c r="BH8" s="9"/>
      <c r="BI8" s="9"/>
      <c r="BJ8" s="11"/>
      <c r="BK8" s="7">
        <f t="shared" si="0"/>
        <v>4</v>
      </c>
      <c r="BL8" s="9" t="e">
        <f>LESMUREAUX[[#This Row],[Colonne61]]/SUMIF(LESMUREAUX[Dénomination],LESMUREAUX[[#This Row],[Dénomination]],LESMUREAUX[Colonne61])</f>
        <v>#DIV/0!</v>
      </c>
      <c r="BM8" s="89"/>
      <c r="BN8" s="70"/>
    </row>
    <row r="9" spans="1:66" x14ac:dyDescent="0.3">
      <c r="A9" s="88"/>
      <c r="B9" s="8"/>
      <c r="C9" s="9"/>
      <c r="D9" s="9"/>
      <c r="E9" s="9"/>
      <c r="F9" s="9"/>
      <c r="G9" s="10"/>
      <c r="H9" s="9"/>
      <c r="I9" s="9"/>
      <c r="J9" s="9"/>
      <c r="K9" s="9"/>
      <c r="L9" s="10"/>
      <c r="M9" s="9"/>
      <c r="N9" s="9"/>
      <c r="O9" s="9"/>
      <c r="P9" s="9"/>
      <c r="Q9" s="10"/>
      <c r="R9" s="9"/>
      <c r="S9" s="9"/>
      <c r="T9" s="9"/>
      <c r="U9" s="9"/>
      <c r="V9" s="10"/>
      <c r="W9" s="9"/>
      <c r="X9" s="9"/>
      <c r="Y9" s="9"/>
      <c r="Z9" s="9"/>
      <c r="AA9" s="10"/>
      <c r="AB9" s="9"/>
      <c r="AC9" s="9"/>
      <c r="AD9" s="9"/>
      <c r="AE9" s="9"/>
      <c r="AF9" s="10"/>
      <c r="AG9" s="9"/>
      <c r="AH9" s="9"/>
      <c r="AI9" s="9"/>
      <c r="AJ9" s="9"/>
      <c r="AK9" s="10"/>
      <c r="AL9" s="9"/>
      <c r="AM9" s="9"/>
      <c r="AN9" s="9"/>
      <c r="AO9" s="9"/>
      <c r="AP9" s="10"/>
      <c r="AQ9" s="9"/>
      <c r="AR9" s="9"/>
      <c r="AS9" s="9"/>
      <c r="AT9" s="9"/>
      <c r="AU9" s="10"/>
      <c r="AV9" s="9"/>
      <c r="AW9" s="9"/>
      <c r="AX9" s="9"/>
      <c r="AY9" s="9"/>
      <c r="AZ9" s="10"/>
      <c r="BA9" s="9"/>
      <c r="BB9" s="9"/>
      <c r="BC9" s="9"/>
      <c r="BD9" s="9"/>
      <c r="BE9" s="10"/>
      <c r="BF9" s="9"/>
      <c r="BG9" s="9"/>
      <c r="BH9" s="9"/>
      <c r="BI9" s="9"/>
      <c r="BJ9" s="11"/>
      <c r="BK9" s="7">
        <f t="shared" si="0"/>
        <v>0</v>
      </c>
      <c r="BL9" s="9" t="e">
        <f>LESMUREAUX[[#This Row],[Colonne61]]/SUMIF(LESMUREAUX[Dénomination],LESMUREAUX[[#This Row],[Dénomination]],LESMUREAUX[Colonne61])</f>
        <v>#DIV/0!</v>
      </c>
      <c r="BM9" s="89"/>
      <c r="BN9" s="70"/>
    </row>
    <row r="10" spans="1:66" x14ac:dyDescent="0.3">
      <c r="A10" s="88"/>
      <c r="B10" s="8"/>
      <c r="C10" s="9"/>
      <c r="D10" s="9"/>
      <c r="E10" s="9"/>
      <c r="F10" s="9"/>
      <c r="G10" s="10"/>
      <c r="H10" s="9"/>
      <c r="I10" s="9"/>
      <c r="J10" s="9"/>
      <c r="K10" s="9"/>
      <c r="L10" s="10"/>
      <c r="M10" s="9"/>
      <c r="N10" s="9"/>
      <c r="O10" s="9"/>
      <c r="P10" s="9"/>
      <c r="Q10" s="10"/>
      <c r="R10" s="9"/>
      <c r="S10" s="9"/>
      <c r="T10" s="9"/>
      <c r="U10" s="9"/>
      <c r="V10" s="10"/>
      <c r="W10" s="9"/>
      <c r="X10" s="9"/>
      <c r="Y10" s="9"/>
      <c r="Z10" s="9"/>
      <c r="AA10" s="10"/>
      <c r="AB10" s="9"/>
      <c r="AC10" s="9"/>
      <c r="AD10" s="9"/>
      <c r="AE10" s="9"/>
      <c r="AF10" s="10"/>
      <c r="AG10" s="9"/>
      <c r="AH10" s="9"/>
      <c r="AI10" s="9"/>
      <c r="AJ10" s="9"/>
      <c r="AK10" s="10"/>
      <c r="AL10" s="9"/>
      <c r="AM10" s="9"/>
      <c r="AN10" s="9"/>
      <c r="AO10" s="9"/>
      <c r="AP10" s="10"/>
      <c r="AQ10" s="9"/>
      <c r="AR10" s="9"/>
      <c r="AS10" s="9"/>
      <c r="AT10" s="9"/>
      <c r="AU10" s="10"/>
      <c r="AV10" s="9"/>
      <c r="AW10" s="9"/>
      <c r="AX10" s="9"/>
      <c r="AY10" s="9"/>
      <c r="AZ10" s="10"/>
      <c r="BA10" s="9"/>
      <c r="BB10" s="9"/>
      <c r="BC10" s="9"/>
      <c r="BD10" s="9"/>
      <c r="BE10" s="10"/>
      <c r="BF10" s="9"/>
      <c r="BG10" s="9"/>
      <c r="BH10" s="9"/>
      <c r="BI10" s="9"/>
      <c r="BJ10" s="11"/>
      <c r="BK10" s="7">
        <f t="shared" si="0"/>
        <v>0</v>
      </c>
      <c r="BL10" s="9" t="e">
        <f>LESMUREAUX[[#This Row],[Colonne61]]/SUMIF(LESMUREAUX[Dénomination],LESMUREAUX[[#This Row],[Dénomination]],LESMUREAUX[Colonne61])</f>
        <v>#DIV/0!</v>
      </c>
      <c r="BM10" s="89"/>
      <c r="BN10" s="70"/>
    </row>
    <row r="11" spans="1:66" x14ac:dyDescent="0.3">
      <c r="A11" s="88"/>
      <c r="B11" s="8"/>
      <c r="C11" s="9"/>
      <c r="D11" s="9"/>
      <c r="E11" s="9"/>
      <c r="F11" s="9"/>
      <c r="G11" s="10"/>
      <c r="H11" s="9"/>
      <c r="I11" s="9"/>
      <c r="J11" s="9"/>
      <c r="K11" s="9"/>
      <c r="L11" s="10"/>
      <c r="M11" s="9"/>
      <c r="N11" s="9"/>
      <c r="O11" s="9"/>
      <c r="P11" s="9"/>
      <c r="Q11" s="10"/>
      <c r="R11" s="9"/>
      <c r="S11" s="9"/>
      <c r="T11" s="9"/>
      <c r="U11" s="9"/>
      <c r="V11" s="10"/>
      <c r="W11" s="9"/>
      <c r="X11" s="9"/>
      <c r="Y11" s="9"/>
      <c r="Z11" s="9"/>
      <c r="AA11" s="10"/>
      <c r="AB11" s="9"/>
      <c r="AC11" s="9"/>
      <c r="AD11" s="9"/>
      <c r="AE11" s="9"/>
      <c r="AF11" s="10"/>
      <c r="AG11" s="9"/>
      <c r="AH11" s="9"/>
      <c r="AI11" s="9"/>
      <c r="AJ11" s="9"/>
      <c r="AK11" s="10"/>
      <c r="AL11" s="9"/>
      <c r="AM11" s="9"/>
      <c r="AN11" s="9"/>
      <c r="AO11" s="9"/>
      <c r="AP11" s="10"/>
      <c r="AQ11" s="9"/>
      <c r="AR11" s="9"/>
      <c r="AS11" s="9"/>
      <c r="AT11" s="9"/>
      <c r="AU11" s="10"/>
      <c r="AV11" s="9"/>
      <c r="AW11" s="9"/>
      <c r="AX11" s="9"/>
      <c r="AY11" s="9"/>
      <c r="AZ11" s="10"/>
      <c r="BA11" s="9"/>
      <c r="BB11" s="9"/>
      <c r="BC11" s="9"/>
      <c r="BD11" s="9"/>
      <c r="BE11" s="10"/>
      <c r="BF11" s="9"/>
      <c r="BG11" s="9"/>
      <c r="BH11" s="9"/>
      <c r="BI11" s="9"/>
      <c r="BJ11" s="11"/>
      <c r="BK11" s="7">
        <f t="shared" si="0"/>
        <v>0</v>
      </c>
      <c r="BL11" s="9" t="e">
        <f>LESMUREAUX[[#This Row],[Colonne61]]/SUMIF(LESMUREAUX[Dénomination],LESMUREAUX[[#This Row],[Dénomination]],LESMUREAUX[Colonne61])</f>
        <v>#DIV/0!</v>
      </c>
      <c r="BM11" s="89"/>
      <c r="BN11" s="70"/>
    </row>
    <row r="12" spans="1:66" x14ac:dyDescent="0.3">
      <c r="A12" s="88"/>
      <c r="B12" s="8"/>
      <c r="C12" s="9"/>
      <c r="D12" s="9"/>
      <c r="E12" s="9"/>
      <c r="F12" s="9"/>
      <c r="G12" s="10"/>
      <c r="H12" s="9"/>
      <c r="I12" s="9"/>
      <c r="J12" s="9"/>
      <c r="K12" s="9"/>
      <c r="L12" s="10"/>
      <c r="M12" s="9"/>
      <c r="N12" s="9"/>
      <c r="O12" s="9"/>
      <c r="P12" s="9"/>
      <c r="Q12" s="10"/>
      <c r="R12" s="9"/>
      <c r="S12" s="9"/>
      <c r="T12" s="9"/>
      <c r="U12" s="9"/>
      <c r="V12" s="10"/>
      <c r="W12" s="9"/>
      <c r="X12" s="9"/>
      <c r="Y12" s="9"/>
      <c r="Z12" s="9"/>
      <c r="AA12" s="10"/>
      <c r="AB12" s="9"/>
      <c r="AC12" s="9"/>
      <c r="AD12" s="9"/>
      <c r="AE12" s="9"/>
      <c r="AF12" s="10"/>
      <c r="AG12" s="9"/>
      <c r="AH12" s="9"/>
      <c r="AI12" s="9"/>
      <c r="AJ12" s="9"/>
      <c r="AK12" s="10"/>
      <c r="AL12" s="9"/>
      <c r="AM12" s="9"/>
      <c r="AN12" s="9"/>
      <c r="AO12" s="9"/>
      <c r="AP12" s="10"/>
      <c r="AQ12" s="9"/>
      <c r="AR12" s="9"/>
      <c r="AS12" s="9"/>
      <c r="AT12" s="9"/>
      <c r="AU12" s="10"/>
      <c r="AV12" s="9"/>
      <c r="AW12" s="9"/>
      <c r="AX12" s="9"/>
      <c r="AY12" s="9"/>
      <c r="AZ12" s="10"/>
      <c r="BA12" s="9"/>
      <c r="BB12" s="9"/>
      <c r="BC12" s="9"/>
      <c r="BD12" s="9"/>
      <c r="BE12" s="10"/>
      <c r="BF12" s="9"/>
      <c r="BG12" s="9"/>
      <c r="BH12" s="9"/>
      <c r="BI12" s="9"/>
      <c r="BJ12" s="11"/>
      <c r="BK12" s="7">
        <f t="shared" si="0"/>
        <v>0</v>
      </c>
      <c r="BL12" s="9" t="e">
        <f>LESMUREAUX[[#This Row],[Colonne61]]/SUMIF(LESMUREAUX[Dénomination],LESMUREAUX[[#This Row],[Dénomination]],LESMUREAUX[Colonne61])</f>
        <v>#DIV/0!</v>
      </c>
      <c r="BM12" s="89"/>
      <c r="BN12" s="70"/>
    </row>
    <row r="13" spans="1:66" x14ac:dyDescent="0.3">
      <c r="A13" s="88"/>
      <c r="B13" s="8"/>
      <c r="C13" s="9"/>
      <c r="D13" s="9"/>
      <c r="E13" s="9"/>
      <c r="F13" s="9"/>
      <c r="G13" s="10"/>
      <c r="H13" s="9"/>
      <c r="I13" s="9"/>
      <c r="J13" s="9"/>
      <c r="K13" s="9"/>
      <c r="L13" s="10"/>
      <c r="M13" s="9"/>
      <c r="N13" s="9"/>
      <c r="O13" s="9"/>
      <c r="P13" s="9"/>
      <c r="Q13" s="10"/>
      <c r="R13" s="9"/>
      <c r="S13" s="9"/>
      <c r="T13" s="9"/>
      <c r="U13" s="9"/>
      <c r="V13" s="10"/>
      <c r="W13" s="9"/>
      <c r="X13" s="9"/>
      <c r="Y13" s="9"/>
      <c r="Z13" s="9"/>
      <c r="AA13" s="10"/>
      <c r="AB13" s="9"/>
      <c r="AC13" s="9"/>
      <c r="AD13" s="9"/>
      <c r="AE13" s="9"/>
      <c r="AF13" s="10"/>
      <c r="AG13" s="9"/>
      <c r="AH13" s="9"/>
      <c r="AI13" s="9"/>
      <c r="AJ13" s="9"/>
      <c r="AK13" s="10"/>
      <c r="AL13" s="9"/>
      <c r="AM13" s="9"/>
      <c r="AN13" s="9"/>
      <c r="AO13" s="9"/>
      <c r="AP13" s="10"/>
      <c r="AQ13" s="9"/>
      <c r="AR13" s="9"/>
      <c r="AS13" s="9"/>
      <c r="AT13" s="9"/>
      <c r="AU13" s="10"/>
      <c r="AV13" s="9"/>
      <c r="AW13" s="9"/>
      <c r="AX13" s="9"/>
      <c r="AY13" s="9"/>
      <c r="AZ13" s="10"/>
      <c r="BA13" s="9"/>
      <c r="BB13" s="9"/>
      <c r="BC13" s="9"/>
      <c r="BD13" s="9"/>
      <c r="BE13" s="10"/>
      <c r="BF13" s="9"/>
      <c r="BG13" s="9"/>
      <c r="BH13" s="9"/>
      <c r="BI13" s="9"/>
      <c r="BJ13" s="11"/>
      <c r="BK13" s="7">
        <f t="shared" si="0"/>
        <v>0</v>
      </c>
      <c r="BL13" s="9" t="e">
        <f>LESMUREAUX[[#This Row],[Colonne61]]/SUMIF(LESMUREAUX[Dénomination],LESMUREAUX[[#This Row],[Dénomination]],LESMUREAUX[Colonne61])</f>
        <v>#DIV/0!</v>
      </c>
      <c r="BM13" s="89"/>
      <c r="BN13" s="70"/>
    </row>
    <row r="14" spans="1:66" x14ac:dyDescent="0.3">
      <c r="A14" s="88"/>
      <c r="B14" s="8"/>
      <c r="C14" s="9"/>
      <c r="D14" s="9"/>
      <c r="E14" s="9"/>
      <c r="F14" s="9"/>
      <c r="G14" s="10"/>
      <c r="H14" s="9"/>
      <c r="I14" s="9"/>
      <c r="J14" s="9"/>
      <c r="K14" s="9"/>
      <c r="L14" s="10"/>
      <c r="M14" s="9"/>
      <c r="N14" s="9"/>
      <c r="O14" s="9"/>
      <c r="P14" s="9"/>
      <c r="Q14" s="10"/>
      <c r="R14" s="9"/>
      <c r="S14" s="9"/>
      <c r="T14" s="9"/>
      <c r="U14" s="9"/>
      <c r="V14" s="10"/>
      <c r="W14" s="9"/>
      <c r="X14" s="9"/>
      <c r="Y14" s="9"/>
      <c r="Z14" s="9"/>
      <c r="AA14" s="10"/>
      <c r="AB14" s="9"/>
      <c r="AC14" s="9"/>
      <c r="AD14" s="9"/>
      <c r="AE14" s="9"/>
      <c r="AF14" s="10"/>
      <c r="AG14" s="9"/>
      <c r="AH14" s="9"/>
      <c r="AI14" s="9"/>
      <c r="AJ14" s="9"/>
      <c r="AK14" s="10"/>
      <c r="AL14" s="9"/>
      <c r="AM14" s="9"/>
      <c r="AN14" s="9"/>
      <c r="AO14" s="9"/>
      <c r="AP14" s="10"/>
      <c r="AQ14" s="9"/>
      <c r="AR14" s="9"/>
      <c r="AS14" s="9"/>
      <c r="AT14" s="9"/>
      <c r="AU14" s="10"/>
      <c r="AV14" s="9"/>
      <c r="AW14" s="9"/>
      <c r="AX14" s="9"/>
      <c r="AY14" s="9"/>
      <c r="AZ14" s="10"/>
      <c r="BA14" s="9"/>
      <c r="BB14" s="9"/>
      <c r="BC14" s="9"/>
      <c r="BD14" s="9"/>
      <c r="BE14" s="10"/>
      <c r="BF14" s="9"/>
      <c r="BG14" s="9"/>
      <c r="BH14" s="9"/>
      <c r="BI14" s="9"/>
      <c r="BJ14" s="11"/>
      <c r="BK14" s="7">
        <f t="shared" si="0"/>
        <v>0</v>
      </c>
      <c r="BL14" s="9" t="e">
        <f>LESMUREAUX[[#This Row],[Colonne61]]/SUMIF(LESMUREAUX[Dénomination],LESMUREAUX[[#This Row],[Dénomination]],LESMUREAUX[Colonne61])</f>
        <v>#DIV/0!</v>
      </c>
      <c r="BM14" s="89"/>
      <c r="BN14" s="70"/>
    </row>
    <row r="15" spans="1:66" x14ac:dyDescent="0.3">
      <c r="A15" s="88"/>
      <c r="B15" s="8"/>
      <c r="C15" s="9"/>
      <c r="D15" s="9"/>
      <c r="E15" s="9"/>
      <c r="F15" s="9"/>
      <c r="G15" s="10"/>
      <c r="H15" s="9"/>
      <c r="I15" s="9"/>
      <c r="J15" s="9"/>
      <c r="K15" s="9"/>
      <c r="L15" s="10"/>
      <c r="M15" s="9"/>
      <c r="N15" s="9"/>
      <c r="O15" s="9"/>
      <c r="P15" s="9"/>
      <c r="Q15" s="10"/>
      <c r="R15" s="9"/>
      <c r="S15" s="9"/>
      <c r="T15" s="9"/>
      <c r="U15" s="9"/>
      <c r="V15" s="10"/>
      <c r="W15" s="9"/>
      <c r="X15" s="9"/>
      <c r="Y15" s="9"/>
      <c r="Z15" s="9"/>
      <c r="AA15" s="10"/>
      <c r="AB15" s="9"/>
      <c r="AC15" s="9"/>
      <c r="AD15" s="9"/>
      <c r="AE15" s="9"/>
      <c r="AF15" s="10"/>
      <c r="AG15" s="9"/>
      <c r="AH15" s="9"/>
      <c r="AI15" s="9"/>
      <c r="AJ15" s="9"/>
      <c r="AK15" s="10"/>
      <c r="AL15" s="9"/>
      <c r="AM15" s="9"/>
      <c r="AN15" s="9"/>
      <c r="AO15" s="9"/>
      <c r="AP15" s="10"/>
      <c r="AQ15" s="9"/>
      <c r="AR15" s="9"/>
      <c r="AS15" s="9"/>
      <c r="AT15" s="9"/>
      <c r="AU15" s="10"/>
      <c r="AV15" s="9"/>
      <c r="AW15" s="9"/>
      <c r="AX15" s="9"/>
      <c r="AY15" s="9"/>
      <c r="AZ15" s="10"/>
      <c r="BA15" s="9"/>
      <c r="BB15" s="9"/>
      <c r="BC15" s="9"/>
      <c r="BD15" s="9"/>
      <c r="BE15" s="10"/>
      <c r="BF15" s="9"/>
      <c r="BG15" s="9"/>
      <c r="BH15" s="9"/>
      <c r="BI15" s="9"/>
      <c r="BJ15" s="11"/>
      <c r="BK15" s="7">
        <f t="shared" si="0"/>
        <v>0</v>
      </c>
      <c r="BL15" s="9" t="e">
        <f>LESMUREAUX[[#This Row],[Colonne61]]/SUMIF(LESMUREAUX[Dénomination],LESMUREAUX[[#This Row],[Dénomination]],LESMUREAUX[Colonne61])</f>
        <v>#DIV/0!</v>
      </c>
      <c r="BM15" s="89"/>
      <c r="BN15" s="70"/>
    </row>
    <row r="16" spans="1:66" x14ac:dyDescent="0.3">
      <c r="A16" s="88"/>
      <c r="B16" s="8"/>
      <c r="C16" s="9"/>
      <c r="D16" s="9"/>
      <c r="E16" s="9"/>
      <c r="F16" s="9"/>
      <c r="G16" s="10"/>
      <c r="H16" s="9"/>
      <c r="I16" s="9"/>
      <c r="J16" s="9"/>
      <c r="K16" s="9"/>
      <c r="L16" s="10"/>
      <c r="M16" s="9"/>
      <c r="N16" s="9"/>
      <c r="O16" s="9"/>
      <c r="P16" s="9"/>
      <c r="Q16" s="10"/>
      <c r="R16" s="9"/>
      <c r="S16" s="9"/>
      <c r="T16" s="9"/>
      <c r="U16" s="9"/>
      <c r="V16" s="10"/>
      <c r="W16" s="9"/>
      <c r="X16" s="9"/>
      <c r="Y16" s="9"/>
      <c r="Z16" s="9"/>
      <c r="AA16" s="10"/>
      <c r="AB16" s="9"/>
      <c r="AC16" s="9"/>
      <c r="AD16" s="9"/>
      <c r="AE16" s="9"/>
      <c r="AF16" s="10"/>
      <c r="AG16" s="9"/>
      <c r="AH16" s="9"/>
      <c r="AI16" s="9"/>
      <c r="AJ16" s="9"/>
      <c r="AK16" s="10"/>
      <c r="AL16" s="9"/>
      <c r="AM16" s="9"/>
      <c r="AN16" s="9"/>
      <c r="AO16" s="9"/>
      <c r="AP16" s="10"/>
      <c r="AQ16" s="9"/>
      <c r="AR16" s="9"/>
      <c r="AS16" s="9"/>
      <c r="AT16" s="9"/>
      <c r="AU16" s="10"/>
      <c r="AV16" s="9"/>
      <c r="AW16" s="9"/>
      <c r="AX16" s="9"/>
      <c r="AY16" s="9"/>
      <c r="AZ16" s="10"/>
      <c r="BA16" s="9"/>
      <c r="BB16" s="9"/>
      <c r="BC16" s="9"/>
      <c r="BD16" s="9"/>
      <c r="BE16" s="10"/>
      <c r="BF16" s="9"/>
      <c r="BG16" s="9"/>
      <c r="BH16" s="9"/>
      <c r="BI16" s="9"/>
      <c r="BJ16" s="11"/>
      <c r="BK16" s="7">
        <f t="shared" si="0"/>
        <v>0</v>
      </c>
      <c r="BL16" s="9" t="e">
        <f>LESMUREAUX[[#This Row],[Colonne61]]/SUMIF(LESMUREAUX[Dénomination],LESMUREAUX[[#This Row],[Dénomination]],LESMUREAUX[Colonne61])</f>
        <v>#DIV/0!</v>
      </c>
      <c r="BM16" s="89"/>
      <c r="BN16" s="70"/>
    </row>
    <row r="17" spans="1:66" x14ac:dyDescent="0.3">
      <c r="A17" s="88"/>
      <c r="B17" s="8"/>
      <c r="C17" s="9"/>
      <c r="D17" s="9"/>
      <c r="E17" s="9"/>
      <c r="F17" s="9"/>
      <c r="G17" s="10"/>
      <c r="H17" s="9"/>
      <c r="I17" s="9"/>
      <c r="J17" s="9"/>
      <c r="K17" s="9"/>
      <c r="L17" s="10"/>
      <c r="M17" s="9"/>
      <c r="N17" s="9"/>
      <c r="O17" s="9"/>
      <c r="P17" s="9"/>
      <c r="Q17" s="10"/>
      <c r="R17" s="9"/>
      <c r="S17" s="9"/>
      <c r="T17" s="9"/>
      <c r="U17" s="9"/>
      <c r="V17" s="10"/>
      <c r="W17" s="9"/>
      <c r="X17" s="9"/>
      <c r="Y17" s="9"/>
      <c r="Z17" s="9"/>
      <c r="AA17" s="10"/>
      <c r="AB17" s="9"/>
      <c r="AC17" s="9"/>
      <c r="AD17" s="9"/>
      <c r="AE17" s="9"/>
      <c r="AF17" s="10"/>
      <c r="AG17" s="9"/>
      <c r="AH17" s="9"/>
      <c r="AI17" s="9"/>
      <c r="AJ17" s="9"/>
      <c r="AK17" s="10"/>
      <c r="AL17" s="9"/>
      <c r="AM17" s="9"/>
      <c r="AN17" s="9"/>
      <c r="AO17" s="9"/>
      <c r="AP17" s="10"/>
      <c r="AQ17" s="9"/>
      <c r="AR17" s="9"/>
      <c r="AS17" s="9"/>
      <c r="AT17" s="9"/>
      <c r="AU17" s="10"/>
      <c r="AV17" s="9"/>
      <c r="AW17" s="9"/>
      <c r="AX17" s="9"/>
      <c r="AY17" s="9"/>
      <c r="AZ17" s="10"/>
      <c r="BA17" s="9"/>
      <c r="BB17" s="9"/>
      <c r="BC17" s="9"/>
      <c r="BD17" s="9"/>
      <c r="BE17" s="10"/>
      <c r="BF17" s="9"/>
      <c r="BG17" s="9"/>
      <c r="BH17" s="9"/>
      <c r="BI17" s="9"/>
      <c r="BJ17" s="11"/>
      <c r="BK17" s="7">
        <f t="shared" si="0"/>
        <v>0</v>
      </c>
      <c r="BL17" s="9" t="e">
        <f>LESMUREAUX[[#This Row],[Colonne61]]/SUMIF(LESMUREAUX[Dénomination],LESMUREAUX[[#This Row],[Dénomination]],LESMUREAUX[Colonne61])</f>
        <v>#DIV/0!</v>
      </c>
      <c r="BM17" s="89"/>
      <c r="BN17" s="70"/>
    </row>
    <row r="18" spans="1:66" x14ac:dyDescent="0.3">
      <c r="A18" s="88"/>
      <c r="B18" s="8"/>
      <c r="C18" s="9"/>
      <c r="D18" s="9"/>
      <c r="E18" s="9"/>
      <c r="F18" s="9"/>
      <c r="G18" s="10"/>
      <c r="H18" s="9"/>
      <c r="I18" s="9"/>
      <c r="J18" s="9"/>
      <c r="K18" s="9"/>
      <c r="L18" s="10"/>
      <c r="M18" s="9"/>
      <c r="N18" s="9"/>
      <c r="O18" s="9"/>
      <c r="P18" s="9"/>
      <c r="Q18" s="10"/>
      <c r="R18" s="9"/>
      <c r="S18" s="9"/>
      <c r="T18" s="9"/>
      <c r="U18" s="9"/>
      <c r="V18" s="10"/>
      <c r="W18" s="9"/>
      <c r="X18" s="9"/>
      <c r="Y18" s="9"/>
      <c r="Z18" s="9"/>
      <c r="AA18" s="10"/>
      <c r="AB18" s="9"/>
      <c r="AC18" s="9"/>
      <c r="AD18" s="9"/>
      <c r="AE18" s="9"/>
      <c r="AF18" s="10"/>
      <c r="AG18" s="9"/>
      <c r="AH18" s="9"/>
      <c r="AI18" s="9"/>
      <c r="AJ18" s="9"/>
      <c r="AK18" s="10"/>
      <c r="AL18" s="9"/>
      <c r="AM18" s="9"/>
      <c r="AN18" s="9"/>
      <c r="AO18" s="9"/>
      <c r="AP18" s="10"/>
      <c r="AQ18" s="9"/>
      <c r="AR18" s="9"/>
      <c r="AS18" s="9"/>
      <c r="AT18" s="9"/>
      <c r="AU18" s="10"/>
      <c r="AV18" s="9"/>
      <c r="AW18" s="9"/>
      <c r="AX18" s="9"/>
      <c r="AY18" s="9"/>
      <c r="AZ18" s="10"/>
      <c r="BA18" s="9"/>
      <c r="BB18" s="9"/>
      <c r="BC18" s="9"/>
      <c r="BD18" s="9"/>
      <c r="BE18" s="10"/>
      <c r="BF18" s="9"/>
      <c r="BG18" s="9"/>
      <c r="BH18" s="9"/>
      <c r="BI18" s="9"/>
      <c r="BJ18" s="11"/>
      <c r="BK18" s="7">
        <f t="shared" si="0"/>
        <v>0</v>
      </c>
      <c r="BL18" s="9" t="e">
        <f>LESMUREAUX[[#This Row],[Colonne61]]/SUMIF(LESMUREAUX[Dénomination],LESMUREAUX[[#This Row],[Dénomination]],LESMUREAUX[Colonne61])</f>
        <v>#DIV/0!</v>
      </c>
      <c r="BM18" s="89"/>
      <c r="BN18" s="70"/>
    </row>
    <row r="19" spans="1:66" x14ac:dyDescent="0.3">
      <c r="A19" s="88"/>
      <c r="B19" s="8"/>
      <c r="C19" s="9"/>
      <c r="D19" s="9"/>
      <c r="E19" s="9"/>
      <c r="F19" s="9"/>
      <c r="G19" s="10"/>
      <c r="H19" s="9"/>
      <c r="I19" s="9"/>
      <c r="J19" s="9"/>
      <c r="K19" s="9"/>
      <c r="L19" s="10"/>
      <c r="M19" s="9"/>
      <c r="N19" s="9"/>
      <c r="O19" s="9"/>
      <c r="P19" s="9"/>
      <c r="Q19" s="10"/>
      <c r="R19" s="9"/>
      <c r="S19" s="9"/>
      <c r="T19" s="9"/>
      <c r="U19" s="9"/>
      <c r="V19" s="10"/>
      <c r="W19" s="9"/>
      <c r="X19" s="9"/>
      <c r="Y19" s="9"/>
      <c r="Z19" s="9"/>
      <c r="AA19" s="10"/>
      <c r="AB19" s="9"/>
      <c r="AC19" s="9"/>
      <c r="AD19" s="9"/>
      <c r="AE19" s="9"/>
      <c r="AF19" s="10"/>
      <c r="AG19" s="9"/>
      <c r="AH19" s="9"/>
      <c r="AI19" s="9"/>
      <c r="AJ19" s="9"/>
      <c r="AK19" s="10"/>
      <c r="AL19" s="9"/>
      <c r="AM19" s="9"/>
      <c r="AN19" s="9"/>
      <c r="AO19" s="9"/>
      <c r="AP19" s="10"/>
      <c r="AQ19" s="9"/>
      <c r="AR19" s="9"/>
      <c r="AS19" s="9"/>
      <c r="AT19" s="9"/>
      <c r="AU19" s="10"/>
      <c r="AV19" s="9"/>
      <c r="AW19" s="9"/>
      <c r="AX19" s="9"/>
      <c r="AY19" s="9"/>
      <c r="AZ19" s="10"/>
      <c r="BA19" s="9"/>
      <c r="BB19" s="9"/>
      <c r="BC19" s="9"/>
      <c r="BD19" s="9"/>
      <c r="BE19" s="10"/>
      <c r="BF19" s="9"/>
      <c r="BG19" s="9"/>
      <c r="BH19" s="9"/>
      <c r="BI19" s="9"/>
      <c r="BJ19" s="11"/>
      <c r="BK19" s="7">
        <f t="shared" si="0"/>
        <v>0</v>
      </c>
      <c r="BL19" s="9" t="e">
        <f>LESMUREAUX[[#This Row],[Colonne61]]/SUMIF(LESMUREAUX[Dénomination],LESMUREAUX[[#This Row],[Dénomination]],LESMUREAUX[Colonne61])</f>
        <v>#DIV/0!</v>
      </c>
      <c r="BM19" s="89"/>
      <c r="BN19" s="70"/>
    </row>
    <row r="20" spans="1:66" x14ac:dyDescent="0.3">
      <c r="A20" s="88"/>
      <c r="B20" s="8"/>
      <c r="C20" s="9"/>
      <c r="D20" s="9"/>
      <c r="E20" s="9"/>
      <c r="F20" s="9"/>
      <c r="G20" s="10"/>
      <c r="H20" s="9"/>
      <c r="I20" s="9"/>
      <c r="J20" s="9"/>
      <c r="K20" s="9"/>
      <c r="L20" s="10"/>
      <c r="M20" s="9"/>
      <c r="N20" s="9"/>
      <c r="O20" s="9"/>
      <c r="P20" s="9"/>
      <c r="Q20" s="10"/>
      <c r="R20" s="9"/>
      <c r="S20" s="9"/>
      <c r="T20" s="9"/>
      <c r="U20" s="9"/>
      <c r="V20" s="10"/>
      <c r="W20" s="9"/>
      <c r="X20" s="9"/>
      <c r="Y20" s="9"/>
      <c r="Z20" s="9"/>
      <c r="AA20" s="10"/>
      <c r="AB20" s="9"/>
      <c r="AC20" s="9"/>
      <c r="AD20" s="9"/>
      <c r="AE20" s="9"/>
      <c r="AF20" s="10"/>
      <c r="AG20" s="9"/>
      <c r="AH20" s="9"/>
      <c r="AI20" s="9"/>
      <c r="AJ20" s="9"/>
      <c r="AK20" s="10"/>
      <c r="AL20" s="9"/>
      <c r="AM20" s="9"/>
      <c r="AN20" s="9"/>
      <c r="AO20" s="9"/>
      <c r="AP20" s="10"/>
      <c r="AQ20" s="9"/>
      <c r="AR20" s="9"/>
      <c r="AS20" s="9"/>
      <c r="AT20" s="9"/>
      <c r="AU20" s="10"/>
      <c r="AV20" s="9"/>
      <c r="AW20" s="9"/>
      <c r="AX20" s="9"/>
      <c r="AY20" s="9"/>
      <c r="AZ20" s="10"/>
      <c r="BA20" s="9"/>
      <c r="BB20" s="9"/>
      <c r="BC20" s="9"/>
      <c r="BD20" s="9"/>
      <c r="BE20" s="10"/>
      <c r="BF20" s="9"/>
      <c r="BG20" s="9"/>
      <c r="BH20" s="9"/>
      <c r="BI20" s="9"/>
      <c r="BJ20" s="11"/>
      <c r="BK20" s="7">
        <f t="shared" si="0"/>
        <v>0</v>
      </c>
      <c r="BL20" s="9" t="e">
        <f>LESMUREAUX[[#This Row],[Colonne61]]/SUMIF(LESMUREAUX[Dénomination],LESMUREAUX[[#This Row],[Dénomination]],LESMUREAUX[Colonne61])</f>
        <v>#DIV/0!</v>
      </c>
      <c r="BM20" s="89"/>
      <c r="BN20" s="70"/>
    </row>
    <row r="21" spans="1:66" x14ac:dyDescent="0.3">
      <c r="A21" s="88"/>
      <c r="B21" s="8"/>
      <c r="C21" s="9"/>
      <c r="D21" s="9"/>
      <c r="E21" s="9"/>
      <c r="F21" s="9"/>
      <c r="G21" s="10"/>
      <c r="H21" s="9"/>
      <c r="I21" s="9"/>
      <c r="J21" s="9"/>
      <c r="K21" s="9"/>
      <c r="L21" s="10"/>
      <c r="M21" s="9"/>
      <c r="N21" s="9"/>
      <c r="O21" s="9"/>
      <c r="P21" s="9"/>
      <c r="Q21" s="10"/>
      <c r="R21" s="9"/>
      <c r="S21" s="9"/>
      <c r="T21" s="9"/>
      <c r="U21" s="9"/>
      <c r="V21" s="10"/>
      <c r="W21" s="9"/>
      <c r="X21" s="9"/>
      <c r="Y21" s="9"/>
      <c r="Z21" s="9"/>
      <c r="AA21" s="10"/>
      <c r="AB21" s="9"/>
      <c r="AC21" s="9"/>
      <c r="AD21" s="9"/>
      <c r="AE21" s="9"/>
      <c r="AF21" s="10"/>
      <c r="AG21" s="9"/>
      <c r="AH21" s="9"/>
      <c r="AI21" s="9"/>
      <c r="AJ21" s="9"/>
      <c r="AK21" s="10"/>
      <c r="AL21" s="9"/>
      <c r="AM21" s="9"/>
      <c r="AN21" s="9"/>
      <c r="AO21" s="9"/>
      <c r="AP21" s="10"/>
      <c r="AQ21" s="9"/>
      <c r="AR21" s="9"/>
      <c r="AS21" s="9"/>
      <c r="AT21" s="9"/>
      <c r="AU21" s="10"/>
      <c r="AV21" s="9"/>
      <c r="AW21" s="9"/>
      <c r="AX21" s="9"/>
      <c r="AY21" s="9"/>
      <c r="AZ21" s="10"/>
      <c r="BA21" s="9"/>
      <c r="BB21" s="9"/>
      <c r="BC21" s="9"/>
      <c r="BD21" s="9"/>
      <c r="BE21" s="10"/>
      <c r="BF21" s="9"/>
      <c r="BG21" s="9"/>
      <c r="BH21" s="9"/>
      <c r="BI21" s="9"/>
      <c r="BJ21" s="11"/>
      <c r="BK21" s="7">
        <f t="shared" si="0"/>
        <v>0</v>
      </c>
      <c r="BL21" s="9" t="e">
        <f>LESMUREAUX[[#This Row],[Colonne61]]/SUMIF(LESMUREAUX[Dénomination],LESMUREAUX[[#This Row],[Dénomination]],LESMUREAUX[Colonne61])</f>
        <v>#DIV/0!</v>
      </c>
      <c r="BM21" s="89"/>
      <c r="BN21" s="70"/>
    </row>
    <row r="22" spans="1:66" x14ac:dyDescent="0.3">
      <c r="A22" s="88"/>
      <c r="B22" s="8"/>
      <c r="C22" s="9"/>
      <c r="D22" s="9"/>
      <c r="E22" s="9"/>
      <c r="F22" s="9"/>
      <c r="G22" s="10"/>
      <c r="H22" s="9"/>
      <c r="I22" s="9"/>
      <c r="J22" s="9"/>
      <c r="K22" s="9"/>
      <c r="L22" s="10"/>
      <c r="M22" s="9"/>
      <c r="N22" s="9"/>
      <c r="O22" s="9"/>
      <c r="P22" s="9"/>
      <c r="Q22" s="10"/>
      <c r="R22" s="9"/>
      <c r="S22" s="9"/>
      <c r="T22" s="9"/>
      <c r="U22" s="9"/>
      <c r="V22" s="10"/>
      <c r="W22" s="9"/>
      <c r="X22" s="9"/>
      <c r="Y22" s="9"/>
      <c r="Z22" s="9"/>
      <c r="AA22" s="10"/>
      <c r="AB22" s="9"/>
      <c r="AC22" s="9"/>
      <c r="AD22" s="9"/>
      <c r="AE22" s="9"/>
      <c r="AF22" s="10"/>
      <c r="AG22" s="9"/>
      <c r="AH22" s="9"/>
      <c r="AI22" s="9"/>
      <c r="AJ22" s="9"/>
      <c r="AK22" s="10"/>
      <c r="AL22" s="9"/>
      <c r="AM22" s="9"/>
      <c r="AN22" s="9"/>
      <c r="AO22" s="9"/>
      <c r="AP22" s="10"/>
      <c r="AQ22" s="9"/>
      <c r="AR22" s="9"/>
      <c r="AS22" s="9"/>
      <c r="AT22" s="9"/>
      <c r="AU22" s="10"/>
      <c r="AV22" s="9"/>
      <c r="AW22" s="9"/>
      <c r="AX22" s="9"/>
      <c r="AY22" s="9"/>
      <c r="AZ22" s="10"/>
      <c r="BA22" s="9"/>
      <c r="BB22" s="9"/>
      <c r="BC22" s="9"/>
      <c r="BD22" s="9"/>
      <c r="BE22" s="10"/>
      <c r="BF22" s="9"/>
      <c r="BG22" s="9"/>
      <c r="BH22" s="9"/>
      <c r="BI22" s="9"/>
      <c r="BJ22" s="11"/>
      <c r="BK22" s="7">
        <f t="shared" si="0"/>
        <v>0</v>
      </c>
      <c r="BL22" s="9" t="e">
        <f>LESMUREAUX[[#This Row],[Colonne61]]/SUMIF(LESMUREAUX[Dénomination],LESMUREAUX[[#This Row],[Dénomination]],LESMUREAUX[Colonne61])</f>
        <v>#DIV/0!</v>
      </c>
      <c r="BM22" s="89"/>
      <c r="BN22" s="70"/>
    </row>
    <row r="23" spans="1:66" x14ac:dyDescent="0.3">
      <c r="A23" s="90"/>
      <c r="B23" s="13"/>
      <c r="C23" s="14"/>
      <c r="D23" s="14"/>
      <c r="E23" s="14"/>
      <c r="F23" s="14"/>
      <c r="G23" s="15"/>
      <c r="H23" s="14"/>
      <c r="I23" s="14"/>
      <c r="J23" s="14"/>
      <c r="K23" s="14"/>
      <c r="L23" s="15"/>
      <c r="M23" s="14"/>
      <c r="N23" s="14"/>
      <c r="O23" s="14"/>
      <c r="P23" s="14"/>
      <c r="Q23" s="15"/>
      <c r="R23" s="14"/>
      <c r="S23" s="14"/>
      <c r="T23" s="14"/>
      <c r="U23" s="14"/>
      <c r="V23" s="15"/>
      <c r="W23" s="14"/>
      <c r="X23" s="14"/>
      <c r="Y23" s="14"/>
      <c r="Z23" s="14"/>
      <c r="AA23" s="15"/>
      <c r="AB23" s="14"/>
      <c r="AC23" s="14"/>
      <c r="AD23" s="14"/>
      <c r="AE23" s="14"/>
      <c r="AF23" s="15"/>
      <c r="AG23" s="14"/>
      <c r="AH23" s="14"/>
      <c r="AI23" s="14"/>
      <c r="AJ23" s="14"/>
      <c r="AK23" s="15"/>
      <c r="AL23" s="14"/>
      <c r="AM23" s="14"/>
      <c r="AN23" s="14"/>
      <c r="AO23" s="14"/>
      <c r="AP23" s="15"/>
      <c r="AQ23" s="14"/>
      <c r="AR23" s="14"/>
      <c r="AS23" s="14"/>
      <c r="AT23" s="14"/>
      <c r="AU23" s="15"/>
      <c r="AV23" s="14"/>
      <c r="AW23" s="14"/>
      <c r="AX23" s="14"/>
      <c r="AY23" s="14"/>
      <c r="AZ23" s="15"/>
      <c r="BA23" s="14"/>
      <c r="BB23" s="14"/>
      <c r="BC23" s="14"/>
      <c r="BD23" s="14"/>
      <c r="BE23" s="15"/>
      <c r="BF23" s="14"/>
      <c r="BG23" s="14"/>
      <c r="BH23" s="14"/>
      <c r="BI23" s="14"/>
      <c r="BJ23" s="16"/>
      <c r="BK23" s="12">
        <f t="shared" si="0"/>
        <v>0</v>
      </c>
      <c r="BL23" s="14" t="e">
        <f>LESMUREAUX[[#This Row],[Colonne61]]/SUMIF(LESMUREAUX[Dénomination],LESMUREAUX[[#This Row],[Dénomination]],LESMUREAUX[Colonne61])</f>
        <v>#DIV/0!</v>
      </c>
      <c r="BM23" s="91"/>
      <c r="BN23" s="70"/>
    </row>
    <row r="24" spans="1:66" x14ac:dyDescent="0.3">
      <c r="A24" s="90"/>
      <c r="B24" s="13"/>
      <c r="C24" s="14"/>
      <c r="D24" s="14"/>
      <c r="E24" s="14"/>
      <c r="F24" s="14"/>
      <c r="G24" s="15"/>
      <c r="H24" s="14"/>
      <c r="I24" s="14"/>
      <c r="J24" s="14"/>
      <c r="K24" s="14"/>
      <c r="L24" s="15"/>
      <c r="M24" s="14"/>
      <c r="N24" s="14"/>
      <c r="O24" s="14"/>
      <c r="P24" s="14"/>
      <c r="Q24" s="15"/>
      <c r="R24" s="14"/>
      <c r="S24" s="14"/>
      <c r="T24" s="14"/>
      <c r="U24" s="14"/>
      <c r="V24" s="15"/>
      <c r="W24" s="14"/>
      <c r="X24" s="14"/>
      <c r="Y24" s="14"/>
      <c r="Z24" s="14"/>
      <c r="AA24" s="15"/>
      <c r="AB24" s="14"/>
      <c r="AC24" s="14"/>
      <c r="AD24" s="14"/>
      <c r="AE24" s="14"/>
      <c r="AF24" s="15"/>
      <c r="AG24" s="14"/>
      <c r="AH24" s="14"/>
      <c r="AI24" s="14"/>
      <c r="AJ24" s="14"/>
      <c r="AK24" s="15"/>
      <c r="AL24" s="14"/>
      <c r="AM24" s="14"/>
      <c r="AN24" s="14"/>
      <c r="AO24" s="14"/>
      <c r="AP24" s="15"/>
      <c r="AQ24" s="14"/>
      <c r="AR24" s="14"/>
      <c r="AS24" s="14"/>
      <c r="AT24" s="14"/>
      <c r="AU24" s="15"/>
      <c r="AV24" s="14"/>
      <c r="AW24" s="14"/>
      <c r="AX24" s="14"/>
      <c r="AY24" s="14"/>
      <c r="AZ24" s="15"/>
      <c r="BA24" s="14"/>
      <c r="BB24" s="14"/>
      <c r="BC24" s="14"/>
      <c r="BD24" s="14"/>
      <c r="BE24" s="15"/>
      <c r="BF24" s="14"/>
      <c r="BG24" s="14"/>
      <c r="BH24" s="14"/>
      <c r="BI24" s="14"/>
      <c r="BJ24" s="16"/>
      <c r="BK24" s="12">
        <f t="shared" si="0"/>
        <v>0</v>
      </c>
      <c r="BL24" s="14" t="e">
        <f>LESMUREAUX[[#This Row],[Colonne61]]/SUMIF(LESMUREAUX[Dénomination],LESMUREAUX[[#This Row],[Dénomination]],LESMUREAUX[Colonne61])</f>
        <v>#DIV/0!</v>
      </c>
      <c r="BM24" s="91"/>
      <c r="BN24" s="70"/>
    </row>
    <row r="25" spans="1:66" x14ac:dyDescent="0.3">
      <c r="A25" s="90"/>
      <c r="B25" s="13"/>
      <c r="C25" s="14"/>
      <c r="D25" s="14"/>
      <c r="E25" s="14"/>
      <c r="F25" s="14"/>
      <c r="G25" s="15"/>
      <c r="H25" s="14"/>
      <c r="I25" s="14"/>
      <c r="J25" s="14">
        <v>1</v>
      </c>
      <c r="K25" s="14"/>
      <c r="L25" s="15"/>
      <c r="M25" s="14"/>
      <c r="N25" s="14"/>
      <c r="O25" s="14"/>
      <c r="P25" s="14"/>
      <c r="Q25" s="15"/>
      <c r="R25" s="14"/>
      <c r="S25" s="14"/>
      <c r="T25" s="14"/>
      <c r="U25" s="14">
        <v>1</v>
      </c>
      <c r="V25" s="15"/>
      <c r="W25" s="14"/>
      <c r="X25" s="14"/>
      <c r="Y25" s="14"/>
      <c r="Z25" s="14"/>
      <c r="AA25" s="15"/>
      <c r="AB25" s="14"/>
      <c r="AC25" s="14"/>
      <c r="AD25" s="14"/>
      <c r="AE25" s="14"/>
      <c r="AF25" s="15"/>
      <c r="AG25" s="14"/>
      <c r="AH25" s="14"/>
      <c r="AI25" s="14"/>
      <c r="AJ25" s="14"/>
      <c r="AK25" s="15"/>
      <c r="AL25" s="14"/>
      <c r="AM25" s="14"/>
      <c r="AN25" s="14"/>
      <c r="AO25" s="14"/>
      <c r="AP25" s="15"/>
      <c r="AQ25" s="14"/>
      <c r="AR25" s="14"/>
      <c r="AS25" s="14"/>
      <c r="AT25" s="14"/>
      <c r="AU25" s="15"/>
      <c r="AV25" s="14"/>
      <c r="AW25" s="14"/>
      <c r="AX25" s="14"/>
      <c r="AY25" s="14"/>
      <c r="AZ25" s="15"/>
      <c r="BA25" s="14"/>
      <c r="BB25" s="14"/>
      <c r="BC25" s="14"/>
      <c r="BD25" s="14"/>
      <c r="BE25" s="15"/>
      <c r="BF25" s="14"/>
      <c r="BG25" s="14"/>
      <c r="BH25" s="14"/>
      <c r="BI25" s="14"/>
      <c r="BJ25" s="16"/>
      <c r="BK25" s="12">
        <f t="shared" si="0"/>
        <v>2</v>
      </c>
      <c r="BL25" s="14" t="e">
        <f>LESMUREAUX[[#This Row],[Colonne61]]/SUMIF(LESMUREAUX[Dénomination],LESMUREAUX[[#This Row],[Dénomination]],LESMUREAUX[Colonne61])</f>
        <v>#DIV/0!</v>
      </c>
      <c r="BM25" s="91"/>
      <c r="BN25" s="70"/>
    </row>
    <row r="26" spans="1:66" x14ac:dyDescent="0.3">
      <c r="A26" s="90"/>
      <c r="B26" s="13"/>
      <c r="C26" s="14"/>
      <c r="D26" s="14"/>
      <c r="E26" s="14"/>
      <c r="F26" s="14"/>
      <c r="G26" s="15"/>
      <c r="H26" s="14"/>
      <c r="I26" s="14"/>
      <c r="J26" s="14"/>
      <c r="K26" s="14"/>
      <c r="L26" s="15"/>
      <c r="M26" s="14"/>
      <c r="N26" s="14"/>
      <c r="O26" s="14"/>
      <c r="P26" s="14"/>
      <c r="Q26" s="15"/>
      <c r="R26" s="14"/>
      <c r="S26" s="14"/>
      <c r="T26" s="14"/>
      <c r="U26" s="14"/>
      <c r="V26" s="15"/>
      <c r="W26" s="14"/>
      <c r="X26" s="14"/>
      <c r="Y26" s="14"/>
      <c r="Z26" s="14"/>
      <c r="AA26" s="15"/>
      <c r="AB26" s="14"/>
      <c r="AC26" s="14"/>
      <c r="AD26" s="14"/>
      <c r="AE26" s="14"/>
      <c r="AF26" s="15"/>
      <c r="AG26" s="14"/>
      <c r="AH26" s="14"/>
      <c r="AI26" s="14"/>
      <c r="AJ26" s="14"/>
      <c r="AK26" s="15"/>
      <c r="AL26" s="14"/>
      <c r="AM26" s="14"/>
      <c r="AN26" s="14"/>
      <c r="AO26" s="14"/>
      <c r="AP26" s="15"/>
      <c r="AQ26" s="14"/>
      <c r="AR26" s="14"/>
      <c r="AS26" s="14"/>
      <c r="AT26" s="14"/>
      <c r="AU26" s="15"/>
      <c r="AV26" s="14"/>
      <c r="AW26" s="14"/>
      <c r="AX26" s="14"/>
      <c r="AY26" s="14"/>
      <c r="AZ26" s="15"/>
      <c r="BA26" s="14"/>
      <c r="BB26" s="14"/>
      <c r="BC26" s="14"/>
      <c r="BD26" s="14"/>
      <c r="BE26" s="15"/>
      <c r="BF26" s="14"/>
      <c r="BG26" s="14"/>
      <c r="BH26" s="14"/>
      <c r="BI26" s="14"/>
      <c r="BJ26" s="16"/>
      <c r="BK26" s="12">
        <f t="shared" si="0"/>
        <v>0</v>
      </c>
      <c r="BL26" s="14" t="e">
        <f>LESMUREAUX[[#This Row],[Colonne61]]/SUMIF(LESMUREAUX[Dénomination],LESMUREAUX[[#This Row],[Dénomination]],LESMUREAUX[Colonne61])</f>
        <v>#DIV/0!</v>
      </c>
      <c r="BM26" s="91"/>
      <c r="BN26" s="70"/>
    </row>
    <row r="27" spans="1:66" x14ac:dyDescent="0.3">
      <c r="A27" s="90"/>
      <c r="B27" s="13"/>
      <c r="C27" s="14"/>
      <c r="D27" s="14"/>
      <c r="E27" s="14">
        <v>1</v>
      </c>
      <c r="F27" s="14"/>
      <c r="G27" s="15"/>
      <c r="H27" s="14"/>
      <c r="I27" s="14"/>
      <c r="J27" s="14"/>
      <c r="K27" s="14"/>
      <c r="L27" s="15"/>
      <c r="M27" s="14"/>
      <c r="N27" s="14"/>
      <c r="O27" s="14"/>
      <c r="P27" s="14"/>
      <c r="Q27" s="15"/>
      <c r="R27" s="14"/>
      <c r="S27" s="14"/>
      <c r="T27" s="14"/>
      <c r="U27" s="14"/>
      <c r="V27" s="15"/>
      <c r="W27" s="14"/>
      <c r="X27" s="14"/>
      <c r="Y27" s="14"/>
      <c r="Z27" s="14"/>
      <c r="AA27" s="15"/>
      <c r="AB27" s="14"/>
      <c r="AC27" s="14"/>
      <c r="AD27" s="14"/>
      <c r="AE27" s="14"/>
      <c r="AF27" s="15"/>
      <c r="AG27" s="14"/>
      <c r="AH27" s="14"/>
      <c r="AI27" s="14"/>
      <c r="AJ27" s="14"/>
      <c r="AK27" s="15"/>
      <c r="AL27" s="14"/>
      <c r="AM27" s="14"/>
      <c r="AN27" s="14"/>
      <c r="AO27" s="14"/>
      <c r="AP27" s="15"/>
      <c r="AQ27" s="14"/>
      <c r="AR27" s="14"/>
      <c r="AS27" s="14"/>
      <c r="AT27" s="14"/>
      <c r="AU27" s="15"/>
      <c r="AV27" s="14"/>
      <c r="AW27" s="14"/>
      <c r="AX27" s="14"/>
      <c r="AY27" s="14"/>
      <c r="AZ27" s="15"/>
      <c r="BA27" s="14"/>
      <c r="BB27" s="14"/>
      <c r="BC27" s="14"/>
      <c r="BD27" s="14"/>
      <c r="BE27" s="15"/>
      <c r="BF27" s="14"/>
      <c r="BG27" s="14"/>
      <c r="BH27" s="14"/>
      <c r="BI27" s="14"/>
      <c r="BJ27" s="16"/>
      <c r="BK27" s="12">
        <f t="shared" si="0"/>
        <v>1</v>
      </c>
      <c r="BL27" s="14" t="e">
        <f>LESMUREAUX[[#This Row],[Colonne61]]/SUMIF(LESMUREAUX[Dénomination],LESMUREAUX[[#This Row],[Dénomination]],LESMUREAUX[Colonne61])</f>
        <v>#DIV/0!</v>
      </c>
      <c r="BM27" s="91"/>
      <c r="BN27" s="70"/>
    </row>
    <row r="28" spans="1:66" x14ac:dyDescent="0.3">
      <c r="A28" s="90"/>
      <c r="B28" s="13"/>
      <c r="C28" s="14"/>
      <c r="D28" s="14"/>
      <c r="E28" s="14"/>
      <c r="F28" s="14"/>
      <c r="G28" s="15"/>
      <c r="H28" s="14"/>
      <c r="I28" s="14"/>
      <c r="J28" s="14"/>
      <c r="K28" s="14"/>
      <c r="L28" s="15"/>
      <c r="M28" s="14"/>
      <c r="N28" s="14"/>
      <c r="O28" s="14"/>
      <c r="P28" s="14"/>
      <c r="Q28" s="15"/>
      <c r="R28" s="14"/>
      <c r="S28" s="14"/>
      <c r="T28" s="14"/>
      <c r="U28" s="14"/>
      <c r="V28" s="15"/>
      <c r="W28" s="14"/>
      <c r="X28" s="14"/>
      <c r="Y28" s="14"/>
      <c r="Z28" s="14"/>
      <c r="AA28" s="15"/>
      <c r="AB28" s="14"/>
      <c r="AC28" s="14"/>
      <c r="AD28" s="14"/>
      <c r="AE28" s="14"/>
      <c r="AF28" s="15"/>
      <c r="AG28" s="14"/>
      <c r="AH28" s="14"/>
      <c r="AI28" s="14"/>
      <c r="AJ28" s="14"/>
      <c r="AK28" s="15"/>
      <c r="AL28" s="14"/>
      <c r="AM28" s="14"/>
      <c r="AN28" s="14"/>
      <c r="AO28" s="14"/>
      <c r="AP28" s="15"/>
      <c r="AQ28" s="14"/>
      <c r="AR28" s="14"/>
      <c r="AS28" s="14"/>
      <c r="AT28" s="14"/>
      <c r="AU28" s="15"/>
      <c r="AV28" s="14"/>
      <c r="AW28" s="14"/>
      <c r="AX28" s="14"/>
      <c r="AY28" s="14"/>
      <c r="AZ28" s="15"/>
      <c r="BA28" s="14"/>
      <c r="BB28" s="14"/>
      <c r="BC28" s="14"/>
      <c r="BD28" s="14"/>
      <c r="BE28" s="15"/>
      <c r="BF28" s="14"/>
      <c r="BG28" s="14"/>
      <c r="BH28" s="14"/>
      <c r="BI28" s="14"/>
      <c r="BJ28" s="16"/>
      <c r="BK28" s="12">
        <f t="shared" si="0"/>
        <v>0</v>
      </c>
      <c r="BL28" s="14" t="e">
        <f>LESMUREAUX[[#This Row],[Colonne61]]/SUMIF(LESMUREAUX[Dénomination],LESMUREAUX[[#This Row],[Dénomination]],LESMUREAUX[Colonne61])</f>
        <v>#DIV/0!</v>
      </c>
      <c r="BM28" s="91"/>
      <c r="BN28" s="70"/>
    </row>
    <row r="29" spans="1:66" x14ac:dyDescent="0.3">
      <c r="A29" s="90"/>
      <c r="B29" s="13"/>
      <c r="C29" s="14"/>
      <c r="D29" s="14"/>
      <c r="E29" s="14"/>
      <c r="F29" s="14"/>
      <c r="G29" s="15"/>
      <c r="H29" s="14"/>
      <c r="I29" s="14"/>
      <c r="J29" s="14"/>
      <c r="K29" s="14"/>
      <c r="L29" s="15"/>
      <c r="M29" s="14"/>
      <c r="N29" s="14"/>
      <c r="O29" s="14"/>
      <c r="P29" s="14"/>
      <c r="Q29" s="15"/>
      <c r="R29" s="14"/>
      <c r="S29" s="14"/>
      <c r="T29" s="14"/>
      <c r="U29" s="14"/>
      <c r="V29" s="15"/>
      <c r="W29" s="14"/>
      <c r="X29" s="14"/>
      <c r="Y29" s="14"/>
      <c r="Z29" s="14"/>
      <c r="AA29" s="15"/>
      <c r="AB29" s="14"/>
      <c r="AC29" s="14"/>
      <c r="AD29" s="14"/>
      <c r="AE29" s="14"/>
      <c r="AF29" s="15"/>
      <c r="AG29" s="14"/>
      <c r="AH29" s="14"/>
      <c r="AI29" s="14"/>
      <c r="AJ29" s="14"/>
      <c r="AK29" s="15"/>
      <c r="AL29" s="14"/>
      <c r="AM29" s="14"/>
      <c r="AN29" s="14"/>
      <c r="AO29" s="14"/>
      <c r="AP29" s="15"/>
      <c r="AQ29" s="14"/>
      <c r="AR29" s="14"/>
      <c r="AS29" s="14"/>
      <c r="AT29" s="14"/>
      <c r="AU29" s="15"/>
      <c r="AV29" s="14"/>
      <c r="AW29" s="14"/>
      <c r="AX29" s="14"/>
      <c r="AY29" s="14"/>
      <c r="AZ29" s="15"/>
      <c r="BA29" s="14"/>
      <c r="BB29" s="14"/>
      <c r="BC29" s="14"/>
      <c r="BD29" s="14"/>
      <c r="BE29" s="15"/>
      <c r="BF29" s="14"/>
      <c r="BG29" s="14"/>
      <c r="BH29" s="14"/>
      <c r="BI29" s="14"/>
      <c r="BJ29" s="16"/>
      <c r="BK29" s="12">
        <f t="shared" si="0"/>
        <v>0</v>
      </c>
      <c r="BL29" s="14" t="e">
        <f>LESMUREAUX[[#This Row],[Colonne61]]/SUMIF(LESMUREAUX[Dénomination],LESMUREAUX[[#This Row],[Dénomination]],LESMUREAUX[Colonne61])</f>
        <v>#DIV/0!</v>
      </c>
      <c r="BM29" s="91"/>
      <c r="BN29" s="70"/>
    </row>
    <row r="30" spans="1:66" x14ac:dyDescent="0.3">
      <c r="A30" s="90"/>
      <c r="B30" s="13"/>
      <c r="C30" s="14"/>
      <c r="D30" s="14"/>
      <c r="E30" s="14"/>
      <c r="F30" s="14"/>
      <c r="G30" s="15"/>
      <c r="H30" s="14"/>
      <c r="I30" s="14"/>
      <c r="J30" s="14"/>
      <c r="K30" s="14"/>
      <c r="L30" s="15"/>
      <c r="M30" s="14"/>
      <c r="N30" s="14"/>
      <c r="O30" s="14"/>
      <c r="P30" s="14"/>
      <c r="Q30" s="15"/>
      <c r="R30" s="14"/>
      <c r="S30" s="14"/>
      <c r="T30" s="14"/>
      <c r="U30" s="14"/>
      <c r="V30" s="15"/>
      <c r="W30" s="14"/>
      <c r="X30" s="14"/>
      <c r="Y30" s="14"/>
      <c r="Z30" s="14"/>
      <c r="AA30" s="15"/>
      <c r="AB30" s="14"/>
      <c r="AC30" s="14"/>
      <c r="AD30" s="14"/>
      <c r="AE30" s="14"/>
      <c r="AF30" s="15"/>
      <c r="AG30" s="14"/>
      <c r="AH30" s="14"/>
      <c r="AI30" s="14"/>
      <c r="AJ30" s="14"/>
      <c r="AK30" s="15"/>
      <c r="AL30" s="14"/>
      <c r="AM30" s="14"/>
      <c r="AN30" s="14"/>
      <c r="AO30" s="14"/>
      <c r="AP30" s="15"/>
      <c r="AQ30" s="14"/>
      <c r="AR30" s="14"/>
      <c r="AS30" s="14"/>
      <c r="AT30" s="14"/>
      <c r="AU30" s="15"/>
      <c r="AV30" s="14"/>
      <c r="AW30" s="14"/>
      <c r="AX30" s="14"/>
      <c r="AY30" s="14"/>
      <c r="AZ30" s="15"/>
      <c r="BA30" s="14"/>
      <c r="BB30" s="14"/>
      <c r="BC30" s="14"/>
      <c r="BD30" s="14"/>
      <c r="BE30" s="15"/>
      <c r="BF30" s="14"/>
      <c r="BG30" s="14"/>
      <c r="BH30" s="14"/>
      <c r="BI30" s="14"/>
      <c r="BJ30" s="16"/>
      <c r="BK30" s="12">
        <f t="shared" si="0"/>
        <v>0</v>
      </c>
      <c r="BL30" s="14" t="e">
        <f>LESMUREAUX[[#This Row],[Colonne61]]/SUMIF(LESMUREAUX[Dénomination],LESMUREAUX[[#This Row],[Dénomination]],LESMUREAUX[Colonne61])</f>
        <v>#DIV/0!</v>
      </c>
      <c r="BM30" s="91"/>
      <c r="BN30" s="70"/>
    </row>
    <row r="31" spans="1:66" x14ac:dyDescent="0.3">
      <c r="A31" s="90"/>
      <c r="B31" s="13"/>
      <c r="C31" s="14"/>
      <c r="D31" s="14"/>
      <c r="E31" s="14"/>
      <c r="F31" s="14"/>
      <c r="G31" s="15"/>
      <c r="H31" s="14"/>
      <c r="I31" s="14"/>
      <c r="J31" s="14"/>
      <c r="K31" s="14"/>
      <c r="L31" s="15"/>
      <c r="M31" s="14"/>
      <c r="N31" s="14"/>
      <c r="O31" s="14"/>
      <c r="P31" s="14"/>
      <c r="Q31" s="15"/>
      <c r="R31" s="14"/>
      <c r="S31" s="14"/>
      <c r="T31" s="14"/>
      <c r="U31" s="14"/>
      <c r="V31" s="15"/>
      <c r="W31" s="14"/>
      <c r="X31" s="14"/>
      <c r="Y31" s="14"/>
      <c r="Z31" s="14"/>
      <c r="AA31" s="15"/>
      <c r="AB31" s="14"/>
      <c r="AC31" s="14"/>
      <c r="AD31" s="14"/>
      <c r="AE31" s="14"/>
      <c r="AF31" s="15"/>
      <c r="AG31" s="14"/>
      <c r="AH31" s="14"/>
      <c r="AI31" s="14"/>
      <c r="AJ31" s="14"/>
      <c r="AK31" s="15"/>
      <c r="AL31" s="14"/>
      <c r="AM31" s="14"/>
      <c r="AN31" s="14"/>
      <c r="AO31" s="14"/>
      <c r="AP31" s="15"/>
      <c r="AQ31" s="14"/>
      <c r="AR31" s="14"/>
      <c r="AS31" s="14"/>
      <c r="AT31" s="14"/>
      <c r="AU31" s="15"/>
      <c r="AV31" s="14"/>
      <c r="AW31" s="14"/>
      <c r="AX31" s="14"/>
      <c r="AY31" s="14"/>
      <c r="AZ31" s="15"/>
      <c r="BA31" s="14"/>
      <c r="BB31" s="14"/>
      <c r="BC31" s="14"/>
      <c r="BD31" s="14"/>
      <c r="BE31" s="15"/>
      <c r="BF31" s="14"/>
      <c r="BG31" s="14"/>
      <c r="BH31" s="14"/>
      <c r="BI31" s="14"/>
      <c r="BJ31" s="16"/>
      <c r="BK31" s="12">
        <f t="shared" si="0"/>
        <v>0</v>
      </c>
      <c r="BL31" s="14" t="e">
        <f>LESMUREAUX[[#This Row],[Colonne61]]/SUMIF(LESMUREAUX[Dénomination],LESMUREAUX[[#This Row],[Dénomination]],LESMUREAUX[Colonne61])</f>
        <v>#DIV/0!</v>
      </c>
      <c r="BM31" s="91"/>
      <c r="BN31" s="70"/>
    </row>
    <row r="32" spans="1:66" x14ac:dyDescent="0.3">
      <c r="A32" s="92"/>
      <c r="B32" s="17"/>
      <c r="C32" s="18"/>
      <c r="D32" s="18"/>
      <c r="E32" s="18"/>
      <c r="F32" s="18"/>
      <c r="G32" s="19"/>
      <c r="H32" s="18"/>
      <c r="I32" s="18"/>
      <c r="J32" s="18"/>
      <c r="K32" s="18"/>
      <c r="L32" s="19"/>
      <c r="M32" s="18"/>
      <c r="N32" s="18"/>
      <c r="O32" s="18"/>
      <c r="P32" s="18"/>
      <c r="Q32" s="19"/>
      <c r="R32" s="18"/>
      <c r="S32" s="18"/>
      <c r="T32" s="18"/>
      <c r="U32" s="18"/>
      <c r="V32" s="19"/>
      <c r="W32" s="18"/>
      <c r="X32" s="18"/>
      <c r="Y32" s="18"/>
      <c r="Z32" s="18"/>
      <c r="AA32" s="19"/>
      <c r="AB32" s="18"/>
      <c r="AC32" s="18"/>
      <c r="AD32" s="18"/>
      <c r="AE32" s="18"/>
      <c r="AF32" s="19"/>
      <c r="AG32" s="18"/>
      <c r="AH32" s="18"/>
      <c r="AI32" s="18"/>
      <c r="AJ32" s="18"/>
      <c r="AK32" s="19"/>
      <c r="AL32" s="18"/>
      <c r="AM32" s="18"/>
      <c r="AN32" s="18"/>
      <c r="AO32" s="18"/>
      <c r="AP32" s="19"/>
      <c r="AQ32" s="18"/>
      <c r="AR32" s="18"/>
      <c r="AS32" s="18"/>
      <c r="AT32" s="18"/>
      <c r="AU32" s="19"/>
      <c r="AV32" s="18"/>
      <c r="AW32" s="18"/>
      <c r="AX32" s="18"/>
      <c r="AY32" s="18"/>
      <c r="AZ32" s="19"/>
      <c r="BA32" s="18"/>
      <c r="BB32" s="18"/>
      <c r="BC32" s="18"/>
      <c r="BD32" s="18"/>
      <c r="BE32" s="19"/>
      <c r="BF32" s="18"/>
      <c r="BG32" s="18"/>
      <c r="BH32" s="18"/>
      <c r="BI32" s="18"/>
      <c r="BJ32" s="17" t="s">
        <v>0</v>
      </c>
      <c r="BK32" s="12">
        <f t="shared" si="0"/>
        <v>0</v>
      </c>
      <c r="BL32" s="18" t="e">
        <f>LESMUREAUX[[#This Row],[Colonne61]]/SUMIF(LESMUREAUX[Dénomination],LESMUREAUX[[#This Row],[Dénomination]],LESMUREAUX[Colonne61])</f>
        <v>#DIV/0!</v>
      </c>
      <c r="BM32" s="93" t="e">
        <f>IF(LESMUREAUX[[#This Row],[Colonne62]]=0,NA(),LESMUREAUX[[#This Row],[Colonne62]])</f>
        <v>#DIV/0!</v>
      </c>
      <c r="BN32" s="70"/>
    </row>
    <row r="33" spans="1:78" ht="14.4" customHeight="1" x14ac:dyDescent="0.3">
      <c r="A33" s="92"/>
      <c r="B33" s="17"/>
      <c r="C33" s="18"/>
      <c r="D33" s="18"/>
      <c r="E33" s="18"/>
      <c r="F33" s="18"/>
      <c r="G33" s="19"/>
      <c r="H33" s="18"/>
      <c r="I33" s="18"/>
      <c r="J33" s="18"/>
      <c r="K33" s="18"/>
      <c r="L33" s="19"/>
      <c r="M33" s="18"/>
      <c r="N33" s="18"/>
      <c r="O33" s="18"/>
      <c r="P33" s="18"/>
      <c r="Q33" s="19"/>
      <c r="R33" s="18"/>
      <c r="S33" s="18"/>
      <c r="T33" s="18"/>
      <c r="U33" s="18"/>
      <c r="V33" s="19"/>
      <c r="W33" s="18"/>
      <c r="X33" s="18"/>
      <c r="Y33" s="18"/>
      <c r="Z33" s="18"/>
      <c r="AA33" s="19"/>
      <c r="AB33" s="18"/>
      <c r="AC33" s="18"/>
      <c r="AD33" s="18"/>
      <c r="AE33" s="18"/>
      <c r="AF33" s="19"/>
      <c r="AG33" s="18"/>
      <c r="AH33" s="18"/>
      <c r="AI33" s="18"/>
      <c r="AJ33" s="18"/>
      <c r="AK33" s="19"/>
      <c r="AL33" s="18"/>
      <c r="AM33" s="18"/>
      <c r="AN33" s="18"/>
      <c r="AO33" s="18"/>
      <c r="AP33" s="19"/>
      <c r="AQ33" s="18"/>
      <c r="AR33" s="18"/>
      <c r="AS33" s="18"/>
      <c r="AT33" s="18"/>
      <c r="AU33" s="19"/>
      <c r="AV33" s="18"/>
      <c r="AW33" s="18"/>
      <c r="AX33" s="18"/>
      <c r="AY33" s="18"/>
      <c r="AZ33" s="19"/>
      <c r="BA33" s="18"/>
      <c r="BB33" s="18"/>
      <c r="BC33" s="18"/>
      <c r="BD33" s="18"/>
      <c r="BE33" s="19"/>
      <c r="BF33" s="18"/>
      <c r="BG33" s="18"/>
      <c r="BH33" s="18"/>
      <c r="BI33" s="18"/>
      <c r="BJ33" s="17" t="s">
        <v>23</v>
      </c>
      <c r="BK33" s="12">
        <f t="shared" si="0"/>
        <v>0</v>
      </c>
      <c r="BL33" s="18" t="e">
        <f>LESMUREAUX[[#This Row],[Colonne61]]/SUMIF(LESMUREAUX[Dénomination],LESMUREAUX[[#This Row],[Dénomination]],LESMUREAUX[Colonne61])</f>
        <v>#DIV/0!</v>
      </c>
      <c r="BM33" s="93" t="e">
        <f>IF(LESMUREAUX[[#This Row],[Colonne62]]=0,NA(),LESMUREAUX[[#This Row],[Colonne62]])</f>
        <v>#DIV/0!</v>
      </c>
      <c r="BN33" s="70"/>
    </row>
    <row r="34" spans="1:78" x14ac:dyDescent="0.3">
      <c r="A34" s="92"/>
      <c r="B34" s="17"/>
      <c r="C34" s="18"/>
      <c r="D34" s="18"/>
      <c r="E34" s="18"/>
      <c r="F34" s="18"/>
      <c r="G34" s="19"/>
      <c r="H34" s="18"/>
      <c r="I34" s="18"/>
      <c r="J34" s="18"/>
      <c r="K34" s="18"/>
      <c r="L34" s="19"/>
      <c r="M34" s="18"/>
      <c r="N34" s="18"/>
      <c r="O34" s="18"/>
      <c r="P34" s="18"/>
      <c r="Q34" s="19"/>
      <c r="R34" s="18"/>
      <c r="S34" s="18"/>
      <c r="T34" s="18"/>
      <c r="U34" s="18"/>
      <c r="V34" s="19"/>
      <c r="W34" s="18"/>
      <c r="X34" s="18"/>
      <c r="Y34" s="18"/>
      <c r="Z34" s="18"/>
      <c r="AA34" s="19"/>
      <c r="AB34" s="18"/>
      <c r="AC34" s="18"/>
      <c r="AD34" s="18"/>
      <c r="AE34" s="18"/>
      <c r="AF34" s="19"/>
      <c r="AG34" s="18"/>
      <c r="AH34" s="18"/>
      <c r="AI34" s="18"/>
      <c r="AJ34" s="18"/>
      <c r="AK34" s="19"/>
      <c r="AL34" s="18"/>
      <c r="AM34" s="18"/>
      <c r="AN34" s="18"/>
      <c r="AO34" s="18"/>
      <c r="AP34" s="19"/>
      <c r="AQ34" s="18"/>
      <c r="AR34" s="18"/>
      <c r="AS34" s="18"/>
      <c r="AT34" s="18"/>
      <c r="AU34" s="19"/>
      <c r="AV34" s="18"/>
      <c r="AW34" s="18"/>
      <c r="AX34" s="18"/>
      <c r="AY34" s="18"/>
      <c r="AZ34" s="19"/>
      <c r="BA34" s="18"/>
      <c r="BB34" s="18"/>
      <c r="BC34" s="18"/>
      <c r="BD34" s="18"/>
      <c r="BE34" s="19"/>
      <c r="BF34" s="18"/>
      <c r="BG34" s="18"/>
      <c r="BH34" s="18"/>
      <c r="BI34" s="18"/>
      <c r="BJ34" s="17" t="s">
        <v>24</v>
      </c>
      <c r="BK34" s="12">
        <f t="shared" si="0"/>
        <v>0</v>
      </c>
      <c r="BL34" s="18" t="e">
        <f>LESMUREAUX[[#This Row],[Colonne61]]/SUMIF(LESMUREAUX[Dénomination],LESMUREAUX[[#This Row],[Dénomination]],LESMUREAUX[Colonne61])</f>
        <v>#DIV/0!</v>
      </c>
      <c r="BM34" s="93" t="e">
        <f>IF(LESMUREAUX[[#This Row],[Colonne62]]=0,NA(),LESMUREAUX[[#This Row],[Colonne62]])</f>
        <v>#DIV/0!</v>
      </c>
      <c r="BN34" s="70"/>
    </row>
    <row r="35" spans="1:78" x14ac:dyDescent="0.3">
      <c r="A35" s="92"/>
      <c r="B35" s="17"/>
      <c r="C35" s="18"/>
      <c r="D35" s="18"/>
      <c r="E35" s="18"/>
      <c r="F35" s="18"/>
      <c r="G35" s="19"/>
      <c r="H35" s="18"/>
      <c r="I35" s="18"/>
      <c r="J35" s="18"/>
      <c r="K35" s="18"/>
      <c r="L35" s="19"/>
      <c r="M35" s="18"/>
      <c r="N35" s="18"/>
      <c r="O35" s="18"/>
      <c r="P35" s="18"/>
      <c r="Q35" s="19"/>
      <c r="R35" s="18"/>
      <c r="S35" s="18"/>
      <c r="T35" s="18"/>
      <c r="U35" s="18"/>
      <c r="V35" s="19"/>
      <c r="W35" s="18"/>
      <c r="X35" s="18"/>
      <c r="Y35" s="18"/>
      <c r="Z35" s="18"/>
      <c r="AA35" s="19"/>
      <c r="AB35" s="18"/>
      <c r="AC35" s="18"/>
      <c r="AD35" s="18"/>
      <c r="AE35" s="18"/>
      <c r="AF35" s="19"/>
      <c r="AG35" s="18"/>
      <c r="AH35" s="18"/>
      <c r="AI35" s="18"/>
      <c r="AJ35" s="18"/>
      <c r="AK35" s="19"/>
      <c r="AL35" s="18"/>
      <c r="AM35" s="18"/>
      <c r="AN35" s="18"/>
      <c r="AO35" s="18"/>
      <c r="AP35" s="19"/>
      <c r="AQ35" s="18"/>
      <c r="AR35" s="18"/>
      <c r="AS35" s="18"/>
      <c r="AT35" s="18"/>
      <c r="AU35" s="19"/>
      <c r="AV35" s="18"/>
      <c r="AW35" s="18"/>
      <c r="AX35" s="18"/>
      <c r="AY35" s="18"/>
      <c r="AZ35" s="19"/>
      <c r="BA35" s="18"/>
      <c r="BB35" s="18"/>
      <c r="BC35" s="18"/>
      <c r="BD35" s="18"/>
      <c r="BE35" s="19"/>
      <c r="BF35" s="18"/>
      <c r="BG35" s="18"/>
      <c r="BH35" s="18"/>
      <c r="BI35" s="18"/>
      <c r="BJ35" s="17" t="s">
        <v>25</v>
      </c>
      <c r="BK35" s="12">
        <f t="shared" si="0"/>
        <v>0</v>
      </c>
      <c r="BL35" s="18" t="e">
        <f>LESMUREAUX[[#This Row],[Colonne61]]/SUMIF(LESMUREAUX[Dénomination],LESMUREAUX[[#This Row],[Dénomination]],LESMUREAUX[Colonne61])</f>
        <v>#DIV/0!</v>
      </c>
      <c r="BM35" s="93" t="e">
        <f>IF(LESMUREAUX[[#This Row],[Colonne62]]=0,NA(),LESMUREAUX[[#This Row],[Colonne62]])</f>
        <v>#DIV/0!</v>
      </c>
      <c r="BN35" s="70"/>
    </row>
    <row r="36" spans="1:78" hidden="1" x14ac:dyDescent="0.3">
      <c r="A36" s="92"/>
      <c r="B36" s="17"/>
      <c r="C36" s="18"/>
      <c r="D36" s="18"/>
      <c r="E36" s="18"/>
      <c r="F36" s="18"/>
      <c r="G36" s="19"/>
      <c r="H36" s="18"/>
      <c r="I36" s="18"/>
      <c r="J36" s="18"/>
      <c r="K36" s="18"/>
      <c r="L36" s="19"/>
      <c r="M36" s="18"/>
      <c r="N36" s="18"/>
      <c r="O36" s="18"/>
      <c r="P36" s="18"/>
      <c r="Q36" s="19"/>
      <c r="R36" s="18"/>
      <c r="S36" s="18"/>
      <c r="T36" s="18"/>
      <c r="U36" s="18"/>
      <c r="V36" s="19"/>
      <c r="W36" s="18"/>
      <c r="X36" s="18"/>
      <c r="Y36" s="18"/>
      <c r="Z36" s="18"/>
      <c r="AA36" s="19"/>
      <c r="AB36" s="18"/>
      <c r="AC36" s="18"/>
      <c r="AD36" s="18"/>
      <c r="AE36" s="18"/>
      <c r="AF36" s="19"/>
      <c r="AG36" s="18"/>
      <c r="AH36" s="18"/>
      <c r="AI36" s="18"/>
      <c r="AJ36" s="18"/>
      <c r="AK36" s="19"/>
      <c r="AL36" s="18"/>
      <c r="AM36" s="18"/>
      <c r="AN36" s="18"/>
      <c r="AO36" s="18"/>
      <c r="AP36" s="19"/>
      <c r="AQ36" s="18"/>
      <c r="AR36" s="18"/>
      <c r="AS36" s="18"/>
      <c r="AT36" s="18"/>
      <c r="AU36" s="19"/>
      <c r="AV36" s="18"/>
      <c r="AW36" s="18"/>
      <c r="AX36" s="18"/>
      <c r="AY36" s="18"/>
      <c r="AZ36" s="19"/>
      <c r="BA36" s="18"/>
      <c r="BB36" s="18"/>
      <c r="BC36" s="18"/>
      <c r="BD36" s="18"/>
      <c r="BE36" s="19"/>
      <c r="BF36" s="18"/>
      <c r="BG36" s="18"/>
      <c r="BH36" s="18"/>
      <c r="BI36" s="18"/>
      <c r="BJ36" s="17" t="s">
        <v>26</v>
      </c>
      <c r="BK36" s="12">
        <f t="shared" si="0"/>
        <v>0</v>
      </c>
      <c r="BL36" s="18" t="e">
        <f>LESMUREAUX[[#This Row],[Colonne61]]/SUMIF(LESMUREAUX[Dénomination],LESMUREAUX[[#This Row],[Dénomination]],LESMUREAUX[Colonne61])</f>
        <v>#DIV/0!</v>
      </c>
      <c r="BM36" s="93" t="e">
        <f>IF(LESMUREAUX[[#This Row],[Colonne62]]=0,NA(),LESMUREAUX[[#This Row],[Colonne62]])</f>
        <v>#DIV/0!</v>
      </c>
      <c r="BN36" s="70"/>
    </row>
    <row r="37" spans="1:78" x14ac:dyDescent="0.3">
      <c r="A37" s="92"/>
      <c r="B37" s="17"/>
      <c r="C37" s="18"/>
      <c r="D37" s="18"/>
      <c r="E37" s="18"/>
      <c r="F37" s="18"/>
      <c r="G37" s="19"/>
      <c r="H37" s="18"/>
      <c r="I37" s="18"/>
      <c r="J37" s="18"/>
      <c r="K37" s="18"/>
      <c r="L37" s="19"/>
      <c r="M37" s="18"/>
      <c r="N37" s="18"/>
      <c r="O37" s="18"/>
      <c r="P37" s="18"/>
      <c r="Q37" s="19"/>
      <c r="R37" s="18"/>
      <c r="S37" s="18"/>
      <c r="T37" s="18"/>
      <c r="U37" s="18"/>
      <c r="V37" s="19"/>
      <c r="W37" s="18"/>
      <c r="X37" s="18"/>
      <c r="Y37" s="18"/>
      <c r="Z37" s="18"/>
      <c r="AA37" s="19"/>
      <c r="AB37" s="18"/>
      <c r="AC37" s="18"/>
      <c r="AD37" s="18"/>
      <c r="AE37" s="18"/>
      <c r="AF37" s="19"/>
      <c r="AG37" s="18"/>
      <c r="AH37" s="18"/>
      <c r="AI37" s="18"/>
      <c r="AJ37" s="18"/>
      <c r="AK37" s="19"/>
      <c r="AL37" s="18"/>
      <c r="AM37" s="18"/>
      <c r="AN37" s="18"/>
      <c r="AO37" s="18"/>
      <c r="AP37" s="19"/>
      <c r="AQ37" s="18"/>
      <c r="AR37" s="18"/>
      <c r="AS37" s="18"/>
      <c r="AT37" s="18"/>
      <c r="AU37" s="19"/>
      <c r="AV37" s="18"/>
      <c r="AW37" s="18"/>
      <c r="AX37" s="18"/>
      <c r="AY37" s="18"/>
      <c r="AZ37" s="19"/>
      <c r="BA37" s="18"/>
      <c r="BB37" s="18"/>
      <c r="BC37" s="18"/>
      <c r="BD37" s="18"/>
      <c r="BE37" s="19"/>
      <c r="BF37" s="18"/>
      <c r="BG37" s="18"/>
      <c r="BH37" s="18"/>
      <c r="BI37" s="18"/>
      <c r="BJ37" s="17" t="s">
        <v>27</v>
      </c>
      <c r="BK37" s="12">
        <f t="shared" si="0"/>
        <v>0</v>
      </c>
      <c r="BL37" s="18" t="e">
        <f>LESMUREAUX[[#This Row],[Colonne61]]/SUMIF(LESMUREAUX[Dénomination],LESMUREAUX[[#This Row],[Dénomination]],LESMUREAUX[Colonne61])</f>
        <v>#DIV/0!</v>
      </c>
      <c r="BM37" s="93" t="e">
        <f>IF(LESMUREAUX[[#This Row],[Colonne62]]=0,NA(),LESMUREAUX[[#This Row],[Colonne62]])</f>
        <v>#DIV/0!</v>
      </c>
      <c r="BN37" s="70"/>
    </row>
    <row r="38" spans="1:78" ht="13.95" customHeight="1" x14ac:dyDescent="0.3">
      <c r="A38" s="92"/>
      <c r="B38" s="17"/>
      <c r="C38" s="18"/>
      <c r="D38" s="18"/>
      <c r="E38" s="18"/>
      <c r="F38" s="18"/>
      <c r="G38" s="19"/>
      <c r="H38" s="18"/>
      <c r="I38" s="18"/>
      <c r="J38" s="18"/>
      <c r="K38" s="18"/>
      <c r="L38" s="19"/>
      <c r="M38" s="18"/>
      <c r="N38" s="18"/>
      <c r="O38" s="18"/>
      <c r="P38" s="18"/>
      <c r="Q38" s="19"/>
      <c r="R38" s="18"/>
      <c r="S38" s="18"/>
      <c r="T38" s="18"/>
      <c r="U38" s="18"/>
      <c r="V38" s="19"/>
      <c r="W38" s="18"/>
      <c r="X38" s="18"/>
      <c r="Y38" s="18"/>
      <c r="Z38" s="18"/>
      <c r="AA38" s="19"/>
      <c r="AB38" s="18"/>
      <c r="AC38" s="18"/>
      <c r="AD38" s="18"/>
      <c r="AE38" s="18"/>
      <c r="AF38" s="19"/>
      <c r="AG38" s="18"/>
      <c r="AH38" s="18"/>
      <c r="AI38" s="18"/>
      <c r="AJ38" s="18"/>
      <c r="AK38" s="19"/>
      <c r="AL38" s="18"/>
      <c r="AM38" s="18"/>
      <c r="AN38" s="18"/>
      <c r="AO38" s="18"/>
      <c r="AP38" s="19"/>
      <c r="AQ38" s="18"/>
      <c r="AR38" s="18"/>
      <c r="AS38" s="18"/>
      <c r="AT38" s="18"/>
      <c r="AU38" s="19"/>
      <c r="AV38" s="18"/>
      <c r="AW38" s="18"/>
      <c r="AX38" s="18"/>
      <c r="AY38" s="18"/>
      <c r="AZ38" s="19"/>
      <c r="BA38" s="18"/>
      <c r="BB38" s="18"/>
      <c r="BC38" s="18"/>
      <c r="BD38" s="18"/>
      <c r="BE38" s="19"/>
      <c r="BF38" s="18"/>
      <c r="BG38" s="18"/>
      <c r="BH38" s="18"/>
      <c r="BI38" s="18"/>
      <c r="BJ38" s="17" t="s">
        <v>17</v>
      </c>
      <c r="BK38" s="12">
        <f t="shared" si="0"/>
        <v>0</v>
      </c>
      <c r="BL38" s="18" t="e">
        <f>LESMUREAUX[[#This Row],[Colonne61]]/SUMIF(LESMUREAUX[Dénomination],LESMUREAUX[[#This Row],[Dénomination]],LESMUREAUX[Colonne61])</f>
        <v>#DIV/0!</v>
      </c>
      <c r="BM38" s="93" t="e">
        <f>IF(LESMUREAUX[[#This Row],[Colonne62]]=0,NA(),LESMUREAUX[[#This Row],[Colonne62]])</f>
        <v>#DIV/0!</v>
      </c>
      <c r="BN38" s="70"/>
    </row>
    <row r="39" spans="1:78" x14ac:dyDescent="0.3">
      <c r="A39" s="92"/>
      <c r="B39" s="17"/>
      <c r="C39" s="18"/>
      <c r="D39" s="18"/>
      <c r="E39" s="18"/>
      <c r="F39" s="18"/>
      <c r="G39" s="19"/>
      <c r="H39" s="18"/>
      <c r="I39" s="18"/>
      <c r="J39" s="18">
        <v>1</v>
      </c>
      <c r="K39" s="18"/>
      <c r="L39" s="19"/>
      <c r="M39" s="18"/>
      <c r="N39" s="18"/>
      <c r="O39" s="18"/>
      <c r="P39" s="18"/>
      <c r="Q39" s="19"/>
      <c r="R39" s="18"/>
      <c r="S39" s="18"/>
      <c r="T39" s="18"/>
      <c r="U39" s="18"/>
      <c r="V39" s="19"/>
      <c r="W39" s="18"/>
      <c r="X39" s="18"/>
      <c r="Y39" s="18"/>
      <c r="Z39" s="18"/>
      <c r="AA39" s="19"/>
      <c r="AB39" s="18"/>
      <c r="AC39" s="18"/>
      <c r="AD39" s="18"/>
      <c r="AE39" s="18"/>
      <c r="AF39" s="19"/>
      <c r="AG39" s="18"/>
      <c r="AH39" s="18"/>
      <c r="AI39" s="18"/>
      <c r="AJ39" s="18"/>
      <c r="AK39" s="19"/>
      <c r="AL39" s="18"/>
      <c r="AM39" s="18"/>
      <c r="AN39" s="18"/>
      <c r="AO39" s="18"/>
      <c r="AP39" s="19"/>
      <c r="AQ39" s="18"/>
      <c r="AR39" s="18"/>
      <c r="AS39" s="18"/>
      <c r="AT39" s="18"/>
      <c r="AU39" s="19"/>
      <c r="AV39" s="18"/>
      <c r="AW39" s="18"/>
      <c r="AX39" s="18"/>
      <c r="AY39" s="18"/>
      <c r="AZ39" s="19"/>
      <c r="BA39" s="18"/>
      <c r="BB39" s="18"/>
      <c r="BC39" s="18"/>
      <c r="BD39" s="18"/>
      <c r="BE39" s="19"/>
      <c r="BF39" s="18"/>
      <c r="BG39" s="18"/>
      <c r="BH39" s="18"/>
      <c r="BI39" s="18"/>
      <c r="BJ39" s="17" t="s">
        <v>18</v>
      </c>
      <c r="BK39" s="12">
        <f t="shared" si="0"/>
        <v>1</v>
      </c>
      <c r="BL39" s="18" t="e">
        <f>LESMUREAUX[[#This Row],[Colonne61]]/SUMIF(LESMUREAUX[Dénomination],LESMUREAUX[[#This Row],[Dénomination]],LESMUREAUX[Colonne61])</f>
        <v>#DIV/0!</v>
      </c>
      <c r="BM39" s="93" t="e">
        <f>IF(LESMUREAUX[[#This Row],[Colonne62]]=0,NA(),LESMUREAUX[[#This Row],[Colonne62]])</f>
        <v>#DIV/0!</v>
      </c>
      <c r="BN39" s="70"/>
    </row>
    <row r="40" spans="1:78" x14ac:dyDescent="0.3">
      <c r="A40" s="92"/>
      <c r="B40" s="17"/>
      <c r="C40" s="18"/>
      <c r="D40" s="18"/>
      <c r="E40" s="18"/>
      <c r="F40" s="18"/>
      <c r="G40" s="19"/>
      <c r="H40" s="18"/>
      <c r="I40" s="18"/>
      <c r="J40" s="18"/>
      <c r="K40" s="18"/>
      <c r="L40" s="19"/>
      <c r="M40" s="18"/>
      <c r="N40" s="18"/>
      <c r="O40" s="18"/>
      <c r="P40" s="18"/>
      <c r="Q40" s="19"/>
      <c r="R40" s="18"/>
      <c r="S40" s="18"/>
      <c r="T40" s="18"/>
      <c r="U40" s="18"/>
      <c r="V40" s="19"/>
      <c r="W40" s="18"/>
      <c r="X40" s="18"/>
      <c r="Y40" s="18"/>
      <c r="Z40" s="18"/>
      <c r="AA40" s="19"/>
      <c r="AB40" s="18"/>
      <c r="AC40" s="18"/>
      <c r="AD40" s="18"/>
      <c r="AE40" s="18"/>
      <c r="AF40" s="19"/>
      <c r="AG40" s="18"/>
      <c r="AH40" s="18"/>
      <c r="AI40" s="18"/>
      <c r="AJ40" s="18"/>
      <c r="AK40" s="19"/>
      <c r="AL40" s="18"/>
      <c r="AM40" s="18"/>
      <c r="AN40" s="18"/>
      <c r="AO40" s="18"/>
      <c r="AP40" s="19"/>
      <c r="AQ40" s="18"/>
      <c r="AR40" s="18"/>
      <c r="AS40" s="18"/>
      <c r="AT40" s="18"/>
      <c r="AU40" s="19"/>
      <c r="AV40" s="18"/>
      <c r="AW40" s="18"/>
      <c r="AX40" s="18"/>
      <c r="AY40" s="18"/>
      <c r="AZ40" s="19"/>
      <c r="BA40" s="18"/>
      <c r="BB40" s="18"/>
      <c r="BC40" s="18"/>
      <c r="BD40" s="18"/>
      <c r="BE40" s="19"/>
      <c r="BF40" s="18"/>
      <c r="BG40" s="18"/>
      <c r="BH40" s="18"/>
      <c r="BI40" s="18"/>
      <c r="BJ40" s="17" t="s">
        <v>21</v>
      </c>
      <c r="BK40" s="12">
        <f t="shared" si="0"/>
        <v>0</v>
      </c>
      <c r="BL40" s="18" t="e">
        <f>LESMUREAUX[[#This Row],[Colonne61]]/SUMIF(LESMUREAUX[Dénomination],LESMUREAUX[[#This Row],[Dénomination]],LESMUREAUX[Colonne61])</f>
        <v>#DIV/0!</v>
      </c>
      <c r="BM40" s="93" t="e">
        <f>IF(LESMUREAUX[[#This Row],[Colonne62]]=0,NA(),LESMUREAUX[[#This Row],[Colonne62]])</f>
        <v>#DIV/0!</v>
      </c>
      <c r="BN40" s="70"/>
    </row>
    <row r="41" spans="1:78" x14ac:dyDescent="0.3">
      <c r="A41" s="92"/>
      <c r="B41" s="17"/>
      <c r="C41" s="18"/>
      <c r="D41" s="18"/>
      <c r="E41" s="18"/>
      <c r="F41" s="18"/>
      <c r="G41" s="19"/>
      <c r="H41" s="18"/>
      <c r="I41" s="18"/>
      <c r="J41" s="18"/>
      <c r="K41" s="18"/>
      <c r="L41" s="19"/>
      <c r="M41" s="18"/>
      <c r="N41" s="18"/>
      <c r="O41" s="18"/>
      <c r="P41" s="18"/>
      <c r="Q41" s="19"/>
      <c r="R41" s="18"/>
      <c r="S41" s="18"/>
      <c r="T41" s="18"/>
      <c r="U41" s="18"/>
      <c r="V41" s="19"/>
      <c r="W41" s="18"/>
      <c r="X41" s="18"/>
      <c r="Y41" s="18"/>
      <c r="Z41" s="18"/>
      <c r="AA41" s="19"/>
      <c r="AB41" s="18"/>
      <c r="AC41" s="18"/>
      <c r="AD41" s="18"/>
      <c r="AE41" s="18"/>
      <c r="AF41" s="19"/>
      <c r="AG41" s="18"/>
      <c r="AH41" s="18"/>
      <c r="AI41" s="18"/>
      <c r="AJ41" s="18"/>
      <c r="AK41" s="19"/>
      <c r="AL41" s="18"/>
      <c r="AM41" s="18"/>
      <c r="AN41" s="18"/>
      <c r="AO41" s="18"/>
      <c r="AP41" s="19"/>
      <c r="AQ41" s="18"/>
      <c r="AR41" s="18"/>
      <c r="AS41" s="18"/>
      <c r="AT41" s="18"/>
      <c r="AU41" s="19"/>
      <c r="AV41" s="18"/>
      <c r="AW41" s="18"/>
      <c r="AX41" s="18"/>
      <c r="AY41" s="18"/>
      <c r="AZ41" s="19"/>
      <c r="BA41" s="18"/>
      <c r="BB41" s="18"/>
      <c r="BC41" s="18"/>
      <c r="BD41" s="18"/>
      <c r="BE41" s="19"/>
      <c r="BF41" s="18"/>
      <c r="BG41" s="18"/>
      <c r="BH41" s="18"/>
      <c r="BI41" s="18"/>
      <c r="BJ41" s="17" t="s">
        <v>13</v>
      </c>
      <c r="BK41" s="12">
        <f t="shared" si="0"/>
        <v>0</v>
      </c>
      <c r="BL41" s="18" t="e">
        <f>LESMUREAUX[[#This Row],[Colonne61]]/SUMIF(LESMUREAUX[Dénomination],LESMUREAUX[[#This Row],[Dénomination]],LESMUREAUX[Colonne61])</f>
        <v>#DIV/0!</v>
      </c>
      <c r="BM41" s="93" t="e">
        <f>IF(LESMUREAUX[[#This Row],[Colonne62]]=0,NA(),LESMUREAUX[[#This Row],[Colonne62]])</f>
        <v>#DIV/0!</v>
      </c>
      <c r="BN41" s="70"/>
    </row>
    <row r="42" spans="1:78" x14ac:dyDescent="0.3">
      <c r="A42" s="92"/>
      <c r="B42" s="17"/>
      <c r="C42" s="18"/>
      <c r="D42" s="18"/>
      <c r="E42" s="18"/>
      <c r="F42" s="18"/>
      <c r="G42" s="19"/>
      <c r="H42" s="18"/>
      <c r="I42" s="18"/>
      <c r="J42" s="18"/>
      <c r="K42" s="18"/>
      <c r="L42" s="19"/>
      <c r="M42" s="18"/>
      <c r="N42" s="18"/>
      <c r="O42" s="18"/>
      <c r="P42" s="18"/>
      <c r="Q42" s="19"/>
      <c r="R42" s="18"/>
      <c r="S42" s="18"/>
      <c r="T42" s="18"/>
      <c r="U42" s="18"/>
      <c r="V42" s="19"/>
      <c r="W42" s="18"/>
      <c r="X42" s="18"/>
      <c r="Y42" s="18"/>
      <c r="Z42" s="18"/>
      <c r="AA42" s="19"/>
      <c r="AB42" s="18"/>
      <c r="AC42" s="18"/>
      <c r="AD42" s="18"/>
      <c r="AE42" s="18"/>
      <c r="AF42" s="19"/>
      <c r="AG42" s="18"/>
      <c r="AH42" s="18"/>
      <c r="AI42" s="18"/>
      <c r="AJ42" s="18"/>
      <c r="AK42" s="19"/>
      <c r="AL42" s="18"/>
      <c r="AM42" s="18"/>
      <c r="AN42" s="18"/>
      <c r="AO42" s="18"/>
      <c r="AP42" s="19"/>
      <c r="AQ42" s="18"/>
      <c r="AR42" s="18"/>
      <c r="AS42" s="18"/>
      <c r="AT42" s="18"/>
      <c r="AU42" s="19"/>
      <c r="AV42" s="18"/>
      <c r="AW42" s="18"/>
      <c r="AX42" s="18"/>
      <c r="AY42" s="18"/>
      <c r="AZ42" s="19"/>
      <c r="BA42" s="18"/>
      <c r="BB42" s="18"/>
      <c r="BC42" s="18"/>
      <c r="BD42" s="18"/>
      <c r="BE42" s="19"/>
      <c r="BF42" s="18"/>
      <c r="BG42" s="18"/>
      <c r="BH42" s="18"/>
      <c r="BI42" s="18"/>
      <c r="BJ42" s="17" t="s">
        <v>15</v>
      </c>
      <c r="BK42" s="12">
        <f t="shared" si="0"/>
        <v>0</v>
      </c>
      <c r="BL42" s="18" t="e">
        <f>LESMUREAUX[[#This Row],[Colonne61]]/SUMIF(LESMUREAUX[Dénomination],LESMUREAUX[[#This Row],[Dénomination]],LESMUREAUX[Colonne61])</f>
        <v>#DIV/0!</v>
      </c>
      <c r="BM42" s="93" t="e">
        <f>IF(LESMUREAUX[[#This Row],[Colonne62]]=0,NA(),LESMUREAUX[[#This Row],[Colonne62]])</f>
        <v>#DIV/0!</v>
      </c>
      <c r="BN42" s="70"/>
    </row>
    <row r="43" spans="1:78" x14ac:dyDescent="0.3">
      <c r="A43" s="92"/>
      <c r="B43" s="17"/>
      <c r="C43" s="18"/>
      <c r="D43" s="18"/>
      <c r="E43" s="18">
        <v>1</v>
      </c>
      <c r="F43" s="18"/>
      <c r="G43" s="19"/>
      <c r="H43" s="18"/>
      <c r="I43" s="18"/>
      <c r="J43" s="18"/>
      <c r="K43" s="18"/>
      <c r="L43" s="19"/>
      <c r="M43" s="18"/>
      <c r="N43" s="18"/>
      <c r="O43" s="18"/>
      <c r="P43" s="18"/>
      <c r="Q43" s="19"/>
      <c r="R43" s="18"/>
      <c r="S43" s="18"/>
      <c r="T43" s="18"/>
      <c r="U43" s="18"/>
      <c r="V43" s="19"/>
      <c r="W43" s="18"/>
      <c r="X43" s="18"/>
      <c r="Y43" s="18"/>
      <c r="Z43" s="18"/>
      <c r="AA43" s="19"/>
      <c r="AB43" s="18"/>
      <c r="AC43" s="18"/>
      <c r="AD43" s="18"/>
      <c r="AE43" s="18"/>
      <c r="AF43" s="19"/>
      <c r="AG43" s="18"/>
      <c r="AH43" s="18"/>
      <c r="AI43" s="18"/>
      <c r="AJ43" s="18"/>
      <c r="AK43" s="19"/>
      <c r="AL43" s="18"/>
      <c r="AM43" s="18"/>
      <c r="AN43" s="18"/>
      <c r="AO43" s="18"/>
      <c r="AP43" s="19"/>
      <c r="AQ43" s="18"/>
      <c r="AR43" s="18"/>
      <c r="AS43" s="18"/>
      <c r="AT43" s="18"/>
      <c r="AU43" s="19"/>
      <c r="AV43" s="18"/>
      <c r="AW43" s="18"/>
      <c r="AX43" s="18"/>
      <c r="AY43" s="18"/>
      <c r="AZ43" s="19"/>
      <c r="BA43" s="18"/>
      <c r="BB43" s="18"/>
      <c r="BC43" s="18"/>
      <c r="BD43" s="18"/>
      <c r="BE43" s="19"/>
      <c r="BF43" s="18"/>
      <c r="BG43" s="18"/>
      <c r="BH43" s="18"/>
      <c r="BI43" s="18"/>
      <c r="BJ43" s="17" t="s">
        <v>19</v>
      </c>
      <c r="BK43" s="12">
        <f t="shared" si="0"/>
        <v>1</v>
      </c>
      <c r="BL43" s="18" t="e">
        <f>LESMUREAUX[[#This Row],[Colonne61]]/SUMIF(LESMUREAUX[Dénomination],LESMUREAUX[[#This Row],[Dénomination]],LESMUREAUX[Colonne61])</f>
        <v>#DIV/0!</v>
      </c>
      <c r="BM43" s="93" t="e">
        <f>IF(LESMUREAUX[[#This Row],[Colonne62]]=0,NA(),LESMUREAUX[[#This Row],[Colonne62]])</f>
        <v>#DIV/0!</v>
      </c>
      <c r="BN43" s="70"/>
    </row>
    <row r="44" spans="1:78" x14ac:dyDescent="0.3">
      <c r="A44" s="92"/>
      <c r="B44" s="17"/>
      <c r="C44" s="18"/>
      <c r="D44" s="18"/>
      <c r="E44" s="18"/>
      <c r="F44" s="18"/>
      <c r="G44" s="19"/>
      <c r="H44" s="18"/>
      <c r="I44" s="18"/>
      <c r="J44" s="18"/>
      <c r="K44" s="18"/>
      <c r="L44" s="19"/>
      <c r="M44" s="18"/>
      <c r="N44" s="18"/>
      <c r="O44" s="18"/>
      <c r="P44" s="18"/>
      <c r="Q44" s="19"/>
      <c r="R44" s="18"/>
      <c r="S44" s="18"/>
      <c r="T44" s="18"/>
      <c r="U44" s="18"/>
      <c r="V44" s="19"/>
      <c r="W44" s="18"/>
      <c r="X44" s="18"/>
      <c r="Y44" s="18"/>
      <c r="Z44" s="18"/>
      <c r="AA44" s="19"/>
      <c r="AB44" s="18"/>
      <c r="AC44" s="18"/>
      <c r="AD44" s="18"/>
      <c r="AE44" s="18"/>
      <c r="AF44" s="19"/>
      <c r="AG44" s="18"/>
      <c r="AH44" s="18"/>
      <c r="AI44" s="18"/>
      <c r="AJ44" s="18"/>
      <c r="AK44" s="19"/>
      <c r="AL44" s="18"/>
      <c r="AM44" s="18"/>
      <c r="AN44" s="18"/>
      <c r="AO44" s="18"/>
      <c r="AP44" s="19"/>
      <c r="AQ44" s="18"/>
      <c r="AR44" s="18"/>
      <c r="AS44" s="18"/>
      <c r="AT44" s="18"/>
      <c r="AU44" s="19"/>
      <c r="AV44" s="18"/>
      <c r="AW44" s="18"/>
      <c r="AX44" s="18"/>
      <c r="AY44" s="18"/>
      <c r="AZ44" s="19"/>
      <c r="BA44" s="18"/>
      <c r="BB44" s="18"/>
      <c r="BC44" s="18"/>
      <c r="BD44" s="18"/>
      <c r="BE44" s="19"/>
      <c r="BF44" s="18"/>
      <c r="BG44" s="18"/>
      <c r="BH44" s="18"/>
      <c r="BI44" s="18"/>
      <c r="BJ44" s="17" t="s">
        <v>28</v>
      </c>
      <c r="BK44" s="12">
        <f t="shared" si="0"/>
        <v>0</v>
      </c>
      <c r="BL44" s="18" t="e">
        <f>LESMUREAUX[[#This Row],[Colonne61]]/SUMIF(LESMUREAUX[Dénomination],LESMUREAUX[[#This Row],[Dénomination]],LESMUREAUX[Colonne61])</f>
        <v>#DIV/0!</v>
      </c>
      <c r="BM44" s="93" t="e">
        <f>IF(LESMUREAUX[[#This Row],[Colonne62]]=0,NA(),LESMUREAUX[[#This Row],[Colonne62]])</f>
        <v>#DIV/0!</v>
      </c>
      <c r="BN44" s="70"/>
    </row>
    <row r="45" spans="1:78" x14ac:dyDescent="0.3">
      <c r="A45" s="92"/>
      <c r="B45" s="17"/>
      <c r="C45" s="18"/>
      <c r="D45" s="18"/>
      <c r="E45" s="18"/>
      <c r="F45" s="18"/>
      <c r="G45" s="19"/>
      <c r="H45" s="18"/>
      <c r="I45" s="18"/>
      <c r="J45" s="18"/>
      <c r="K45" s="18"/>
      <c r="L45" s="19"/>
      <c r="M45" s="18"/>
      <c r="N45" s="18"/>
      <c r="O45" s="18"/>
      <c r="P45" s="18"/>
      <c r="Q45" s="19"/>
      <c r="R45" s="18"/>
      <c r="S45" s="18"/>
      <c r="T45" s="18"/>
      <c r="U45" s="18"/>
      <c r="V45" s="19"/>
      <c r="W45" s="18"/>
      <c r="X45" s="18"/>
      <c r="Y45" s="18"/>
      <c r="Z45" s="18"/>
      <c r="AA45" s="19"/>
      <c r="AB45" s="18"/>
      <c r="AC45" s="18"/>
      <c r="AD45" s="18"/>
      <c r="AE45" s="18"/>
      <c r="AF45" s="19"/>
      <c r="AG45" s="18"/>
      <c r="AH45" s="18"/>
      <c r="AI45" s="18"/>
      <c r="AJ45" s="18"/>
      <c r="AK45" s="19"/>
      <c r="AL45" s="18"/>
      <c r="AM45" s="18"/>
      <c r="AN45" s="18"/>
      <c r="AO45" s="18"/>
      <c r="AP45" s="19"/>
      <c r="AQ45" s="18"/>
      <c r="AR45" s="18"/>
      <c r="AS45" s="18"/>
      <c r="AT45" s="18"/>
      <c r="AU45" s="19"/>
      <c r="AV45" s="18"/>
      <c r="AW45" s="18"/>
      <c r="AX45" s="18"/>
      <c r="AY45" s="18"/>
      <c r="AZ45" s="19"/>
      <c r="BA45" s="18"/>
      <c r="BB45" s="18"/>
      <c r="BC45" s="18"/>
      <c r="BD45" s="18"/>
      <c r="BE45" s="19"/>
      <c r="BF45" s="18"/>
      <c r="BG45" s="18"/>
      <c r="BH45" s="18"/>
      <c r="BI45" s="18"/>
      <c r="BJ45" s="17" t="s">
        <v>29</v>
      </c>
      <c r="BK45" s="12">
        <f t="shared" si="0"/>
        <v>0</v>
      </c>
      <c r="BL45" s="18" t="e">
        <f>LESMUREAUX[[#This Row],[Colonne61]]/SUMIF(LESMUREAUX[Dénomination],LESMUREAUX[[#This Row],[Dénomination]],LESMUREAUX[Colonne61])</f>
        <v>#DIV/0!</v>
      </c>
      <c r="BM45" s="93" t="e">
        <f>IF(LESMUREAUX[[#This Row],[Colonne62]]=0,NA(),LESMUREAUX[[#This Row],[Colonne62]])</f>
        <v>#DIV/0!</v>
      </c>
      <c r="BN45" s="70"/>
    </row>
    <row r="46" spans="1:78" x14ac:dyDescent="0.3">
      <c r="A46" s="92"/>
      <c r="B46" s="17"/>
      <c r="C46" s="18"/>
      <c r="D46" s="18"/>
      <c r="E46" s="18"/>
      <c r="F46" s="18"/>
      <c r="G46" s="19"/>
      <c r="H46" s="18"/>
      <c r="I46" s="18"/>
      <c r="J46" s="18"/>
      <c r="K46" s="18"/>
      <c r="L46" s="19"/>
      <c r="M46" s="18"/>
      <c r="N46" s="18"/>
      <c r="O46" s="18"/>
      <c r="P46" s="18"/>
      <c r="Q46" s="19"/>
      <c r="R46" s="18"/>
      <c r="S46" s="18"/>
      <c r="T46" s="18"/>
      <c r="U46" s="18"/>
      <c r="V46" s="19"/>
      <c r="W46" s="18"/>
      <c r="X46" s="18"/>
      <c r="Y46" s="18"/>
      <c r="Z46" s="18"/>
      <c r="AA46" s="19"/>
      <c r="AB46" s="18"/>
      <c r="AC46" s="18"/>
      <c r="AD46" s="18"/>
      <c r="AE46" s="18"/>
      <c r="AF46" s="19"/>
      <c r="AG46" s="18"/>
      <c r="AH46" s="18"/>
      <c r="AI46" s="18"/>
      <c r="AJ46" s="18"/>
      <c r="AK46" s="19"/>
      <c r="AL46" s="18"/>
      <c r="AM46" s="18"/>
      <c r="AN46" s="18"/>
      <c r="AO46" s="18"/>
      <c r="AP46" s="19"/>
      <c r="AQ46" s="18"/>
      <c r="AR46" s="18"/>
      <c r="AS46" s="18"/>
      <c r="AT46" s="18"/>
      <c r="AU46" s="19"/>
      <c r="AV46" s="18"/>
      <c r="AW46" s="18"/>
      <c r="AX46" s="18"/>
      <c r="AY46" s="18"/>
      <c r="AZ46" s="19"/>
      <c r="BA46" s="18"/>
      <c r="BB46" s="18"/>
      <c r="BC46" s="18"/>
      <c r="BD46" s="18"/>
      <c r="BE46" s="19"/>
      <c r="BF46" s="18"/>
      <c r="BG46" s="18"/>
      <c r="BH46" s="18"/>
      <c r="BI46" s="18"/>
      <c r="BJ46" s="17" t="s">
        <v>16</v>
      </c>
      <c r="BK46" s="12">
        <f t="shared" si="0"/>
        <v>0</v>
      </c>
      <c r="BL46" s="18" t="e">
        <f>LESMUREAUX[[#This Row],[Colonne61]]/SUMIF(LESMUREAUX[Dénomination],LESMUREAUX[[#This Row],[Dénomination]],LESMUREAUX[Colonne61])</f>
        <v>#DIV/0!</v>
      </c>
      <c r="BM46" s="93" t="e">
        <f>IF(LESMUREAUX[[#This Row],[Colonne62]]=0,NA(),LESMUREAUX[[#This Row],[Colonne62]])</f>
        <v>#DIV/0!</v>
      </c>
      <c r="BN46" s="70"/>
    </row>
    <row r="47" spans="1:78" ht="15" thickBot="1" x14ac:dyDescent="0.35">
      <c r="A47" s="92"/>
      <c r="B47" s="17"/>
      <c r="C47" s="18"/>
      <c r="D47" s="18"/>
      <c r="E47" s="18"/>
      <c r="F47" s="18"/>
      <c r="G47" s="19"/>
      <c r="H47" s="18"/>
      <c r="I47" s="18"/>
      <c r="J47" s="18"/>
      <c r="K47" s="18"/>
      <c r="L47" s="19"/>
      <c r="M47" s="18"/>
      <c r="N47" s="18"/>
      <c r="O47" s="18"/>
      <c r="P47" s="18"/>
      <c r="Q47" s="19"/>
      <c r="R47" s="18"/>
      <c r="S47" s="18"/>
      <c r="T47" s="18"/>
      <c r="U47" s="18"/>
      <c r="V47" s="19"/>
      <c r="W47" s="18"/>
      <c r="X47" s="18"/>
      <c r="Y47" s="18"/>
      <c r="Z47" s="18"/>
      <c r="AA47" s="19"/>
      <c r="AB47" s="18"/>
      <c r="AC47" s="18"/>
      <c r="AD47" s="18"/>
      <c r="AE47" s="18"/>
      <c r="AF47" s="19"/>
      <c r="AG47" s="18"/>
      <c r="AH47" s="18"/>
      <c r="AI47" s="18"/>
      <c r="AJ47" s="18"/>
      <c r="AK47" s="19"/>
      <c r="AL47" s="18"/>
      <c r="AM47" s="18"/>
      <c r="AN47" s="18"/>
      <c r="AO47" s="18"/>
      <c r="AP47" s="19"/>
      <c r="AQ47" s="18"/>
      <c r="AR47" s="18"/>
      <c r="AS47" s="18"/>
      <c r="AT47" s="18"/>
      <c r="AU47" s="19"/>
      <c r="AV47" s="18"/>
      <c r="AW47" s="18"/>
      <c r="AX47" s="18"/>
      <c r="AY47" s="18"/>
      <c r="AZ47" s="19"/>
      <c r="BA47" s="18"/>
      <c r="BB47" s="18"/>
      <c r="BC47" s="18"/>
      <c r="BD47" s="18"/>
      <c r="BE47" s="19"/>
      <c r="BF47" s="18"/>
      <c r="BG47" s="18"/>
      <c r="BH47" s="18"/>
      <c r="BI47" s="18"/>
      <c r="BJ47" s="17" t="s">
        <v>20</v>
      </c>
      <c r="BK47" s="12">
        <f t="shared" si="0"/>
        <v>0</v>
      </c>
      <c r="BL47" s="18" t="e">
        <f>LESMUREAUX[[#This Row],[Colonne61]]/SUMIF(LESMUREAUX[Dénomination],LESMUREAUX[[#This Row],[Dénomination]],LESMUREAUX[Colonne61])</f>
        <v>#DIV/0!</v>
      </c>
      <c r="BM47" s="93" t="e">
        <f>IF(LESMUREAUX[[#This Row],[Colonne62]]=0,NA(),LESMUREAUX[[#This Row],[Colonne62]])</f>
        <v>#DIV/0!</v>
      </c>
      <c r="BN47" s="70"/>
    </row>
    <row r="48" spans="1:78" s="1" customFormat="1" ht="15" thickBot="1" x14ac:dyDescent="0.35">
      <c r="A48" s="92"/>
      <c r="B48" s="17"/>
      <c r="C48" s="18"/>
      <c r="D48" s="18"/>
      <c r="E48" s="18"/>
      <c r="F48" s="18"/>
      <c r="G48" s="19"/>
      <c r="H48" s="18"/>
      <c r="I48" s="18"/>
      <c r="J48" s="18"/>
      <c r="K48" s="18"/>
      <c r="L48" s="19"/>
      <c r="M48" s="18"/>
      <c r="N48" s="18"/>
      <c r="O48" s="18"/>
      <c r="P48" s="18"/>
      <c r="Q48" s="19"/>
      <c r="R48" s="18"/>
      <c r="S48" s="18"/>
      <c r="T48" s="18"/>
      <c r="U48" s="18"/>
      <c r="V48" s="19"/>
      <c r="W48" s="18"/>
      <c r="X48" s="18"/>
      <c r="Y48" s="18"/>
      <c r="Z48" s="18"/>
      <c r="AA48" s="19"/>
      <c r="AB48" s="18"/>
      <c r="AC48" s="18"/>
      <c r="AD48" s="18"/>
      <c r="AE48" s="18"/>
      <c r="AF48" s="19"/>
      <c r="AG48" s="18"/>
      <c r="AH48" s="18"/>
      <c r="AI48" s="18"/>
      <c r="AJ48" s="18"/>
      <c r="AK48" s="19"/>
      <c r="AL48" s="18"/>
      <c r="AM48" s="18"/>
      <c r="AN48" s="18"/>
      <c r="AO48" s="18"/>
      <c r="AP48" s="19"/>
      <c r="AQ48" s="18"/>
      <c r="AR48" s="18"/>
      <c r="AS48" s="18"/>
      <c r="AT48" s="18"/>
      <c r="AU48" s="19"/>
      <c r="AV48" s="18"/>
      <c r="AW48" s="18"/>
      <c r="AX48" s="18"/>
      <c r="AY48" s="18"/>
      <c r="AZ48" s="19"/>
      <c r="BA48" s="18"/>
      <c r="BB48" s="18"/>
      <c r="BC48" s="18"/>
      <c r="BD48" s="18"/>
      <c r="BE48" s="19"/>
      <c r="BF48" s="18"/>
      <c r="BG48" s="18"/>
      <c r="BH48" s="18"/>
      <c r="BI48" s="18"/>
      <c r="BJ48" s="17" t="s">
        <v>14</v>
      </c>
      <c r="BK48" s="12">
        <f t="shared" si="0"/>
        <v>0</v>
      </c>
      <c r="BL48" s="18" t="e">
        <f>LESMUREAUX[[#This Row],[Colonne61]]/SUMIF(LESMUREAUX[Dénomination],LESMUREAUX[[#This Row],[Dénomination]],LESMUREAUX[Colonne61])</f>
        <v>#DIV/0!</v>
      </c>
      <c r="BM48" s="93" t="e">
        <f>IF(LESMUREAUX[[#This Row],[Colonne62]]=0,NA(),LESMUREAUX[[#This Row],[Colonne62]])</f>
        <v>#DIV/0!</v>
      </c>
      <c r="BN48" s="70"/>
      <c r="BO48" s="38"/>
      <c r="BP48" s="39"/>
      <c r="BQ48" s="39"/>
      <c r="BR48" s="39"/>
      <c r="BS48" s="39"/>
      <c r="BT48" s="39"/>
      <c r="BU48" s="39"/>
      <c r="BV48" s="49"/>
      <c r="BW48" s="50"/>
      <c r="BX48" s="27"/>
      <c r="BY48" s="27"/>
      <c r="BZ48" s="27"/>
    </row>
    <row r="49" spans="1:183" s="43" customFormat="1" ht="26.4" thickBot="1" x14ac:dyDescent="0.35">
      <c r="A49" s="94"/>
      <c r="B49" s="95"/>
      <c r="C49" s="96"/>
      <c r="D49" s="96"/>
      <c r="E49" s="96"/>
      <c r="F49" s="96"/>
      <c r="G49" s="97"/>
      <c r="H49" s="96"/>
      <c r="I49" s="96"/>
      <c r="J49" s="96"/>
      <c r="K49" s="96"/>
      <c r="L49" s="97"/>
      <c r="M49" s="96"/>
      <c r="N49" s="96"/>
      <c r="O49" s="96"/>
      <c r="P49" s="96"/>
      <c r="Q49" s="97"/>
      <c r="R49" s="96"/>
      <c r="S49" s="96"/>
      <c r="T49" s="96"/>
      <c r="U49" s="96">
        <v>1</v>
      </c>
      <c r="V49" s="97"/>
      <c r="W49" s="96"/>
      <c r="X49" s="96"/>
      <c r="Y49" s="96"/>
      <c r="Z49" s="96"/>
      <c r="AA49" s="97"/>
      <c r="AB49" s="96"/>
      <c r="AC49" s="96"/>
      <c r="AD49" s="96"/>
      <c r="AE49" s="96"/>
      <c r="AF49" s="97"/>
      <c r="AG49" s="96"/>
      <c r="AH49" s="96"/>
      <c r="AI49" s="96"/>
      <c r="AJ49" s="96"/>
      <c r="AK49" s="97"/>
      <c r="AL49" s="96"/>
      <c r="AM49" s="96"/>
      <c r="AN49" s="96"/>
      <c r="AO49" s="96"/>
      <c r="AP49" s="97"/>
      <c r="AQ49" s="96"/>
      <c r="AR49" s="96"/>
      <c r="AS49" s="96"/>
      <c r="AT49" s="96"/>
      <c r="AU49" s="97"/>
      <c r="AV49" s="96"/>
      <c r="AW49" s="96"/>
      <c r="AX49" s="96"/>
      <c r="AY49" s="96"/>
      <c r="AZ49" s="97"/>
      <c r="BA49" s="96"/>
      <c r="BB49" s="96"/>
      <c r="BC49" s="96"/>
      <c r="BD49" s="96"/>
      <c r="BE49" s="97"/>
      <c r="BF49" s="96"/>
      <c r="BG49" s="96"/>
      <c r="BH49" s="96"/>
      <c r="BI49" s="96"/>
      <c r="BJ49" s="95" t="s">
        <v>30</v>
      </c>
      <c r="BK49" s="12">
        <f t="shared" si="0"/>
        <v>1</v>
      </c>
      <c r="BL49" s="96" t="e">
        <f>LESMUREAUX[[#This Row],[Colonne61]]/SUMIF(LESMUREAUX[Dénomination],LESMUREAUX[[#This Row],[Dénomination]],LESMUREAUX[Colonne61])</f>
        <v>#DIV/0!</v>
      </c>
      <c r="BM49" s="98" t="e">
        <f>IF(LESMUREAUX[[#This Row],[Colonne62]]=0,NA(),LESMUREAUX[[#This Row],[Colonne62]])</f>
        <v>#DIV/0!</v>
      </c>
      <c r="BN49" s="70"/>
      <c r="BO49" s="69"/>
      <c r="BP49" s="70"/>
      <c r="BQ49" s="70"/>
      <c r="BR49" s="113"/>
      <c r="BS49" s="114"/>
      <c r="BT49" s="114"/>
      <c r="BU49" s="115"/>
      <c r="BV49" s="27"/>
      <c r="BW49" s="51"/>
      <c r="BX49" s="27"/>
      <c r="BY49" s="27"/>
      <c r="BZ49" s="27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  <c r="EW49" s="1"/>
      <c r="EX49" s="1"/>
      <c r="EY49" s="1"/>
      <c r="EZ49" s="1"/>
      <c r="FA49" s="1"/>
      <c r="FB49" s="1"/>
      <c r="FC49" s="1"/>
      <c r="FD49" s="1"/>
      <c r="FE49" s="1"/>
      <c r="FF49" s="1"/>
      <c r="FG49" s="1"/>
      <c r="FH49" s="1"/>
      <c r="FI49" s="1"/>
      <c r="FJ49" s="1"/>
      <c r="FK49" s="1"/>
      <c r="FL49" s="1"/>
      <c r="FM49" s="1"/>
      <c r="FN49" s="1"/>
      <c r="FO49" s="1"/>
      <c r="FP49" s="1"/>
      <c r="FQ49" s="1"/>
      <c r="FR49" s="1"/>
      <c r="FS49" s="1"/>
      <c r="FT49" s="1"/>
      <c r="FU49" s="1"/>
      <c r="FV49" s="1"/>
      <c r="FW49" s="1"/>
      <c r="FX49" s="1"/>
      <c r="FY49" s="1"/>
      <c r="FZ49" s="1"/>
      <c r="GA49" s="1"/>
    </row>
    <row r="50" spans="1:183" s="1" customFormat="1" ht="26.4" thickBot="1" x14ac:dyDescent="0.55000000000000004">
      <c r="A50" s="100"/>
      <c r="B50" s="17"/>
      <c r="C50" s="18"/>
      <c r="D50" s="18"/>
      <c r="E50" s="18"/>
      <c r="F50" s="18"/>
      <c r="G50" s="19"/>
      <c r="H50" s="18"/>
      <c r="I50" s="18"/>
      <c r="J50" s="18"/>
      <c r="K50" s="18"/>
      <c r="L50" s="19"/>
      <c r="M50" s="18"/>
      <c r="N50" s="18"/>
      <c r="O50" s="18"/>
      <c r="P50" s="18"/>
      <c r="Q50" s="19"/>
      <c r="R50" s="18"/>
      <c r="S50" s="18"/>
      <c r="T50" s="18"/>
      <c r="U50" s="18"/>
      <c r="V50" s="19"/>
      <c r="W50" s="18"/>
      <c r="X50" s="18"/>
      <c r="Y50" s="18"/>
      <c r="Z50" s="18"/>
      <c r="AA50" s="19"/>
      <c r="AB50" s="18"/>
      <c r="AC50" s="18"/>
      <c r="AD50" s="18"/>
      <c r="AE50" s="18"/>
      <c r="AF50" s="19"/>
      <c r="AG50" s="18"/>
      <c r="AH50" s="18"/>
      <c r="AI50" s="18"/>
      <c r="AJ50" s="18"/>
      <c r="AK50" s="19"/>
      <c r="AL50" s="18"/>
      <c r="AM50" s="18"/>
      <c r="AN50" s="18"/>
      <c r="AO50" s="18"/>
      <c r="AP50" s="19"/>
      <c r="AQ50" s="18"/>
      <c r="AR50" s="18"/>
      <c r="AS50" s="18"/>
      <c r="AT50" s="18"/>
      <c r="AU50" s="19"/>
      <c r="AV50" s="18"/>
      <c r="AW50" s="18"/>
      <c r="AX50" s="18"/>
      <c r="AY50" s="18"/>
      <c r="AZ50" s="19"/>
      <c r="BA50" s="18"/>
      <c r="BB50" s="18"/>
      <c r="BC50" s="18"/>
      <c r="BD50" s="18"/>
      <c r="BE50" s="19"/>
      <c r="BF50" s="18"/>
      <c r="BG50" s="18"/>
      <c r="BH50" s="18"/>
      <c r="BI50" s="18"/>
      <c r="BJ50" s="95"/>
      <c r="BK50" s="100">
        <f>SUM(C50:BJ50)</f>
        <v>0</v>
      </c>
      <c r="BL50" s="18" t="e">
        <f>LESMUREAUX[[#This Row],[Colonne61]]/SUMIF(LESMUREAUX[Dénomination],"Siège des lésions",LESMUREAUX[Colonne61])</f>
        <v>#DIV/0!</v>
      </c>
      <c r="BM50" s="18"/>
      <c r="BN50" s="70"/>
      <c r="BO50" s="69"/>
      <c r="BP50" s="70"/>
      <c r="BQ50" s="70"/>
      <c r="BR50" s="116" t="str">
        <f ca="1">$A$1</f>
        <v>CELLULE</v>
      </c>
      <c r="BS50" s="117"/>
      <c r="BT50" s="117"/>
      <c r="BU50" s="118"/>
      <c r="BV50" s="27"/>
      <c r="BW50" s="51"/>
      <c r="BX50" s="27"/>
      <c r="BY50" s="27"/>
      <c r="BZ50" s="27"/>
    </row>
    <row r="51" spans="1:183" s="1" customFormat="1" ht="24" thickBot="1" x14ac:dyDescent="0.5">
      <c r="BN51" s="70"/>
      <c r="BO51" s="69"/>
      <c r="BP51" s="70"/>
      <c r="BQ51" s="70"/>
      <c r="BR51" s="125" t="s">
        <v>41</v>
      </c>
      <c r="BS51" s="126"/>
      <c r="BT51" s="126"/>
      <c r="BU51" s="127"/>
      <c r="BV51" s="27"/>
      <c r="BW51" s="52"/>
      <c r="BX51" s="28"/>
      <c r="BY51" s="28"/>
      <c r="BZ51" s="27"/>
    </row>
    <row r="52" spans="1:183" s="1" customFormat="1" ht="26.4" thickBot="1" x14ac:dyDescent="0.55000000000000004">
      <c r="A52" s="44" t="s">
        <v>42</v>
      </c>
      <c r="B52" s="37" t="s">
        <v>38</v>
      </c>
      <c r="C52" s="37" t="s">
        <v>1</v>
      </c>
      <c r="D52" s="37" t="s">
        <v>2</v>
      </c>
      <c r="E52" s="37" t="s">
        <v>3</v>
      </c>
      <c r="F52" s="37" t="s">
        <v>4</v>
      </c>
      <c r="G52" s="37" t="s">
        <v>5</v>
      </c>
      <c r="H52" s="37" t="s">
        <v>6</v>
      </c>
      <c r="I52" s="37" t="s">
        <v>7</v>
      </c>
      <c r="J52" s="37" t="s">
        <v>8</v>
      </c>
      <c r="K52" s="37" t="s">
        <v>9</v>
      </c>
      <c r="L52" s="37" t="s">
        <v>10</v>
      </c>
      <c r="M52" s="37" t="s">
        <v>11</v>
      </c>
      <c r="N52" s="45" t="s">
        <v>12</v>
      </c>
      <c r="O52" s="37" t="s">
        <v>40</v>
      </c>
      <c r="P52" s="37" t="s">
        <v>33</v>
      </c>
      <c r="BN52" s="70"/>
      <c r="BO52" s="69"/>
      <c r="BP52" s="70"/>
      <c r="BQ52" s="70"/>
      <c r="BR52" s="70"/>
      <c r="BS52" s="70"/>
      <c r="BT52" s="70"/>
      <c r="BU52" s="70"/>
      <c r="BV52" s="27"/>
      <c r="BW52" s="53"/>
      <c r="BX52" s="26"/>
      <c r="BY52" s="26"/>
      <c r="BZ52" s="27"/>
    </row>
    <row r="53" spans="1:183" s="1" customFormat="1" ht="26.4" thickBot="1" x14ac:dyDescent="0.5">
      <c r="A53" s="35"/>
      <c r="B53" s="24"/>
      <c r="C53" s="20">
        <f>SUM(C$3:C$7)-C$5</f>
        <v>0</v>
      </c>
      <c r="D53" s="20">
        <f>SUM(H$3:H$7)-D$5</f>
        <v>0</v>
      </c>
      <c r="E53" s="20">
        <f>SUM(M$3:M$7)-M$5</f>
        <v>0</v>
      </c>
      <c r="F53" s="20">
        <f>SUM(R$3:R$7)-R$5</f>
        <v>0</v>
      </c>
      <c r="G53" s="20">
        <f>SUM(W$3:W$7)-W$5</f>
        <v>0</v>
      </c>
      <c r="H53" s="20">
        <f>SUM(AB$3:AB$7)-AB$5</f>
        <v>0</v>
      </c>
      <c r="I53" s="20">
        <f>SUM(AG$3:AG$7)-AG$5</f>
        <v>0</v>
      </c>
      <c r="J53" s="20">
        <f>SUM(AL$3:AL$7)-AL$5</f>
        <v>0</v>
      </c>
      <c r="K53" s="20">
        <f>SUM(AQ$3:AQ$7)-AQ$5</f>
        <v>0</v>
      </c>
      <c r="L53" s="20">
        <f>SUM(AV$3:AV$7)-AV$5</f>
        <v>0</v>
      </c>
      <c r="M53" s="20">
        <f>SUM(BA$3:BA$7)-BA$5</f>
        <v>0</v>
      </c>
      <c r="N53" s="36">
        <f>SUM(BF$3:BF$7)-BF$5</f>
        <v>0</v>
      </c>
      <c r="O53" s="37">
        <f>SUM(ATTOTALN[[#This Row],[Janvier]:[Décembre]])</f>
        <v>0</v>
      </c>
      <c r="P53" s="37"/>
      <c r="BJ53" s="1">
        <v>5</v>
      </c>
      <c r="BK53" s="1">
        <v>6</v>
      </c>
      <c r="BN53" s="70">
        <f>SUM(BJ53:BK53)</f>
        <v>11</v>
      </c>
      <c r="BO53" s="119"/>
      <c r="BP53" s="120"/>
      <c r="BQ53" s="120"/>
      <c r="BR53" s="120"/>
      <c r="BS53" s="120"/>
      <c r="BT53" s="121"/>
      <c r="BU53" s="119"/>
      <c r="BV53" s="120"/>
      <c r="BW53" s="121"/>
      <c r="BX53" s="28"/>
      <c r="BY53" s="28"/>
      <c r="BZ53" s="27"/>
    </row>
    <row r="54" spans="1:183" s="1" customFormat="1" ht="30.6" customHeight="1" thickBot="1" x14ac:dyDescent="0.35">
      <c r="A54" s="35"/>
      <c r="B54" s="24"/>
      <c r="C54" s="20">
        <f>SUM($D$3:$D$7)-$D$5</f>
        <v>0</v>
      </c>
      <c r="D54" s="20">
        <f>SUM($I$3:$I$7)-$I$5</f>
        <v>0</v>
      </c>
      <c r="E54" s="20">
        <f>SUM($N$3:$N$7)-$N$5</f>
        <v>0</v>
      </c>
      <c r="F54" s="20">
        <f>SUM($S$3:$S$7)-$S$5</f>
        <v>0</v>
      </c>
      <c r="G54" s="20">
        <f>SUM($X$3:$X$7)-$X$5</f>
        <v>0</v>
      </c>
      <c r="H54" s="20">
        <f>SUM($AC$3:$AC$7)-$AC$5</f>
        <v>0</v>
      </c>
      <c r="I54" s="20">
        <f>SUM($AH$3:$AH$7)-$AH$5</f>
        <v>0</v>
      </c>
      <c r="J54" s="20">
        <f>SUM($AM$3:$AM$7)-$AM$5</f>
        <v>0</v>
      </c>
      <c r="K54" s="20">
        <f>SUM($AR$3:$AR$7)-$AR$5</f>
        <v>0</v>
      </c>
      <c r="L54" s="20">
        <f>SUM($AW$3:$AW$7)-$AW$5</f>
        <v>0</v>
      </c>
      <c r="M54" s="20">
        <f>SUM($BB$3:$BB$7)-$BB$5</f>
        <v>0</v>
      </c>
      <c r="N54" s="36">
        <f>SUM($BG$3:$BG$7)-$BG$5</f>
        <v>0</v>
      </c>
      <c r="O54" s="37">
        <f>SUM(ATTOTALN[[#This Row],[Janvier]:[Décembre]])</f>
        <v>0</v>
      </c>
      <c r="P54" s="20"/>
      <c r="BJ54" s="1">
        <v>6</v>
      </c>
      <c r="BK54" s="1">
        <v>5</v>
      </c>
      <c r="BN54" s="99">
        <f t="shared" ref="BN54:BN58" si="1">SUM(BJ54:BK54)</f>
        <v>11</v>
      </c>
      <c r="BO54" s="122"/>
      <c r="BP54" s="123"/>
      <c r="BQ54" s="123"/>
      <c r="BR54" s="124"/>
      <c r="BS54" s="109" cm="1">
        <f t="array" ref="BS54">_xlfn.IFS(ISERR(SEARCH("Février",BR51))=FALSE,SUM(C59:D59),ISERR(SEARCH("mars",BR51))=FALSE,SUM(C59:E59),ISERR(SEARCH("avril",BR51))=FALSE,SUM(C59:F59),ISERR(SEARCH("mai",BR51))=FALSE,SUM(C59:G59),ISERR(SEARCH("juin",BR51))=FALSE,SUM(C59:H59),ISERR(SEARCH("juillet",BR51))=FALSE,SUM(C59:I59),ISERR(SEARCH("aout",BR51))=FALSE,SUM(C59:J59),ISERR(SEARCH("septembre",BR51))=FALSE,SUM(C59:K59),ISERR(SEARCH("octobre",BR51))=FALSE,SUM(C59:L59),ISERR(SEARCH("novembre",BR51))=FALSE,SUM(C59:M59),ISERR(SEARCH("décembre",BR51))=FALSE,SUM(C59:N59),ISERR(SEARCH("Janvier",BR51))=FALSE,C59)</f>
        <v>5</v>
      </c>
      <c r="BT54" s="110"/>
      <c r="BU54" s="56">
        <f>BN53</f>
        <v>11</v>
      </c>
      <c r="BV54" s="128" t="str">
        <f>_xlfn.CONCAT("&lt;"," ",BU54)</f>
        <v>&lt; 11</v>
      </c>
      <c r="BW54" s="129"/>
      <c r="BX54" s="27"/>
      <c r="BY54" s="27"/>
      <c r="BZ54" s="27"/>
    </row>
    <row r="55" spans="1:183" s="1" customFormat="1" ht="30.6" customHeight="1" thickBot="1" x14ac:dyDescent="0.35">
      <c r="A55" s="35"/>
      <c r="B55" s="24"/>
      <c r="C55" s="20">
        <f>SUM($E$3:$E$7)-$E$5</f>
        <v>1</v>
      </c>
      <c r="D55" s="20">
        <f>SUM($J$3:$J$7)-$J$5</f>
        <v>1</v>
      </c>
      <c r="E55" s="20">
        <f>SUM($O$3:$O$7)-$O$5</f>
        <v>0</v>
      </c>
      <c r="F55" s="20">
        <f>SUM($T$3:$T$7)-$T$5</f>
        <v>0</v>
      </c>
      <c r="G55" s="20">
        <f>SUM($Y$3:$Y$7)-$Y$5</f>
        <v>1</v>
      </c>
      <c r="H55" s="20">
        <f>SUM($AD$3:$AD$7)-$AD$5</f>
        <v>0</v>
      </c>
      <c r="I55" s="20">
        <f>SUM($AI$3:$AI$7)-$AI$5</f>
        <v>0</v>
      </c>
      <c r="J55" s="20">
        <f>SUM($AN$3:$AN$7)-$AN$5</f>
        <v>0</v>
      </c>
      <c r="K55" s="20">
        <f>SUM($AS$3:$AS$7)-$AS$5</f>
        <v>0</v>
      </c>
      <c r="L55" s="20">
        <f>SUM($AX$3:$AX$7)-$AX$5</f>
        <v>0</v>
      </c>
      <c r="M55" s="20">
        <f>SUM($BC$3:$BC$7)-$BC$5</f>
        <v>0</v>
      </c>
      <c r="N55" s="36">
        <f>SUM($BH$3:$BH$7)-$BH$5</f>
        <v>0</v>
      </c>
      <c r="O55" s="20">
        <f>SUM(ATTOTALN[[#This Row],[Janvier]:[Décembre]])</f>
        <v>3</v>
      </c>
      <c r="P55" s="20"/>
      <c r="BJ55" s="1">
        <v>6</v>
      </c>
      <c r="BK55" s="1">
        <v>5</v>
      </c>
      <c r="BN55" s="99">
        <f t="shared" si="1"/>
        <v>11</v>
      </c>
      <c r="BO55" s="132"/>
      <c r="BP55" s="133"/>
      <c r="BQ55" s="133"/>
      <c r="BR55" s="134"/>
      <c r="BS55" s="111" cm="1">
        <f t="array" ref="BS55">_xlfn.IFS(ISERR(SEARCH("Février",BR51))=FALSE,SUM(C64:D64),ISERR(SEARCH("mars",BR51))=FALSE,SUM(C64:E64),ISERR(SEARCH("avril",BR51))=FALSE,SUM(C64:F64),ISERR(SEARCH("mai",BR51))=FALSE,SUM(C64:G64),ISERR(SEARCH("juin",BR51))=FALSE,SUM(C64:H64),ISERR(SEARCH("juillet",BR51))=FALSE,SUM(C64:I64),ISERR(SEARCH("aout",BR51))=FALSE,SUM(C64:J64),ISERR(SEARCH("septembre",BR51))=FALSE,SUM(C64:K64),ISERR(SEARCH("octobre",BR51))=FALSE,SUM(C64:L64),ISERR(SEARCH("novembre",BR51))=FALSE,SUM(C64:M64),ISERR(SEARCH("décembre",BR51))=FALSE,SUM(C64:N64),ISERR(SEARCH("Janvier",BR51))=FALSE,C64)</f>
        <v>0</v>
      </c>
      <c r="BT55" s="112"/>
      <c r="BU55" s="56">
        <f t="shared" ref="BU55:BU58" si="2">BN54</f>
        <v>11</v>
      </c>
      <c r="BV55" s="128" t="str">
        <f>_xlfn.CONCAT("&lt;"," ",BU55)</f>
        <v>&lt; 11</v>
      </c>
      <c r="BW55" s="129"/>
      <c r="BX55" s="27"/>
      <c r="BY55" s="27"/>
      <c r="BZ55" s="27"/>
    </row>
    <row r="56" spans="1:183" s="1" customFormat="1" ht="30.6" customHeight="1" thickBot="1" x14ac:dyDescent="0.35">
      <c r="A56" s="35"/>
      <c r="B56" s="24"/>
      <c r="C56" s="20">
        <f>SUM($F$3:$F$7)-$F$5</f>
        <v>0</v>
      </c>
      <c r="D56" s="20">
        <f>SUM($K$3:$K$7)-$K$5</f>
        <v>0</v>
      </c>
      <c r="E56" s="20">
        <f>SUM($P$3:$P$7)-$P$5</f>
        <v>1</v>
      </c>
      <c r="F56" s="20">
        <f>SUM($U$3:$U$7)-$U$5</f>
        <v>1</v>
      </c>
      <c r="G56" s="20">
        <f>SUM($Z$3:$Z$7)-$Z$5</f>
        <v>0</v>
      </c>
      <c r="H56" s="20">
        <f>SUM($AE$3:$AE$7)-$AE$5</f>
        <v>0</v>
      </c>
      <c r="I56" s="20">
        <f>SUM($AJ$3:$AJ$7)-$AJ$5</f>
        <v>0</v>
      </c>
      <c r="J56" s="20">
        <f>SUM($AO$3:$AO$7)-$AO$5</f>
        <v>0</v>
      </c>
      <c r="K56" s="20">
        <f>SUM($AT$3:$AT$7)-$AT$5</f>
        <v>0</v>
      </c>
      <c r="L56" s="20">
        <f>SUM($AY$3:$AY$7)-$AY$5</f>
        <v>0</v>
      </c>
      <c r="M56" s="20">
        <f>SUM($BD$3:$BD$7)-$BD$5</f>
        <v>0</v>
      </c>
      <c r="N56" s="36">
        <f>SUM($BI$3:$BI$7)-$BI$5</f>
        <v>0</v>
      </c>
      <c r="O56" s="20">
        <f>SUM(ATTOTALN[[#This Row],[Janvier]:[Décembre]])</f>
        <v>2</v>
      </c>
      <c r="P56" s="20"/>
      <c r="BJ56" s="1">
        <v>6</v>
      </c>
      <c r="BK56" s="1">
        <v>5</v>
      </c>
      <c r="BN56" s="99">
        <f t="shared" si="1"/>
        <v>11</v>
      </c>
      <c r="BO56" s="132"/>
      <c r="BP56" s="133"/>
      <c r="BQ56" s="133"/>
      <c r="BR56" s="134"/>
      <c r="BS56" s="109">
        <v>6</v>
      </c>
      <c r="BT56" s="110"/>
      <c r="BU56" s="56">
        <f t="shared" si="2"/>
        <v>11</v>
      </c>
      <c r="BV56" s="128" t="str">
        <f>_xlfn.CONCAT("&lt;"," ",BU56)</f>
        <v>&lt; 11</v>
      </c>
      <c r="BW56" s="129"/>
      <c r="BX56" s="29"/>
      <c r="BY56" s="29"/>
      <c r="BZ56" s="30"/>
    </row>
    <row r="57" spans="1:183" s="1" customFormat="1" ht="30.6" customHeight="1" thickBot="1" x14ac:dyDescent="0.35">
      <c r="A57" s="35"/>
      <c r="B57" s="20"/>
      <c r="C57" s="20">
        <f>SUM(C55:C56)</f>
        <v>1</v>
      </c>
      <c r="D57" s="20">
        <f t="shared" ref="D57:N57" si="3">SUM(D55:D56)</f>
        <v>1</v>
      </c>
      <c r="E57" s="20">
        <f t="shared" si="3"/>
        <v>1</v>
      </c>
      <c r="F57" s="20">
        <f t="shared" si="3"/>
        <v>1</v>
      </c>
      <c r="G57" s="20">
        <f t="shared" si="3"/>
        <v>1</v>
      </c>
      <c r="H57" s="20">
        <f t="shared" si="3"/>
        <v>0</v>
      </c>
      <c r="I57" s="20">
        <f t="shared" si="3"/>
        <v>0</v>
      </c>
      <c r="J57" s="20">
        <f t="shared" si="3"/>
        <v>0</v>
      </c>
      <c r="K57" s="20">
        <f t="shared" si="3"/>
        <v>0</v>
      </c>
      <c r="L57" s="20">
        <f t="shared" si="3"/>
        <v>0</v>
      </c>
      <c r="M57" s="20">
        <f t="shared" si="3"/>
        <v>0</v>
      </c>
      <c r="N57" s="36">
        <f t="shared" si="3"/>
        <v>0</v>
      </c>
      <c r="O57" s="20">
        <f>SUM(ATTOTALN[[#This Row],[Janvier]:[Décembre]])</f>
        <v>5</v>
      </c>
      <c r="P57" s="20"/>
      <c r="BJ57" s="1">
        <v>6</v>
      </c>
      <c r="BK57" s="1">
        <v>5</v>
      </c>
      <c r="BN57" s="99">
        <f t="shared" si="1"/>
        <v>11</v>
      </c>
      <c r="BO57" s="122"/>
      <c r="BP57" s="123"/>
      <c r="BQ57" s="123"/>
      <c r="BR57" s="124"/>
      <c r="BS57" s="109" cm="1">
        <f t="array" ref="BS57">_xlfn.IFS(ISERR(SEARCH("Février",BR51))=FALSE,SUM(C58:D58),ISERR(SEARCH("mars",BR51))=FALSE,SUM(C58:E58),ISERR(SEARCH("avril",BR51))=FALSE,SUM(C58:F58),ISERR(SEARCH("mai",BR51))=FALSE,SUM(C58:G58),ISERR(SEARCH("juin",BR51))=FALSE,SUM(C58:H58),ISERR(SEARCH("juillet",BR51))=FALSE,SUM(C58:I58),ISERR(SEARCH("aout",BR51))=FALSE,SUM(C58:J58),ISERR(SEARCH("septembre",BR51))=FALSE,SUM(C58:K58),ISERR(SEARCH("octobre",BR51))=FALSE,SUM(C58:L58),ISERR(SEARCH("novembre",BR51))=FALSE,SUM(C58:M58),ISERR(SEARCH("décembre",BR51))=FALSE,SUM(C58:N58),ISERR(SEARCH("Janvier",BR51))=FALSE,C58)</f>
        <v>401</v>
      </c>
      <c r="BT57" s="110"/>
      <c r="BU57" s="56">
        <f t="shared" si="2"/>
        <v>11</v>
      </c>
      <c r="BV57" s="128" t="str">
        <f>_xlfn.CONCAT("&lt;"," ",BU57)</f>
        <v>&lt; 11</v>
      </c>
      <c r="BW57" s="129"/>
      <c r="BX57" s="30"/>
      <c r="BY57" s="106"/>
      <c r="BZ57" s="107"/>
    </row>
    <row r="58" spans="1:183" s="1" customFormat="1" ht="30.6" customHeight="1" thickBot="1" x14ac:dyDescent="0.35">
      <c r="A58" s="35"/>
      <c r="B58" s="62"/>
      <c r="C58" s="20">
        <f>SUM($G$3:$G$7)-$G$5</f>
        <v>75</v>
      </c>
      <c r="D58" s="20">
        <f>SUM($L$3:$L$7)-$L$5</f>
        <v>61</v>
      </c>
      <c r="E58" s="20">
        <f>SUM($Q$3:$Q$7)-$Q$5</f>
        <v>63</v>
      </c>
      <c r="F58" s="20">
        <f>SUM($V$3:$V$7)-$V$5</f>
        <v>103</v>
      </c>
      <c r="G58" s="20">
        <f>SUM($AA$3:$AA$7)-$AA$5</f>
        <v>99</v>
      </c>
      <c r="H58" s="20">
        <f>SUM($AF$3:$AF$7)-$AF$5</f>
        <v>72</v>
      </c>
      <c r="I58" s="20">
        <f>SUM($AK$3:$AK$7)-$AK$5</f>
        <v>93</v>
      </c>
      <c r="J58" s="20">
        <f>SUM($AP$3:$AP$7)-$AP$5</f>
        <v>0</v>
      </c>
      <c r="K58" s="20">
        <f>SUM($AU$3:$AU$7)-$AU$5</f>
        <v>0</v>
      </c>
      <c r="L58" s="20">
        <f>SUM($AZ$3:$AZ$7)-$AZ$5</f>
        <v>0</v>
      </c>
      <c r="M58" s="20">
        <f>SUM($BE$3:$BE$7)-$BE$5</f>
        <v>0</v>
      </c>
      <c r="N58" s="36">
        <f>SUM($BJ$3:$BJ$7)-$BJ$5</f>
        <v>0</v>
      </c>
      <c r="O58" s="20">
        <f>SUM(ATTOTALN[[#This Row],[Janvier]:[Décembre]])</f>
        <v>566</v>
      </c>
      <c r="P58" s="62"/>
      <c r="BJ58" s="1">
        <v>5</v>
      </c>
      <c r="BK58" s="1">
        <v>6</v>
      </c>
      <c r="BN58" s="99">
        <f t="shared" si="1"/>
        <v>11</v>
      </c>
      <c r="BO58" s="132"/>
      <c r="BP58" s="133"/>
      <c r="BQ58" s="133"/>
      <c r="BR58" s="134"/>
      <c r="BS58" s="109">
        <v>2</v>
      </c>
      <c r="BT58" s="110"/>
      <c r="BU58" s="56">
        <f t="shared" si="2"/>
        <v>11</v>
      </c>
      <c r="BV58" s="128" t="str">
        <f>_xlfn.CONCAT("&lt;"," ",BU58)</f>
        <v>&lt; 11</v>
      </c>
      <c r="BW58" s="129"/>
      <c r="BX58" s="30"/>
      <c r="BY58" s="106"/>
      <c r="BZ58" s="107"/>
    </row>
    <row r="59" spans="1:183" s="1" customFormat="1" ht="13.8" customHeight="1" x14ac:dyDescent="0.3">
      <c r="A59" s="35"/>
      <c r="B59" s="65"/>
      <c r="C59" s="20">
        <f t="shared" ref="C59:N59" si="4">SUM(C53:C56)</f>
        <v>1</v>
      </c>
      <c r="D59" s="20">
        <f t="shared" si="4"/>
        <v>1</v>
      </c>
      <c r="E59" s="20">
        <f t="shared" si="4"/>
        <v>1</v>
      </c>
      <c r="F59" s="20">
        <f t="shared" si="4"/>
        <v>1</v>
      </c>
      <c r="G59" s="20">
        <f t="shared" si="4"/>
        <v>1</v>
      </c>
      <c r="H59" s="20">
        <f t="shared" si="4"/>
        <v>0</v>
      </c>
      <c r="I59" s="20">
        <f t="shared" si="4"/>
        <v>0</v>
      </c>
      <c r="J59" s="20">
        <f t="shared" si="4"/>
        <v>0</v>
      </c>
      <c r="K59" s="20">
        <f t="shared" si="4"/>
        <v>0</v>
      </c>
      <c r="L59" s="20">
        <f t="shared" si="4"/>
        <v>0</v>
      </c>
      <c r="M59" s="20">
        <f t="shared" si="4"/>
        <v>0</v>
      </c>
      <c r="N59" s="36">
        <f t="shared" si="4"/>
        <v>0</v>
      </c>
      <c r="O59" s="20">
        <f>SUM(ATTOTALN[[#This Row],[Janvier]:[Décembre]])</f>
        <v>5</v>
      </c>
      <c r="P59" s="62"/>
      <c r="BN59" s="70"/>
      <c r="BO59" s="135"/>
      <c r="BP59" s="136"/>
      <c r="BQ59" s="136"/>
      <c r="BR59" s="136"/>
      <c r="BS59" s="70"/>
      <c r="BT59" s="70"/>
      <c r="BU59" s="70"/>
      <c r="BV59" s="130"/>
      <c r="BW59" s="131"/>
      <c r="BX59" s="30"/>
      <c r="BY59" s="21"/>
      <c r="BZ59" s="31"/>
    </row>
    <row r="60" spans="1:183" ht="18.75" customHeight="1" x14ac:dyDescent="0.3">
      <c r="A60" s="35"/>
      <c r="B60" s="25"/>
      <c r="C60" s="20">
        <f>SUM($G$3:$G$7)-$G$5</f>
        <v>75</v>
      </c>
      <c r="D60" s="20">
        <f>SUM($L$3:$L$7)-$L$5</f>
        <v>61</v>
      </c>
      <c r="E60" s="20">
        <f>SUM($Q$3:$Q$7)-$Q$5</f>
        <v>63</v>
      </c>
      <c r="F60" s="20">
        <f>SUM($V$3:$V$7)-$V$5</f>
        <v>103</v>
      </c>
      <c r="G60" s="20">
        <f>SUM($AA$3:$AA$7)-$AA$5</f>
        <v>99</v>
      </c>
      <c r="H60" s="20">
        <f>SUM($AF$3:$AF$7)-$AF$5</f>
        <v>72</v>
      </c>
      <c r="I60" s="20">
        <f>SUM($AK$3:$AK$7)-$AK$5</f>
        <v>93</v>
      </c>
      <c r="J60" s="20">
        <f>SUM($AP$3:$AP$7)-$AP$5</f>
        <v>0</v>
      </c>
      <c r="K60" s="20">
        <f>SUM($AU$3:$AU$7)-$AU$5</f>
        <v>0</v>
      </c>
      <c r="L60" s="20">
        <f>SUM($AZ$3:$AZ$7)-$AZ$5</f>
        <v>0</v>
      </c>
      <c r="M60" s="20">
        <f>SUM($BE$3:$BE$7)-$BE$5</f>
        <v>0</v>
      </c>
      <c r="N60" s="36">
        <f>SUM($BJ$3:$BJ$7)-$BJ$5</f>
        <v>0</v>
      </c>
      <c r="O60" s="20">
        <f>SUM(ATTOTALN[[#This Row],[Janvier]:[Décembre]])</f>
        <v>566</v>
      </c>
      <c r="P60" s="20"/>
      <c r="BO60" s="137"/>
      <c r="BP60" s="138"/>
      <c r="BQ60" s="138"/>
      <c r="BR60" s="138"/>
      <c r="BS60" s="138"/>
      <c r="BT60" s="138"/>
      <c r="BU60" s="138"/>
      <c r="BV60" s="138"/>
      <c r="BW60" s="139"/>
      <c r="BX60" s="30"/>
      <c r="BY60" s="23"/>
      <c r="BZ60" s="31"/>
    </row>
    <row r="61" spans="1:183" ht="46.95" customHeight="1" x14ac:dyDescent="0.3">
      <c r="A61" s="35"/>
      <c r="B61" s="63"/>
      <c r="C61" s="20">
        <f>ATTOTALN[[#This Row],[Objectif]]</f>
        <v>1.08</v>
      </c>
      <c r="D61" s="20">
        <f>ATTOTALN[[#This Row],[Objectif]]</f>
        <v>1.08</v>
      </c>
      <c r="E61" s="20">
        <f>ATTOTALN[[#This Row],[Objectif]]</f>
        <v>1.08</v>
      </c>
      <c r="F61" s="20">
        <f>ATTOTALN[[#This Row],[Objectif]]</f>
        <v>1.08</v>
      </c>
      <c r="G61" s="20">
        <f>ATTOTALN[[#This Row],[Objectif]]</f>
        <v>1.08</v>
      </c>
      <c r="H61" s="20">
        <f>ATTOTALN[[#This Row],[Objectif]]</f>
        <v>1.08</v>
      </c>
      <c r="I61" s="20">
        <f>ATTOTALN[[#This Row],[Objectif]]</f>
        <v>1.08</v>
      </c>
      <c r="J61" s="20">
        <f>ATTOTALN[[#This Row],[Objectif]]</f>
        <v>1.08</v>
      </c>
      <c r="K61" s="20">
        <f>ATTOTALN[[#This Row],[Objectif]]</f>
        <v>1.08</v>
      </c>
      <c r="L61" s="20">
        <f>ATTOTALN[[#This Row],[Objectif]]</f>
        <v>1.08</v>
      </c>
      <c r="M61" s="20">
        <f>ATTOTALN[[#This Row],[Objectif]]</f>
        <v>1.08</v>
      </c>
      <c r="N61" s="20">
        <f>ATTOTALN[[#This Row],[Objectif]]</f>
        <v>1.08</v>
      </c>
      <c r="O61" s="20">
        <f>ATTOTALN[[#This Row],[Objectif]]</f>
        <v>1.08</v>
      </c>
      <c r="P61" s="62">
        <v>1.08</v>
      </c>
      <c r="BO61" s="69"/>
      <c r="BP61" s="136"/>
      <c r="BQ61" s="136"/>
      <c r="BR61" s="136"/>
      <c r="BS61" s="70"/>
      <c r="BT61" s="70"/>
      <c r="BU61" s="70"/>
      <c r="BV61" s="27"/>
      <c r="BW61" s="54"/>
      <c r="BX61" s="32"/>
      <c r="BY61" s="108"/>
      <c r="BZ61" s="27"/>
    </row>
    <row r="62" spans="1:183" ht="15.6" x14ac:dyDescent="0.3">
      <c r="A62" s="35"/>
      <c r="B62" s="46"/>
      <c r="C62" s="20">
        <f t="shared" ref="C62:N62" si="5">SUM(C54:C56)</f>
        <v>1</v>
      </c>
      <c r="D62" s="20">
        <f t="shared" si="5"/>
        <v>1</v>
      </c>
      <c r="E62" s="20">
        <f t="shared" si="5"/>
        <v>1</v>
      </c>
      <c r="F62" s="20">
        <f t="shared" si="5"/>
        <v>1</v>
      </c>
      <c r="G62" s="20">
        <f t="shared" si="5"/>
        <v>1</v>
      </c>
      <c r="H62" s="20">
        <f t="shared" si="5"/>
        <v>0</v>
      </c>
      <c r="I62" s="20">
        <f t="shared" si="5"/>
        <v>0</v>
      </c>
      <c r="J62" s="20">
        <f t="shared" si="5"/>
        <v>0</v>
      </c>
      <c r="K62" s="20">
        <f t="shared" si="5"/>
        <v>0</v>
      </c>
      <c r="L62" s="20">
        <f t="shared" si="5"/>
        <v>0</v>
      </c>
      <c r="M62" s="20">
        <f t="shared" si="5"/>
        <v>0</v>
      </c>
      <c r="N62" s="36">
        <f t="shared" si="5"/>
        <v>0</v>
      </c>
      <c r="O62" s="20">
        <f>SUM(ATTOTALN[[#This Row],[Janvier]:[Décembre]])</f>
        <v>5</v>
      </c>
      <c r="P62" s="20"/>
      <c r="BO62" s="140" t="s">
        <v>105</v>
      </c>
      <c r="BP62" s="141"/>
      <c r="BQ62" s="141"/>
      <c r="BR62" s="70"/>
      <c r="BS62" s="70"/>
      <c r="BT62" s="70"/>
      <c r="BU62" s="70"/>
      <c r="BV62" s="27"/>
      <c r="BW62" s="54"/>
      <c r="BX62" s="32"/>
      <c r="BY62" s="108"/>
      <c r="BZ62" s="27"/>
    </row>
    <row r="63" spans="1:183" x14ac:dyDescent="0.3">
      <c r="A63" s="35"/>
      <c r="B63" s="46"/>
      <c r="C63" s="20">
        <f>SUM(C75:C77)</f>
        <v>0</v>
      </c>
      <c r="D63" s="20">
        <f t="shared" ref="D63:N63" si="6">SUM(D75:D77)</f>
        <v>0</v>
      </c>
      <c r="E63" s="20">
        <f t="shared" si="6"/>
        <v>0</v>
      </c>
      <c r="F63" s="20">
        <f t="shared" si="6"/>
        <v>0</v>
      </c>
      <c r="G63" s="20">
        <f t="shared" si="6"/>
        <v>0</v>
      </c>
      <c r="H63" s="20">
        <f t="shared" si="6"/>
        <v>0</v>
      </c>
      <c r="I63" s="20">
        <f t="shared" si="6"/>
        <v>0</v>
      </c>
      <c r="J63" s="20">
        <f t="shared" si="6"/>
        <v>0</v>
      </c>
      <c r="K63" s="20">
        <f t="shared" si="6"/>
        <v>0</v>
      </c>
      <c r="L63" s="20">
        <f t="shared" si="6"/>
        <v>0</v>
      </c>
      <c r="M63" s="20">
        <f t="shared" si="6"/>
        <v>0</v>
      </c>
      <c r="N63" s="36">
        <f t="shared" si="6"/>
        <v>0</v>
      </c>
      <c r="O63" s="20">
        <f>SUM(ATTOTALN[[#This Row],[Janvier]:[Décembre]])</f>
        <v>0</v>
      </c>
      <c r="P63" s="20"/>
      <c r="BO63" s="140"/>
      <c r="BP63" s="141"/>
      <c r="BQ63" s="141"/>
      <c r="BR63" s="70"/>
      <c r="BS63" s="70"/>
      <c r="BT63" s="70"/>
      <c r="BU63" s="70"/>
      <c r="BV63" s="27"/>
      <c r="BW63" s="51"/>
      <c r="BX63" s="27"/>
      <c r="BY63" s="27"/>
      <c r="BZ63" s="27"/>
    </row>
    <row r="64" spans="1:183" x14ac:dyDescent="0.3">
      <c r="A64" s="35"/>
      <c r="B64" s="64"/>
      <c r="C64" s="41">
        <f>SUM(D5:F5)</f>
        <v>0</v>
      </c>
      <c r="D64" s="41">
        <f>SUM(I5:K5)</f>
        <v>0</v>
      </c>
      <c r="E64" s="41">
        <f>SUM(N5:P5)</f>
        <v>0</v>
      </c>
      <c r="F64" s="41">
        <f>SUM(S5:U5)</f>
        <v>0</v>
      </c>
      <c r="G64" s="41">
        <f>SUM(X5:Z5)</f>
        <v>0</v>
      </c>
      <c r="H64" s="41">
        <f>SUM(AC5:AE5)</f>
        <v>0</v>
      </c>
      <c r="I64" s="41">
        <f>SUM(AH5:AJ5)</f>
        <v>0</v>
      </c>
      <c r="J64" s="41">
        <f>SUM(AM5:AO5)</f>
        <v>0</v>
      </c>
      <c r="K64" s="41">
        <f>SUM(AR5:AT5)</f>
        <v>0</v>
      </c>
      <c r="L64" s="41">
        <f>SUM(AW5:AY5)</f>
        <v>0</v>
      </c>
      <c r="M64" s="41">
        <f>SUM(BB5:BD5)</f>
        <v>0</v>
      </c>
      <c r="N64" s="41">
        <f>SUM(BG5:BI5)</f>
        <v>0</v>
      </c>
      <c r="O64" s="20">
        <f>SUM(ATTOTALN[[#This Row],[Janvier]:[Décembre]])</f>
        <v>0</v>
      </c>
      <c r="P64" s="64"/>
      <c r="BO64" s="140"/>
      <c r="BP64" s="141"/>
      <c r="BQ64" s="141"/>
      <c r="BR64" s="70"/>
      <c r="BS64" s="70"/>
      <c r="BT64" s="70"/>
      <c r="BU64" s="70"/>
      <c r="BV64" s="27"/>
      <c r="BW64" s="51"/>
      <c r="BX64" s="27"/>
      <c r="BY64" s="27"/>
      <c r="BZ64" s="27"/>
    </row>
    <row r="65" spans="1:80" x14ac:dyDescent="0.3">
      <c r="A65" s="40"/>
      <c r="B65" s="64"/>
      <c r="C65" s="41"/>
      <c r="D65" s="41"/>
      <c r="E65" s="41"/>
      <c r="F65" s="41"/>
      <c r="G65" s="41"/>
      <c r="H65" s="41"/>
      <c r="I65" s="41"/>
      <c r="J65" s="41"/>
      <c r="K65" s="41"/>
      <c r="L65" s="41"/>
      <c r="M65" s="41"/>
      <c r="N65" s="42"/>
      <c r="O65" s="41">
        <f>SUM(ATTOTALN[[#This Row],[Janvier]:[Décembre]])</f>
        <v>0</v>
      </c>
      <c r="P65" s="64"/>
      <c r="BO65" s="140"/>
      <c r="BP65" s="141"/>
      <c r="BQ65" s="141"/>
      <c r="BR65" s="70"/>
      <c r="BS65" s="70"/>
      <c r="BT65" s="70"/>
      <c r="BU65" s="70"/>
      <c r="BV65" s="27"/>
      <c r="BW65" s="51"/>
      <c r="BX65" s="27"/>
      <c r="BY65" s="27"/>
      <c r="BZ65" s="27"/>
    </row>
    <row r="66" spans="1:80" x14ac:dyDescent="0.3">
      <c r="A66" s="40"/>
      <c r="B66" s="64"/>
      <c r="C66" s="41"/>
      <c r="D66" s="41"/>
      <c r="E66" s="41"/>
      <c r="F66" s="41"/>
      <c r="G66" s="41"/>
      <c r="H66" s="41"/>
      <c r="I66" s="41"/>
      <c r="J66" s="41"/>
      <c r="K66" s="41"/>
      <c r="L66" s="41"/>
      <c r="M66" s="41"/>
      <c r="N66" s="42"/>
      <c r="O66" s="41">
        <f>SUM(ATTOTALN[[#This Row],[Janvier]:[Décembre]])</f>
        <v>0</v>
      </c>
      <c r="P66" s="64"/>
      <c r="BO66" s="140"/>
      <c r="BP66" s="141"/>
      <c r="BQ66" s="141"/>
      <c r="BR66" s="70"/>
      <c r="BS66" s="70"/>
      <c r="BT66" s="70"/>
      <c r="BU66" s="70"/>
      <c r="BV66" s="27"/>
      <c r="BW66" s="51"/>
      <c r="BX66" s="27"/>
      <c r="BY66" s="27"/>
      <c r="BZ66" s="27"/>
    </row>
    <row r="67" spans="1:80" x14ac:dyDescent="0.3">
      <c r="A67" s="66"/>
      <c r="B67" s="67"/>
      <c r="C67" s="67"/>
      <c r="D67" s="67"/>
      <c r="E67" s="67"/>
      <c r="F67" s="67"/>
      <c r="G67" s="67"/>
      <c r="H67" s="67"/>
      <c r="I67" s="67"/>
      <c r="J67" s="67"/>
      <c r="K67" s="67"/>
      <c r="L67" s="67"/>
      <c r="M67" s="67"/>
      <c r="N67" s="68"/>
      <c r="O67" s="67">
        <f>SUM(ATTOTALN[[#This Row],[Janvier]:[Décembre]])</f>
        <v>0</v>
      </c>
      <c r="P67" s="67"/>
      <c r="BO67" s="140"/>
      <c r="BP67" s="141"/>
      <c r="BQ67" s="141"/>
      <c r="BR67" s="70"/>
      <c r="BS67" s="70"/>
      <c r="BT67" s="70"/>
      <c r="BU67" s="70"/>
      <c r="BV67" s="27"/>
      <c r="BW67" s="51"/>
      <c r="BX67" s="27"/>
      <c r="BY67" s="27"/>
      <c r="BZ67" s="27"/>
    </row>
    <row r="68" spans="1:80" x14ac:dyDescent="0.3">
      <c r="A68" s="66"/>
      <c r="B68" s="67"/>
      <c r="C68" s="67"/>
      <c r="D68" s="67"/>
      <c r="E68" s="67"/>
      <c r="F68" s="67"/>
      <c r="G68" s="67"/>
      <c r="H68" s="67"/>
      <c r="I68" s="67"/>
      <c r="J68" s="67"/>
      <c r="K68" s="67"/>
      <c r="L68" s="67"/>
      <c r="M68" s="67"/>
      <c r="N68" s="68"/>
      <c r="O68" s="67">
        <f>SUM(ATTOTALN[[#This Row],[Janvier]:[Décembre]])</f>
        <v>0</v>
      </c>
      <c r="P68" s="67"/>
      <c r="BO68" s="140"/>
      <c r="BP68" s="141"/>
      <c r="BQ68" s="141"/>
      <c r="BR68" s="70"/>
      <c r="BS68" s="70"/>
      <c r="BT68" s="70"/>
      <c r="BU68" s="70"/>
      <c r="BV68" s="27"/>
      <c r="BW68" s="51"/>
      <c r="BX68" s="27"/>
      <c r="BY68" s="27"/>
      <c r="BZ68" s="27"/>
    </row>
    <row r="69" spans="1:80" x14ac:dyDescent="0.3">
      <c r="BO69" s="140"/>
      <c r="BP69" s="141"/>
      <c r="BQ69" s="141"/>
      <c r="BR69" s="70"/>
      <c r="BS69" s="70"/>
      <c r="BT69" s="70"/>
      <c r="BU69" s="70"/>
      <c r="BV69" s="27"/>
      <c r="BW69" s="51"/>
      <c r="BX69" s="27"/>
      <c r="BY69" s="27"/>
      <c r="BZ69" s="27"/>
    </row>
    <row r="70" spans="1:80" x14ac:dyDescent="0.3">
      <c r="Q70" s="58"/>
      <c r="R70" s="58"/>
      <c r="S70" s="58"/>
      <c r="T70" s="58"/>
      <c r="U70" s="58"/>
      <c r="V70" s="58"/>
      <c r="W70" s="58"/>
      <c r="BO70" s="140"/>
      <c r="BP70" s="141"/>
      <c r="BQ70" s="141"/>
      <c r="BR70" s="70"/>
      <c r="BS70" s="70"/>
      <c r="BT70" s="70"/>
      <c r="BU70" s="70"/>
      <c r="BV70" s="27"/>
      <c r="BW70" s="51"/>
      <c r="BX70" s="27"/>
      <c r="BY70" s="27"/>
      <c r="BZ70" s="27"/>
    </row>
    <row r="71" spans="1:80" ht="21" x14ac:dyDescent="0.3">
      <c r="Q71" s="58"/>
      <c r="R71" s="58"/>
      <c r="S71" s="58"/>
      <c r="T71" s="58"/>
      <c r="U71" s="58"/>
      <c r="V71" s="58"/>
      <c r="W71" s="58"/>
      <c r="BO71" s="140"/>
      <c r="BP71" s="141"/>
      <c r="BQ71" s="141"/>
      <c r="BR71" s="47"/>
      <c r="BS71" s="70"/>
      <c r="BT71" s="70"/>
      <c r="BU71" s="70"/>
      <c r="BV71" s="70"/>
      <c r="BW71" s="51"/>
      <c r="BX71" s="27"/>
      <c r="BY71" s="27"/>
      <c r="BZ71" s="27"/>
    </row>
    <row r="72" spans="1:80" ht="15" customHeight="1" x14ac:dyDescent="0.3">
      <c r="Q72" s="58"/>
      <c r="R72" s="58"/>
      <c r="S72" s="58"/>
      <c r="T72" s="58"/>
      <c r="U72" s="58"/>
      <c r="V72" s="58"/>
      <c r="W72" s="58"/>
      <c r="BO72" s="140"/>
      <c r="BP72" s="141"/>
      <c r="BQ72" s="141"/>
      <c r="BR72" s="70"/>
      <c r="BS72" s="70"/>
      <c r="BT72" s="70"/>
      <c r="BU72" s="70"/>
      <c r="BV72" s="70"/>
      <c r="BW72" s="102"/>
      <c r="BX72" s="27"/>
      <c r="BY72" s="27"/>
      <c r="BZ72" s="27"/>
    </row>
    <row r="73" spans="1:80" ht="14.4" customHeight="1" x14ac:dyDescent="0.3">
      <c r="A73" s="44" t="s">
        <v>42</v>
      </c>
      <c r="B73" s="37" t="s">
        <v>43</v>
      </c>
      <c r="C73" s="37" t="s">
        <v>1</v>
      </c>
      <c r="D73" s="37" t="s">
        <v>2</v>
      </c>
      <c r="E73" s="37" t="s">
        <v>3</v>
      </c>
      <c r="F73" s="37" t="s">
        <v>4</v>
      </c>
      <c r="G73" s="37" t="s">
        <v>5</v>
      </c>
      <c r="H73" s="37" t="s">
        <v>6</v>
      </c>
      <c r="I73" s="37" t="s">
        <v>7</v>
      </c>
      <c r="J73" s="37" t="s">
        <v>8</v>
      </c>
      <c r="K73" s="37" t="s">
        <v>9</v>
      </c>
      <c r="L73" s="37" t="s">
        <v>10</v>
      </c>
      <c r="M73" s="37" t="s">
        <v>11</v>
      </c>
      <c r="N73" s="45" t="s">
        <v>12</v>
      </c>
      <c r="O73" s="37" t="s">
        <v>40</v>
      </c>
      <c r="P73" s="37" t="s">
        <v>33</v>
      </c>
      <c r="Q73" s="58"/>
      <c r="R73" s="58"/>
      <c r="S73" s="58"/>
      <c r="T73" s="58"/>
      <c r="U73" s="58"/>
      <c r="V73" s="58"/>
      <c r="W73" s="58"/>
      <c r="BO73" s="140"/>
      <c r="BP73" s="141"/>
      <c r="BQ73" s="141"/>
      <c r="BR73" s="70"/>
      <c r="BS73" s="70"/>
      <c r="BT73" s="70"/>
      <c r="BU73" s="70"/>
      <c r="BV73" s="70"/>
      <c r="BW73" s="102"/>
      <c r="BX73" s="27"/>
      <c r="BY73" s="27"/>
      <c r="BZ73" s="27"/>
    </row>
    <row r="74" spans="1:80" ht="15" customHeight="1" x14ac:dyDescent="0.3">
      <c r="A74" s="35"/>
      <c r="B74" s="24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36"/>
      <c r="O74" s="37"/>
      <c r="P74" s="37"/>
      <c r="Q74" s="58"/>
      <c r="R74" s="58"/>
      <c r="S74" s="58"/>
      <c r="T74" s="58"/>
      <c r="U74" s="58"/>
      <c r="V74" s="58"/>
      <c r="W74" s="58"/>
      <c r="BO74" s="57">
        <f>$BU$58*0.5</f>
        <v>5.5</v>
      </c>
      <c r="BP74" s="47"/>
      <c r="BQ74" s="47"/>
      <c r="BR74" s="70"/>
      <c r="BS74" s="70"/>
      <c r="BT74" s="70"/>
      <c r="BU74" s="70"/>
      <c r="BV74" s="71" t="str">
        <f>"Tête :"&amp; _xlfn.CONCAT(" ",BW74)</f>
        <v>Tête : 0</v>
      </c>
      <c r="BW74" s="102">
        <f>BK32</f>
        <v>0</v>
      </c>
      <c r="BX74" s="27"/>
      <c r="BY74" s="27"/>
      <c r="BZ74" s="27"/>
    </row>
    <row r="75" spans="1:80" x14ac:dyDescent="0.3">
      <c r="A75" s="35"/>
      <c r="B75" s="24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36"/>
      <c r="O75" s="37"/>
      <c r="P75" s="20"/>
      <c r="Q75" s="58"/>
      <c r="R75" s="58"/>
      <c r="S75" s="58"/>
      <c r="T75" s="58"/>
      <c r="U75" s="58"/>
      <c r="V75" s="58"/>
      <c r="W75" s="58"/>
      <c r="BO75" s="57">
        <f>$BU$58*1</f>
        <v>11</v>
      </c>
      <c r="BP75" s="48">
        <f>BK49</f>
        <v>1</v>
      </c>
      <c r="BQ75" s="101">
        <f>BK39</f>
        <v>1</v>
      </c>
      <c r="BR75" s="70" t="str">
        <f>"Dos :"&amp; _xlfn.CONCAT(" ",BQ75)</f>
        <v>Dos : 1</v>
      </c>
      <c r="BS75" s="70"/>
      <c r="BT75" s="70"/>
      <c r="BU75" s="70"/>
      <c r="BV75" s="71" t="str">
        <f>"Œil :"&amp; _xlfn.CONCAT(" ",BW75)</f>
        <v>Œil : 0</v>
      </c>
      <c r="BW75" s="102">
        <f>BK34</f>
        <v>0</v>
      </c>
      <c r="BX75" s="27"/>
      <c r="BY75" s="27"/>
      <c r="BZ75" s="27"/>
    </row>
    <row r="76" spans="1:80" x14ac:dyDescent="0.3">
      <c r="A76" s="35"/>
      <c r="B76" s="24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36"/>
      <c r="O76" s="20"/>
      <c r="P76" s="20"/>
      <c r="Q76" s="58"/>
      <c r="R76" s="58"/>
      <c r="S76" s="58"/>
      <c r="T76" s="58"/>
      <c r="U76" s="58"/>
      <c r="V76" s="58"/>
      <c r="W76" s="58"/>
      <c r="BO76" s="57">
        <f>$BU$58*1.5</f>
        <v>16.5</v>
      </c>
      <c r="BP76" s="22" t="str">
        <f>"Multiples :"&amp; _xlfn.CONCAT(" ",BP75)</f>
        <v>Multiples : 1</v>
      </c>
      <c r="BQ76" s="48"/>
      <c r="BR76" s="70"/>
      <c r="BS76" s="70"/>
      <c r="BT76" s="70"/>
      <c r="BU76" s="70"/>
      <c r="BV76" s="70" t="str">
        <f>"Visage :"&amp; _xlfn.CONCAT(" ",BW76)</f>
        <v>Visage : 0</v>
      </c>
      <c r="BW76" s="102">
        <f>BK33</f>
        <v>0</v>
      </c>
      <c r="BX76" s="27"/>
      <c r="BY76" s="27"/>
      <c r="BZ76" s="27"/>
    </row>
    <row r="77" spans="1:80" x14ac:dyDescent="0.3">
      <c r="A77" s="35"/>
      <c r="B77" s="24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36"/>
      <c r="O77" s="20"/>
      <c r="P77" s="20"/>
      <c r="Q77" s="58"/>
      <c r="R77" s="58"/>
      <c r="S77" s="58"/>
      <c r="T77" s="58"/>
      <c r="U77" s="58"/>
      <c r="V77" s="58"/>
      <c r="W77" s="58"/>
      <c r="BO77" s="57">
        <f>$BU$58*100</f>
        <v>1100</v>
      </c>
      <c r="BP77" s="70"/>
      <c r="BQ77" s="48">
        <f>BK38</f>
        <v>0</v>
      </c>
      <c r="BR77" s="70" t="str">
        <f>"Epaule :"&amp; _xlfn.CONCAT(" ",BQ77)</f>
        <v>Epaule : 0</v>
      </c>
      <c r="BS77" s="70"/>
      <c r="BT77" s="70"/>
      <c r="BU77" s="70"/>
      <c r="BV77" s="70" t="str">
        <f>"Cou :"&amp; _xlfn.CONCAT(" ",BW77)</f>
        <v>Cou : 0</v>
      </c>
      <c r="BW77" s="102">
        <f>BK35</f>
        <v>0</v>
      </c>
      <c r="BX77" s="27"/>
      <c r="BY77" s="27"/>
      <c r="BZ77" s="27"/>
    </row>
    <row r="78" spans="1:80" x14ac:dyDescent="0.3">
      <c r="A78" s="35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36"/>
      <c r="O78" s="20"/>
      <c r="P78" s="20"/>
      <c r="Q78" s="58"/>
      <c r="R78" s="58"/>
      <c r="S78" s="58"/>
      <c r="T78" s="58"/>
      <c r="U78" s="58"/>
      <c r="V78" s="58"/>
      <c r="W78" s="58"/>
      <c r="BO78" s="57"/>
      <c r="BP78" s="48"/>
      <c r="BQ78" s="70"/>
      <c r="BR78" s="70"/>
      <c r="BS78" s="70"/>
      <c r="BT78" s="70"/>
      <c r="BU78" s="70"/>
      <c r="BV78" s="27"/>
      <c r="BW78" s="102"/>
      <c r="BX78" s="27"/>
      <c r="BY78" s="27"/>
      <c r="BZ78" s="27"/>
      <c r="CA78" s="1"/>
      <c r="CB78" s="1"/>
    </row>
    <row r="79" spans="1:80" x14ac:dyDescent="0.3">
      <c r="A79" s="35"/>
      <c r="B79" s="62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36"/>
      <c r="O79" s="20"/>
      <c r="P79" s="62"/>
      <c r="Q79" s="58"/>
      <c r="R79" s="58"/>
      <c r="S79" s="58"/>
      <c r="T79" s="58"/>
      <c r="U79" s="58"/>
      <c r="V79" s="58"/>
      <c r="W79" s="58"/>
      <c r="BO79" s="57" t="s">
        <v>34</v>
      </c>
      <c r="BP79" s="48" t="s">
        <v>35</v>
      </c>
      <c r="BQ79" s="101">
        <f>BK43</f>
        <v>1</v>
      </c>
      <c r="BR79" s="70" t="str">
        <f>"Doigt :"&amp; _xlfn.CONCAT(" ",BQ79)</f>
        <v>Doigt : 1</v>
      </c>
      <c r="BS79" s="70"/>
      <c r="BT79" s="70"/>
      <c r="BU79" s="70"/>
      <c r="BV79" s="70"/>
      <c r="BW79" s="102"/>
      <c r="BX79" s="27"/>
      <c r="BY79" s="27"/>
      <c r="BZ79" s="27"/>
      <c r="CA79" s="1"/>
      <c r="CB79" s="1"/>
    </row>
    <row r="80" spans="1:80" x14ac:dyDescent="0.3">
      <c r="A80" s="35"/>
      <c r="B80" s="65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36"/>
      <c r="O80" s="20"/>
      <c r="P80" s="62"/>
      <c r="Q80" s="58"/>
      <c r="R80" s="58"/>
      <c r="S80" s="58"/>
      <c r="T80" s="58"/>
      <c r="U80" s="58"/>
      <c r="V80" s="58"/>
      <c r="W80" s="58"/>
      <c r="BO80" s="57">
        <f>$BU$54*0.5</f>
        <v>5.5</v>
      </c>
      <c r="BP80" s="48">
        <f>$BU$55*0.5</f>
        <v>5.5</v>
      </c>
      <c r="BQ80" s="101"/>
      <c r="BR80" s="101"/>
      <c r="BS80" s="101"/>
      <c r="BT80" s="101"/>
      <c r="BU80" s="101"/>
      <c r="BV80" s="101" t="str">
        <f>"Bras :"&amp; _xlfn.CONCAT(" ",BW80)</f>
        <v>Bras : 0</v>
      </c>
      <c r="BW80" s="102">
        <f>BK40</f>
        <v>0</v>
      </c>
      <c r="BX80" s="27"/>
      <c r="BY80" s="27"/>
      <c r="BZ80" s="27"/>
      <c r="CA80" s="1"/>
      <c r="CB80" s="1"/>
    </row>
    <row r="81" spans="1:80" x14ac:dyDescent="0.3">
      <c r="A81" s="35"/>
      <c r="B81" s="25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36"/>
      <c r="O81" s="20"/>
      <c r="P81" s="20"/>
      <c r="Q81" s="58"/>
      <c r="R81" s="58"/>
      <c r="S81" s="58"/>
      <c r="T81" s="58"/>
      <c r="U81" s="58"/>
      <c r="V81" s="58"/>
      <c r="W81" s="58"/>
      <c r="BO81" s="57">
        <f>$BU$54*1</f>
        <v>11</v>
      </c>
      <c r="BP81" s="48">
        <f>$BU$55*1</f>
        <v>11</v>
      </c>
      <c r="BQ81" s="101">
        <f>BK41</f>
        <v>0</v>
      </c>
      <c r="BR81" s="101" t="str">
        <f>"Poignet :"&amp; _xlfn.CONCAT(" ",BQ81)</f>
        <v>Poignet : 0</v>
      </c>
      <c r="BS81" s="101"/>
      <c r="BT81" s="101"/>
      <c r="BU81" s="101"/>
      <c r="BV81" s="101"/>
      <c r="BW81" s="102"/>
      <c r="BX81" s="27"/>
      <c r="BY81" s="27"/>
      <c r="BZ81" s="27"/>
      <c r="CA81" s="1"/>
      <c r="CB81" s="1"/>
    </row>
    <row r="82" spans="1:80" x14ac:dyDescent="0.3">
      <c r="A82" s="35"/>
      <c r="B82" s="63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62"/>
      <c r="Q82" s="58"/>
      <c r="R82" s="58"/>
      <c r="S82" s="58"/>
      <c r="T82" s="58"/>
      <c r="U82" s="58"/>
      <c r="V82" s="58"/>
      <c r="W82" s="58"/>
      <c r="BO82" s="57">
        <f>$BU$54*1.5</f>
        <v>16.5</v>
      </c>
      <c r="BP82" s="48">
        <f>$BU$55*1.5</f>
        <v>16.5</v>
      </c>
      <c r="BQ82" s="101"/>
      <c r="BR82" s="101"/>
      <c r="BS82" s="101"/>
      <c r="BT82" s="101"/>
      <c r="BU82" s="101"/>
      <c r="BV82" s="101" t="str">
        <f>"Abdomen :"&amp; _xlfn.CONCAT(" ",BW82)</f>
        <v>Abdomen : 0</v>
      </c>
      <c r="BW82" s="103">
        <f>BK37</f>
        <v>0</v>
      </c>
      <c r="BX82" s="1"/>
      <c r="BY82" s="1"/>
      <c r="BZ82" s="1"/>
      <c r="CA82" s="1"/>
      <c r="CB82" s="1"/>
    </row>
    <row r="83" spans="1:80" x14ac:dyDescent="0.3">
      <c r="A83" s="35"/>
      <c r="B83" s="46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36"/>
      <c r="O83" s="20"/>
      <c r="P83" s="20"/>
      <c r="Q83" s="58"/>
      <c r="R83" s="59"/>
      <c r="S83" s="60"/>
      <c r="T83" s="60"/>
      <c r="U83" s="60"/>
      <c r="V83" s="60"/>
      <c r="W83" s="60"/>
      <c r="X83" s="60"/>
      <c r="Y83" s="60"/>
      <c r="Z83" s="60"/>
      <c r="AA83" s="60"/>
      <c r="AB83" s="60"/>
      <c r="AC83" s="60"/>
      <c r="AD83" s="60"/>
      <c r="AE83" s="60"/>
      <c r="AF83" s="60"/>
      <c r="BO83" s="57">
        <f>$BU$54*100</f>
        <v>1100</v>
      </c>
      <c r="BP83" s="48">
        <f>$BU$55*100</f>
        <v>1100</v>
      </c>
      <c r="BQ83" s="101">
        <f>BK42</f>
        <v>0</v>
      </c>
      <c r="BR83" s="101" t="str">
        <f>"Main :"&amp; _xlfn.CONCAT(" ",BQ83)</f>
        <v>Main : 0</v>
      </c>
      <c r="BS83" s="101"/>
      <c r="BT83" s="101"/>
      <c r="BU83" s="101"/>
      <c r="BV83" s="101"/>
      <c r="BW83" s="103"/>
      <c r="BX83" s="1"/>
      <c r="BY83" s="1"/>
      <c r="BZ83" s="1"/>
      <c r="CA83" s="1"/>
      <c r="CB83" s="1"/>
    </row>
    <row r="84" spans="1:80" x14ac:dyDescent="0.3">
      <c r="A84" s="35"/>
      <c r="B84" s="46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36"/>
      <c r="O84" s="20"/>
      <c r="P84" s="20"/>
      <c r="Q84" s="58"/>
      <c r="R84" s="60"/>
      <c r="S84" s="58"/>
      <c r="T84" s="58"/>
      <c r="U84" s="58"/>
      <c r="V84" s="58"/>
      <c r="W84" s="58"/>
      <c r="X84" s="58"/>
      <c r="Y84" s="58"/>
      <c r="Z84" s="58"/>
      <c r="AA84" s="58"/>
      <c r="AB84" s="58"/>
      <c r="AC84" s="58"/>
      <c r="AD84" s="58"/>
      <c r="AE84" s="58"/>
      <c r="AF84" s="58"/>
      <c r="BO84" s="57"/>
      <c r="BP84" s="48"/>
      <c r="BQ84" s="101">
        <f>BK44</f>
        <v>0</v>
      </c>
      <c r="BR84" s="101" t="str">
        <f>"Hanche :"&amp; _xlfn.CONCAT(" ",BQ84)</f>
        <v>Hanche : 0</v>
      </c>
      <c r="BS84" s="101"/>
      <c r="BT84" s="101"/>
      <c r="BU84" s="101"/>
      <c r="BV84" s="101" t="str">
        <f>"Jambe :"&amp; _xlfn.CONCAT(" ",BW84)</f>
        <v>Jambe : 0</v>
      </c>
      <c r="BW84" s="103">
        <f>BK45</f>
        <v>0</v>
      </c>
      <c r="BX84" s="1"/>
      <c r="BY84" s="1"/>
      <c r="BZ84" s="1"/>
      <c r="CA84" s="1"/>
      <c r="CB84" s="1"/>
    </row>
    <row r="85" spans="1:80" x14ac:dyDescent="0.3">
      <c r="A85" s="35"/>
      <c r="B85" s="64"/>
      <c r="C85" s="41"/>
      <c r="D85" s="41"/>
      <c r="E85" s="41"/>
      <c r="F85" s="41"/>
      <c r="G85" s="41"/>
      <c r="H85" s="41"/>
      <c r="I85" s="41"/>
      <c r="J85" s="41"/>
      <c r="K85" s="41"/>
      <c r="L85" s="41"/>
      <c r="M85" s="41"/>
      <c r="N85" s="41"/>
      <c r="O85" s="20"/>
      <c r="P85" s="64"/>
      <c r="Q85" s="58"/>
      <c r="R85" s="60"/>
      <c r="S85" s="58"/>
      <c r="T85" s="58"/>
      <c r="U85" s="58"/>
      <c r="V85" s="58"/>
      <c r="W85" s="58"/>
      <c r="X85" s="58"/>
      <c r="Y85" s="58"/>
      <c r="Z85" s="58"/>
      <c r="AA85" s="58"/>
      <c r="AB85" s="58"/>
      <c r="AC85" s="58"/>
      <c r="AD85" s="58"/>
      <c r="AE85" s="58"/>
      <c r="AF85" s="58"/>
      <c r="BO85" s="57" t="s">
        <v>36</v>
      </c>
      <c r="BP85" s="48" t="s">
        <v>37</v>
      </c>
      <c r="BQ85" s="101"/>
      <c r="BR85" s="101"/>
      <c r="BS85" s="101"/>
      <c r="BT85" s="101"/>
      <c r="BU85" s="101"/>
      <c r="BV85" s="101"/>
      <c r="BW85" s="103"/>
      <c r="BX85" s="1"/>
      <c r="BY85" s="1"/>
      <c r="BZ85" s="1"/>
      <c r="CA85" s="1"/>
      <c r="CB85" s="1"/>
    </row>
    <row r="86" spans="1:80" x14ac:dyDescent="0.3">
      <c r="A86" s="40"/>
      <c r="B86" s="64"/>
      <c r="C86" s="41"/>
      <c r="D86" s="41"/>
      <c r="E86" s="41"/>
      <c r="F86" s="41"/>
      <c r="G86" s="41"/>
      <c r="H86" s="41"/>
      <c r="I86" s="41"/>
      <c r="J86" s="41"/>
      <c r="K86" s="41"/>
      <c r="L86" s="41"/>
      <c r="M86" s="41"/>
      <c r="N86" s="42"/>
      <c r="O86" s="41"/>
      <c r="P86" s="64"/>
      <c r="Q86" s="58"/>
      <c r="R86" s="60"/>
      <c r="S86" s="58"/>
      <c r="T86" s="58"/>
      <c r="U86" s="58"/>
      <c r="V86" s="58"/>
      <c r="W86" s="58"/>
      <c r="X86" s="58"/>
      <c r="Y86" s="58"/>
      <c r="Z86" s="58"/>
      <c r="AA86" s="58"/>
      <c r="AB86" s="58"/>
      <c r="AC86" s="58"/>
      <c r="AD86" s="58"/>
      <c r="AE86" s="58"/>
      <c r="AF86" s="58"/>
      <c r="BO86" s="57">
        <f>$BU$56*0.5</f>
        <v>5.5</v>
      </c>
      <c r="BP86" s="48">
        <f>$BU$57*0.5</f>
        <v>5.5</v>
      </c>
      <c r="BQ86" s="101">
        <f>BK46</f>
        <v>0</v>
      </c>
      <c r="BR86" s="101" t="str">
        <f>"Genou :"&amp; _xlfn.CONCAT(" ",BQ86)</f>
        <v>Genou : 0</v>
      </c>
      <c r="BS86" s="101"/>
      <c r="BT86" s="101"/>
      <c r="BU86" s="101"/>
      <c r="BV86" s="101"/>
      <c r="BW86" s="103"/>
      <c r="BX86" s="1"/>
      <c r="BY86" s="1"/>
      <c r="BZ86" s="1"/>
      <c r="CA86" s="1"/>
      <c r="CB86" s="1"/>
    </row>
    <row r="87" spans="1:80" x14ac:dyDescent="0.3">
      <c r="A87" s="40"/>
      <c r="B87" s="64"/>
      <c r="C87" s="41"/>
      <c r="D87" s="41"/>
      <c r="E87" s="41"/>
      <c r="F87" s="41"/>
      <c r="G87" s="41"/>
      <c r="H87" s="41"/>
      <c r="I87" s="41"/>
      <c r="J87" s="41"/>
      <c r="K87" s="41"/>
      <c r="L87" s="41"/>
      <c r="M87" s="41"/>
      <c r="N87" s="42"/>
      <c r="O87" s="41"/>
      <c r="P87" s="64"/>
      <c r="Q87" s="58"/>
      <c r="R87" s="60"/>
      <c r="S87" s="58"/>
      <c r="T87" s="58"/>
      <c r="U87" s="58"/>
      <c r="V87" s="58"/>
      <c r="W87" s="58"/>
      <c r="X87" s="58"/>
      <c r="Y87" s="58"/>
      <c r="Z87" s="58"/>
      <c r="AA87" s="58"/>
      <c r="AB87" s="58"/>
      <c r="AC87" s="58"/>
      <c r="AD87" s="58"/>
      <c r="AE87" s="58"/>
      <c r="AF87" s="58"/>
      <c r="BO87" s="57">
        <f>$BU$56*1</f>
        <v>11</v>
      </c>
      <c r="BP87" s="48">
        <f>$BU$57*1</f>
        <v>11</v>
      </c>
      <c r="BQ87" s="101"/>
      <c r="BR87" s="101"/>
      <c r="BS87" s="101"/>
      <c r="BT87" s="101"/>
      <c r="BU87" s="101"/>
      <c r="BV87" s="101"/>
      <c r="BW87" s="103"/>
      <c r="BX87" s="1"/>
      <c r="BY87" s="1"/>
      <c r="BZ87" s="1"/>
      <c r="CA87" s="1"/>
      <c r="CB87" s="1"/>
    </row>
    <row r="88" spans="1:80" x14ac:dyDescent="0.3">
      <c r="A88" s="66"/>
      <c r="B88" s="67"/>
      <c r="C88" s="67"/>
      <c r="D88" s="67"/>
      <c r="E88" s="67"/>
      <c r="F88" s="67"/>
      <c r="G88" s="67"/>
      <c r="H88" s="67"/>
      <c r="I88" s="67"/>
      <c r="J88" s="67"/>
      <c r="K88" s="67"/>
      <c r="L88" s="67"/>
      <c r="M88" s="67"/>
      <c r="N88" s="68"/>
      <c r="O88" s="67"/>
      <c r="P88" s="67"/>
      <c r="Q88" s="58"/>
      <c r="R88" s="60"/>
      <c r="S88" s="58"/>
      <c r="T88" s="58"/>
      <c r="U88" s="58"/>
      <c r="V88" s="58"/>
      <c r="W88" s="58"/>
      <c r="X88" s="58"/>
      <c r="Y88" s="58"/>
      <c r="Z88" s="58"/>
      <c r="AA88" s="58"/>
      <c r="AB88" s="58"/>
      <c r="AC88" s="58"/>
      <c r="AD88" s="58"/>
      <c r="AE88" s="58"/>
      <c r="AF88" s="58"/>
      <c r="BO88" s="57">
        <f>$BU$56*1.5</f>
        <v>16.5</v>
      </c>
      <c r="BP88" s="48">
        <f>$BU$57*1.5</f>
        <v>16.5</v>
      </c>
      <c r="BQ88" s="101">
        <f>BK47</f>
        <v>0</v>
      </c>
      <c r="BR88" s="101" t="str">
        <f>"Cheville :"&amp; _xlfn.CONCAT(" ",BQ88)</f>
        <v>Cheville : 0</v>
      </c>
      <c r="BS88" s="101"/>
      <c r="BT88" s="101"/>
      <c r="BU88" s="101"/>
      <c r="BV88" s="101" t="str">
        <f>"Pied :"&amp; _xlfn.CONCAT(" ",BW88)</f>
        <v>Pied : 0</v>
      </c>
      <c r="BW88" s="103">
        <f>BK48</f>
        <v>0</v>
      </c>
      <c r="BX88" s="1"/>
      <c r="BY88" s="1"/>
      <c r="BZ88" s="1"/>
      <c r="CA88" s="1"/>
      <c r="CB88" s="1"/>
    </row>
    <row r="89" spans="1:80" x14ac:dyDescent="0.3">
      <c r="A89" s="66"/>
      <c r="B89" s="67"/>
      <c r="C89" s="67"/>
      <c r="D89" s="67"/>
      <c r="E89" s="67"/>
      <c r="F89" s="67"/>
      <c r="G89" s="67"/>
      <c r="H89" s="67"/>
      <c r="I89" s="67"/>
      <c r="J89" s="67"/>
      <c r="K89" s="67"/>
      <c r="L89" s="67"/>
      <c r="M89" s="67"/>
      <c r="N89" s="68"/>
      <c r="O89" s="67"/>
      <c r="P89" s="67"/>
      <c r="Q89" s="58"/>
      <c r="R89" s="60"/>
      <c r="S89" s="58"/>
      <c r="T89" s="58"/>
      <c r="U89" s="58"/>
      <c r="V89" s="58"/>
      <c r="W89" s="58"/>
      <c r="X89" s="58"/>
      <c r="Y89" s="58"/>
      <c r="Z89" s="58"/>
      <c r="AA89" s="58"/>
      <c r="AB89" s="58"/>
      <c r="AC89" s="58"/>
      <c r="AD89" s="58"/>
      <c r="AE89" s="58"/>
      <c r="AF89" s="58"/>
      <c r="BO89" s="57">
        <f>$BU$56*100</f>
        <v>1100</v>
      </c>
      <c r="BP89" s="48">
        <f>$BU$57*100</f>
        <v>1100</v>
      </c>
      <c r="BQ89" s="101"/>
      <c r="BR89" s="101"/>
      <c r="BS89" s="101"/>
      <c r="BT89" s="101"/>
      <c r="BU89" s="101"/>
      <c r="BV89" s="101"/>
      <c r="BW89" s="103"/>
      <c r="BX89" s="1"/>
      <c r="BY89" s="1"/>
      <c r="BZ89" s="1"/>
      <c r="CA89" s="1"/>
      <c r="CB89" s="1"/>
    </row>
    <row r="90" spans="1:80" x14ac:dyDescent="0.3">
      <c r="C90" s="58"/>
      <c r="D90" s="58"/>
      <c r="E90" s="58"/>
      <c r="F90" s="58"/>
      <c r="G90" s="58"/>
      <c r="H90" s="58"/>
      <c r="I90" s="58"/>
      <c r="J90" s="58"/>
      <c r="K90" s="58"/>
      <c r="L90" s="58"/>
      <c r="M90" s="58"/>
      <c r="N90" s="58"/>
      <c r="O90" s="58"/>
      <c r="P90" s="58"/>
      <c r="Q90" s="58"/>
      <c r="R90" s="60"/>
      <c r="S90" s="58"/>
      <c r="T90" s="58"/>
      <c r="U90" s="58"/>
      <c r="V90" s="58"/>
      <c r="W90" s="58"/>
      <c r="X90" s="58"/>
      <c r="Y90" s="58"/>
      <c r="Z90" s="58"/>
      <c r="AA90" s="58"/>
      <c r="AB90" s="58"/>
      <c r="AC90" s="58"/>
      <c r="AD90" s="58"/>
      <c r="AE90" s="58"/>
      <c r="AF90" s="58"/>
      <c r="BO90" s="69"/>
      <c r="BP90" s="70"/>
      <c r="BQ90" s="101"/>
      <c r="BR90" s="101"/>
      <c r="BS90" s="101"/>
      <c r="BT90" s="101"/>
      <c r="BU90" s="101"/>
      <c r="BV90" s="101"/>
      <c r="BW90" s="103"/>
    </row>
    <row r="91" spans="1:80" x14ac:dyDescent="0.3">
      <c r="C91" s="58"/>
      <c r="D91" s="58"/>
      <c r="E91" s="58"/>
      <c r="F91" s="58"/>
      <c r="G91" s="58"/>
      <c r="H91" s="58"/>
      <c r="I91" s="58"/>
      <c r="J91" s="58"/>
      <c r="K91" s="58"/>
      <c r="L91" s="58"/>
      <c r="M91" s="58"/>
      <c r="N91" s="58"/>
      <c r="O91" s="58"/>
      <c r="P91" s="58"/>
      <c r="Q91" s="58"/>
      <c r="R91" s="60"/>
      <c r="S91" s="58"/>
      <c r="T91" s="58"/>
      <c r="U91" s="58"/>
      <c r="V91" s="58"/>
      <c r="W91" s="58"/>
      <c r="X91" s="58"/>
      <c r="Y91" s="58"/>
      <c r="Z91" s="58"/>
      <c r="AA91" s="58"/>
      <c r="AB91" s="58"/>
      <c r="AC91" s="58"/>
      <c r="AD91" s="58"/>
      <c r="AE91" s="58"/>
      <c r="AF91" s="58"/>
      <c r="BO91" s="69"/>
      <c r="BP91" s="70"/>
      <c r="BQ91" s="101"/>
      <c r="BR91" s="101"/>
      <c r="BS91" s="101"/>
      <c r="BT91" s="101"/>
      <c r="BU91" s="101"/>
      <c r="BV91" s="101"/>
      <c r="BW91" s="103"/>
    </row>
    <row r="92" spans="1:80" ht="15" thickBot="1" x14ac:dyDescent="0.35">
      <c r="C92" s="58"/>
      <c r="D92" s="58"/>
      <c r="E92" s="58"/>
      <c r="F92" s="58"/>
      <c r="G92" s="58"/>
      <c r="H92" s="58"/>
      <c r="I92" s="58"/>
      <c r="J92" s="58"/>
      <c r="K92" s="58"/>
      <c r="L92" s="58"/>
      <c r="M92" s="58"/>
      <c r="N92" s="58"/>
      <c r="O92" s="58"/>
      <c r="P92" s="58"/>
      <c r="Q92" s="58"/>
      <c r="R92" s="60"/>
      <c r="S92" s="58"/>
      <c r="T92" s="58"/>
      <c r="U92" s="58"/>
      <c r="V92" s="58"/>
      <c r="W92" s="58"/>
      <c r="X92" s="58"/>
      <c r="Y92" s="58"/>
      <c r="Z92" s="58"/>
      <c r="AA92" s="58"/>
      <c r="AB92" s="58"/>
      <c r="AC92" s="58"/>
      <c r="AD92" s="58"/>
      <c r="AE92" s="58"/>
      <c r="AF92" s="58"/>
      <c r="BO92" s="61"/>
      <c r="BP92" s="55"/>
      <c r="BQ92" s="104"/>
      <c r="BR92" s="104"/>
      <c r="BS92" s="104"/>
      <c r="BT92" s="104"/>
      <c r="BU92" s="104"/>
      <c r="BV92" s="104"/>
      <c r="BW92" s="105"/>
    </row>
    <row r="93" spans="1:80" x14ac:dyDescent="0.3">
      <c r="C93" s="58"/>
      <c r="D93" s="58"/>
      <c r="E93" s="58"/>
      <c r="F93" s="58"/>
      <c r="G93" s="58"/>
      <c r="H93" s="58"/>
      <c r="I93" s="58"/>
      <c r="J93" s="58"/>
      <c r="K93" s="58"/>
      <c r="L93" s="58"/>
      <c r="M93" s="58"/>
      <c r="N93" s="58"/>
      <c r="O93" s="58"/>
      <c r="P93" s="58"/>
      <c r="Q93" s="58"/>
      <c r="R93" s="58"/>
      <c r="S93" s="58"/>
      <c r="T93" s="58"/>
      <c r="U93" s="58"/>
      <c r="V93" s="58"/>
      <c r="W93" s="58"/>
    </row>
    <row r="94" spans="1:80" x14ac:dyDescent="0.3">
      <c r="C94" s="58"/>
      <c r="D94" s="58"/>
      <c r="E94" s="58"/>
      <c r="F94" s="58"/>
      <c r="G94" s="58"/>
      <c r="H94" s="58"/>
      <c r="I94" s="58"/>
      <c r="J94" s="58"/>
      <c r="K94" s="58"/>
      <c r="L94" s="58"/>
      <c r="M94" s="58"/>
      <c r="N94" s="58"/>
      <c r="O94" s="58"/>
      <c r="P94" s="58"/>
      <c r="Q94" s="58"/>
      <c r="R94" s="58"/>
      <c r="S94" s="58"/>
      <c r="T94" s="58"/>
      <c r="U94" s="58"/>
      <c r="V94" s="58"/>
      <c r="W94" s="58"/>
    </row>
    <row r="95" spans="1:80" x14ac:dyDescent="0.3">
      <c r="C95" s="58"/>
      <c r="D95" s="58"/>
      <c r="E95" s="58"/>
      <c r="F95" s="58"/>
      <c r="G95" s="58"/>
      <c r="H95" s="58"/>
      <c r="I95" s="58"/>
      <c r="J95" s="58"/>
      <c r="K95" s="58"/>
      <c r="L95" s="58"/>
      <c r="M95" s="58"/>
      <c r="N95" s="58"/>
      <c r="O95" s="58"/>
      <c r="P95" s="58"/>
      <c r="Q95" s="58"/>
      <c r="R95" s="58"/>
      <c r="S95" s="58"/>
      <c r="T95" s="58"/>
      <c r="U95" s="58"/>
      <c r="V95" s="58"/>
      <c r="W95" s="58"/>
    </row>
    <row r="96" spans="1:80" x14ac:dyDescent="0.3">
      <c r="C96" s="58"/>
      <c r="D96" s="58"/>
      <c r="E96" s="58"/>
      <c r="F96" s="58"/>
      <c r="G96" s="58"/>
      <c r="H96" s="58"/>
      <c r="I96" s="58"/>
      <c r="J96" s="58"/>
      <c r="K96" s="58"/>
      <c r="L96" s="58"/>
      <c r="M96" s="58"/>
      <c r="N96" s="58"/>
      <c r="O96" s="58"/>
      <c r="P96" s="58"/>
      <c r="Q96" s="58"/>
      <c r="R96" s="58"/>
      <c r="S96" s="58"/>
      <c r="T96" s="58"/>
      <c r="U96" s="58"/>
      <c r="V96" s="58"/>
      <c r="W96" s="58"/>
    </row>
  </sheetData>
  <mergeCells count="29">
    <mergeCell ref="BO55:BR55"/>
    <mergeCell ref="BO56:BR56"/>
    <mergeCell ref="BO62:BQ73"/>
    <mergeCell ref="BO57:BR57"/>
    <mergeCell ref="BO58:BR58"/>
    <mergeCell ref="BO59:BR59"/>
    <mergeCell ref="BP61:BR61"/>
    <mergeCell ref="BO60:BS60"/>
    <mergeCell ref="BR49:BU49"/>
    <mergeCell ref="BR50:BU50"/>
    <mergeCell ref="BU53:BW53"/>
    <mergeCell ref="BO53:BT53"/>
    <mergeCell ref="BO54:BR54"/>
    <mergeCell ref="BR51:BU51"/>
    <mergeCell ref="BV54:BW54"/>
    <mergeCell ref="BY57:BY58"/>
    <mergeCell ref="BZ57:BZ58"/>
    <mergeCell ref="BY61:BY62"/>
    <mergeCell ref="BS54:BT54"/>
    <mergeCell ref="BS55:BT55"/>
    <mergeCell ref="BS56:BT56"/>
    <mergeCell ref="BS57:BT57"/>
    <mergeCell ref="BS58:BT58"/>
    <mergeCell ref="BV55:BW55"/>
    <mergeCell ref="BV56:BW56"/>
    <mergeCell ref="BV57:BW57"/>
    <mergeCell ref="BV58:BW58"/>
    <mergeCell ref="BV59:BW59"/>
    <mergeCell ref="BT60:BW60"/>
  </mergeCells>
  <phoneticPr fontId="8" type="noConversion"/>
  <conditionalFormatting sqref="BR77">
    <cfRule type="expression" dxfId="144" priority="30">
      <formula>$BQ$77&gt;0</formula>
    </cfRule>
    <cfRule type="expression" dxfId="143" priority="31">
      <formula>$BQ$77&lt;=0</formula>
    </cfRule>
  </conditionalFormatting>
  <conditionalFormatting sqref="BR81">
    <cfRule type="expression" dxfId="142" priority="28">
      <formula>$BQ$81&gt;0</formula>
    </cfRule>
    <cfRule type="expression" dxfId="141" priority="29">
      <formula>$BQ$81&lt;=0</formula>
    </cfRule>
  </conditionalFormatting>
  <conditionalFormatting sqref="BR83">
    <cfRule type="expression" dxfId="140" priority="26">
      <formula>$BQ$83&gt;0</formula>
    </cfRule>
    <cfRule type="expression" dxfId="139" priority="27">
      <formula>$BQ$83&lt;=0</formula>
    </cfRule>
  </conditionalFormatting>
  <conditionalFormatting sqref="BR84">
    <cfRule type="expression" dxfId="138" priority="24">
      <formula>$BQ$84&gt;0</formula>
    </cfRule>
    <cfRule type="expression" dxfId="137" priority="25">
      <formula>$BQ$84&lt;=0</formula>
    </cfRule>
  </conditionalFormatting>
  <conditionalFormatting sqref="BR86">
    <cfRule type="expression" dxfId="136" priority="22">
      <formula>$BQ$86&gt;0</formula>
    </cfRule>
    <cfRule type="expression" dxfId="135" priority="23">
      <formula>$BQ$86&lt;=0</formula>
    </cfRule>
  </conditionalFormatting>
  <conditionalFormatting sqref="BR88">
    <cfRule type="expression" dxfId="134" priority="20">
      <formula>$BQ$88&gt;0</formula>
    </cfRule>
    <cfRule type="expression" dxfId="133" priority="21">
      <formula>$BQ$88&lt;=0</formula>
    </cfRule>
  </conditionalFormatting>
  <conditionalFormatting sqref="BV74">
    <cfRule type="expression" dxfId="132" priority="18">
      <formula>$BW$74&gt;0</formula>
    </cfRule>
    <cfRule type="expression" dxfId="131" priority="19">
      <formula>$BW$74&lt;=0</formula>
    </cfRule>
  </conditionalFormatting>
  <conditionalFormatting sqref="BV75">
    <cfRule type="expression" dxfId="130" priority="16">
      <formula>$BW$75&gt;0</formula>
    </cfRule>
    <cfRule type="expression" dxfId="129" priority="17">
      <formula>$BW$75&lt;=0</formula>
    </cfRule>
  </conditionalFormatting>
  <conditionalFormatting sqref="BV76">
    <cfRule type="expression" dxfId="128" priority="14">
      <formula>$BW$76&gt;0</formula>
    </cfRule>
    <cfRule type="expression" dxfId="127" priority="15">
      <formula>$BW$76&lt;=0</formula>
    </cfRule>
  </conditionalFormatting>
  <conditionalFormatting sqref="BV77">
    <cfRule type="expression" dxfId="126" priority="12">
      <formula>$BW$77&gt;0</formula>
    </cfRule>
    <cfRule type="expression" dxfId="125" priority="13">
      <formula>$BW$77&lt;=0</formula>
    </cfRule>
  </conditionalFormatting>
  <conditionalFormatting sqref="BV80">
    <cfRule type="expression" dxfId="124" priority="10">
      <formula>$BW$80&gt;0</formula>
    </cfRule>
    <cfRule type="expression" dxfId="123" priority="11">
      <formula>$BW$80&lt;=0</formula>
    </cfRule>
  </conditionalFormatting>
  <conditionalFormatting sqref="BV82">
    <cfRule type="expression" dxfId="122" priority="8">
      <formula>$BW$82&gt;0</formula>
    </cfRule>
    <cfRule type="expression" dxfId="121" priority="9">
      <formula>$BW$82&lt;=0</formula>
    </cfRule>
  </conditionalFormatting>
  <conditionalFormatting sqref="BV84">
    <cfRule type="expression" dxfId="120" priority="6">
      <formula>$BW$84&gt;0</formula>
    </cfRule>
    <cfRule type="expression" dxfId="119" priority="7">
      <formula>$BW$84&lt;=0</formula>
    </cfRule>
  </conditionalFormatting>
  <conditionalFormatting sqref="BV88">
    <cfRule type="expression" dxfId="118" priority="4">
      <formula>$BW$88&gt;0</formula>
    </cfRule>
    <cfRule type="expression" dxfId="117" priority="5">
      <formula>$BW$88&lt;=0</formula>
    </cfRule>
  </conditionalFormatting>
  <conditionalFormatting sqref="BR75">
    <cfRule type="expression" dxfId="116" priority="36">
      <formula>$BQ$75&gt;0</formula>
    </cfRule>
    <cfRule type="expression" dxfId="115" priority="37">
      <formula>$BQ$75&lt;=0</formula>
    </cfRule>
  </conditionalFormatting>
  <conditionalFormatting sqref="BP76">
    <cfRule type="expression" dxfId="114" priority="40">
      <formula>$BP$75&gt;0</formula>
    </cfRule>
    <cfRule type="expression" dxfId="113" priority="41">
      <formula>$BP$75&lt;=0</formula>
    </cfRule>
  </conditionalFormatting>
  <conditionalFormatting sqref="BR79">
    <cfRule type="expression" dxfId="112" priority="1">
      <formula>$BQ$79&gt;0</formula>
    </cfRule>
    <cfRule type="expression" dxfId="111" priority="2">
      <formula>$BQ$79&lt;=0</formula>
    </cfRule>
  </conditionalFormatting>
  <pageMargins left="7.874015748031496E-2" right="7.874015748031496E-2" top="7.874015748031496E-2" bottom="7.874015748031496E-2" header="7.874015748031496E-2" footer="7.874015748031496E-2"/>
  <pageSetup paperSize="9" scale="94" firstPageNumber="0" orientation="portrait" verticalDpi="300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2205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CELLULE</vt:lpstr>
      <vt:lpstr>CELLULE!Zone_d_impression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MONSIUERR</dc:creator>
  <dc:description/>
  <cp:lastModifiedBy>Etienne FELIZOT</cp:lastModifiedBy>
  <cp:revision>92</cp:revision>
  <cp:lastPrinted>2022-09-18T17:29:23Z</cp:lastPrinted>
  <dcterms:created xsi:type="dcterms:W3CDTF">2021-01-26T08:53:09Z</dcterms:created>
  <dcterms:modified xsi:type="dcterms:W3CDTF">2022-09-18T20:53:47Z</dcterms:modified>
  <dc:language>fr-FR</dc:language>
</cp:coreProperties>
</file>