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gtvsocial82\PartageSocial\01. Modèles Devis-Contrats-Rupture\3. Rupture\Rupture Conventionnelle\"/>
    </mc:Choice>
  </mc:AlternateContent>
  <bookViews>
    <workbookView xWindow="0" yWindow="0" windowWidth="20490" windowHeight="7620"/>
  </bookViews>
  <sheets>
    <sheet name="RC81" sheetId="1" r:id="rId1"/>
    <sheet name="RC82" sheetId="3" r:id="rId2"/>
    <sheet name="Jours Fériés" sheetId="2" state="hidden" r:id="rId3"/>
  </sheets>
  <externalReferences>
    <externalReference r:id="rId4"/>
    <externalReference r:id="rId5"/>
  </externalReferences>
  <definedNames>
    <definedName name="Année">'[1]Grille modulation'!$AM$2:$AM$25</definedName>
    <definedName name="feries">[2]donnée!$F$4:$F$16</definedName>
    <definedName name="mois" localSheetId="1">#REF!</definedName>
    <definedName name="mois">#REF!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3" l="1"/>
  <c r="O10" i="3" s="1"/>
  <c r="H10" i="3"/>
  <c r="H9" i="3" s="1"/>
  <c r="L7" i="3"/>
  <c r="L6" i="3" s="1"/>
  <c r="L4" i="3" s="1"/>
  <c r="L3" i="3" s="1"/>
  <c r="D4" i="3"/>
  <c r="D5" i="3" s="1"/>
  <c r="D6" i="3" s="1"/>
  <c r="D7" i="3" s="1"/>
  <c r="D8" i="3" l="1"/>
  <c r="D9" i="3" s="1"/>
  <c r="G10" i="3" s="1"/>
  <c r="F10" i="3" s="1"/>
  <c r="H8" i="3"/>
  <c r="K7" i="3" s="1"/>
  <c r="J7" i="3" s="1"/>
  <c r="H7" i="3" s="1"/>
  <c r="H6" i="3" s="1"/>
  <c r="H4" i="3" s="1"/>
  <c r="H3" i="3" s="1"/>
  <c r="N10" i="3"/>
  <c r="L10" i="3" s="1"/>
  <c r="G13" i="3"/>
  <c r="L7" i="1"/>
  <c r="L6" i="1" s="1"/>
  <c r="L4" i="1" s="1"/>
  <c r="H11" i="1"/>
  <c r="H10" i="1" s="1"/>
  <c r="H9" i="1" s="1"/>
  <c r="H8" i="1" s="1"/>
  <c r="K7" i="1" s="1"/>
  <c r="J7" i="1" s="1"/>
  <c r="H7" i="1" s="1"/>
  <c r="H6" i="1" s="1"/>
  <c r="H4" i="1" s="1"/>
  <c r="H3" i="1" s="1"/>
  <c r="L11" i="3" l="1"/>
  <c r="D10" i="3"/>
  <c r="D11" i="3" s="1"/>
  <c r="L9" i="1"/>
  <c r="L10" i="1" l="1"/>
  <c r="O11" i="1" s="1"/>
  <c r="N11" i="1" s="1"/>
  <c r="L11" i="1" s="1"/>
  <c r="L3" i="1"/>
  <c r="D4" i="1"/>
  <c r="D5" i="1" l="1"/>
  <c r="D6" i="1" s="1"/>
  <c r="D7" i="1" s="1"/>
  <c r="D8" i="1" l="1"/>
  <c r="D9" i="1" s="1"/>
  <c r="D10" i="1" s="1"/>
  <c r="G11" i="1" s="1"/>
  <c r="F11" i="1" s="1"/>
  <c r="E16" i="2"/>
  <c r="C16" i="2" s="1"/>
  <c r="E14" i="2"/>
  <c r="C14" i="2" s="1"/>
  <c r="E8" i="2"/>
  <c r="C8" i="2" s="1"/>
  <c r="E6" i="2"/>
  <c r="E12" i="2" s="1"/>
  <c r="C2" i="2"/>
  <c r="E17" i="2" s="1"/>
  <c r="D11" i="1" l="1"/>
  <c r="L12" i="1"/>
  <c r="F17" i="2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  <c r="D12" i="1" l="1"/>
</calcChain>
</file>

<file path=xl/comments1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2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<sst xmlns="http://schemas.openxmlformats.org/spreadsheetml/2006/main" count="103" uniqueCount="57">
  <si>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</si>
  <si>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</si>
  <si>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</si>
  <si>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</si>
  <si>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</si>
  <si>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</si>
  <si>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</si>
  <si>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</si>
  <si>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</si>
  <si>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</si>
  <si>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</si>
  <si>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</si>
  <si>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</si>
  <si>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</si>
  <si>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</si>
  <si>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</si>
  <si>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</si>
  <si>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</si>
  <si>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</si>
  <si>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</si>
  <si>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</si>
  <si>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</si>
  <si>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</si>
  <si>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</si>
  <si>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</si>
  <si>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</si>
  <si>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</si>
  <si>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</si>
  <si>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</si>
  <si>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</si>
  <si>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</si>
  <si>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</si>
  <si>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</si>
  <si>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</si>
  <si>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</si>
  <si>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</si>
  <si>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</si>
  <si>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</si>
  <si>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</si>
  <si>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</si>
  <si>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</si>
  <si>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</si>
  <si>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</si>
  <si>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</si>
  <si>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</si>
  <si>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</si>
  <si>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Dépôt de la demande d'homologation à la DIRECCTE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</si>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</sst>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9"/>
      <color indexed="81"/>
      <name val="Tahoma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15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4" fillId="0" borderId="0" xfId="0" applyNumberFormat="1" applyFont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</xf>
    <xf numFmtId="49" fontId="16" fillId="0" borderId="0" xfId="0" applyNumberFormat="1" applyFont="1" applyAlignment="1" applyProtection="1">
      <alignment horizontal="center"/>
    </xf>
    <xf numFmtId="0" fontId="19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textRotation="90"/>
    </xf>
  </cellXfs>
  <cellStyles count="2">
    <cellStyle name="Normal" xfId="0" builtinId="0"/>
    <cellStyle name="Normal 2" xfId="1"/>
  </cellStyles>
  <dxfs count="8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</xdr:row>
      <xdr:rowOff>9525</xdr:rowOff>
    </xdr:from>
    <xdr:to>
      <xdr:col>16</xdr:col>
      <xdr:colOff>0</xdr:colOff>
      <xdr:row>10</xdr:row>
      <xdr:rowOff>514350</xdr:rowOff>
    </xdr:to>
    <xdr:cxnSp macro="">
      <xdr:nvCxnSpPr>
        <xdr:cNvPr id="3" name="Connecteur droit avec flèche 2"/>
        <xdr:cNvCxnSpPr/>
      </xdr:nvCxnSpPr>
      <xdr:spPr>
        <a:xfrm>
          <a:off x="9277350" y="276225"/>
          <a:ext cx="0" cy="37528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Microsoft/Windows/Temporary%20Internet%20Files/Content.IE5/H0HWKXT6/Tableau%20%20heure%20travail%20v3%20-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1"/>
  <sheetViews>
    <sheetView tabSelected="1" zoomScaleNormal="100" workbookViewId="0">
      <selection activeCell="H12" sqref="H12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customWidth="1"/>
    <col min="5" max="5" width="15.85546875" style="36" hidden="1" customWidth="1"/>
    <col min="6" max="6" width="8.85546875" style="36" hidden="1" customWidth="1"/>
    <col min="7" max="7" width="10.7109375" style="36" hidden="1" customWidth="1"/>
    <col min="8" max="8" width="21.42578125" style="36" customWidth="1"/>
    <col min="9" max="10" width="15.85546875" style="36" hidden="1" customWidth="1"/>
    <col min="11" max="11" width="3.7109375" style="36" hidden="1" customWidth="1"/>
    <col min="12" max="12" width="21.42578125" style="36" customWidth="1"/>
    <col min="13" max="14" width="11.42578125" style="36" hidden="1" customWidth="1"/>
    <col min="15" max="15" width="7.140625" style="36" hidden="1" customWidth="1"/>
    <col min="16" max="16" width="5.42578125" style="36" customWidth="1"/>
    <col min="17" max="16384" width="11.42578125" style="36"/>
  </cols>
  <sheetData>
    <row r="1" spans="1:16" ht="28.5" customHeight="1">
      <c r="A1" s="91" t="s">
        <v>20</v>
      </c>
      <c r="B1" s="91"/>
      <c r="C1" s="91"/>
      <c r="D1" s="91"/>
      <c r="E1" s="45"/>
      <c r="F1" s="51"/>
      <c r="G1" s="51"/>
    </row>
    <row r="2" spans="1:16" s="43" customFormat="1" ht="15.75">
      <c r="A2" s="94" t="s">
        <v>21</v>
      </c>
      <c r="B2" s="95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3"/>
      <c r="P2" s="101" t="s">
        <v>47</v>
      </c>
    </row>
    <row r="3" spans="1:16" ht="23.25" customHeight="1">
      <c r="A3" s="96" t="s">
        <v>44</v>
      </c>
      <c r="B3" s="97"/>
      <c r="C3" s="34" t="s">
        <v>23</v>
      </c>
      <c r="D3" s="39">
        <v>44120</v>
      </c>
      <c r="E3" s="48"/>
      <c r="F3" s="48"/>
      <c r="G3" s="48"/>
      <c r="H3" s="44">
        <f>WORKDAY.INTL(H4,I3,11,'Jours Fériés'!E5:E30)</f>
        <v>44121</v>
      </c>
      <c r="I3" s="50">
        <v>-6</v>
      </c>
      <c r="J3" s="50"/>
      <c r="K3" s="50"/>
      <c r="L3" s="37">
        <f>WORKDAY.INTL(L4,M3,11,'Jours Fériés'!$E$5:$E$30)</f>
        <v>44121</v>
      </c>
      <c r="M3" s="54">
        <v>-6</v>
      </c>
      <c r="P3" s="101"/>
    </row>
    <row r="4" spans="1:16" ht="25.5">
      <c r="A4" s="92" t="s">
        <v>24</v>
      </c>
      <c r="B4" s="93"/>
      <c r="C4" s="35" t="s">
        <v>25</v>
      </c>
      <c r="D4" s="37">
        <f>WORKDAY.INTL(D3,E4,11,'Jours Fériés'!E5:E30)</f>
        <v>44127</v>
      </c>
      <c r="E4" s="49">
        <v>6</v>
      </c>
      <c r="F4" s="49"/>
      <c r="G4" s="49"/>
      <c r="H4" s="44">
        <f>WORKDAY.INTL(H6,I4,11,'Jours Fériés'!E5:E30)</f>
        <v>44128</v>
      </c>
      <c r="I4" s="50">
        <v>-1</v>
      </c>
      <c r="J4" s="50"/>
      <c r="K4" s="50"/>
      <c r="L4" s="37">
        <f>WORKDAY.INTL(L6,M4,11,'Jours Fériés'!$E$5:$E$30)</f>
        <v>44128</v>
      </c>
      <c r="M4" s="55">
        <v>-1</v>
      </c>
      <c r="N4" s="47"/>
      <c r="P4" s="101"/>
    </row>
    <row r="5" spans="1:16" ht="25.5">
      <c r="A5" s="34" t="s">
        <v>26</v>
      </c>
      <c r="B5" s="40"/>
      <c r="C5" s="35" t="s">
        <v>27</v>
      </c>
      <c r="D5" s="37">
        <f>IF(B5="X",WORKDAY.INTL(D4,E5,11,'Jours Fériés'!E5:E30),D4)</f>
        <v>44127</v>
      </c>
      <c r="E5" s="49">
        <v>5</v>
      </c>
      <c r="F5" s="49"/>
      <c r="G5" s="49"/>
      <c r="H5" s="44"/>
      <c r="I5" s="50"/>
      <c r="J5" s="50"/>
      <c r="K5" s="50"/>
      <c r="L5" s="37"/>
      <c r="M5" s="54"/>
      <c r="N5" s="47"/>
      <c r="P5" s="101"/>
    </row>
    <row r="6" spans="1:16">
      <c r="A6" s="92" t="s">
        <v>28</v>
      </c>
      <c r="B6" s="93"/>
      <c r="C6" s="35" t="s">
        <v>29</v>
      </c>
      <c r="D6" s="37">
        <f>D5+E6</f>
        <v>44128</v>
      </c>
      <c r="E6" s="49">
        <v>1</v>
      </c>
      <c r="F6" s="49"/>
      <c r="G6" s="49"/>
      <c r="H6" s="44">
        <f>IF(ISNUMBER(MATCH(IF(WEEKDAY(H7+I6,2)=6,H7+I6-1,IF(WEEKDAY(H7+I6,2)=7,H7+I6-2,H7+I6)),fer,0)),IF(WEEKDAY(H7+I6,2)=6,H7+I6-1,IF(WEEKDAY(H7+I6,2)=7,H7+I6-2,H7+I6))+1,IF(WEEKDAY(H7+I6,2)=6,H7+I6-1,IF(WEEKDAY(H7+I6,2)=7,H7+I6-2,H7+I6)))</f>
        <v>44130</v>
      </c>
      <c r="I6" s="50">
        <v>-14</v>
      </c>
      <c r="J6" s="50"/>
      <c r="K6" s="50"/>
      <c r="L6" s="44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54">
        <v>-14</v>
      </c>
      <c r="N6" s="47"/>
      <c r="P6" s="101"/>
    </row>
    <row r="7" spans="1:16" ht="38.25">
      <c r="A7" s="92" t="s">
        <v>30</v>
      </c>
      <c r="B7" s="93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44144</v>
      </c>
      <c r="E7" s="49">
        <v>14</v>
      </c>
      <c r="F7" s="49"/>
      <c r="G7" s="49"/>
      <c r="H7" s="44">
        <f>IF(J7="samedi",K7-1,K7)</f>
        <v>44144</v>
      </c>
      <c r="I7" s="50">
        <v>-1</v>
      </c>
      <c r="J7" s="50" t="str">
        <f xml:space="preserve"> CHOOSE(WEEKDAY(K7,2),"lundi","mardi","mercredi","jeudi","vendredi","samedi","dimanche")</f>
        <v>lundi</v>
      </c>
      <c r="K7" s="44">
        <f>WORKDAY.INTL(H8,I7,11,'Jours Fériés'!$E$5:$E$30)</f>
        <v>44144</v>
      </c>
      <c r="L7" s="37">
        <f>WORKDAY.INTL(L8,M7,11,'Jours Fériés'!$E$5:$E$30)</f>
        <v>44144</v>
      </c>
      <c r="M7" s="54">
        <v>-1</v>
      </c>
      <c r="N7" s="47"/>
      <c r="P7" s="101"/>
    </row>
    <row r="8" spans="1:16" ht="23.25" customHeight="1">
      <c r="A8" s="96" t="s">
        <v>31</v>
      </c>
      <c r="B8" s="97"/>
      <c r="C8" s="34" t="s">
        <v>32</v>
      </c>
      <c r="D8" s="37">
        <f>WORKDAY(D7+1,0,'Jours Fériés'!E5:E30)</f>
        <v>44145</v>
      </c>
      <c r="E8" s="49">
        <v>1</v>
      </c>
      <c r="F8" s="49"/>
      <c r="G8" s="49"/>
      <c r="H8" s="44">
        <f>WORKDAY.INTL(H9,I8,11,'Jours Fériés'!$E$5:$E$30)</f>
        <v>44145</v>
      </c>
      <c r="I8" s="50">
        <v>-3</v>
      </c>
      <c r="J8" s="50"/>
      <c r="K8" s="50"/>
      <c r="L8" s="39">
        <v>44145</v>
      </c>
      <c r="M8" s="56"/>
      <c r="N8" s="47"/>
      <c r="P8" s="101"/>
    </row>
    <row r="9" spans="1:16">
      <c r="A9" s="96" t="s">
        <v>41</v>
      </c>
      <c r="B9" s="97"/>
      <c r="C9" s="35" t="s">
        <v>43</v>
      </c>
      <c r="D9" s="37">
        <f>WORKDAY.INTL(D8,E9,11,'Jours Fériés'!E5:E30)</f>
        <v>44149</v>
      </c>
      <c r="E9" s="49">
        <v>3</v>
      </c>
      <c r="F9" s="49"/>
      <c r="G9" s="49"/>
      <c r="H9" s="44">
        <f>WORKDAY.INTL(H10,I9,11,'Jours Fériés'!$E$5:$E$30)</f>
        <v>44149</v>
      </c>
      <c r="I9" s="50">
        <v>-1</v>
      </c>
      <c r="J9" s="50"/>
      <c r="K9" s="50"/>
      <c r="L9" s="37">
        <f>WORKDAY.INTL(L8,M9,11,'Jours Fériés'!$E$5:$E$30)</f>
        <v>44149</v>
      </c>
      <c r="M9" s="54">
        <v>3</v>
      </c>
      <c r="N9" s="47"/>
      <c r="P9" s="101"/>
    </row>
    <row r="10" spans="1:16" ht="25.5">
      <c r="A10" s="92" t="s">
        <v>33</v>
      </c>
      <c r="B10" s="93"/>
      <c r="C10" s="35" t="s">
        <v>42</v>
      </c>
      <c r="D10" s="37">
        <f>WORKDAY.INTL(D9,E10,11,'Jours Fériés'!E5:E30)</f>
        <v>44151</v>
      </c>
      <c r="E10" s="49">
        <v>1</v>
      </c>
      <c r="F10" s="49"/>
      <c r="G10" s="49"/>
      <c r="H10" s="44">
        <f>WORKDAY.INTL(H11,I10,11,'Jours Fériés'!$E$5:$E$30)</f>
        <v>44151</v>
      </c>
      <c r="I10" s="50">
        <v>-14</v>
      </c>
      <c r="J10" s="50"/>
      <c r="K10" s="50"/>
      <c r="L10" s="37">
        <f>WORKDAY.INTL(L9,M10,11,'Jours Fériés'!$E$5:$E$30)</f>
        <v>44151</v>
      </c>
      <c r="M10" s="54">
        <v>1</v>
      </c>
      <c r="N10" s="47"/>
      <c r="P10" s="101"/>
    </row>
    <row r="11" spans="1:16" ht="38.25">
      <c r="A11" s="92" t="s">
        <v>34</v>
      </c>
      <c r="B11" s="93"/>
      <c r="C11" s="35" t="s">
        <v>35</v>
      </c>
      <c r="D11" s="37">
        <f>IF(F11="samedi",G11+2,G11)</f>
        <v>44167</v>
      </c>
      <c r="E11" s="49">
        <v>14</v>
      </c>
      <c r="F11" s="46" t="str">
        <f xml:space="preserve"> CHOOSE(WEEKDAY(G11,2),"lundi","mardi","mercredi","jeudi","vendredi","samedi","dimanche")</f>
        <v>mercredi</v>
      </c>
      <c r="G11" s="37">
        <f>WORKDAY.INTL(D10,E11,11,'Jours Fériés'!E5:E30)</f>
        <v>44167</v>
      </c>
      <c r="H11" s="44">
        <f>WORKDAY.INTL(H12,I11,11,'Jours Fériés'!E5:E30)</f>
        <v>44167</v>
      </c>
      <c r="I11" s="49">
        <v>-1</v>
      </c>
      <c r="J11" s="49"/>
      <c r="K11" s="49"/>
      <c r="L11" s="37">
        <f>IF(N11="samedi",O11+2,O11)</f>
        <v>44167</v>
      </c>
      <c r="M11" s="54">
        <v>14</v>
      </c>
      <c r="N11" s="47" t="str">
        <f xml:space="preserve"> CHOOSE(WEEKDAY(O11,2),"lundi","mardi","mercredi","jeudi","vendredi","samedi","dimanche")</f>
        <v>mercredi</v>
      </c>
      <c r="O11" s="57">
        <f>WORKDAY.INTL(L10,M11,11,'Jours Fériés'!$E$5:$E$30)</f>
        <v>44167</v>
      </c>
      <c r="P11" s="101"/>
    </row>
    <row r="12" spans="1:16" ht="42.75" customHeight="1">
      <c r="A12" s="92" t="s">
        <v>36</v>
      </c>
      <c r="B12" s="93"/>
      <c r="C12" s="35" t="s">
        <v>37</v>
      </c>
      <c r="D12" s="38">
        <f>D11+E12</f>
        <v>44168</v>
      </c>
      <c r="E12" s="52">
        <v>1</v>
      </c>
      <c r="F12" s="52"/>
      <c r="G12" s="52"/>
      <c r="H12" s="39">
        <v>44168</v>
      </c>
      <c r="I12" s="39"/>
      <c r="J12" s="39"/>
      <c r="K12" s="39"/>
      <c r="L12" s="38">
        <f>WORKDAY.INTL(L11,M12,11,'Jours Fériés'!$E$5:$E$30)</f>
        <v>44168</v>
      </c>
      <c r="M12" s="54">
        <v>1</v>
      </c>
      <c r="N12" s="47"/>
      <c r="P12" s="101"/>
    </row>
    <row r="13" spans="1:16" ht="7.5" customHeight="1">
      <c r="N13" s="46"/>
    </row>
    <row r="14" spans="1:16" ht="27.75" customHeight="1">
      <c r="A14" s="102" t="s">
        <v>54</v>
      </c>
      <c r="B14" s="102"/>
      <c r="C14" s="61" t="s">
        <v>48</v>
      </c>
      <c r="D14" s="60"/>
      <c r="E14" s="60"/>
      <c r="F14" s="60"/>
      <c r="G14" s="60"/>
      <c r="H14" s="60"/>
      <c r="I14" s="60"/>
      <c r="J14" s="60"/>
      <c r="K14" s="60"/>
      <c r="L14" s="60"/>
      <c r="N14" s="46"/>
    </row>
    <row r="15" spans="1:16" ht="33" customHeight="1">
      <c r="A15" s="98" t="s">
        <v>52</v>
      </c>
      <c r="B15" s="98"/>
      <c r="C15" s="58" t="s">
        <v>49</v>
      </c>
      <c r="D15" s="62"/>
      <c r="E15" s="62"/>
      <c r="F15" s="62"/>
      <c r="G15" s="62"/>
      <c r="H15" s="62"/>
      <c r="I15" s="62"/>
      <c r="J15" s="62"/>
      <c r="K15" s="62"/>
      <c r="L15" s="62"/>
      <c r="N15" s="46"/>
    </row>
    <row r="16" spans="1:16" ht="15" customHeight="1">
      <c r="A16" s="99" t="s">
        <v>53</v>
      </c>
      <c r="B16" s="99"/>
      <c r="C16" s="58" t="s">
        <v>50</v>
      </c>
      <c r="D16" s="62"/>
      <c r="E16" s="62"/>
      <c r="F16" s="62"/>
      <c r="G16" s="62"/>
      <c r="H16" s="62"/>
      <c r="I16" s="62"/>
      <c r="J16" s="62"/>
      <c r="K16" s="62"/>
      <c r="L16" s="62"/>
      <c r="N16" s="46"/>
    </row>
    <row r="17" spans="1:16">
      <c r="C17" s="58" t="s">
        <v>51</v>
      </c>
      <c r="D17" s="62"/>
      <c r="E17" s="62"/>
      <c r="F17" s="62"/>
      <c r="G17" s="62"/>
      <c r="H17" s="62"/>
      <c r="I17" s="62"/>
      <c r="J17" s="62"/>
      <c r="K17" s="62"/>
      <c r="L17" s="62"/>
      <c r="N17" s="46"/>
    </row>
    <row r="18" spans="1:16">
      <c r="C18" s="59" t="s">
        <v>55</v>
      </c>
      <c r="D18" s="63"/>
      <c r="E18" s="63"/>
      <c r="F18" s="63"/>
      <c r="G18" s="63"/>
      <c r="H18" s="63"/>
      <c r="I18" s="63"/>
      <c r="J18" s="63"/>
      <c r="K18" s="63"/>
      <c r="L18" s="63"/>
      <c r="N18" s="46"/>
    </row>
    <row r="19" spans="1:16" ht="12" customHeight="1">
      <c r="D19" s="59"/>
      <c r="E19" s="59"/>
      <c r="F19" s="59"/>
      <c r="G19" s="59"/>
      <c r="H19" s="59"/>
      <c r="I19" s="59"/>
      <c r="J19" s="59"/>
      <c r="K19" s="59"/>
      <c r="L19" s="59"/>
      <c r="N19" s="46"/>
    </row>
    <row r="20" spans="1:16">
      <c r="A20" s="100" t="s">
        <v>56</v>
      </c>
      <c r="B20" s="100"/>
      <c r="C20" s="100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</row>
    <row r="21" spans="1:16">
      <c r="A21" s="100"/>
      <c r="B21" s="100"/>
      <c r="C21" s="100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</row>
  </sheetData>
  <sheetProtection sheet="1" formatCells="0" formatColumns="0" deleteColumns="0" selectLockedCells="1"/>
  <mergeCells count="16">
    <mergeCell ref="A15:B15"/>
    <mergeCell ref="A16:B16"/>
    <mergeCell ref="A20:C21"/>
    <mergeCell ref="P2:P12"/>
    <mergeCell ref="A14:B14"/>
    <mergeCell ref="A1:D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</mergeCells>
  <conditionalFormatting sqref="I5:K5">
    <cfRule type="cellIs" dxfId="7" priority="4" operator="equal">
      <formula>$H$4</formula>
    </cfRule>
  </conditionalFormatting>
  <conditionalFormatting sqref="D5:G5">
    <cfRule type="cellIs" dxfId="6" priority="5" operator="equal">
      <formula>$D$4</formula>
    </cfRule>
  </conditionalFormatting>
  <conditionalFormatting sqref="L5">
    <cfRule type="cellIs" dxfId="5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L11" 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0"/>
  <sheetViews>
    <sheetView zoomScaleNormal="100" workbookViewId="0">
      <selection activeCell="D3" sqref="D3"/>
    </sheetView>
  </sheetViews>
  <sheetFormatPr baseColWidth="10" defaultRowHeight="15"/>
  <cols>
    <col min="1" max="1" width="43.5703125" style="68" customWidth="1"/>
    <col min="2" max="2" width="5.5703125" style="68" customWidth="1"/>
    <col min="3" max="3" width="57.5703125" style="68" customWidth="1"/>
    <col min="4" max="4" width="21.42578125" style="68" customWidth="1"/>
    <col min="5" max="5" width="15.85546875" style="68" hidden="1" customWidth="1"/>
    <col min="6" max="6" width="8.85546875" style="68" hidden="1" customWidth="1"/>
    <col min="7" max="7" width="15.85546875" style="68" hidden="1" customWidth="1"/>
    <col min="8" max="8" width="21.42578125" style="68" customWidth="1"/>
    <col min="9" max="11" width="15.85546875" style="68" hidden="1" customWidth="1"/>
    <col min="12" max="12" width="21.42578125" style="68" customWidth="1"/>
    <col min="13" max="15" width="11.42578125" style="68" hidden="1" customWidth="1"/>
    <col min="16" max="16" width="3.85546875" style="68" bestFit="1" customWidth="1"/>
    <col min="17" max="16384" width="11.42578125" style="68"/>
  </cols>
  <sheetData>
    <row r="1" spans="1:16" ht="21">
      <c r="A1" s="103" t="s">
        <v>20</v>
      </c>
      <c r="B1" s="103"/>
      <c r="C1" s="103"/>
      <c r="D1" s="103"/>
      <c r="E1" s="67"/>
      <c r="F1" s="67"/>
      <c r="G1" s="67"/>
    </row>
    <row r="2" spans="1:16" s="72" customFormat="1" ht="15.75" customHeight="1">
      <c r="A2" s="104" t="s">
        <v>21</v>
      </c>
      <c r="B2" s="105"/>
      <c r="C2" s="69" t="s">
        <v>22</v>
      </c>
      <c r="D2" s="70" t="s">
        <v>38</v>
      </c>
      <c r="E2" s="70"/>
      <c r="F2" s="70"/>
      <c r="G2" s="70"/>
      <c r="H2" s="70" t="s">
        <v>39</v>
      </c>
      <c r="I2" s="70"/>
      <c r="J2" s="70"/>
      <c r="K2" s="70"/>
      <c r="L2" s="70" t="s">
        <v>40</v>
      </c>
      <c r="M2" s="71"/>
      <c r="P2" s="114" t="s">
        <v>47</v>
      </c>
    </row>
    <row r="3" spans="1:16" ht="23.25" customHeight="1">
      <c r="A3" s="106" t="s">
        <v>44</v>
      </c>
      <c r="B3" s="107"/>
      <c r="C3" s="73" t="s">
        <v>23</v>
      </c>
      <c r="D3" s="39">
        <v>44126</v>
      </c>
      <c r="E3" s="74"/>
      <c r="F3" s="74"/>
      <c r="G3" s="74"/>
      <c r="H3" s="75">
        <f>WORKDAY.INTL(H4,I3,11,'Jours Fériés'!E5:E30)</f>
        <v>44126</v>
      </c>
      <c r="I3" s="76">
        <v>-6</v>
      </c>
      <c r="J3" s="76"/>
      <c r="K3" s="76"/>
      <c r="L3" s="77">
        <f>WORKDAY.INTL(L4,M3,11,'Jours Fériés'!$E$5:$E$30)</f>
        <v>44121</v>
      </c>
      <c r="M3" s="78">
        <v>-6</v>
      </c>
      <c r="P3" s="114"/>
    </row>
    <row r="4" spans="1:16" ht="25.5">
      <c r="A4" s="108" t="s">
        <v>24</v>
      </c>
      <c r="B4" s="109"/>
      <c r="C4" s="79" t="s">
        <v>25</v>
      </c>
      <c r="D4" s="77">
        <f>WORKDAY.INTL(D3,E4,11,'Jours Fériés'!E5:E30)</f>
        <v>44133</v>
      </c>
      <c r="E4" s="80">
        <v>6</v>
      </c>
      <c r="F4" s="80"/>
      <c r="G4" s="80"/>
      <c r="H4" s="75">
        <f>WORKDAY.INTL(H6,I4,11,'Jours Fériés'!E5:E30)</f>
        <v>44133</v>
      </c>
      <c r="I4" s="76">
        <v>-1</v>
      </c>
      <c r="J4" s="76"/>
      <c r="K4" s="76"/>
      <c r="L4" s="77">
        <f>WORKDAY.INTL(L6,M4,11,'Jours Fériés'!$E$5:$E$30)</f>
        <v>44128</v>
      </c>
      <c r="M4" s="81">
        <v>-1</v>
      </c>
      <c r="N4" s="82"/>
      <c r="P4" s="114"/>
    </row>
    <row r="5" spans="1:16" ht="25.5">
      <c r="A5" s="73" t="s">
        <v>26</v>
      </c>
      <c r="B5" s="40"/>
      <c r="C5" s="79" t="s">
        <v>27</v>
      </c>
      <c r="D5" s="77">
        <f>IF(B5="X",WORKDAY.INTL(D4,E5,11,'Jours Fériés'!E5:E30),D4)</f>
        <v>44133</v>
      </c>
      <c r="E5" s="80">
        <v>5</v>
      </c>
      <c r="F5" s="80"/>
      <c r="G5" s="80"/>
      <c r="H5" s="75"/>
      <c r="I5" s="76"/>
      <c r="J5" s="76"/>
      <c r="K5" s="76"/>
      <c r="L5" s="77"/>
      <c r="M5" s="78"/>
      <c r="N5" s="82"/>
      <c r="P5" s="114"/>
    </row>
    <row r="6" spans="1:16">
      <c r="A6" s="108" t="s">
        <v>28</v>
      </c>
      <c r="B6" s="109"/>
      <c r="C6" s="79" t="s">
        <v>29</v>
      </c>
      <c r="D6" s="77">
        <f>D5+E6</f>
        <v>44134</v>
      </c>
      <c r="E6" s="80">
        <v>1</v>
      </c>
      <c r="F6" s="80"/>
      <c r="G6" s="80"/>
      <c r="H6" s="75">
        <f>IF(ISNUMBER(MATCH(IF(WEEKDAY(H7+I6,2)=6,H7+I6-1,IF(WEEKDAY(H7+I6,2)=7,H7+I6-2,H7+I6)),fer,0)),IF(WEEKDAY(H7+I6,2)=6,H7+I6-1,IF(WEEKDAY(H7+I6,2)=7,H7+I6-2,H7+I6))+1,IF(WEEKDAY(H7+I6,2)=6,H7+I6-1,IF(WEEKDAY(H7+I6,2)=7,H7+I6-2,H7+I6)))</f>
        <v>44134</v>
      </c>
      <c r="I6" s="76">
        <v>-14</v>
      </c>
      <c r="J6" s="76"/>
      <c r="K6" s="76"/>
      <c r="L6" s="75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78">
        <v>-14</v>
      </c>
      <c r="N6" s="82"/>
      <c r="P6" s="114"/>
    </row>
    <row r="7" spans="1:16" ht="38.25">
      <c r="A7" s="108" t="s">
        <v>30</v>
      </c>
      <c r="B7" s="109"/>
      <c r="C7" s="79" t="s">
        <v>45</v>
      </c>
      <c r="D7" s="77">
        <f>IF(ISNUMBER(MATCH(IF(WEEKDAY(D6+E7,2)=6,D6+E7+2,IF(WEEKDAY(D6+E7,2)=7,D6+E7+1,D6+E7)),fer,0)),IF(WEEKDAY(D6+E7,2)=6,D6+E7+2,IF(WEEKDAY(D6+E7,2)=7,D6+E7+1,D6+E7))+1,IF(WEEKDAY(D6+E7,2)=6,D6+E7+2,IF(WEEKDAY(D6+E7,2)=7,D6+E7+1,D6+E7)))</f>
        <v>44148</v>
      </c>
      <c r="E7" s="80">
        <v>14</v>
      </c>
      <c r="F7" s="80"/>
      <c r="G7" s="80"/>
      <c r="H7" s="75">
        <f>IF(J7="samedi",K7-1,K7)</f>
        <v>44148</v>
      </c>
      <c r="I7" s="76">
        <v>-1</v>
      </c>
      <c r="J7" s="76" t="str">
        <f xml:space="preserve"> CHOOSE(WEEKDAY(K7,2),"lundi","mardi","mercredi","jeudi","vendredi","samedi","dimanche")</f>
        <v>samedi</v>
      </c>
      <c r="K7" s="75">
        <f>WORKDAY.INTL(H8,I7,11,'Jours Fériés'!$E$5:$E$30)</f>
        <v>44149</v>
      </c>
      <c r="L7" s="77">
        <f>WORKDAY.INTL(L8,M7,11,'Jours Fériés'!$E$5:$E$30)</f>
        <v>44144</v>
      </c>
      <c r="M7" s="78">
        <v>-1</v>
      </c>
      <c r="N7" s="82"/>
      <c r="P7" s="114"/>
    </row>
    <row r="8" spans="1:16" ht="23.25" customHeight="1">
      <c r="A8" s="106" t="s">
        <v>46</v>
      </c>
      <c r="B8" s="107"/>
      <c r="C8" s="73" t="s">
        <v>32</v>
      </c>
      <c r="D8" s="77">
        <f>IF(ISNUMBER(MATCH(IF(WEEKDAY(D7+E8,2)=6,D7+E8+2,IF(WEEKDAY(D7+E8,2)=7,D7+E8+1,D7+E8)),fer,0)),IF(WEEKDAY(D7+E8,2)=6,D7+E8+2,IF(WEEKDAY(D7+E8,2)=7,D7+E8+1,D7+E8))+1,IF(WEEKDAY(D7+E8,2)=6,D7+E8+2,IF(WEEKDAY(D7+E8,2)=7,D7+E8+1,D7+E8)))</f>
        <v>44151</v>
      </c>
      <c r="E8" s="80">
        <v>1</v>
      </c>
      <c r="F8" s="80"/>
      <c r="G8" s="80"/>
      <c r="H8" s="75">
        <f>IF(ISNUMBER(MATCH(IF(WEEKDAY(H9+I8,2)=6,H9+I8-1,IF(WEEKDAY(H9+I8,2)=7,H9+I8-2,H9+I8)),fer,0)),IF(WEEKDAY(H9+I8,2)=6,H9+I8-1,IF(WEEKDAY(H9+I8,2)=7,H9+I8-2,H9+I8))+1,IF(WEEKDAY(H9+I8,2)=6,H9+I8-1,IF(WEEKDAY(H9+I8,2)=7,H9+I8-2,H9+I8)))</f>
        <v>44151</v>
      </c>
      <c r="I8" s="76">
        <v>-1</v>
      </c>
      <c r="J8" s="76"/>
      <c r="K8" s="76"/>
      <c r="L8" s="39">
        <v>44145</v>
      </c>
      <c r="M8" s="83"/>
      <c r="N8" s="82"/>
      <c r="P8" s="114"/>
    </row>
    <row r="9" spans="1:16" ht="25.5">
      <c r="A9" s="108" t="s">
        <v>33</v>
      </c>
      <c r="B9" s="109"/>
      <c r="C9" s="79" t="s">
        <v>42</v>
      </c>
      <c r="D9" s="77">
        <f>WORKDAY.INTL(D8,E9,11,'Jours Fériés'!E5:E30)</f>
        <v>44152</v>
      </c>
      <c r="E9" s="80">
        <v>1</v>
      </c>
      <c r="F9" s="80"/>
      <c r="G9" s="80"/>
      <c r="H9" s="75">
        <f>WORKDAY.INTL(H10,I9,11,'Jours Fériés'!$E$5:$E$30)</f>
        <v>44152</v>
      </c>
      <c r="I9" s="76">
        <v>-14</v>
      </c>
      <c r="J9" s="76"/>
      <c r="K9" s="76"/>
      <c r="L9" s="77">
        <f>WORKDAY.INTL(L8,M9,11,'Jours Fériés'!$E$5:$E$30)</f>
        <v>44147</v>
      </c>
      <c r="M9" s="78">
        <v>1</v>
      </c>
      <c r="N9" s="82"/>
      <c r="P9" s="114"/>
    </row>
    <row r="10" spans="1:16" ht="38.25">
      <c r="A10" s="108" t="s">
        <v>34</v>
      </c>
      <c r="B10" s="109"/>
      <c r="C10" s="79" t="s">
        <v>35</v>
      </c>
      <c r="D10" s="77">
        <f>IF(F10="samedi",G10+2,G10)</f>
        <v>44168</v>
      </c>
      <c r="E10" s="80">
        <v>14</v>
      </c>
      <c r="F10" s="84" t="str">
        <f xml:space="preserve"> CHOOSE(WEEKDAY(G10,2),"lundi","mardi","mercredi","jeudi","vendredi","samedi","dimanche")</f>
        <v>jeudi</v>
      </c>
      <c r="G10" s="77">
        <f>WORKDAY.INTL(D9,E10,11,'Jours Fériés'!E5:E30)</f>
        <v>44168</v>
      </c>
      <c r="H10" s="75">
        <f>WORKDAY.INTL(H11,I10,11,'Jours Fériés'!E5:E30)</f>
        <v>44168</v>
      </c>
      <c r="I10" s="80">
        <v>-1</v>
      </c>
      <c r="J10" s="80"/>
      <c r="K10" s="80"/>
      <c r="L10" s="77">
        <f>IF(N10="samedi",O10+2,O10)</f>
        <v>44165</v>
      </c>
      <c r="M10" s="78">
        <v>14</v>
      </c>
      <c r="N10" s="82" t="str">
        <f xml:space="preserve"> CHOOSE(WEEKDAY(O10,2),"lundi","mardi","mercredi","jeudi","vendredi","samedi","dimanche")</f>
        <v>samedi</v>
      </c>
      <c r="O10" s="85">
        <f>WORKDAY.INTL(L9,M10,11,'Jours Fériés'!$E$5:$E$30)</f>
        <v>44163</v>
      </c>
      <c r="P10" s="114"/>
    </row>
    <row r="11" spans="1:16" ht="42.75" customHeight="1">
      <c r="A11" s="108" t="s">
        <v>36</v>
      </c>
      <c r="B11" s="109"/>
      <c r="C11" s="79" t="s">
        <v>37</v>
      </c>
      <c r="D11" s="86">
        <f>D10+E11</f>
        <v>44169</v>
      </c>
      <c r="E11" s="87">
        <v>1</v>
      </c>
      <c r="F11" s="87"/>
      <c r="G11" s="87"/>
      <c r="H11" s="39">
        <v>44169</v>
      </c>
      <c r="I11" s="66"/>
      <c r="J11" s="66"/>
      <c r="K11" s="66"/>
      <c r="L11" s="86">
        <f>WORKDAY.INTL(L10,M11,11,'Jours Fériés'!$E$5:$E$30)</f>
        <v>44166</v>
      </c>
      <c r="M11" s="78">
        <v>1</v>
      </c>
      <c r="N11" s="82"/>
      <c r="P11" s="114"/>
    </row>
    <row r="12" spans="1:16">
      <c r="N12" s="84"/>
      <c r="P12" s="114"/>
    </row>
    <row r="13" spans="1:16" ht="30.75" customHeight="1">
      <c r="A13" s="110" t="s">
        <v>54</v>
      </c>
      <c r="B13" s="110"/>
      <c r="C13" s="88" t="s">
        <v>48</v>
      </c>
      <c r="G13" s="68">
        <f>IF(ISNUMBER(MATCH(IF(WEEKDAY(D6+E7,2)=6,D6+E7+2,IF(WEEKDAY(D6+E7,2)=7,D6+E7+1,D6+E7)),fer,0)),IF(WEEKDAY(D6+E7,2)=6,D6+E7+2,IF(WEEKDAY(D6+E7,2)=7,D6+E7+1,D6+E7))+1,IF(WEEKDAY(D6+E7,2)=6,D6+E7+2,IF(WEEKDAY(D6+E7,2)=7,D6+E7+1,D6+E7)))</f>
        <v>44148</v>
      </c>
    </row>
    <row r="14" spans="1:16" ht="32.25" customHeight="1">
      <c r="A14" s="111" t="s">
        <v>52</v>
      </c>
      <c r="B14" s="111"/>
      <c r="C14" s="89" t="s">
        <v>49</v>
      </c>
    </row>
    <row r="15" spans="1:16">
      <c r="A15" s="112" t="s">
        <v>53</v>
      </c>
      <c r="B15" s="112"/>
      <c r="C15" s="89" t="s">
        <v>50</v>
      </c>
    </row>
    <row r="16" spans="1:16">
      <c r="C16" s="89" t="s">
        <v>51</v>
      </c>
    </row>
    <row r="17" spans="1:3">
      <c r="C17" s="90" t="s">
        <v>55</v>
      </c>
    </row>
    <row r="19" spans="1:3">
      <c r="A19" s="113" t="s">
        <v>56</v>
      </c>
      <c r="B19" s="113"/>
      <c r="C19" s="113"/>
    </row>
    <row r="20" spans="1:3">
      <c r="A20" s="113"/>
      <c r="B20" s="113"/>
      <c r="C20" s="113"/>
    </row>
  </sheetData>
  <sheetProtection sheet="1" formatCells="0" formatColumns="0" selectLockedCells="1"/>
  <mergeCells count="15">
    <mergeCell ref="A13:B13"/>
    <mergeCell ref="A14:B14"/>
    <mergeCell ref="A15:B15"/>
    <mergeCell ref="A19:C20"/>
    <mergeCell ref="P2:P12"/>
    <mergeCell ref="A8:B8"/>
    <mergeCell ref="A9:B9"/>
    <mergeCell ref="A10:B10"/>
    <mergeCell ref="A11:B11"/>
    <mergeCell ref="A7:B7"/>
    <mergeCell ref="A1:D1"/>
    <mergeCell ref="A2:B2"/>
    <mergeCell ref="A3:B3"/>
    <mergeCell ref="A4:B4"/>
    <mergeCell ref="A6:B6"/>
  </mergeCells>
  <conditionalFormatting sqref="I5:K5">
    <cfRule type="cellIs" dxfId="4" priority="2" operator="equal">
      <formula>$H$4</formula>
    </cfRule>
  </conditionalFormatting>
  <conditionalFormatting sqref="D5:G5">
    <cfRule type="cellIs" dxfId="3" priority="3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D4:D8 H3:H6 L3:L11 H8:H10 D9:D11" unlockedFormula="1"/>
    <ignoredError sqref="H7" formula="1" unlocked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RC81</vt:lpstr>
      <vt:lpstr>RC82</vt:lpstr>
      <vt:lpstr>Jours Fériés</vt:lpstr>
    </vt:vector>
  </TitlesOfParts>
  <Company>GTI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Jérôme MAURY</cp:lastModifiedBy>
  <cp:lastPrinted>2020-09-10T14:39:55Z</cp:lastPrinted>
  <dcterms:created xsi:type="dcterms:W3CDTF">2020-08-26T12:27:50Z</dcterms:created>
  <dcterms:modified xsi:type="dcterms:W3CDTF">2020-09-21T14:08:05Z</dcterms:modified>
</cp:coreProperties>
</file>