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saveExternalLinkValues="0" codeName="ThisWorkbook" autoCompressPictures="0"/>
  <bookViews>
    <workbookView xWindow="-120" yWindow="-120" windowWidth="29040" windowHeight="15840" tabRatio="553"/>
  </bookViews>
  <sheets>
    <sheet name="2 matchs 3 issues" sheetId="28" r:id="rId1"/>
  </sheets>
  <definedNames>
    <definedName name="athlestat">#REF!</definedName>
    <definedName name="Athlétisme">#REF!</definedName>
    <definedName name="Athlétisme_Femme">#REF!</definedName>
    <definedName name="Athlétisme_Homme">#REF!</definedName>
    <definedName name="Athlétisme_Test">#REF!</definedName>
    <definedName name="Baseball">#REF!</definedName>
    <definedName name="Baseball_Japon">#REF!</definedName>
    <definedName name="Baseball_Mexique">#REF!</definedName>
    <definedName name="Baseball_USA">#REF!</definedName>
    <definedName name="baseballstat">#REF!</definedName>
    <definedName name="Basket">#REF!</definedName>
    <definedName name="Basket_Allemagne">#REF!</definedName>
    <definedName name="Basket_Espagne">#REF!</definedName>
    <definedName name="Basket_Etats_Unis">#REF!</definedName>
    <definedName name="Basket_Europe">#REF!</definedName>
    <definedName name="Basket_france">#REF!</definedName>
    <definedName name="Basket_Grèce">#REF!</definedName>
    <definedName name="Basket_International">#REF!</definedName>
    <definedName name="Basket_Italie">#REF!</definedName>
    <definedName name="Basket_Russie">#REF!</definedName>
    <definedName name="Basket_Turquie">#REF!</definedName>
    <definedName name="BasketballStat">#REF!</definedName>
    <definedName name="Boxe">#REF!</definedName>
    <definedName name="Boxe_Femme">#REF!</definedName>
    <definedName name="Boxe_Homme">#REF!</definedName>
    <definedName name="boxestat">#REF!</definedName>
    <definedName name="Cyclisme">#REF!</definedName>
    <definedName name="Cyclisme_Femme">#REF!</definedName>
    <definedName name="Cyclisme_Homme">#REF!</definedName>
    <definedName name="cyclismestat">#REF!</definedName>
    <definedName name="Football">#REF!</definedName>
    <definedName name="Football_Allemagne">#REF!</definedName>
    <definedName name="Football_Américain">#REF!</definedName>
    <definedName name="Football_Angleterre">#REF!</definedName>
    <definedName name="Football_Argentine">#REF!</definedName>
    <definedName name="Football_AUTRE">#REF!</definedName>
    <definedName name="Football_Autriche">#REF!</definedName>
    <definedName name="Football_Belgique">#REF!</definedName>
    <definedName name="Football_Brésil">#REF!</definedName>
    <definedName name="Football_Croatie">#REF!</definedName>
    <definedName name="Football_Danemark">#REF!</definedName>
    <definedName name="Football_Ecosse">#REF!</definedName>
    <definedName name="Football_Espagne">#REF!</definedName>
    <definedName name="Football_Estonie">#REF!</definedName>
    <definedName name="Football_Etats_Unis">#REF!</definedName>
    <definedName name="Football_EtatsUnis">#REF!</definedName>
    <definedName name="Football_Europe">#REF!</definedName>
    <definedName name="Football_Finlande">#REF!</definedName>
    <definedName name="Football_France">#REF!</definedName>
    <definedName name="Football_Grèce">#REF!</definedName>
    <definedName name="Football_Hongrie">#REF!</definedName>
    <definedName name="Football_International">#REF!</definedName>
    <definedName name="Football_Irlande">#REF!</definedName>
    <definedName name="Football_Islande">#REF!</definedName>
    <definedName name="Football_Italie">#REF!</definedName>
    <definedName name="Football_Japon">#REF!</definedName>
    <definedName name="Football_Lituanie">#REF!</definedName>
    <definedName name="Football_Norvège">#REF!</definedName>
    <definedName name="Football_Pays_Bas">#REF!</definedName>
    <definedName name="Football_PaysBas">#REF!</definedName>
    <definedName name="Football_Pologne">#REF!</definedName>
    <definedName name="Football_Portugal">#REF!</definedName>
    <definedName name="Football_Rep._Tchèque">#REF!</definedName>
    <definedName name="Football_Roumanie">#REF!</definedName>
    <definedName name="Football_Russie">#REF!</definedName>
    <definedName name="Football_Serbie">#REF!</definedName>
    <definedName name="Football_Slovaquie">#REF!</definedName>
    <definedName name="Football_Suède">#REF!</definedName>
    <definedName name="Football_Suisse">#REF!</definedName>
    <definedName name="Football_Turquie">#REF!</definedName>
    <definedName name="Football_Ukraine">#REF!</definedName>
    <definedName name="Football_USA">#REF!</definedName>
    <definedName name="footballstat">#REF!</definedName>
    <definedName name="footusstat">#REF!</definedName>
    <definedName name="Formule_1">#REF!</definedName>
    <definedName name="formule1stat">#REF!</definedName>
    <definedName name="Golf">#REF!</definedName>
    <definedName name="Golf_Tour">#REF!</definedName>
    <definedName name="golfstat">#REF!</definedName>
    <definedName name="Grands_Prix">#REF!</definedName>
    <definedName name="Handball">#REF!</definedName>
    <definedName name="Handball_Allemagne">#REF!</definedName>
    <definedName name="Handball_Espagne">#REF!</definedName>
    <definedName name="Handball_Europe">#REF!</definedName>
    <definedName name="Handball_France">#REF!</definedName>
    <definedName name="Handball_International">#REF!</definedName>
    <definedName name="Handball_Suède">#REF!</definedName>
    <definedName name="Hockey_International">#REF!</definedName>
    <definedName name="Hockey_sur_Glace">#REF!</definedName>
    <definedName name="hockeystat">#REF!</definedName>
    <definedName name="Jeux_Olympiques">#REF!</definedName>
    <definedName name="JO_Mondial">#REF!</definedName>
    <definedName name="JOstat">#REF!</definedName>
    <definedName name="Multi_Sports">#REF!</definedName>
    <definedName name="Origine">#REF!</definedName>
    <definedName name="Rugby">#REF!</definedName>
    <definedName name="Rugby_Europe">#REF!</definedName>
    <definedName name="Rugby_France">#REF!</definedName>
    <definedName name="Rugby_GB">#REF!</definedName>
    <definedName name="Rugby_Hémisphère_Sud">#REF!</definedName>
    <definedName name="Rugby_international">#REF!</definedName>
    <definedName name="SPORT">#REF!</definedName>
    <definedName name="Sport_Perso_1">#REF!</definedName>
    <definedName name="Sport_Perso_2">#REF!</definedName>
    <definedName name="Sport_Perso_3">#REF!</definedName>
    <definedName name="Sport_Personnalisable_1">#REF!</definedName>
    <definedName name="Sports">#REF!</definedName>
    <definedName name="Tennis">#REF!</definedName>
    <definedName name="Tennis_International">#REF!</definedName>
    <definedName name="Turf">#REF!</definedName>
    <definedName name="Turf_International">#REF!</definedName>
    <definedName name="Volley_Ball">#REF!</definedName>
    <definedName name="Volleyball_France">#REF!</definedName>
    <definedName name="Volleyball_International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CRTarget Flags="-1"/>
      <mx:ArchID Flags="2"/>
    </ext>
  </extLst>
</workbook>
</file>

<file path=xl/calcChain.xml><?xml version="1.0" encoding="utf-8"?>
<calcChain xmlns="http://schemas.openxmlformats.org/spreadsheetml/2006/main">
  <c r="N40" i="28" l="1"/>
  <c r="M40" i="28"/>
  <c r="L40" i="28"/>
  <c r="K40" i="28"/>
  <c r="J40" i="28"/>
  <c r="I40" i="28"/>
  <c r="H40" i="28"/>
  <c r="G40" i="28"/>
  <c r="F40" i="28"/>
  <c r="E40" i="28"/>
  <c r="D40" i="28"/>
  <c r="N39" i="28"/>
  <c r="M39" i="28"/>
  <c r="L39" i="28"/>
  <c r="K39" i="28"/>
  <c r="J39" i="28"/>
  <c r="I39" i="28"/>
  <c r="H39" i="28"/>
  <c r="G39" i="28"/>
  <c r="F39" i="28"/>
  <c r="E39" i="28"/>
  <c r="D39" i="28"/>
  <c r="N38" i="28"/>
  <c r="M38" i="28"/>
  <c r="L38" i="28"/>
  <c r="K38" i="28"/>
  <c r="J38" i="28"/>
  <c r="I38" i="28"/>
  <c r="H38" i="28"/>
  <c r="G38" i="28"/>
  <c r="F38" i="28"/>
  <c r="E38" i="28"/>
  <c r="D38" i="28"/>
  <c r="N37" i="28"/>
  <c r="M37" i="28"/>
  <c r="L37" i="28"/>
  <c r="K37" i="28"/>
  <c r="J37" i="28"/>
  <c r="I37" i="28"/>
  <c r="H37" i="28"/>
  <c r="G37" i="28"/>
  <c r="F37" i="28"/>
  <c r="E37" i="28"/>
  <c r="D37" i="28"/>
  <c r="N36" i="28"/>
  <c r="M36" i="28"/>
  <c r="L36" i="28"/>
  <c r="K36" i="28"/>
  <c r="J36" i="28"/>
  <c r="I36" i="28"/>
  <c r="H36" i="28"/>
  <c r="G36" i="28"/>
  <c r="F36" i="28"/>
  <c r="E36" i="28"/>
  <c r="D36" i="28"/>
  <c r="N35" i="28"/>
  <c r="M35" i="28"/>
  <c r="L35" i="28"/>
  <c r="K35" i="28"/>
  <c r="J35" i="28"/>
  <c r="I35" i="28"/>
  <c r="H35" i="28"/>
  <c r="G35" i="28"/>
  <c r="F35" i="28"/>
  <c r="E35" i="28"/>
  <c r="D35" i="28"/>
  <c r="N34" i="28"/>
  <c r="M34" i="28"/>
  <c r="L34" i="28"/>
  <c r="K34" i="28"/>
  <c r="J34" i="28"/>
  <c r="I34" i="28"/>
  <c r="H34" i="28"/>
  <c r="G34" i="28"/>
  <c r="F34" i="28"/>
  <c r="E34" i="28"/>
  <c r="D34" i="28"/>
  <c r="N33" i="28"/>
  <c r="M33" i="28"/>
  <c r="L33" i="28"/>
  <c r="K33" i="28"/>
  <c r="J33" i="28"/>
  <c r="I33" i="28"/>
  <c r="H33" i="28"/>
  <c r="G33" i="28"/>
  <c r="F33" i="28"/>
  <c r="E33" i="28"/>
  <c r="D33" i="28"/>
  <c r="N32" i="28"/>
  <c r="M32" i="28"/>
  <c r="L32" i="28"/>
  <c r="K32" i="28"/>
  <c r="J32" i="28"/>
  <c r="I32" i="28"/>
  <c r="H32" i="28"/>
  <c r="G32" i="28"/>
  <c r="F32" i="28"/>
  <c r="E32" i="28"/>
  <c r="D32" i="28"/>
  <c r="J27" i="28"/>
  <c r="I27" i="28"/>
  <c r="J26" i="28"/>
  <c r="I26" i="28"/>
  <c r="J25" i="28"/>
  <c r="I25" i="28"/>
  <c r="J24" i="28"/>
  <c r="I24" i="28"/>
  <c r="J23" i="28"/>
  <c r="I23" i="28"/>
  <c r="J22" i="28"/>
  <c r="I22" i="28"/>
  <c r="J21" i="28"/>
  <c r="I21" i="28"/>
  <c r="J20" i="28"/>
  <c r="I20" i="28"/>
  <c r="J19" i="28"/>
  <c r="I19" i="28"/>
  <c r="J18" i="28"/>
  <c r="I18" i="28"/>
  <c r="J17" i="28"/>
  <c r="I17" i="28"/>
  <c r="J16" i="28"/>
  <c r="I16" i="28"/>
  <c r="H16" i="28"/>
  <c r="G16" i="28"/>
  <c r="F16" i="28"/>
  <c r="E16" i="28"/>
  <c r="D16" i="28"/>
  <c r="B16" i="28"/>
  <c r="B12" i="28"/>
  <c r="B40" i="28" s="1"/>
  <c r="A12" i="28"/>
  <c r="A40" i="28" s="1"/>
  <c r="B11" i="28"/>
  <c r="B39" i="28" s="1"/>
  <c r="A11" i="28"/>
  <c r="A39" i="28" s="1"/>
  <c r="C39" i="28" s="1"/>
  <c r="B10" i="28"/>
  <c r="A10" i="28"/>
  <c r="A38" i="28" s="1"/>
  <c r="B9" i="28"/>
  <c r="B37" i="28" s="1"/>
  <c r="A9" i="28"/>
  <c r="B8" i="28"/>
  <c r="B36" i="28" s="1"/>
  <c r="A8" i="28"/>
  <c r="B7" i="28"/>
  <c r="B35" i="28" s="1"/>
  <c r="A7" i="28"/>
  <c r="A35" i="28" s="1"/>
  <c r="C35" i="28" s="1"/>
  <c r="B6" i="28"/>
  <c r="A6" i="28"/>
  <c r="A34" i="28" s="1"/>
  <c r="B5" i="28"/>
  <c r="B33" i="28" s="1"/>
  <c r="A5" i="28"/>
  <c r="G4" i="28"/>
  <c r="G5" i="28" s="1"/>
  <c r="B4" i="28"/>
  <c r="B32" i="28" s="1"/>
  <c r="A4" i="28"/>
  <c r="A32" i="28" s="1"/>
  <c r="C32" i="28" s="1"/>
  <c r="O35" i="28" l="1"/>
  <c r="E7" i="28" s="1"/>
  <c r="G11" i="28"/>
  <c r="G6" i="28"/>
  <c r="O36" i="28"/>
  <c r="E8" i="28" s="1"/>
  <c r="O40" i="28"/>
  <c r="E12" i="28" s="1"/>
  <c r="O39" i="28"/>
  <c r="Q39" i="28" s="1"/>
  <c r="O32" i="28"/>
  <c r="Q32" i="28" s="1"/>
  <c r="O37" i="28"/>
  <c r="E9" i="28" s="1"/>
  <c r="O33" i="28"/>
  <c r="E5" i="28" s="1"/>
  <c r="F5" i="28" s="1"/>
  <c r="O38" i="28"/>
  <c r="Q38" i="28" s="1"/>
  <c r="O34" i="28"/>
  <c r="Q34" i="28" s="1"/>
  <c r="C40" i="28"/>
  <c r="C9" i="28"/>
  <c r="C5" i="28"/>
  <c r="C8" i="28"/>
  <c r="C12" i="28"/>
  <c r="C10" i="28"/>
  <c r="C7" i="28"/>
  <c r="C6" i="28"/>
  <c r="Q35" i="28"/>
  <c r="P35" i="28"/>
  <c r="G8" i="28"/>
  <c r="A33" i="28"/>
  <c r="C33" i="28" s="1"/>
  <c r="B34" i="28"/>
  <c r="C34" i="28" s="1"/>
  <c r="G9" i="28"/>
  <c r="A36" i="28"/>
  <c r="C36" i="28" s="1"/>
  <c r="C4" i="28"/>
  <c r="G12" i="28"/>
  <c r="A37" i="28"/>
  <c r="C37" i="28" s="1"/>
  <c r="G7" i="28"/>
  <c r="C11" i="28"/>
  <c r="G10" i="28"/>
  <c r="B38" i="28"/>
  <c r="C38" i="28" s="1"/>
  <c r="P40" i="28" l="1"/>
  <c r="Q40" i="28"/>
  <c r="Q36" i="28"/>
  <c r="P36" i="28"/>
  <c r="P32" i="28"/>
  <c r="P39" i="28"/>
  <c r="D11" i="28" s="1"/>
  <c r="P37" i="28"/>
  <c r="Q37" i="28"/>
  <c r="E11" i="28"/>
  <c r="F11" i="28" s="1"/>
  <c r="P33" i="28"/>
  <c r="E10" i="28"/>
  <c r="F10" i="28" s="1"/>
  <c r="P38" i="28"/>
  <c r="D10" i="28" s="1"/>
  <c r="P34" i="28"/>
  <c r="D6" i="28" s="1"/>
  <c r="Q33" i="28"/>
  <c r="E6" i="28"/>
  <c r="F6" i="28" s="1"/>
  <c r="F14" i="28" s="1"/>
  <c r="D7" i="28"/>
  <c r="F12" i="28"/>
  <c r="D12" i="28"/>
  <c r="F8" i="28"/>
  <c r="F7" i="28"/>
  <c r="F9" i="28"/>
  <c r="D8" i="28" l="1"/>
  <c r="D5" i="28"/>
  <c r="D9" i="28"/>
  <c r="H11" i="28"/>
  <c r="H6" i="28"/>
  <c r="H9" i="28"/>
  <c r="H12" i="28"/>
  <c r="H7" i="28"/>
  <c r="H10" i="28"/>
  <c r="H4" i="28"/>
  <c r="H8" i="28"/>
  <c r="H5" i="28"/>
</calcChain>
</file>

<file path=xl/sharedStrings.xml><?xml version="1.0" encoding="utf-8"?>
<sst xmlns="http://schemas.openxmlformats.org/spreadsheetml/2006/main" count="50" uniqueCount="29">
  <si>
    <t>Bwin</t>
  </si>
  <si>
    <t>PMU</t>
  </si>
  <si>
    <t>Betclic</t>
  </si>
  <si>
    <t>France Pari</t>
  </si>
  <si>
    <t>Betstar</t>
  </si>
  <si>
    <t>Netbet</t>
  </si>
  <si>
    <t>Pasinobet</t>
  </si>
  <si>
    <t>Zebet</t>
  </si>
  <si>
    <t>Unibet</t>
  </si>
  <si>
    <t>Winamax</t>
  </si>
  <si>
    <t>Parions sport</t>
  </si>
  <si>
    <t>ZEBET</t>
  </si>
  <si>
    <t>EQUIPE1</t>
  </si>
  <si>
    <t>EQUIPE2</t>
  </si>
  <si>
    <t>COTES</t>
  </si>
  <si>
    <t>MISE</t>
  </si>
  <si>
    <t>GAIN VISE</t>
  </si>
  <si>
    <t>GAINS NETS</t>
  </si>
  <si>
    <t>Meilleure cote</t>
  </si>
  <si>
    <t>BOOKS</t>
  </si>
  <si>
    <t>Parions Sport</t>
  </si>
  <si>
    <t>Meilleur BookMaker</t>
  </si>
  <si>
    <t>Doubles</t>
  </si>
  <si>
    <t>Match</t>
  </si>
  <si>
    <t>Si variation cotes</t>
  </si>
  <si>
    <t>LEIPZIG</t>
  </si>
  <si>
    <t>PARIS</t>
  </si>
  <si>
    <t>LYON</t>
  </si>
  <si>
    <t>BAYERN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</si>
</sst>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6" formatCode="0.000"/>
  </numFmts>
  <fonts count="1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color theme="7" tint="-0.249977111117893"/>
      <name val="Arial"/>
      <family val="2"/>
    </font>
    <font>
      <b/>
      <sz val="10"/>
      <color rgb="FFFF0000"/>
      <name val="Arial"/>
      <family val="2"/>
    </font>
    <font>
      <b/>
      <sz val="12"/>
      <name val="Cambria"/>
      <family val="1"/>
      <scheme val="major"/>
    </font>
    <font>
      <b/>
      <sz val="10"/>
      <color theme="8" tint="-0.249977111117893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66666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0" fillId="0" borderId="0" applyNumberForma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" fontId="7" fillId="3" borderId="1" xfId="0" applyNumberFormat="1" applyFont="1" applyFill="1" applyBorder="1" applyAlignment="1" applyProtection="1">
      <alignment horizontal="center" vertical="center"/>
      <protection locked="0"/>
    </xf>
    <xf numFmtId="2" fontId="5" fillId="3" borderId="1" xfId="0" applyNumberFormat="1" applyFont="1" applyFill="1" applyBorder="1" applyAlignment="1" applyProtection="1">
      <alignment horizontal="center" vertical="center"/>
      <protection locked="0"/>
    </xf>
    <xf numFmtId="166" fontId="5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3" borderId="1" xfId="0" applyNumberFormat="1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2" fontId="3" fillId="0" borderId="0" xfId="0" applyNumberFormat="1" applyFont="1"/>
  </cellXfs>
  <cellStyles count="7">
    <cellStyle name="Lien hypertexte 2" xfId="2"/>
    <cellStyle name="Lien hypertexte 3" xfId="6"/>
    <cellStyle name="Milliers 2" xfId="4"/>
    <cellStyle name="Normal" xfId="0" builtinId="0"/>
    <cellStyle name="Normal 2" xfId="1"/>
    <cellStyle name="Normal 3" xfId="5"/>
    <cellStyle name="Pourcentage 2" xfId="3"/>
  </cellStyles>
  <dxfs count="187"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</dxf>
    <dxf>
      <font>
        <b/>
        <i val="0"/>
      </font>
      <fill>
        <patternFill>
          <bgColor theme="6" tint="-0.24994659260841701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theme="3" tint="-0.49998474074526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5"/>
      </font>
      <fill>
        <patternFill>
          <bgColor theme="4" tint="-0.499984740745262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7E0021"/>
      <rgbColor rgb="00006411"/>
      <rgbColor rgb="00000080"/>
      <rgbColor rgb="00808000"/>
      <rgbColor rgb="00800080"/>
      <rgbColor rgb="00008080"/>
      <rgbColor rgb="00C0C0C0"/>
      <rgbColor rgb="00808080"/>
      <rgbColor rgb="0083CAFF"/>
      <rgbColor rgb="00993366"/>
      <rgbColor rgb="00FFFFCC"/>
      <rgbColor rgb="00CCFFFF"/>
      <rgbColor rgb="00660066"/>
      <rgbColor rgb="00FF6700"/>
      <rgbColor rgb="000084D1"/>
      <rgbColor rgb="00D9D9D9"/>
      <rgbColor rgb="00000080"/>
      <rgbColor rgb="00FF00FF"/>
      <rgbColor rgb="00FFFF00"/>
      <rgbColor rgb="0000FFFF"/>
      <rgbColor rgb="00800080"/>
      <rgbColor rgb="00C5000B"/>
      <rgbColor rgb="001FB714"/>
      <rgbColor rgb="000000FF"/>
      <rgbColor rgb="0000CCFF"/>
      <rgbColor rgb="00CCFFFF"/>
      <rgbColor rgb="00CCFFCC"/>
      <rgbColor rgb="00FFFF99"/>
      <rgbColor rgb="0099CCFF"/>
      <rgbColor rgb="00FF99CC"/>
      <rgbColor rgb="00B3B3B3"/>
      <rgbColor rgb="00FFCC99"/>
      <rgbColor rgb="003366FF"/>
      <rgbColor rgb="0033CCCC"/>
      <rgbColor rgb="00AECF00"/>
      <rgbColor rgb="00FFD320"/>
      <rgbColor rgb="00FF950E"/>
      <rgbColor rgb="00FF6600"/>
      <rgbColor rgb="005E4776"/>
      <rgbColor rgb="00969696"/>
      <rgbColor rgb="00004586"/>
      <rgbColor rgb="00579D1C"/>
      <rgbColor rgb="00003300"/>
      <rgbColor rgb="00314004"/>
      <rgbColor rgb="00FF420E"/>
      <rgbColor rgb="00993366"/>
      <rgbColor rgb="004B1F6F"/>
      <rgbColor rgb="00333333"/>
    </indexedColors>
    <mruColors>
      <color rgb="FF7F5173"/>
      <color rgb="FFFFFFCC"/>
      <color rgb="FFFFFF99"/>
      <color rgb="FFCF77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Kilter">
      <a:dk1>
        <a:sysClr val="windowText" lastClr="000000"/>
      </a:dk1>
      <a:lt1>
        <a:sysClr val="window" lastClr="FFFFFF"/>
      </a:lt1>
      <a:dk2>
        <a:srgbClr val="318FC5"/>
      </a:dk2>
      <a:lt2>
        <a:srgbClr val="AEE8FB"/>
      </a:lt2>
      <a:accent1>
        <a:srgbClr val="76C5EF"/>
      </a:accent1>
      <a:accent2>
        <a:srgbClr val="FEA022"/>
      </a:accent2>
      <a:accent3>
        <a:srgbClr val="FF6700"/>
      </a:accent3>
      <a:accent4>
        <a:srgbClr val="70A525"/>
      </a:accent4>
      <a:accent5>
        <a:srgbClr val="A5D848"/>
      </a:accent5>
      <a:accent6>
        <a:srgbClr val="20768C"/>
      </a:accent6>
      <a:hlink>
        <a:srgbClr val="7AB6E8"/>
      </a:hlink>
      <a:folHlink>
        <a:srgbClr val="83B0D3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2" workbookViewId="0">
      <selection activeCell="M12" sqref="M12"/>
    </sheetView>
  </sheetViews>
  <sheetFormatPr baseColWidth="10" defaultRowHeight="12.75" x14ac:dyDescent="0.2"/>
  <cols>
    <col min="1" max="1" width="30.42578125" bestFit="1" customWidth="1"/>
    <col min="2" max="2" width="30.5703125" customWidth="1"/>
    <col min="3" max="3" width="27.5703125" style="2" customWidth="1"/>
    <col min="4" max="4" width="13.85546875" style="2" customWidth="1"/>
    <col min="5" max="5" width="7.28515625" bestFit="1" customWidth="1"/>
    <col min="6" max="6" width="7.85546875" bestFit="1" customWidth="1"/>
    <col min="7" max="7" width="10.42578125" bestFit="1" customWidth="1"/>
    <col min="8" max="8" width="12.28515625" bestFit="1" customWidth="1"/>
    <col min="10" max="10" width="13.85546875" bestFit="1" customWidth="1"/>
    <col min="11" max="11" width="12.85546875" bestFit="1" customWidth="1"/>
    <col min="13" max="13" width="15.140625" bestFit="1" customWidth="1"/>
  </cols>
  <sheetData>
    <row r="1" spans="1:16" x14ac:dyDescent="0.2">
      <c r="C1" s="15"/>
      <c r="M1" s="15" t="s">
        <v>24</v>
      </c>
      <c r="N1" s="15"/>
      <c r="O1" s="15"/>
      <c r="P1" s="31"/>
    </row>
    <row r="2" spans="1:16" x14ac:dyDescent="0.2">
      <c r="A2" s="5" t="s">
        <v>12</v>
      </c>
      <c r="B2" s="5" t="s">
        <v>13</v>
      </c>
      <c r="C2" s="5" t="s">
        <v>23</v>
      </c>
      <c r="D2" s="1" t="s">
        <v>19</v>
      </c>
      <c r="E2" s="5" t="s">
        <v>14</v>
      </c>
      <c r="F2" s="5" t="s">
        <v>15</v>
      </c>
      <c r="G2" s="5" t="s">
        <v>16</v>
      </c>
      <c r="H2" s="5" t="s">
        <v>17</v>
      </c>
      <c r="J2" s="13" t="s">
        <v>25</v>
      </c>
      <c r="K2" s="13" t="s">
        <v>26</v>
      </c>
    </row>
    <row r="3" spans="1:16" x14ac:dyDescent="0.2">
      <c r="A3" s="10"/>
      <c r="B3" s="10"/>
      <c r="C3" s="10"/>
      <c r="E3" s="10"/>
      <c r="F3" s="10"/>
      <c r="G3" s="10"/>
      <c r="H3" s="10"/>
      <c r="J3" s="14" t="s">
        <v>27</v>
      </c>
      <c r="K3" s="14" t="s">
        <v>28</v>
      </c>
    </row>
    <row r="4" spans="1:16" ht="14.25" x14ac:dyDescent="0.2">
      <c r="A4" s="11" t="str">
        <f>K2</f>
        <v>PARIS</v>
      </c>
      <c r="B4" s="12" t="str">
        <f>K3</f>
        <v>BAYERN</v>
      </c>
      <c r="C4" s="16" t="str">
        <f>A4&amp;B4</f>
        <v>PARISBAYERN</v>
      </c>
      <c r="D4" s="3" t="s">
        <v>4</v>
      </c>
      <c r="E4" s="19">
        <v>3</v>
      </c>
      <c r="F4" s="19">
        <v>12.72</v>
      </c>
      <c r="G4" s="20">
        <f>E4*F4</f>
        <v>38.160000000000004</v>
      </c>
      <c r="H4" s="20">
        <f>G4-(SUM(F4:F12))</f>
        <v>2.8178516099877129</v>
      </c>
    </row>
    <row r="5" spans="1:16" ht="15.75" x14ac:dyDescent="0.2">
      <c r="A5" s="11" t="str">
        <f>J2</f>
        <v>LEIPZIG</v>
      </c>
      <c r="B5" s="12" t="str">
        <f>J3</f>
        <v>LYON</v>
      </c>
      <c r="C5" s="16" t="str">
        <f t="shared" ref="C5:C12" si="0">A5&amp;B5</f>
        <v>LEIPZIGLYON</v>
      </c>
      <c r="D5" s="32" t="str">
        <f t="shared" ref="D5:D12" si="1">IF(VLOOKUP(C5,$C$32:$Q$40,15,FALSE)=FALSE,VLOOKUP(C5,$C$32:$Q$40,14,FALSE),"Plusieurs")</f>
        <v>France Pari</v>
      </c>
      <c r="E5" s="21">
        <f t="shared" ref="E5:E12" si="2">O33</f>
        <v>53.359999999999992</v>
      </c>
      <c r="F5" s="22">
        <f>G5/E5</f>
        <v>0.71514242878560741</v>
      </c>
      <c r="G5" s="20">
        <f>G4</f>
        <v>38.160000000000004</v>
      </c>
      <c r="H5" s="20">
        <f>G5-(SUM(F4:F12))</f>
        <v>2.8178516099877129</v>
      </c>
    </row>
    <row r="6" spans="1:16" ht="15.75" x14ac:dyDescent="0.2">
      <c r="A6" s="11" t="str">
        <f>J2</f>
        <v>LEIPZIG</v>
      </c>
      <c r="B6" s="12" t="str">
        <f>"NUL "&amp; J3 &amp;" "&amp; K3</f>
        <v>NUL LYON BAYERN</v>
      </c>
      <c r="C6" s="16" t="str">
        <f t="shared" si="0"/>
        <v>LEIPZIGNUL LYON BAYERN</v>
      </c>
      <c r="D6" s="32" t="str">
        <f t="shared" si="1"/>
        <v>Unibet</v>
      </c>
      <c r="E6" s="21">
        <f t="shared" si="2"/>
        <v>33.840000000000003</v>
      </c>
      <c r="F6" s="22">
        <f t="shared" ref="F6:F12" si="3">G6/E6</f>
        <v>1.1276595744680851</v>
      </c>
      <c r="G6" s="20">
        <f>G4</f>
        <v>38.160000000000004</v>
      </c>
      <c r="H6" s="20">
        <f>G6-(SUM(F4:F12))</f>
        <v>2.8178516099877129</v>
      </c>
    </row>
    <row r="7" spans="1:16" ht="15.75" x14ac:dyDescent="0.2">
      <c r="A7" s="11" t="str">
        <f>J2</f>
        <v>LEIPZIG</v>
      </c>
      <c r="B7" s="12" t="str">
        <f>K3</f>
        <v>BAYERN</v>
      </c>
      <c r="C7" s="16" t="str">
        <f t="shared" si="0"/>
        <v>LEIPZIGBAYERN</v>
      </c>
      <c r="D7" s="32" t="str">
        <f t="shared" si="1"/>
        <v>Unibet</v>
      </c>
      <c r="E7" s="21">
        <f t="shared" si="2"/>
        <v>5.875</v>
      </c>
      <c r="F7" s="22">
        <f t="shared" si="3"/>
        <v>6.4953191489361712</v>
      </c>
      <c r="G7" s="20">
        <f>G4</f>
        <v>38.160000000000004</v>
      </c>
      <c r="H7" s="20">
        <f>G7-(SUM(F4:F12))</f>
        <v>2.8178516099877129</v>
      </c>
    </row>
    <row r="8" spans="1:16" ht="15.75" x14ac:dyDescent="0.2">
      <c r="A8" s="11" t="str">
        <f>"NUL "&amp; J2 &amp;" "&amp; K2</f>
        <v>NUL LEIPZIG PARIS</v>
      </c>
      <c r="B8" s="12" t="str">
        <f>J3</f>
        <v>LYON</v>
      </c>
      <c r="C8" s="16" t="str">
        <f t="shared" si="0"/>
        <v>NUL LEIPZIG PARISLYON</v>
      </c>
      <c r="D8" s="32" t="str">
        <f t="shared" si="1"/>
        <v>PMU</v>
      </c>
      <c r="E8" s="21">
        <f t="shared" si="2"/>
        <v>46.8</v>
      </c>
      <c r="F8" s="22">
        <f t="shared" si="3"/>
        <v>0.81538461538461549</v>
      </c>
      <c r="G8" s="20">
        <f>G4</f>
        <v>38.160000000000004</v>
      </c>
      <c r="H8" s="20">
        <f>G8-(SUM(F4:F12))</f>
        <v>2.8178516099877129</v>
      </c>
    </row>
    <row r="9" spans="1:16" ht="15.75" x14ac:dyDescent="0.2">
      <c r="A9" s="11" t="str">
        <f>"NUL "&amp; J2 &amp;" "&amp; K2</f>
        <v>NUL LEIPZIG PARIS</v>
      </c>
      <c r="B9" s="12" t="str">
        <f>"NUL "&amp; J3 &amp;" "&amp; K3</f>
        <v>NUL LYON BAYERN</v>
      </c>
      <c r="C9" s="16" t="str">
        <f t="shared" si="0"/>
        <v>NUL LEIPZIG PARISNUL LYON BAYERN</v>
      </c>
      <c r="D9" s="32" t="str">
        <f t="shared" si="1"/>
        <v>Plusieurs</v>
      </c>
      <c r="E9" s="21">
        <f t="shared" si="2"/>
        <v>29.880000000000003</v>
      </c>
      <c r="F9" s="22">
        <f t="shared" si="3"/>
        <v>1.2771084337349399</v>
      </c>
      <c r="G9" s="20">
        <f>G4</f>
        <v>38.160000000000004</v>
      </c>
      <c r="H9" s="20">
        <f>G9-(SUM(F4:F12))</f>
        <v>2.8178516099877129</v>
      </c>
    </row>
    <row r="10" spans="1:16" ht="15.75" x14ac:dyDescent="0.2">
      <c r="A10" s="11" t="str">
        <f>"NUL "&amp; J2 &amp;" "&amp; K2</f>
        <v>NUL LEIPZIG PARIS</v>
      </c>
      <c r="B10" s="12" t="str">
        <f>K3</f>
        <v>BAYERN</v>
      </c>
      <c r="C10" s="16" t="str">
        <f t="shared" si="0"/>
        <v>NUL LEIPZIG PARISBAYERN</v>
      </c>
      <c r="D10" s="32" t="str">
        <f t="shared" si="1"/>
        <v>Plusieurs</v>
      </c>
      <c r="E10" s="21">
        <f t="shared" si="2"/>
        <v>5.1875</v>
      </c>
      <c r="F10" s="22">
        <f t="shared" si="3"/>
        <v>7.3561445783132537</v>
      </c>
      <c r="G10" s="20">
        <f>G4</f>
        <v>38.160000000000004</v>
      </c>
      <c r="H10" s="20">
        <f>G10-(SUM(F4:F12))</f>
        <v>2.8178516099877129</v>
      </c>
    </row>
    <row r="11" spans="1:16" ht="15.75" x14ac:dyDescent="0.2">
      <c r="A11" s="11" t="str">
        <f>K2</f>
        <v>PARIS</v>
      </c>
      <c r="B11" s="12" t="str">
        <f>J3</f>
        <v>LYON</v>
      </c>
      <c r="C11" s="16" t="str">
        <f t="shared" si="0"/>
        <v>PARISLYON</v>
      </c>
      <c r="D11" s="32" t="str">
        <f t="shared" si="1"/>
        <v>PMU</v>
      </c>
      <c r="E11" s="21">
        <f t="shared" si="2"/>
        <v>21.12</v>
      </c>
      <c r="F11" s="22">
        <f t="shared" si="3"/>
        <v>1.8068181818181819</v>
      </c>
      <c r="G11" s="20">
        <f>G4</f>
        <v>38.160000000000004</v>
      </c>
      <c r="H11" s="20">
        <f>G11-(SUM(F4:F12))</f>
        <v>2.8178516099877129</v>
      </c>
    </row>
    <row r="12" spans="1:16" ht="15.75" x14ac:dyDescent="0.2">
      <c r="A12" s="11" t="str">
        <f>K2</f>
        <v>PARIS</v>
      </c>
      <c r="B12" s="12" t="str">
        <f>"NUL "&amp; J3 &amp;" "&amp; K3</f>
        <v>NUL LYON BAYERN</v>
      </c>
      <c r="C12" s="16" t="str">
        <f t="shared" si="0"/>
        <v>PARISNUL LYON BAYERN</v>
      </c>
      <c r="D12" s="32" t="str">
        <f t="shared" si="1"/>
        <v>Plusieurs</v>
      </c>
      <c r="E12" s="21">
        <f t="shared" si="2"/>
        <v>12.6</v>
      </c>
      <c r="F12" s="22">
        <f t="shared" si="3"/>
        <v>3.0285714285714289</v>
      </c>
      <c r="G12" s="20">
        <f>G4</f>
        <v>38.160000000000004</v>
      </c>
      <c r="H12" s="20">
        <f>G12-(SUM(F4:F12))</f>
        <v>2.8178516099877129</v>
      </c>
    </row>
    <row r="13" spans="1:16" x14ac:dyDescent="0.2">
      <c r="C13" s="15"/>
    </row>
    <row r="14" spans="1:16" x14ac:dyDescent="0.2">
      <c r="C14" s="15"/>
      <c r="F14" s="33">
        <f>SUM(F4:F12)</f>
        <v>35.342148390012291</v>
      </c>
    </row>
    <row r="15" spans="1:16" x14ac:dyDescent="0.2">
      <c r="C15" s="15"/>
    </row>
    <row r="16" spans="1:16" ht="38.25" x14ac:dyDescent="0.2">
      <c r="B16" s="17" t="str">
        <f>J2</f>
        <v>LEIPZIG</v>
      </c>
      <c r="C16" s="17"/>
      <c r="D16" s="17" t="str">
        <f>"NUL "&amp;J2 &amp;"-"&amp; K2</f>
        <v>NUL LEIPZIG-PARIS</v>
      </c>
      <c r="E16" s="17" t="str">
        <f>K2</f>
        <v>PARIS</v>
      </c>
      <c r="F16" s="23" t="str">
        <f>J3</f>
        <v>LYON</v>
      </c>
      <c r="G16" s="23" t="str">
        <f>"NUL "&amp;J3 &amp;"-"&amp; K3</f>
        <v>NUL LYON-BAYERN</v>
      </c>
      <c r="H16" s="23" t="str">
        <f>K3</f>
        <v>BAYERN</v>
      </c>
      <c r="I16" s="17" t="str">
        <f>"TRJ "&amp;J2&amp;"-"&amp;K2</f>
        <v>TRJ LEIPZIG-PARIS</v>
      </c>
      <c r="J16" s="24" t="str">
        <f>"TRJ "&amp;J3&amp;"-"&amp;K3</f>
        <v>TRJ LYON-BAYERN</v>
      </c>
    </row>
    <row r="17" spans="1:17" ht="15.75" x14ac:dyDescent="0.2">
      <c r="A17" s="4" t="s">
        <v>0</v>
      </c>
      <c r="B17" s="18">
        <v>4.33</v>
      </c>
      <c r="C17" s="18"/>
      <c r="D17" s="18">
        <v>4.0999999999999996</v>
      </c>
      <c r="E17" s="18">
        <v>1.75</v>
      </c>
      <c r="F17" s="25">
        <v>11</v>
      </c>
      <c r="G17" s="25">
        <v>6</v>
      </c>
      <c r="H17" s="25">
        <v>1.19</v>
      </c>
      <c r="I17" s="26">
        <f t="shared" ref="I17:I27" si="4">1/(1/B17+1/D17+1/E17)*100</f>
        <v>95.576902370368089</v>
      </c>
      <c r="J17" s="27">
        <f>1/(1/F17+1/G17+1/H17)*100</f>
        <v>91.081990026672869</v>
      </c>
    </row>
    <row r="18" spans="1:17" ht="15.75" x14ac:dyDescent="0.2">
      <c r="A18" s="4" t="s">
        <v>2</v>
      </c>
      <c r="B18" s="18">
        <v>4.5999999999999996</v>
      </c>
      <c r="C18" s="18"/>
      <c r="D18" s="18">
        <v>4.1500000000000004</v>
      </c>
      <c r="E18" s="18">
        <v>1.75</v>
      </c>
      <c r="F18" s="25">
        <v>11</v>
      </c>
      <c r="G18" s="25">
        <v>6.7</v>
      </c>
      <c r="H18" s="25">
        <v>1.23</v>
      </c>
      <c r="I18" s="26">
        <f t="shared" si="4"/>
        <v>97.107768330789924</v>
      </c>
      <c r="J18" s="27">
        <f t="shared" ref="J18:J27" si="5">1/(1/F18+1/G18+1/H18)*100</f>
        <v>94.95134648217784</v>
      </c>
    </row>
    <row r="19" spans="1:17" ht="15.75" x14ac:dyDescent="0.2">
      <c r="A19" s="4" t="s">
        <v>5</v>
      </c>
      <c r="B19" s="18">
        <v>4.7</v>
      </c>
      <c r="C19" s="18"/>
      <c r="D19" s="18">
        <v>4</v>
      </c>
      <c r="E19" s="18">
        <v>1.75</v>
      </c>
      <c r="F19" s="25">
        <v>1</v>
      </c>
      <c r="G19" s="25">
        <v>1</v>
      </c>
      <c r="H19" s="25">
        <v>1</v>
      </c>
      <c r="I19" s="26">
        <f t="shared" si="4"/>
        <v>96.693607641440138</v>
      </c>
      <c r="J19" s="27">
        <f t="shared" si="5"/>
        <v>33.333333333333329</v>
      </c>
    </row>
    <row r="20" spans="1:17" ht="15.75" x14ac:dyDescent="0.2">
      <c r="A20" s="4" t="s">
        <v>1</v>
      </c>
      <c r="B20" s="18">
        <v>4.4000000000000004</v>
      </c>
      <c r="C20" s="18"/>
      <c r="D20" s="18">
        <v>3.9</v>
      </c>
      <c r="E20" s="18">
        <v>1.76</v>
      </c>
      <c r="F20" s="25">
        <v>12</v>
      </c>
      <c r="G20" s="25">
        <v>7</v>
      </c>
      <c r="H20" s="25">
        <v>1.19</v>
      </c>
      <c r="I20" s="26">
        <f t="shared" si="4"/>
        <v>95.069252077562325</v>
      </c>
      <c r="J20" s="27">
        <f t="shared" si="5"/>
        <v>93.762311227839788</v>
      </c>
    </row>
    <row r="21" spans="1:17" ht="15.75" x14ac:dyDescent="0.2">
      <c r="A21" s="4" t="s">
        <v>6</v>
      </c>
      <c r="B21" s="18">
        <v>4.3</v>
      </c>
      <c r="C21" s="18"/>
      <c r="D21" s="18">
        <v>3.92</v>
      </c>
      <c r="E21" s="18">
        <v>1.75</v>
      </c>
      <c r="F21" s="25">
        <v>1</v>
      </c>
      <c r="G21" s="25">
        <v>1</v>
      </c>
      <c r="H21" s="25">
        <v>1</v>
      </c>
      <c r="I21" s="26">
        <f t="shared" si="4"/>
        <v>94.420793188438282</v>
      </c>
      <c r="J21" s="27">
        <f t="shared" si="5"/>
        <v>33.333333333333329</v>
      </c>
    </row>
    <row r="22" spans="1:17" ht="15.75" x14ac:dyDescent="0.2">
      <c r="A22" s="4" t="s">
        <v>3</v>
      </c>
      <c r="B22" s="18">
        <v>4.5999999999999996</v>
      </c>
      <c r="C22" s="18"/>
      <c r="D22" s="18">
        <v>4</v>
      </c>
      <c r="E22" s="18">
        <v>1.75</v>
      </c>
      <c r="F22" s="25">
        <v>11.6</v>
      </c>
      <c r="G22" s="25">
        <v>6.75</v>
      </c>
      <c r="H22" s="25">
        <v>1.22</v>
      </c>
      <c r="I22" s="26">
        <f t="shared" si="4"/>
        <v>96.263079222720478</v>
      </c>
      <c r="J22" s="27">
        <f t="shared" si="5"/>
        <v>94.874214148797748</v>
      </c>
    </row>
    <row r="23" spans="1:17" ht="15.75" x14ac:dyDescent="0.2">
      <c r="A23" s="4" t="s">
        <v>4</v>
      </c>
      <c r="B23" s="18">
        <v>4.2</v>
      </c>
      <c r="C23" s="18"/>
      <c r="D23" s="18">
        <v>3.8</v>
      </c>
      <c r="E23" s="18">
        <v>1.75</v>
      </c>
      <c r="F23" s="25">
        <v>11</v>
      </c>
      <c r="G23" s="25">
        <v>6.6</v>
      </c>
      <c r="H23" s="25">
        <v>1.22</v>
      </c>
      <c r="I23" s="26">
        <f t="shared" si="4"/>
        <v>93.224299065420567</v>
      </c>
      <c r="J23" s="27">
        <f t="shared" si="5"/>
        <v>94.153414405986908</v>
      </c>
    </row>
    <row r="24" spans="1:17" ht="15.75" x14ac:dyDescent="0.2">
      <c r="A24" s="6" t="s">
        <v>8</v>
      </c>
      <c r="B24" s="18">
        <v>4.7</v>
      </c>
      <c r="C24" s="18"/>
      <c r="D24" s="18">
        <v>4.1500000000000004</v>
      </c>
      <c r="E24" s="18">
        <v>1.75</v>
      </c>
      <c r="F24" s="25">
        <v>11</v>
      </c>
      <c r="G24" s="25">
        <v>7.2</v>
      </c>
      <c r="H24" s="25">
        <v>1.25</v>
      </c>
      <c r="I24" s="26">
        <f t="shared" si="4"/>
        <v>97.545902693434314</v>
      </c>
      <c r="J24" s="27">
        <f t="shared" si="5"/>
        <v>97.106424717999005</v>
      </c>
    </row>
    <row r="25" spans="1:17" ht="15.75" x14ac:dyDescent="0.2">
      <c r="A25" s="6" t="s">
        <v>9</v>
      </c>
      <c r="B25" s="18">
        <v>4.7</v>
      </c>
      <c r="C25" s="18"/>
      <c r="D25" s="18">
        <v>4.1500000000000004</v>
      </c>
      <c r="E25" s="18">
        <v>1.75</v>
      </c>
      <c r="F25" s="25">
        <v>10</v>
      </c>
      <c r="G25" s="25">
        <v>6.6</v>
      </c>
      <c r="H25" s="25">
        <v>1.24</v>
      </c>
      <c r="I25" s="26">
        <f t="shared" si="4"/>
        <v>97.545902693434314</v>
      </c>
      <c r="J25" s="27">
        <f t="shared" si="5"/>
        <v>94.520927654070022</v>
      </c>
    </row>
    <row r="26" spans="1:17" ht="15.75" x14ac:dyDescent="0.2">
      <c r="A26" s="6" t="s">
        <v>10</v>
      </c>
      <c r="B26" s="18">
        <v>4.5999999999999996</v>
      </c>
      <c r="C26" s="18"/>
      <c r="D26" s="18">
        <v>4.1500000000000004</v>
      </c>
      <c r="E26" s="18">
        <v>1.75</v>
      </c>
      <c r="F26" s="25">
        <v>9</v>
      </c>
      <c r="G26" s="25">
        <v>7.2</v>
      </c>
      <c r="H26" s="25">
        <v>1.25</v>
      </c>
      <c r="I26" s="26">
        <f t="shared" si="4"/>
        <v>97.107768330789924</v>
      </c>
      <c r="J26" s="27">
        <f t="shared" si="5"/>
        <v>95.238095238095227</v>
      </c>
    </row>
    <row r="27" spans="1:17" ht="15.75" x14ac:dyDescent="0.2">
      <c r="A27" s="6" t="s">
        <v>11</v>
      </c>
      <c r="B27" s="18">
        <v>4.3</v>
      </c>
      <c r="C27" s="18"/>
      <c r="D27" s="18">
        <v>3.95</v>
      </c>
      <c r="E27" s="18">
        <v>1.71</v>
      </c>
      <c r="F27" s="25">
        <v>11</v>
      </c>
      <c r="G27" s="25">
        <v>6.75</v>
      </c>
      <c r="H27" s="25">
        <v>1.21</v>
      </c>
      <c r="I27" s="26">
        <f t="shared" si="4"/>
        <v>93.412720109351127</v>
      </c>
      <c r="J27" s="27">
        <f t="shared" si="5"/>
        <v>93.85234128124101</v>
      </c>
    </row>
    <row r="28" spans="1:17" x14ac:dyDescent="0.2">
      <c r="C28" s="15"/>
    </row>
    <row r="29" spans="1:17" x14ac:dyDescent="0.2">
      <c r="C29" s="15"/>
    </row>
    <row r="30" spans="1:17" x14ac:dyDescent="0.2">
      <c r="C30" s="15"/>
    </row>
    <row r="31" spans="1:17" ht="25.5" x14ac:dyDescent="0.2">
      <c r="C31" s="10"/>
      <c r="D31" s="5" t="s">
        <v>0</v>
      </c>
      <c r="E31" s="5" t="s">
        <v>2</v>
      </c>
      <c r="F31" s="5" t="s">
        <v>5</v>
      </c>
      <c r="G31" s="5" t="s">
        <v>1</v>
      </c>
      <c r="H31" s="5" t="s">
        <v>6</v>
      </c>
      <c r="I31" s="5" t="s">
        <v>3</v>
      </c>
      <c r="J31" s="5" t="s">
        <v>4</v>
      </c>
      <c r="K31" s="5" t="s">
        <v>8</v>
      </c>
      <c r="L31" s="5" t="s">
        <v>9</v>
      </c>
      <c r="M31" s="5" t="s">
        <v>20</v>
      </c>
      <c r="N31" s="5" t="s">
        <v>7</v>
      </c>
      <c r="O31" s="7" t="s">
        <v>18</v>
      </c>
      <c r="P31" s="7" t="s">
        <v>21</v>
      </c>
      <c r="Q31" s="5" t="s">
        <v>22</v>
      </c>
    </row>
    <row r="32" spans="1:17" x14ac:dyDescent="0.2">
      <c r="A32" s="11" t="str">
        <f t="shared" ref="A32:B40" si="6">A4</f>
        <v>PARIS</v>
      </c>
      <c r="B32" s="30" t="str">
        <f t="shared" si="6"/>
        <v>BAYERN</v>
      </c>
      <c r="C32" s="16" t="str">
        <f>A32&amp;B32</f>
        <v>PARISBAYERN</v>
      </c>
      <c r="D32" s="28">
        <f>E17*H17</f>
        <v>2.0825</v>
      </c>
      <c r="E32" s="28">
        <f>E18*H18</f>
        <v>2.1524999999999999</v>
      </c>
      <c r="F32" s="28">
        <f>E19*H19</f>
        <v>1.75</v>
      </c>
      <c r="G32" s="28">
        <f>E20*H20</f>
        <v>2.0943999999999998</v>
      </c>
      <c r="H32" s="28">
        <f>E21*H21</f>
        <v>1.75</v>
      </c>
      <c r="I32" s="28">
        <f>E22*H22</f>
        <v>2.1349999999999998</v>
      </c>
      <c r="J32" s="28">
        <f>E23*H23</f>
        <v>2.1349999999999998</v>
      </c>
      <c r="K32" s="28">
        <f>E24*H24</f>
        <v>2.1875</v>
      </c>
      <c r="L32" s="28">
        <f>E25*H25</f>
        <v>2.17</v>
      </c>
      <c r="M32" s="28">
        <f>E26*H26</f>
        <v>2.1875</v>
      </c>
      <c r="N32" s="28">
        <f>E27*H27</f>
        <v>2.0690999999999997</v>
      </c>
      <c r="O32" s="29">
        <f>MAX(D32:N32)</f>
        <v>2.1875</v>
      </c>
      <c r="P32" s="8" t="str">
        <f>HLOOKUP(O32,$D32:$N$41,10,FALSE)</f>
        <v>Unibet</v>
      </c>
      <c r="Q32" s="9" t="b">
        <f>COUNTIF(D32:N32,O32)&gt;1</f>
        <v>1</v>
      </c>
    </row>
    <row r="33" spans="1:17" x14ac:dyDescent="0.2">
      <c r="A33" s="11" t="str">
        <f t="shared" si="6"/>
        <v>LEIPZIG</v>
      </c>
      <c r="B33" s="30" t="str">
        <f t="shared" si="6"/>
        <v>LYON</v>
      </c>
      <c r="C33" s="16" t="str">
        <f t="shared" ref="C33:C40" si="7">A33&amp;B33</f>
        <v>LEIPZIGLYON</v>
      </c>
      <c r="D33" s="28">
        <f>B17*F17</f>
        <v>47.63</v>
      </c>
      <c r="E33" s="28">
        <f>B18*F18</f>
        <v>50.599999999999994</v>
      </c>
      <c r="F33" s="28">
        <f>B19*F19</f>
        <v>4.7</v>
      </c>
      <c r="G33" s="28">
        <f>B20*F20</f>
        <v>52.800000000000004</v>
      </c>
      <c r="H33" s="28">
        <f>B21*F21</f>
        <v>4.3</v>
      </c>
      <c r="I33" s="28">
        <f>B22*F22</f>
        <v>53.359999999999992</v>
      </c>
      <c r="J33" s="28">
        <f>B23*F23</f>
        <v>46.2</v>
      </c>
      <c r="K33" s="28">
        <f>B24*F24</f>
        <v>51.7</v>
      </c>
      <c r="L33" s="28">
        <f>B25*F25</f>
        <v>47</v>
      </c>
      <c r="M33" s="28">
        <f>B26*F26</f>
        <v>41.4</v>
      </c>
      <c r="N33" s="28">
        <f>B27*F27</f>
        <v>47.3</v>
      </c>
      <c r="O33" s="29">
        <f t="shared" ref="O33:O40" si="8">MAX(D33:N33)</f>
        <v>53.359999999999992</v>
      </c>
      <c r="P33" s="8" t="str">
        <f>HLOOKUP(O33,$D33:$N$41,9,FALSE)</f>
        <v>France Pari</v>
      </c>
      <c r="Q33" s="9" t="b">
        <f t="shared" ref="Q33:Q40" si="9">COUNTIF(D33:N33,O33)&gt;1</f>
        <v>0</v>
      </c>
    </row>
    <row r="34" spans="1:17" x14ac:dyDescent="0.2">
      <c r="A34" s="11" t="str">
        <f t="shared" si="6"/>
        <v>LEIPZIG</v>
      </c>
      <c r="B34" s="30" t="str">
        <f t="shared" si="6"/>
        <v>NUL LYON BAYERN</v>
      </c>
      <c r="C34" s="16" t="str">
        <f t="shared" si="7"/>
        <v>LEIPZIGNUL LYON BAYERN</v>
      </c>
      <c r="D34" s="28">
        <f>B17*G17</f>
        <v>25.98</v>
      </c>
      <c r="E34" s="28">
        <f>B18*G18</f>
        <v>30.819999999999997</v>
      </c>
      <c r="F34" s="28">
        <f>B19*G19</f>
        <v>4.7</v>
      </c>
      <c r="G34" s="28">
        <f>B20*G20</f>
        <v>30.800000000000004</v>
      </c>
      <c r="H34" s="28">
        <f>B21*G21</f>
        <v>4.3</v>
      </c>
      <c r="I34" s="28">
        <f>B22*G22</f>
        <v>31.049999999999997</v>
      </c>
      <c r="J34" s="28">
        <f>B23*G23</f>
        <v>27.72</v>
      </c>
      <c r="K34" s="28">
        <f>B24*G24</f>
        <v>33.840000000000003</v>
      </c>
      <c r="L34" s="28">
        <f>B25*G25</f>
        <v>31.02</v>
      </c>
      <c r="M34" s="28">
        <f>B26*G26</f>
        <v>33.119999999999997</v>
      </c>
      <c r="N34" s="28">
        <f>B27*G27</f>
        <v>29.024999999999999</v>
      </c>
      <c r="O34" s="29">
        <f t="shared" si="8"/>
        <v>33.840000000000003</v>
      </c>
      <c r="P34" s="8" t="str">
        <f>HLOOKUP(O34,$D34:$N$41,8,FALSE)</f>
        <v>Unibet</v>
      </c>
      <c r="Q34" s="9" t="b">
        <f t="shared" si="9"/>
        <v>0</v>
      </c>
    </row>
    <row r="35" spans="1:17" x14ac:dyDescent="0.2">
      <c r="A35" s="11" t="str">
        <f t="shared" si="6"/>
        <v>LEIPZIG</v>
      </c>
      <c r="B35" s="30" t="str">
        <f t="shared" si="6"/>
        <v>BAYERN</v>
      </c>
      <c r="C35" s="16" t="str">
        <f t="shared" si="7"/>
        <v>LEIPZIGBAYERN</v>
      </c>
      <c r="D35" s="28">
        <f>B17*H17</f>
        <v>5.1527000000000003</v>
      </c>
      <c r="E35" s="28">
        <f>B18*H18</f>
        <v>5.6579999999999995</v>
      </c>
      <c r="F35" s="28">
        <f>B19*H19</f>
        <v>4.7</v>
      </c>
      <c r="G35" s="28">
        <f>B20*H20</f>
        <v>5.2359999999999998</v>
      </c>
      <c r="H35" s="28">
        <f>B21*H21</f>
        <v>4.3</v>
      </c>
      <c r="I35" s="28">
        <f>B22*H22</f>
        <v>5.6119999999999992</v>
      </c>
      <c r="J35" s="28">
        <f>B23*H23</f>
        <v>5.1239999999999997</v>
      </c>
      <c r="K35" s="28">
        <f>B24*H24</f>
        <v>5.875</v>
      </c>
      <c r="L35" s="28">
        <f>B25*H25</f>
        <v>5.8280000000000003</v>
      </c>
      <c r="M35" s="28">
        <f>B26*H26</f>
        <v>5.75</v>
      </c>
      <c r="N35" s="28">
        <f>B27*H27</f>
        <v>5.2029999999999994</v>
      </c>
      <c r="O35" s="29">
        <f t="shared" si="8"/>
        <v>5.875</v>
      </c>
      <c r="P35" s="8" t="str">
        <f>HLOOKUP(O35,$D35:$N$41,7,FALSE)</f>
        <v>Unibet</v>
      </c>
      <c r="Q35" s="9" t="b">
        <f t="shared" si="9"/>
        <v>0</v>
      </c>
    </row>
    <row r="36" spans="1:17" x14ac:dyDescent="0.2">
      <c r="A36" s="11" t="str">
        <f t="shared" si="6"/>
        <v>NUL LEIPZIG PARIS</v>
      </c>
      <c r="B36" s="30" t="str">
        <f t="shared" si="6"/>
        <v>LYON</v>
      </c>
      <c r="C36" s="16" t="str">
        <f t="shared" si="7"/>
        <v>NUL LEIPZIG PARISLYON</v>
      </c>
      <c r="D36" s="10">
        <f>D17*F17</f>
        <v>45.099999999999994</v>
      </c>
      <c r="E36" s="10">
        <f>D18*F18</f>
        <v>45.650000000000006</v>
      </c>
      <c r="F36" s="10">
        <f>D19*F19</f>
        <v>4</v>
      </c>
      <c r="G36" s="10">
        <f>D20*F20</f>
        <v>46.8</v>
      </c>
      <c r="H36" s="10">
        <f>D21*F21</f>
        <v>3.92</v>
      </c>
      <c r="I36" s="10">
        <f>D22*F22</f>
        <v>46.4</v>
      </c>
      <c r="J36" s="10">
        <f>D23*F23</f>
        <v>41.8</v>
      </c>
      <c r="K36" s="10">
        <f>D24*F24</f>
        <v>45.650000000000006</v>
      </c>
      <c r="L36" s="10">
        <f>D25*F25</f>
        <v>41.5</v>
      </c>
      <c r="M36" s="10">
        <f>D26*F26</f>
        <v>37.35</v>
      </c>
      <c r="N36" s="10">
        <f>D27*F27</f>
        <v>43.45</v>
      </c>
      <c r="O36" s="29">
        <f t="shared" si="8"/>
        <v>46.8</v>
      </c>
      <c r="P36" s="8" t="str">
        <f>HLOOKUP(O36,$D36:$N$41,6,FALSE)</f>
        <v>PMU</v>
      </c>
      <c r="Q36" s="9" t="b">
        <f t="shared" si="9"/>
        <v>0</v>
      </c>
    </row>
    <row r="37" spans="1:17" x14ac:dyDescent="0.2">
      <c r="A37" s="11" t="str">
        <f t="shared" si="6"/>
        <v>NUL LEIPZIG PARIS</v>
      </c>
      <c r="B37" s="30" t="str">
        <f t="shared" si="6"/>
        <v>NUL LYON BAYERN</v>
      </c>
      <c r="C37" s="16" t="str">
        <f t="shared" si="7"/>
        <v>NUL LEIPZIG PARISNUL LYON BAYERN</v>
      </c>
      <c r="D37" s="28">
        <f>D17*G17</f>
        <v>24.599999999999998</v>
      </c>
      <c r="E37" s="28">
        <f>D18*G18</f>
        <v>27.805000000000003</v>
      </c>
      <c r="F37" s="28">
        <f>D19*G19</f>
        <v>4</v>
      </c>
      <c r="G37" s="28">
        <f>D20*G20</f>
        <v>27.3</v>
      </c>
      <c r="H37" s="28">
        <f>D21*G21</f>
        <v>3.92</v>
      </c>
      <c r="I37" s="28">
        <f>D22*G22</f>
        <v>27</v>
      </c>
      <c r="J37" s="28">
        <f>D23*G23</f>
        <v>25.08</v>
      </c>
      <c r="K37" s="28">
        <f>D24*G24</f>
        <v>29.880000000000003</v>
      </c>
      <c r="L37" s="28">
        <f>D25*G25</f>
        <v>27.39</v>
      </c>
      <c r="M37" s="28">
        <f>D26*G26</f>
        <v>29.880000000000003</v>
      </c>
      <c r="N37" s="28">
        <f>D27*G27</f>
        <v>26.662500000000001</v>
      </c>
      <c r="O37" s="29">
        <f t="shared" si="8"/>
        <v>29.880000000000003</v>
      </c>
      <c r="P37" s="8" t="str">
        <f>HLOOKUP(O37,$D37:$N$41,5,FALSE)</f>
        <v>Unibet</v>
      </c>
      <c r="Q37" s="9" t="b">
        <f t="shared" si="9"/>
        <v>1</v>
      </c>
    </row>
    <row r="38" spans="1:17" x14ac:dyDescent="0.2">
      <c r="A38" s="11" t="str">
        <f t="shared" si="6"/>
        <v>NUL LEIPZIG PARIS</v>
      </c>
      <c r="B38" s="30" t="str">
        <f t="shared" si="6"/>
        <v>BAYERN</v>
      </c>
      <c r="C38" s="16" t="str">
        <f t="shared" si="7"/>
        <v>NUL LEIPZIG PARISBAYERN</v>
      </c>
      <c r="D38" s="28">
        <f>D17*H17</f>
        <v>4.8789999999999996</v>
      </c>
      <c r="E38" s="28">
        <f>D18*H18</f>
        <v>5.1045000000000007</v>
      </c>
      <c r="F38" s="28">
        <f>D19*H19</f>
        <v>4</v>
      </c>
      <c r="G38" s="28">
        <f>D20*H20</f>
        <v>4.641</v>
      </c>
      <c r="H38" s="28">
        <f>D21*H21</f>
        <v>3.92</v>
      </c>
      <c r="I38" s="28">
        <f>D22*H22</f>
        <v>4.88</v>
      </c>
      <c r="J38" s="28">
        <f>D23*H23</f>
        <v>4.6360000000000001</v>
      </c>
      <c r="K38" s="28">
        <f>D24*H24</f>
        <v>5.1875</v>
      </c>
      <c r="L38" s="28">
        <f>D25*H25</f>
        <v>5.1460000000000008</v>
      </c>
      <c r="M38" s="28">
        <f>D26*H26</f>
        <v>5.1875</v>
      </c>
      <c r="N38" s="28">
        <f>D27*H27</f>
        <v>4.7794999999999996</v>
      </c>
      <c r="O38" s="29">
        <f t="shared" si="8"/>
        <v>5.1875</v>
      </c>
      <c r="P38" s="8" t="str">
        <f>HLOOKUP(O38,$D38:$N$41,4,FALSE)</f>
        <v>Unibet</v>
      </c>
      <c r="Q38" s="9" t="b">
        <f t="shared" si="9"/>
        <v>1</v>
      </c>
    </row>
    <row r="39" spans="1:17" x14ac:dyDescent="0.2">
      <c r="A39" s="11" t="str">
        <f t="shared" si="6"/>
        <v>PARIS</v>
      </c>
      <c r="B39" s="30" t="str">
        <f t="shared" si="6"/>
        <v>LYON</v>
      </c>
      <c r="C39" s="16" t="str">
        <f t="shared" si="7"/>
        <v>PARISLYON</v>
      </c>
      <c r="D39" s="28">
        <f>E17*F17</f>
        <v>19.25</v>
      </c>
      <c r="E39" s="28">
        <f>E18*F18</f>
        <v>19.25</v>
      </c>
      <c r="F39" s="28">
        <f>E19*F19</f>
        <v>1.75</v>
      </c>
      <c r="G39" s="28">
        <f>E20*F20</f>
        <v>21.12</v>
      </c>
      <c r="H39" s="28">
        <f>E21*F21</f>
        <v>1.75</v>
      </c>
      <c r="I39" s="28">
        <f>E22*F22</f>
        <v>20.3</v>
      </c>
      <c r="J39" s="28">
        <f>E23*F23</f>
        <v>19.25</v>
      </c>
      <c r="K39" s="28">
        <f>E24*F24</f>
        <v>19.25</v>
      </c>
      <c r="L39" s="28">
        <f>E25*F25</f>
        <v>17.5</v>
      </c>
      <c r="M39" s="28">
        <f>E26*F26</f>
        <v>15.75</v>
      </c>
      <c r="N39" s="28">
        <f>E27*F27</f>
        <v>18.809999999999999</v>
      </c>
      <c r="O39" s="29">
        <f t="shared" si="8"/>
        <v>21.12</v>
      </c>
      <c r="P39" s="8" t="str">
        <f>HLOOKUP(O39,$D39:$N$41,3,FALSE)</f>
        <v>PMU</v>
      </c>
      <c r="Q39" s="9" t="b">
        <f t="shared" si="9"/>
        <v>0</v>
      </c>
    </row>
    <row r="40" spans="1:17" x14ac:dyDescent="0.2">
      <c r="A40" s="11" t="str">
        <f t="shared" si="6"/>
        <v>PARIS</v>
      </c>
      <c r="B40" s="30" t="str">
        <f t="shared" si="6"/>
        <v>NUL LYON BAYERN</v>
      </c>
      <c r="C40" s="16" t="str">
        <f t="shared" si="7"/>
        <v>PARISNUL LYON BAYERN</v>
      </c>
      <c r="D40" s="28">
        <f>E17*G17</f>
        <v>10.5</v>
      </c>
      <c r="E40" s="28">
        <f>E18*G18</f>
        <v>11.725</v>
      </c>
      <c r="F40" s="28">
        <f>E19*G19</f>
        <v>1.75</v>
      </c>
      <c r="G40" s="28">
        <f>E20*G20</f>
        <v>12.32</v>
      </c>
      <c r="H40" s="28">
        <f>E21*G21</f>
        <v>1.75</v>
      </c>
      <c r="I40" s="28">
        <f>E22*G22</f>
        <v>11.8125</v>
      </c>
      <c r="J40" s="28">
        <f>E23*G23</f>
        <v>11.549999999999999</v>
      </c>
      <c r="K40" s="28">
        <f>E24*G24</f>
        <v>12.6</v>
      </c>
      <c r="L40" s="28">
        <f>E25*G25</f>
        <v>11.549999999999999</v>
      </c>
      <c r="M40" s="28">
        <f>E26*G26</f>
        <v>12.6</v>
      </c>
      <c r="N40" s="28">
        <f>E27*G27</f>
        <v>11.5425</v>
      </c>
      <c r="O40" s="29">
        <f t="shared" si="8"/>
        <v>12.6</v>
      </c>
      <c r="P40" s="8" t="str">
        <f>HLOOKUP(O40,$D40:$N$41,2,FALSE)</f>
        <v>Unibet</v>
      </c>
      <c r="Q40" s="9" t="b">
        <f t="shared" si="9"/>
        <v>1</v>
      </c>
    </row>
    <row r="41" spans="1:17" x14ac:dyDescent="0.2">
      <c r="C41" s="10"/>
      <c r="D41" s="5" t="s">
        <v>0</v>
      </c>
      <c r="E41" s="5" t="s">
        <v>2</v>
      </c>
      <c r="F41" s="5" t="s">
        <v>5</v>
      </c>
      <c r="G41" s="5" t="s">
        <v>1</v>
      </c>
      <c r="H41" s="5" t="s">
        <v>6</v>
      </c>
      <c r="I41" s="5" t="s">
        <v>3</v>
      </c>
      <c r="J41" s="5" t="s">
        <v>4</v>
      </c>
      <c r="K41" s="5" t="s">
        <v>8</v>
      </c>
      <c r="L41" s="5" t="s">
        <v>9</v>
      </c>
      <c r="M41" s="5" t="s">
        <v>20</v>
      </c>
      <c r="N41" s="5" t="s">
        <v>7</v>
      </c>
      <c r="O41" s="8"/>
    </row>
    <row r="42" spans="1:17" x14ac:dyDescent="0.2">
      <c r="C42" s="15"/>
    </row>
    <row r="43" spans="1:17" x14ac:dyDescent="0.2">
      <c r="C43" s="15"/>
    </row>
    <row r="44" spans="1:17" x14ac:dyDescent="0.2">
      <c r="C44" s="15"/>
    </row>
    <row r="45" spans="1:17" x14ac:dyDescent="0.2">
      <c r="C45" s="15"/>
    </row>
  </sheetData>
  <conditionalFormatting sqref="J2:K3">
    <cfRule type="containsText" dxfId="186" priority="166" operator="containsText" text="Zebet">
      <formula>NOT(ISERROR(SEARCH("Zebet",J2)))</formula>
    </cfRule>
    <cfRule type="containsText" dxfId="185" priority="167" operator="containsText" text="Parions Sport">
      <formula>NOT(ISERROR(SEARCH("Parions Sport",J2)))</formula>
    </cfRule>
    <cfRule type="containsText" dxfId="184" priority="168" operator="containsText" text="Winamax">
      <formula>NOT(ISERROR(SEARCH("Winamax",J2)))</formula>
    </cfRule>
    <cfRule type="containsText" dxfId="183" priority="169" operator="containsText" text="Unibet">
      <formula>NOT(ISERROR(SEARCH("Unibet",J2)))</formula>
    </cfRule>
    <cfRule type="containsText" dxfId="182" priority="170" operator="containsText" text="Pasinobet">
      <formula>NOT(ISERROR(SEARCH("Pasinobet",J2)))</formula>
    </cfRule>
    <cfRule type="containsText" dxfId="181" priority="171" operator="containsText" text="Netbet">
      <formula>NOT(ISERROR(SEARCH("Netbet",J2)))</formula>
    </cfRule>
    <cfRule type="containsText" dxfId="180" priority="172" operator="containsText" text="Betstar">
      <formula>NOT(ISERROR(SEARCH("Betstar",J2)))</formula>
    </cfRule>
    <cfRule type="containsText" dxfId="179" priority="173" operator="containsText" text="France Pari">
      <formula>NOT(ISERROR(SEARCH("France Pari",J2)))</formula>
    </cfRule>
    <cfRule type="containsText" dxfId="178" priority="174" operator="containsText" text="Betclic">
      <formula>NOT(ISERROR(SEARCH("Betclic",J2)))</formula>
    </cfRule>
    <cfRule type="containsText" dxfId="177" priority="175" operator="containsText" text="PMU">
      <formula>NOT(ISERROR(SEARCH("PMU",J2)))</formula>
    </cfRule>
    <cfRule type="containsText" dxfId="176" priority="176" operator="containsText" text="Bwin">
      <formula>NOT(ISERROR(SEARCH("Bwin",J2)))</formula>
    </cfRule>
  </conditionalFormatting>
  <conditionalFormatting sqref="A2:B12">
    <cfRule type="containsText" dxfId="175" priority="155" operator="containsText" text="Zebet">
      <formula>NOT(ISERROR(SEARCH("Zebet",A2)))</formula>
    </cfRule>
    <cfRule type="containsText" dxfId="174" priority="156" operator="containsText" text="Parions Sport">
      <formula>NOT(ISERROR(SEARCH("Parions Sport",A2)))</formula>
    </cfRule>
    <cfRule type="containsText" dxfId="173" priority="157" operator="containsText" text="Winamax">
      <formula>NOT(ISERROR(SEARCH("Winamax",A2)))</formula>
    </cfRule>
    <cfRule type="containsText" dxfId="172" priority="158" operator="containsText" text="Unibet">
      <formula>NOT(ISERROR(SEARCH("Unibet",A2)))</formula>
    </cfRule>
    <cfRule type="containsText" dxfId="171" priority="159" operator="containsText" text="Pasinobet">
      <formula>NOT(ISERROR(SEARCH("Pasinobet",A2)))</formula>
    </cfRule>
    <cfRule type="containsText" dxfId="170" priority="160" operator="containsText" text="Netbet">
      <formula>NOT(ISERROR(SEARCH("Netbet",A2)))</formula>
    </cfRule>
    <cfRule type="containsText" dxfId="169" priority="161" operator="containsText" text="Betstar">
      <formula>NOT(ISERROR(SEARCH("Betstar",A2)))</formula>
    </cfRule>
    <cfRule type="containsText" dxfId="168" priority="162" operator="containsText" text="France Pari">
      <formula>NOT(ISERROR(SEARCH("France Pari",A2)))</formula>
    </cfRule>
    <cfRule type="containsText" dxfId="167" priority="163" operator="containsText" text="Betclic">
      <formula>NOT(ISERROR(SEARCH("Betclic",A2)))</formula>
    </cfRule>
    <cfRule type="containsText" dxfId="166" priority="164" operator="containsText" text="PMU">
      <formula>NOT(ISERROR(SEARCH("PMU",A2)))</formula>
    </cfRule>
    <cfRule type="containsText" dxfId="165" priority="165" operator="containsText" text="Bwin">
      <formula>NOT(ISERROR(SEARCH("Bwin",A2)))</formula>
    </cfRule>
  </conditionalFormatting>
  <conditionalFormatting sqref="C1:C15 C28:C41">
    <cfRule type="containsText" dxfId="164" priority="144" operator="containsText" text="Zebet">
      <formula>NOT(ISERROR(SEARCH("Zebet",C1)))</formula>
    </cfRule>
    <cfRule type="containsText" dxfId="163" priority="145" operator="containsText" text="Parions Sport">
      <formula>NOT(ISERROR(SEARCH("Parions Sport",C1)))</formula>
    </cfRule>
    <cfRule type="containsText" dxfId="162" priority="146" operator="containsText" text="Winamax">
      <formula>NOT(ISERROR(SEARCH("Winamax",C1)))</formula>
    </cfRule>
    <cfRule type="containsText" dxfId="161" priority="147" operator="containsText" text="Unibet">
      <formula>NOT(ISERROR(SEARCH("Unibet",C1)))</formula>
    </cfRule>
    <cfRule type="containsText" dxfId="160" priority="148" operator="containsText" text="Pasinobet">
      <formula>NOT(ISERROR(SEARCH("Pasinobet",C1)))</formula>
    </cfRule>
    <cfRule type="containsText" dxfId="159" priority="149" operator="containsText" text="Netbet">
      <formula>NOT(ISERROR(SEARCH("Netbet",C1)))</formula>
    </cfRule>
    <cfRule type="containsText" dxfId="158" priority="150" operator="containsText" text="Betstar">
      <formula>NOT(ISERROR(SEARCH("Betstar",C1)))</formula>
    </cfRule>
    <cfRule type="containsText" dxfId="157" priority="151" operator="containsText" text="France Pari">
      <formula>NOT(ISERROR(SEARCH("France Pari",C1)))</formula>
    </cfRule>
    <cfRule type="containsText" dxfId="156" priority="152" operator="containsText" text="Betclic">
      <formula>NOT(ISERROR(SEARCH("Betclic",C1)))</formula>
    </cfRule>
    <cfRule type="containsText" dxfId="155" priority="153" operator="containsText" text="PMU">
      <formula>NOT(ISERROR(SEARCH("PMU",C1)))</formula>
    </cfRule>
    <cfRule type="containsText" dxfId="154" priority="154" operator="containsText" text="Bwin">
      <formula>NOT(ISERROR(SEARCH("Bwin",C1)))</formula>
    </cfRule>
  </conditionalFormatting>
  <conditionalFormatting sqref="E2:H12">
    <cfRule type="containsText" dxfId="153" priority="133" operator="containsText" text="Zebet">
      <formula>NOT(ISERROR(SEARCH("Zebet",E2)))</formula>
    </cfRule>
    <cfRule type="containsText" dxfId="152" priority="134" operator="containsText" text="Parions Sport">
      <formula>NOT(ISERROR(SEARCH("Parions Sport",E2)))</formula>
    </cfRule>
    <cfRule type="containsText" dxfId="151" priority="135" operator="containsText" text="Winamax">
      <formula>NOT(ISERROR(SEARCH("Winamax",E2)))</formula>
    </cfRule>
    <cfRule type="containsText" dxfId="150" priority="136" operator="containsText" text="Unibet">
      <formula>NOT(ISERROR(SEARCH("Unibet",E2)))</formula>
    </cfRule>
    <cfRule type="containsText" dxfId="149" priority="137" operator="containsText" text="Pasinobet">
      <formula>NOT(ISERROR(SEARCH("Pasinobet",E2)))</formula>
    </cfRule>
    <cfRule type="containsText" dxfId="148" priority="138" operator="containsText" text="Netbet">
      <formula>NOT(ISERROR(SEARCH("Netbet",E2)))</formula>
    </cfRule>
    <cfRule type="containsText" dxfId="147" priority="139" operator="containsText" text="Betstar">
      <formula>NOT(ISERROR(SEARCH("Betstar",E2)))</formula>
    </cfRule>
    <cfRule type="containsText" dxfId="146" priority="140" operator="containsText" text="France Pari">
      <formula>NOT(ISERROR(SEARCH("France Pari",E2)))</formula>
    </cfRule>
    <cfRule type="containsText" dxfId="145" priority="141" operator="containsText" text="Betclic">
      <formula>NOT(ISERROR(SEARCH("Betclic",E2)))</formula>
    </cfRule>
    <cfRule type="containsText" dxfId="144" priority="142" operator="containsText" text="PMU">
      <formula>NOT(ISERROR(SEARCH("PMU",E2)))</formula>
    </cfRule>
    <cfRule type="containsText" dxfId="143" priority="143" operator="containsText" text="Bwin">
      <formula>NOT(ISERROR(SEARCH("Bwin",E2)))</formula>
    </cfRule>
  </conditionalFormatting>
  <conditionalFormatting sqref="B16:J27">
    <cfRule type="containsText" dxfId="142" priority="122" operator="containsText" text="Zebet">
      <formula>NOT(ISERROR(SEARCH("Zebet",B16)))</formula>
    </cfRule>
    <cfRule type="containsText" dxfId="141" priority="123" operator="containsText" text="Parions Sport">
      <formula>NOT(ISERROR(SEARCH("Parions Sport",B16)))</formula>
    </cfRule>
    <cfRule type="containsText" dxfId="140" priority="124" operator="containsText" text="Winamax">
      <formula>NOT(ISERROR(SEARCH("Winamax",B16)))</formula>
    </cfRule>
    <cfRule type="containsText" dxfId="139" priority="125" operator="containsText" text="Unibet">
      <formula>NOT(ISERROR(SEARCH("Unibet",B16)))</formula>
    </cfRule>
    <cfRule type="containsText" dxfId="138" priority="126" operator="containsText" text="Pasinobet">
      <formula>NOT(ISERROR(SEARCH("Pasinobet",B16)))</formula>
    </cfRule>
    <cfRule type="containsText" dxfId="137" priority="127" operator="containsText" text="Netbet">
      <formula>NOT(ISERROR(SEARCH("Netbet",B16)))</formula>
    </cfRule>
    <cfRule type="containsText" dxfId="136" priority="128" operator="containsText" text="Betstar">
      <formula>NOT(ISERROR(SEARCH("Betstar",B16)))</formula>
    </cfRule>
    <cfRule type="containsText" dxfId="135" priority="129" operator="containsText" text="France Pari">
      <formula>NOT(ISERROR(SEARCH("France Pari",B16)))</formula>
    </cfRule>
    <cfRule type="containsText" dxfId="134" priority="130" operator="containsText" text="Betclic">
      <formula>NOT(ISERROR(SEARCH("Betclic",B16)))</formula>
    </cfRule>
    <cfRule type="containsText" dxfId="133" priority="131" operator="containsText" text="PMU">
      <formula>NOT(ISERROR(SEARCH("PMU",B16)))</formula>
    </cfRule>
    <cfRule type="containsText" dxfId="132" priority="132" operator="containsText" text="Bwin">
      <formula>NOT(ISERROR(SEARCH("Bwin",B16)))</formula>
    </cfRule>
  </conditionalFormatting>
  <conditionalFormatting sqref="A16:Q30 A42:Q62 A31:C31 P41:Q41 A41:C41 C32:C40 A1:L4 Q1 A5:C12 E5:L12 A13:L15">
    <cfRule type="containsText" dxfId="131" priority="111" operator="containsText" text="Zebet">
      <formula>NOT(ISERROR(SEARCH("Zebet",A1)))</formula>
    </cfRule>
    <cfRule type="containsText" dxfId="130" priority="112" operator="containsText" text="Parions Sport">
      <formula>NOT(ISERROR(SEARCH("Parions Sport",A1)))</formula>
    </cfRule>
    <cfRule type="containsText" dxfId="129" priority="113" operator="containsText" text="Winamax">
      <formula>NOT(ISERROR(SEARCH("Winamax",A1)))</formula>
    </cfRule>
    <cfRule type="containsText" dxfId="128" priority="114" operator="containsText" text="Unibet">
      <formula>NOT(ISERROR(SEARCH("Unibet",A1)))</formula>
    </cfRule>
    <cfRule type="containsText" dxfId="127" priority="115" operator="containsText" text="Pasinobet">
      <formula>NOT(ISERROR(SEARCH("Pasinobet",A1)))</formula>
    </cfRule>
    <cfRule type="containsText" dxfId="126" priority="116" operator="containsText" text="Netbet">
      <formula>NOT(ISERROR(SEARCH("Netbet",A1)))</formula>
    </cfRule>
    <cfRule type="containsText" dxfId="125" priority="117" operator="containsText" text="Betstar">
      <formula>NOT(ISERROR(SEARCH("Betstar",A1)))</formula>
    </cfRule>
    <cfRule type="containsText" dxfId="124" priority="118" operator="containsText" text="France Pari">
      <formula>NOT(ISERROR(SEARCH("France Pari",A1)))</formula>
    </cfRule>
    <cfRule type="containsText" dxfId="123" priority="119" operator="containsText" text="Betclic">
      <formula>NOT(ISERROR(SEARCH("Betclic",A1)))</formula>
    </cfRule>
    <cfRule type="containsText" dxfId="122" priority="120" operator="containsText" text="PMU">
      <formula>NOT(ISERROR(SEARCH("PMU",A1)))</formula>
    </cfRule>
    <cfRule type="containsText" dxfId="121" priority="121" operator="containsText" text="Bwin">
      <formula>NOT(ISERROR(SEARCH("Bwin",A1)))</formula>
    </cfRule>
  </conditionalFormatting>
  <conditionalFormatting sqref="D32:N32">
    <cfRule type="cellIs" dxfId="120" priority="110" operator="equal">
      <formula>$O$32</formula>
    </cfRule>
  </conditionalFormatting>
  <conditionalFormatting sqref="D33:N33">
    <cfRule type="cellIs" dxfId="119" priority="109" operator="equal">
      <formula>$O$33</formula>
    </cfRule>
  </conditionalFormatting>
  <conditionalFormatting sqref="D34:N34">
    <cfRule type="cellIs" dxfId="118" priority="108" operator="equal">
      <formula>$O$34</formula>
    </cfRule>
  </conditionalFormatting>
  <conditionalFormatting sqref="D35:N35">
    <cfRule type="cellIs" dxfId="117" priority="107" operator="equal">
      <formula>$O$35</formula>
    </cfRule>
  </conditionalFormatting>
  <conditionalFormatting sqref="D40:N40">
    <cfRule type="cellIs" dxfId="116" priority="106" operator="equal">
      <formula>$O$40</formula>
    </cfRule>
  </conditionalFormatting>
  <conditionalFormatting sqref="D39:N39">
    <cfRule type="cellIs" dxfId="115" priority="105" operator="equal">
      <formula>$O$39</formula>
    </cfRule>
  </conditionalFormatting>
  <conditionalFormatting sqref="D38:N38">
    <cfRule type="cellIs" dxfId="114" priority="104" operator="equal">
      <formula>$O$38</formula>
    </cfRule>
  </conditionalFormatting>
  <conditionalFormatting sqref="D37:N37">
    <cfRule type="cellIs" dxfId="113" priority="103" operator="equal">
      <formula>$O$37</formula>
    </cfRule>
  </conditionalFormatting>
  <conditionalFormatting sqref="D36:N36">
    <cfRule type="cellIs" dxfId="112" priority="102" operator="equal">
      <formula>$O$36</formula>
    </cfRule>
  </conditionalFormatting>
  <conditionalFormatting sqref="D31:N41">
    <cfRule type="containsText" dxfId="111" priority="91" operator="containsText" text="Zebet">
      <formula>NOT(ISERROR(SEARCH("Zebet",D31)))</formula>
    </cfRule>
    <cfRule type="containsText" dxfId="110" priority="92" operator="containsText" text="Parions Sport">
      <formula>NOT(ISERROR(SEARCH("Parions Sport",D31)))</formula>
    </cfRule>
    <cfRule type="containsText" dxfId="109" priority="93" operator="containsText" text="Winamax">
      <formula>NOT(ISERROR(SEARCH("Winamax",D31)))</formula>
    </cfRule>
    <cfRule type="containsText" dxfId="108" priority="94" operator="containsText" text="Unibet">
      <formula>NOT(ISERROR(SEARCH("Unibet",D31)))</formula>
    </cfRule>
    <cfRule type="containsText" dxfId="107" priority="95" operator="containsText" text="Pasinobet">
      <formula>NOT(ISERROR(SEARCH("Pasinobet",D31)))</formula>
    </cfRule>
    <cfRule type="containsText" dxfId="106" priority="96" operator="containsText" text="Netbet">
      <formula>NOT(ISERROR(SEARCH("Netbet",D31)))</formula>
    </cfRule>
    <cfRule type="containsText" dxfId="105" priority="97" operator="containsText" text="Betstar">
      <formula>NOT(ISERROR(SEARCH("Betstar",D31)))</formula>
    </cfRule>
    <cfRule type="containsText" dxfId="104" priority="98" operator="containsText" text="France Pari">
      <formula>NOT(ISERROR(SEARCH("France Pari",D31)))</formula>
    </cfRule>
    <cfRule type="containsText" dxfId="103" priority="99" operator="containsText" text="Betclic">
      <formula>NOT(ISERROR(SEARCH("Betclic",D31)))</formula>
    </cfRule>
    <cfRule type="containsText" dxfId="102" priority="100" operator="containsText" text="PMU">
      <formula>NOT(ISERROR(SEARCH("PMU",D31)))</formula>
    </cfRule>
    <cfRule type="containsText" dxfId="101" priority="101" operator="containsText" text="Bwin">
      <formula>NOT(ISERROR(SEARCH("Bwin",D31)))</formula>
    </cfRule>
  </conditionalFormatting>
  <conditionalFormatting sqref="O31:O41">
    <cfRule type="containsText" dxfId="100" priority="80" operator="containsText" text="Zebet">
      <formula>NOT(ISERROR(SEARCH("Zebet",O31)))</formula>
    </cfRule>
    <cfRule type="containsText" dxfId="99" priority="81" operator="containsText" text="Parions Sport">
      <formula>NOT(ISERROR(SEARCH("Parions Sport",O31)))</formula>
    </cfRule>
    <cfRule type="containsText" dxfId="98" priority="82" operator="containsText" text="Winamax">
      <formula>NOT(ISERROR(SEARCH("Winamax",O31)))</formula>
    </cfRule>
    <cfRule type="containsText" dxfId="97" priority="83" operator="containsText" text="Unibet">
      <formula>NOT(ISERROR(SEARCH("Unibet",O31)))</formula>
    </cfRule>
    <cfRule type="containsText" dxfId="96" priority="84" operator="containsText" text="Pasinobet">
      <formula>NOT(ISERROR(SEARCH("Pasinobet",O31)))</formula>
    </cfRule>
    <cfRule type="containsText" dxfId="95" priority="85" operator="containsText" text="Netbet">
      <formula>NOT(ISERROR(SEARCH("Netbet",O31)))</formula>
    </cfRule>
    <cfRule type="containsText" dxfId="94" priority="86" operator="containsText" text="Betstar">
      <formula>NOT(ISERROR(SEARCH("Betstar",O31)))</formula>
    </cfRule>
    <cfRule type="containsText" dxfId="93" priority="87" operator="containsText" text="France Pari">
      <formula>NOT(ISERROR(SEARCH("France Pari",O31)))</formula>
    </cfRule>
    <cfRule type="containsText" dxfId="92" priority="88" operator="containsText" text="Betclic">
      <formula>NOT(ISERROR(SEARCH("Betclic",O31)))</formula>
    </cfRule>
    <cfRule type="containsText" dxfId="91" priority="89" operator="containsText" text="PMU">
      <formula>NOT(ISERROR(SEARCH("PMU",O31)))</formula>
    </cfRule>
    <cfRule type="containsText" dxfId="90" priority="90" operator="containsText" text="Bwin">
      <formula>NOT(ISERROR(SEARCH("Bwin",O31)))</formula>
    </cfRule>
  </conditionalFormatting>
  <conditionalFormatting sqref="A32:B40">
    <cfRule type="containsText" dxfId="89" priority="69" operator="containsText" text="Zebet">
      <formula>NOT(ISERROR(SEARCH("Zebet",A32)))</formula>
    </cfRule>
    <cfRule type="containsText" dxfId="88" priority="70" operator="containsText" text="Parions Sport">
      <formula>NOT(ISERROR(SEARCH("Parions Sport",A32)))</formula>
    </cfRule>
    <cfRule type="containsText" dxfId="87" priority="71" operator="containsText" text="Winamax">
      <formula>NOT(ISERROR(SEARCH("Winamax",A32)))</formula>
    </cfRule>
    <cfRule type="containsText" dxfId="86" priority="72" operator="containsText" text="Unibet">
      <formula>NOT(ISERROR(SEARCH("Unibet",A32)))</formula>
    </cfRule>
    <cfRule type="containsText" dxfId="85" priority="73" operator="containsText" text="Pasinobet">
      <formula>NOT(ISERROR(SEARCH("Pasinobet",A32)))</formula>
    </cfRule>
    <cfRule type="containsText" dxfId="84" priority="74" operator="containsText" text="Netbet">
      <formula>NOT(ISERROR(SEARCH("Netbet",A32)))</formula>
    </cfRule>
    <cfRule type="containsText" dxfId="83" priority="75" operator="containsText" text="Betstar">
      <formula>NOT(ISERROR(SEARCH("Betstar",A32)))</formula>
    </cfRule>
    <cfRule type="containsText" dxfId="82" priority="76" operator="containsText" text="France Pari">
      <formula>NOT(ISERROR(SEARCH("France Pari",A32)))</formula>
    </cfRule>
    <cfRule type="containsText" dxfId="81" priority="77" operator="containsText" text="Betclic">
      <formula>NOT(ISERROR(SEARCH("Betclic",A32)))</formula>
    </cfRule>
    <cfRule type="containsText" dxfId="80" priority="78" operator="containsText" text="PMU">
      <formula>NOT(ISERROR(SEARCH("PMU",A32)))</formula>
    </cfRule>
    <cfRule type="containsText" dxfId="79" priority="79" operator="containsText" text="Bwin">
      <formula>NOT(ISERROR(SEARCH("Bwin",A32)))</formula>
    </cfRule>
  </conditionalFormatting>
  <conditionalFormatting sqref="M1:P1">
    <cfRule type="containsText" dxfId="78" priority="58" operator="containsText" text="Zebet">
      <formula>NOT(ISERROR(SEARCH("Zebet",M1)))</formula>
    </cfRule>
    <cfRule type="containsText" dxfId="77" priority="59" operator="containsText" text="Parions Sport">
      <formula>NOT(ISERROR(SEARCH("Parions Sport",M1)))</formula>
    </cfRule>
    <cfRule type="containsText" dxfId="76" priority="60" operator="containsText" text="Winamax">
      <formula>NOT(ISERROR(SEARCH("Winamax",M1)))</formula>
    </cfRule>
    <cfRule type="containsText" dxfId="75" priority="61" operator="containsText" text="Unibet">
      <formula>NOT(ISERROR(SEARCH("Unibet",M1)))</formula>
    </cfRule>
    <cfRule type="containsText" dxfId="74" priority="62" operator="containsText" text="Pasinobet">
      <formula>NOT(ISERROR(SEARCH("Pasinobet",M1)))</formula>
    </cfRule>
    <cfRule type="containsText" dxfId="73" priority="63" operator="containsText" text="Netbet">
      <formula>NOT(ISERROR(SEARCH("Netbet",M1)))</formula>
    </cfRule>
    <cfRule type="containsText" dxfId="72" priority="64" operator="containsText" text="Betstar">
      <formula>NOT(ISERROR(SEARCH("Betstar",M1)))</formula>
    </cfRule>
    <cfRule type="containsText" dxfId="71" priority="65" operator="containsText" text="France Pari">
      <formula>NOT(ISERROR(SEARCH("France Pari",M1)))</formula>
    </cfRule>
    <cfRule type="containsText" dxfId="70" priority="66" operator="containsText" text="Betclic">
      <formula>NOT(ISERROR(SEARCH("Betclic",M1)))</formula>
    </cfRule>
    <cfRule type="containsText" dxfId="69" priority="67" operator="containsText" text="PMU">
      <formula>NOT(ISERROR(SEARCH("PMU",M1)))</formula>
    </cfRule>
    <cfRule type="containsText" dxfId="68" priority="68" operator="containsText" text="Bwin">
      <formula>NOT(ISERROR(SEARCH("Bwin",M1)))</formula>
    </cfRule>
  </conditionalFormatting>
  <conditionalFormatting sqref="P31:P40">
    <cfRule type="containsText" dxfId="56" priority="36" operator="containsText" text="Zebet">
      <formula>NOT(ISERROR(SEARCH("Zebet",P31)))</formula>
    </cfRule>
    <cfRule type="containsText" dxfId="55" priority="37" operator="containsText" text="Parions Sport">
      <formula>NOT(ISERROR(SEARCH("Parions Sport",P31)))</formula>
    </cfRule>
    <cfRule type="containsText" dxfId="54" priority="38" operator="containsText" text="Winamax">
      <formula>NOT(ISERROR(SEARCH("Winamax",P31)))</formula>
    </cfRule>
    <cfRule type="containsText" dxfId="53" priority="39" operator="containsText" text="Unibet">
      <formula>NOT(ISERROR(SEARCH("Unibet",P31)))</formula>
    </cfRule>
    <cfRule type="containsText" dxfId="52" priority="40" operator="containsText" text="Pasinobet">
      <formula>NOT(ISERROR(SEARCH("Pasinobet",P31)))</formula>
    </cfRule>
    <cfRule type="containsText" dxfId="51" priority="41" operator="containsText" text="Netbet">
      <formula>NOT(ISERROR(SEARCH("Netbet",P31)))</formula>
    </cfRule>
    <cfRule type="containsText" dxfId="50" priority="42" operator="containsText" text="Betstar">
      <formula>NOT(ISERROR(SEARCH("Betstar",P31)))</formula>
    </cfRule>
    <cfRule type="containsText" dxfId="49" priority="43" operator="containsText" text="France Pari">
      <formula>NOT(ISERROR(SEARCH("France Pari",P31)))</formula>
    </cfRule>
    <cfRule type="containsText" dxfId="48" priority="44" operator="containsText" text="Betclic">
      <formula>NOT(ISERROR(SEARCH("Betclic",P31)))</formula>
    </cfRule>
    <cfRule type="containsText" dxfId="47" priority="45" operator="containsText" text="PMU">
      <formula>NOT(ISERROR(SEARCH("PMU",P31)))</formula>
    </cfRule>
    <cfRule type="containsText" dxfId="46" priority="46" operator="containsText" text="Bwin">
      <formula>NOT(ISERROR(SEARCH("Bwin",P31)))</formula>
    </cfRule>
  </conditionalFormatting>
  <conditionalFormatting sqref="Q31:Q40">
    <cfRule type="containsText" dxfId="45" priority="25" operator="containsText" text="Zebet">
      <formula>NOT(ISERROR(SEARCH("Zebet",Q31)))</formula>
    </cfRule>
    <cfRule type="containsText" dxfId="44" priority="26" operator="containsText" text="Parions Sport">
      <formula>NOT(ISERROR(SEARCH("Parions Sport",Q31)))</formula>
    </cfRule>
    <cfRule type="containsText" dxfId="43" priority="27" operator="containsText" text="Winamax">
      <formula>NOT(ISERROR(SEARCH("Winamax",Q31)))</formula>
    </cfRule>
    <cfRule type="containsText" dxfId="42" priority="28" operator="containsText" text="Unibet">
      <formula>NOT(ISERROR(SEARCH("Unibet",Q31)))</formula>
    </cfRule>
    <cfRule type="containsText" dxfId="41" priority="29" operator="containsText" text="Pasinobet">
      <formula>NOT(ISERROR(SEARCH("Pasinobet",Q31)))</formula>
    </cfRule>
    <cfRule type="containsText" dxfId="40" priority="30" operator="containsText" text="Netbet">
      <formula>NOT(ISERROR(SEARCH("Netbet",Q31)))</formula>
    </cfRule>
    <cfRule type="containsText" dxfId="39" priority="31" operator="containsText" text="Betstar">
      <formula>NOT(ISERROR(SEARCH("Betstar",Q31)))</formula>
    </cfRule>
    <cfRule type="containsText" dxfId="38" priority="32" operator="containsText" text="France Pari">
      <formula>NOT(ISERROR(SEARCH("France Pari",Q31)))</formula>
    </cfRule>
    <cfRule type="containsText" dxfId="37" priority="33" operator="containsText" text="Betclic">
      <formula>NOT(ISERROR(SEARCH("Betclic",Q31)))</formula>
    </cfRule>
    <cfRule type="containsText" dxfId="36" priority="34" operator="containsText" text="PMU">
      <formula>NOT(ISERROR(SEARCH("PMU",Q31)))</formula>
    </cfRule>
    <cfRule type="containsText" dxfId="35" priority="35" operator="containsText" text="Bwin">
      <formula>NOT(ISERROR(SEARCH("Bwin",Q31)))</formula>
    </cfRule>
  </conditionalFormatting>
  <conditionalFormatting sqref="Q32:Q40">
    <cfRule type="containsText" dxfId="34" priority="24" operator="containsText" text="Vrai">
      <formula>NOT(ISERROR(SEARCH("Vrai",Q32)))</formula>
    </cfRule>
  </conditionalFormatting>
  <conditionalFormatting sqref="D5:D12">
    <cfRule type="containsText" dxfId="33" priority="23" operator="containsText" text="Plusieurs">
      <formula>NOT(ISERROR(SEARCH("Plusieurs",D5)))</formula>
    </cfRule>
  </conditionalFormatting>
  <conditionalFormatting sqref="D5:D12">
    <cfRule type="containsText" dxfId="32" priority="12" operator="containsText" text="Zebet">
      <formula>NOT(ISERROR(SEARCH("Zebet",D5)))</formula>
    </cfRule>
    <cfRule type="containsText" dxfId="31" priority="13" operator="containsText" text="Parions Sport">
      <formula>NOT(ISERROR(SEARCH("Parions Sport",D5)))</formula>
    </cfRule>
    <cfRule type="containsText" dxfId="30" priority="14" operator="containsText" text="Winamax">
      <formula>NOT(ISERROR(SEARCH("Winamax",D5)))</formula>
    </cfRule>
    <cfRule type="containsText" dxfId="29" priority="15" operator="containsText" text="Unibet">
      <formula>NOT(ISERROR(SEARCH("Unibet",D5)))</formula>
    </cfRule>
    <cfRule type="containsText" dxfId="28" priority="16" operator="containsText" text="Pasinobet">
      <formula>NOT(ISERROR(SEARCH("Pasinobet",D5)))</formula>
    </cfRule>
    <cfRule type="containsText" dxfId="27" priority="17" operator="containsText" text="Netbet">
      <formula>NOT(ISERROR(SEARCH("Netbet",D5)))</formula>
    </cfRule>
    <cfRule type="containsText" dxfId="26" priority="18" operator="containsText" text="Betstar">
      <formula>NOT(ISERROR(SEARCH("Betstar",D5)))</formula>
    </cfRule>
    <cfRule type="containsText" dxfId="25" priority="19" operator="containsText" text="France Pari">
      <formula>NOT(ISERROR(SEARCH("France Pari",D5)))</formula>
    </cfRule>
    <cfRule type="containsText" dxfId="24" priority="20" operator="containsText" text="Betclic">
      <formula>NOT(ISERROR(SEARCH("Betclic",D5)))</formula>
    </cfRule>
    <cfRule type="containsText" dxfId="23" priority="21" operator="containsText" text="PMU">
      <formula>NOT(ISERROR(SEARCH("PMU",D5)))</formula>
    </cfRule>
    <cfRule type="containsText" dxfId="22" priority="22" operator="containsText" text="Bwin">
      <formula>NOT(ISERROR(SEARCH("Bwin",D5)))</formula>
    </cfRule>
  </conditionalFormatting>
  <conditionalFormatting sqref="M2:Q15">
    <cfRule type="containsText" dxfId="21" priority="1" operator="containsText" text="Zebet">
      <formula>NOT(ISERROR(SEARCH("Zebet",M2)))</formula>
    </cfRule>
    <cfRule type="containsText" dxfId="20" priority="2" operator="containsText" text="Parions Sport">
      <formula>NOT(ISERROR(SEARCH("Parions Sport",M2)))</formula>
    </cfRule>
    <cfRule type="containsText" dxfId="19" priority="3" operator="containsText" text="Winamax">
      <formula>NOT(ISERROR(SEARCH("Winamax",M2)))</formula>
    </cfRule>
    <cfRule type="containsText" dxfId="18" priority="4" operator="containsText" text="Unibet">
      <formula>NOT(ISERROR(SEARCH("Unibet",M2)))</formula>
    </cfRule>
    <cfRule type="containsText" dxfId="17" priority="5" operator="containsText" text="Pasinobet">
      <formula>NOT(ISERROR(SEARCH("Pasinobet",M2)))</formula>
    </cfRule>
    <cfRule type="containsText" dxfId="16" priority="6" operator="containsText" text="Netbet">
      <formula>NOT(ISERROR(SEARCH("Netbet",M2)))</formula>
    </cfRule>
    <cfRule type="containsText" dxfId="15" priority="7" operator="containsText" text="Betstar">
      <formula>NOT(ISERROR(SEARCH("Betstar",M2)))</formula>
    </cfRule>
    <cfRule type="containsText" dxfId="14" priority="8" operator="containsText" text="France Pari">
      <formula>NOT(ISERROR(SEARCH("France Pari",M2)))</formula>
    </cfRule>
    <cfRule type="containsText" dxfId="13" priority="9" operator="containsText" text="Betclic">
      <formula>NOT(ISERROR(SEARCH("Betclic",M2)))</formula>
    </cfRule>
    <cfRule type="containsText" dxfId="12" priority="10" operator="containsText" text="PMU">
      <formula>NOT(ISERROR(SEARCH("PMU",M2)))</formula>
    </cfRule>
    <cfRule type="containsText" dxfId="11" priority="11" operator="containsText" text="Bwin">
      <formula>NOT(ISERROR(SEARCH("Bwin",M2)))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promptTitle="BOOKMAKERS">
          <x14:formula1>
            <xm:f>#REF!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 matchs 3 issues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</dc:creator>
  <cp:lastModifiedBy>neo</cp:lastModifiedBy>
  <cp:revision/>
  <dcterms:created xsi:type="dcterms:W3CDTF">2012-08-02T20:54:09Z</dcterms:created>
  <dcterms:modified xsi:type="dcterms:W3CDTF">2020-08-26T08:33:54Z</dcterms:modified>
</cp:coreProperties>
</file>