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stle-my.sharepoint.com/personal/vanessa_gabory_waters_nestle_com/Documents/Documents/PERSO/"/>
    </mc:Choice>
  </mc:AlternateContent>
  <xr:revisionPtr revIDLastSave="350" documentId="13_ncr:1_{EE20FA51-503F-499C-884E-52BA40C326C3}" xr6:coauthVersionLast="47" xr6:coauthVersionMax="47" xr10:uidLastSave="{8646DBBE-7CBA-4174-AEE8-CACFEA7340AB}"/>
  <bookViews>
    <workbookView xWindow="-120" yWindow="-120" windowWidth="25440" windowHeight="15390" xr2:uid="{0D52404C-04E1-4BF7-9FEA-555D5FB2034B}"/>
  </bookViews>
  <sheets>
    <sheet name="Fichier vierge" sheetId="5" r:id="rId1"/>
    <sheet name="Données" sheetId="3" r:id="rId2"/>
    <sheet name="2021" sheetId="9" r:id="rId3"/>
    <sheet name="2022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5" l="1"/>
  <c r="U31" i="9" l="1"/>
  <c r="U30" i="9"/>
  <c r="U29" i="9"/>
  <c r="U28" i="9"/>
  <c r="U27" i="9"/>
  <c r="U23" i="9"/>
  <c r="U22" i="9"/>
  <c r="U20" i="9"/>
  <c r="U25" i="9" s="1"/>
  <c r="U19" i="9"/>
  <c r="C10" i="9"/>
  <c r="J48" i="8"/>
  <c r="J49" i="8"/>
  <c r="J50" i="8"/>
  <c r="J51" i="8"/>
  <c r="U31" i="8"/>
  <c r="U30" i="8"/>
  <c r="U29" i="8"/>
  <c r="U28" i="8"/>
  <c r="U27" i="8"/>
  <c r="U23" i="8"/>
  <c r="U22" i="8"/>
  <c r="U20" i="8"/>
  <c r="U26" i="8" s="1"/>
  <c r="U19" i="8"/>
  <c r="C10" i="8"/>
  <c r="D10" i="8" s="1"/>
  <c r="U31" i="5"/>
  <c r="U30" i="5"/>
  <c r="U29" i="5"/>
  <c r="U28" i="5"/>
  <c r="U27" i="5"/>
  <c r="U23" i="5"/>
  <c r="U22" i="5"/>
  <c r="U20" i="5"/>
  <c r="U25" i="5" s="1"/>
  <c r="U19" i="5"/>
  <c r="C10" i="5"/>
  <c r="D10" i="5" s="1"/>
  <c r="U26" i="5" l="1"/>
  <c r="A10" i="8"/>
  <c r="C11" i="8"/>
  <c r="C12" i="8" s="1"/>
  <c r="D10" i="9"/>
  <c r="U24" i="9"/>
  <c r="C11" i="9"/>
  <c r="U26" i="9"/>
  <c r="A10" i="9"/>
  <c r="U21" i="9"/>
  <c r="L10" i="8"/>
  <c r="H10" i="8"/>
  <c r="G10" i="8"/>
  <c r="F10" i="8"/>
  <c r="E10" i="8"/>
  <c r="U24" i="8"/>
  <c r="U25" i="8"/>
  <c r="U21" i="8"/>
  <c r="L10" i="5"/>
  <c r="H10" i="5"/>
  <c r="G10" i="5"/>
  <c r="E10" i="5"/>
  <c r="F10" i="5"/>
  <c r="A10" i="5"/>
  <c r="C11" i="5"/>
  <c r="U21" i="5"/>
  <c r="U24" i="5"/>
  <c r="K10" i="5" l="1" a="1"/>
  <c r="K10" i="5" s="1"/>
  <c r="K10" i="8" a="1"/>
  <c r="K10" i="8" s="1"/>
  <c r="T39" i="8" s="1" a="1"/>
  <c r="T39" i="8" s="1"/>
  <c r="D11" i="8"/>
  <c r="I10" i="8"/>
  <c r="K10" i="9" a="1"/>
  <c r="K10" i="9" s="1"/>
  <c r="T39" i="9" s="1" a="1"/>
  <c r="T39" i="9" s="1"/>
  <c r="T39" i="5" a="1"/>
  <c r="T39" i="5" s="1"/>
  <c r="C12" i="9"/>
  <c r="D11" i="9"/>
  <c r="K11" i="9" a="1"/>
  <c r="K11" i="9" s="1"/>
  <c r="L10" i="9"/>
  <c r="K11" i="8" a="1"/>
  <c r="K11" i="8" s="1"/>
  <c r="D12" i="8"/>
  <c r="C13" i="8"/>
  <c r="F11" i="8"/>
  <c r="E11" i="8"/>
  <c r="H11" i="8"/>
  <c r="G11" i="8"/>
  <c r="I10" i="5"/>
  <c r="C12" i="5"/>
  <c r="K11" i="5" a="1"/>
  <c r="K11" i="5" s="1"/>
  <c r="D11" i="5"/>
  <c r="I11" i="8" l="1"/>
  <c r="L11" i="8" s="1"/>
  <c r="K12" i="9" a="1"/>
  <c r="K12" i="9" s="1"/>
  <c r="C13" i="9"/>
  <c r="D12" i="9"/>
  <c r="E11" i="9"/>
  <c r="H11" i="9"/>
  <c r="G11" i="9"/>
  <c r="F11" i="9"/>
  <c r="T40" i="8" a="1"/>
  <c r="T40" i="8" s="1"/>
  <c r="D13" i="8"/>
  <c r="C14" i="8"/>
  <c r="E11" i="5"/>
  <c r="H11" i="5"/>
  <c r="F11" i="5"/>
  <c r="G11" i="5"/>
  <c r="K12" i="5" a="1"/>
  <c r="K12" i="5" s="1"/>
  <c r="T40" i="5" s="1" a="1"/>
  <c r="T40" i="5" s="1"/>
  <c r="D12" i="5"/>
  <c r="C13" i="5"/>
  <c r="I11" i="5" l="1"/>
  <c r="L11" i="5" s="1"/>
  <c r="I11" i="9"/>
  <c r="L11" i="9" s="1"/>
  <c r="G12" i="9"/>
  <c r="F12" i="9"/>
  <c r="E12" i="9"/>
  <c r="H12" i="9"/>
  <c r="D13" i="9"/>
  <c r="C14" i="9"/>
  <c r="T40" i="9" a="1"/>
  <c r="T40" i="9" s="1"/>
  <c r="D14" i="8"/>
  <c r="C15" i="8"/>
  <c r="F13" i="8"/>
  <c r="H13" i="8"/>
  <c r="G13" i="8"/>
  <c r="G12" i="5"/>
  <c r="H12" i="5"/>
  <c r="F12" i="5"/>
  <c r="E12" i="5"/>
  <c r="C14" i="5"/>
  <c r="D13" i="5"/>
  <c r="I12" i="5" l="1"/>
  <c r="J12" i="5" s="1"/>
  <c r="I13" i="8"/>
  <c r="J13" i="8" s="1"/>
  <c r="I12" i="9"/>
  <c r="D14" i="9"/>
  <c r="C15" i="9"/>
  <c r="H13" i="9"/>
  <c r="G13" i="9"/>
  <c r="F13" i="9"/>
  <c r="C16" i="8"/>
  <c r="D15" i="8"/>
  <c r="F14" i="8"/>
  <c r="G14" i="8"/>
  <c r="H14" i="8"/>
  <c r="H13" i="5"/>
  <c r="F13" i="5"/>
  <c r="G13" i="5"/>
  <c r="D14" i="5"/>
  <c r="C15" i="5"/>
  <c r="I14" i="8" l="1"/>
  <c r="J14" i="8" s="1"/>
  <c r="I13" i="5"/>
  <c r="J13" i="5" s="1"/>
  <c r="I13" i="9"/>
  <c r="J13" i="9" s="1"/>
  <c r="D15" i="9"/>
  <c r="C16" i="9"/>
  <c r="H14" i="9"/>
  <c r="G14" i="9"/>
  <c r="F14" i="9"/>
  <c r="I14" i="9" s="1"/>
  <c r="J14" i="9" s="1"/>
  <c r="G15" i="8"/>
  <c r="F15" i="8"/>
  <c r="H15" i="8"/>
  <c r="C17" i="8"/>
  <c r="D16" i="8"/>
  <c r="G14" i="5"/>
  <c r="F14" i="5"/>
  <c r="I14" i="5" s="1"/>
  <c r="H14" i="5"/>
  <c r="C16" i="5"/>
  <c r="D15" i="5"/>
  <c r="H15" i="5" s="1"/>
  <c r="I15" i="8" l="1"/>
  <c r="J15" i="8" s="1"/>
  <c r="D16" i="9"/>
  <c r="C17" i="9"/>
  <c r="F15" i="9"/>
  <c r="H15" i="9"/>
  <c r="G15" i="9"/>
  <c r="G16" i="8"/>
  <c r="F16" i="8"/>
  <c r="H16" i="8"/>
  <c r="K17" i="8" a="1"/>
  <c r="K17" i="8" s="1"/>
  <c r="C18" i="8"/>
  <c r="D17" i="8"/>
  <c r="D16" i="5"/>
  <c r="H16" i="5" s="1"/>
  <c r="C17" i="5"/>
  <c r="F15" i="5"/>
  <c r="G15" i="5"/>
  <c r="I16" i="8" l="1"/>
  <c r="J16" i="8" s="1"/>
  <c r="I15" i="9"/>
  <c r="J15" i="9" s="1"/>
  <c r="C18" i="9"/>
  <c r="D17" i="9"/>
  <c r="F16" i="9"/>
  <c r="E16" i="9"/>
  <c r="H16" i="9"/>
  <c r="G16" i="9"/>
  <c r="C19" i="8"/>
  <c r="D18" i="8"/>
  <c r="K18" i="8" a="1"/>
  <c r="K18" i="8" s="1"/>
  <c r="G17" i="8"/>
  <c r="F17" i="8"/>
  <c r="E17" i="8"/>
  <c r="H17" i="8"/>
  <c r="I15" i="5"/>
  <c r="J15" i="5" s="1"/>
  <c r="K17" i="5" a="1"/>
  <c r="K17" i="5" s="1"/>
  <c r="C18" i="5"/>
  <c r="D17" i="5"/>
  <c r="G16" i="5"/>
  <c r="F16" i="5"/>
  <c r="E16" i="5"/>
  <c r="I17" i="8" l="1"/>
  <c r="I16" i="9"/>
  <c r="J16" i="9" s="1"/>
  <c r="F17" i="9"/>
  <c r="E17" i="9"/>
  <c r="H17" i="9"/>
  <c r="G17" i="9"/>
  <c r="D18" i="9"/>
  <c r="K18" i="9" a="1"/>
  <c r="K18" i="9" s="1"/>
  <c r="C19" i="9"/>
  <c r="J18" i="8"/>
  <c r="F18" i="8"/>
  <c r="E18" i="8"/>
  <c r="H18" i="8"/>
  <c r="G18" i="8"/>
  <c r="C20" i="8"/>
  <c r="D19" i="8"/>
  <c r="I16" i="5"/>
  <c r="J16" i="5" s="1"/>
  <c r="E17" i="5"/>
  <c r="H17" i="5"/>
  <c r="F17" i="5"/>
  <c r="G17" i="5"/>
  <c r="D18" i="5"/>
  <c r="K18" i="5" a="1"/>
  <c r="K18" i="5" s="1"/>
  <c r="C19" i="5"/>
  <c r="I18" i="8" l="1"/>
  <c r="L18" i="8" s="1"/>
  <c r="I17" i="5"/>
  <c r="I17" i="9"/>
  <c r="J17" i="9" s="1"/>
  <c r="K19" i="9" a="1"/>
  <c r="K19" i="9" s="1"/>
  <c r="C20" i="9"/>
  <c r="D19" i="9"/>
  <c r="E18" i="9"/>
  <c r="H18" i="9"/>
  <c r="G18" i="9"/>
  <c r="J18" i="9"/>
  <c r="F18" i="9"/>
  <c r="D20" i="8"/>
  <c r="C21" i="8"/>
  <c r="D19" i="5"/>
  <c r="C20" i="5"/>
  <c r="K19" i="5" a="1"/>
  <c r="K19" i="5" s="1"/>
  <c r="H18" i="5"/>
  <c r="E18" i="5"/>
  <c r="G18" i="5"/>
  <c r="J18" i="5"/>
  <c r="F18" i="5"/>
  <c r="J19" i="9" l="1"/>
  <c r="I18" i="9"/>
  <c r="L18" i="9" s="1"/>
  <c r="F19" i="9"/>
  <c r="E19" i="9"/>
  <c r="H19" i="9"/>
  <c r="G19" i="9"/>
  <c r="D20" i="9"/>
  <c r="K20" i="9" a="1"/>
  <c r="K20" i="9" s="1"/>
  <c r="C21" i="9"/>
  <c r="D21" i="8"/>
  <c r="C22" i="8"/>
  <c r="I20" i="8"/>
  <c r="J20" i="8" s="1"/>
  <c r="G20" i="8"/>
  <c r="F20" i="8"/>
  <c r="I18" i="5"/>
  <c r="L18" i="5" s="1"/>
  <c r="C21" i="5"/>
  <c r="K20" i="5" a="1"/>
  <c r="K20" i="5" s="1"/>
  <c r="D20" i="5"/>
  <c r="E19" i="5"/>
  <c r="H19" i="5"/>
  <c r="F19" i="5"/>
  <c r="G19" i="5"/>
  <c r="I19" i="9" l="1"/>
  <c r="C22" i="9"/>
  <c r="D21" i="9"/>
  <c r="H20" i="9"/>
  <c r="G20" i="9"/>
  <c r="F20" i="9"/>
  <c r="E20" i="9"/>
  <c r="C23" i="8"/>
  <c r="D22" i="8"/>
  <c r="G21" i="8"/>
  <c r="F21" i="8"/>
  <c r="I19" i="5"/>
  <c r="F20" i="5"/>
  <c r="G20" i="5"/>
  <c r="E20" i="5"/>
  <c r="H20" i="5"/>
  <c r="D21" i="5"/>
  <c r="C22" i="5"/>
  <c r="I21" i="8" l="1"/>
  <c r="J21" i="8" s="1"/>
  <c r="I20" i="9"/>
  <c r="J20" i="9" s="1"/>
  <c r="F21" i="9"/>
  <c r="E21" i="9"/>
  <c r="G21" i="9"/>
  <c r="K22" i="9" a="1"/>
  <c r="K22" i="9" s="1"/>
  <c r="C23" i="9"/>
  <c r="D22" i="9"/>
  <c r="G22" i="8"/>
  <c r="F22" i="8"/>
  <c r="I22" i="8" s="1"/>
  <c r="J22" i="8" s="1"/>
  <c r="C24" i="8"/>
  <c r="D23" i="8"/>
  <c r="I20" i="5"/>
  <c r="D22" i="5"/>
  <c r="K22" i="5" a="1"/>
  <c r="K22" i="5" s="1"/>
  <c r="C23" i="5"/>
  <c r="G21" i="5"/>
  <c r="F21" i="5"/>
  <c r="E21" i="5"/>
  <c r="I21" i="9" l="1"/>
  <c r="J21" i="9" s="1"/>
  <c r="G22" i="9"/>
  <c r="F22" i="9"/>
  <c r="E22" i="9"/>
  <c r="H22" i="9"/>
  <c r="C24" i="9"/>
  <c r="D23" i="9"/>
  <c r="K23" i="9" a="1"/>
  <c r="K23" i="9" s="1"/>
  <c r="D24" i="8"/>
  <c r="K24" i="8" a="1"/>
  <c r="K24" i="8" s="1"/>
  <c r="C25" i="8"/>
  <c r="I21" i="5"/>
  <c r="C24" i="5"/>
  <c r="D23" i="5"/>
  <c r="K23" i="5" a="1"/>
  <c r="K23" i="5" s="1"/>
  <c r="H22" i="5"/>
  <c r="G22" i="5"/>
  <c r="E22" i="5"/>
  <c r="F22" i="5"/>
  <c r="I22" i="9" l="1"/>
  <c r="J22" i="9" s="1"/>
  <c r="E23" i="9"/>
  <c r="H23" i="9"/>
  <c r="G23" i="9"/>
  <c r="F23" i="9"/>
  <c r="C25" i="9"/>
  <c r="D24" i="9"/>
  <c r="D25" i="8"/>
  <c r="C26" i="8"/>
  <c r="K25" i="8" a="1"/>
  <c r="K25" i="8" s="1"/>
  <c r="G24" i="8"/>
  <c r="F24" i="8"/>
  <c r="I24" i="8" s="1"/>
  <c r="H24" i="8"/>
  <c r="E24" i="8"/>
  <c r="I22" i="5"/>
  <c r="E23" i="5"/>
  <c r="H23" i="5"/>
  <c r="G23" i="5"/>
  <c r="F23" i="5"/>
  <c r="K24" i="5" a="1"/>
  <c r="K24" i="5" s="1"/>
  <c r="C25" i="5"/>
  <c r="D24" i="5"/>
  <c r="I23" i="5" l="1"/>
  <c r="I23" i="9"/>
  <c r="J23" i="9" s="1"/>
  <c r="G24" i="9"/>
  <c r="F24" i="9"/>
  <c r="E24" i="9"/>
  <c r="H24" i="9"/>
  <c r="D25" i="9"/>
  <c r="J25" i="9" s="1"/>
  <c r="C26" i="9"/>
  <c r="K25" i="9" a="1"/>
  <c r="K25" i="9" s="1"/>
  <c r="D26" i="8"/>
  <c r="C27" i="8"/>
  <c r="E25" i="8"/>
  <c r="I25" i="8" s="1"/>
  <c r="L25" i="8" s="1"/>
  <c r="F25" i="8"/>
  <c r="H25" i="8"/>
  <c r="G25" i="8"/>
  <c r="J25" i="8"/>
  <c r="F24" i="5"/>
  <c r="E24" i="5"/>
  <c r="H24" i="5"/>
  <c r="G24" i="5"/>
  <c r="D25" i="5"/>
  <c r="C26" i="5"/>
  <c r="K25" i="5" a="1"/>
  <c r="K25" i="5" s="1"/>
  <c r="I24" i="5" l="1"/>
  <c r="I24" i="9"/>
  <c r="J24" i="9" s="1"/>
  <c r="K26" i="9" a="1"/>
  <c r="K26" i="9" s="1"/>
  <c r="C27" i="9"/>
  <c r="D26" i="9"/>
  <c r="J26" i="9" s="1"/>
  <c r="E25" i="9"/>
  <c r="H25" i="9"/>
  <c r="G25" i="9"/>
  <c r="F25" i="9"/>
  <c r="C28" i="8"/>
  <c r="D27" i="8"/>
  <c r="G26" i="8"/>
  <c r="F26" i="8"/>
  <c r="I26" i="8" s="1"/>
  <c r="J26" i="8" s="1"/>
  <c r="D26" i="5"/>
  <c r="K26" i="5" a="1"/>
  <c r="K26" i="5" s="1"/>
  <c r="C27" i="5"/>
  <c r="H25" i="5"/>
  <c r="G25" i="5"/>
  <c r="E25" i="5"/>
  <c r="I25" i="5" s="1"/>
  <c r="L25" i="5" s="1"/>
  <c r="F25" i="5"/>
  <c r="I25" i="9" l="1"/>
  <c r="L25" i="9" s="1"/>
  <c r="F26" i="9"/>
  <c r="E26" i="9"/>
  <c r="H26" i="9"/>
  <c r="G26" i="9"/>
  <c r="D27" i="9"/>
  <c r="K27" i="9" a="1"/>
  <c r="K27" i="9" s="1"/>
  <c r="C28" i="9"/>
  <c r="F27" i="8"/>
  <c r="H27" i="8"/>
  <c r="I27" i="8" s="1"/>
  <c r="J27" i="8" s="1"/>
  <c r="G27" i="8"/>
  <c r="C29" i="8"/>
  <c r="D28" i="8"/>
  <c r="C28" i="5"/>
  <c r="D27" i="5"/>
  <c r="E27" i="5" s="1"/>
  <c r="K27" i="5" a="1"/>
  <c r="K27" i="5" s="1"/>
  <c r="H26" i="5"/>
  <c r="G26" i="5"/>
  <c r="E26" i="5"/>
  <c r="F26" i="5"/>
  <c r="I26" i="5" l="1"/>
  <c r="I26" i="9"/>
  <c r="D28" i="9"/>
  <c r="C29" i="9"/>
  <c r="H27" i="9"/>
  <c r="G27" i="9"/>
  <c r="F27" i="9"/>
  <c r="E27" i="9"/>
  <c r="C30" i="8"/>
  <c r="D29" i="8"/>
  <c r="G28" i="8"/>
  <c r="F28" i="8"/>
  <c r="H28" i="8"/>
  <c r="H27" i="5"/>
  <c r="G27" i="5"/>
  <c r="F27" i="5"/>
  <c r="C29" i="5"/>
  <c r="D28" i="5"/>
  <c r="E28" i="5" s="1"/>
  <c r="I28" i="8" l="1"/>
  <c r="J28" i="8" s="1"/>
  <c r="I27" i="5"/>
  <c r="I27" i="9"/>
  <c r="J27" i="9" s="1"/>
  <c r="K29" i="9" a="1"/>
  <c r="K29" i="9" s="1"/>
  <c r="C30" i="9"/>
  <c r="D29" i="9"/>
  <c r="F28" i="9"/>
  <c r="E28" i="9"/>
  <c r="H28" i="9"/>
  <c r="G28" i="9"/>
  <c r="F29" i="8"/>
  <c r="H29" i="8"/>
  <c r="G29" i="8"/>
  <c r="C31" i="8"/>
  <c r="D30" i="8"/>
  <c r="K29" i="5" a="1"/>
  <c r="K29" i="5" s="1"/>
  <c r="C30" i="5"/>
  <c r="D29" i="5"/>
  <c r="E29" i="5" s="1"/>
  <c r="F28" i="5"/>
  <c r="H28" i="5"/>
  <c r="G28" i="5"/>
  <c r="I28" i="5" l="1"/>
  <c r="I29" i="8"/>
  <c r="J29" i="8" s="1"/>
  <c r="I28" i="9"/>
  <c r="J28" i="9" s="1"/>
  <c r="F29" i="9"/>
  <c r="E29" i="9"/>
  <c r="H29" i="9"/>
  <c r="G29" i="9"/>
  <c r="D30" i="9"/>
  <c r="K30" i="9" a="1"/>
  <c r="K30" i="9" s="1"/>
  <c r="C31" i="9"/>
  <c r="D31" i="8"/>
  <c r="K31" i="8" a="1"/>
  <c r="K31" i="8" s="1"/>
  <c r="C32" i="8"/>
  <c r="G29" i="5"/>
  <c r="H29" i="5"/>
  <c r="F29" i="5"/>
  <c r="D30" i="5"/>
  <c r="K30" i="5" a="1"/>
  <c r="K30" i="5" s="1"/>
  <c r="C31" i="5"/>
  <c r="I29" i="5" l="1"/>
  <c r="I29" i="9"/>
  <c r="J29" i="9" s="1"/>
  <c r="C32" i="9"/>
  <c r="D31" i="9"/>
  <c r="H30" i="9"/>
  <c r="G30" i="9"/>
  <c r="F30" i="9"/>
  <c r="E30" i="9"/>
  <c r="H31" i="8"/>
  <c r="G31" i="8"/>
  <c r="F31" i="8"/>
  <c r="E31" i="8"/>
  <c r="I31" i="8" s="1"/>
  <c r="C33" i="8"/>
  <c r="D32" i="8"/>
  <c r="K32" i="8" a="1"/>
  <c r="K32" i="8" s="1"/>
  <c r="C32" i="5"/>
  <c r="D31" i="5"/>
  <c r="K31" i="5" a="1"/>
  <c r="K31" i="5" s="1"/>
  <c r="H30" i="5"/>
  <c r="G30" i="5"/>
  <c r="F30" i="5"/>
  <c r="E30" i="5"/>
  <c r="I30" i="9" l="1"/>
  <c r="J30" i="9" s="1"/>
  <c r="F31" i="9"/>
  <c r="E31" i="9"/>
  <c r="H31" i="9"/>
  <c r="G31" i="9"/>
  <c r="D32" i="9"/>
  <c r="J32" i="9" s="1"/>
  <c r="K32" i="9" a="1"/>
  <c r="K32" i="9" s="1"/>
  <c r="C33" i="9"/>
  <c r="J32" i="8"/>
  <c r="F32" i="8"/>
  <c r="E32" i="8"/>
  <c r="H32" i="8"/>
  <c r="G32" i="8"/>
  <c r="C34" i="8"/>
  <c r="D33" i="8"/>
  <c r="I30" i="5"/>
  <c r="E31" i="5"/>
  <c r="F31" i="5"/>
  <c r="H31" i="5"/>
  <c r="G31" i="5"/>
  <c r="K32" i="5" a="1"/>
  <c r="K32" i="5" s="1"/>
  <c r="D32" i="5"/>
  <c r="C33" i="5"/>
  <c r="I32" i="8" l="1"/>
  <c r="L32" i="8" s="1"/>
  <c r="I31" i="5"/>
  <c r="I31" i="9"/>
  <c r="J31" i="9" s="1"/>
  <c r="K33" i="9" a="1"/>
  <c r="K33" i="9" s="1"/>
  <c r="C34" i="9"/>
  <c r="D33" i="9"/>
  <c r="J33" i="9" s="1"/>
  <c r="H32" i="9"/>
  <c r="G32" i="9"/>
  <c r="F32" i="9"/>
  <c r="E32" i="9"/>
  <c r="G33" i="8"/>
  <c r="F33" i="8"/>
  <c r="I33" i="8" s="1"/>
  <c r="J33" i="8" s="1"/>
  <c r="C35" i="8"/>
  <c r="D34" i="8"/>
  <c r="G32" i="5"/>
  <c r="F32" i="5"/>
  <c r="H32" i="5"/>
  <c r="E32" i="5"/>
  <c r="D33" i="5"/>
  <c r="C34" i="5"/>
  <c r="K33" i="5" a="1"/>
  <c r="K33" i="5" s="1"/>
  <c r="I32" i="9" l="1"/>
  <c r="L32" i="9" s="1"/>
  <c r="F33" i="9"/>
  <c r="E33" i="9"/>
  <c r="H33" i="9"/>
  <c r="G33" i="9"/>
  <c r="C35" i="9"/>
  <c r="D34" i="9"/>
  <c r="K34" i="9" a="1"/>
  <c r="K34" i="9" s="1"/>
  <c r="G34" i="8"/>
  <c r="F34" i="8"/>
  <c r="C36" i="8"/>
  <c r="D35" i="8"/>
  <c r="I32" i="5"/>
  <c r="L32" i="5" s="1"/>
  <c r="H33" i="5"/>
  <c r="E33" i="5"/>
  <c r="G33" i="5"/>
  <c r="F33" i="5"/>
  <c r="C35" i="5"/>
  <c r="K34" i="5" a="1"/>
  <c r="K34" i="5" s="1"/>
  <c r="D34" i="5"/>
  <c r="I34" i="8" l="1"/>
  <c r="J34" i="8" s="1"/>
  <c r="I33" i="5"/>
  <c r="I33" i="9"/>
  <c r="C36" i="9"/>
  <c r="D35" i="9"/>
  <c r="K35" i="9" a="1"/>
  <c r="K35" i="9" s="1"/>
  <c r="E34" i="9"/>
  <c r="H34" i="9"/>
  <c r="G34" i="9"/>
  <c r="F34" i="9"/>
  <c r="G35" i="8"/>
  <c r="F35" i="8"/>
  <c r="I35" i="8" s="1"/>
  <c r="J35" i="8" s="1"/>
  <c r="C37" i="8"/>
  <c r="D36" i="8"/>
  <c r="F34" i="5"/>
  <c r="E34" i="5"/>
  <c r="H34" i="5"/>
  <c r="G34" i="5"/>
  <c r="D35" i="5"/>
  <c r="K35" i="5" a="1"/>
  <c r="K35" i="5" s="1"/>
  <c r="C36" i="5"/>
  <c r="I34" i="9" l="1"/>
  <c r="J34" i="9" s="1"/>
  <c r="H35" i="9"/>
  <c r="G35" i="9"/>
  <c r="F35" i="9"/>
  <c r="E35" i="9"/>
  <c r="K36" i="9" a="1"/>
  <c r="K36" i="9" s="1"/>
  <c r="C37" i="9"/>
  <c r="D36" i="9"/>
  <c r="G36" i="8"/>
  <c r="F36" i="8"/>
  <c r="I36" i="8" s="1"/>
  <c r="J36" i="8" s="1"/>
  <c r="C38" i="8"/>
  <c r="D37" i="8"/>
  <c r="I34" i="5"/>
  <c r="H35" i="5"/>
  <c r="E35" i="5"/>
  <c r="G35" i="5"/>
  <c r="F35" i="5"/>
  <c r="C37" i="5"/>
  <c r="K36" i="5" a="1"/>
  <c r="K36" i="5" s="1"/>
  <c r="D36" i="5"/>
  <c r="I35" i="9" l="1"/>
  <c r="J35" i="9" s="1"/>
  <c r="G36" i="9"/>
  <c r="F36" i="9"/>
  <c r="E36" i="9"/>
  <c r="H36" i="9"/>
  <c r="K37" i="9" a="1"/>
  <c r="K37" i="9" s="1"/>
  <c r="C38" i="9"/>
  <c r="D37" i="9"/>
  <c r="C39" i="8"/>
  <c r="D38" i="8"/>
  <c r="K38" i="8" a="1"/>
  <c r="K38" i="8" s="1"/>
  <c r="I35" i="5"/>
  <c r="F36" i="5"/>
  <c r="I36" i="5" s="1"/>
  <c r="G36" i="5"/>
  <c r="E36" i="5"/>
  <c r="H36" i="5"/>
  <c r="D37" i="5"/>
  <c r="K37" i="5" a="1"/>
  <c r="K37" i="5" s="1"/>
  <c r="C38" i="5"/>
  <c r="I36" i="9" l="1"/>
  <c r="J36" i="9" s="1"/>
  <c r="F37" i="9"/>
  <c r="E37" i="9"/>
  <c r="H37" i="9"/>
  <c r="G37" i="9"/>
  <c r="C39" i="9"/>
  <c r="D38" i="9"/>
  <c r="K38" i="9" a="1"/>
  <c r="K38" i="9" s="1"/>
  <c r="C40" i="8"/>
  <c r="D39" i="8"/>
  <c r="K39" i="8" a="1"/>
  <c r="K39" i="8" s="1"/>
  <c r="M10" i="8" s="1"/>
  <c r="E38" i="8"/>
  <c r="H38" i="8"/>
  <c r="G38" i="8"/>
  <c r="F38" i="8"/>
  <c r="K38" i="5" a="1"/>
  <c r="K38" i="5" s="1"/>
  <c r="C39" i="5"/>
  <c r="D38" i="5"/>
  <c r="H37" i="5"/>
  <c r="G37" i="5"/>
  <c r="F37" i="5"/>
  <c r="E37" i="5"/>
  <c r="I38" i="8" l="1"/>
  <c r="I37" i="9"/>
  <c r="J37" i="9" s="1"/>
  <c r="E38" i="9"/>
  <c r="H38" i="9"/>
  <c r="G38" i="9"/>
  <c r="F38" i="9"/>
  <c r="D39" i="9"/>
  <c r="J39" i="9" s="1"/>
  <c r="C40" i="9"/>
  <c r="K39" i="9" a="1"/>
  <c r="K39" i="9" s="1"/>
  <c r="H39" i="8"/>
  <c r="G39" i="8"/>
  <c r="J39" i="8"/>
  <c r="F39" i="8"/>
  <c r="E39" i="8"/>
  <c r="C41" i="8"/>
  <c r="D40" i="8"/>
  <c r="I37" i="5"/>
  <c r="F38" i="5"/>
  <c r="E38" i="5"/>
  <c r="G38" i="5"/>
  <c r="H38" i="5"/>
  <c r="C40" i="5"/>
  <c r="D39" i="5"/>
  <c r="K39" i="5" a="1"/>
  <c r="K39" i="5" s="1"/>
  <c r="I38" i="9" l="1"/>
  <c r="J38" i="9" s="1"/>
  <c r="I39" i="8"/>
  <c r="L39" i="8" s="1"/>
  <c r="D40" i="9"/>
  <c r="J40" i="9" s="1"/>
  <c r="C41" i="9"/>
  <c r="K40" i="9" a="1"/>
  <c r="K40" i="9" s="1"/>
  <c r="H39" i="9"/>
  <c r="G39" i="9"/>
  <c r="F39" i="9"/>
  <c r="E39" i="9"/>
  <c r="G40" i="8"/>
  <c r="F40" i="8"/>
  <c r="H40" i="8"/>
  <c r="A41" i="8"/>
  <c r="C42" i="8"/>
  <c r="D41" i="8"/>
  <c r="I38" i="5"/>
  <c r="C41" i="5"/>
  <c r="D40" i="5"/>
  <c r="K40" i="5" a="1"/>
  <c r="K40" i="5" s="1"/>
  <c r="E39" i="5"/>
  <c r="H39" i="5"/>
  <c r="G39" i="5"/>
  <c r="F39" i="5"/>
  <c r="I39" i="5" l="1"/>
  <c r="L39" i="5" s="1"/>
  <c r="N10" i="5"/>
  <c r="O10" i="5" s="1"/>
  <c r="M10" i="5"/>
  <c r="S12" i="5"/>
  <c r="I40" i="8"/>
  <c r="J40" i="8" s="1"/>
  <c r="N10" i="8" s="1"/>
  <c r="O10" i="8" s="1"/>
  <c r="R10" i="8" s="1"/>
  <c r="I39" i="9"/>
  <c r="L39" i="9" s="1"/>
  <c r="N10" i="9"/>
  <c r="O10" i="9" s="1"/>
  <c r="R10" i="9" s="1"/>
  <c r="M10" i="9"/>
  <c r="S12" i="9"/>
  <c r="C42" i="9"/>
  <c r="D41" i="9"/>
  <c r="K41" i="9" a="1"/>
  <c r="K41" i="9" s="1"/>
  <c r="A41" i="9"/>
  <c r="H40" i="9"/>
  <c r="G40" i="9"/>
  <c r="F40" i="9"/>
  <c r="E40" i="9"/>
  <c r="F41" i="8"/>
  <c r="G41" i="8"/>
  <c r="D42" i="8"/>
  <c r="C43" i="8"/>
  <c r="H40" i="5"/>
  <c r="G40" i="5"/>
  <c r="E40" i="5"/>
  <c r="F40" i="5"/>
  <c r="K41" i="5" a="1"/>
  <c r="K41" i="5" s="1"/>
  <c r="D41" i="5"/>
  <c r="C42" i="5"/>
  <c r="A41" i="5"/>
  <c r="S13" i="5" l="1"/>
  <c r="I41" i="8"/>
  <c r="J41" i="8" s="1"/>
  <c r="I40" i="9"/>
  <c r="C43" i="9"/>
  <c r="D42" i="9"/>
  <c r="S13" i="9"/>
  <c r="H41" i="9"/>
  <c r="G41" i="9"/>
  <c r="F41" i="9"/>
  <c r="E41" i="9"/>
  <c r="C44" i="8"/>
  <c r="D43" i="8"/>
  <c r="F42" i="8"/>
  <c r="I42" i="8"/>
  <c r="J42" i="8" s="1"/>
  <c r="G42" i="8"/>
  <c r="I40" i="5"/>
  <c r="R10" i="5"/>
  <c r="D42" i="5"/>
  <c r="C43" i="5"/>
  <c r="G41" i="5"/>
  <c r="F41" i="5"/>
  <c r="H41" i="5"/>
  <c r="E41" i="5"/>
  <c r="I41" i="5" l="1"/>
  <c r="I41" i="9"/>
  <c r="J41" i="9" s="1"/>
  <c r="H42" i="9"/>
  <c r="G42" i="9"/>
  <c r="F42" i="9"/>
  <c r="C44" i="9"/>
  <c r="D43" i="9"/>
  <c r="K43" i="9" a="1"/>
  <c r="K43" i="9" s="1"/>
  <c r="F43" i="8"/>
  <c r="E43" i="8"/>
  <c r="H43" i="8"/>
  <c r="G43" i="8"/>
  <c r="D44" i="8"/>
  <c r="C45" i="8"/>
  <c r="H42" i="5"/>
  <c r="G42" i="5"/>
  <c r="F42" i="5"/>
  <c r="C44" i="5"/>
  <c r="K43" i="5" a="1"/>
  <c r="K43" i="5" s="1"/>
  <c r="D43" i="5"/>
  <c r="I42" i="9" l="1"/>
  <c r="J42" i="9" s="1"/>
  <c r="I43" i="8"/>
  <c r="J43" i="8" s="1"/>
  <c r="E43" i="9"/>
  <c r="H43" i="9"/>
  <c r="G43" i="9"/>
  <c r="F43" i="9"/>
  <c r="C45" i="9"/>
  <c r="D44" i="9"/>
  <c r="K44" i="9" a="1"/>
  <c r="K44" i="9" s="1"/>
  <c r="K45" i="8" a="1"/>
  <c r="K45" i="8" s="1"/>
  <c r="C46" i="8"/>
  <c r="D45" i="8"/>
  <c r="I42" i="5"/>
  <c r="D44" i="5"/>
  <c r="K44" i="5" a="1"/>
  <c r="K44" i="5" s="1"/>
  <c r="C45" i="5"/>
  <c r="F43" i="5"/>
  <c r="E43" i="5"/>
  <c r="H43" i="5"/>
  <c r="G43" i="5"/>
  <c r="I43" i="9" l="1"/>
  <c r="J43" i="9" s="1"/>
  <c r="K45" i="9" a="1"/>
  <c r="K45" i="9" s="1"/>
  <c r="C46" i="9"/>
  <c r="D45" i="9"/>
  <c r="H44" i="9"/>
  <c r="G44" i="9"/>
  <c r="F44" i="9"/>
  <c r="E44" i="9"/>
  <c r="F45" i="8"/>
  <c r="E45" i="8"/>
  <c r="H45" i="8"/>
  <c r="G45" i="8"/>
  <c r="C47" i="8"/>
  <c r="D46" i="8"/>
  <c r="J46" i="8" s="1"/>
  <c r="K46" i="8" a="1"/>
  <c r="K46" i="8" s="1"/>
  <c r="I43" i="5"/>
  <c r="K45" i="5" a="1"/>
  <c r="K45" i="5" s="1"/>
  <c r="C46" i="5"/>
  <c r="D45" i="5"/>
  <c r="H44" i="5"/>
  <c r="E44" i="5"/>
  <c r="G44" i="5"/>
  <c r="F44" i="5"/>
  <c r="I45" i="8" l="1"/>
  <c r="I44" i="9"/>
  <c r="J44" i="9" s="1"/>
  <c r="K46" i="9" a="1"/>
  <c r="K46" i="9" s="1"/>
  <c r="C47" i="9"/>
  <c r="D46" i="9"/>
  <c r="J46" i="9" s="1"/>
  <c r="G45" i="9"/>
  <c r="F45" i="9"/>
  <c r="E45" i="9"/>
  <c r="H45" i="9"/>
  <c r="C48" i="8"/>
  <c r="D47" i="8"/>
  <c r="E46" i="8"/>
  <c r="H46" i="8"/>
  <c r="G46" i="8"/>
  <c r="I46" i="8" s="1"/>
  <c r="L46" i="8" s="1"/>
  <c r="F46" i="8"/>
  <c r="I44" i="5"/>
  <c r="F45" i="5"/>
  <c r="G45" i="5"/>
  <c r="E45" i="5"/>
  <c r="H45" i="5"/>
  <c r="D46" i="5"/>
  <c r="K46" i="5" a="1"/>
  <c r="K46" i="5" s="1"/>
  <c r="C47" i="5"/>
  <c r="I45" i="9" l="1"/>
  <c r="J45" i="9" s="1"/>
  <c r="C48" i="9"/>
  <c r="D47" i="9"/>
  <c r="J47" i="9" s="1"/>
  <c r="K47" i="9" a="1"/>
  <c r="K47" i="9" s="1"/>
  <c r="F46" i="9"/>
  <c r="E46" i="9"/>
  <c r="H46" i="9"/>
  <c r="G46" i="9"/>
  <c r="G47" i="8"/>
  <c r="F47" i="8"/>
  <c r="E47" i="8"/>
  <c r="H47" i="8"/>
  <c r="C49" i="8"/>
  <c r="D48" i="8"/>
  <c r="I45" i="5"/>
  <c r="K47" i="5" a="1"/>
  <c r="K47" i="5" s="1"/>
  <c r="C48" i="5"/>
  <c r="D47" i="5"/>
  <c r="E46" i="5"/>
  <c r="F46" i="5"/>
  <c r="H46" i="5"/>
  <c r="G46" i="5"/>
  <c r="I47" i="8" l="1"/>
  <c r="J47" i="8" s="1"/>
  <c r="I46" i="9"/>
  <c r="L46" i="9" s="1"/>
  <c r="H47" i="9"/>
  <c r="G47" i="9"/>
  <c r="F47" i="9"/>
  <c r="E47" i="9"/>
  <c r="K48" i="9" a="1"/>
  <c r="K48" i="9" s="1"/>
  <c r="C49" i="9"/>
  <c r="D48" i="9"/>
  <c r="C50" i="8"/>
  <c r="D49" i="8"/>
  <c r="I46" i="5"/>
  <c r="L46" i="5" s="1"/>
  <c r="F47" i="5"/>
  <c r="E47" i="5"/>
  <c r="G47" i="5"/>
  <c r="H47" i="5"/>
  <c r="D48" i="5"/>
  <c r="K48" i="5" a="1"/>
  <c r="K48" i="5" s="1"/>
  <c r="C49" i="5"/>
  <c r="I47" i="9" l="1"/>
  <c r="K49" i="9" a="1"/>
  <c r="K49" i="9" s="1"/>
  <c r="C50" i="9"/>
  <c r="D49" i="9"/>
  <c r="G48" i="9"/>
  <c r="F48" i="9"/>
  <c r="E48" i="9"/>
  <c r="H48" i="9"/>
  <c r="C51" i="8"/>
  <c r="D50" i="8"/>
  <c r="I47" i="5"/>
  <c r="C50" i="5"/>
  <c r="K49" i="5" a="1"/>
  <c r="K49" i="5" s="1"/>
  <c r="D49" i="5"/>
  <c r="H48" i="5"/>
  <c r="E48" i="5"/>
  <c r="G48" i="5"/>
  <c r="F48" i="5"/>
  <c r="I48" i="9" l="1"/>
  <c r="J48" i="9" s="1"/>
  <c r="C51" i="9"/>
  <c r="D50" i="9"/>
  <c r="K50" i="9" a="1"/>
  <c r="K50" i="9" s="1"/>
  <c r="F49" i="9"/>
  <c r="E49" i="9"/>
  <c r="H49" i="9"/>
  <c r="G49" i="9"/>
  <c r="C52" i="8"/>
  <c r="D51" i="8"/>
  <c r="I48" i="5"/>
  <c r="F49" i="5"/>
  <c r="G49" i="5"/>
  <c r="E49" i="5"/>
  <c r="H49" i="5"/>
  <c r="D50" i="5"/>
  <c r="K50" i="5" a="1"/>
  <c r="K50" i="5" s="1"/>
  <c r="C51" i="5"/>
  <c r="I49" i="9" l="1"/>
  <c r="J49" i="9" s="1"/>
  <c r="E50" i="9"/>
  <c r="H50" i="9"/>
  <c r="G50" i="9"/>
  <c r="F50" i="9"/>
  <c r="C52" i="9"/>
  <c r="D51" i="9"/>
  <c r="K51" i="9" a="1"/>
  <c r="K51" i="9" s="1"/>
  <c r="K52" i="8" a="1"/>
  <c r="K52" i="8" s="1"/>
  <c r="C53" i="8"/>
  <c r="D52" i="8"/>
  <c r="I49" i="5"/>
  <c r="K51" i="5" a="1"/>
  <c r="K51" i="5" s="1"/>
  <c r="C52" i="5"/>
  <c r="D51" i="5"/>
  <c r="H50" i="5"/>
  <c r="E50" i="5"/>
  <c r="G50" i="5"/>
  <c r="F50" i="5"/>
  <c r="I50" i="9" l="1"/>
  <c r="J50" i="9" s="1"/>
  <c r="K52" i="9" a="1"/>
  <c r="K52" i="9" s="1"/>
  <c r="C53" i="9"/>
  <c r="D52" i="9"/>
  <c r="H51" i="9"/>
  <c r="G51" i="9"/>
  <c r="F51" i="9"/>
  <c r="E51" i="9"/>
  <c r="C54" i="8"/>
  <c r="D53" i="8"/>
  <c r="J53" i="8" s="1"/>
  <c r="K53" i="8" a="1"/>
  <c r="K53" i="8" s="1"/>
  <c r="F52" i="8"/>
  <c r="E52" i="8"/>
  <c r="H52" i="8"/>
  <c r="G52" i="8"/>
  <c r="I50" i="5"/>
  <c r="F51" i="5"/>
  <c r="E51" i="5"/>
  <c r="G51" i="5"/>
  <c r="H51" i="5"/>
  <c r="C53" i="5"/>
  <c r="D52" i="5"/>
  <c r="K52" i="5" a="1"/>
  <c r="K52" i="5" s="1"/>
  <c r="I52" i="8" l="1"/>
  <c r="I51" i="9"/>
  <c r="J51" i="9" s="1"/>
  <c r="G52" i="9"/>
  <c r="F52" i="9"/>
  <c r="E52" i="9"/>
  <c r="H52" i="9"/>
  <c r="K53" i="9" a="1"/>
  <c r="K53" i="9" s="1"/>
  <c r="C54" i="9"/>
  <c r="D53" i="9"/>
  <c r="J53" i="9" s="1"/>
  <c r="E53" i="8"/>
  <c r="H53" i="8"/>
  <c r="G53" i="8"/>
  <c r="F53" i="8"/>
  <c r="C55" i="8"/>
  <c r="D54" i="8"/>
  <c r="I51" i="5"/>
  <c r="H52" i="5"/>
  <c r="G52" i="5"/>
  <c r="E52" i="5"/>
  <c r="F52" i="5"/>
  <c r="K53" i="5" a="1"/>
  <c r="K53" i="5" s="1"/>
  <c r="C54" i="5"/>
  <c r="D53" i="5"/>
  <c r="I53" i="8" l="1"/>
  <c r="L53" i="8" s="1"/>
  <c r="I52" i="5"/>
  <c r="I52" i="9"/>
  <c r="J52" i="9" s="1"/>
  <c r="F53" i="9"/>
  <c r="E53" i="9"/>
  <c r="H53" i="9"/>
  <c r="G53" i="9"/>
  <c r="C55" i="9"/>
  <c r="D54" i="9"/>
  <c r="K54" i="9" a="1"/>
  <c r="K54" i="9" s="1"/>
  <c r="C56" i="8"/>
  <c r="D55" i="8"/>
  <c r="G54" i="8"/>
  <c r="F54" i="8"/>
  <c r="I54" i="8" s="1"/>
  <c r="J54" i="8" s="1"/>
  <c r="G53" i="5"/>
  <c r="F53" i="5"/>
  <c r="H53" i="5"/>
  <c r="E53" i="5"/>
  <c r="D54" i="5"/>
  <c r="K54" i="5" a="1"/>
  <c r="K54" i="5" s="1"/>
  <c r="C55" i="5"/>
  <c r="J54" i="9" l="1"/>
  <c r="I53" i="9"/>
  <c r="L53" i="9" s="1"/>
  <c r="K55" i="9" a="1"/>
  <c r="K55" i="9" s="1"/>
  <c r="C56" i="9"/>
  <c r="D55" i="9"/>
  <c r="H54" i="9"/>
  <c r="G54" i="9"/>
  <c r="F54" i="9"/>
  <c r="E54" i="9"/>
  <c r="F55" i="8"/>
  <c r="G55" i="8"/>
  <c r="C57" i="8"/>
  <c r="D56" i="8"/>
  <c r="I53" i="5"/>
  <c r="L53" i="5" s="1"/>
  <c r="H54" i="5"/>
  <c r="G54" i="5"/>
  <c r="E54" i="5"/>
  <c r="F54" i="5"/>
  <c r="C56" i="5"/>
  <c r="D55" i="5"/>
  <c r="K55" i="5" a="1"/>
  <c r="K55" i="5" s="1"/>
  <c r="I55" i="8" l="1"/>
  <c r="J55" i="8" s="1"/>
  <c r="I54" i="9"/>
  <c r="K56" i="9" a="1"/>
  <c r="K56" i="9" s="1"/>
  <c r="C57" i="9"/>
  <c r="D56" i="9"/>
  <c r="G55" i="9"/>
  <c r="F55" i="9"/>
  <c r="E55" i="9"/>
  <c r="H55" i="9"/>
  <c r="G56" i="8"/>
  <c r="F56" i="8"/>
  <c r="I56" i="8" s="1"/>
  <c r="J56" i="8" s="1"/>
  <c r="C58" i="8"/>
  <c r="D57" i="8"/>
  <c r="I54" i="5"/>
  <c r="F55" i="5"/>
  <c r="G55" i="5"/>
  <c r="E55" i="5"/>
  <c r="H55" i="5"/>
  <c r="D56" i="5"/>
  <c r="C57" i="5"/>
  <c r="K56" i="5" a="1"/>
  <c r="K56" i="5" s="1"/>
  <c r="I55" i="9" l="1"/>
  <c r="J55" i="9" s="1"/>
  <c r="F56" i="9"/>
  <c r="E56" i="9"/>
  <c r="H56" i="9"/>
  <c r="G56" i="9"/>
  <c r="C58" i="9"/>
  <c r="D57" i="9"/>
  <c r="K57" i="9" a="1"/>
  <c r="K57" i="9" s="1"/>
  <c r="H57" i="8"/>
  <c r="G57" i="8"/>
  <c r="F57" i="8"/>
  <c r="I57" i="8"/>
  <c r="J57" i="8" s="1"/>
  <c r="C59" i="8"/>
  <c r="D58" i="8"/>
  <c r="I55" i="5"/>
  <c r="H56" i="5"/>
  <c r="G56" i="5"/>
  <c r="E56" i="5"/>
  <c r="F56" i="5"/>
  <c r="K57" i="5" a="1"/>
  <c r="K57" i="5" s="1"/>
  <c r="C58" i="5"/>
  <c r="D57" i="5"/>
  <c r="I56" i="9" l="1"/>
  <c r="J56" i="9" s="1"/>
  <c r="E57" i="9"/>
  <c r="H57" i="9"/>
  <c r="G57" i="9"/>
  <c r="F57" i="9"/>
  <c r="C59" i="9"/>
  <c r="D58" i="9"/>
  <c r="K58" i="9" a="1"/>
  <c r="K58" i="9" s="1"/>
  <c r="K59" i="8" a="1"/>
  <c r="K59" i="8" s="1"/>
  <c r="C60" i="8"/>
  <c r="D59" i="8"/>
  <c r="I56" i="5"/>
  <c r="F57" i="5"/>
  <c r="E57" i="5"/>
  <c r="H57" i="5"/>
  <c r="G57" i="5"/>
  <c r="D58" i="5"/>
  <c r="K58" i="5" a="1"/>
  <c r="K58" i="5" s="1"/>
  <c r="C59" i="5"/>
  <c r="I57" i="9" l="1"/>
  <c r="J57" i="9" s="1"/>
  <c r="H58" i="9"/>
  <c r="G58" i="9"/>
  <c r="F58" i="9"/>
  <c r="E58" i="9"/>
  <c r="K59" i="9" a="1"/>
  <c r="K59" i="9" s="1"/>
  <c r="C60" i="9"/>
  <c r="D59" i="9"/>
  <c r="F59" i="8"/>
  <c r="E59" i="8"/>
  <c r="H59" i="8"/>
  <c r="G59" i="8"/>
  <c r="C61" i="8"/>
  <c r="D60" i="8"/>
  <c r="J60" i="8" s="1"/>
  <c r="K60" i="8" a="1"/>
  <c r="K60" i="8" s="1"/>
  <c r="I57" i="5"/>
  <c r="H58" i="5"/>
  <c r="G58" i="5"/>
  <c r="E58" i="5"/>
  <c r="F58" i="5"/>
  <c r="I58" i="5" s="1"/>
  <c r="K59" i="5" a="1"/>
  <c r="K59" i="5" s="1"/>
  <c r="C60" i="5"/>
  <c r="D59" i="5"/>
  <c r="I59" i="8" l="1"/>
  <c r="I58" i="9"/>
  <c r="J58" i="9" s="1"/>
  <c r="K60" i="9" a="1"/>
  <c r="K60" i="9" s="1"/>
  <c r="C61" i="9"/>
  <c r="D60" i="9"/>
  <c r="J60" i="9" s="1"/>
  <c r="G59" i="9"/>
  <c r="F59" i="9"/>
  <c r="E59" i="9"/>
  <c r="H59" i="9"/>
  <c r="C62" i="8"/>
  <c r="D61" i="8"/>
  <c r="E60" i="8"/>
  <c r="H60" i="8"/>
  <c r="G60" i="8"/>
  <c r="F60" i="8"/>
  <c r="D60" i="5"/>
  <c r="K60" i="5" a="1"/>
  <c r="K60" i="5" s="1"/>
  <c r="C61" i="5"/>
  <c r="F59" i="5"/>
  <c r="E59" i="5"/>
  <c r="G59" i="5"/>
  <c r="H59" i="5"/>
  <c r="I59" i="5" l="1"/>
  <c r="I60" i="8"/>
  <c r="L60" i="8" s="1"/>
  <c r="I59" i="9"/>
  <c r="J59" i="9" s="1"/>
  <c r="F60" i="9"/>
  <c r="E60" i="9"/>
  <c r="H60" i="9"/>
  <c r="G60" i="9"/>
  <c r="C62" i="9"/>
  <c r="D61" i="9"/>
  <c r="J61" i="9" s="1"/>
  <c r="K61" i="9" a="1"/>
  <c r="K61" i="9" s="1"/>
  <c r="G61" i="8"/>
  <c r="F61" i="8"/>
  <c r="I61" i="8" s="1"/>
  <c r="J61" i="8" s="1"/>
  <c r="H61" i="8"/>
  <c r="C63" i="8"/>
  <c r="D62" i="8"/>
  <c r="C62" i="5"/>
  <c r="K61" i="5" a="1"/>
  <c r="K61" i="5" s="1"/>
  <c r="D61" i="5"/>
  <c r="E60" i="5"/>
  <c r="H60" i="5"/>
  <c r="F60" i="5"/>
  <c r="G60" i="5"/>
  <c r="I60" i="9" l="1"/>
  <c r="L60" i="9" s="1"/>
  <c r="H61" i="9"/>
  <c r="G61" i="9"/>
  <c r="F61" i="9"/>
  <c r="E61" i="9"/>
  <c r="K62" i="9" a="1"/>
  <c r="K62" i="9" s="1"/>
  <c r="C63" i="9"/>
  <c r="D62" i="9"/>
  <c r="F62" i="8"/>
  <c r="H62" i="8"/>
  <c r="G62" i="8"/>
  <c r="C64" i="8"/>
  <c r="D63" i="8"/>
  <c r="I60" i="5"/>
  <c r="L60" i="5" s="1"/>
  <c r="F61" i="5"/>
  <c r="G61" i="5"/>
  <c r="E61" i="5"/>
  <c r="H61" i="5"/>
  <c r="D62" i="5"/>
  <c r="K62" i="5" a="1"/>
  <c r="K62" i="5" s="1"/>
  <c r="C63" i="5"/>
  <c r="I62" i="8" l="1"/>
  <c r="J62" i="8" s="1"/>
  <c r="I61" i="9"/>
  <c r="K63" i="9" a="1"/>
  <c r="K63" i="9" s="1"/>
  <c r="C64" i="9"/>
  <c r="D63" i="9"/>
  <c r="G62" i="9"/>
  <c r="F62" i="9"/>
  <c r="E62" i="9"/>
  <c r="H62" i="9"/>
  <c r="C65" i="8"/>
  <c r="D64" i="8"/>
  <c r="I61" i="5"/>
  <c r="D63" i="5"/>
  <c r="C64" i="5"/>
  <c r="K63" i="5" a="1"/>
  <c r="K63" i="5" s="1"/>
  <c r="H62" i="5"/>
  <c r="G62" i="5"/>
  <c r="F62" i="5"/>
  <c r="E62" i="5"/>
  <c r="I62" i="9" l="1"/>
  <c r="J62" i="9" s="1"/>
  <c r="F63" i="9"/>
  <c r="E63" i="9"/>
  <c r="H63" i="9"/>
  <c r="G63" i="9"/>
  <c r="C65" i="9"/>
  <c r="D64" i="9"/>
  <c r="K64" i="9" a="1"/>
  <c r="K64" i="9" s="1"/>
  <c r="C66" i="8"/>
  <c r="D65" i="8"/>
  <c r="H64" i="8"/>
  <c r="G64" i="8"/>
  <c r="F64" i="8"/>
  <c r="I62" i="5"/>
  <c r="D64" i="5"/>
  <c r="C65" i="5"/>
  <c r="K64" i="5" a="1"/>
  <c r="K64" i="5" s="1"/>
  <c r="H63" i="5"/>
  <c r="F63" i="5"/>
  <c r="G63" i="5"/>
  <c r="E63" i="5"/>
  <c r="I64" i="8" l="1"/>
  <c r="J64" i="8" s="1"/>
  <c r="I63" i="9"/>
  <c r="J63" i="9" s="1"/>
  <c r="E64" i="9"/>
  <c r="H64" i="9"/>
  <c r="G64" i="9"/>
  <c r="F64" i="9"/>
  <c r="C66" i="9"/>
  <c r="D65" i="9"/>
  <c r="K65" i="9" a="1"/>
  <c r="K65" i="9" s="1"/>
  <c r="G65" i="8"/>
  <c r="F65" i="8"/>
  <c r="H65" i="8"/>
  <c r="K66" i="8" a="1"/>
  <c r="K66" i="8" s="1"/>
  <c r="C67" i="8"/>
  <c r="D66" i="8"/>
  <c r="I63" i="5"/>
  <c r="D65" i="5"/>
  <c r="K65" i="5" a="1"/>
  <c r="K65" i="5" s="1"/>
  <c r="C66" i="5"/>
  <c r="F64" i="5"/>
  <c r="H64" i="5"/>
  <c r="E64" i="5"/>
  <c r="G64" i="5"/>
  <c r="I65" i="8" l="1"/>
  <c r="J65" i="8" s="1"/>
  <c r="I64" i="9"/>
  <c r="J64" i="9" s="1"/>
  <c r="H65" i="9"/>
  <c r="G65" i="9"/>
  <c r="F65" i="9"/>
  <c r="E65" i="9"/>
  <c r="K66" i="9" a="1"/>
  <c r="K66" i="9" s="1"/>
  <c r="C67" i="9"/>
  <c r="D66" i="9"/>
  <c r="C68" i="8"/>
  <c r="D67" i="8"/>
  <c r="K67" i="8" a="1"/>
  <c r="K67" i="8" s="1"/>
  <c r="M41" i="8" s="1"/>
  <c r="F66" i="8"/>
  <c r="E66" i="8"/>
  <c r="H66" i="8"/>
  <c r="G66" i="8"/>
  <c r="I64" i="5"/>
  <c r="H65" i="5"/>
  <c r="F65" i="5"/>
  <c r="E65" i="5"/>
  <c r="I65" i="5"/>
  <c r="G65" i="5"/>
  <c r="K66" i="5" a="1"/>
  <c r="K66" i="5" s="1"/>
  <c r="C67" i="5"/>
  <c r="D66" i="5"/>
  <c r="J67" i="8" l="1"/>
  <c r="I66" i="8"/>
  <c r="I65" i="9"/>
  <c r="J65" i="9" s="1"/>
  <c r="G66" i="9"/>
  <c r="F66" i="9"/>
  <c r="E66" i="9"/>
  <c r="H66" i="9"/>
  <c r="K67" i="9" a="1"/>
  <c r="K67" i="9" s="1"/>
  <c r="C68" i="9"/>
  <c r="D67" i="9"/>
  <c r="J67" i="9" s="1"/>
  <c r="E67" i="8"/>
  <c r="H67" i="8"/>
  <c r="G67" i="8"/>
  <c r="F67" i="8"/>
  <c r="C69" i="8"/>
  <c r="D68" i="8"/>
  <c r="K67" i="5" a="1"/>
  <c r="K67" i="5" s="1"/>
  <c r="C68" i="5"/>
  <c r="D67" i="5"/>
  <c r="F66" i="5"/>
  <c r="H66" i="5"/>
  <c r="G66" i="5"/>
  <c r="E66" i="5"/>
  <c r="I66" i="5" l="1"/>
  <c r="I67" i="8"/>
  <c r="L67" i="8" s="1"/>
  <c r="I66" i="9"/>
  <c r="J66" i="9" s="1"/>
  <c r="F67" i="9"/>
  <c r="E67" i="9"/>
  <c r="H67" i="9"/>
  <c r="G67" i="9"/>
  <c r="D68" i="9"/>
  <c r="J68" i="9" s="1"/>
  <c r="K68" i="9" a="1"/>
  <c r="K68" i="9" s="1"/>
  <c r="C69" i="9"/>
  <c r="C70" i="8"/>
  <c r="D69" i="8"/>
  <c r="A69" i="8"/>
  <c r="G68" i="8"/>
  <c r="F68" i="8"/>
  <c r="H68" i="8"/>
  <c r="C69" i="5"/>
  <c r="D68" i="5"/>
  <c r="K68" i="5" a="1"/>
  <c r="K68" i="5" s="1"/>
  <c r="E67" i="5"/>
  <c r="G67" i="5"/>
  <c r="H67" i="5"/>
  <c r="F67" i="5"/>
  <c r="M41" i="5" l="1"/>
  <c r="N41" i="5"/>
  <c r="O41" i="5" s="1"/>
  <c r="I68" i="8"/>
  <c r="J68" i="8" s="1"/>
  <c r="N41" i="8"/>
  <c r="O41" i="8" s="1"/>
  <c r="R41" i="8" s="1"/>
  <c r="I67" i="9"/>
  <c r="L67" i="9" s="1"/>
  <c r="H68" i="9"/>
  <c r="G68" i="9"/>
  <c r="F68" i="9"/>
  <c r="I68" i="9" s="1"/>
  <c r="E68" i="9"/>
  <c r="M41" i="9"/>
  <c r="N41" i="9"/>
  <c r="O41" i="9" s="1"/>
  <c r="R41" i="9" s="1"/>
  <c r="K69" i="9" a="1"/>
  <c r="K69" i="9" s="1"/>
  <c r="A69" i="9"/>
  <c r="C70" i="9"/>
  <c r="D69" i="9"/>
  <c r="H69" i="8"/>
  <c r="G69" i="8"/>
  <c r="F69" i="8"/>
  <c r="D70" i="8"/>
  <c r="C71" i="8"/>
  <c r="I67" i="5"/>
  <c r="L67" i="5" s="1"/>
  <c r="F68" i="5"/>
  <c r="H68" i="5"/>
  <c r="E68" i="5"/>
  <c r="G68" i="5"/>
  <c r="K69" i="5" a="1"/>
  <c r="K69" i="5" s="1"/>
  <c r="C70" i="5"/>
  <c r="A69" i="5"/>
  <c r="D69" i="5"/>
  <c r="I69" i="8" l="1"/>
  <c r="J69" i="8" s="1"/>
  <c r="F69" i="9"/>
  <c r="E69" i="9"/>
  <c r="H69" i="9"/>
  <c r="G69" i="9"/>
  <c r="C71" i="9"/>
  <c r="D70" i="9"/>
  <c r="K70" i="9" a="1"/>
  <c r="K70" i="9" s="1"/>
  <c r="C72" i="8"/>
  <c r="D71" i="8"/>
  <c r="G70" i="8"/>
  <c r="F70" i="8"/>
  <c r="H70" i="8"/>
  <c r="I68" i="5"/>
  <c r="R41" i="5"/>
  <c r="D70" i="5"/>
  <c r="K70" i="5" a="1"/>
  <c r="K70" i="5" s="1"/>
  <c r="C71" i="5"/>
  <c r="G69" i="5"/>
  <c r="E69" i="5"/>
  <c r="H69" i="5"/>
  <c r="F69" i="5"/>
  <c r="I70" i="8" l="1"/>
  <c r="J70" i="8" s="1"/>
  <c r="I69" i="9"/>
  <c r="J69" i="9" s="1"/>
  <c r="C72" i="9"/>
  <c r="D71" i="9"/>
  <c r="K71" i="9" a="1"/>
  <c r="K71" i="9" s="1"/>
  <c r="E70" i="9"/>
  <c r="H70" i="9"/>
  <c r="G70" i="9"/>
  <c r="F70" i="9"/>
  <c r="F71" i="8"/>
  <c r="H71" i="8"/>
  <c r="G71" i="8"/>
  <c r="C73" i="8"/>
  <c r="D72" i="8"/>
  <c r="I69" i="5"/>
  <c r="D71" i="5"/>
  <c r="K71" i="5" a="1"/>
  <c r="K71" i="5" s="1"/>
  <c r="C72" i="5"/>
  <c r="H70" i="5"/>
  <c r="F70" i="5"/>
  <c r="G70" i="5"/>
  <c r="E70" i="5"/>
  <c r="I71" i="8" l="1"/>
  <c r="J71" i="8" s="1"/>
  <c r="I70" i="9"/>
  <c r="J70" i="9" s="1"/>
  <c r="H71" i="9"/>
  <c r="G71" i="9"/>
  <c r="F71" i="9"/>
  <c r="E71" i="9"/>
  <c r="K72" i="9" a="1"/>
  <c r="K72" i="9" s="1"/>
  <c r="C73" i="9"/>
  <c r="D72" i="9"/>
  <c r="C74" i="8"/>
  <c r="D73" i="8"/>
  <c r="K73" i="8" a="1"/>
  <c r="K73" i="8" s="1"/>
  <c r="I70" i="5"/>
  <c r="D72" i="5"/>
  <c r="C73" i="5"/>
  <c r="K72" i="5" a="1"/>
  <c r="K72" i="5" s="1"/>
  <c r="F71" i="5"/>
  <c r="H71" i="5"/>
  <c r="G71" i="5"/>
  <c r="E71" i="5"/>
  <c r="I71" i="5" l="1"/>
  <c r="I71" i="9"/>
  <c r="J71" i="9" s="1"/>
  <c r="G72" i="9"/>
  <c r="F72" i="9"/>
  <c r="E72" i="9"/>
  <c r="H72" i="9"/>
  <c r="K73" i="9" a="1"/>
  <c r="K73" i="9" s="1"/>
  <c r="C74" i="9"/>
  <c r="D73" i="9"/>
  <c r="H73" i="8"/>
  <c r="G73" i="8"/>
  <c r="F73" i="8"/>
  <c r="E73" i="8"/>
  <c r="K74" i="8" a="1"/>
  <c r="K74" i="8" s="1"/>
  <c r="C75" i="8"/>
  <c r="D74" i="8"/>
  <c r="J74" i="8" s="1"/>
  <c r="K73" i="5" a="1"/>
  <c r="K73" i="5" s="1"/>
  <c r="C74" i="5"/>
  <c r="D73" i="5"/>
  <c r="H72" i="5"/>
  <c r="F72" i="5"/>
  <c r="G72" i="5"/>
  <c r="E72" i="5"/>
  <c r="I72" i="5" l="1"/>
  <c r="I73" i="8"/>
  <c r="I72" i="9"/>
  <c r="J72" i="9" s="1"/>
  <c r="K74" i="9" a="1"/>
  <c r="K74" i="9" s="1"/>
  <c r="D74" i="9"/>
  <c r="J74" i="9" s="1"/>
  <c r="C75" i="9"/>
  <c r="F73" i="9"/>
  <c r="E73" i="9"/>
  <c r="H73" i="9"/>
  <c r="G73" i="9"/>
  <c r="G74" i="8"/>
  <c r="F74" i="8"/>
  <c r="E74" i="8"/>
  <c r="H74" i="8"/>
  <c r="C76" i="8"/>
  <c r="D75" i="8"/>
  <c r="F73" i="5"/>
  <c r="H73" i="5"/>
  <c r="E73" i="5"/>
  <c r="G73" i="5"/>
  <c r="K74" i="5" a="1"/>
  <c r="K74" i="5" s="1"/>
  <c r="D74" i="5"/>
  <c r="C75" i="5"/>
  <c r="I74" i="8" l="1"/>
  <c r="L74" i="8" s="1"/>
  <c r="I73" i="5"/>
  <c r="I73" i="9"/>
  <c r="J73" i="9" s="1"/>
  <c r="K75" i="9" a="1"/>
  <c r="K75" i="9" s="1"/>
  <c r="C76" i="9"/>
  <c r="D75" i="9"/>
  <c r="J75" i="9" s="1"/>
  <c r="E74" i="9"/>
  <c r="H74" i="9"/>
  <c r="G74" i="9"/>
  <c r="F74" i="9"/>
  <c r="H75" i="8"/>
  <c r="G75" i="8"/>
  <c r="F75" i="8"/>
  <c r="C77" i="8"/>
  <c r="D76" i="8"/>
  <c r="D75" i="5"/>
  <c r="K75" i="5" a="1"/>
  <c r="K75" i="5" s="1"/>
  <c r="C76" i="5"/>
  <c r="E74" i="5"/>
  <c r="G74" i="5"/>
  <c r="F74" i="5"/>
  <c r="H74" i="5"/>
  <c r="I74" i="9" l="1"/>
  <c r="L74" i="9" s="1"/>
  <c r="I75" i="8"/>
  <c r="J75" i="8" s="1"/>
  <c r="F75" i="9"/>
  <c r="H75" i="9"/>
  <c r="G75" i="9"/>
  <c r="E75" i="9"/>
  <c r="C77" i="9"/>
  <c r="D76" i="9"/>
  <c r="K76" i="9" a="1"/>
  <c r="K76" i="9" s="1"/>
  <c r="H76" i="8"/>
  <c r="G76" i="8"/>
  <c r="F76" i="8"/>
  <c r="E76" i="8"/>
  <c r="D77" i="8"/>
  <c r="C78" i="8"/>
  <c r="I74" i="5"/>
  <c r="L74" i="5" s="1"/>
  <c r="D76" i="5"/>
  <c r="K76" i="5" a="1"/>
  <c r="K76" i="5" s="1"/>
  <c r="C77" i="5"/>
  <c r="F75" i="5"/>
  <c r="H75" i="5"/>
  <c r="G75" i="5"/>
  <c r="E75" i="5"/>
  <c r="I75" i="9" l="1"/>
  <c r="I76" i="8"/>
  <c r="J76" i="8" s="1"/>
  <c r="E76" i="9"/>
  <c r="G76" i="9"/>
  <c r="F76" i="9"/>
  <c r="H76" i="9"/>
  <c r="C78" i="9"/>
  <c r="D77" i="9"/>
  <c r="K77" i="9" a="1"/>
  <c r="K77" i="9" s="1"/>
  <c r="C79" i="8"/>
  <c r="D78" i="8"/>
  <c r="I75" i="5"/>
  <c r="C78" i="5"/>
  <c r="D77" i="5"/>
  <c r="K77" i="5" a="1"/>
  <c r="K77" i="5" s="1"/>
  <c r="H76" i="5"/>
  <c r="F76" i="5"/>
  <c r="G76" i="5"/>
  <c r="E76" i="5"/>
  <c r="I76" i="5" l="1"/>
  <c r="I76" i="9"/>
  <c r="J76" i="9" s="1"/>
  <c r="H77" i="9"/>
  <c r="F77" i="9"/>
  <c r="E77" i="9"/>
  <c r="G77" i="9"/>
  <c r="C79" i="9"/>
  <c r="D78" i="9"/>
  <c r="K78" i="9" a="1"/>
  <c r="K78" i="9" s="1"/>
  <c r="F78" i="8"/>
  <c r="E78" i="8"/>
  <c r="H78" i="8"/>
  <c r="G78" i="8"/>
  <c r="C80" i="8"/>
  <c r="D79" i="8"/>
  <c r="F77" i="5"/>
  <c r="E77" i="5"/>
  <c r="H77" i="5"/>
  <c r="G77" i="5"/>
  <c r="D78" i="5"/>
  <c r="K78" i="5" a="1"/>
  <c r="K78" i="5" s="1"/>
  <c r="C79" i="5"/>
  <c r="I78" i="8" l="1"/>
  <c r="J78" i="8" s="1"/>
  <c r="I77" i="9"/>
  <c r="J77" i="9" s="1"/>
  <c r="G78" i="9"/>
  <c r="E78" i="9"/>
  <c r="H78" i="9"/>
  <c r="F78" i="9"/>
  <c r="K79" i="9" a="1"/>
  <c r="K79" i="9" s="1"/>
  <c r="C80" i="9"/>
  <c r="D79" i="9"/>
  <c r="E79" i="8"/>
  <c r="H79" i="8"/>
  <c r="G79" i="8"/>
  <c r="F79" i="8"/>
  <c r="C81" i="8"/>
  <c r="D80" i="8"/>
  <c r="K80" i="8" a="1"/>
  <c r="K80" i="8" s="1"/>
  <c r="I77" i="5"/>
  <c r="C80" i="5"/>
  <c r="D79" i="5"/>
  <c r="K79" i="5" a="1"/>
  <c r="K79" i="5" s="1"/>
  <c r="H78" i="5"/>
  <c r="G78" i="5"/>
  <c r="F78" i="5"/>
  <c r="E78" i="5"/>
  <c r="I79" i="8" l="1"/>
  <c r="J79" i="8" s="1"/>
  <c r="I78" i="9"/>
  <c r="J78" i="9" s="1"/>
  <c r="F79" i="9"/>
  <c r="H79" i="9"/>
  <c r="G79" i="9"/>
  <c r="E79" i="9"/>
  <c r="K80" i="9" a="1"/>
  <c r="K80" i="9" s="1"/>
  <c r="C81" i="9"/>
  <c r="D80" i="9"/>
  <c r="K81" i="8" a="1"/>
  <c r="K81" i="8" s="1"/>
  <c r="C82" i="8"/>
  <c r="D81" i="8"/>
  <c r="J81" i="8" s="1"/>
  <c r="H80" i="8"/>
  <c r="G80" i="8"/>
  <c r="F80" i="8"/>
  <c r="E80" i="8"/>
  <c r="I78" i="5"/>
  <c r="F79" i="5"/>
  <c r="E79" i="5"/>
  <c r="H79" i="5"/>
  <c r="G79" i="5"/>
  <c r="C81" i="5"/>
  <c r="D80" i="5"/>
  <c r="K80" i="5" a="1"/>
  <c r="K80" i="5" s="1"/>
  <c r="I79" i="9" l="1"/>
  <c r="J79" i="9" s="1"/>
  <c r="I80" i="8"/>
  <c r="D81" i="9"/>
  <c r="J81" i="9" s="1"/>
  <c r="K81" i="9" a="1"/>
  <c r="K81" i="9" s="1"/>
  <c r="C82" i="9"/>
  <c r="E80" i="9"/>
  <c r="G80" i="9"/>
  <c r="H80" i="9"/>
  <c r="F80" i="9"/>
  <c r="G81" i="8"/>
  <c r="F81" i="8"/>
  <c r="E81" i="8"/>
  <c r="H81" i="8"/>
  <c r="C83" i="8"/>
  <c r="D82" i="8"/>
  <c r="I79" i="5"/>
  <c r="H80" i="5"/>
  <c r="G80" i="5"/>
  <c r="F80" i="5"/>
  <c r="E80" i="5"/>
  <c r="K81" i="5" a="1"/>
  <c r="K81" i="5" s="1"/>
  <c r="C82" i="5"/>
  <c r="D81" i="5"/>
  <c r="I81" i="8" l="1"/>
  <c r="L81" i="8" s="1"/>
  <c r="I80" i="5"/>
  <c r="I80" i="9"/>
  <c r="J80" i="9" s="1"/>
  <c r="K82" i="9" a="1"/>
  <c r="K82" i="9" s="1"/>
  <c r="C83" i="9"/>
  <c r="D82" i="9"/>
  <c r="J82" i="9" s="1"/>
  <c r="H81" i="9"/>
  <c r="F81" i="9"/>
  <c r="G81" i="9"/>
  <c r="E81" i="9"/>
  <c r="E82" i="8"/>
  <c r="H82" i="8"/>
  <c r="G82" i="8"/>
  <c r="F82" i="8"/>
  <c r="C84" i="8"/>
  <c r="D83" i="8"/>
  <c r="G81" i="5"/>
  <c r="F81" i="5"/>
  <c r="E81" i="5"/>
  <c r="H81" i="5"/>
  <c r="D82" i="5"/>
  <c r="K82" i="5" a="1"/>
  <c r="K82" i="5" s="1"/>
  <c r="C83" i="5"/>
  <c r="I82" i="8" l="1"/>
  <c r="J82" i="8" s="1"/>
  <c r="I81" i="9"/>
  <c r="L81" i="9" s="1"/>
  <c r="F82" i="9"/>
  <c r="H82" i="9"/>
  <c r="G82" i="9"/>
  <c r="E82" i="9"/>
  <c r="C84" i="9"/>
  <c r="D83" i="9"/>
  <c r="K83" i="9" a="1"/>
  <c r="K83" i="9" s="1"/>
  <c r="H83" i="8"/>
  <c r="G83" i="8"/>
  <c r="F83" i="8"/>
  <c r="I83" i="8" s="1"/>
  <c r="J83" i="8" s="1"/>
  <c r="E83" i="8"/>
  <c r="D84" i="8"/>
  <c r="C85" i="8"/>
  <c r="I81" i="5"/>
  <c r="L81" i="5" s="1"/>
  <c r="H82" i="5"/>
  <c r="G82" i="5"/>
  <c r="F82" i="5"/>
  <c r="E82" i="5"/>
  <c r="C84" i="5"/>
  <c r="D83" i="5"/>
  <c r="K83" i="5" a="1"/>
  <c r="K83" i="5" s="1"/>
  <c r="I82" i="5" l="1"/>
  <c r="I82" i="9"/>
  <c r="E83" i="9"/>
  <c r="G83" i="9"/>
  <c r="F83" i="9"/>
  <c r="H83" i="9"/>
  <c r="C85" i="9"/>
  <c r="D84" i="9"/>
  <c r="K84" i="9" a="1"/>
  <c r="K84" i="9" s="1"/>
  <c r="C86" i="8"/>
  <c r="D85" i="8"/>
  <c r="F83" i="5"/>
  <c r="E83" i="5"/>
  <c r="H83" i="5"/>
  <c r="G83" i="5"/>
  <c r="D84" i="5"/>
  <c r="K84" i="5" a="1"/>
  <c r="K84" i="5" s="1"/>
  <c r="C85" i="5"/>
  <c r="I83" i="5" l="1"/>
  <c r="I83" i="9"/>
  <c r="J83" i="9" s="1"/>
  <c r="C86" i="9"/>
  <c r="D85" i="9"/>
  <c r="K85" i="9" a="1"/>
  <c r="K85" i="9" s="1"/>
  <c r="H84" i="9"/>
  <c r="F84" i="9"/>
  <c r="E84" i="9"/>
  <c r="G84" i="9"/>
  <c r="F85" i="8"/>
  <c r="E85" i="8"/>
  <c r="H85" i="8"/>
  <c r="G85" i="8"/>
  <c r="C87" i="8"/>
  <c r="D86" i="8"/>
  <c r="H84" i="5"/>
  <c r="G84" i="5"/>
  <c r="F84" i="5"/>
  <c r="E84" i="5"/>
  <c r="C86" i="5"/>
  <c r="D85" i="5"/>
  <c r="K85" i="5" a="1"/>
  <c r="K85" i="5" s="1"/>
  <c r="I84" i="5" l="1"/>
  <c r="I85" i="8"/>
  <c r="J85" i="8" s="1"/>
  <c r="I84" i="9"/>
  <c r="J84" i="9" s="1"/>
  <c r="G85" i="9"/>
  <c r="E85" i="9"/>
  <c r="H85" i="9"/>
  <c r="F85" i="9"/>
  <c r="K86" i="9" a="1"/>
  <c r="K86" i="9" s="1"/>
  <c r="C87" i="9"/>
  <c r="D86" i="9"/>
  <c r="E86" i="8"/>
  <c r="H86" i="8"/>
  <c r="G86" i="8"/>
  <c r="F86" i="8"/>
  <c r="C88" i="8"/>
  <c r="D87" i="8"/>
  <c r="K87" i="8" a="1"/>
  <c r="K87" i="8" s="1"/>
  <c r="F85" i="5"/>
  <c r="E85" i="5"/>
  <c r="H85" i="5"/>
  <c r="G85" i="5"/>
  <c r="D86" i="5"/>
  <c r="K86" i="5" a="1"/>
  <c r="K86" i="5" s="1"/>
  <c r="C87" i="5"/>
  <c r="I85" i="9" l="1"/>
  <c r="J85" i="9" s="1"/>
  <c r="I86" i="8"/>
  <c r="J86" i="8" s="1"/>
  <c r="F86" i="9"/>
  <c r="H86" i="9"/>
  <c r="G86" i="9"/>
  <c r="E86" i="9"/>
  <c r="K87" i="9" a="1"/>
  <c r="K87" i="9" s="1"/>
  <c r="C88" i="9"/>
  <c r="D87" i="9"/>
  <c r="H87" i="8"/>
  <c r="G87" i="8"/>
  <c r="F87" i="8"/>
  <c r="I87" i="8" s="1"/>
  <c r="E87" i="8"/>
  <c r="K88" i="8" a="1"/>
  <c r="K88" i="8" s="1"/>
  <c r="C89" i="8"/>
  <c r="D88" i="8"/>
  <c r="J88" i="8" s="1"/>
  <c r="I85" i="5"/>
  <c r="K87" i="5" a="1"/>
  <c r="K87" i="5" s="1"/>
  <c r="C88" i="5"/>
  <c r="D87" i="5"/>
  <c r="H86" i="5"/>
  <c r="G86" i="5"/>
  <c r="F86" i="5"/>
  <c r="E86" i="5"/>
  <c r="I86" i="9" l="1"/>
  <c r="J86" i="9" s="1"/>
  <c r="E87" i="9"/>
  <c r="G87" i="9"/>
  <c r="H87" i="9"/>
  <c r="F87" i="9"/>
  <c r="D88" i="9"/>
  <c r="J88" i="9" s="1"/>
  <c r="K88" i="9" a="1"/>
  <c r="K88" i="9" s="1"/>
  <c r="C89" i="9"/>
  <c r="C90" i="8"/>
  <c r="D89" i="8"/>
  <c r="G88" i="8"/>
  <c r="F88" i="8"/>
  <c r="E88" i="8"/>
  <c r="H88" i="8"/>
  <c r="I86" i="5"/>
  <c r="F87" i="5"/>
  <c r="E87" i="5"/>
  <c r="H87" i="5"/>
  <c r="G87" i="5"/>
  <c r="D88" i="5"/>
  <c r="K88" i="5" a="1"/>
  <c r="K88" i="5" s="1"/>
  <c r="C89" i="5"/>
  <c r="I88" i="8" l="1"/>
  <c r="L88" i="8" s="1"/>
  <c r="I87" i="9"/>
  <c r="J87" i="9" s="1"/>
  <c r="H88" i="9"/>
  <c r="F88" i="9"/>
  <c r="G88" i="9"/>
  <c r="E88" i="9"/>
  <c r="K89" i="9" a="1"/>
  <c r="K89" i="9" s="1"/>
  <c r="C90" i="9"/>
  <c r="D89" i="9"/>
  <c r="J89" i="9" s="1"/>
  <c r="E89" i="8"/>
  <c r="H89" i="8"/>
  <c r="G89" i="8"/>
  <c r="F89" i="8"/>
  <c r="C91" i="8"/>
  <c r="D90" i="8"/>
  <c r="I87" i="5"/>
  <c r="C90" i="5"/>
  <c r="D89" i="5"/>
  <c r="K89" i="5" a="1"/>
  <c r="K89" i="5" s="1"/>
  <c r="E88" i="5"/>
  <c r="H88" i="5"/>
  <c r="G88" i="5"/>
  <c r="F88" i="5"/>
  <c r="I88" i="9" l="1"/>
  <c r="L88" i="9" s="1"/>
  <c r="I89" i="8"/>
  <c r="J89" i="8" s="1"/>
  <c r="C91" i="9"/>
  <c r="D90" i="9"/>
  <c r="K90" i="9" a="1"/>
  <c r="K90" i="9" s="1"/>
  <c r="F89" i="9"/>
  <c r="H89" i="9"/>
  <c r="G89" i="9"/>
  <c r="E89" i="9"/>
  <c r="H90" i="8"/>
  <c r="G90" i="8"/>
  <c r="F90" i="8"/>
  <c r="I90" i="8" s="1"/>
  <c r="J90" i="8" s="1"/>
  <c r="E90" i="8"/>
  <c r="D91" i="8"/>
  <c r="C92" i="8"/>
  <c r="I88" i="5"/>
  <c r="L88" i="5" s="1"/>
  <c r="F89" i="5"/>
  <c r="E89" i="5"/>
  <c r="H89" i="5"/>
  <c r="G89" i="5"/>
  <c r="D90" i="5"/>
  <c r="K90" i="5" a="1"/>
  <c r="K90" i="5" s="1"/>
  <c r="C91" i="5"/>
  <c r="I89" i="9" l="1"/>
  <c r="E90" i="9"/>
  <c r="G90" i="9"/>
  <c r="F90" i="9"/>
  <c r="H90" i="9"/>
  <c r="C92" i="9"/>
  <c r="D91" i="9"/>
  <c r="K91" i="9" a="1"/>
  <c r="K91" i="9" s="1"/>
  <c r="G91" i="8"/>
  <c r="F91" i="8"/>
  <c r="E91" i="8"/>
  <c r="H91" i="8"/>
  <c r="C93" i="8"/>
  <c r="D92" i="8"/>
  <c r="I89" i="5"/>
  <c r="C92" i="5"/>
  <c r="D91" i="5"/>
  <c r="K91" i="5" a="1"/>
  <c r="K91" i="5" s="1"/>
  <c r="H90" i="5"/>
  <c r="G90" i="5"/>
  <c r="F90" i="5"/>
  <c r="E90" i="5"/>
  <c r="I91" i="8" l="1"/>
  <c r="J91" i="8" s="1"/>
  <c r="I90" i="9"/>
  <c r="J90" i="9" s="1"/>
  <c r="H91" i="9"/>
  <c r="F91" i="9"/>
  <c r="E91" i="9"/>
  <c r="G91" i="9"/>
  <c r="C93" i="9"/>
  <c r="D92" i="9"/>
  <c r="K92" i="9" a="1"/>
  <c r="K92" i="9" s="1"/>
  <c r="C94" i="8"/>
  <c r="D93" i="8"/>
  <c r="F92" i="8"/>
  <c r="I92" i="8" s="1"/>
  <c r="J92" i="8" s="1"/>
  <c r="E92" i="8"/>
  <c r="H92" i="8"/>
  <c r="G92" i="8"/>
  <c r="I90" i="5"/>
  <c r="F91" i="5"/>
  <c r="E91" i="5"/>
  <c r="H91" i="5"/>
  <c r="G91" i="5"/>
  <c r="D92" i="5"/>
  <c r="K92" i="5" a="1"/>
  <c r="K92" i="5" s="1"/>
  <c r="C93" i="5"/>
  <c r="I91" i="9" l="1"/>
  <c r="J91" i="9" s="1"/>
  <c r="G92" i="9"/>
  <c r="E92" i="9"/>
  <c r="H92" i="9"/>
  <c r="F92" i="9"/>
  <c r="K93" i="9" a="1"/>
  <c r="K93" i="9" s="1"/>
  <c r="C94" i="9"/>
  <c r="D93" i="9"/>
  <c r="E93" i="8"/>
  <c r="H93" i="8"/>
  <c r="G93" i="8"/>
  <c r="F93" i="8"/>
  <c r="C95" i="8"/>
  <c r="D94" i="8"/>
  <c r="K94" i="8" a="1"/>
  <c r="K94" i="8" s="1"/>
  <c r="I91" i="5"/>
  <c r="C94" i="5"/>
  <c r="D93" i="5"/>
  <c r="K93" i="5" a="1"/>
  <c r="K93" i="5" s="1"/>
  <c r="H92" i="5"/>
  <c r="G92" i="5"/>
  <c r="F92" i="5"/>
  <c r="E92" i="5"/>
  <c r="I92" i="5" l="1"/>
  <c r="I92" i="9"/>
  <c r="J92" i="9" s="1"/>
  <c r="I93" i="8"/>
  <c r="J93" i="8" s="1"/>
  <c r="K94" i="9" a="1"/>
  <c r="K94" i="9" s="1"/>
  <c r="C95" i="9"/>
  <c r="D94" i="9"/>
  <c r="F93" i="9"/>
  <c r="H93" i="9"/>
  <c r="G93" i="9"/>
  <c r="E93" i="9"/>
  <c r="H94" i="8"/>
  <c r="G94" i="8"/>
  <c r="F94" i="8"/>
  <c r="E94" i="8"/>
  <c r="K95" i="8" a="1"/>
  <c r="K95" i="8" s="1"/>
  <c r="M69" i="8" s="1"/>
  <c r="C96" i="8"/>
  <c r="D95" i="8"/>
  <c r="J95" i="8" s="1"/>
  <c r="F93" i="5"/>
  <c r="E93" i="5"/>
  <c r="H93" i="5"/>
  <c r="G93" i="5"/>
  <c r="C95" i="5"/>
  <c r="D94" i="5"/>
  <c r="K94" i="5" a="1"/>
  <c r="K94" i="5" s="1"/>
  <c r="I94" i="8" l="1"/>
  <c r="I93" i="9"/>
  <c r="J93" i="9" s="1"/>
  <c r="E94" i="9"/>
  <c r="G94" i="9"/>
  <c r="H94" i="9"/>
  <c r="F94" i="9"/>
  <c r="D95" i="9"/>
  <c r="J95" i="9" s="1"/>
  <c r="K95" i="9" a="1"/>
  <c r="K95" i="9" s="1"/>
  <c r="C96" i="9"/>
  <c r="G95" i="8"/>
  <c r="F95" i="8"/>
  <c r="E95" i="8"/>
  <c r="H95" i="8"/>
  <c r="C97" i="8"/>
  <c r="D96" i="8"/>
  <c r="I93" i="5"/>
  <c r="H94" i="5"/>
  <c r="G94" i="5"/>
  <c r="F94" i="5"/>
  <c r="E94" i="5"/>
  <c r="K95" i="5" a="1"/>
  <c r="K95" i="5" s="1"/>
  <c r="C96" i="5"/>
  <c r="D95" i="5"/>
  <c r="I95" i="8" l="1"/>
  <c r="L95" i="8" s="1"/>
  <c r="I94" i="5"/>
  <c r="I94" i="9"/>
  <c r="J94" i="9" s="1"/>
  <c r="K96" i="9" a="1"/>
  <c r="K96" i="9" s="1"/>
  <c r="C97" i="9"/>
  <c r="D96" i="9"/>
  <c r="J96" i="9" s="1"/>
  <c r="H95" i="9"/>
  <c r="F95" i="9"/>
  <c r="G95" i="9"/>
  <c r="E95" i="9"/>
  <c r="E96" i="8"/>
  <c r="H96" i="8"/>
  <c r="G96" i="8"/>
  <c r="F96" i="8"/>
  <c r="C98" i="8"/>
  <c r="D97" i="8"/>
  <c r="G95" i="5"/>
  <c r="F95" i="5"/>
  <c r="E95" i="5"/>
  <c r="H95" i="5"/>
  <c r="D96" i="5"/>
  <c r="K96" i="5" a="1"/>
  <c r="K96" i="5" s="1"/>
  <c r="C97" i="5"/>
  <c r="I96" i="8" l="1"/>
  <c r="J96" i="8" s="1"/>
  <c r="I95" i="9"/>
  <c r="L95" i="9" s="1"/>
  <c r="F96" i="9"/>
  <c r="H96" i="9"/>
  <c r="G96" i="9"/>
  <c r="E96" i="9"/>
  <c r="C98" i="9"/>
  <c r="D97" i="9"/>
  <c r="K97" i="9" a="1"/>
  <c r="K97" i="9" s="1"/>
  <c r="H97" i="8"/>
  <c r="G97" i="8"/>
  <c r="F97" i="8"/>
  <c r="I97" i="8" s="1"/>
  <c r="J97" i="8" s="1"/>
  <c r="E97" i="8"/>
  <c r="D98" i="8"/>
  <c r="C99" i="8"/>
  <c r="I95" i="5"/>
  <c r="L95" i="5" s="1"/>
  <c r="H96" i="5"/>
  <c r="G96" i="5"/>
  <c r="F96" i="5"/>
  <c r="E96" i="5"/>
  <c r="C98" i="5"/>
  <c r="D97" i="5"/>
  <c r="K97" i="5" a="1"/>
  <c r="K97" i="5" s="1"/>
  <c r="I96" i="5" l="1"/>
  <c r="I96" i="9"/>
  <c r="E97" i="9"/>
  <c r="G97" i="9"/>
  <c r="F97" i="9"/>
  <c r="H97" i="9"/>
  <c r="C99" i="9"/>
  <c r="D98" i="9"/>
  <c r="K98" i="9" a="1"/>
  <c r="K98" i="9" s="1"/>
  <c r="C100" i="8"/>
  <c r="D99" i="8"/>
  <c r="G98" i="8"/>
  <c r="F98" i="8"/>
  <c r="E98" i="8"/>
  <c r="H98" i="8"/>
  <c r="F97" i="5"/>
  <c r="E97" i="5"/>
  <c r="H97" i="5"/>
  <c r="G97" i="5"/>
  <c r="D98" i="5"/>
  <c r="K98" i="5" a="1"/>
  <c r="K98" i="5" s="1"/>
  <c r="C99" i="5"/>
  <c r="I97" i="5" l="1"/>
  <c r="I98" i="8"/>
  <c r="J98" i="8" s="1"/>
  <c r="I97" i="9"/>
  <c r="J97" i="9" s="1"/>
  <c r="H98" i="9"/>
  <c r="F98" i="9"/>
  <c r="E98" i="9"/>
  <c r="G98" i="9"/>
  <c r="C100" i="9"/>
  <c r="D99" i="9"/>
  <c r="K99" i="9" a="1"/>
  <c r="K99" i="9" s="1"/>
  <c r="F99" i="8"/>
  <c r="E99" i="8"/>
  <c r="H99" i="8"/>
  <c r="G99" i="8"/>
  <c r="D100" i="8"/>
  <c r="C101" i="8"/>
  <c r="A100" i="8"/>
  <c r="H98" i="5"/>
  <c r="G98" i="5"/>
  <c r="F98" i="5"/>
  <c r="E98" i="5"/>
  <c r="C100" i="5"/>
  <c r="D99" i="5"/>
  <c r="K99" i="5" a="1"/>
  <c r="K99" i="5" s="1"/>
  <c r="I98" i="9" l="1"/>
  <c r="J98" i="9" s="1"/>
  <c r="N69" i="5"/>
  <c r="O69" i="5" s="1"/>
  <c r="M69" i="5"/>
  <c r="I98" i="5"/>
  <c r="I99" i="8"/>
  <c r="J99" i="8" s="1"/>
  <c r="N69" i="8" s="1"/>
  <c r="O69" i="8" s="1"/>
  <c r="R69" i="8" s="1"/>
  <c r="G99" i="9"/>
  <c r="E99" i="9"/>
  <c r="H99" i="9"/>
  <c r="F99" i="9"/>
  <c r="N69" i="9"/>
  <c r="O69" i="9" s="1"/>
  <c r="R69" i="9" s="1"/>
  <c r="M69" i="9"/>
  <c r="K100" i="9" a="1"/>
  <c r="K100" i="9" s="1"/>
  <c r="A100" i="9"/>
  <c r="C101" i="9"/>
  <c r="D100" i="9"/>
  <c r="C102" i="8"/>
  <c r="D101" i="8"/>
  <c r="K101" i="8" a="1"/>
  <c r="K101" i="8" s="1"/>
  <c r="F99" i="5"/>
  <c r="E99" i="5"/>
  <c r="H99" i="5"/>
  <c r="G99" i="5"/>
  <c r="K100" i="5" a="1"/>
  <c r="K100" i="5" s="1"/>
  <c r="C101" i="5"/>
  <c r="A100" i="5"/>
  <c r="D100" i="5"/>
  <c r="I99" i="9" l="1"/>
  <c r="J99" i="9" s="1"/>
  <c r="E100" i="9"/>
  <c r="G100" i="9"/>
  <c r="H100" i="9"/>
  <c r="F100" i="9"/>
  <c r="C102" i="9"/>
  <c r="D101" i="9"/>
  <c r="K101" i="9" a="1"/>
  <c r="K101" i="9" s="1"/>
  <c r="H101" i="8"/>
  <c r="G101" i="8"/>
  <c r="F101" i="8"/>
  <c r="E101" i="8"/>
  <c r="K102" i="8" a="1"/>
  <c r="K102" i="8" s="1"/>
  <c r="C103" i="8"/>
  <c r="D102" i="8"/>
  <c r="J102" i="8" s="1"/>
  <c r="I99" i="5"/>
  <c r="C102" i="5"/>
  <c r="D101" i="5"/>
  <c r="K101" i="5" a="1"/>
  <c r="K101" i="5" s="1"/>
  <c r="G100" i="5"/>
  <c r="F100" i="5"/>
  <c r="E100" i="5"/>
  <c r="H100" i="5"/>
  <c r="I101" i="8" l="1"/>
  <c r="I100" i="5"/>
  <c r="I100" i="9"/>
  <c r="J100" i="9" s="1"/>
  <c r="C103" i="9"/>
  <c r="D102" i="9"/>
  <c r="J102" i="9" s="1"/>
  <c r="K102" i="9" a="1"/>
  <c r="K102" i="9" s="1"/>
  <c r="H101" i="9"/>
  <c r="F101" i="9"/>
  <c r="E101" i="9"/>
  <c r="G101" i="9"/>
  <c r="C104" i="8"/>
  <c r="D103" i="8"/>
  <c r="G102" i="8"/>
  <c r="F102" i="8"/>
  <c r="E102" i="8"/>
  <c r="H102" i="8"/>
  <c r="R69" i="5"/>
  <c r="H101" i="5"/>
  <c r="G101" i="5"/>
  <c r="F101" i="5"/>
  <c r="E101" i="5"/>
  <c r="K102" i="5" a="1"/>
  <c r="K102" i="5" s="1"/>
  <c r="C103" i="5"/>
  <c r="D102" i="5"/>
  <c r="I102" i="8" l="1"/>
  <c r="L102" i="8" s="1"/>
  <c r="I101" i="9"/>
  <c r="J101" i="9" s="1"/>
  <c r="G102" i="9"/>
  <c r="E102" i="9"/>
  <c r="H102" i="9"/>
  <c r="F102" i="9"/>
  <c r="K103" i="9" a="1"/>
  <c r="K103" i="9" s="1"/>
  <c r="C104" i="9"/>
  <c r="D103" i="9"/>
  <c r="J103" i="9" s="1"/>
  <c r="E103" i="8"/>
  <c r="H103" i="8"/>
  <c r="G103" i="8"/>
  <c r="F103" i="8"/>
  <c r="C105" i="8"/>
  <c r="D104" i="8"/>
  <c r="I101" i="5"/>
  <c r="G102" i="5"/>
  <c r="F102" i="5"/>
  <c r="E102" i="5"/>
  <c r="H102" i="5"/>
  <c r="D103" i="5"/>
  <c r="K103" i="5" a="1"/>
  <c r="K103" i="5" s="1"/>
  <c r="C104" i="5"/>
  <c r="I102" i="9" l="1"/>
  <c r="L102" i="9" s="1"/>
  <c r="I103" i="8"/>
  <c r="J103" i="8" s="1"/>
  <c r="E103" i="9"/>
  <c r="G103" i="9"/>
  <c r="H103" i="9"/>
  <c r="F103" i="9"/>
  <c r="C105" i="9"/>
  <c r="D104" i="9"/>
  <c r="K104" i="9" a="1"/>
  <c r="K104" i="9" s="1"/>
  <c r="H104" i="8"/>
  <c r="G104" i="8"/>
  <c r="F104" i="8"/>
  <c r="I104" i="8" s="1"/>
  <c r="J104" i="8" s="1"/>
  <c r="E104" i="8"/>
  <c r="D105" i="8"/>
  <c r="C106" i="8"/>
  <c r="I102" i="5"/>
  <c r="L102" i="5" s="1"/>
  <c r="H103" i="5"/>
  <c r="G103" i="5"/>
  <c r="F103" i="5"/>
  <c r="E103" i="5"/>
  <c r="C105" i="5"/>
  <c r="D104" i="5"/>
  <c r="K104" i="5" a="1"/>
  <c r="K104" i="5" s="1"/>
  <c r="I103" i="5" l="1"/>
  <c r="I103" i="9"/>
  <c r="H104" i="9"/>
  <c r="F104" i="9"/>
  <c r="G104" i="9"/>
  <c r="E104" i="9"/>
  <c r="K105" i="9" a="1"/>
  <c r="K105" i="9" s="1"/>
  <c r="C106" i="9"/>
  <c r="D105" i="9"/>
  <c r="C107" i="8"/>
  <c r="D106" i="8"/>
  <c r="G105" i="8"/>
  <c r="F105" i="8"/>
  <c r="E105" i="8"/>
  <c r="H105" i="8"/>
  <c r="F104" i="5"/>
  <c r="E104" i="5"/>
  <c r="H104" i="5"/>
  <c r="G104" i="5"/>
  <c r="D105" i="5"/>
  <c r="K105" i="5" a="1"/>
  <c r="K105" i="5" s="1"/>
  <c r="C106" i="5"/>
  <c r="I104" i="5" l="1"/>
  <c r="I105" i="8"/>
  <c r="J105" i="8" s="1"/>
  <c r="I104" i="9"/>
  <c r="J104" i="9" s="1"/>
  <c r="G105" i="9"/>
  <c r="F105" i="9"/>
  <c r="E105" i="9"/>
  <c r="H105" i="9"/>
  <c r="K106" i="9" a="1"/>
  <c r="K106" i="9" s="1"/>
  <c r="C107" i="9"/>
  <c r="D106" i="9"/>
  <c r="F106" i="8"/>
  <c r="E106" i="8"/>
  <c r="H106" i="8"/>
  <c r="G106" i="8"/>
  <c r="C108" i="8"/>
  <c r="D107" i="8"/>
  <c r="H105" i="5"/>
  <c r="G105" i="5"/>
  <c r="F105" i="5"/>
  <c r="E105" i="5"/>
  <c r="C107" i="5"/>
  <c r="D106" i="5"/>
  <c r="K106" i="5" a="1"/>
  <c r="K106" i="5" s="1"/>
  <c r="I105" i="5" l="1"/>
  <c r="I106" i="8"/>
  <c r="J106" i="8" s="1"/>
  <c r="I105" i="9"/>
  <c r="J105" i="9" s="1"/>
  <c r="F106" i="9"/>
  <c r="E106" i="9"/>
  <c r="H106" i="9"/>
  <c r="G106" i="9"/>
  <c r="C108" i="9"/>
  <c r="D107" i="9"/>
  <c r="K107" i="9" a="1"/>
  <c r="K107" i="9" s="1"/>
  <c r="C109" i="8"/>
  <c r="D108" i="8"/>
  <c r="K108" i="8" a="1"/>
  <c r="K108" i="8" s="1"/>
  <c r="F106" i="5"/>
  <c r="E106" i="5"/>
  <c r="H106" i="5"/>
  <c r="G106" i="5"/>
  <c r="D107" i="5"/>
  <c r="K107" i="5" a="1"/>
  <c r="K107" i="5" s="1"/>
  <c r="C108" i="5"/>
  <c r="I106" i="9" l="1"/>
  <c r="J106" i="9" s="1"/>
  <c r="E107" i="9"/>
  <c r="H107" i="9"/>
  <c r="G107" i="9"/>
  <c r="F107" i="9"/>
  <c r="C109" i="9"/>
  <c r="D108" i="9"/>
  <c r="K108" i="9" a="1"/>
  <c r="K108" i="9" s="1"/>
  <c r="H108" i="8"/>
  <c r="G108" i="8"/>
  <c r="F108" i="8"/>
  <c r="E108" i="8"/>
  <c r="K109" i="8" a="1"/>
  <c r="K109" i="8" s="1"/>
  <c r="C110" i="8"/>
  <c r="D109" i="8"/>
  <c r="J109" i="8" s="1"/>
  <c r="I106" i="5"/>
  <c r="K108" i="5" a="1"/>
  <c r="K108" i="5" s="1"/>
  <c r="C109" i="5"/>
  <c r="D108" i="5"/>
  <c r="H107" i="5"/>
  <c r="G107" i="5"/>
  <c r="F107" i="5"/>
  <c r="E107" i="5"/>
  <c r="I108" i="8" l="1"/>
  <c r="I107" i="9"/>
  <c r="J107" i="9" s="1"/>
  <c r="H108" i="9"/>
  <c r="G108" i="9"/>
  <c r="F108" i="9"/>
  <c r="E108" i="9"/>
  <c r="K109" i="9" a="1"/>
  <c r="K109" i="9" s="1"/>
  <c r="C110" i="9"/>
  <c r="D109" i="9"/>
  <c r="J109" i="9" s="1"/>
  <c r="G109" i="8"/>
  <c r="F109" i="8"/>
  <c r="E109" i="8"/>
  <c r="H109" i="8"/>
  <c r="C111" i="8"/>
  <c r="D110" i="8"/>
  <c r="K110" i="8" a="1"/>
  <c r="K110" i="8" s="1"/>
  <c r="I107" i="5"/>
  <c r="D109" i="5"/>
  <c r="K109" i="5" a="1"/>
  <c r="K109" i="5" s="1"/>
  <c r="C110" i="5"/>
  <c r="F108" i="5"/>
  <c r="E108" i="5"/>
  <c r="H108" i="5"/>
  <c r="G108" i="5"/>
  <c r="I109" i="8" l="1"/>
  <c r="L109" i="8" s="1"/>
  <c r="I108" i="9"/>
  <c r="J108" i="9" s="1"/>
  <c r="G109" i="9"/>
  <c r="F109" i="9"/>
  <c r="E109" i="9"/>
  <c r="H109" i="9"/>
  <c r="C111" i="9"/>
  <c r="D110" i="9"/>
  <c r="J110" i="9" s="1"/>
  <c r="K110" i="9" a="1"/>
  <c r="K110" i="9" s="1"/>
  <c r="E110" i="8"/>
  <c r="H110" i="8"/>
  <c r="G110" i="8"/>
  <c r="F110" i="8"/>
  <c r="C112" i="8"/>
  <c r="D111" i="8"/>
  <c r="K111" i="8" a="1"/>
  <c r="K111" i="8" s="1"/>
  <c r="I108" i="5"/>
  <c r="C111" i="5"/>
  <c r="D110" i="5"/>
  <c r="K110" i="5" a="1"/>
  <c r="K110" i="5" s="1"/>
  <c r="E109" i="5"/>
  <c r="H109" i="5"/>
  <c r="G109" i="5"/>
  <c r="F109" i="5"/>
  <c r="I110" i="8" l="1"/>
  <c r="J110" i="8" s="1"/>
  <c r="I109" i="9"/>
  <c r="L109" i="9" s="1"/>
  <c r="C112" i="9"/>
  <c r="D111" i="9"/>
  <c r="K111" i="9" a="1"/>
  <c r="K111" i="9" s="1"/>
  <c r="E110" i="9"/>
  <c r="H110" i="9"/>
  <c r="G110" i="9"/>
  <c r="F110" i="9"/>
  <c r="H111" i="8"/>
  <c r="G111" i="8"/>
  <c r="F111" i="8"/>
  <c r="I111" i="8" s="1"/>
  <c r="J111" i="8" s="1"/>
  <c r="E111" i="8"/>
  <c r="K112" i="8" a="1"/>
  <c r="K112" i="8" s="1"/>
  <c r="D112" i="8"/>
  <c r="C113" i="8"/>
  <c r="I109" i="5"/>
  <c r="L109" i="5" s="1"/>
  <c r="F110" i="5"/>
  <c r="E110" i="5"/>
  <c r="H110" i="5"/>
  <c r="G110" i="5"/>
  <c r="D111" i="5"/>
  <c r="K111" i="5" a="1"/>
  <c r="K111" i="5" s="1"/>
  <c r="C112" i="5"/>
  <c r="I110" i="9" l="1"/>
  <c r="G111" i="9"/>
  <c r="E111" i="9"/>
  <c r="H111" i="9"/>
  <c r="F111" i="9"/>
  <c r="K112" i="9" a="1"/>
  <c r="K112" i="9" s="1"/>
  <c r="C113" i="9"/>
  <c r="D112" i="9"/>
  <c r="K113" i="8" a="1"/>
  <c r="K113" i="8" s="1"/>
  <c r="C114" i="8"/>
  <c r="D113" i="8"/>
  <c r="G112" i="8"/>
  <c r="F112" i="8"/>
  <c r="E112" i="8"/>
  <c r="H112" i="8"/>
  <c r="I110" i="5"/>
  <c r="H111" i="5"/>
  <c r="G111" i="5"/>
  <c r="F111" i="5"/>
  <c r="E111" i="5"/>
  <c r="C113" i="5"/>
  <c r="D112" i="5"/>
  <c r="K112" i="5" a="1"/>
  <c r="K112" i="5" s="1"/>
  <c r="I112" i="8" l="1"/>
  <c r="J112" i="8" s="1"/>
  <c r="I111" i="9"/>
  <c r="J111" i="9" s="1"/>
  <c r="F112" i="9"/>
  <c r="H112" i="9"/>
  <c r="G112" i="9"/>
  <c r="E112" i="9"/>
  <c r="K113" i="9" a="1"/>
  <c r="K113" i="9" s="1"/>
  <c r="C114" i="9"/>
  <c r="D113" i="9"/>
  <c r="F113" i="8"/>
  <c r="E113" i="8"/>
  <c r="H113" i="8"/>
  <c r="G113" i="8"/>
  <c r="C115" i="8"/>
  <c r="D114" i="8"/>
  <c r="I111" i="5"/>
  <c r="D113" i="5"/>
  <c r="K113" i="5" a="1"/>
  <c r="K113" i="5" s="1"/>
  <c r="C114" i="5"/>
  <c r="F112" i="5"/>
  <c r="E112" i="5"/>
  <c r="H112" i="5"/>
  <c r="G112" i="5"/>
  <c r="I113" i="8" l="1"/>
  <c r="J113" i="8" s="1"/>
  <c r="I112" i="9"/>
  <c r="J112" i="9" s="1"/>
  <c r="E113" i="9"/>
  <c r="G113" i="9"/>
  <c r="H113" i="9"/>
  <c r="F113" i="9"/>
  <c r="C115" i="9"/>
  <c r="D114" i="9"/>
  <c r="K114" i="9" a="1"/>
  <c r="K114" i="9" s="1"/>
  <c r="C116" i="8"/>
  <c r="D115" i="8"/>
  <c r="K115" i="8" a="1"/>
  <c r="K115" i="8" s="1"/>
  <c r="I112" i="5"/>
  <c r="C115" i="5"/>
  <c r="D114" i="5"/>
  <c r="K114" i="5" a="1"/>
  <c r="K114" i="5" s="1"/>
  <c r="H113" i="5"/>
  <c r="G113" i="5"/>
  <c r="F113" i="5"/>
  <c r="E113" i="5"/>
  <c r="I113" i="5" s="1"/>
  <c r="I113" i="9" l="1"/>
  <c r="J113" i="9" s="1"/>
  <c r="H114" i="9"/>
  <c r="F114" i="9"/>
  <c r="G114" i="9"/>
  <c r="E114" i="9"/>
  <c r="C116" i="9"/>
  <c r="D115" i="9"/>
  <c r="K115" i="9" a="1"/>
  <c r="K115" i="9" s="1"/>
  <c r="H115" i="8"/>
  <c r="G115" i="8"/>
  <c r="F115" i="8"/>
  <c r="I115" i="8"/>
  <c r="E115" i="8"/>
  <c r="K116" i="8" a="1"/>
  <c r="K116" i="8" s="1"/>
  <c r="C117" i="8"/>
  <c r="D116" i="8"/>
  <c r="F114" i="5"/>
  <c r="E114" i="5"/>
  <c r="H114" i="5"/>
  <c r="G114" i="5"/>
  <c r="C116" i="5"/>
  <c r="D115" i="5"/>
  <c r="K115" i="5" a="1"/>
  <c r="K115" i="5" s="1"/>
  <c r="I114" i="9" l="1"/>
  <c r="J114" i="9" s="1"/>
  <c r="G115" i="9"/>
  <c r="E115" i="9"/>
  <c r="H115" i="9"/>
  <c r="F115" i="9"/>
  <c r="K116" i="9" a="1"/>
  <c r="K116" i="9" s="1"/>
  <c r="D116" i="9"/>
  <c r="J116" i="9" s="1"/>
  <c r="C117" i="9"/>
  <c r="G116" i="8"/>
  <c r="F116" i="8"/>
  <c r="E116" i="8"/>
  <c r="H116" i="8"/>
  <c r="C118" i="8"/>
  <c r="D117" i="8"/>
  <c r="K117" i="8" a="1"/>
  <c r="K117" i="8" s="1"/>
  <c r="I114" i="5"/>
  <c r="H115" i="5"/>
  <c r="G115" i="5"/>
  <c r="F115" i="5"/>
  <c r="E115" i="5"/>
  <c r="I115" i="5" s="1"/>
  <c r="K116" i="5" a="1"/>
  <c r="K116" i="5" s="1"/>
  <c r="C117" i="5"/>
  <c r="D116" i="5"/>
  <c r="I116" i="8" l="1"/>
  <c r="L116" i="8" s="1"/>
  <c r="I115" i="9"/>
  <c r="J115" i="9" s="1"/>
  <c r="C118" i="9"/>
  <c r="D117" i="9"/>
  <c r="J117" i="9" s="1"/>
  <c r="K117" i="9" a="1"/>
  <c r="K117" i="9" s="1"/>
  <c r="F116" i="9"/>
  <c r="H116" i="9"/>
  <c r="G116" i="9"/>
  <c r="E116" i="9"/>
  <c r="C119" i="8"/>
  <c r="D118" i="8"/>
  <c r="D117" i="5"/>
  <c r="K117" i="5" a="1"/>
  <c r="K117" i="5" s="1"/>
  <c r="C118" i="5"/>
  <c r="G116" i="5"/>
  <c r="F116" i="5"/>
  <c r="E116" i="5"/>
  <c r="H116" i="5"/>
  <c r="I116" i="9" l="1"/>
  <c r="L116" i="9" s="1"/>
  <c r="H117" i="9"/>
  <c r="F117" i="9"/>
  <c r="E117" i="9"/>
  <c r="G117" i="9"/>
  <c r="C119" i="9"/>
  <c r="D118" i="9"/>
  <c r="K118" i="9" a="1"/>
  <c r="K118" i="9" s="1"/>
  <c r="D119" i="8"/>
  <c r="C120" i="8"/>
  <c r="I116" i="5"/>
  <c r="L116" i="5" s="1"/>
  <c r="C119" i="5"/>
  <c r="D118" i="5"/>
  <c r="K118" i="5" a="1"/>
  <c r="K118" i="5" s="1"/>
  <c r="H117" i="5"/>
  <c r="G117" i="5"/>
  <c r="F117" i="5"/>
  <c r="E117" i="5"/>
  <c r="I117" i="5" l="1"/>
  <c r="I117" i="9"/>
  <c r="G118" i="9"/>
  <c r="E118" i="9"/>
  <c r="H118" i="9"/>
  <c r="F118" i="9"/>
  <c r="K119" i="9" a="1"/>
  <c r="K119" i="9" s="1"/>
  <c r="C120" i="9"/>
  <c r="D119" i="9"/>
  <c r="C121" i="8"/>
  <c r="D120" i="8"/>
  <c r="F118" i="5"/>
  <c r="E118" i="5"/>
  <c r="H118" i="5"/>
  <c r="G118" i="5"/>
  <c r="D119" i="5"/>
  <c r="K119" i="5" a="1"/>
  <c r="K119" i="5" s="1"/>
  <c r="C120" i="5"/>
  <c r="I118" i="5" l="1"/>
  <c r="I118" i="9"/>
  <c r="J118" i="9" s="1"/>
  <c r="F119" i="9"/>
  <c r="H119" i="9"/>
  <c r="G119" i="9"/>
  <c r="E119" i="9"/>
  <c r="K120" i="9" a="1"/>
  <c r="K120" i="9" s="1"/>
  <c r="C121" i="9"/>
  <c r="D120" i="9"/>
  <c r="C122" i="8"/>
  <c r="D121" i="8"/>
  <c r="C121" i="5"/>
  <c r="D120" i="5"/>
  <c r="K120" i="5" a="1"/>
  <c r="K120" i="5" s="1"/>
  <c r="H119" i="5"/>
  <c r="G119" i="5"/>
  <c r="F119" i="5"/>
  <c r="E119" i="5"/>
  <c r="I119" i="5" l="1"/>
  <c r="I119" i="9"/>
  <c r="J119" i="9" s="1"/>
  <c r="E120" i="9"/>
  <c r="G120" i="9"/>
  <c r="H120" i="9"/>
  <c r="F120" i="9"/>
  <c r="C122" i="9"/>
  <c r="D121" i="9"/>
  <c r="K121" i="9" a="1"/>
  <c r="K121" i="9" s="1"/>
  <c r="C123" i="8"/>
  <c r="D122" i="8"/>
  <c r="K122" i="8" a="1"/>
  <c r="K122" i="8" s="1"/>
  <c r="F120" i="5"/>
  <c r="E120" i="5"/>
  <c r="H120" i="5"/>
  <c r="G120" i="5"/>
  <c r="D121" i="5"/>
  <c r="K121" i="5" a="1"/>
  <c r="K121" i="5" s="1"/>
  <c r="C122" i="5"/>
  <c r="I120" i="9" l="1"/>
  <c r="J120" i="9" s="1"/>
  <c r="H121" i="9"/>
  <c r="F121" i="9"/>
  <c r="G121" i="9"/>
  <c r="E121" i="9"/>
  <c r="C123" i="9"/>
  <c r="D122" i="9"/>
  <c r="K122" i="9" a="1"/>
  <c r="K122" i="9" s="1"/>
  <c r="H122" i="8"/>
  <c r="G122" i="8"/>
  <c r="F122" i="8"/>
  <c r="E122" i="8"/>
  <c r="K123" i="8" a="1"/>
  <c r="K123" i="8" s="1"/>
  <c r="D123" i="8"/>
  <c r="J123" i="8" s="1"/>
  <c r="C124" i="8"/>
  <c r="I120" i="5"/>
  <c r="K122" i="5" a="1"/>
  <c r="K122" i="5" s="1"/>
  <c r="C123" i="5"/>
  <c r="D122" i="5"/>
  <c r="H121" i="5"/>
  <c r="G121" i="5"/>
  <c r="F121" i="5"/>
  <c r="E121" i="5"/>
  <c r="I122" i="8" l="1"/>
  <c r="I121" i="9"/>
  <c r="J121" i="9" s="1"/>
  <c r="G122" i="9"/>
  <c r="E122" i="9"/>
  <c r="H122" i="9"/>
  <c r="F122" i="9"/>
  <c r="K123" i="9" a="1"/>
  <c r="K123" i="9" s="1"/>
  <c r="D123" i="9"/>
  <c r="J123" i="9" s="1"/>
  <c r="C124" i="9"/>
  <c r="K124" i="8" a="1"/>
  <c r="K124" i="8" s="1"/>
  <c r="C125" i="8"/>
  <c r="D124" i="8"/>
  <c r="G123" i="8"/>
  <c r="F123" i="8"/>
  <c r="E123" i="8"/>
  <c r="H123" i="8"/>
  <c r="I121" i="5"/>
  <c r="D123" i="5"/>
  <c r="K123" i="5" a="1"/>
  <c r="K123" i="5" s="1"/>
  <c r="C124" i="5"/>
  <c r="F122" i="5"/>
  <c r="E122" i="5"/>
  <c r="H122" i="5"/>
  <c r="G122" i="5"/>
  <c r="I122" i="5" l="1"/>
  <c r="I123" i="8"/>
  <c r="L123" i="8" s="1"/>
  <c r="I122" i="9"/>
  <c r="J122" i="9" s="1"/>
  <c r="C125" i="9"/>
  <c r="D124" i="9"/>
  <c r="J124" i="9" s="1"/>
  <c r="K124" i="9" a="1"/>
  <c r="K124" i="9" s="1"/>
  <c r="F123" i="9"/>
  <c r="H123" i="9"/>
  <c r="G123" i="9"/>
  <c r="E123" i="9"/>
  <c r="F124" i="8"/>
  <c r="E124" i="8"/>
  <c r="H124" i="8"/>
  <c r="G124" i="8"/>
  <c r="C126" i="8"/>
  <c r="D125" i="8"/>
  <c r="K125" i="8" a="1"/>
  <c r="K125" i="8" s="1"/>
  <c r="C125" i="5"/>
  <c r="D124" i="5"/>
  <c r="K124" i="5" a="1"/>
  <c r="K124" i="5" s="1"/>
  <c r="E123" i="5"/>
  <c r="H123" i="5"/>
  <c r="G123" i="5"/>
  <c r="F123" i="5"/>
  <c r="I123" i="5" l="1"/>
  <c r="L123" i="5" s="1"/>
  <c r="I124" i="8"/>
  <c r="J124" i="8" s="1"/>
  <c r="I123" i="9"/>
  <c r="L123" i="9" s="1"/>
  <c r="H124" i="9"/>
  <c r="F124" i="9"/>
  <c r="E124" i="9"/>
  <c r="G124" i="9"/>
  <c r="C126" i="9"/>
  <c r="D125" i="9"/>
  <c r="K125" i="9" a="1"/>
  <c r="K125" i="9" s="1"/>
  <c r="E125" i="8"/>
  <c r="H125" i="8"/>
  <c r="G125" i="8"/>
  <c r="F125" i="8"/>
  <c r="C127" i="8"/>
  <c r="D126" i="8"/>
  <c r="K126" i="8" a="1"/>
  <c r="K126" i="8" s="1"/>
  <c r="F124" i="5"/>
  <c r="E124" i="5"/>
  <c r="H124" i="5"/>
  <c r="G124" i="5"/>
  <c r="D125" i="5"/>
  <c r="K125" i="5" a="1"/>
  <c r="K125" i="5" s="1"/>
  <c r="C126" i="5"/>
  <c r="I125" i="8" l="1"/>
  <c r="J125" i="8" s="1"/>
  <c r="I124" i="9"/>
  <c r="G125" i="9"/>
  <c r="E125" i="9"/>
  <c r="H125" i="9"/>
  <c r="F125" i="9"/>
  <c r="K126" i="9" a="1"/>
  <c r="K126" i="9" s="1"/>
  <c r="C127" i="9"/>
  <c r="D126" i="9"/>
  <c r="H126" i="8"/>
  <c r="G126" i="8"/>
  <c r="F126" i="8"/>
  <c r="E126" i="8"/>
  <c r="K127" i="8" a="1"/>
  <c r="K127" i="8" s="1"/>
  <c r="C128" i="8"/>
  <c r="D127" i="8"/>
  <c r="I124" i="5"/>
  <c r="H125" i="5"/>
  <c r="G125" i="5"/>
  <c r="F125" i="5"/>
  <c r="E125" i="5"/>
  <c r="C127" i="5"/>
  <c r="D126" i="5"/>
  <c r="K126" i="5" a="1"/>
  <c r="K126" i="5" s="1"/>
  <c r="I126" i="8" l="1"/>
  <c r="J126" i="8" s="1"/>
  <c r="I125" i="9"/>
  <c r="J125" i="9" s="1"/>
  <c r="F126" i="9"/>
  <c r="H126" i="9"/>
  <c r="G126" i="9"/>
  <c r="E126" i="9"/>
  <c r="K127" i="9" a="1"/>
  <c r="K127" i="9" s="1"/>
  <c r="C128" i="9"/>
  <c r="D127" i="9"/>
  <c r="G127" i="8"/>
  <c r="F127" i="8"/>
  <c r="E127" i="8"/>
  <c r="I127" i="8" s="1"/>
  <c r="J127" i="8" s="1"/>
  <c r="H127" i="8"/>
  <c r="C129" i="8"/>
  <c r="D128" i="8"/>
  <c r="I125" i="5"/>
  <c r="D127" i="5"/>
  <c r="K127" i="5" a="1"/>
  <c r="K127" i="5" s="1"/>
  <c r="C128" i="5"/>
  <c r="F126" i="5"/>
  <c r="E126" i="5"/>
  <c r="H126" i="5"/>
  <c r="G126" i="5"/>
  <c r="I126" i="5" l="1"/>
  <c r="I126" i="9"/>
  <c r="J126" i="9" s="1"/>
  <c r="C129" i="9"/>
  <c r="D128" i="9"/>
  <c r="K128" i="9" a="1"/>
  <c r="K128" i="9" s="1"/>
  <c r="E127" i="9"/>
  <c r="G127" i="9"/>
  <c r="H127" i="9"/>
  <c r="F127" i="9"/>
  <c r="C130" i="8"/>
  <c r="D129" i="8"/>
  <c r="K129" i="8" a="1"/>
  <c r="K129" i="8" s="1"/>
  <c r="C129" i="5"/>
  <c r="D128" i="5"/>
  <c r="K128" i="5" a="1"/>
  <c r="K128" i="5" s="1"/>
  <c r="H127" i="5"/>
  <c r="I127" i="5" s="1"/>
  <c r="G127" i="5"/>
  <c r="F127" i="5"/>
  <c r="E127" i="5"/>
  <c r="M100" i="8" l="1"/>
  <c r="N100" i="8"/>
  <c r="O100" i="8" s="1"/>
  <c r="R100" i="8" s="1"/>
  <c r="I127" i="9"/>
  <c r="J127" i="9" s="1"/>
  <c r="H128" i="9"/>
  <c r="F128" i="9"/>
  <c r="G128" i="9"/>
  <c r="E128" i="9"/>
  <c r="C130" i="9"/>
  <c r="D129" i="9"/>
  <c r="K129" i="9" a="1"/>
  <c r="K129" i="9" s="1"/>
  <c r="E129" i="8"/>
  <c r="H129" i="8"/>
  <c r="G129" i="8"/>
  <c r="F129" i="8"/>
  <c r="K130" i="8" a="1"/>
  <c r="K130" i="8" s="1"/>
  <c r="A130" i="8"/>
  <c r="C131" i="8"/>
  <c r="D130" i="8"/>
  <c r="J130" i="8" s="1"/>
  <c r="F128" i="5"/>
  <c r="E128" i="5"/>
  <c r="H128" i="5"/>
  <c r="G128" i="5"/>
  <c r="D129" i="5"/>
  <c r="K129" i="5" a="1"/>
  <c r="K129" i="5" s="1"/>
  <c r="C130" i="5"/>
  <c r="I129" i="8" l="1"/>
  <c r="N100" i="5"/>
  <c r="O100" i="5" s="1"/>
  <c r="R100" i="5" s="1"/>
  <c r="M100" i="5"/>
  <c r="I128" i="9"/>
  <c r="J128" i="9" s="1"/>
  <c r="G129" i="9"/>
  <c r="E129" i="9"/>
  <c r="H129" i="9"/>
  <c r="F129" i="9"/>
  <c r="C131" i="9"/>
  <c r="D130" i="9"/>
  <c r="J130" i="9" s="1"/>
  <c r="K130" i="9" a="1"/>
  <c r="K130" i="9" s="1"/>
  <c r="A130" i="9"/>
  <c r="N100" i="9"/>
  <c r="O100" i="9" s="1"/>
  <c r="R100" i="9" s="1"/>
  <c r="M100" i="9"/>
  <c r="K131" i="8" a="1"/>
  <c r="K131" i="8" s="1"/>
  <c r="C132" i="8"/>
  <c r="D131" i="8"/>
  <c r="G130" i="8"/>
  <c r="F130" i="8"/>
  <c r="H130" i="8"/>
  <c r="E130" i="8"/>
  <c r="I128" i="5"/>
  <c r="H129" i="5"/>
  <c r="G129" i="5"/>
  <c r="F129" i="5"/>
  <c r="E129" i="5"/>
  <c r="A130" i="5"/>
  <c r="D130" i="5"/>
  <c r="C131" i="5"/>
  <c r="K130" i="5" a="1"/>
  <c r="K130" i="5" s="1"/>
  <c r="I130" i="8" l="1"/>
  <c r="L130" i="8" s="1"/>
  <c r="I129" i="9"/>
  <c r="J129" i="9" s="1"/>
  <c r="E130" i="9"/>
  <c r="G130" i="9"/>
  <c r="F130" i="9"/>
  <c r="H130" i="9"/>
  <c r="C132" i="9"/>
  <c r="D131" i="9"/>
  <c r="J131" i="9" s="1"/>
  <c r="K131" i="9" a="1"/>
  <c r="K131" i="9" s="1"/>
  <c r="C133" i="8"/>
  <c r="D132" i="8"/>
  <c r="K132" i="8" a="1"/>
  <c r="K132" i="8" s="1"/>
  <c r="F131" i="8"/>
  <c r="E131" i="8"/>
  <c r="H131" i="8"/>
  <c r="G131" i="8"/>
  <c r="I129" i="5"/>
  <c r="C132" i="5"/>
  <c r="D131" i="5"/>
  <c r="K131" i="5" a="1"/>
  <c r="K131" i="5" s="1"/>
  <c r="F130" i="5"/>
  <c r="E130" i="5"/>
  <c r="H130" i="5"/>
  <c r="G130" i="5"/>
  <c r="I131" i="8" l="1"/>
  <c r="J131" i="8" s="1"/>
  <c r="I130" i="9"/>
  <c r="L130" i="9" s="1"/>
  <c r="K132" i="9" a="1"/>
  <c r="K132" i="9" s="1"/>
  <c r="C133" i="9"/>
  <c r="D132" i="9"/>
  <c r="G131" i="9"/>
  <c r="E131" i="9"/>
  <c r="H131" i="9"/>
  <c r="F131" i="9"/>
  <c r="E132" i="8"/>
  <c r="H132" i="8"/>
  <c r="G132" i="8"/>
  <c r="F132" i="8"/>
  <c r="C134" i="8"/>
  <c r="D133" i="8"/>
  <c r="I130" i="5"/>
  <c r="L130" i="5" s="1"/>
  <c r="F131" i="5"/>
  <c r="E131" i="5"/>
  <c r="H131" i="5"/>
  <c r="G131" i="5"/>
  <c r="D132" i="5"/>
  <c r="K132" i="5" a="1"/>
  <c r="K132" i="5" s="1"/>
  <c r="C133" i="5"/>
  <c r="I131" i="5" l="1"/>
  <c r="I132" i="8"/>
  <c r="J132" i="8" s="1"/>
  <c r="I131" i="9"/>
  <c r="F132" i="9"/>
  <c r="H132" i="9"/>
  <c r="G132" i="9"/>
  <c r="E132" i="9"/>
  <c r="C134" i="9"/>
  <c r="D133" i="9"/>
  <c r="K133" i="9" a="1"/>
  <c r="K133" i="9" s="1"/>
  <c r="K134" i="8" a="1"/>
  <c r="K134" i="8" s="1"/>
  <c r="D134" i="8"/>
  <c r="C135" i="8"/>
  <c r="C134" i="5"/>
  <c r="D133" i="5"/>
  <c r="K133" i="5" a="1"/>
  <c r="K133" i="5" s="1"/>
  <c r="H132" i="5"/>
  <c r="G132" i="5"/>
  <c r="F132" i="5"/>
  <c r="E132" i="5"/>
  <c r="I132" i="5" l="1"/>
  <c r="I132" i="9"/>
  <c r="J132" i="9" s="1"/>
  <c r="E133" i="9"/>
  <c r="G133" i="9"/>
  <c r="F133" i="9"/>
  <c r="H133" i="9"/>
  <c r="C135" i="9"/>
  <c r="D134" i="9"/>
  <c r="K134" i="9" a="1"/>
  <c r="K134" i="9" s="1"/>
  <c r="K135" i="8" a="1"/>
  <c r="K135" i="8" s="1"/>
  <c r="C136" i="8"/>
  <c r="D135" i="8"/>
  <c r="G134" i="8"/>
  <c r="F134" i="8"/>
  <c r="E134" i="8"/>
  <c r="H134" i="8"/>
  <c r="F133" i="5"/>
  <c r="E133" i="5"/>
  <c r="H133" i="5"/>
  <c r="G133" i="5"/>
  <c r="D134" i="5"/>
  <c r="K134" i="5" a="1"/>
  <c r="K134" i="5" s="1"/>
  <c r="C135" i="5"/>
  <c r="I134" i="8" l="1"/>
  <c r="J134" i="8" s="1"/>
  <c r="I133" i="5"/>
  <c r="I133" i="9"/>
  <c r="J133" i="9" s="1"/>
  <c r="C136" i="9"/>
  <c r="D135" i="9"/>
  <c r="K135" i="9" a="1"/>
  <c r="K135" i="9" s="1"/>
  <c r="H134" i="9"/>
  <c r="F134" i="9"/>
  <c r="E134" i="9"/>
  <c r="G134" i="9"/>
  <c r="F135" i="8"/>
  <c r="E135" i="8"/>
  <c r="H135" i="8"/>
  <c r="G135" i="8"/>
  <c r="C137" i="8"/>
  <c r="D136" i="8"/>
  <c r="K136" i="8" a="1"/>
  <c r="K136" i="8" s="1"/>
  <c r="C136" i="5"/>
  <c r="D135" i="5"/>
  <c r="K135" i="5" a="1"/>
  <c r="K135" i="5" s="1"/>
  <c r="H134" i="5"/>
  <c r="G134" i="5"/>
  <c r="F134" i="5"/>
  <c r="E134" i="5"/>
  <c r="I135" i="8" l="1"/>
  <c r="J135" i="8" s="1"/>
  <c r="I134" i="9"/>
  <c r="J134" i="9" s="1"/>
  <c r="G135" i="9"/>
  <c r="E135" i="9"/>
  <c r="H135" i="9"/>
  <c r="F135" i="9"/>
  <c r="K136" i="9" a="1"/>
  <c r="K136" i="9" s="1"/>
  <c r="C137" i="9"/>
  <c r="D136" i="9"/>
  <c r="E136" i="8"/>
  <c r="H136" i="8"/>
  <c r="G136" i="8"/>
  <c r="F136" i="8"/>
  <c r="D137" i="8"/>
  <c r="J137" i="8" s="1"/>
  <c r="K137" i="8" a="1"/>
  <c r="K137" i="8" s="1"/>
  <c r="C138" i="8"/>
  <c r="I134" i="5"/>
  <c r="F135" i="5"/>
  <c r="E135" i="5"/>
  <c r="H135" i="5"/>
  <c r="G135" i="5"/>
  <c r="C137" i="5"/>
  <c r="D136" i="5"/>
  <c r="K136" i="5" a="1"/>
  <c r="K136" i="5" s="1"/>
  <c r="I135" i="9" l="1"/>
  <c r="J135" i="9" s="1"/>
  <c r="I136" i="8"/>
  <c r="C138" i="9"/>
  <c r="K137" i="9" a="1"/>
  <c r="K137" i="9" s="1"/>
  <c r="D137" i="9"/>
  <c r="J137" i="9" s="1"/>
  <c r="F136" i="9"/>
  <c r="H136" i="9"/>
  <c r="G136" i="9"/>
  <c r="E136" i="9"/>
  <c r="K138" i="8" a="1"/>
  <c r="K138" i="8" s="1"/>
  <c r="C139" i="8"/>
  <c r="D138" i="8"/>
  <c r="H137" i="8"/>
  <c r="G137" i="8"/>
  <c r="F137" i="8"/>
  <c r="E137" i="8"/>
  <c r="I137" i="8" s="1"/>
  <c r="L137" i="8" s="1"/>
  <c r="I135" i="5"/>
  <c r="K137" i="5" a="1"/>
  <c r="K137" i="5" s="1"/>
  <c r="C138" i="5"/>
  <c r="D137" i="5"/>
  <c r="H136" i="5"/>
  <c r="G136" i="5"/>
  <c r="F136" i="5"/>
  <c r="E136" i="5"/>
  <c r="I136" i="5" l="1"/>
  <c r="I136" i="9"/>
  <c r="J136" i="9" s="1"/>
  <c r="E137" i="9"/>
  <c r="G137" i="9"/>
  <c r="H137" i="9"/>
  <c r="F137" i="9"/>
  <c r="C139" i="9"/>
  <c r="D138" i="9"/>
  <c r="J138" i="9" s="1"/>
  <c r="K138" i="9" a="1"/>
  <c r="K138" i="9" s="1"/>
  <c r="F138" i="8"/>
  <c r="E138" i="8"/>
  <c r="H138" i="8"/>
  <c r="G138" i="8"/>
  <c r="C140" i="8"/>
  <c r="D139" i="8"/>
  <c r="K139" i="8" a="1"/>
  <c r="K139" i="8" s="1"/>
  <c r="D138" i="5"/>
  <c r="K138" i="5" a="1"/>
  <c r="K138" i="5" s="1"/>
  <c r="C139" i="5"/>
  <c r="G137" i="5"/>
  <c r="F137" i="5"/>
  <c r="E137" i="5"/>
  <c r="H137" i="5"/>
  <c r="I138" i="8" l="1"/>
  <c r="J138" i="8" s="1"/>
  <c r="I137" i="9"/>
  <c r="L137" i="9" s="1"/>
  <c r="G138" i="9"/>
  <c r="E138" i="9"/>
  <c r="H138" i="9"/>
  <c r="F138" i="9"/>
  <c r="K139" i="9" a="1"/>
  <c r="K139" i="9" s="1"/>
  <c r="C140" i="9"/>
  <c r="D139" i="9"/>
  <c r="E139" i="8"/>
  <c r="H139" i="8"/>
  <c r="G139" i="8"/>
  <c r="F139" i="8"/>
  <c r="C141" i="8"/>
  <c r="D140" i="8"/>
  <c r="K140" i="8" a="1"/>
  <c r="K140" i="8" s="1"/>
  <c r="I137" i="5"/>
  <c r="L137" i="5" s="1"/>
  <c r="C140" i="5"/>
  <c r="D139" i="5"/>
  <c r="K139" i="5" a="1"/>
  <c r="K139" i="5" s="1"/>
  <c r="H138" i="5"/>
  <c r="G138" i="5"/>
  <c r="F138" i="5"/>
  <c r="E138" i="5"/>
  <c r="I138" i="9" l="1"/>
  <c r="I139" i="8"/>
  <c r="J139" i="8" s="1"/>
  <c r="F139" i="9"/>
  <c r="H139" i="9"/>
  <c r="G139" i="9"/>
  <c r="E139" i="9"/>
  <c r="C141" i="9"/>
  <c r="D140" i="9"/>
  <c r="K140" i="9" a="1"/>
  <c r="K140" i="9" s="1"/>
  <c r="K141" i="8" a="1"/>
  <c r="K141" i="8" s="1"/>
  <c r="D141" i="8"/>
  <c r="C142" i="8"/>
  <c r="H140" i="8"/>
  <c r="G140" i="8"/>
  <c r="F140" i="8"/>
  <c r="E140" i="8"/>
  <c r="I138" i="5"/>
  <c r="F139" i="5"/>
  <c r="E139" i="5"/>
  <c r="H139" i="5"/>
  <c r="G139" i="5"/>
  <c r="D140" i="5"/>
  <c r="K140" i="5" a="1"/>
  <c r="K140" i="5" s="1"/>
  <c r="C141" i="5"/>
  <c r="I140" i="8" l="1"/>
  <c r="J140" i="8" s="1"/>
  <c r="I139" i="9"/>
  <c r="J139" i="9" s="1"/>
  <c r="E140" i="9"/>
  <c r="G140" i="9"/>
  <c r="F140" i="9"/>
  <c r="H140" i="9"/>
  <c r="C142" i="9"/>
  <c r="D141" i="9"/>
  <c r="K141" i="9" a="1"/>
  <c r="K141" i="9" s="1"/>
  <c r="C143" i="8"/>
  <c r="D142" i="8"/>
  <c r="G141" i="8"/>
  <c r="F141" i="8"/>
  <c r="E141" i="8"/>
  <c r="H141" i="8"/>
  <c r="I139" i="5"/>
  <c r="H140" i="5"/>
  <c r="G140" i="5"/>
  <c r="F140" i="5"/>
  <c r="E140" i="5"/>
  <c r="C142" i="5"/>
  <c r="D141" i="5"/>
  <c r="K141" i="5" a="1"/>
  <c r="K141" i="5" s="1"/>
  <c r="I140" i="5" l="1"/>
  <c r="I141" i="8"/>
  <c r="J141" i="8" s="1"/>
  <c r="I140" i="9"/>
  <c r="J140" i="9" s="1"/>
  <c r="C143" i="9"/>
  <c r="D142" i="9"/>
  <c r="K142" i="9" a="1"/>
  <c r="K142" i="9" s="1"/>
  <c r="H141" i="9"/>
  <c r="F141" i="9"/>
  <c r="E141" i="9"/>
  <c r="G141" i="9"/>
  <c r="C144" i="8"/>
  <c r="D143" i="8"/>
  <c r="K143" i="8" a="1"/>
  <c r="K143" i="8" s="1"/>
  <c r="F141" i="5"/>
  <c r="E141" i="5"/>
  <c r="H141" i="5"/>
  <c r="G141" i="5"/>
  <c r="D142" i="5"/>
  <c r="K142" i="5" a="1"/>
  <c r="K142" i="5" s="1"/>
  <c r="C143" i="5"/>
  <c r="I141" i="5" l="1"/>
  <c r="I141" i="9"/>
  <c r="J141" i="9" s="1"/>
  <c r="G142" i="9"/>
  <c r="E142" i="9"/>
  <c r="H142" i="9"/>
  <c r="F142" i="9"/>
  <c r="K143" i="9" a="1"/>
  <c r="K143" i="9" s="1"/>
  <c r="C144" i="9"/>
  <c r="D143" i="9"/>
  <c r="E143" i="8"/>
  <c r="H143" i="8"/>
  <c r="G143" i="8"/>
  <c r="F143" i="8"/>
  <c r="D144" i="8"/>
  <c r="J144" i="8" s="1"/>
  <c r="K144" i="8" a="1"/>
  <c r="K144" i="8" s="1"/>
  <c r="C145" i="8"/>
  <c r="H142" i="5"/>
  <c r="G142" i="5"/>
  <c r="F142" i="5"/>
  <c r="E142" i="5"/>
  <c r="K143" i="5" a="1"/>
  <c r="K143" i="5" s="1"/>
  <c r="C144" i="5"/>
  <c r="D143" i="5"/>
  <c r="I143" i="8" l="1"/>
  <c r="I142" i="9"/>
  <c r="J142" i="9" s="1"/>
  <c r="F143" i="9"/>
  <c r="H143" i="9"/>
  <c r="G143" i="9"/>
  <c r="E143" i="9"/>
  <c r="C145" i="9"/>
  <c r="K144" i="9" a="1"/>
  <c r="K144" i="9" s="1"/>
  <c r="D144" i="9"/>
  <c r="J144" i="9" s="1"/>
  <c r="K145" i="8" a="1"/>
  <c r="K145" i="8" s="1"/>
  <c r="C146" i="8"/>
  <c r="D145" i="8"/>
  <c r="H144" i="8"/>
  <c r="G144" i="8"/>
  <c r="F144" i="8"/>
  <c r="E144" i="8"/>
  <c r="I142" i="5"/>
  <c r="F143" i="5"/>
  <c r="E143" i="5"/>
  <c r="H143" i="5"/>
  <c r="G143" i="5"/>
  <c r="D144" i="5"/>
  <c r="K144" i="5" a="1"/>
  <c r="K144" i="5" s="1"/>
  <c r="C145" i="5"/>
  <c r="I144" i="8" l="1"/>
  <c r="L144" i="8" s="1"/>
  <c r="I143" i="5"/>
  <c r="I143" i="9"/>
  <c r="J143" i="9" s="1"/>
  <c r="E144" i="9"/>
  <c r="G144" i="9"/>
  <c r="H144" i="9"/>
  <c r="F144" i="9"/>
  <c r="C146" i="9"/>
  <c r="D145" i="9"/>
  <c r="J145" i="9" s="1"/>
  <c r="K145" i="9" a="1"/>
  <c r="K145" i="9" s="1"/>
  <c r="F145" i="8"/>
  <c r="E145" i="8"/>
  <c r="H145" i="8"/>
  <c r="G145" i="8"/>
  <c r="C147" i="8"/>
  <c r="D146" i="8"/>
  <c r="K146" i="8" a="1"/>
  <c r="K146" i="8" s="1"/>
  <c r="C146" i="5"/>
  <c r="D145" i="5"/>
  <c r="K145" i="5" a="1"/>
  <c r="K145" i="5" s="1"/>
  <c r="E144" i="5"/>
  <c r="H144" i="5"/>
  <c r="G144" i="5"/>
  <c r="F144" i="5"/>
  <c r="I145" i="8" l="1"/>
  <c r="J145" i="8" s="1"/>
  <c r="I144" i="9"/>
  <c r="L144" i="9" s="1"/>
  <c r="G145" i="9"/>
  <c r="E145" i="9"/>
  <c r="H145" i="9"/>
  <c r="F145" i="9"/>
  <c r="K146" i="9" a="1"/>
  <c r="K146" i="9" s="1"/>
  <c r="C147" i="9"/>
  <c r="D146" i="9"/>
  <c r="E146" i="8"/>
  <c r="H146" i="8"/>
  <c r="G146" i="8"/>
  <c r="F146" i="8"/>
  <c r="C148" i="8"/>
  <c r="D147" i="8"/>
  <c r="I144" i="5"/>
  <c r="L144" i="5" s="1"/>
  <c r="F145" i="5"/>
  <c r="E145" i="5"/>
  <c r="H145" i="5"/>
  <c r="G145" i="5"/>
  <c r="D146" i="5"/>
  <c r="K146" i="5" a="1"/>
  <c r="K146" i="5" s="1"/>
  <c r="C147" i="5"/>
  <c r="I145" i="9" l="1"/>
  <c r="I146" i="8"/>
  <c r="J146" i="8" s="1"/>
  <c r="F146" i="9"/>
  <c r="H146" i="9"/>
  <c r="G146" i="9"/>
  <c r="E146" i="9"/>
  <c r="C148" i="9"/>
  <c r="D147" i="9"/>
  <c r="K147" i="9" a="1"/>
  <c r="K147" i="9" s="1"/>
  <c r="K148" i="8" a="1"/>
  <c r="K148" i="8" s="1"/>
  <c r="D148" i="8"/>
  <c r="C149" i="8"/>
  <c r="I145" i="5"/>
  <c r="H146" i="5"/>
  <c r="G146" i="5"/>
  <c r="F146" i="5"/>
  <c r="I146" i="5" s="1"/>
  <c r="E146" i="5"/>
  <c r="C148" i="5"/>
  <c r="D147" i="5"/>
  <c r="K147" i="5" a="1"/>
  <c r="K147" i="5" s="1"/>
  <c r="I146" i="9" l="1"/>
  <c r="J146" i="9" s="1"/>
  <c r="K148" i="9" a="1"/>
  <c r="K148" i="9" s="1"/>
  <c r="D148" i="9"/>
  <c r="C149" i="9"/>
  <c r="E147" i="9"/>
  <c r="G147" i="9"/>
  <c r="F147" i="9"/>
  <c r="H147" i="9"/>
  <c r="K149" i="8" a="1"/>
  <c r="K149" i="8" s="1"/>
  <c r="C150" i="8"/>
  <c r="D149" i="8"/>
  <c r="G148" i="8"/>
  <c r="F148" i="8"/>
  <c r="E148" i="8"/>
  <c r="H148" i="8"/>
  <c r="D148" i="5"/>
  <c r="K148" i="5" a="1"/>
  <c r="K148" i="5" s="1"/>
  <c r="C149" i="5"/>
  <c r="F147" i="5"/>
  <c r="E147" i="5"/>
  <c r="H147" i="5"/>
  <c r="G147" i="5"/>
  <c r="I147" i="5" l="1"/>
  <c r="I148" i="8"/>
  <c r="J148" i="8" s="1"/>
  <c r="I147" i="9"/>
  <c r="J147" i="9" s="1"/>
  <c r="F148" i="9"/>
  <c r="E148" i="9"/>
  <c r="G148" i="9"/>
  <c r="H148" i="9"/>
  <c r="C150" i="9"/>
  <c r="D149" i="9"/>
  <c r="K149" i="9" a="1"/>
  <c r="K149" i="9" s="1"/>
  <c r="F149" i="8"/>
  <c r="E149" i="8"/>
  <c r="H149" i="8"/>
  <c r="G149" i="8"/>
  <c r="C151" i="8"/>
  <c r="D150" i="8"/>
  <c r="K150" i="8" a="1"/>
  <c r="K150" i="8" s="1"/>
  <c r="C150" i="5"/>
  <c r="D149" i="5"/>
  <c r="K149" i="5" a="1"/>
  <c r="K149" i="5" s="1"/>
  <c r="H148" i="5"/>
  <c r="G148" i="5"/>
  <c r="F148" i="5"/>
  <c r="E148" i="5"/>
  <c r="I149" i="8" l="1"/>
  <c r="J149" i="8" s="1"/>
  <c r="I148" i="9"/>
  <c r="J148" i="9" s="1"/>
  <c r="E149" i="9"/>
  <c r="H149" i="9"/>
  <c r="F149" i="9"/>
  <c r="G149" i="9"/>
  <c r="C151" i="9"/>
  <c r="D150" i="9"/>
  <c r="K150" i="9" a="1"/>
  <c r="K150" i="9" s="1"/>
  <c r="E150" i="8"/>
  <c r="H150" i="8"/>
  <c r="G150" i="8"/>
  <c r="F150" i="8"/>
  <c r="D151" i="8"/>
  <c r="K151" i="8" a="1"/>
  <c r="K151" i="8" s="1"/>
  <c r="C152" i="8"/>
  <c r="I148" i="5"/>
  <c r="F149" i="5"/>
  <c r="E149" i="5"/>
  <c r="H149" i="5"/>
  <c r="G149" i="5"/>
  <c r="C151" i="5"/>
  <c r="D150" i="5"/>
  <c r="K150" i="5" a="1"/>
  <c r="K150" i="5" s="1"/>
  <c r="J151" i="8" l="1"/>
  <c r="I150" i="8"/>
  <c r="I149" i="9"/>
  <c r="J149" i="9" s="1"/>
  <c r="K151" i="9" a="1"/>
  <c r="K151" i="9" s="1"/>
  <c r="D151" i="9"/>
  <c r="J151" i="9" s="1"/>
  <c r="C152" i="9"/>
  <c r="H150" i="9"/>
  <c r="G150" i="9"/>
  <c r="E150" i="9"/>
  <c r="F150" i="9"/>
  <c r="K152" i="8" a="1"/>
  <c r="K152" i="8" s="1"/>
  <c r="C153" i="8"/>
  <c r="D152" i="8"/>
  <c r="H151" i="8"/>
  <c r="G151" i="8"/>
  <c r="F151" i="8"/>
  <c r="I151" i="8" s="1"/>
  <c r="E151" i="8"/>
  <c r="I149" i="5"/>
  <c r="H150" i="5"/>
  <c r="G150" i="5"/>
  <c r="F150" i="5"/>
  <c r="E150" i="5"/>
  <c r="K151" i="5" a="1"/>
  <c r="K151" i="5" s="1"/>
  <c r="C152" i="5"/>
  <c r="D151" i="5"/>
  <c r="L151" i="8" l="1"/>
  <c r="I150" i="9"/>
  <c r="J150" i="9" s="1"/>
  <c r="G151" i="9"/>
  <c r="F151" i="9"/>
  <c r="H151" i="9"/>
  <c r="E151" i="9"/>
  <c r="C153" i="9"/>
  <c r="D152" i="9"/>
  <c r="J152" i="9" s="1"/>
  <c r="K152" i="9" a="1"/>
  <c r="K152" i="9" s="1"/>
  <c r="F152" i="8"/>
  <c r="E152" i="8"/>
  <c r="H152" i="8"/>
  <c r="G152" i="8"/>
  <c r="C154" i="8"/>
  <c r="D153" i="8"/>
  <c r="K153" i="8" a="1"/>
  <c r="K153" i="8" s="1"/>
  <c r="I150" i="5"/>
  <c r="G151" i="5"/>
  <c r="F151" i="5"/>
  <c r="E151" i="5"/>
  <c r="H151" i="5"/>
  <c r="D152" i="5"/>
  <c r="K152" i="5" a="1"/>
  <c r="K152" i="5" s="1"/>
  <c r="C153" i="5"/>
  <c r="I152" i="8" l="1"/>
  <c r="J152" i="8" s="1"/>
  <c r="I151" i="9"/>
  <c r="L151" i="9" s="1"/>
  <c r="E152" i="9"/>
  <c r="H152" i="9"/>
  <c r="F152" i="9"/>
  <c r="G152" i="9"/>
  <c r="C154" i="9"/>
  <c r="D153" i="9"/>
  <c r="K153" i="9" a="1"/>
  <c r="K153" i="9" s="1"/>
  <c r="E153" i="8"/>
  <c r="H153" i="8"/>
  <c r="G153" i="8"/>
  <c r="F153" i="8"/>
  <c r="C155" i="8"/>
  <c r="D154" i="8"/>
  <c r="K154" i="8" a="1"/>
  <c r="K154" i="8" s="1"/>
  <c r="I151" i="5"/>
  <c r="L151" i="5" s="1"/>
  <c r="H152" i="5"/>
  <c r="G152" i="5"/>
  <c r="F152" i="5"/>
  <c r="E152" i="5"/>
  <c r="C154" i="5"/>
  <c r="D153" i="5"/>
  <c r="K153" i="5" a="1"/>
  <c r="K153" i="5" s="1"/>
  <c r="I153" i="8" l="1"/>
  <c r="J153" i="8" s="1"/>
  <c r="I152" i="5"/>
  <c r="I152" i="9"/>
  <c r="H153" i="9"/>
  <c r="G153" i="9"/>
  <c r="E153" i="9"/>
  <c r="F153" i="9"/>
  <c r="K154" i="9" a="1"/>
  <c r="K154" i="9" s="1"/>
  <c r="C155" i="9"/>
  <c r="D154" i="9"/>
  <c r="K155" i="8" a="1"/>
  <c r="K155" i="8" s="1"/>
  <c r="D155" i="8"/>
  <c r="C156" i="8"/>
  <c r="H154" i="8"/>
  <c r="G154" i="8"/>
  <c r="F154" i="8"/>
  <c r="E154" i="8"/>
  <c r="F153" i="5"/>
  <c r="E153" i="5"/>
  <c r="H153" i="5"/>
  <c r="G153" i="5"/>
  <c r="D154" i="5"/>
  <c r="K154" i="5" a="1"/>
  <c r="K154" i="5" s="1"/>
  <c r="C155" i="5"/>
  <c r="I154" i="8" l="1"/>
  <c r="J154" i="8" s="1"/>
  <c r="I153" i="9"/>
  <c r="J153" i="9" s="1"/>
  <c r="G154" i="9"/>
  <c r="F154" i="9"/>
  <c r="H154" i="9"/>
  <c r="E154" i="9"/>
  <c r="K155" i="9" a="1"/>
  <c r="K155" i="9" s="1"/>
  <c r="D155" i="9"/>
  <c r="C156" i="9"/>
  <c r="C157" i="8"/>
  <c r="D156" i="8"/>
  <c r="I153" i="5"/>
  <c r="C156" i="5"/>
  <c r="D155" i="5"/>
  <c r="K155" i="5" a="1"/>
  <c r="K155" i="5" s="1"/>
  <c r="H154" i="5"/>
  <c r="G154" i="5"/>
  <c r="F154" i="5"/>
  <c r="E154" i="5"/>
  <c r="I154" i="9" l="1"/>
  <c r="J154" i="9" s="1"/>
  <c r="C157" i="9"/>
  <c r="D156" i="9"/>
  <c r="K156" i="9" a="1"/>
  <c r="K156" i="9" s="1"/>
  <c r="F155" i="9"/>
  <c r="E155" i="9"/>
  <c r="G155" i="9"/>
  <c r="H155" i="9"/>
  <c r="C158" i="8"/>
  <c r="D157" i="8"/>
  <c r="K157" i="8" a="1"/>
  <c r="K157" i="8" s="1"/>
  <c r="I154" i="5"/>
  <c r="F155" i="5"/>
  <c r="E155" i="5"/>
  <c r="H155" i="5"/>
  <c r="G155" i="5"/>
  <c r="D156" i="5"/>
  <c r="K156" i="5" a="1"/>
  <c r="K156" i="5" s="1"/>
  <c r="C157" i="5"/>
  <c r="I155" i="5" l="1"/>
  <c r="I155" i="9"/>
  <c r="J155" i="9" s="1"/>
  <c r="E156" i="9"/>
  <c r="H156" i="9"/>
  <c r="F156" i="9"/>
  <c r="G156" i="9"/>
  <c r="C158" i="9"/>
  <c r="D157" i="9"/>
  <c r="K157" i="9" a="1"/>
  <c r="K157" i="9" s="1"/>
  <c r="E157" i="8"/>
  <c r="H157" i="8"/>
  <c r="G157" i="8"/>
  <c r="F157" i="8"/>
  <c r="D158" i="8"/>
  <c r="J158" i="8" s="1"/>
  <c r="K158" i="8" a="1"/>
  <c r="K158" i="8" s="1"/>
  <c r="C159" i="8"/>
  <c r="H156" i="5"/>
  <c r="G156" i="5"/>
  <c r="F156" i="5"/>
  <c r="E156" i="5"/>
  <c r="K157" i="5" a="1"/>
  <c r="K157" i="5" s="1"/>
  <c r="C158" i="5"/>
  <c r="D157" i="5"/>
  <c r="I156" i="5" l="1"/>
  <c r="I157" i="8"/>
  <c r="I156" i="9"/>
  <c r="J156" i="9" s="1"/>
  <c r="H157" i="9"/>
  <c r="G157" i="9"/>
  <c r="E157" i="9"/>
  <c r="F157" i="9"/>
  <c r="I157" i="9" s="1"/>
  <c r="J157" i="9" s="1"/>
  <c r="K158" i="9" a="1"/>
  <c r="K158" i="9" s="1"/>
  <c r="D158" i="9"/>
  <c r="J158" i="9" s="1"/>
  <c r="C159" i="9"/>
  <c r="C160" i="8"/>
  <c r="D159" i="8"/>
  <c r="H158" i="8"/>
  <c r="G158" i="8"/>
  <c r="F158" i="8"/>
  <c r="E158" i="8"/>
  <c r="F157" i="5"/>
  <c r="E157" i="5"/>
  <c r="H157" i="5"/>
  <c r="G157" i="5"/>
  <c r="D158" i="5"/>
  <c r="K158" i="5" a="1"/>
  <c r="K158" i="5" s="1"/>
  <c r="C159" i="5"/>
  <c r="I158" i="8" l="1"/>
  <c r="L158" i="8" s="1"/>
  <c r="C160" i="9"/>
  <c r="D159" i="9"/>
  <c r="J159" i="9" s="1"/>
  <c r="K159" i="9" a="1"/>
  <c r="K159" i="9" s="1"/>
  <c r="G158" i="9"/>
  <c r="F158" i="9"/>
  <c r="H158" i="9"/>
  <c r="E158" i="9"/>
  <c r="C161" i="8"/>
  <c r="D160" i="8"/>
  <c r="K160" i="8" a="1"/>
  <c r="K160" i="8" s="1"/>
  <c r="I157" i="5"/>
  <c r="E158" i="5"/>
  <c r="H158" i="5"/>
  <c r="G158" i="5"/>
  <c r="F158" i="5"/>
  <c r="I158" i="5" s="1"/>
  <c r="L158" i="5" s="1"/>
  <c r="C160" i="5"/>
  <c r="D159" i="5"/>
  <c r="K159" i="5" a="1"/>
  <c r="K159" i="5" s="1"/>
  <c r="M130" i="8" l="1"/>
  <c r="N130" i="8"/>
  <c r="O130" i="8" s="1"/>
  <c r="R130" i="8" s="1"/>
  <c r="I158" i="9"/>
  <c r="L158" i="9" s="1"/>
  <c r="E159" i="9"/>
  <c r="H159" i="9"/>
  <c r="F159" i="9"/>
  <c r="G159" i="9"/>
  <c r="D160" i="9"/>
  <c r="C161" i="9"/>
  <c r="K160" i="9" a="1"/>
  <c r="K160" i="9" s="1"/>
  <c r="E160" i="8"/>
  <c r="H160" i="8"/>
  <c r="G160" i="8"/>
  <c r="F160" i="8"/>
  <c r="C162" i="8"/>
  <c r="K161" i="8" a="1"/>
  <c r="K161" i="8" s="1"/>
  <c r="A161" i="8"/>
  <c r="D161" i="8"/>
  <c r="D160" i="5"/>
  <c r="K160" i="5" a="1"/>
  <c r="K160" i="5" s="1"/>
  <c r="C161" i="5"/>
  <c r="F159" i="5"/>
  <c r="E159" i="5"/>
  <c r="H159" i="5"/>
  <c r="G159" i="5"/>
  <c r="I160" i="8" l="1"/>
  <c r="J160" i="8" s="1"/>
  <c r="M130" i="5"/>
  <c r="N130" i="5"/>
  <c r="O130" i="5" s="1"/>
  <c r="I159" i="9"/>
  <c r="M130" i="9"/>
  <c r="N130" i="9"/>
  <c r="O130" i="9" s="1"/>
  <c r="R130" i="9" s="1"/>
  <c r="H160" i="9"/>
  <c r="G160" i="9"/>
  <c r="E160" i="9"/>
  <c r="F160" i="9"/>
  <c r="K161" i="9" a="1"/>
  <c r="K161" i="9" s="1"/>
  <c r="A161" i="9"/>
  <c r="C162" i="9"/>
  <c r="D161" i="9"/>
  <c r="K162" i="8" a="1"/>
  <c r="K162" i="8" s="1"/>
  <c r="C163" i="8"/>
  <c r="D162" i="8"/>
  <c r="G161" i="8"/>
  <c r="F161" i="8"/>
  <c r="E161" i="8"/>
  <c r="H161" i="8"/>
  <c r="I159" i="5"/>
  <c r="D161" i="5"/>
  <c r="K161" i="5" a="1"/>
  <c r="K161" i="5" s="1"/>
  <c r="C162" i="5"/>
  <c r="A161" i="5"/>
  <c r="H160" i="5"/>
  <c r="G160" i="5"/>
  <c r="F160" i="5"/>
  <c r="E160" i="5"/>
  <c r="I161" i="8" l="1"/>
  <c r="J161" i="8" s="1"/>
  <c r="I160" i="5"/>
  <c r="I160" i="9"/>
  <c r="J160" i="9" s="1"/>
  <c r="C163" i="9"/>
  <c r="D162" i="9"/>
  <c r="K162" i="9" a="1"/>
  <c r="K162" i="9" s="1"/>
  <c r="F161" i="9"/>
  <c r="E161" i="9"/>
  <c r="G161" i="9"/>
  <c r="H161" i="9"/>
  <c r="K163" i="8" a="1"/>
  <c r="K163" i="8" s="1"/>
  <c r="C164" i="8"/>
  <c r="D163" i="8"/>
  <c r="G162" i="8"/>
  <c r="F162" i="8"/>
  <c r="E162" i="8"/>
  <c r="H162" i="8"/>
  <c r="C163" i="5"/>
  <c r="D162" i="5"/>
  <c r="K162" i="5" a="1"/>
  <c r="K162" i="5" s="1"/>
  <c r="E161" i="5"/>
  <c r="H161" i="5"/>
  <c r="G161" i="5"/>
  <c r="F161" i="5"/>
  <c r="I162" i="8" l="1"/>
  <c r="J162" i="8" s="1"/>
  <c r="I161" i="9"/>
  <c r="J161" i="9" s="1"/>
  <c r="E162" i="9"/>
  <c r="H162" i="9"/>
  <c r="F162" i="9"/>
  <c r="G162" i="9"/>
  <c r="C164" i="9"/>
  <c r="D163" i="9"/>
  <c r="K163" i="9" a="1"/>
  <c r="K163" i="9" s="1"/>
  <c r="F163" i="8"/>
  <c r="E163" i="8"/>
  <c r="H163" i="8"/>
  <c r="G163" i="8"/>
  <c r="C165" i="8"/>
  <c r="D164" i="8"/>
  <c r="K164" i="8" a="1"/>
  <c r="K164" i="8" s="1"/>
  <c r="I161" i="5"/>
  <c r="R130" i="5"/>
  <c r="F162" i="5"/>
  <c r="E162" i="5"/>
  <c r="H162" i="5"/>
  <c r="G162" i="5"/>
  <c r="D163" i="5"/>
  <c r="K163" i="5" a="1"/>
  <c r="K163" i="5" s="1"/>
  <c r="C164" i="5"/>
  <c r="I162" i="5" l="1"/>
  <c r="I163" i="8"/>
  <c r="J163" i="8" s="1"/>
  <c r="I162" i="9"/>
  <c r="J162" i="9" s="1"/>
  <c r="H163" i="9"/>
  <c r="G163" i="9"/>
  <c r="E163" i="9"/>
  <c r="F163" i="9"/>
  <c r="K164" i="9" a="1"/>
  <c r="K164" i="9" s="1"/>
  <c r="C165" i="9"/>
  <c r="D164" i="9"/>
  <c r="E164" i="8"/>
  <c r="H164" i="8"/>
  <c r="G164" i="8"/>
  <c r="F164" i="8"/>
  <c r="D165" i="8"/>
  <c r="J165" i="8" s="1"/>
  <c r="K165" i="8" a="1"/>
  <c r="K165" i="8" s="1"/>
  <c r="C166" i="8"/>
  <c r="H163" i="5"/>
  <c r="G163" i="5"/>
  <c r="F163" i="5"/>
  <c r="E163" i="5"/>
  <c r="K164" i="5" a="1"/>
  <c r="K164" i="5" s="1"/>
  <c r="C165" i="5"/>
  <c r="D164" i="5"/>
  <c r="I164" i="8" l="1"/>
  <c r="I163" i="9"/>
  <c r="J163" i="9" s="1"/>
  <c r="K165" i="9" a="1"/>
  <c r="K165" i="9" s="1"/>
  <c r="C166" i="9"/>
  <c r="D165" i="9"/>
  <c r="J165" i="9" s="1"/>
  <c r="G164" i="9"/>
  <c r="F164" i="9"/>
  <c r="H164" i="9"/>
  <c r="E164" i="9"/>
  <c r="K166" i="8" a="1"/>
  <c r="K166" i="8" s="1"/>
  <c r="C167" i="8"/>
  <c r="D166" i="8"/>
  <c r="H165" i="8"/>
  <c r="G165" i="8"/>
  <c r="F165" i="8"/>
  <c r="E165" i="8"/>
  <c r="I163" i="5"/>
  <c r="F164" i="5"/>
  <c r="E164" i="5"/>
  <c r="H164" i="5"/>
  <c r="G164" i="5"/>
  <c r="D165" i="5"/>
  <c r="K165" i="5" a="1"/>
  <c r="K165" i="5" s="1"/>
  <c r="C166" i="5"/>
  <c r="I165" i="8" l="1"/>
  <c r="L165" i="8" s="1"/>
  <c r="I164" i="9"/>
  <c r="J164" i="9" s="1"/>
  <c r="F165" i="9"/>
  <c r="E165" i="9"/>
  <c r="G165" i="9"/>
  <c r="H165" i="9"/>
  <c r="C167" i="9"/>
  <c r="D166" i="9"/>
  <c r="J166" i="9" s="1"/>
  <c r="K166" i="9" a="1"/>
  <c r="K166" i="9" s="1"/>
  <c r="C168" i="8"/>
  <c r="D167" i="8"/>
  <c r="K167" i="8" a="1"/>
  <c r="K167" i="8" s="1"/>
  <c r="I164" i="5"/>
  <c r="C167" i="5"/>
  <c r="D166" i="5"/>
  <c r="K166" i="5" a="1"/>
  <c r="K166" i="5" s="1"/>
  <c r="E165" i="5"/>
  <c r="H165" i="5"/>
  <c r="G165" i="5"/>
  <c r="F165" i="5"/>
  <c r="I165" i="9" l="1"/>
  <c r="L165" i="9" s="1"/>
  <c r="H166" i="9"/>
  <c r="G166" i="9"/>
  <c r="E166" i="9"/>
  <c r="I166" i="9" s="1"/>
  <c r="F166" i="9"/>
  <c r="K167" i="9" a="1"/>
  <c r="K167" i="9" s="1"/>
  <c r="C168" i="9"/>
  <c r="D167" i="9"/>
  <c r="E167" i="8"/>
  <c r="H167" i="8"/>
  <c r="G167" i="8"/>
  <c r="F167" i="8"/>
  <c r="C169" i="8"/>
  <c r="D168" i="8"/>
  <c r="K168" i="8" a="1"/>
  <c r="K168" i="8" s="1"/>
  <c r="I165" i="5"/>
  <c r="L165" i="5" s="1"/>
  <c r="F166" i="5"/>
  <c r="E166" i="5"/>
  <c r="H166" i="5"/>
  <c r="G166" i="5"/>
  <c r="D167" i="5"/>
  <c r="K167" i="5" a="1"/>
  <c r="K167" i="5" s="1"/>
  <c r="C168" i="5"/>
  <c r="I167" i="8" l="1"/>
  <c r="J167" i="8" s="1"/>
  <c r="G167" i="9"/>
  <c r="F167" i="9"/>
  <c r="H167" i="9"/>
  <c r="E167" i="9"/>
  <c r="K168" i="9" a="1"/>
  <c r="K168" i="9" s="1"/>
  <c r="C169" i="9"/>
  <c r="D168" i="9"/>
  <c r="H168" i="8"/>
  <c r="G168" i="8"/>
  <c r="F168" i="8"/>
  <c r="E168" i="8"/>
  <c r="I168" i="8" s="1"/>
  <c r="J168" i="8" s="1"/>
  <c r="K169" i="8" a="1"/>
  <c r="K169" i="8" s="1"/>
  <c r="C170" i="8"/>
  <c r="D169" i="8"/>
  <c r="I166" i="5"/>
  <c r="H167" i="5"/>
  <c r="G167" i="5"/>
  <c r="F167" i="5"/>
  <c r="E167" i="5"/>
  <c r="C169" i="5"/>
  <c r="D168" i="5"/>
  <c r="K168" i="5" a="1"/>
  <c r="K168" i="5" s="1"/>
  <c r="I167" i="9" l="1"/>
  <c r="J167" i="9" s="1"/>
  <c r="F168" i="9"/>
  <c r="E168" i="9"/>
  <c r="G168" i="9"/>
  <c r="H168" i="9"/>
  <c r="C170" i="9"/>
  <c r="D169" i="9"/>
  <c r="K169" i="9" a="1"/>
  <c r="K169" i="9" s="1"/>
  <c r="G169" i="8"/>
  <c r="F169" i="8"/>
  <c r="E169" i="8"/>
  <c r="H169" i="8"/>
  <c r="K170" i="8" a="1"/>
  <c r="K170" i="8" s="1"/>
  <c r="C171" i="8"/>
  <c r="D170" i="8"/>
  <c r="I167" i="5"/>
  <c r="D169" i="5"/>
  <c r="K169" i="5" a="1"/>
  <c r="K169" i="5" s="1"/>
  <c r="C170" i="5"/>
  <c r="F168" i="5"/>
  <c r="E168" i="5"/>
  <c r="H168" i="5"/>
  <c r="G168" i="5"/>
  <c r="I169" i="8" l="1"/>
  <c r="J169" i="8" s="1"/>
  <c r="I168" i="9"/>
  <c r="J168" i="9" s="1"/>
  <c r="C171" i="9"/>
  <c r="D170" i="9"/>
  <c r="K170" i="9" a="1"/>
  <c r="K170" i="9" s="1"/>
  <c r="E169" i="9"/>
  <c r="H169" i="9"/>
  <c r="F169" i="9"/>
  <c r="G169" i="9"/>
  <c r="F170" i="8"/>
  <c r="E170" i="8"/>
  <c r="H170" i="8"/>
  <c r="G170" i="8"/>
  <c r="C172" i="8"/>
  <c r="D171" i="8"/>
  <c r="K171" i="8" a="1"/>
  <c r="K171" i="8" s="1"/>
  <c r="I168" i="5"/>
  <c r="C171" i="5"/>
  <c r="D170" i="5"/>
  <c r="K170" i="5" a="1"/>
  <c r="K170" i="5" s="1"/>
  <c r="H169" i="5"/>
  <c r="G169" i="5"/>
  <c r="F169" i="5"/>
  <c r="E169" i="5"/>
  <c r="I170" i="8" l="1"/>
  <c r="J170" i="8" s="1"/>
  <c r="I169" i="9"/>
  <c r="J169" i="9" s="1"/>
  <c r="H170" i="9"/>
  <c r="G170" i="9"/>
  <c r="E170" i="9"/>
  <c r="F170" i="9"/>
  <c r="K171" i="9" a="1"/>
  <c r="K171" i="9" s="1"/>
  <c r="C172" i="9"/>
  <c r="D171" i="9"/>
  <c r="D172" i="8"/>
  <c r="J172" i="8" s="1"/>
  <c r="K172" i="8" a="1"/>
  <c r="K172" i="8" s="1"/>
  <c r="C173" i="8"/>
  <c r="E171" i="8"/>
  <c r="H171" i="8"/>
  <c r="G171" i="8"/>
  <c r="F171" i="8"/>
  <c r="I171" i="8" s="1"/>
  <c r="I169" i="5"/>
  <c r="F170" i="5"/>
  <c r="E170" i="5"/>
  <c r="H170" i="5"/>
  <c r="G170" i="5"/>
  <c r="C172" i="5"/>
  <c r="D171" i="5"/>
  <c r="K171" i="5" a="1"/>
  <c r="K171" i="5" s="1"/>
  <c r="I170" i="5" l="1"/>
  <c r="I170" i="9"/>
  <c r="J170" i="9" s="1"/>
  <c r="K172" i="9" a="1"/>
  <c r="K172" i="9" s="1"/>
  <c r="C173" i="9"/>
  <c r="D172" i="9"/>
  <c r="J172" i="9" s="1"/>
  <c r="G171" i="9"/>
  <c r="F171" i="9"/>
  <c r="H171" i="9"/>
  <c r="E171" i="9"/>
  <c r="K173" i="8" a="1"/>
  <c r="K173" i="8" s="1"/>
  <c r="C174" i="8"/>
  <c r="D173" i="8"/>
  <c r="H172" i="8"/>
  <c r="G172" i="8"/>
  <c r="F172" i="8"/>
  <c r="E172" i="8"/>
  <c r="H171" i="5"/>
  <c r="G171" i="5"/>
  <c r="F171" i="5"/>
  <c r="E171" i="5"/>
  <c r="K172" i="5" a="1"/>
  <c r="K172" i="5" s="1"/>
  <c r="C173" i="5"/>
  <c r="D172" i="5"/>
  <c r="I171" i="5" l="1"/>
  <c r="I172" i="8"/>
  <c r="L172" i="8" s="1"/>
  <c r="I171" i="9"/>
  <c r="J171" i="9" s="1"/>
  <c r="F172" i="9"/>
  <c r="E172" i="9"/>
  <c r="G172" i="9"/>
  <c r="H172" i="9"/>
  <c r="C174" i="9"/>
  <c r="D173" i="9"/>
  <c r="J173" i="9" s="1"/>
  <c r="K173" i="9" a="1"/>
  <c r="K173" i="9" s="1"/>
  <c r="F173" i="8"/>
  <c r="E173" i="8"/>
  <c r="H173" i="8"/>
  <c r="G173" i="8"/>
  <c r="C175" i="8"/>
  <c r="D174" i="8"/>
  <c r="K174" i="8" a="1"/>
  <c r="K174" i="8" s="1"/>
  <c r="G172" i="5"/>
  <c r="F172" i="5"/>
  <c r="E172" i="5"/>
  <c r="H172" i="5"/>
  <c r="D173" i="5"/>
  <c r="K173" i="5" a="1"/>
  <c r="K173" i="5" s="1"/>
  <c r="C174" i="5"/>
  <c r="I173" i="8" l="1"/>
  <c r="J173" i="8" s="1"/>
  <c r="I172" i="9"/>
  <c r="L172" i="9" s="1"/>
  <c r="H173" i="9"/>
  <c r="G173" i="9"/>
  <c r="E173" i="9"/>
  <c r="F173" i="9"/>
  <c r="K174" i="9" a="1"/>
  <c r="K174" i="9" s="1"/>
  <c r="C175" i="9"/>
  <c r="D174" i="9"/>
  <c r="E174" i="8"/>
  <c r="H174" i="8"/>
  <c r="G174" i="8"/>
  <c r="F174" i="8"/>
  <c r="C176" i="8"/>
  <c r="D175" i="8"/>
  <c r="K175" i="8" a="1"/>
  <c r="K175" i="8" s="1"/>
  <c r="I172" i="5"/>
  <c r="L172" i="5" s="1"/>
  <c r="H173" i="5"/>
  <c r="G173" i="5"/>
  <c r="F173" i="5"/>
  <c r="E173" i="5"/>
  <c r="C175" i="5"/>
  <c r="D174" i="5"/>
  <c r="K174" i="5" a="1"/>
  <c r="K174" i="5" s="1"/>
  <c r="I173" i="9" l="1"/>
  <c r="I173" i="5"/>
  <c r="I174" i="8"/>
  <c r="J174" i="8" s="1"/>
  <c r="K175" i="9" a="1"/>
  <c r="K175" i="9" s="1"/>
  <c r="C176" i="9"/>
  <c r="D175" i="9"/>
  <c r="G174" i="9"/>
  <c r="F174" i="9"/>
  <c r="H174" i="9"/>
  <c r="E174" i="9"/>
  <c r="H175" i="8"/>
  <c r="G175" i="8"/>
  <c r="F175" i="8"/>
  <c r="E175" i="8"/>
  <c r="K176" i="8" a="1"/>
  <c r="K176" i="8" s="1"/>
  <c r="C177" i="8"/>
  <c r="D176" i="8"/>
  <c r="F174" i="5"/>
  <c r="E174" i="5"/>
  <c r="H174" i="5"/>
  <c r="G174" i="5"/>
  <c r="D175" i="5"/>
  <c r="K175" i="5" a="1"/>
  <c r="K175" i="5" s="1"/>
  <c r="C176" i="5"/>
  <c r="I175" i="8" l="1"/>
  <c r="J175" i="8" s="1"/>
  <c r="I174" i="9"/>
  <c r="J174" i="9" s="1"/>
  <c r="F175" i="9"/>
  <c r="E175" i="9"/>
  <c r="G175" i="9"/>
  <c r="H175" i="9"/>
  <c r="C177" i="9"/>
  <c r="D176" i="9"/>
  <c r="K176" i="9" a="1"/>
  <c r="K176" i="9" s="1"/>
  <c r="G176" i="8"/>
  <c r="F176" i="8"/>
  <c r="E176" i="8"/>
  <c r="H176" i="8"/>
  <c r="K177" i="8" a="1"/>
  <c r="K177" i="8" s="1"/>
  <c r="C178" i="8"/>
  <c r="D177" i="8"/>
  <c r="I174" i="5"/>
  <c r="C177" i="5"/>
  <c r="D176" i="5"/>
  <c r="K176" i="5" a="1"/>
  <c r="K176" i="5" s="1"/>
  <c r="H175" i="5"/>
  <c r="G175" i="5"/>
  <c r="F175" i="5"/>
  <c r="E175" i="5"/>
  <c r="I176" i="8" l="1"/>
  <c r="J176" i="8" s="1"/>
  <c r="I175" i="9"/>
  <c r="J175" i="9" s="1"/>
  <c r="E176" i="9"/>
  <c r="H176" i="9"/>
  <c r="F176" i="9"/>
  <c r="G176" i="9"/>
  <c r="C178" i="9"/>
  <c r="D177" i="9"/>
  <c r="K177" i="9" a="1"/>
  <c r="K177" i="9" s="1"/>
  <c r="F177" i="8"/>
  <c r="E177" i="8"/>
  <c r="H177" i="8"/>
  <c r="G177" i="8"/>
  <c r="C179" i="8"/>
  <c r="D178" i="8"/>
  <c r="K178" i="8" a="1"/>
  <c r="K178" i="8" s="1"/>
  <c r="I175" i="5"/>
  <c r="F176" i="5"/>
  <c r="E176" i="5"/>
  <c r="H176" i="5"/>
  <c r="G176" i="5"/>
  <c r="C178" i="5"/>
  <c r="D177" i="5"/>
  <c r="K177" i="5" a="1"/>
  <c r="K177" i="5" s="1"/>
  <c r="I177" i="8" l="1"/>
  <c r="J177" i="8" s="1"/>
  <c r="I176" i="9"/>
  <c r="J176" i="9" s="1"/>
  <c r="H177" i="9"/>
  <c r="G177" i="9"/>
  <c r="E177" i="9"/>
  <c r="F177" i="9"/>
  <c r="K178" i="9" a="1"/>
  <c r="K178" i="9" s="1"/>
  <c r="C179" i="9"/>
  <c r="D178" i="9"/>
  <c r="E178" i="8"/>
  <c r="H178" i="8"/>
  <c r="G178" i="8"/>
  <c r="F178" i="8"/>
  <c r="D179" i="8"/>
  <c r="J179" i="8" s="1"/>
  <c r="K179" i="8" a="1"/>
  <c r="K179" i="8" s="1"/>
  <c r="C180" i="8"/>
  <c r="I176" i="5"/>
  <c r="F177" i="5"/>
  <c r="E177" i="5"/>
  <c r="H177" i="5"/>
  <c r="G177" i="5"/>
  <c r="C179" i="5"/>
  <c r="D178" i="5"/>
  <c r="K178" i="5" a="1"/>
  <c r="K178" i="5" s="1"/>
  <c r="I178" i="8" l="1"/>
  <c r="I177" i="9"/>
  <c r="J177" i="9" s="1"/>
  <c r="G178" i="9"/>
  <c r="F178" i="9"/>
  <c r="H178" i="9"/>
  <c r="E178" i="9"/>
  <c r="K179" i="9" a="1"/>
  <c r="K179" i="9" s="1"/>
  <c r="C180" i="9"/>
  <c r="D179" i="9"/>
  <c r="J179" i="9" s="1"/>
  <c r="K180" i="8" a="1"/>
  <c r="K180" i="8" s="1"/>
  <c r="C181" i="8"/>
  <c r="D180" i="8"/>
  <c r="H179" i="8"/>
  <c r="G179" i="8"/>
  <c r="F179" i="8"/>
  <c r="E179" i="8"/>
  <c r="I177" i="5"/>
  <c r="H178" i="5"/>
  <c r="G178" i="5"/>
  <c r="F178" i="5"/>
  <c r="E178" i="5"/>
  <c r="K179" i="5" a="1"/>
  <c r="K179" i="5" s="1"/>
  <c r="C180" i="5"/>
  <c r="D179" i="5"/>
  <c r="I179" i="8" l="1"/>
  <c r="L179" i="8" s="1"/>
  <c r="I178" i="9"/>
  <c r="J178" i="9" s="1"/>
  <c r="F179" i="9"/>
  <c r="E179" i="9"/>
  <c r="G179" i="9"/>
  <c r="H179" i="9"/>
  <c r="C181" i="9"/>
  <c r="D180" i="9"/>
  <c r="J180" i="9" s="1"/>
  <c r="K180" i="9" a="1"/>
  <c r="K180" i="9" s="1"/>
  <c r="F180" i="8"/>
  <c r="E180" i="8"/>
  <c r="H180" i="8"/>
  <c r="G180" i="8"/>
  <c r="C182" i="8"/>
  <c r="D181" i="8"/>
  <c r="K181" i="8" a="1"/>
  <c r="K181" i="8" s="1"/>
  <c r="I178" i="5"/>
  <c r="D180" i="5"/>
  <c r="K180" i="5" a="1"/>
  <c r="K180" i="5" s="1"/>
  <c r="C181" i="5"/>
  <c r="G179" i="5"/>
  <c r="F179" i="5"/>
  <c r="H179" i="5"/>
  <c r="E179" i="5"/>
  <c r="I179" i="5" l="1"/>
  <c r="L179" i="5" s="1"/>
  <c r="I180" i="8"/>
  <c r="J180" i="8" s="1"/>
  <c r="I179" i="9"/>
  <c r="L179" i="9" s="1"/>
  <c r="H180" i="9"/>
  <c r="G180" i="9"/>
  <c r="E180" i="9"/>
  <c r="F180" i="9"/>
  <c r="K181" i="9" a="1"/>
  <c r="K181" i="9" s="1"/>
  <c r="C182" i="9"/>
  <c r="D181" i="9"/>
  <c r="E181" i="8"/>
  <c r="H181" i="8"/>
  <c r="G181" i="8"/>
  <c r="F181" i="8"/>
  <c r="C183" i="8"/>
  <c r="D182" i="8"/>
  <c r="K182" i="8" a="1"/>
  <c r="K182" i="8" s="1"/>
  <c r="C182" i="5"/>
  <c r="D181" i="5"/>
  <c r="K181" i="5" a="1"/>
  <c r="K181" i="5" s="1"/>
  <c r="H180" i="5"/>
  <c r="G180" i="5"/>
  <c r="F180" i="5"/>
  <c r="E180" i="5"/>
  <c r="I180" i="5" s="1"/>
  <c r="I181" i="8" l="1"/>
  <c r="J181" i="8" s="1"/>
  <c r="I180" i="9"/>
  <c r="G181" i="9"/>
  <c r="F181" i="9"/>
  <c r="H181" i="9"/>
  <c r="E181" i="9"/>
  <c r="K182" i="9" a="1"/>
  <c r="K182" i="9" s="1"/>
  <c r="C183" i="9"/>
  <c r="D182" i="9"/>
  <c r="K183" i="8" a="1"/>
  <c r="K183" i="8" s="1"/>
  <c r="C184" i="8"/>
  <c r="D183" i="8"/>
  <c r="H182" i="8"/>
  <c r="G182" i="8"/>
  <c r="F182" i="8"/>
  <c r="E182" i="8"/>
  <c r="F181" i="5"/>
  <c r="E181" i="5"/>
  <c r="H181" i="5"/>
  <c r="G181" i="5"/>
  <c r="D182" i="5"/>
  <c r="K182" i="5" a="1"/>
  <c r="K182" i="5" s="1"/>
  <c r="C183" i="5"/>
  <c r="I182" i="8" l="1"/>
  <c r="J182" i="8" s="1"/>
  <c r="I181" i="9"/>
  <c r="J181" i="9" s="1"/>
  <c r="I181" i="5"/>
  <c r="F182" i="9"/>
  <c r="E182" i="9"/>
  <c r="G182" i="9"/>
  <c r="H182" i="9"/>
  <c r="C184" i="9"/>
  <c r="D183" i="9"/>
  <c r="K183" i="9" a="1"/>
  <c r="K183" i="9" s="1"/>
  <c r="G183" i="8"/>
  <c r="F183" i="8"/>
  <c r="I183" i="8" s="1"/>
  <c r="J183" i="8" s="1"/>
  <c r="E183" i="8"/>
  <c r="H183" i="8"/>
  <c r="K184" i="8" a="1"/>
  <c r="K184" i="8" s="1"/>
  <c r="C185" i="8"/>
  <c r="D184" i="8"/>
  <c r="C184" i="5"/>
  <c r="D183" i="5"/>
  <c r="K183" i="5" a="1"/>
  <c r="K183" i="5" s="1"/>
  <c r="H182" i="5"/>
  <c r="G182" i="5"/>
  <c r="F182" i="5"/>
  <c r="E182" i="5"/>
  <c r="I182" i="5" l="1"/>
  <c r="I182" i="9"/>
  <c r="J182" i="9" s="1"/>
  <c r="E183" i="9"/>
  <c r="H183" i="9"/>
  <c r="F183" i="9"/>
  <c r="G183" i="9"/>
  <c r="C185" i="9"/>
  <c r="D184" i="9"/>
  <c r="K184" i="9" a="1"/>
  <c r="K184" i="9" s="1"/>
  <c r="F184" i="8"/>
  <c r="E184" i="8"/>
  <c r="H184" i="8"/>
  <c r="G184" i="8"/>
  <c r="C186" i="8"/>
  <c r="D185" i="8"/>
  <c r="K185" i="8" a="1"/>
  <c r="K185" i="8" s="1"/>
  <c r="F183" i="5"/>
  <c r="E183" i="5"/>
  <c r="H183" i="5"/>
  <c r="G183" i="5"/>
  <c r="D184" i="5"/>
  <c r="K184" i="5" a="1"/>
  <c r="K184" i="5" s="1"/>
  <c r="C185" i="5"/>
  <c r="I184" i="8" l="1"/>
  <c r="J184" i="8" s="1"/>
  <c r="I183" i="9"/>
  <c r="J183" i="9" s="1"/>
  <c r="K185" i="9" a="1"/>
  <c r="K185" i="9" s="1"/>
  <c r="C186" i="9"/>
  <c r="D185" i="9"/>
  <c r="H184" i="9"/>
  <c r="G184" i="9"/>
  <c r="E184" i="9"/>
  <c r="F184" i="9"/>
  <c r="E185" i="8"/>
  <c r="H185" i="8"/>
  <c r="G185" i="8"/>
  <c r="F185" i="8"/>
  <c r="C187" i="8"/>
  <c r="D186" i="8"/>
  <c r="J186" i="8" s="1"/>
  <c r="K186" i="8" a="1"/>
  <c r="K186" i="8" s="1"/>
  <c r="I183" i="5"/>
  <c r="K185" i="5" a="1"/>
  <c r="K185" i="5" s="1"/>
  <c r="C186" i="5"/>
  <c r="D185" i="5"/>
  <c r="H184" i="5"/>
  <c r="G184" i="5"/>
  <c r="F184" i="5"/>
  <c r="E184" i="5"/>
  <c r="I184" i="5" l="1"/>
  <c r="I185" i="8"/>
  <c r="I184" i="9"/>
  <c r="J184" i="9" s="1"/>
  <c r="G185" i="9"/>
  <c r="F185" i="9"/>
  <c r="H185" i="9"/>
  <c r="E185" i="9"/>
  <c r="K186" i="9" a="1"/>
  <c r="K186" i="9" s="1"/>
  <c r="C187" i="9"/>
  <c r="D186" i="9"/>
  <c r="J186" i="9" s="1"/>
  <c r="H186" i="8"/>
  <c r="G186" i="8"/>
  <c r="F186" i="8"/>
  <c r="E186" i="8"/>
  <c r="K187" i="8" a="1"/>
  <c r="K187" i="8" s="1"/>
  <c r="C188" i="8"/>
  <c r="D187" i="8"/>
  <c r="F185" i="5"/>
  <c r="E185" i="5"/>
  <c r="H185" i="5"/>
  <c r="G185" i="5"/>
  <c r="C187" i="5"/>
  <c r="D186" i="5"/>
  <c r="K186" i="5" a="1"/>
  <c r="K186" i="5" s="1"/>
  <c r="I185" i="5" l="1"/>
  <c r="I186" i="8"/>
  <c r="L186" i="8" s="1"/>
  <c r="I185" i="9"/>
  <c r="J185" i="9" s="1"/>
  <c r="F186" i="9"/>
  <c r="E186" i="9"/>
  <c r="G186" i="9"/>
  <c r="H186" i="9"/>
  <c r="C188" i="9"/>
  <c r="D187" i="9"/>
  <c r="J187" i="9" s="1"/>
  <c r="K187" i="9" a="1"/>
  <c r="K187" i="9" s="1"/>
  <c r="G187" i="8"/>
  <c r="F187" i="8"/>
  <c r="I187" i="8" s="1"/>
  <c r="J187" i="8" s="1"/>
  <c r="E187" i="8"/>
  <c r="H187" i="8"/>
  <c r="K188" i="8" a="1"/>
  <c r="K188" i="8" s="1"/>
  <c r="C189" i="8"/>
  <c r="D188" i="8"/>
  <c r="K187" i="5" a="1"/>
  <c r="K187" i="5" s="1"/>
  <c r="C188" i="5"/>
  <c r="D187" i="5"/>
  <c r="E186" i="5"/>
  <c r="H186" i="5"/>
  <c r="G186" i="5"/>
  <c r="F186" i="5"/>
  <c r="I186" i="9" l="1"/>
  <c r="L186" i="9" s="1"/>
  <c r="H187" i="9"/>
  <c r="G187" i="9"/>
  <c r="E187" i="9"/>
  <c r="I187" i="9" s="1"/>
  <c r="F187" i="9"/>
  <c r="K188" i="9" a="1"/>
  <c r="K188" i="9" s="1"/>
  <c r="C189" i="9"/>
  <c r="D188" i="9"/>
  <c r="F188" i="8"/>
  <c r="E188" i="8"/>
  <c r="H188" i="8"/>
  <c r="G188" i="8"/>
  <c r="C190" i="8"/>
  <c r="D189" i="8"/>
  <c r="K189" i="8" a="1"/>
  <c r="K189" i="8" s="1"/>
  <c r="I186" i="5"/>
  <c r="L186" i="5" s="1"/>
  <c r="G187" i="5"/>
  <c r="F187" i="5"/>
  <c r="E187" i="5"/>
  <c r="H187" i="5"/>
  <c r="C189" i="5"/>
  <c r="D188" i="5"/>
  <c r="K188" i="5" a="1"/>
  <c r="K188" i="5" s="1"/>
  <c r="I188" i="8" l="1"/>
  <c r="J188" i="8" s="1"/>
  <c r="G188" i="9"/>
  <c r="F188" i="9"/>
  <c r="H188" i="9"/>
  <c r="E188" i="9"/>
  <c r="K189" i="9" a="1"/>
  <c r="K189" i="9" s="1"/>
  <c r="C190" i="9"/>
  <c r="D189" i="9"/>
  <c r="E189" i="8"/>
  <c r="H189" i="8"/>
  <c r="G189" i="8"/>
  <c r="F189" i="8"/>
  <c r="D190" i="8"/>
  <c r="K190" i="8" a="1"/>
  <c r="K190" i="8" s="1"/>
  <c r="C191" i="8"/>
  <c r="I187" i="5"/>
  <c r="E188" i="5"/>
  <c r="H188" i="5"/>
  <c r="G188" i="5"/>
  <c r="F188" i="5"/>
  <c r="K189" i="5" a="1"/>
  <c r="K189" i="5" s="1"/>
  <c r="C190" i="5"/>
  <c r="D189" i="5"/>
  <c r="I189" i="8" l="1"/>
  <c r="J189" i="8" s="1"/>
  <c r="N161" i="8"/>
  <c r="O161" i="8" s="1"/>
  <c r="R161" i="8" s="1"/>
  <c r="M161" i="8"/>
  <c r="I188" i="9"/>
  <c r="J188" i="9" s="1"/>
  <c r="C191" i="9"/>
  <c r="D190" i="9"/>
  <c r="K190" i="9" a="1"/>
  <c r="K190" i="9" s="1"/>
  <c r="F189" i="9"/>
  <c r="E189" i="9"/>
  <c r="G189" i="9"/>
  <c r="H189" i="9"/>
  <c r="K191" i="8" a="1"/>
  <c r="K191" i="8" s="1"/>
  <c r="A191" i="8"/>
  <c r="D191" i="8"/>
  <c r="C192" i="8"/>
  <c r="H190" i="8"/>
  <c r="G190" i="8"/>
  <c r="F190" i="8"/>
  <c r="E190" i="8"/>
  <c r="I188" i="5"/>
  <c r="G189" i="5"/>
  <c r="F189" i="5"/>
  <c r="E189" i="5"/>
  <c r="H189" i="5"/>
  <c r="D190" i="5"/>
  <c r="K190" i="5" a="1"/>
  <c r="K190" i="5" s="1"/>
  <c r="C191" i="5"/>
  <c r="I190" i="8" l="1"/>
  <c r="J190" i="8" s="1"/>
  <c r="I189" i="9"/>
  <c r="J189" i="9" s="1"/>
  <c r="N161" i="5"/>
  <c r="O161" i="5" s="1"/>
  <c r="M161" i="5"/>
  <c r="I189" i="5"/>
  <c r="E190" i="9"/>
  <c r="H190" i="9"/>
  <c r="F190" i="9"/>
  <c r="G190" i="9"/>
  <c r="M161" i="9"/>
  <c r="N161" i="9"/>
  <c r="O161" i="9" s="1"/>
  <c r="R161" i="9" s="1"/>
  <c r="K191" i="9" a="1"/>
  <c r="K191" i="9" s="1"/>
  <c r="A191" i="9"/>
  <c r="C192" i="9"/>
  <c r="D191" i="9"/>
  <c r="K192" i="8" a="1"/>
  <c r="K192" i="8" s="1"/>
  <c r="C193" i="8"/>
  <c r="D192" i="8"/>
  <c r="F191" i="8"/>
  <c r="E191" i="8"/>
  <c r="H191" i="8"/>
  <c r="G191" i="8"/>
  <c r="E190" i="5"/>
  <c r="H190" i="5"/>
  <c r="G190" i="5"/>
  <c r="F190" i="5"/>
  <c r="C192" i="5"/>
  <c r="A191" i="5"/>
  <c r="D191" i="5"/>
  <c r="K191" i="5" a="1"/>
  <c r="K191" i="5" s="1"/>
  <c r="I191" i="8" l="1"/>
  <c r="J191" i="8" s="1"/>
  <c r="I190" i="9"/>
  <c r="J190" i="9" s="1"/>
  <c r="G191" i="9"/>
  <c r="F191" i="9"/>
  <c r="H191" i="9"/>
  <c r="E191" i="9"/>
  <c r="K192" i="9" a="1"/>
  <c r="K192" i="9" s="1"/>
  <c r="C193" i="9"/>
  <c r="D192" i="9"/>
  <c r="F192" i="8"/>
  <c r="E192" i="8"/>
  <c r="H192" i="8"/>
  <c r="G192" i="8"/>
  <c r="C194" i="8"/>
  <c r="D193" i="8"/>
  <c r="J193" i="8" s="1"/>
  <c r="K193" i="8" a="1"/>
  <c r="K193" i="8" s="1"/>
  <c r="I190" i="5"/>
  <c r="R161" i="5"/>
  <c r="K192" i="5" a="1"/>
  <c r="K192" i="5" s="1"/>
  <c r="C193" i="5"/>
  <c r="D192" i="5"/>
  <c r="F191" i="5"/>
  <c r="E191" i="5"/>
  <c r="H191" i="5"/>
  <c r="G191" i="5"/>
  <c r="I192" i="8" l="1"/>
  <c r="I191" i="9"/>
  <c r="J191" i="9" s="1"/>
  <c r="F192" i="9"/>
  <c r="E192" i="9"/>
  <c r="G192" i="9"/>
  <c r="H192" i="9"/>
  <c r="C194" i="9"/>
  <c r="D193" i="9"/>
  <c r="J193" i="9" s="1"/>
  <c r="K193" i="9" a="1"/>
  <c r="K193" i="9" s="1"/>
  <c r="E193" i="8"/>
  <c r="H193" i="8"/>
  <c r="G193" i="8"/>
  <c r="F193" i="8"/>
  <c r="K194" i="8" a="1"/>
  <c r="K194" i="8" s="1"/>
  <c r="D194" i="8"/>
  <c r="C195" i="8"/>
  <c r="I191" i="5"/>
  <c r="C194" i="5"/>
  <c r="D193" i="5"/>
  <c r="K193" i="5" a="1"/>
  <c r="K193" i="5" s="1"/>
  <c r="G192" i="5"/>
  <c r="F192" i="5"/>
  <c r="E192" i="5"/>
  <c r="H192" i="5"/>
  <c r="I193" i="8" l="1"/>
  <c r="L193" i="8" s="1"/>
  <c r="I192" i="9"/>
  <c r="J192" i="9" s="1"/>
  <c r="K194" i="9" a="1"/>
  <c r="K194" i="9" s="1"/>
  <c r="C195" i="9"/>
  <c r="D194" i="9"/>
  <c r="J194" i="9" s="1"/>
  <c r="E193" i="9"/>
  <c r="H193" i="9"/>
  <c r="F193" i="9"/>
  <c r="G193" i="9"/>
  <c r="G194" i="8"/>
  <c r="F194" i="8"/>
  <c r="E194" i="8"/>
  <c r="H194" i="8"/>
  <c r="K195" i="8" a="1"/>
  <c r="K195" i="8" s="1"/>
  <c r="C196" i="8"/>
  <c r="D195" i="8"/>
  <c r="I192" i="5"/>
  <c r="F193" i="5"/>
  <c r="E193" i="5"/>
  <c r="H193" i="5"/>
  <c r="G193" i="5"/>
  <c r="K194" i="5" a="1"/>
  <c r="K194" i="5" s="1"/>
  <c r="C195" i="5"/>
  <c r="D194" i="5"/>
  <c r="I193" i="5" l="1"/>
  <c r="L193" i="5" s="1"/>
  <c r="I194" i="8"/>
  <c r="J194" i="8" s="1"/>
  <c r="I193" i="9"/>
  <c r="L193" i="9" s="1"/>
  <c r="G194" i="9"/>
  <c r="F194" i="9"/>
  <c r="H194" i="9"/>
  <c r="E194" i="9"/>
  <c r="C196" i="9"/>
  <c r="K195" i="9" a="1"/>
  <c r="K195" i="9" s="1"/>
  <c r="D195" i="9"/>
  <c r="F195" i="8"/>
  <c r="E195" i="8"/>
  <c r="H195" i="8"/>
  <c r="G195" i="8"/>
  <c r="C197" i="8"/>
  <c r="D196" i="8"/>
  <c r="K196" i="8" a="1"/>
  <c r="K196" i="8" s="1"/>
  <c r="G194" i="5"/>
  <c r="F194" i="5"/>
  <c r="E194" i="5"/>
  <c r="H194" i="5"/>
  <c r="C196" i="5"/>
  <c r="D195" i="5"/>
  <c r="K195" i="5" a="1"/>
  <c r="K195" i="5" s="1"/>
  <c r="I194" i="9" l="1"/>
  <c r="I195" i="8"/>
  <c r="J195" i="8" s="1"/>
  <c r="G195" i="9"/>
  <c r="F195" i="9"/>
  <c r="E195" i="9"/>
  <c r="H195" i="9"/>
  <c r="K196" i="9" a="1"/>
  <c r="K196" i="9" s="1"/>
  <c r="C197" i="9"/>
  <c r="D196" i="9"/>
  <c r="E196" i="8"/>
  <c r="H196" i="8"/>
  <c r="G196" i="8"/>
  <c r="F196" i="8"/>
  <c r="C198" i="8"/>
  <c r="D197" i="8"/>
  <c r="K197" i="8" a="1"/>
  <c r="K197" i="8" s="1"/>
  <c r="I194" i="5"/>
  <c r="E195" i="5"/>
  <c r="H195" i="5"/>
  <c r="G195" i="5"/>
  <c r="F195" i="5"/>
  <c r="K196" i="5" a="1"/>
  <c r="K196" i="5" s="1"/>
  <c r="C197" i="5"/>
  <c r="D196" i="5"/>
  <c r="I195" i="5" l="1"/>
  <c r="I196" i="8"/>
  <c r="J196" i="8" s="1"/>
  <c r="I195" i="9"/>
  <c r="J195" i="9" s="1"/>
  <c r="K197" i="9" a="1"/>
  <c r="K197" i="9" s="1"/>
  <c r="D197" i="9"/>
  <c r="C198" i="9"/>
  <c r="F196" i="9"/>
  <c r="H196" i="9"/>
  <c r="G196" i="9"/>
  <c r="E196" i="9"/>
  <c r="H197" i="8"/>
  <c r="G197" i="8"/>
  <c r="F197" i="8"/>
  <c r="E197" i="8"/>
  <c r="K198" i="8" a="1"/>
  <c r="K198" i="8" s="1"/>
  <c r="C199" i="8"/>
  <c r="D198" i="8"/>
  <c r="G196" i="5"/>
  <c r="F196" i="5"/>
  <c r="E196" i="5"/>
  <c r="H196" i="5"/>
  <c r="C198" i="5"/>
  <c r="D197" i="5"/>
  <c r="K197" i="5" a="1"/>
  <c r="K197" i="5" s="1"/>
  <c r="I197" i="8" l="1"/>
  <c r="J197" i="8" s="1"/>
  <c r="I196" i="9"/>
  <c r="J196" i="9" s="1"/>
  <c r="C199" i="9"/>
  <c r="D198" i="9"/>
  <c r="K198" i="9" a="1"/>
  <c r="K198" i="9" s="1"/>
  <c r="E197" i="9"/>
  <c r="H197" i="9"/>
  <c r="F197" i="9"/>
  <c r="G197" i="9"/>
  <c r="G198" i="8"/>
  <c r="F198" i="8"/>
  <c r="E198" i="8"/>
  <c r="H198" i="8"/>
  <c r="K199" i="8" a="1"/>
  <c r="K199" i="8" s="1"/>
  <c r="C200" i="8"/>
  <c r="D199" i="8"/>
  <c r="I196" i="5"/>
  <c r="E197" i="5"/>
  <c r="H197" i="5"/>
  <c r="G197" i="5"/>
  <c r="F197" i="5"/>
  <c r="K198" i="5" a="1"/>
  <c r="K198" i="5" s="1"/>
  <c r="C199" i="5"/>
  <c r="D198" i="5"/>
  <c r="I198" i="8" l="1"/>
  <c r="J198" i="8" s="1"/>
  <c r="I197" i="5"/>
  <c r="I197" i="9"/>
  <c r="J197" i="9" s="1"/>
  <c r="H198" i="9"/>
  <c r="F198" i="9"/>
  <c r="E198" i="9"/>
  <c r="G198" i="9"/>
  <c r="C200" i="9"/>
  <c r="D199" i="9"/>
  <c r="K199" i="9" a="1"/>
  <c r="K199" i="9" s="1"/>
  <c r="F199" i="8"/>
  <c r="E199" i="8"/>
  <c r="H199" i="8"/>
  <c r="G199" i="8"/>
  <c r="C201" i="8"/>
  <c r="D200" i="8"/>
  <c r="J200" i="8" s="1"/>
  <c r="K200" i="8" a="1"/>
  <c r="K200" i="8" s="1"/>
  <c r="G198" i="5"/>
  <c r="F198" i="5"/>
  <c r="E198" i="5"/>
  <c r="H198" i="5"/>
  <c r="C200" i="5"/>
  <c r="D199" i="5"/>
  <c r="K199" i="5" a="1"/>
  <c r="K199" i="5" s="1"/>
  <c r="I199" i="8" l="1"/>
  <c r="I198" i="9"/>
  <c r="J198" i="9" s="1"/>
  <c r="G199" i="9"/>
  <c r="H199" i="9"/>
  <c r="F199" i="9"/>
  <c r="E199" i="9"/>
  <c r="K200" i="9" a="1"/>
  <c r="K200" i="9" s="1"/>
  <c r="D200" i="9"/>
  <c r="J200" i="9" s="1"/>
  <c r="C201" i="9"/>
  <c r="E200" i="8"/>
  <c r="H200" i="8"/>
  <c r="G200" i="8"/>
  <c r="F200" i="8"/>
  <c r="K201" i="8" a="1"/>
  <c r="K201" i="8" s="1"/>
  <c r="D201" i="8"/>
  <c r="C202" i="8"/>
  <c r="I198" i="5"/>
  <c r="E199" i="5"/>
  <c r="H199" i="5"/>
  <c r="G199" i="5"/>
  <c r="F199" i="5"/>
  <c r="D200" i="5"/>
  <c r="K200" i="5" a="1"/>
  <c r="K200" i="5" s="1"/>
  <c r="C201" i="5"/>
  <c r="I200" i="8" l="1"/>
  <c r="L200" i="8" s="1"/>
  <c r="I199" i="9"/>
  <c r="J199" i="9" s="1"/>
  <c r="F200" i="9"/>
  <c r="H200" i="9"/>
  <c r="E200" i="9"/>
  <c r="G200" i="9"/>
  <c r="C202" i="9"/>
  <c r="D201" i="9"/>
  <c r="K201" i="9" a="1"/>
  <c r="K201" i="9" s="1"/>
  <c r="G201" i="8"/>
  <c r="F201" i="8"/>
  <c r="E201" i="8"/>
  <c r="H201" i="8"/>
  <c r="K202" i="8" a="1"/>
  <c r="K202" i="8" s="1"/>
  <c r="C203" i="8"/>
  <c r="D202" i="8"/>
  <c r="I199" i="5"/>
  <c r="C202" i="5"/>
  <c r="D201" i="5"/>
  <c r="K201" i="5" a="1"/>
  <c r="K201" i="5" s="1"/>
  <c r="H200" i="5"/>
  <c r="G200" i="5"/>
  <c r="F200" i="5"/>
  <c r="E200" i="5"/>
  <c r="J201" i="9" l="1"/>
  <c r="I201" i="8"/>
  <c r="J201" i="8" s="1"/>
  <c r="I200" i="9"/>
  <c r="L200" i="9" s="1"/>
  <c r="H201" i="9"/>
  <c r="E201" i="9"/>
  <c r="F201" i="9"/>
  <c r="G201" i="9"/>
  <c r="C203" i="9"/>
  <c r="K202" i="9" a="1"/>
  <c r="K202" i="9" s="1"/>
  <c r="D202" i="9"/>
  <c r="F202" i="8"/>
  <c r="E202" i="8"/>
  <c r="H202" i="8"/>
  <c r="G202" i="8"/>
  <c r="C204" i="8"/>
  <c r="D203" i="8"/>
  <c r="K203" i="8" a="1"/>
  <c r="K203" i="8" s="1"/>
  <c r="I200" i="5"/>
  <c r="L200" i="5" s="1"/>
  <c r="E201" i="5"/>
  <c r="H201" i="5"/>
  <c r="G201" i="5"/>
  <c r="F201" i="5"/>
  <c r="K202" i="5" a="1"/>
  <c r="K202" i="5" s="1"/>
  <c r="C203" i="5"/>
  <c r="D202" i="5"/>
  <c r="I202" i="8" l="1"/>
  <c r="J202" i="8" s="1"/>
  <c r="I201" i="9"/>
  <c r="G202" i="9"/>
  <c r="F202" i="9"/>
  <c r="E202" i="9"/>
  <c r="H202" i="9"/>
  <c r="K203" i="9" a="1"/>
  <c r="K203" i="9" s="1"/>
  <c r="C204" i="9"/>
  <c r="D203" i="9"/>
  <c r="E203" i="8"/>
  <c r="H203" i="8"/>
  <c r="G203" i="8"/>
  <c r="F203" i="8"/>
  <c r="C205" i="8"/>
  <c r="D204" i="8"/>
  <c r="K204" i="8" a="1"/>
  <c r="K204" i="8" s="1"/>
  <c r="I201" i="5"/>
  <c r="G202" i="5"/>
  <c r="F202" i="5"/>
  <c r="E202" i="5"/>
  <c r="H202" i="5"/>
  <c r="C204" i="5"/>
  <c r="D203" i="5"/>
  <c r="K203" i="5" a="1"/>
  <c r="K203" i="5" s="1"/>
  <c r="I203" i="8" l="1"/>
  <c r="J203" i="8" s="1"/>
  <c r="I202" i="9"/>
  <c r="J202" i="9" s="1"/>
  <c r="F203" i="9"/>
  <c r="H203" i="9"/>
  <c r="G203" i="9"/>
  <c r="E203" i="9"/>
  <c r="K204" i="9" a="1"/>
  <c r="K204" i="9" s="1"/>
  <c r="D204" i="9"/>
  <c r="C205" i="9"/>
  <c r="K205" i="8" a="1"/>
  <c r="K205" i="8" s="1"/>
  <c r="C206" i="8"/>
  <c r="D205" i="8"/>
  <c r="I202" i="5"/>
  <c r="K204" i="5" a="1"/>
  <c r="K204" i="5" s="1"/>
  <c r="C205" i="5"/>
  <c r="D204" i="5"/>
  <c r="E203" i="5"/>
  <c r="H203" i="5"/>
  <c r="G203" i="5"/>
  <c r="F203" i="5"/>
  <c r="I203" i="9" l="1"/>
  <c r="J203" i="9" s="1"/>
  <c r="E204" i="9"/>
  <c r="H204" i="9"/>
  <c r="F204" i="9"/>
  <c r="G204" i="9"/>
  <c r="C206" i="9"/>
  <c r="D205" i="9"/>
  <c r="K205" i="9" a="1"/>
  <c r="K205" i="9" s="1"/>
  <c r="G205" i="8"/>
  <c r="F205" i="8"/>
  <c r="E205" i="8"/>
  <c r="H205" i="8"/>
  <c r="K206" i="8" a="1"/>
  <c r="K206" i="8" s="1"/>
  <c r="C207" i="8"/>
  <c r="D206" i="8"/>
  <c r="I203" i="5"/>
  <c r="G204" i="5"/>
  <c r="F204" i="5"/>
  <c r="E204" i="5"/>
  <c r="H204" i="5"/>
  <c r="C206" i="5"/>
  <c r="D205" i="5"/>
  <c r="K205" i="5" a="1"/>
  <c r="K205" i="5" s="1"/>
  <c r="I205" i="8" l="1"/>
  <c r="J205" i="8" s="1"/>
  <c r="I204" i="9"/>
  <c r="J204" i="9" s="1"/>
  <c r="H205" i="9"/>
  <c r="F205" i="9"/>
  <c r="E205" i="9"/>
  <c r="G205" i="9"/>
  <c r="C207" i="9"/>
  <c r="D206" i="9"/>
  <c r="K206" i="9" a="1"/>
  <c r="K206" i="9" s="1"/>
  <c r="F206" i="8"/>
  <c r="E206" i="8"/>
  <c r="H206" i="8"/>
  <c r="G206" i="8"/>
  <c r="C208" i="8"/>
  <c r="D207" i="8"/>
  <c r="J207" i="8" s="1"/>
  <c r="K207" i="8" a="1"/>
  <c r="K207" i="8" s="1"/>
  <c r="I204" i="5"/>
  <c r="E205" i="5"/>
  <c r="H205" i="5"/>
  <c r="G205" i="5"/>
  <c r="F205" i="5"/>
  <c r="K206" i="5" a="1"/>
  <c r="K206" i="5" s="1"/>
  <c r="C207" i="5"/>
  <c r="D206" i="5"/>
  <c r="I206" i="8" l="1"/>
  <c r="I205" i="5"/>
  <c r="I205" i="9"/>
  <c r="J205" i="9" s="1"/>
  <c r="G206" i="9"/>
  <c r="H206" i="9"/>
  <c r="F206" i="9"/>
  <c r="E206" i="9"/>
  <c r="K207" i="9" a="1"/>
  <c r="K207" i="9" s="1"/>
  <c r="D207" i="9"/>
  <c r="J207" i="9" s="1"/>
  <c r="C208" i="9"/>
  <c r="E207" i="8"/>
  <c r="H207" i="8"/>
  <c r="G207" i="8"/>
  <c r="F207" i="8"/>
  <c r="K208" i="8" a="1"/>
  <c r="K208" i="8" s="1"/>
  <c r="D208" i="8"/>
  <c r="C209" i="8"/>
  <c r="G206" i="5"/>
  <c r="F206" i="5"/>
  <c r="E206" i="5"/>
  <c r="H206" i="5"/>
  <c r="C208" i="5"/>
  <c r="D207" i="5"/>
  <c r="K207" i="5" a="1"/>
  <c r="K207" i="5" s="1"/>
  <c r="I207" i="8" l="1"/>
  <c r="L207" i="8" s="1"/>
  <c r="I206" i="9"/>
  <c r="J206" i="9" s="1"/>
  <c r="C209" i="9"/>
  <c r="D208" i="9"/>
  <c r="J208" i="9" s="1"/>
  <c r="K208" i="9" a="1"/>
  <c r="K208" i="9" s="1"/>
  <c r="F207" i="9"/>
  <c r="H207" i="9"/>
  <c r="E207" i="9"/>
  <c r="G207" i="9"/>
  <c r="G208" i="8"/>
  <c r="F208" i="8"/>
  <c r="E208" i="8"/>
  <c r="H208" i="8"/>
  <c r="K209" i="8" a="1"/>
  <c r="K209" i="8" s="1"/>
  <c r="C210" i="8"/>
  <c r="D209" i="8"/>
  <c r="I206" i="5"/>
  <c r="F207" i="5"/>
  <c r="E207" i="5"/>
  <c r="H207" i="5"/>
  <c r="G207" i="5"/>
  <c r="K208" i="5" a="1"/>
  <c r="K208" i="5" s="1"/>
  <c r="C209" i="5"/>
  <c r="D208" i="5"/>
  <c r="I208" i="8" l="1"/>
  <c r="J208" i="8" s="1"/>
  <c r="I207" i="9"/>
  <c r="L207" i="9" s="1"/>
  <c r="H208" i="9"/>
  <c r="E208" i="9"/>
  <c r="F208" i="9"/>
  <c r="G208" i="9"/>
  <c r="C210" i="9"/>
  <c r="K209" i="9" a="1"/>
  <c r="K209" i="9" s="1"/>
  <c r="D209" i="9"/>
  <c r="F209" i="8"/>
  <c r="E209" i="8"/>
  <c r="H209" i="8"/>
  <c r="G209" i="8"/>
  <c r="C211" i="8"/>
  <c r="D210" i="8"/>
  <c r="K210" i="8" a="1"/>
  <c r="K210" i="8" s="1"/>
  <c r="I207" i="5"/>
  <c r="L207" i="5" s="1"/>
  <c r="G208" i="5"/>
  <c r="F208" i="5"/>
  <c r="E208" i="5"/>
  <c r="H208" i="5"/>
  <c r="C210" i="5"/>
  <c r="D209" i="5"/>
  <c r="K209" i="5" a="1"/>
  <c r="K209" i="5" s="1"/>
  <c r="I209" i="8" l="1"/>
  <c r="J209" i="8" s="1"/>
  <c r="I208" i="9"/>
  <c r="G209" i="9"/>
  <c r="F209" i="9"/>
  <c r="E209" i="9"/>
  <c r="H209" i="9"/>
  <c r="K210" i="9" a="1"/>
  <c r="K210" i="9" s="1"/>
  <c r="C211" i="9"/>
  <c r="D210" i="9"/>
  <c r="E210" i="8"/>
  <c r="H210" i="8"/>
  <c r="G210" i="8"/>
  <c r="F210" i="8"/>
  <c r="C212" i="8"/>
  <c r="D211" i="8"/>
  <c r="K211" i="8" a="1"/>
  <c r="K211" i="8" s="1"/>
  <c r="I208" i="5"/>
  <c r="E209" i="5"/>
  <c r="H209" i="5"/>
  <c r="G209" i="5"/>
  <c r="F209" i="5"/>
  <c r="K210" i="5" a="1"/>
  <c r="K210" i="5" s="1"/>
  <c r="C211" i="5"/>
  <c r="D210" i="5"/>
  <c r="I209" i="5" l="1"/>
  <c r="I210" i="8"/>
  <c r="J210" i="8" s="1"/>
  <c r="I209" i="9"/>
  <c r="J209" i="9" s="1"/>
  <c r="F210" i="9"/>
  <c r="I210" i="9" s="1"/>
  <c r="J210" i="9" s="1"/>
  <c r="H210" i="9"/>
  <c r="G210" i="9"/>
  <c r="E210" i="9"/>
  <c r="K211" i="9" a="1"/>
  <c r="K211" i="9" s="1"/>
  <c r="D211" i="9"/>
  <c r="C212" i="9"/>
  <c r="K212" i="8" a="1"/>
  <c r="K212" i="8" s="1"/>
  <c r="C213" i="8"/>
  <c r="D212" i="8"/>
  <c r="H211" i="8"/>
  <c r="G211" i="8"/>
  <c r="F211" i="8"/>
  <c r="E211" i="8"/>
  <c r="G210" i="5"/>
  <c r="F210" i="5"/>
  <c r="E210" i="5"/>
  <c r="H210" i="5"/>
  <c r="C212" i="5"/>
  <c r="D211" i="5"/>
  <c r="K211" i="5" a="1"/>
  <c r="K211" i="5" s="1"/>
  <c r="I211" i="8" l="1"/>
  <c r="J211" i="8" s="1"/>
  <c r="E211" i="9"/>
  <c r="H211" i="9"/>
  <c r="F211" i="9"/>
  <c r="G211" i="9"/>
  <c r="C213" i="9"/>
  <c r="D212" i="9"/>
  <c r="K212" i="9" a="1"/>
  <c r="K212" i="9" s="1"/>
  <c r="G212" i="8"/>
  <c r="F212" i="8"/>
  <c r="E212" i="8"/>
  <c r="H212" i="8"/>
  <c r="K213" i="8" a="1"/>
  <c r="K213" i="8" s="1"/>
  <c r="C214" i="8"/>
  <c r="D213" i="8"/>
  <c r="I210" i="5"/>
  <c r="E211" i="5"/>
  <c r="H211" i="5"/>
  <c r="G211" i="5"/>
  <c r="F211" i="5"/>
  <c r="I211" i="5" s="1"/>
  <c r="K212" i="5" a="1"/>
  <c r="K212" i="5" s="1"/>
  <c r="C213" i="5"/>
  <c r="D212" i="5"/>
  <c r="I212" i="8" l="1"/>
  <c r="J212" i="8" s="1"/>
  <c r="I211" i="9"/>
  <c r="J211" i="9" s="1"/>
  <c r="H212" i="9"/>
  <c r="F212" i="9"/>
  <c r="E212" i="9"/>
  <c r="G212" i="9"/>
  <c r="C214" i="9"/>
  <c r="D213" i="9"/>
  <c r="K213" i="9" a="1"/>
  <c r="K213" i="9" s="1"/>
  <c r="F213" i="8"/>
  <c r="E213" i="8"/>
  <c r="H213" i="8"/>
  <c r="G213" i="8"/>
  <c r="C215" i="8"/>
  <c r="D214" i="8"/>
  <c r="J214" i="8" s="1"/>
  <c r="K214" i="8" a="1"/>
  <c r="K214" i="8" s="1"/>
  <c r="G212" i="5"/>
  <c r="F212" i="5"/>
  <c r="E212" i="5"/>
  <c r="H212" i="5"/>
  <c r="C214" i="5"/>
  <c r="D213" i="5"/>
  <c r="K213" i="5" a="1"/>
  <c r="K213" i="5" s="1"/>
  <c r="I213" i="8" l="1"/>
  <c r="I212" i="9"/>
  <c r="J212" i="9" s="1"/>
  <c r="G213" i="9"/>
  <c r="H213" i="9"/>
  <c r="F213" i="9"/>
  <c r="E213" i="9"/>
  <c r="K214" i="9" a="1"/>
  <c r="K214" i="9" s="1"/>
  <c r="D214" i="9"/>
  <c r="J214" i="9" s="1"/>
  <c r="C215" i="9"/>
  <c r="E214" i="8"/>
  <c r="H214" i="8"/>
  <c r="G214" i="8"/>
  <c r="F214" i="8"/>
  <c r="K215" i="8" a="1"/>
  <c r="K215" i="8" s="1"/>
  <c r="D215" i="8"/>
  <c r="C216" i="8"/>
  <c r="I212" i="5"/>
  <c r="E213" i="5"/>
  <c r="H213" i="5"/>
  <c r="G213" i="5"/>
  <c r="F213" i="5"/>
  <c r="D214" i="5"/>
  <c r="K214" i="5" a="1"/>
  <c r="K214" i="5" s="1"/>
  <c r="C215" i="5"/>
  <c r="I213" i="5" l="1"/>
  <c r="I214" i="8"/>
  <c r="L214" i="8" s="1"/>
  <c r="I213" i="9"/>
  <c r="J213" i="9" s="1"/>
  <c r="F214" i="9"/>
  <c r="H214" i="9"/>
  <c r="E214" i="9"/>
  <c r="G214" i="9"/>
  <c r="C216" i="9"/>
  <c r="D215" i="9"/>
  <c r="J215" i="9" s="1"/>
  <c r="K215" i="9" a="1"/>
  <c r="K215" i="9" s="1"/>
  <c r="G215" i="8"/>
  <c r="F215" i="8"/>
  <c r="I215" i="8" s="1"/>
  <c r="J215" i="8" s="1"/>
  <c r="E215" i="8"/>
  <c r="H215" i="8"/>
  <c r="K216" i="8" a="1"/>
  <c r="K216" i="8" s="1"/>
  <c r="C217" i="8"/>
  <c r="D216" i="8"/>
  <c r="C216" i="5"/>
  <c r="D215" i="5"/>
  <c r="K215" i="5" a="1"/>
  <c r="K215" i="5" s="1"/>
  <c r="H214" i="5"/>
  <c r="G214" i="5"/>
  <c r="F214" i="5"/>
  <c r="E214" i="5"/>
  <c r="I214" i="9" l="1"/>
  <c r="L214" i="9" s="1"/>
  <c r="H215" i="9"/>
  <c r="E215" i="9"/>
  <c r="F215" i="9"/>
  <c r="G215" i="9"/>
  <c r="C217" i="9"/>
  <c r="K216" i="9" a="1"/>
  <c r="K216" i="9" s="1"/>
  <c r="D216" i="9"/>
  <c r="F216" i="8"/>
  <c r="E216" i="8"/>
  <c r="H216" i="8"/>
  <c r="G216" i="8"/>
  <c r="C218" i="8"/>
  <c r="D217" i="8"/>
  <c r="K217" i="8" a="1"/>
  <c r="K217" i="8" s="1"/>
  <c r="I214" i="5"/>
  <c r="L214" i="5" s="1"/>
  <c r="E215" i="5"/>
  <c r="H215" i="5"/>
  <c r="G215" i="5"/>
  <c r="F215" i="5"/>
  <c r="I215" i="5" s="1"/>
  <c r="K216" i="5" a="1"/>
  <c r="K216" i="5" s="1"/>
  <c r="C217" i="5"/>
  <c r="D216" i="5"/>
  <c r="I216" i="8" l="1"/>
  <c r="J216" i="8" s="1"/>
  <c r="I215" i="9"/>
  <c r="G216" i="9"/>
  <c r="F216" i="9"/>
  <c r="E216" i="9"/>
  <c r="H216" i="9"/>
  <c r="K217" i="9" a="1"/>
  <c r="K217" i="9" s="1"/>
  <c r="C218" i="9"/>
  <c r="D217" i="9"/>
  <c r="E217" i="8"/>
  <c r="H217" i="8"/>
  <c r="G217" i="8"/>
  <c r="F217" i="8"/>
  <c r="C219" i="8"/>
  <c r="D218" i="8"/>
  <c r="K218" i="8" a="1"/>
  <c r="K218" i="8" s="1"/>
  <c r="G216" i="5"/>
  <c r="F216" i="5"/>
  <c r="E216" i="5"/>
  <c r="H216" i="5"/>
  <c r="C218" i="5"/>
  <c r="D217" i="5"/>
  <c r="K217" i="5" a="1"/>
  <c r="K217" i="5" s="1"/>
  <c r="I217" i="8" l="1"/>
  <c r="J217" i="8" s="1"/>
  <c r="I216" i="9"/>
  <c r="J216" i="9" s="1"/>
  <c r="F217" i="9"/>
  <c r="H217" i="9"/>
  <c r="G217" i="9"/>
  <c r="E217" i="9"/>
  <c r="K218" i="9" a="1"/>
  <c r="K218" i="9" s="1"/>
  <c r="D218" i="9"/>
  <c r="C219" i="9"/>
  <c r="K219" i="8" a="1"/>
  <c r="K219" i="8" s="1"/>
  <c r="C220" i="8"/>
  <c r="D219" i="8"/>
  <c r="H218" i="8"/>
  <c r="G218" i="8"/>
  <c r="F218" i="8"/>
  <c r="E218" i="8"/>
  <c r="I218" i="8" s="1"/>
  <c r="J218" i="8" s="1"/>
  <c r="I216" i="5"/>
  <c r="K218" i="5" a="1"/>
  <c r="K218" i="5" s="1"/>
  <c r="C219" i="5"/>
  <c r="D218" i="5"/>
  <c r="E217" i="5"/>
  <c r="H217" i="5"/>
  <c r="G217" i="5"/>
  <c r="F217" i="5"/>
  <c r="I217" i="9" l="1"/>
  <c r="J217" i="9" s="1"/>
  <c r="E218" i="9"/>
  <c r="H218" i="9"/>
  <c r="F218" i="9"/>
  <c r="G218" i="9"/>
  <c r="C220" i="9"/>
  <c r="D219" i="9"/>
  <c r="K219" i="9" a="1"/>
  <c r="K219" i="9" s="1"/>
  <c r="G219" i="8"/>
  <c r="F219" i="8"/>
  <c r="E219" i="8"/>
  <c r="H219" i="8"/>
  <c r="K220" i="8" a="1"/>
  <c r="K220" i="8" s="1"/>
  <c r="C221" i="8"/>
  <c r="D220" i="8"/>
  <c r="I217" i="5"/>
  <c r="G218" i="5"/>
  <c r="F218" i="5"/>
  <c r="E218" i="5"/>
  <c r="H218" i="5"/>
  <c r="C220" i="5"/>
  <c r="D219" i="5"/>
  <c r="K219" i="5" a="1"/>
  <c r="K219" i="5" s="1"/>
  <c r="I219" i="8" l="1"/>
  <c r="J219" i="8" s="1"/>
  <c r="I218" i="9"/>
  <c r="J218" i="9" s="1"/>
  <c r="H219" i="9"/>
  <c r="F219" i="9"/>
  <c r="E219" i="9"/>
  <c r="G219" i="9"/>
  <c r="K220" i="9" a="1"/>
  <c r="K220" i="9" s="1"/>
  <c r="D220" i="9"/>
  <c r="C221" i="9"/>
  <c r="F220" i="8"/>
  <c r="E220" i="8"/>
  <c r="H220" i="8"/>
  <c r="G220" i="8"/>
  <c r="D221" i="8"/>
  <c r="J221" i="8" s="1"/>
  <c r="C222" i="8"/>
  <c r="K221" i="8" a="1"/>
  <c r="K221" i="8" s="1"/>
  <c r="I218" i="5"/>
  <c r="E219" i="5"/>
  <c r="H219" i="5"/>
  <c r="G219" i="5"/>
  <c r="F219" i="5"/>
  <c r="K220" i="5" a="1"/>
  <c r="K220" i="5" s="1"/>
  <c r="D220" i="5"/>
  <c r="C221" i="5"/>
  <c r="I220" i="8" l="1"/>
  <c r="N191" i="8"/>
  <c r="O191" i="8" s="1"/>
  <c r="R191" i="8" s="1"/>
  <c r="M191" i="8"/>
  <c r="I219" i="9"/>
  <c r="J219" i="9" s="1"/>
  <c r="E220" i="9"/>
  <c r="G220" i="9"/>
  <c r="H220" i="9"/>
  <c r="F220" i="9"/>
  <c r="D221" i="9"/>
  <c r="J221" i="9" s="1"/>
  <c r="C222" i="9"/>
  <c r="K221" i="9" a="1"/>
  <c r="K221" i="9" s="1"/>
  <c r="K222" i="8" a="1"/>
  <c r="K222" i="8" s="1"/>
  <c r="A222" i="8"/>
  <c r="D222" i="8"/>
  <c r="C223" i="8"/>
  <c r="E221" i="8"/>
  <c r="H221" i="8"/>
  <c r="G221" i="8"/>
  <c r="F221" i="8"/>
  <c r="I219" i="5"/>
  <c r="D221" i="5"/>
  <c r="K221" i="5" a="1"/>
  <c r="K221" i="5" s="1"/>
  <c r="C222" i="5"/>
  <c r="G220" i="5"/>
  <c r="F220" i="5"/>
  <c r="E220" i="5"/>
  <c r="H220" i="5"/>
  <c r="I221" i="8" l="1"/>
  <c r="L221" i="8" s="1"/>
  <c r="N191" i="5"/>
  <c r="O191" i="5" s="1"/>
  <c r="R191" i="5" s="1"/>
  <c r="M191" i="5"/>
  <c r="I220" i="9"/>
  <c r="J220" i="9" s="1"/>
  <c r="D222" i="9"/>
  <c r="C223" i="9"/>
  <c r="K222" i="9" a="1"/>
  <c r="K222" i="9" s="1"/>
  <c r="A222" i="9"/>
  <c r="H221" i="9"/>
  <c r="F221" i="9"/>
  <c r="G221" i="9"/>
  <c r="E221" i="9"/>
  <c r="M191" i="9"/>
  <c r="N191" i="9"/>
  <c r="O191" i="9" s="1"/>
  <c r="R191" i="9" s="1"/>
  <c r="K223" i="8" a="1"/>
  <c r="K223" i="8" s="1"/>
  <c r="C224" i="8"/>
  <c r="D223" i="8"/>
  <c r="F222" i="8"/>
  <c r="E222" i="8"/>
  <c r="H222" i="8"/>
  <c r="G222" i="8"/>
  <c r="I220" i="5"/>
  <c r="F221" i="5"/>
  <c r="E221" i="5"/>
  <c r="H221" i="5"/>
  <c r="G221" i="5"/>
  <c r="C223" i="5"/>
  <c r="A222" i="5"/>
  <c r="D222" i="5"/>
  <c r="K222" i="5" a="1"/>
  <c r="K222" i="5" s="1"/>
  <c r="J222" i="9" l="1"/>
  <c r="I222" i="8"/>
  <c r="J222" i="8" s="1"/>
  <c r="I221" i="9"/>
  <c r="L221" i="9" s="1"/>
  <c r="C224" i="9"/>
  <c r="D223" i="9"/>
  <c r="K223" i="9" a="1"/>
  <c r="K223" i="9" s="1"/>
  <c r="E222" i="9"/>
  <c r="G222" i="9"/>
  <c r="F222" i="9"/>
  <c r="H222" i="9"/>
  <c r="F223" i="8"/>
  <c r="E223" i="8"/>
  <c r="H223" i="8"/>
  <c r="G223" i="8"/>
  <c r="C225" i="8"/>
  <c r="D224" i="8"/>
  <c r="K224" i="8" a="1"/>
  <c r="K224" i="8" s="1"/>
  <c r="I221" i="5"/>
  <c r="L221" i="5" s="1"/>
  <c r="F222" i="5"/>
  <c r="E222" i="5"/>
  <c r="H222" i="5"/>
  <c r="G222" i="5"/>
  <c r="K223" i="5" a="1"/>
  <c r="K223" i="5" s="1"/>
  <c r="C224" i="5"/>
  <c r="D223" i="5"/>
  <c r="I223" i="8" l="1"/>
  <c r="J223" i="8" s="1"/>
  <c r="I222" i="9"/>
  <c r="H223" i="9"/>
  <c r="F223" i="9"/>
  <c r="G223" i="9"/>
  <c r="E223" i="9"/>
  <c r="K224" i="9" a="1"/>
  <c r="K224" i="9" s="1"/>
  <c r="C225" i="9"/>
  <c r="D224" i="9"/>
  <c r="E224" i="8"/>
  <c r="H224" i="8"/>
  <c r="G224" i="8"/>
  <c r="F224" i="8"/>
  <c r="C226" i="8"/>
  <c r="D225" i="8"/>
  <c r="K225" i="8" a="1"/>
  <c r="K225" i="8" s="1"/>
  <c r="I222" i="5"/>
  <c r="G223" i="5"/>
  <c r="F223" i="5"/>
  <c r="E223" i="5"/>
  <c r="H223" i="5"/>
  <c r="C225" i="5"/>
  <c r="D224" i="5"/>
  <c r="K224" i="5" a="1"/>
  <c r="K224" i="5" s="1"/>
  <c r="I224" i="8" l="1"/>
  <c r="J224" i="8" s="1"/>
  <c r="I223" i="9"/>
  <c r="J223" i="9" s="1"/>
  <c r="K225" i="9" a="1"/>
  <c r="K225" i="9" s="1"/>
  <c r="C226" i="9"/>
  <c r="D225" i="9"/>
  <c r="G224" i="9"/>
  <c r="E224" i="9"/>
  <c r="H224" i="9"/>
  <c r="F224" i="9"/>
  <c r="H225" i="8"/>
  <c r="G225" i="8"/>
  <c r="F225" i="8"/>
  <c r="E225" i="8"/>
  <c r="K226" i="8" a="1"/>
  <c r="K226" i="8" s="1"/>
  <c r="D226" i="8"/>
  <c r="C227" i="8"/>
  <c r="I223" i="5"/>
  <c r="D225" i="5"/>
  <c r="C226" i="5"/>
  <c r="K225" i="5" a="1"/>
  <c r="K225" i="5" s="1"/>
  <c r="E224" i="5"/>
  <c r="H224" i="5"/>
  <c r="G224" i="5"/>
  <c r="F224" i="5"/>
  <c r="I224" i="9" l="1"/>
  <c r="J224" i="9" s="1"/>
  <c r="I225" i="8"/>
  <c r="J225" i="8" s="1"/>
  <c r="F225" i="9"/>
  <c r="H225" i="9"/>
  <c r="G225" i="9"/>
  <c r="E225" i="9"/>
  <c r="C227" i="9"/>
  <c r="D226" i="9"/>
  <c r="K226" i="9" a="1"/>
  <c r="K226" i="9" s="1"/>
  <c r="K227" i="8" a="1"/>
  <c r="K227" i="8" s="1"/>
  <c r="C228" i="8"/>
  <c r="D227" i="8"/>
  <c r="G226" i="8"/>
  <c r="F226" i="8"/>
  <c r="E226" i="8"/>
  <c r="H226" i="8"/>
  <c r="I224" i="5"/>
  <c r="D226" i="5"/>
  <c r="C227" i="5"/>
  <c r="K226" i="5" a="1"/>
  <c r="K226" i="5" s="1"/>
  <c r="H225" i="5"/>
  <c r="G225" i="5"/>
  <c r="F225" i="5"/>
  <c r="E225" i="5"/>
  <c r="I226" i="8" l="1"/>
  <c r="J226" i="8" s="1"/>
  <c r="I225" i="9"/>
  <c r="J225" i="9" s="1"/>
  <c r="E226" i="9"/>
  <c r="G226" i="9"/>
  <c r="F226" i="9"/>
  <c r="H226" i="9"/>
  <c r="C228" i="9"/>
  <c r="D227" i="9"/>
  <c r="K227" i="9" a="1"/>
  <c r="K227" i="9" s="1"/>
  <c r="F227" i="8"/>
  <c r="E227" i="8"/>
  <c r="H227" i="8"/>
  <c r="G227" i="8"/>
  <c r="C229" i="8"/>
  <c r="D228" i="8"/>
  <c r="J228" i="8" s="1"/>
  <c r="K228" i="8" a="1"/>
  <c r="K228" i="8" s="1"/>
  <c r="I225" i="5"/>
  <c r="C228" i="5"/>
  <c r="D227" i="5"/>
  <c r="K227" i="5" a="1"/>
  <c r="K227" i="5" s="1"/>
  <c r="F226" i="5"/>
  <c r="I226" i="5" s="1"/>
  <c r="H226" i="5"/>
  <c r="G226" i="5"/>
  <c r="E226" i="5"/>
  <c r="I227" i="8" l="1"/>
  <c r="I226" i="9"/>
  <c r="J226" i="9" s="1"/>
  <c r="H227" i="9"/>
  <c r="F227" i="9"/>
  <c r="E227" i="9"/>
  <c r="G227" i="9"/>
  <c r="C229" i="9"/>
  <c r="D228" i="9"/>
  <c r="J228" i="9" s="1"/>
  <c r="K228" i="9" a="1"/>
  <c r="K228" i="9" s="1"/>
  <c r="E228" i="8"/>
  <c r="H228" i="8"/>
  <c r="G228" i="8"/>
  <c r="F228" i="8"/>
  <c r="K229" i="8" a="1"/>
  <c r="K229" i="8" s="1"/>
  <c r="D229" i="8"/>
  <c r="C230" i="8"/>
  <c r="H227" i="5"/>
  <c r="G227" i="5"/>
  <c r="E227" i="5"/>
  <c r="F227" i="5"/>
  <c r="K228" i="5" a="1"/>
  <c r="K228" i="5" s="1"/>
  <c r="C229" i="5"/>
  <c r="D228" i="5"/>
  <c r="I228" i="8" l="1"/>
  <c r="L228" i="8" s="1"/>
  <c r="I227" i="9"/>
  <c r="J227" i="9" s="1"/>
  <c r="G228" i="9"/>
  <c r="E228" i="9"/>
  <c r="F228" i="9"/>
  <c r="H228" i="9"/>
  <c r="K229" i="9" a="1"/>
  <c r="K229" i="9" s="1"/>
  <c r="C230" i="9"/>
  <c r="D229" i="9"/>
  <c r="J229" i="9" s="1"/>
  <c r="G229" i="8"/>
  <c r="F229" i="8"/>
  <c r="E229" i="8"/>
  <c r="H229" i="8"/>
  <c r="K230" i="8" a="1"/>
  <c r="K230" i="8" s="1"/>
  <c r="C231" i="8"/>
  <c r="D230" i="8"/>
  <c r="I227" i="5"/>
  <c r="G228" i="5"/>
  <c r="F228" i="5"/>
  <c r="H228" i="5"/>
  <c r="E228" i="5"/>
  <c r="D229" i="5"/>
  <c r="K229" i="5" a="1"/>
  <c r="K229" i="5" s="1"/>
  <c r="C230" i="5"/>
  <c r="I229" i="8" l="1"/>
  <c r="J229" i="8" s="1"/>
  <c r="I228" i="9"/>
  <c r="L228" i="9" s="1"/>
  <c r="C231" i="9"/>
  <c r="D230" i="9"/>
  <c r="K230" i="9" a="1"/>
  <c r="K230" i="9" s="1"/>
  <c r="E229" i="9"/>
  <c r="G229" i="9"/>
  <c r="H229" i="9"/>
  <c r="F229" i="9"/>
  <c r="F230" i="8"/>
  <c r="E230" i="8"/>
  <c r="H230" i="8"/>
  <c r="G230" i="8"/>
  <c r="C232" i="8"/>
  <c r="D231" i="8"/>
  <c r="K231" i="8" a="1"/>
  <c r="K231" i="8" s="1"/>
  <c r="I228" i="5"/>
  <c r="L228" i="5" s="1"/>
  <c r="H229" i="5"/>
  <c r="G229" i="5"/>
  <c r="F229" i="5"/>
  <c r="E229" i="5"/>
  <c r="K230" i="5" a="1"/>
  <c r="K230" i="5" s="1"/>
  <c r="C231" i="5"/>
  <c r="D230" i="5"/>
  <c r="I229" i="5" l="1"/>
  <c r="I230" i="8"/>
  <c r="J230" i="8" s="1"/>
  <c r="I229" i="9"/>
  <c r="H230" i="9"/>
  <c r="F230" i="9"/>
  <c r="G230" i="9"/>
  <c r="E230" i="9"/>
  <c r="C232" i="9"/>
  <c r="D231" i="9"/>
  <c r="K231" i="9" a="1"/>
  <c r="K231" i="9" s="1"/>
  <c r="E231" i="8"/>
  <c r="H231" i="8"/>
  <c r="G231" i="8"/>
  <c r="F231" i="8"/>
  <c r="C233" i="8"/>
  <c r="D232" i="8"/>
  <c r="K232" i="8" a="1"/>
  <c r="K232" i="8" s="1"/>
  <c r="F230" i="5"/>
  <c r="E230" i="5"/>
  <c r="G230" i="5"/>
  <c r="H230" i="5"/>
  <c r="C232" i="5"/>
  <c r="D231" i="5"/>
  <c r="K231" i="5" a="1"/>
  <c r="K231" i="5" s="1"/>
  <c r="I231" i="8" l="1"/>
  <c r="J231" i="8" s="1"/>
  <c r="I230" i="9"/>
  <c r="J230" i="9" s="1"/>
  <c r="G231" i="9"/>
  <c r="E231" i="9"/>
  <c r="H231" i="9"/>
  <c r="F231" i="9"/>
  <c r="K232" i="9" a="1"/>
  <c r="K232" i="9" s="1"/>
  <c r="C233" i="9"/>
  <c r="D232" i="9"/>
  <c r="H232" i="8"/>
  <c r="G232" i="8"/>
  <c r="F232" i="8"/>
  <c r="I232" i="8" s="1"/>
  <c r="J232" i="8" s="1"/>
  <c r="E232" i="8"/>
  <c r="K233" i="8" a="1"/>
  <c r="K233" i="8" s="1"/>
  <c r="D233" i="8"/>
  <c r="C234" i="8"/>
  <c r="I230" i="5"/>
  <c r="E231" i="5"/>
  <c r="H231" i="5"/>
  <c r="G231" i="5"/>
  <c r="F231" i="5"/>
  <c r="K232" i="5" a="1"/>
  <c r="K232" i="5" s="1"/>
  <c r="C233" i="5"/>
  <c r="D232" i="5"/>
  <c r="I231" i="9" l="1"/>
  <c r="J231" i="9" s="1"/>
  <c r="I231" i="5"/>
  <c r="F232" i="9"/>
  <c r="H232" i="9"/>
  <c r="G232" i="9"/>
  <c r="E232" i="9"/>
  <c r="K233" i="9" a="1"/>
  <c r="K233" i="9" s="1"/>
  <c r="C234" i="9"/>
  <c r="D233" i="9"/>
  <c r="K234" i="8" a="1"/>
  <c r="K234" i="8" s="1"/>
  <c r="C235" i="8"/>
  <c r="D234" i="8"/>
  <c r="G233" i="8"/>
  <c r="F233" i="8"/>
  <c r="E233" i="8"/>
  <c r="H233" i="8"/>
  <c r="G232" i="5"/>
  <c r="F232" i="5"/>
  <c r="E232" i="5"/>
  <c r="H232" i="5"/>
  <c r="C234" i="5"/>
  <c r="D233" i="5"/>
  <c r="K233" i="5" a="1"/>
  <c r="K233" i="5" s="1"/>
  <c r="I233" i="8" l="1"/>
  <c r="J233" i="8" s="1"/>
  <c r="I232" i="9"/>
  <c r="J232" i="9" s="1"/>
  <c r="E233" i="9"/>
  <c r="G233" i="9"/>
  <c r="F233" i="9"/>
  <c r="H233" i="9"/>
  <c r="C235" i="9"/>
  <c r="D234" i="9"/>
  <c r="K234" i="9" a="1"/>
  <c r="K234" i="9" s="1"/>
  <c r="C236" i="8"/>
  <c r="D235" i="8"/>
  <c r="K235" i="8" a="1"/>
  <c r="K235" i="8" s="1"/>
  <c r="F234" i="8"/>
  <c r="E234" i="8"/>
  <c r="H234" i="8"/>
  <c r="G234" i="8"/>
  <c r="I232" i="5"/>
  <c r="E233" i="5"/>
  <c r="H233" i="5"/>
  <c r="G233" i="5"/>
  <c r="F233" i="5"/>
  <c r="K234" i="5" a="1"/>
  <c r="K234" i="5" s="1"/>
  <c r="C235" i="5"/>
  <c r="D234" i="5"/>
  <c r="J235" i="8" l="1"/>
  <c r="I233" i="5"/>
  <c r="I234" i="8"/>
  <c r="I233" i="9"/>
  <c r="J233" i="9" s="1"/>
  <c r="H234" i="9"/>
  <c r="F234" i="9"/>
  <c r="E234" i="9"/>
  <c r="G234" i="9"/>
  <c r="C236" i="9"/>
  <c r="D235" i="9"/>
  <c r="J235" i="9" s="1"/>
  <c r="K235" i="9" a="1"/>
  <c r="K235" i="9" s="1"/>
  <c r="E235" i="8"/>
  <c r="H235" i="8"/>
  <c r="G235" i="8"/>
  <c r="F235" i="8"/>
  <c r="K236" i="8" a="1"/>
  <c r="K236" i="8" s="1"/>
  <c r="D236" i="8"/>
  <c r="C237" i="8"/>
  <c r="G234" i="5"/>
  <c r="F234" i="5"/>
  <c r="E234" i="5"/>
  <c r="H234" i="5"/>
  <c r="C236" i="5"/>
  <c r="D235" i="5"/>
  <c r="K235" i="5" a="1"/>
  <c r="K235" i="5" s="1"/>
  <c r="I235" i="8" l="1"/>
  <c r="L235" i="8" s="1"/>
  <c r="I234" i="9"/>
  <c r="J234" i="9" s="1"/>
  <c r="G235" i="9"/>
  <c r="E235" i="9"/>
  <c r="H235" i="9"/>
  <c r="F235" i="9"/>
  <c r="K236" i="9" a="1"/>
  <c r="K236" i="9" s="1"/>
  <c r="D236" i="9"/>
  <c r="J236" i="9" s="1"/>
  <c r="C237" i="9"/>
  <c r="K237" i="8" a="1"/>
  <c r="K237" i="8" s="1"/>
  <c r="C238" i="8"/>
  <c r="D237" i="8"/>
  <c r="I234" i="5"/>
  <c r="F235" i="5"/>
  <c r="E235" i="5"/>
  <c r="H235" i="5"/>
  <c r="G235" i="5"/>
  <c r="K236" i="5" a="1"/>
  <c r="K236" i="5" s="1"/>
  <c r="C237" i="5"/>
  <c r="D236" i="5"/>
  <c r="I235" i="5" l="1"/>
  <c r="L235" i="5" s="1"/>
  <c r="I235" i="9"/>
  <c r="L235" i="9" s="1"/>
  <c r="E236" i="9"/>
  <c r="G236" i="9"/>
  <c r="F236" i="9"/>
  <c r="H236" i="9"/>
  <c r="C238" i="9"/>
  <c r="D237" i="9"/>
  <c r="K237" i="9" a="1"/>
  <c r="K237" i="9" s="1"/>
  <c r="F237" i="8"/>
  <c r="E237" i="8"/>
  <c r="H237" i="8"/>
  <c r="G237" i="8"/>
  <c r="C239" i="8"/>
  <c r="D238" i="8"/>
  <c r="K238" i="8" a="1"/>
  <c r="K238" i="8" s="1"/>
  <c r="G236" i="5"/>
  <c r="F236" i="5"/>
  <c r="E236" i="5"/>
  <c r="H236" i="5"/>
  <c r="C238" i="5"/>
  <c r="D237" i="5"/>
  <c r="K237" i="5" a="1"/>
  <c r="K237" i="5" s="1"/>
  <c r="I237" i="8" l="1"/>
  <c r="J237" i="8" s="1"/>
  <c r="I236" i="9"/>
  <c r="H237" i="9"/>
  <c r="F237" i="9"/>
  <c r="E237" i="9"/>
  <c r="G237" i="9"/>
  <c r="C239" i="9"/>
  <c r="D238" i="9"/>
  <c r="K238" i="9" a="1"/>
  <c r="K238" i="9" s="1"/>
  <c r="E238" i="8"/>
  <c r="H238" i="8"/>
  <c r="G238" i="8"/>
  <c r="F238" i="8"/>
  <c r="C240" i="8"/>
  <c r="D239" i="8"/>
  <c r="K239" i="8" a="1"/>
  <c r="K239" i="8" s="1"/>
  <c r="I236" i="5"/>
  <c r="E237" i="5"/>
  <c r="H237" i="5"/>
  <c r="G237" i="5"/>
  <c r="F237" i="5"/>
  <c r="K238" i="5" a="1"/>
  <c r="K238" i="5" s="1"/>
  <c r="C239" i="5"/>
  <c r="D238" i="5"/>
  <c r="I237" i="5" l="1"/>
  <c r="I238" i="8"/>
  <c r="J238" i="8" s="1"/>
  <c r="I237" i="9"/>
  <c r="J237" i="9" s="1"/>
  <c r="G238" i="9"/>
  <c r="E238" i="9"/>
  <c r="H238" i="9"/>
  <c r="F238" i="9"/>
  <c r="K239" i="9" a="1"/>
  <c r="K239" i="9" s="1"/>
  <c r="C240" i="9"/>
  <c r="D239" i="9"/>
  <c r="K240" i="8" a="1"/>
  <c r="K240" i="8" s="1"/>
  <c r="D240" i="8"/>
  <c r="C241" i="8"/>
  <c r="H239" i="8"/>
  <c r="G239" i="8"/>
  <c r="F239" i="8"/>
  <c r="E239" i="8"/>
  <c r="G238" i="5"/>
  <c r="F238" i="5"/>
  <c r="E238" i="5"/>
  <c r="H238" i="5"/>
  <c r="C240" i="5"/>
  <c r="D239" i="5"/>
  <c r="K239" i="5" a="1"/>
  <c r="K239" i="5" s="1"/>
  <c r="I239" i="8" l="1"/>
  <c r="J239" i="8" s="1"/>
  <c r="I238" i="9"/>
  <c r="J238" i="9" s="1"/>
  <c r="C241" i="9"/>
  <c r="D240" i="9"/>
  <c r="K240" i="9" a="1"/>
  <c r="K240" i="9" s="1"/>
  <c r="F239" i="9"/>
  <c r="E239" i="9"/>
  <c r="H239" i="9"/>
  <c r="G239" i="9"/>
  <c r="K241" i="8" a="1"/>
  <c r="K241" i="8" s="1"/>
  <c r="C242" i="8"/>
  <c r="D241" i="8"/>
  <c r="G240" i="8"/>
  <c r="F240" i="8"/>
  <c r="E240" i="8"/>
  <c r="H240" i="8"/>
  <c r="I238" i="5"/>
  <c r="E239" i="5"/>
  <c r="H239" i="5"/>
  <c r="G239" i="5"/>
  <c r="F239" i="5"/>
  <c r="I239" i="5" s="1"/>
  <c r="K240" i="5" a="1"/>
  <c r="K240" i="5" s="1"/>
  <c r="C241" i="5"/>
  <c r="D240" i="5"/>
  <c r="I240" i="8" l="1"/>
  <c r="J240" i="8" s="1"/>
  <c r="I239" i="9"/>
  <c r="J239" i="9" s="1"/>
  <c r="E240" i="9"/>
  <c r="H240" i="9"/>
  <c r="G240" i="9"/>
  <c r="F240" i="9"/>
  <c r="C242" i="9"/>
  <c r="D241" i="9"/>
  <c r="K241" i="9" a="1"/>
  <c r="K241" i="9" s="1"/>
  <c r="F241" i="8"/>
  <c r="E241" i="8"/>
  <c r="H241" i="8"/>
  <c r="G241" i="8"/>
  <c r="C243" i="8"/>
  <c r="D242" i="8"/>
  <c r="J242" i="8" s="1"/>
  <c r="K242" i="8" a="1"/>
  <c r="K242" i="8" s="1"/>
  <c r="G240" i="5"/>
  <c r="F240" i="5"/>
  <c r="E240" i="5"/>
  <c r="H240" i="5"/>
  <c r="C242" i="5"/>
  <c r="D241" i="5"/>
  <c r="K241" i="5" a="1"/>
  <c r="K241" i="5" s="1"/>
  <c r="I240" i="5" l="1"/>
  <c r="I241" i="8"/>
  <c r="I240" i="9"/>
  <c r="J240" i="9" s="1"/>
  <c r="K242" i="9" a="1"/>
  <c r="K242" i="9" s="1"/>
  <c r="C243" i="9"/>
  <c r="D242" i="9"/>
  <c r="J242" i="9" s="1"/>
  <c r="H241" i="9"/>
  <c r="G241" i="9"/>
  <c r="I241" i="9" s="1"/>
  <c r="J241" i="9" s="1"/>
  <c r="F241" i="9"/>
  <c r="E241" i="9"/>
  <c r="E242" i="8"/>
  <c r="H242" i="8"/>
  <c r="G242" i="8"/>
  <c r="F242" i="8"/>
  <c r="K243" i="8" a="1"/>
  <c r="K243" i="8" s="1"/>
  <c r="D243" i="8"/>
  <c r="C244" i="8"/>
  <c r="E241" i="5"/>
  <c r="H241" i="5"/>
  <c r="G241" i="5"/>
  <c r="F241" i="5"/>
  <c r="D242" i="5"/>
  <c r="K242" i="5" a="1"/>
  <c r="K242" i="5" s="1"/>
  <c r="C243" i="5"/>
  <c r="I242" i="8" l="1"/>
  <c r="L242" i="8" s="1"/>
  <c r="I241" i="5"/>
  <c r="G242" i="9"/>
  <c r="F242" i="9"/>
  <c r="E242" i="9"/>
  <c r="H242" i="9"/>
  <c r="C244" i="9"/>
  <c r="D243" i="9"/>
  <c r="J243" i="9" s="1"/>
  <c r="K243" i="9" a="1"/>
  <c r="K243" i="9" s="1"/>
  <c r="G243" i="8"/>
  <c r="F243" i="8"/>
  <c r="E243" i="8"/>
  <c r="I243" i="8" s="1"/>
  <c r="J243" i="8" s="1"/>
  <c r="H243" i="8"/>
  <c r="K244" i="8" a="1"/>
  <c r="K244" i="8" s="1"/>
  <c r="C245" i="8"/>
  <c r="D244" i="8"/>
  <c r="C244" i="5"/>
  <c r="D243" i="5"/>
  <c r="K243" i="5" a="1"/>
  <c r="K243" i="5" s="1"/>
  <c r="H242" i="5"/>
  <c r="G242" i="5"/>
  <c r="F242" i="5"/>
  <c r="E242" i="5"/>
  <c r="I242" i="9" l="1"/>
  <c r="L242" i="9" s="1"/>
  <c r="E243" i="9"/>
  <c r="H243" i="9"/>
  <c r="G243" i="9"/>
  <c r="F243" i="9"/>
  <c r="C245" i="9"/>
  <c r="D244" i="9"/>
  <c r="K244" i="9" a="1"/>
  <c r="K244" i="9" s="1"/>
  <c r="F244" i="8"/>
  <c r="E244" i="8"/>
  <c r="H244" i="8"/>
  <c r="G244" i="8"/>
  <c r="D245" i="8"/>
  <c r="C246" i="8"/>
  <c r="K245" i="8" a="1"/>
  <c r="K245" i="8" s="1"/>
  <c r="I242" i="5"/>
  <c r="L242" i="5" s="1"/>
  <c r="E243" i="5"/>
  <c r="H243" i="5"/>
  <c r="G243" i="5"/>
  <c r="F243" i="5"/>
  <c r="K244" i="5" a="1"/>
  <c r="K244" i="5" s="1"/>
  <c r="C245" i="5"/>
  <c r="D244" i="5"/>
  <c r="I244" i="8" l="1"/>
  <c r="J244" i="8" s="1"/>
  <c r="I243" i="9"/>
  <c r="H244" i="9"/>
  <c r="G244" i="9"/>
  <c r="F244" i="9"/>
  <c r="E244" i="9"/>
  <c r="K245" i="9" a="1"/>
  <c r="K245" i="9" s="1"/>
  <c r="C246" i="9"/>
  <c r="D245" i="9"/>
  <c r="E245" i="8"/>
  <c r="H245" i="8"/>
  <c r="G245" i="8"/>
  <c r="F245" i="8"/>
  <c r="K246" i="8" a="1"/>
  <c r="K246" i="8" s="1"/>
  <c r="C247" i="8"/>
  <c r="D246" i="8"/>
  <c r="I243" i="5"/>
  <c r="G244" i="5"/>
  <c r="F244" i="5"/>
  <c r="E244" i="5"/>
  <c r="H244" i="5"/>
  <c r="C246" i="5"/>
  <c r="D245" i="5"/>
  <c r="K245" i="5" a="1"/>
  <c r="K245" i="5" s="1"/>
  <c r="I245" i="8" l="1"/>
  <c r="J245" i="8" s="1"/>
  <c r="I244" i="9"/>
  <c r="J244" i="9" s="1"/>
  <c r="G245" i="9"/>
  <c r="F245" i="9"/>
  <c r="E245" i="9"/>
  <c r="H245" i="9"/>
  <c r="K246" i="9" a="1"/>
  <c r="K246" i="9" s="1"/>
  <c r="C247" i="9"/>
  <c r="D246" i="9"/>
  <c r="F246" i="8"/>
  <c r="H246" i="8"/>
  <c r="G246" i="8"/>
  <c r="E246" i="8"/>
  <c r="C248" i="8"/>
  <c r="D247" i="8"/>
  <c r="K247" i="8" a="1"/>
  <c r="K247" i="8" s="1"/>
  <c r="I244" i="5"/>
  <c r="K246" i="5" a="1"/>
  <c r="K246" i="5" s="1"/>
  <c r="C247" i="5"/>
  <c r="D246" i="5"/>
  <c r="E245" i="5"/>
  <c r="H245" i="5"/>
  <c r="G245" i="5"/>
  <c r="F245" i="5"/>
  <c r="I245" i="9" l="1"/>
  <c r="J245" i="9" s="1"/>
  <c r="I246" i="8"/>
  <c r="J246" i="8" s="1"/>
  <c r="F246" i="9"/>
  <c r="E246" i="9"/>
  <c r="H246" i="9"/>
  <c r="G246" i="9"/>
  <c r="C248" i="9"/>
  <c r="D247" i="9"/>
  <c r="K247" i="9" a="1"/>
  <c r="K247" i="9" s="1"/>
  <c r="E247" i="8"/>
  <c r="G247" i="8"/>
  <c r="F247" i="8"/>
  <c r="H247" i="8"/>
  <c r="C249" i="8"/>
  <c r="D248" i="8"/>
  <c r="K248" i="8" a="1"/>
  <c r="K248" i="8" s="1"/>
  <c r="I245" i="5"/>
  <c r="G246" i="5"/>
  <c r="F246" i="5"/>
  <c r="E246" i="5"/>
  <c r="H246" i="5"/>
  <c r="C248" i="5"/>
  <c r="D247" i="5"/>
  <c r="K247" i="5" a="1"/>
  <c r="K247" i="5" s="1"/>
  <c r="I247" i="8" l="1"/>
  <c r="J247" i="8" s="1"/>
  <c r="I246" i="9"/>
  <c r="J246" i="9" s="1"/>
  <c r="E247" i="9"/>
  <c r="H247" i="9"/>
  <c r="G247" i="9"/>
  <c r="F247" i="9"/>
  <c r="C249" i="9"/>
  <c r="D248" i="9"/>
  <c r="K248" i="9" a="1"/>
  <c r="K248" i="9" s="1"/>
  <c r="H248" i="8"/>
  <c r="F248" i="8"/>
  <c r="E248" i="8"/>
  <c r="I248" i="8"/>
  <c r="G248" i="8"/>
  <c r="K249" i="8" a="1"/>
  <c r="K249" i="8" s="1"/>
  <c r="C250" i="8"/>
  <c r="D249" i="8"/>
  <c r="J249" i="8" s="1"/>
  <c r="I246" i="5"/>
  <c r="K248" i="5" a="1"/>
  <c r="K248" i="5" s="1"/>
  <c r="C249" i="5"/>
  <c r="D248" i="5"/>
  <c r="E247" i="5"/>
  <c r="H247" i="5"/>
  <c r="G247" i="5"/>
  <c r="F247" i="5"/>
  <c r="I247" i="5" s="1"/>
  <c r="I247" i="9" l="1"/>
  <c r="J247" i="9" s="1"/>
  <c r="H248" i="9"/>
  <c r="G248" i="9"/>
  <c r="F248" i="9"/>
  <c r="E248" i="9"/>
  <c r="K249" i="9" a="1"/>
  <c r="K249" i="9" s="1"/>
  <c r="C250" i="9"/>
  <c r="D249" i="9"/>
  <c r="J249" i="9" s="1"/>
  <c r="G249" i="8"/>
  <c r="E249" i="8"/>
  <c r="H249" i="8"/>
  <c r="F249" i="8"/>
  <c r="I249" i="8" s="1"/>
  <c r="L249" i="8" s="1"/>
  <c r="C251" i="8"/>
  <c r="D250" i="8"/>
  <c r="K250" i="8" a="1"/>
  <c r="K250" i="8" s="1"/>
  <c r="G248" i="5"/>
  <c r="F248" i="5"/>
  <c r="E248" i="5"/>
  <c r="H248" i="5"/>
  <c r="C250" i="5"/>
  <c r="D249" i="5"/>
  <c r="K249" i="5" a="1"/>
  <c r="K249" i="5" s="1"/>
  <c r="I248" i="9" l="1"/>
  <c r="J248" i="9" s="1"/>
  <c r="G249" i="9"/>
  <c r="F249" i="9"/>
  <c r="E249" i="9"/>
  <c r="H249" i="9"/>
  <c r="C251" i="9"/>
  <c r="D250" i="9"/>
  <c r="J250" i="9" s="1"/>
  <c r="K250" i="9" a="1"/>
  <c r="K250" i="9" s="1"/>
  <c r="E250" i="8"/>
  <c r="H250" i="8"/>
  <c r="G250" i="8"/>
  <c r="F250" i="8"/>
  <c r="I250" i="8" s="1"/>
  <c r="J250" i="8" s="1"/>
  <c r="C252" i="8"/>
  <c r="D251" i="8"/>
  <c r="K251" i="8" a="1"/>
  <c r="K251" i="8" s="1"/>
  <c r="I248" i="5"/>
  <c r="K250" i="5" a="1"/>
  <c r="K250" i="5" s="1"/>
  <c r="C251" i="5"/>
  <c r="D250" i="5"/>
  <c r="F249" i="5"/>
  <c r="E249" i="5"/>
  <c r="H249" i="5"/>
  <c r="G249" i="5"/>
  <c r="I249" i="9" l="1"/>
  <c r="L249" i="9" s="1"/>
  <c r="E250" i="9"/>
  <c r="H250" i="9"/>
  <c r="G250" i="9"/>
  <c r="F250" i="9"/>
  <c r="C252" i="9"/>
  <c r="D251" i="9"/>
  <c r="K251" i="9" a="1"/>
  <c r="K251" i="9" s="1"/>
  <c r="H251" i="8"/>
  <c r="G251" i="8"/>
  <c r="F251" i="8"/>
  <c r="E251" i="8"/>
  <c r="I251" i="8" s="1"/>
  <c r="J251" i="8" s="1"/>
  <c r="K252" i="8" a="1"/>
  <c r="K252" i="8" s="1"/>
  <c r="C253" i="8"/>
  <c r="D252" i="8"/>
  <c r="I249" i="5"/>
  <c r="L249" i="5" s="1"/>
  <c r="G250" i="5"/>
  <c r="F250" i="5"/>
  <c r="E250" i="5"/>
  <c r="H250" i="5"/>
  <c r="C252" i="5"/>
  <c r="D251" i="5"/>
  <c r="K251" i="5" a="1"/>
  <c r="K251" i="5" s="1"/>
  <c r="N222" i="8" l="1"/>
  <c r="O222" i="8" s="1"/>
  <c r="R222" i="8" s="1"/>
  <c r="M222" i="8"/>
  <c r="I250" i="9"/>
  <c r="K252" i="9" a="1"/>
  <c r="K252" i="9" s="1"/>
  <c r="C253" i="9"/>
  <c r="D252" i="9"/>
  <c r="H251" i="9"/>
  <c r="G251" i="9"/>
  <c r="F251" i="9"/>
  <c r="E251" i="9"/>
  <c r="G252" i="8"/>
  <c r="F252" i="8"/>
  <c r="E252" i="8"/>
  <c r="H252" i="8"/>
  <c r="D253" i="8"/>
  <c r="C254" i="8"/>
  <c r="K253" i="8" a="1"/>
  <c r="K253" i="8" s="1"/>
  <c r="A253" i="8"/>
  <c r="I250" i="5"/>
  <c r="E251" i="5"/>
  <c r="H251" i="5"/>
  <c r="G251" i="5"/>
  <c r="F251" i="5"/>
  <c r="K252" i="5" a="1"/>
  <c r="K252" i="5" s="1"/>
  <c r="C253" i="5"/>
  <c r="D252" i="5"/>
  <c r="M222" i="5" l="1"/>
  <c r="N222" i="5"/>
  <c r="O222" i="5" s="1"/>
  <c r="I251" i="9"/>
  <c r="J251" i="9" s="1"/>
  <c r="I252" i="8"/>
  <c r="J252" i="8" s="1"/>
  <c r="G252" i="9"/>
  <c r="F252" i="9"/>
  <c r="E252" i="9"/>
  <c r="H252" i="9"/>
  <c r="C254" i="9"/>
  <c r="D253" i="9"/>
  <c r="K253" i="9" a="1"/>
  <c r="K253" i="9" s="1"/>
  <c r="A253" i="9"/>
  <c r="N222" i="9"/>
  <c r="O222" i="9" s="1"/>
  <c r="R222" i="9" s="1"/>
  <c r="M222" i="9"/>
  <c r="C255" i="8"/>
  <c r="D254" i="8"/>
  <c r="K254" i="8" a="1"/>
  <c r="K254" i="8" s="1"/>
  <c r="E253" i="8"/>
  <c r="H253" i="8"/>
  <c r="G253" i="8"/>
  <c r="F253" i="8"/>
  <c r="I251" i="5"/>
  <c r="D253" i="5"/>
  <c r="K253" i="5" a="1"/>
  <c r="K253" i="5" s="1"/>
  <c r="C254" i="5"/>
  <c r="A253" i="5"/>
  <c r="G252" i="5"/>
  <c r="F252" i="5"/>
  <c r="E252" i="5"/>
  <c r="H252" i="5"/>
  <c r="I253" i="8" l="1"/>
  <c r="J253" i="8" s="1"/>
  <c r="I252" i="9"/>
  <c r="J252" i="9" s="1"/>
  <c r="E253" i="9"/>
  <c r="H253" i="9"/>
  <c r="G253" i="9"/>
  <c r="F253" i="9"/>
  <c r="C255" i="9"/>
  <c r="D254" i="9"/>
  <c r="K254" i="9" a="1"/>
  <c r="K254" i="9" s="1"/>
  <c r="E254" i="8"/>
  <c r="H254" i="8"/>
  <c r="G254" i="8"/>
  <c r="F254" i="8"/>
  <c r="C256" i="8"/>
  <c r="D255" i="8"/>
  <c r="K255" i="8" a="1"/>
  <c r="K255" i="8" s="1"/>
  <c r="I252" i="5"/>
  <c r="R222" i="5"/>
  <c r="H253" i="5"/>
  <c r="G253" i="5"/>
  <c r="F253" i="5"/>
  <c r="E253" i="5"/>
  <c r="C255" i="5"/>
  <c r="D254" i="5"/>
  <c r="K254" i="5" a="1"/>
  <c r="K254" i="5" s="1"/>
  <c r="I253" i="5" l="1"/>
  <c r="I253" i="9"/>
  <c r="J253" i="9" s="1"/>
  <c r="I254" i="8"/>
  <c r="J254" i="8" s="1"/>
  <c r="K255" i="9" a="1"/>
  <c r="K255" i="9" s="1"/>
  <c r="C256" i="9"/>
  <c r="D255" i="9"/>
  <c r="H254" i="9"/>
  <c r="G254" i="9"/>
  <c r="F254" i="9"/>
  <c r="E254" i="9"/>
  <c r="H255" i="8"/>
  <c r="G255" i="8"/>
  <c r="F255" i="8"/>
  <c r="E255" i="8"/>
  <c r="K256" i="8" a="1"/>
  <c r="K256" i="8" s="1"/>
  <c r="C257" i="8"/>
  <c r="D256" i="8"/>
  <c r="J256" i="8" s="1"/>
  <c r="K255" i="5" a="1"/>
  <c r="K255" i="5" s="1"/>
  <c r="D255" i="5"/>
  <c r="C256" i="5"/>
  <c r="E254" i="5"/>
  <c r="H254" i="5"/>
  <c r="G254" i="5"/>
  <c r="F254" i="5"/>
  <c r="I255" i="8" l="1"/>
  <c r="I254" i="9"/>
  <c r="J254" i="9" s="1"/>
  <c r="G255" i="9"/>
  <c r="F255" i="9"/>
  <c r="E255" i="9"/>
  <c r="H255" i="9"/>
  <c r="K256" i="9" a="1"/>
  <c r="K256" i="9" s="1"/>
  <c r="C257" i="9"/>
  <c r="D256" i="9"/>
  <c r="J256" i="9" s="1"/>
  <c r="G256" i="8"/>
  <c r="F256" i="8"/>
  <c r="E256" i="8"/>
  <c r="H256" i="8"/>
  <c r="C258" i="8"/>
  <c r="D257" i="8"/>
  <c r="K257" i="8" a="1"/>
  <c r="K257" i="8" s="1"/>
  <c r="I254" i="5"/>
  <c r="C257" i="5"/>
  <c r="D256" i="5"/>
  <c r="K256" i="5" a="1"/>
  <c r="K256" i="5" s="1"/>
  <c r="G255" i="5"/>
  <c r="F255" i="5"/>
  <c r="E255" i="5"/>
  <c r="H255" i="5"/>
  <c r="I256" i="8" l="1"/>
  <c r="L256" i="8" s="1"/>
  <c r="I255" i="9"/>
  <c r="J255" i="9" s="1"/>
  <c r="C258" i="9"/>
  <c r="D257" i="9"/>
  <c r="J257" i="9" s="1"/>
  <c r="K257" i="9" a="1"/>
  <c r="K257" i="9" s="1"/>
  <c r="F256" i="9"/>
  <c r="E256" i="9"/>
  <c r="H256" i="9"/>
  <c r="G256" i="9"/>
  <c r="E257" i="8"/>
  <c r="H257" i="8"/>
  <c r="G257" i="8"/>
  <c r="F257" i="8"/>
  <c r="C259" i="8"/>
  <c r="D258" i="8"/>
  <c r="K258" i="8" a="1"/>
  <c r="K258" i="8" s="1"/>
  <c r="I255" i="5"/>
  <c r="F256" i="5"/>
  <c r="E256" i="5"/>
  <c r="H256" i="5"/>
  <c r="G256" i="5"/>
  <c r="K257" i="5" a="1"/>
  <c r="K257" i="5" s="1"/>
  <c r="C258" i="5"/>
  <c r="D257" i="5"/>
  <c r="I256" i="5" l="1"/>
  <c r="L256" i="5" s="1"/>
  <c r="I257" i="8"/>
  <c r="J257" i="8" s="1"/>
  <c r="I256" i="9"/>
  <c r="L256" i="9" s="1"/>
  <c r="H257" i="9"/>
  <c r="G257" i="9"/>
  <c r="F257" i="9"/>
  <c r="E257" i="9"/>
  <c r="K258" i="9" a="1"/>
  <c r="K258" i="9" s="1"/>
  <c r="C259" i="9"/>
  <c r="D258" i="9"/>
  <c r="H258" i="8"/>
  <c r="G258" i="8"/>
  <c r="F258" i="8"/>
  <c r="E258" i="8"/>
  <c r="K259" i="8" a="1"/>
  <c r="K259" i="8" s="1"/>
  <c r="C260" i="8"/>
  <c r="D259" i="8"/>
  <c r="G257" i="5"/>
  <c r="F257" i="5"/>
  <c r="E257" i="5"/>
  <c r="H257" i="5"/>
  <c r="K258" i="5" a="1"/>
  <c r="K258" i="5" s="1"/>
  <c r="D258" i="5"/>
  <c r="C259" i="5"/>
  <c r="I258" i="8" l="1"/>
  <c r="J258" i="8" s="1"/>
  <c r="I257" i="9"/>
  <c r="K259" i="9" a="1"/>
  <c r="K259" i="9" s="1"/>
  <c r="C260" i="9"/>
  <c r="D259" i="9"/>
  <c r="G258" i="9"/>
  <c r="F258" i="9"/>
  <c r="E258" i="9"/>
  <c r="H258" i="9"/>
  <c r="G259" i="8"/>
  <c r="F259" i="8"/>
  <c r="E259" i="8"/>
  <c r="H259" i="8"/>
  <c r="K260" i="8" a="1"/>
  <c r="K260" i="8" s="1"/>
  <c r="C261" i="8"/>
  <c r="D260" i="8"/>
  <c r="I257" i="5"/>
  <c r="D259" i="5"/>
  <c r="K259" i="5" a="1"/>
  <c r="K259" i="5" s="1"/>
  <c r="C260" i="5"/>
  <c r="F258" i="5"/>
  <c r="E258" i="5"/>
  <c r="H258" i="5"/>
  <c r="G258" i="5"/>
  <c r="I258" i="5" l="1"/>
  <c r="I259" i="8"/>
  <c r="J259" i="8" s="1"/>
  <c r="I258" i="9"/>
  <c r="J258" i="9" s="1"/>
  <c r="E259" i="9"/>
  <c r="H259" i="9"/>
  <c r="G259" i="9"/>
  <c r="F259" i="9"/>
  <c r="C261" i="9"/>
  <c r="D260" i="9"/>
  <c r="K260" i="9" a="1"/>
  <c r="K260" i="9" s="1"/>
  <c r="F260" i="8"/>
  <c r="E260" i="8"/>
  <c r="H260" i="8"/>
  <c r="G260" i="8"/>
  <c r="C262" i="8"/>
  <c r="D261" i="8"/>
  <c r="K261" i="8" a="1"/>
  <c r="K261" i="8" s="1"/>
  <c r="H259" i="5"/>
  <c r="G259" i="5"/>
  <c r="F259" i="5"/>
  <c r="E259" i="5"/>
  <c r="C261" i="5"/>
  <c r="D260" i="5"/>
  <c r="K260" i="5" a="1"/>
  <c r="K260" i="5" s="1"/>
  <c r="I259" i="5" l="1"/>
  <c r="I260" i="8"/>
  <c r="J260" i="8" s="1"/>
  <c r="I259" i="9"/>
  <c r="J259" i="9" s="1"/>
  <c r="C262" i="9"/>
  <c r="D261" i="9"/>
  <c r="K261" i="9" a="1"/>
  <c r="K261" i="9" s="1"/>
  <c r="E260" i="9"/>
  <c r="H260" i="9"/>
  <c r="G260" i="9"/>
  <c r="F260" i="9"/>
  <c r="E261" i="8"/>
  <c r="H261" i="8"/>
  <c r="G261" i="8"/>
  <c r="F261" i="8"/>
  <c r="C263" i="8"/>
  <c r="D262" i="8"/>
  <c r="K262" i="8" a="1"/>
  <c r="K262" i="8" s="1"/>
  <c r="F260" i="5"/>
  <c r="E260" i="5"/>
  <c r="H260" i="5"/>
  <c r="G260" i="5"/>
  <c r="D261" i="5"/>
  <c r="K261" i="5" a="1"/>
  <c r="K261" i="5" s="1"/>
  <c r="C262" i="5"/>
  <c r="I261" i="8" l="1"/>
  <c r="J261" i="8" s="1"/>
  <c r="I260" i="9"/>
  <c r="J260" i="9" s="1"/>
  <c r="H261" i="9"/>
  <c r="G261" i="9"/>
  <c r="F261" i="9"/>
  <c r="E261" i="9"/>
  <c r="K262" i="9" a="1"/>
  <c r="K262" i="9" s="1"/>
  <c r="C263" i="9"/>
  <c r="D262" i="9"/>
  <c r="H262" i="8"/>
  <c r="G262" i="8"/>
  <c r="F262" i="8"/>
  <c r="E262" i="8"/>
  <c r="K263" i="8" a="1"/>
  <c r="K263" i="8" s="1"/>
  <c r="C264" i="8"/>
  <c r="D263" i="8"/>
  <c r="J263" i="8" s="1"/>
  <c r="I260" i="5"/>
  <c r="H261" i="5"/>
  <c r="G261" i="5"/>
  <c r="F261" i="5"/>
  <c r="E261" i="5"/>
  <c r="K262" i="5" a="1"/>
  <c r="K262" i="5" s="1"/>
  <c r="C263" i="5"/>
  <c r="D262" i="5"/>
  <c r="I262" i="8" l="1"/>
  <c r="I261" i="5"/>
  <c r="I261" i="9"/>
  <c r="J261" i="9" s="1"/>
  <c r="G262" i="9"/>
  <c r="F262" i="9"/>
  <c r="E262" i="9"/>
  <c r="H262" i="9"/>
  <c r="K263" i="9" a="1"/>
  <c r="K263" i="9" s="1"/>
  <c r="C264" i="9"/>
  <c r="D263" i="9"/>
  <c r="J263" i="9" s="1"/>
  <c r="G263" i="8"/>
  <c r="F263" i="8"/>
  <c r="E263" i="8"/>
  <c r="I263" i="8" s="1"/>
  <c r="H263" i="8"/>
  <c r="K264" i="8" a="1"/>
  <c r="K264" i="8" s="1"/>
  <c r="D264" i="8"/>
  <c r="C265" i="8"/>
  <c r="F262" i="5"/>
  <c r="E262" i="5"/>
  <c r="H262" i="5"/>
  <c r="G262" i="5"/>
  <c r="D263" i="5"/>
  <c r="C264" i="5"/>
  <c r="K263" i="5" a="1"/>
  <c r="K263" i="5" s="1"/>
  <c r="L263" i="8" l="1"/>
  <c r="I262" i="9"/>
  <c r="J262" i="9" s="1"/>
  <c r="F263" i="9"/>
  <c r="E263" i="9"/>
  <c r="H263" i="9"/>
  <c r="G263" i="9"/>
  <c r="C265" i="9"/>
  <c r="D264" i="9"/>
  <c r="J264" i="9" s="1"/>
  <c r="K264" i="9" a="1"/>
  <c r="K264" i="9" s="1"/>
  <c r="F264" i="8"/>
  <c r="E264" i="8"/>
  <c r="H264" i="8"/>
  <c r="G264" i="8"/>
  <c r="C266" i="8"/>
  <c r="K265" i="8" a="1"/>
  <c r="K265" i="8" s="1"/>
  <c r="D265" i="8"/>
  <c r="I262" i="5"/>
  <c r="C265" i="5"/>
  <c r="D264" i="5"/>
  <c r="K264" i="5" a="1"/>
  <c r="K264" i="5" s="1"/>
  <c r="E263" i="5"/>
  <c r="H263" i="5"/>
  <c r="G263" i="5"/>
  <c r="F263" i="5"/>
  <c r="I264" i="8" l="1"/>
  <c r="J264" i="8" s="1"/>
  <c r="I263" i="5"/>
  <c r="L263" i="5" s="1"/>
  <c r="I263" i="9"/>
  <c r="L263" i="9" s="1"/>
  <c r="H264" i="9"/>
  <c r="G264" i="9"/>
  <c r="F264" i="9"/>
  <c r="E264" i="9"/>
  <c r="K265" i="9" a="1"/>
  <c r="K265" i="9" s="1"/>
  <c r="C266" i="9"/>
  <c r="D265" i="9"/>
  <c r="E265" i="8"/>
  <c r="G265" i="8"/>
  <c r="F265" i="8"/>
  <c r="H265" i="8"/>
  <c r="C267" i="8"/>
  <c r="D266" i="8"/>
  <c r="K266" i="8" a="1"/>
  <c r="K266" i="8" s="1"/>
  <c r="F264" i="5"/>
  <c r="E264" i="5"/>
  <c r="H264" i="5"/>
  <c r="G264" i="5"/>
  <c r="D265" i="5"/>
  <c r="K265" i="5" a="1"/>
  <c r="K265" i="5" s="1"/>
  <c r="C266" i="5"/>
  <c r="I265" i="8" l="1"/>
  <c r="J265" i="8" s="1"/>
  <c r="I264" i="9"/>
  <c r="G265" i="9"/>
  <c r="F265" i="9"/>
  <c r="E265" i="9"/>
  <c r="H265" i="9"/>
  <c r="K266" i="9" a="1"/>
  <c r="K266" i="9" s="1"/>
  <c r="C267" i="9"/>
  <c r="D266" i="9"/>
  <c r="H266" i="8"/>
  <c r="G266" i="8"/>
  <c r="F266" i="8"/>
  <c r="I266" i="8" s="1"/>
  <c r="J266" i="8" s="1"/>
  <c r="E266" i="8"/>
  <c r="K267" i="8" a="1"/>
  <c r="K267" i="8" s="1"/>
  <c r="D267" i="8"/>
  <c r="C268" i="8"/>
  <c r="I264" i="5"/>
  <c r="C267" i="5"/>
  <c r="D266" i="5"/>
  <c r="K266" i="5" a="1"/>
  <c r="K266" i="5" s="1"/>
  <c r="H265" i="5"/>
  <c r="G265" i="5"/>
  <c r="F265" i="5"/>
  <c r="E265" i="5"/>
  <c r="I265" i="9" l="1"/>
  <c r="J265" i="9" s="1"/>
  <c r="F266" i="9"/>
  <c r="E266" i="9"/>
  <c r="H266" i="9"/>
  <c r="G266" i="9"/>
  <c r="C268" i="9"/>
  <c r="D267" i="9"/>
  <c r="K267" i="9" a="1"/>
  <c r="K267" i="9" s="1"/>
  <c r="K268" i="8" a="1"/>
  <c r="K268" i="8" s="1"/>
  <c r="C269" i="8"/>
  <c r="D268" i="8"/>
  <c r="G267" i="8"/>
  <c r="E267" i="8"/>
  <c r="H267" i="8"/>
  <c r="F267" i="8"/>
  <c r="I265" i="5"/>
  <c r="F266" i="5"/>
  <c r="E266" i="5"/>
  <c r="H266" i="5"/>
  <c r="G266" i="5"/>
  <c r="D267" i="5"/>
  <c r="K267" i="5" a="1"/>
  <c r="K267" i="5" s="1"/>
  <c r="C268" i="5"/>
  <c r="I267" i="8" l="1"/>
  <c r="J267" i="8" s="1"/>
  <c r="I266" i="9"/>
  <c r="J266" i="9" s="1"/>
  <c r="E267" i="9"/>
  <c r="H267" i="9"/>
  <c r="G267" i="9"/>
  <c r="F267" i="9"/>
  <c r="C269" i="9"/>
  <c r="D268" i="9"/>
  <c r="K268" i="9" a="1"/>
  <c r="K268" i="9" s="1"/>
  <c r="F268" i="8"/>
  <c r="E268" i="8"/>
  <c r="H268" i="8"/>
  <c r="G268" i="8"/>
  <c r="C270" i="8"/>
  <c r="D269" i="8"/>
  <c r="K269" i="8" a="1"/>
  <c r="K269" i="8" s="1"/>
  <c r="I266" i="5"/>
  <c r="H267" i="5"/>
  <c r="G267" i="5"/>
  <c r="F267" i="5"/>
  <c r="E267" i="5"/>
  <c r="C269" i="5"/>
  <c r="D268" i="5"/>
  <c r="K268" i="5" a="1"/>
  <c r="K268" i="5" s="1"/>
  <c r="I268" i="8" l="1"/>
  <c r="J268" i="8" s="1"/>
  <c r="I267" i="9"/>
  <c r="J267" i="9" s="1"/>
  <c r="K269" i="9" a="1"/>
  <c r="K269" i="9" s="1"/>
  <c r="C270" i="9"/>
  <c r="D269" i="9"/>
  <c r="H268" i="9"/>
  <c r="G268" i="9"/>
  <c r="F268" i="9"/>
  <c r="E268" i="9"/>
  <c r="E269" i="8"/>
  <c r="H269" i="8"/>
  <c r="G269" i="8"/>
  <c r="F269" i="8"/>
  <c r="D270" i="8"/>
  <c r="J270" i="8" s="1"/>
  <c r="C271" i="8"/>
  <c r="K270" i="8" a="1"/>
  <c r="K270" i="8" s="1"/>
  <c r="I267" i="5"/>
  <c r="F268" i="5"/>
  <c r="E268" i="5"/>
  <c r="H268" i="5"/>
  <c r="G268" i="5"/>
  <c r="C270" i="5"/>
  <c r="D269" i="5"/>
  <c r="K269" i="5" a="1"/>
  <c r="K269" i="5" s="1"/>
  <c r="I269" i="8" l="1"/>
  <c r="I268" i="9"/>
  <c r="J268" i="9" s="1"/>
  <c r="G269" i="9"/>
  <c r="F269" i="9"/>
  <c r="E269" i="9"/>
  <c r="H269" i="9"/>
  <c r="K270" i="9" a="1"/>
  <c r="K270" i="9" s="1"/>
  <c r="C271" i="9"/>
  <c r="D270" i="9"/>
  <c r="J270" i="9" s="1"/>
  <c r="K271" i="8" a="1"/>
  <c r="K271" i="8" s="1"/>
  <c r="C272" i="8"/>
  <c r="D271" i="8"/>
  <c r="H270" i="8"/>
  <c r="G270" i="8"/>
  <c r="F270" i="8"/>
  <c r="E270" i="8"/>
  <c r="I268" i="5"/>
  <c r="H269" i="5"/>
  <c r="G269" i="5"/>
  <c r="F269" i="5"/>
  <c r="E269" i="5"/>
  <c r="K270" i="5" a="1"/>
  <c r="K270" i="5" s="1"/>
  <c r="C271" i="5"/>
  <c r="D270" i="5"/>
  <c r="I269" i="5" l="1"/>
  <c r="I270" i="8"/>
  <c r="L270" i="8" s="1"/>
  <c r="I269" i="9"/>
  <c r="J269" i="9" s="1"/>
  <c r="F270" i="9"/>
  <c r="E270" i="9"/>
  <c r="H270" i="9"/>
  <c r="G270" i="9"/>
  <c r="C272" i="9"/>
  <c r="D271" i="9"/>
  <c r="J271" i="9" s="1"/>
  <c r="K271" i="9" a="1"/>
  <c r="K271" i="9" s="1"/>
  <c r="F271" i="8"/>
  <c r="E271" i="8"/>
  <c r="H271" i="8"/>
  <c r="G271" i="8"/>
  <c r="C273" i="8"/>
  <c r="D272" i="8"/>
  <c r="K272" i="8" a="1"/>
  <c r="K272" i="8" s="1"/>
  <c r="G270" i="5"/>
  <c r="F270" i="5"/>
  <c r="H270" i="5"/>
  <c r="E270" i="5"/>
  <c r="D271" i="5"/>
  <c r="K271" i="5" a="1"/>
  <c r="K271" i="5" s="1"/>
  <c r="C272" i="5"/>
  <c r="I271" i="8" l="1"/>
  <c r="J271" i="8" s="1"/>
  <c r="I270" i="9"/>
  <c r="L270" i="9" s="1"/>
  <c r="H271" i="9"/>
  <c r="G271" i="9"/>
  <c r="F271" i="9"/>
  <c r="E271" i="9"/>
  <c r="K272" i="9" a="1"/>
  <c r="K272" i="9" s="1"/>
  <c r="C273" i="9"/>
  <c r="D272" i="9"/>
  <c r="E272" i="8"/>
  <c r="H272" i="8"/>
  <c r="G272" i="8"/>
  <c r="F272" i="8"/>
  <c r="C274" i="8"/>
  <c r="D273" i="8"/>
  <c r="K273" i="8" a="1"/>
  <c r="K273" i="8" s="1"/>
  <c r="I270" i="5"/>
  <c r="L270" i="5" s="1"/>
  <c r="H271" i="5"/>
  <c r="G271" i="5"/>
  <c r="F271" i="5"/>
  <c r="E271" i="5"/>
  <c r="C273" i="5"/>
  <c r="D272" i="5"/>
  <c r="K272" i="5" a="1"/>
  <c r="K272" i="5" s="1"/>
  <c r="I271" i="5" l="1"/>
  <c r="I272" i="8"/>
  <c r="J272" i="8" s="1"/>
  <c r="I271" i="9"/>
  <c r="G272" i="9"/>
  <c r="F272" i="9"/>
  <c r="E272" i="9"/>
  <c r="H272" i="9"/>
  <c r="K273" i="9" a="1"/>
  <c r="K273" i="9" s="1"/>
  <c r="C274" i="9"/>
  <c r="D273" i="9"/>
  <c r="H273" i="8"/>
  <c r="G273" i="8"/>
  <c r="F273" i="8"/>
  <c r="E273" i="8"/>
  <c r="K274" i="8" a="1"/>
  <c r="K274" i="8" s="1"/>
  <c r="C275" i="8"/>
  <c r="D274" i="8"/>
  <c r="F272" i="5"/>
  <c r="E272" i="5"/>
  <c r="H272" i="5"/>
  <c r="G272" i="5"/>
  <c r="D273" i="5"/>
  <c r="K273" i="5" a="1"/>
  <c r="K273" i="5" s="1"/>
  <c r="C274" i="5"/>
  <c r="I272" i="5" l="1"/>
  <c r="I273" i="8"/>
  <c r="J273" i="8" s="1"/>
  <c r="I272" i="9"/>
  <c r="J272" i="9" s="1"/>
  <c r="F273" i="9"/>
  <c r="E273" i="9"/>
  <c r="H273" i="9"/>
  <c r="G273" i="9"/>
  <c r="C275" i="9"/>
  <c r="D274" i="9"/>
  <c r="K274" i="9" a="1"/>
  <c r="K274" i="9" s="1"/>
  <c r="G274" i="8"/>
  <c r="F274" i="8"/>
  <c r="H274" i="8"/>
  <c r="E274" i="8"/>
  <c r="K275" i="8" a="1"/>
  <c r="K275" i="8" s="1"/>
  <c r="C276" i="8"/>
  <c r="D275" i="8"/>
  <c r="H273" i="5"/>
  <c r="G273" i="5"/>
  <c r="F273" i="5"/>
  <c r="E273" i="5"/>
  <c r="C275" i="5"/>
  <c r="D274" i="5"/>
  <c r="K274" i="5" a="1"/>
  <c r="K274" i="5" s="1"/>
  <c r="I274" i="8" l="1"/>
  <c r="J274" i="8" s="1"/>
  <c r="I273" i="9"/>
  <c r="J273" i="9" s="1"/>
  <c r="E274" i="9"/>
  <c r="H274" i="9"/>
  <c r="G274" i="9"/>
  <c r="F274" i="9"/>
  <c r="C276" i="9"/>
  <c r="D275" i="9"/>
  <c r="K275" i="9" a="1"/>
  <c r="K275" i="9" s="1"/>
  <c r="F275" i="8"/>
  <c r="E275" i="8"/>
  <c r="H275" i="8"/>
  <c r="G275" i="8"/>
  <c r="C277" i="8"/>
  <c r="D276" i="8"/>
  <c r="K276" i="8" a="1"/>
  <c r="K276" i="8" s="1"/>
  <c r="I273" i="5"/>
  <c r="F274" i="5"/>
  <c r="E274" i="5"/>
  <c r="H274" i="5"/>
  <c r="G274" i="5"/>
  <c r="D275" i="5"/>
  <c r="K275" i="5" a="1"/>
  <c r="K275" i="5" s="1"/>
  <c r="C276" i="5"/>
  <c r="I275" i="8" l="1"/>
  <c r="J275" i="8" s="1"/>
  <c r="I274" i="9"/>
  <c r="J274" i="9" s="1"/>
  <c r="K276" i="9" a="1"/>
  <c r="K276" i="9" s="1"/>
  <c r="C277" i="9"/>
  <c r="D276" i="9"/>
  <c r="H275" i="9"/>
  <c r="G275" i="9"/>
  <c r="F275" i="9"/>
  <c r="E275" i="9"/>
  <c r="E276" i="8"/>
  <c r="H276" i="8"/>
  <c r="G276" i="8"/>
  <c r="F276" i="8"/>
  <c r="D277" i="8"/>
  <c r="J277" i="8" s="1"/>
  <c r="C278" i="8"/>
  <c r="K277" i="8" a="1"/>
  <c r="K277" i="8" s="1"/>
  <c r="I274" i="5"/>
  <c r="K276" i="5" a="1"/>
  <c r="K276" i="5" s="1"/>
  <c r="C277" i="5"/>
  <c r="D276" i="5"/>
  <c r="H275" i="5"/>
  <c r="G275" i="5"/>
  <c r="F275" i="5"/>
  <c r="E275" i="5"/>
  <c r="I275" i="9" l="1"/>
  <c r="J275" i="9" s="1"/>
  <c r="I276" i="8"/>
  <c r="G276" i="9"/>
  <c r="F276" i="9"/>
  <c r="E276" i="9"/>
  <c r="H276" i="9"/>
  <c r="K277" i="9" a="1"/>
  <c r="K277" i="9" s="1"/>
  <c r="C278" i="9"/>
  <c r="D277" i="9"/>
  <c r="J277" i="9" s="1"/>
  <c r="K278" i="8" a="1"/>
  <c r="K278" i="8" s="1"/>
  <c r="C279" i="8"/>
  <c r="D278" i="8"/>
  <c r="H277" i="8"/>
  <c r="G277" i="8"/>
  <c r="F277" i="8"/>
  <c r="E277" i="8"/>
  <c r="I275" i="5"/>
  <c r="F276" i="5"/>
  <c r="E276" i="5"/>
  <c r="H276" i="5"/>
  <c r="G276" i="5"/>
  <c r="D277" i="5"/>
  <c r="K277" i="5" a="1"/>
  <c r="K277" i="5" s="1"/>
  <c r="C278" i="5"/>
  <c r="I277" i="8" l="1"/>
  <c r="L277" i="8" s="1"/>
  <c r="I276" i="9"/>
  <c r="J276" i="9" s="1"/>
  <c r="F277" i="9"/>
  <c r="E277" i="9"/>
  <c r="H277" i="9"/>
  <c r="G277" i="9"/>
  <c r="C279" i="9"/>
  <c r="D278" i="9"/>
  <c r="J278" i="9" s="1"/>
  <c r="K278" i="9" a="1"/>
  <c r="K278" i="9" s="1"/>
  <c r="F278" i="8"/>
  <c r="E278" i="8"/>
  <c r="H278" i="8"/>
  <c r="G278" i="8"/>
  <c r="C280" i="8"/>
  <c r="D279" i="8"/>
  <c r="K279" i="8" a="1"/>
  <c r="K279" i="8" s="1"/>
  <c r="I276" i="5"/>
  <c r="E277" i="5"/>
  <c r="H277" i="5"/>
  <c r="G277" i="5"/>
  <c r="F277" i="5"/>
  <c r="I277" i="5" s="1"/>
  <c r="L277" i="5" s="1"/>
  <c r="C279" i="5"/>
  <c r="D278" i="5"/>
  <c r="K278" i="5" a="1"/>
  <c r="K278" i="5" s="1"/>
  <c r="I278" i="8" l="1"/>
  <c r="J278" i="8" s="1"/>
  <c r="I277" i="9"/>
  <c r="L277" i="9" s="1"/>
  <c r="H278" i="9"/>
  <c r="G278" i="9"/>
  <c r="F278" i="9"/>
  <c r="E278" i="9"/>
  <c r="K279" i="9" a="1"/>
  <c r="K279" i="9" s="1"/>
  <c r="C280" i="9"/>
  <c r="D279" i="9"/>
  <c r="E279" i="8"/>
  <c r="H279" i="8"/>
  <c r="G279" i="8"/>
  <c r="F279" i="8"/>
  <c r="C281" i="8"/>
  <c r="D280" i="8"/>
  <c r="K280" i="8" a="1"/>
  <c r="K280" i="8" s="1"/>
  <c r="D279" i="5"/>
  <c r="K279" i="5" a="1"/>
  <c r="K279" i="5" s="1"/>
  <c r="C280" i="5"/>
  <c r="F278" i="5"/>
  <c r="E278" i="5"/>
  <c r="H278" i="5"/>
  <c r="G278" i="5"/>
  <c r="I279" i="8" l="1"/>
  <c r="J279" i="8" s="1"/>
  <c r="I278" i="9"/>
  <c r="G279" i="9"/>
  <c r="F279" i="9"/>
  <c r="E279" i="9"/>
  <c r="H279" i="9"/>
  <c r="K280" i="9" a="1"/>
  <c r="K280" i="9" s="1"/>
  <c r="C281" i="9"/>
  <c r="D280" i="9"/>
  <c r="H280" i="8"/>
  <c r="G280" i="8"/>
  <c r="F280" i="8"/>
  <c r="I280" i="8" s="1"/>
  <c r="J280" i="8" s="1"/>
  <c r="E280" i="8"/>
  <c r="K281" i="8" a="1"/>
  <c r="K281" i="8" s="1"/>
  <c r="C282" i="8"/>
  <c r="D281" i="8"/>
  <c r="I278" i="5"/>
  <c r="C281" i="5"/>
  <c r="D280" i="5"/>
  <c r="K280" i="5" a="1"/>
  <c r="K280" i="5" s="1"/>
  <c r="H279" i="5"/>
  <c r="G279" i="5"/>
  <c r="F279" i="5"/>
  <c r="E279" i="5"/>
  <c r="I279" i="5" l="1"/>
  <c r="I279" i="9"/>
  <c r="J279" i="9" s="1"/>
  <c r="F280" i="9"/>
  <c r="E280" i="9"/>
  <c r="H280" i="9"/>
  <c r="G280" i="9"/>
  <c r="C282" i="9"/>
  <c r="D281" i="9"/>
  <c r="K281" i="9" a="1"/>
  <c r="K281" i="9" s="1"/>
  <c r="G281" i="8"/>
  <c r="F281" i="8"/>
  <c r="H281" i="8"/>
  <c r="I281" i="8" s="1"/>
  <c r="J281" i="8" s="1"/>
  <c r="E281" i="8"/>
  <c r="K282" i="8" a="1"/>
  <c r="K282" i="8" s="1"/>
  <c r="C283" i="8"/>
  <c r="D282" i="8"/>
  <c r="F280" i="5"/>
  <c r="E280" i="5"/>
  <c r="H280" i="5"/>
  <c r="G280" i="5"/>
  <c r="D281" i="5"/>
  <c r="K281" i="5" a="1"/>
  <c r="K281" i="5" s="1"/>
  <c r="C282" i="5"/>
  <c r="M253" i="8" l="1"/>
  <c r="N253" i="8"/>
  <c r="O253" i="8" s="1"/>
  <c r="R253" i="8" s="1"/>
  <c r="I280" i="9"/>
  <c r="J280" i="9" s="1"/>
  <c r="E281" i="9"/>
  <c r="H281" i="9"/>
  <c r="G281" i="9"/>
  <c r="F281" i="9"/>
  <c r="D282" i="9"/>
  <c r="K282" i="9" a="1"/>
  <c r="K282" i="9" s="1"/>
  <c r="C283" i="9"/>
  <c r="F282" i="8"/>
  <c r="E282" i="8"/>
  <c r="H282" i="8"/>
  <c r="G282" i="8"/>
  <c r="D283" i="8"/>
  <c r="C284" i="8"/>
  <c r="K283" i="8" a="1"/>
  <c r="K283" i="8" s="1"/>
  <c r="A283" i="8"/>
  <c r="I280" i="5"/>
  <c r="C283" i="5"/>
  <c r="D282" i="5"/>
  <c r="K282" i="5" a="1"/>
  <c r="K282" i="5" s="1"/>
  <c r="H281" i="5"/>
  <c r="G281" i="5"/>
  <c r="F281" i="5"/>
  <c r="E281" i="5"/>
  <c r="I282" i="8" l="1"/>
  <c r="J282" i="8" s="1"/>
  <c r="M253" i="5"/>
  <c r="N253" i="5"/>
  <c r="O253" i="5" s="1"/>
  <c r="I281" i="9"/>
  <c r="J281" i="9" s="1"/>
  <c r="K283" i="9" a="1"/>
  <c r="K283" i="9" s="1"/>
  <c r="A283" i="9"/>
  <c r="C284" i="9"/>
  <c r="D283" i="9"/>
  <c r="H282" i="9"/>
  <c r="G282" i="9"/>
  <c r="F282" i="9"/>
  <c r="E282" i="9"/>
  <c r="N253" i="9"/>
  <c r="O253" i="9" s="1"/>
  <c r="R253" i="9" s="1"/>
  <c r="M253" i="9"/>
  <c r="D284" i="8"/>
  <c r="J284" i="8" s="1"/>
  <c r="C285" i="8"/>
  <c r="K284" i="8" a="1"/>
  <c r="K284" i="8" s="1"/>
  <c r="H283" i="8"/>
  <c r="G283" i="8"/>
  <c r="F283" i="8"/>
  <c r="E283" i="8"/>
  <c r="I281" i="5"/>
  <c r="F282" i="5"/>
  <c r="E282" i="5"/>
  <c r="H282" i="5"/>
  <c r="G282" i="5"/>
  <c r="K283" i="5" a="1"/>
  <c r="K283" i="5" s="1"/>
  <c r="A283" i="5"/>
  <c r="D283" i="5"/>
  <c r="C284" i="5"/>
  <c r="I283" i="8" l="1"/>
  <c r="I282" i="5"/>
  <c r="I282" i="9"/>
  <c r="J282" i="9" s="1"/>
  <c r="F283" i="9"/>
  <c r="E283" i="9"/>
  <c r="H283" i="9"/>
  <c r="G283" i="9"/>
  <c r="C285" i="9"/>
  <c r="D284" i="9"/>
  <c r="J284" i="9" s="1"/>
  <c r="K284" i="9" a="1"/>
  <c r="K284" i="9" s="1"/>
  <c r="K285" i="8" a="1"/>
  <c r="K285" i="8" s="1"/>
  <c r="C286" i="8"/>
  <c r="D285" i="8"/>
  <c r="H284" i="8"/>
  <c r="G284" i="8"/>
  <c r="E284" i="8"/>
  <c r="F284" i="8"/>
  <c r="R253" i="5"/>
  <c r="G283" i="5"/>
  <c r="F283" i="5"/>
  <c r="E283" i="5"/>
  <c r="H283" i="5"/>
  <c r="D284" i="5"/>
  <c r="C285" i="5"/>
  <c r="K284" i="5" a="1"/>
  <c r="K284" i="5" s="1"/>
  <c r="I284" i="8" l="1"/>
  <c r="L284" i="8" s="1"/>
  <c r="I283" i="5"/>
  <c r="I283" i="9"/>
  <c r="J283" i="9" s="1"/>
  <c r="E284" i="9"/>
  <c r="H284" i="9"/>
  <c r="G284" i="9"/>
  <c r="F284" i="9"/>
  <c r="K285" i="9" a="1"/>
  <c r="K285" i="9" s="1"/>
  <c r="D285" i="9"/>
  <c r="J285" i="9" s="1"/>
  <c r="C286" i="9"/>
  <c r="F285" i="8"/>
  <c r="E285" i="8"/>
  <c r="H285" i="8"/>
  <c r="G285" i="8"/>
  <c r="K286" i="8" a="1"/>
  <c r="K286" i="8" s="1"/>
  <c r="C287" i="8"/>
  <c r="D286" i="8"/>
  <c r="C286" i="5"/>
  <c r="D285" i="5"/>
  <c r="K285" i="5" a="1"/>
  <c r="K285" i="5" s="1"/>
  <c r="E284" i="5"/>
  <c r="H284" i="5"/>
  <c r="G284" i="5"/>
  <c r="F284" i="5"/>
  <c r="I285" i="8" l="1"/>
  <c r="J285" i="8" s="1"/>
  <c r="I284" i="9"/>
  <c r="L284" i="9" s="1"/>
  <c r="K286" i="9" a="1"/>
  <c r="K286" i="9" s="1"/>
  <c r="C287" i="9"/>
  <c r="D286" i="9"/>
  <c r="G285" i="9"/>
  <c r="F285" i="9"/>
  <c r="E285" i="9"/>
  <c r="H285" i="9"/>
  <c r="E286" i="8"/>
  <c r="H286" i="8"/>
  <c r="G286" i="8"/>
  <c r="F286" i="8"/>
  <c r="C288" i="8"/>
  <c r="D287" i="8"/>
  <c r="K287" i="8" a="1"/>
  <c r="K287" i="8" s="1"/>
  <c r="I284" i="5"/>
  <c r="L284" i="5" s="1"/>
  <c r="F285" i="5"/>
  <c r="E285" i="5"/>
  <c r="H285" i="5"/>
  <c r="G285" i="5"/>
  <c r="D286" i="5"/>
  <c r="K286" i="5" a="1"/>
  <c r="K286" i="5" s="1"/>
  <c r="C287" i="5"/>
  <c r="I286" i="8" l="1"/>
  <c r="J286" i="8" s="1"/>
  <c r="I285" i="9"/>
  <c r="F286" i="9"/>
  <c r="E286" i="9"/>
  <c r="H286" i="9"/>
  <c r="G286" i="9"/>
  <c r="C288" i="9"/>
  <c r="D287" i="9"/>
  <c r="K287" i="9" a="1"/>
  <c r="K287" i="9" s="1"/>
  <c r="E287" i="8"/>
  <c r="H287" i="8"/>
  <c r="G287" i="8"/>
  <c r="F287" i="8"/>
  <c r="C289" i="8"/>
  <c r="D288" i="8"/>
  <c r="K288" i="8" a="1"/>
  <c r="K288" i="8" s="1"/>
  <c r="I285" i="5"/>
  <c r="H286" i="5"/>
  <c r="G286" i="5"/>
  <c r="F286" i="5"/>
  <c r="E286" i="5"/>
  <c r="C288" i="5"/>
  <c r="D287" i="5"/>
  <c r="K287" i="5" a="1"/>
  <c r="K287" i="5" s="1"/>
  <c r="I286" i="5" l="1"/>
  <c r="I287" i="8"/>
  <c r="J287" i="8" s="1"/>
  <c r="I286" i="9"/>
  <c r="J286" i="9" s="1"/>
  <c r="E287" i="9"/>
  <c r="H287" i="9"/>
  <c r="G287" i="9"/>
  <c r="F287" i="9"/>
  <c r="C289" i="9"/>
  <c r="D288" i="9"/>
  <c r="K288" i="9" a="1"/>
  <c r="K288" i="9" s="1"/>
  <c r="H288" i="8"/>
  <c r="G288" i="8"/>
  <c r="F288" i="8"/>
  <c r="E288" i="8"/>
  <c r="I288" i="8" s="1"/>
  <c r="J288" i="8" s="1"/>
  <c r="K289" i="8" a="1"/>
  <c r="K289" i="8" s="1"/>
  <c r="C290" i="8"/>
  <c r="D289" i="8"/>
  <c r="D288" i="5"/>
  <c r="K288" i="5" a="1"/>
  <c r="K288" i="5" s="1"/>
  <c r="C289" i="5"/>
  <c r="F287" i="5"/>
  <c r="E287" i="5"/>
  <c r="H287" i="5"/>
  <c r="G287" i="5"/>
  <c r="I287" i="9" l="1"/>
  <c r="J287" i="9" s="1"/>
  <c r="K289" i="9" a="1"/>
  <c r="K289" i="9" s="1"/>
  <c r="C290" i="9"/>
  <c r="D289" i="9"/>
  <c r="H288" i="9"/>
  <c r="G288" i="9"/>
  <c r="F288" i="9"/>
  <c r="E288" i="9"/>
  <c r="G289" i="8"/>
  <c r="F289" i="8"/>
  <c r="E289" i="8"/>
  <c r="H289" i="8"/>
  <c r="K290" i="8" a="1"/>
  <c r="K290" i="8" s="1"/>
  <c r="C291" i="8"/>
  <c r="D290" i="8"/>
  <c r="I287" i="5"/>
  <c r="C290" i="5"/>
  <c r="D289" i="5"/>
  <c r="K289" i="5" a="1"/>
  <c r="K289" i="5" s="1"/>
  <c r="H288" i="5"/>
  <c r="G288" i="5"/>
  <c r="F288" i="5"/>
  <c r="E288" i="5"/>
  <c r="I288" i="5" l="1"/>
  <c r="I289" i="8"/>
  <c r="J289" i="8" s="1"/>
  <c r="I288" i="9"/>
  <c r="J288" i="9" s="1"/>
  <c r="G289" i="9"/>
  <c r="F289" i="9"/>
  <c r="E289" i="9"/>
  <c r="H289" i="9"/>
  <c r="K290" i="9" a="1"/>
  <c r="K290" i="9" s="1"/>
  <c r="C291" i="9"/>
  <c r="D290" i="9"/>
  <c r="F290" i="8"/>
  <c r="E290" i="8"/>
  <c r="H290" i="8"/>
  <c r="G290" i="8"/>
  <c r="C292" i="8"/>
  <c r="D291" i="8"/>
  <c r="J291" i="8" s="1"/>
  <c r="K291" i="8" a="1"/>
  <c r="K291" i="8" s="1"/>
  <c r="F289" i="5"/>
  <c r="E289" i="5"/>
  <c r="H289" i="5"/>
  <c r="G289" i="5"/>
  <c r="C291" i="5"/>
  <c r="D290" i="5"/>
  <c r="K290" i="5" a="1"/>
  <c r="K290" i="5" s="1"/>
  <c r="I290" i="8" l="1"/>
  <c r="I289" i="9"/>
  <c r="J289" i="9" s="1"/>
  <c r="F290" i="9"/>
  <c r="E290" i="9"/>
  <c r="H290" i="9"/>
  <c r="G290" i="9"/>
  <c r="C292" i="9"/>
  <c r="D291" i="9"/>
  <c r="J291" i="9" s="1"/>
  <c r="K291" i="9" a="1"/>
  <c r="K291" i="9" s="1"/>
  <c r="E291" i="8"/>
  <c r="H291" i="8"/>
  <c r="G291" i="8"/>
  <c r="F291" i="8"/>
  <c r="K292" i="8" a="1"/>
  <c r="K292" i="8" s="1"/>
  <c r="D292" i="8"/>
  <c r="C293" i="8"/>
  <c r="I289" i="5"/>
  <c r="H290" i="5"/>
  <c r="G290" i="5"/>
  <c r="F290" i="5"/>
  <c r="E290" i="5"/>
  <c r="K291" i="5" a="1"/>
  <c r="K291" i="5" s="1"/>
  <c r="C292" i="5"/>
  <c r="D291" i="5"/>
  <c r="I291" i="8" l="1"/>
  <c r="L291" i="8" s="1"/>
  <c r="I290" i="9"/>
  <c r="J290" i="9" s="1"/>
  <c r="E291" i="9"/>
  <c r="H291" i="9"/>
  <c r="G291" i="9"/>
  <c r="F291" i="9"/>
  <c r="K292" i="9" a="1"/>
  <c r="K292" i="9" s="1"/>
  <c r="D292" i="9"/>
  <c r="J292" i="9" s="1"/>
  <c r="C293" i="9"/>
  <c r="G292" i="8"/>
  <c r="F292" i="8"/>
  <c r="E292" i="8"/>
  <c r="I292" i="8" s="1"/>
  <c r="J292" i="8" s="1"/>
  <c r="H292" i="8"/>
  <c r="K293" i="8" a="1"/>
  <c r="K293" i="8" s="1"/>
  <c r="C294" i="8"/>
  <c r="D293" i="8"/>
  <c r="I290" i="5"/>
  <c r="G291" i="5"/>
  <c r="F291" i="5"/>
  <c r="H291" i="5"/>
  <c r="E291" i="5"/>
  <c r="D292" i="5"/>
  <c r="K292" i="5" a="1"/>
  <c r="K292" i="5" s="1"/>
  <c r="C293" i="5"/>
  <c r="I291" i="9" l="1"/>
  <c r="L291" i="9" s="1"/>
  <c r="G292" i="9"/>
  <c r="F292" i="9"/>
  <c r="E292" i="9"/>
  <c r="H292" i="9"/>
  <c r="K293" i="9" a="1"/>
  <c r="K293" i="9" s="1"/>
  <c r="C294" i="9"/>
  <c r="D293" i="9"/>
  <c r="F293" i="8"/>
  <c r="E293" i="8"/>
  <c r="H293" i="8"/>
  <c r="G293" i="8"/>
  <c r="C295" i="8"/>
  <c r="D294" i="8"/>
  <c r="K294" i="8" a="1"/>
  <c r="K294" i="8" s="1"/>
  <c r="I291" i="5"/>
  <c r="L291" i="5" s="1"/>
  <c r="H292" i="5"/>
  <c r="G292" i="5"/>
  <c r="F292" i="5"/>
  <c r="E292" i="5"/>
  <c r="C294" i="5"/>
  <c r="D293" i="5"/>
  <c r="K293" i="5" a="1"/>
  <c r="K293" i="5" s="1"/>
  <c r="I292" i="5" l="1"/>
  <c r="I293" i="8"/>
  <c r="J293" i="8" s="1"/>
  <c r="I292" i="9"/>
  <c r="G293" i="9"/>
  <c r="F293" i="9"/>
  <c r="E293" i="9"/>
  <c r="H293" i="9"/>
  <c r="K294" i="9" a="1"/>
  <c r="K294" i="9" s="1"/>
  <c r="D294" i="9"/>
  <c r="C295" i="9"/>
  <c r="E294" i="8"/>
  <c r="H294" i="8"/>
  <c r="G294" i="8"/>
  <c r="F294" i="8"/>
  <c r="C296" i="8"/>
  <c r="D295" i="8"/>
  <c r="K295" i="8" a="1"/>
  <c r="K295" i="8" s="1"/>
  <c r="F293" i="5"/>
  <c r="E293" i="5"/>
  <c r="H293" i="5"/>
  <c r="G293" i="5"/>
  <c r="D294" i="5"/>
  <c r="K294" i="5" a="1"/>
  <c r="K294" i="5" s="1"/>
  <c r="C295" i="5"/>
  <c r="I294" i="8" l="1"/>
  <c r="J294" i="8" s="1"/>
  <c r="I293" i="9"/>
  <c r="J293" i="9" s="1"/>
  <c r="C296" i="9"/>
  <c r="D295" i="9"/>
  <c r="K295" i="9" a="1"/>
  <c r="K295" i="9" s="1"/>
  <c r="F294" i="9"/>
  <c r="E294" i="9"/>
  <c r="G294" i="9"/>
  <c r="H294" i="9"/>
  <c r="H295" i="8"/>
  <c r="G295" i="8"/>
  <c r="F295" i="8"/>
  <c r="E295" i="8"/>
  <c r="K296" i="8" a="1"/>
  <c r="K296" i="8" s="1"/>
  <c r="C297" i="8"/>
  <c r="D296" i="8"/>
  <c r="I293" i="5"/>
  <c r="H294" i="5"/>
  <c r="G294" i="5"/>
  <c r="F294" i="5"/>
  <c r="E294" i="5"/>
  <c r="C296" i="5"/>
  <c r="D295" i="5"/>
  <c r="K295" i="5" a="1"/>
  <c r="K295" i="5" s="1"/>
  <c r="I295" i="8" l="1"/>
  <c r="J295" i="8" s="1"/>
  <c r="I294" i="9"/>
  <c r="J294" i="9" s="1"/>
  <c r="I294" i="5"/>
  <c r="E295" i="9"/>
  <c r="H295" i="9"/>
  <c r="F295" i="9"/>
  <c r="G295" i="9"/>
  <c r="C297" i="9"/>
  <c r="D296" i="9"/>
  <c r="K296" i="9" a="1"/>
  <c r="K296" i="9" s="1"/>
  <c r="G296" i="8"/>
  <c r="F296" i="8"/>
  <c r="E296" i="8"/>
  <c r="H296" i="8"/>
  <c r="K297" i="8" a="1"/>
  <c r="K297" i="8" s="1"/>
  <c r="C298" i="8"/>
  <c r="D297" i="8"/>
  <c r="F295" i="5"/>
  <c r="E295" i="5"/>
  <c r="H295" i="5"/>
  <c r="G295" i="5"/>
  <c r="D296" i="5"/>
  <c r="K296" i="5" a="1"/>
  <c r="K296" i="5" s="1"/>
  <c r="C297" i="5"/>
  <c r="I296" i="8" l="1"/>
  <c r="J296" i="8" s="1"/>
  <c r="I295" i="9"/>
  <c r="J295" i="9" s="1"/>
  <c r="K297" i="9" a="1"/>
  <c r="K297" i="9" s="1"/>
  <c r="C298" i="9"/>
  <c r="D297" i="9"/>
  <c r="H296" i="9"/>
  <c r="G296" i="9"/>
  <c r="E296" i="9"/>
  <c r="F296" i="9"/>
  <c r="F297" i="8"/>
  <c r="E297" i="8"/>
  <c r="H297" i="8"/>
  <c r="G297" i="8"/>
  <c r="C299" i="8"/>
  <c r="D298" i="8"/>
  <c r="J298" i="8" s="1"/>
  <c r="K298" i="8" a="1"/>
  <c r="K298" i="8" s="1"/>
  <c r="I295" i="5"/>
  <c r="K297" i="5" a="1"/>
  <c r="K297" i="5" s="1"/>
  <c r="C298" i="5"/>
  <c r="D297" i="5"/>
  <c r="H296" i="5"/>
  <c r="G296" i="5"/>
  <c r="F296" i="5"/>
  <c r="E296" i="5"/>
  <c r="I297" i="8" l="1"/>
  <c r="I296" i="9"/>
  <c r="J296" i="9" s="1"/>
  <c r="G297" i="9"/>
  <c r="F297" i="9"/>
  <c r="H297" i="9"/>
  <c r="E297" i="9"/>
  <c r="K298" i="9" a="1"/>
  <c r="K298" i="9" s="1"/>
  <c r="C299" i="9"/>
  <c r="D298" i="9"/>
  <c r="J298" i="9" s="1"/>
  <c r="E298" i="8"/>
  <c r="H298" i="8"/>
  <c r="G298" i="8"/>
  <c r="F298" i="8"/>
  <c r="K299" i="8" a="1"/>
  <c r="K299" i="8" s="1"/>
  <c r="D299" i="8"/>
  <c r="C300" i="8"/>
  <c r="I296" i="5"/>
  <c r="F297" i="5"/>
  <c r="E297" i="5"/>
  <c r="H297" i="5"/>
  <c r="G297" i="5"/>
  <c r="D298" i="5"/>
  <c r="K298" i="5" a="1"/>
  <c r="K298" i="5" s="1"/>
  <c r="C299" i="5"/>
  <c r="I298" i="8" l="1"/>
  <c r="L298" i="8" s="1"/>
  <c r="I297" i="9"/>
  <c r="J297" i="9" s="1"/>
  <c r="F298" i="9"/>
  <c r="E298" i="9"/>
  <c r="G298" i="9"/>
  <c r="H298" i="9"/>
  <c r="C300" i="9"/>
  <c r="D299" i="9"/>
  <c r="J299" i="9" s="1"/>
  <c r="K299" i="9" a="1"/>
  <c r="K299" i="9" s="1"/>
  <c r="G299" i="8"/>
  <c r="F299" i="8"/>
  <c r="E299" i="8"/>
  <c r="H299" i="8"/>
  <c r="K300" i="8" a="1"/>
  <c r="K300" i="8" s="1"/>
  <c r="C301" i="8"/>
  <c r="D300" i="8"/>
  <c r="I297" i="5"/>
  <c r="C300" i="5"/>
  <c r="D299" i="5"/>
  <c r="K299" i="5" a="1"/>
  <c r="K299" i="5" s="1"/>
  <c r="E298" i="5"/>
  <c r="H298" i="5"/>
  <c r="G298" i="5"/>
  <c r="F298" i="5"/>
  <c r="I299" i="8" l="1"/>
  <c r="J299" i="8" s="1"/>
  <c r="I298" i="9"/>
  <c r="L298" i="9" s="1"/>
  <c r="H299" i="9"/>
  <c r="G299" i="9"/>
  <c r="E299" i="9"/>
  <c r="F299" i="9"/>
  <c r="K300" i="9" a="1"/>
  <c r="K300" i="9" s="1"/>
  <c r="C301" i="9"/>
  <c r="D300" i="9"/>
  <c r="F300" i="8"/>
  <c r="E300" i="8"/>
  <c r="H300" i="8"/>
  <c r="G300" i="8"/>
  <c r="C302" i="8"/>
  <c r="D301" i="8"/>
  <c r="K301" i="8" a="1"/>
  <c r="K301" i="8" s="1"/>
  <c r="I298" i="5"/>
  <c r="L298" i="5" s="1"/>
  <c r="F299" i="5"/>
  <c r="E299" i="5"/>
  <c r="H299" i="5"/>
  <c r="G299" i="5"/>
  <c r="D300" i="5"/>
  <c r="K300" i="5" a="1"/>
  <c r="K300" i="5" s="1"/>
  <c r="C301" i="5"/>
  <c r="I300" i="8" l="1"/>
  <c r="J300" i="8" s="1"/>
  <c r="I299" i="9"/>
  <c r="G300" i="9"/>
  <c r="F300" i="9"/>
  <c r="H300" i="9"/>
  <c r="E300" i="9"/>
  <c r="K301" i="9" a="1"/>
  <c r="K301" i="9" s="1"/>
  <c r="D301" i="9"/>
  <c r="C302" i="9"/>
  <c r="E301" i="8"/>
  <c r="H301" i="8"/>
  <c r="G301" i="8"/>
  <c r="F301" i="8"/>
  <c r="C303" i="8"/>
  <c r="D302" i="8"/>
  <c r="K302" i="8" a="1"/>
  <c r="K302" i="8" s="1"/>
  <c r="I299" i="5"/>
  <c r="C302" i="5"/>
  <c r="D301" i="5"/>
  <c r="K301" i="5" a="1"/>
  <c r="K301" i="5" s="1"/>
  <c r="H300" i="5"/>
  <c r="G300" i="5"/>
  <c r="F300" i="5"/>
  <c r="E300" i="5"/>
  <c r="I300" i="5" l="1"/>
  <c r="I301" i="8"/>
  <c r="J301" i="8" s="1"/>
  <c r="I300" i="9"/>
  <c r="J300" i="9" s="1"/>
  <c r="F301" i="9"/>
  <c r="E301" i="9"/>
  <c r="G301" i="9"/>
  <c r="H301" i="9"/>
  <c r="C303" i="9"/>
  <c r="D302" i="9"/>
  <c r="K302" i="9" a="1"/>
  <c r="K302" i="9" s="1"/>
  <c r="H302" i="8"/>
  <c r="G302" i="8"/>
  <c r="F302" i="8"/>
  <c r="E302" i="8"/>
  <c r="K303" i="8" a="1"/>
  <c r="K303" i="8" s="1"/>
  <c r="C304" i="8"/>
  <c r="D303" i="8"/>
  <c r="F301" i="5"/>
  <c r="E301" i="5"/>
  <c r="H301" i="5"/>
  <c r="G301" i="5"/>
  <c r="D302" i="5"/>
  <c r="K302" i="5" a="1"/>
  <c r="K302" i="5" s="1"/>
  <c r="C303" i="5"/>
  <c r="I302" i="8" l="1"/>
  <c r="J302" i="8" s="1"/>
  <c r="I301" i="9"/>
  <c r="J301" i="9" s="1"/>
  <c r="E302" i="9"/>
  <c r="H302" i="9"/>
  <c r="F302" i="9"/>
  <c r="G302" i="9"/>
  <c r="C304" i="9"/>
  <c r="D303" i="9"/>
  <c r="K303" i="9" a="1"/>
  <c r="K303" i="9" s="1"/>
  <c r="G303" i="8"/>
  <c r="F303" i="8"/>
  <c r="E303" i="8"/>
  <c r="H303" i="8"/>
  <c r="K304" i="8" a="1"/>
  <c r="K304" i="8" s="1"/>
  <c r="C305" i="8"/>
  <c r="D304" i="8"/>
  <c r="I301" i="5"/>
  <c r="C304" i="5"/>
  <c r="D303" i="5"/>
  <c r="K303" i="5" a="1"/>
  <c r="K303" i="5" s="1"/>
  <c r="H302" i="5"/>
  <c r="G302" i="5"/>
  <c r="F302" i="5"/>
  <c r="E302" i="5"/>
  <c r="I303" i="8" l="1"/>
  <c r="J303" i="8" s="1"/>
  <c r="I302" i="9"/>
  <c r="J302" i="9" s="1"/>
  <c r="K304" i="9" a="1"/>
  <c r="K304" i="9" s="1"/>
  <c r="C305" i="9"/>
  <c r="D304" i="9"/>
  <c r="H303" i="9"/>
  <c r="G303" i="9"/>
  <c r="E303" i="9"/>
  <c r="F303" i="9"/>
  <c r="F304" i="8"/>
  <c r="E304" i="8"/>
  <c r="H304" i="8"/>
  <c r="G304" i="8"/>
  <c r="C306" i="8"/>
  <c r="D305" i="8"/>
  <c r="J305" i="8" s="1"/>
  <c r="K305" i="8" a="1"/>
  <c r="K305" i="8" s="1"/>
  <c r="I302" i="5"/>
  <c r="F303" i="5"/>
  <c r="E303" i="5"/>
  <c r="H303" i="5"/>
  <c r="G303" i="5"/>
  <c r="C305" i="5"/>
  <c r="D304" i="5"/>
  <c r="K304" i="5" a="1"/>
  <c r="K304" i="5" s="1"/>
  <c r="I304" i="8" l="1"/>
  <c r="I303" i="9"/>
  <c r="J303" i="9" s="1"/>
  <c r="G304" i="9"/>
  <c r="F304" i="9"/>
  <c r="E304" i="9"/>
  <c r="H304" i="9"/>
  <c r="K305" i="9" a="1"/>
  <c r="K305" i="9" s="1"/>
  <c r="C306" i="9"/>
  <c r="D305" i="9"/>
  <c r="J305" i="9" s="1"/>
  <c r="E305" i="8"/>
  <c r="H305" i="8"/>
  <c r="G305" i="8"/>
  <c r="F305" i="8"/>
  <c r="K306" i="8" a="1"/>
  <c r="K306" i="8" s="1"/>
  <c r="D306" i="8"/>
  <c r="C307" i="8"/>
  <c r="I303" i="5"/>
  <c r="H304" i="5"/>
  <c r="G304" i="5"/>
  <c r="F304" i="5"/>
  <c r="E304" i="5"/>
  <c r="K305" i="5" a="1"/>
  <c r="K305" i="5" s="1"/>
  <c r="C306" i="5"/>
  <c r="D305" i="5"/>
  <c r="I305" i="8" l="1"/>
  <c r="L305" i="8" s="1"/>
  <c r="I304" i="9"/>
  <c r="J304" i="9" s="1"/>
  <c r="F305" i="9"/>
  <c r="E305" i="9"/>
  <c r="H305" i="9"/>
  <c r="G305" i="9"/>
  <c r="C307" i="9"/>
  <c r="D306" i="9"/>
  <c r="J306" i="9" s="1"/>
  <c r="K306" i="9" a="1"/>
  <c r="K306" i="9" s="1"/>
  <c r="G306" i="8"/>
  <c r="F306" i="8"/>
  <c r="E306" i="8"/>
  <c r="H306" i="8"/>
  <c r="K307" i="8" a="1"/>
  <c r="K307" i="8" s="1"/>
  <c r="C308" i="8"/>
  <c r="D307" i="8"/>
  <c r="I304" i="5"/>
  <c r="G305" i="5"/>
  <c r="F305" i="5"/>
  <c r="E305" i="5"/>
  <c r="H305" i="5"/>
  <c r="D306" i="5"/>
  <c r="K306" i="5" a="1"/>
  <c r="K306" i="5" s="1"/>
  <c r="C307" i="5"/>
  <c r="I306" i="8" l="1"/>
  <c r="J306" i="8" s="1"/>
  <c r="I305" i="9"/>
  <c r="L305" i="9" s="1"/>
  <c r="H306" i="9"/>
  <c r="G306" i="9"/>
  <c r="F306" i="9"/>
  <c r="E306" i="9"/>
  <c r="K307" i="9" a="1"/>
  <c r="K307" i="9" s="1"/>
  <c r="C308" i="9"/>
  <c r="D307" i="9"/>
  <c r="F307" i="8"/>
  <c r="E307" i="8"/>
  <c r="H307" i="8"/>
  <c r="G307" i="8"/>
  <c r="C309" i="8"/>
  <c r="D308" i="8"/>
  <c r="K308" i="8" a="1"/>
  <c r="K308" i="8" s="1"/>
  <c r="I305" i="5"/>
  <c r="L305" i="5" s="1"/>
  <c r="H306" i="5"/>
  <c r="G306" i="5"/>
  <c r="F306" i="5"/>
  <c r="E306" i="5"/>
  <c r="C308" i="5"/>
  <c r="D307" i="5"/>
  <c r="K307" i="5" a="1"/>
  <c r="K307" i="5" s="1"/>
  <c r="I307" i="8" l="1"/>
  <c r="J307" i="8" s="1"/>
  <c r="I306" i="9"/>
  <c r="G307" i="9"/>
  <c r="F307" i="9"/>
  <c r="E307" i="9"/>
  <c r="H307" i="9"/>
  <c r="K308" i="9" a="1"/>
  <c r="K308" i="9" s="1"/>
  <c r="C309" i="9"/>
  <c r="D308" i="9"/>
  <c r="E308" i="8"/>
  <c r="H308" i="8"/>
  <c r="G308" i="8"/>
  <c r="F308" i="8"/>
  <c r="C310" i="8"/>
  <c r="D309" i="8"/>
  <c r="K309" i="8" a="1"/>
  <c r="K309" i="8" s="1"/>
  <c r="I306" i="5"/>
  <c r="F307" i="5"/>
  <c r="E307" i="5"/>
  <c r="H307" i="5"/>
  <c r="G307" i="5"/>
  <c r="D308" i="5"/>
  <c r="K308" i="5" a="1"/>
  <c r="K308" i="5" s="1"/>
  <c r="C309" i="5"/>
  <c r="I308" i="8" l="1"/>
  <c r="J308" i="8" s="1"/>
  <c r="I307" i="9"/>
  <c r="J307" i="9" s="1"/>
  <c r="F308" i="9"/>
  <c r="E308" i="9"/>
  <c r="H308" i="9"/>
  <c r="G308" i="9"/>
  <c r="C310" i="9"/>
  <c r="D309" i="9"/>
  <c r="K309" i="9" a="1"/>
  <c r="K309" i="9" s="1"/>
  <c r="H309" i="8"/>
  <c r="G309" i="8"/>
  <c r="F309" i="8"/>
  <c r="I309" i="8" s="1"/>
  <c r="J309" i="8" s="1"/>
  <c r="E309" i="8"/>
  <c r="K310" i="8" a="1"/>
  <c r="K310" i="8" s="1"/>
  <c r="C311" i="8"/>
  <c r="D310" i="8"/>
  <c r="I307" i="5"/>
  <c r="H308" i="5"/>
  <c r="G308" i="5"/>
  <c r="F308" i="5"/>
  <c r="E308" i="5"/>
  <c r="C310" i="5"/>
  <c r="D309" i="5"/>
  <c r="K309" i="5" a="1"/>
  <c r="K309" i="5" s="1"/>
  <c r="I308" i="9" l="1"/>
  <c r="J308" i="9" s="1"/>
  <c r="E309" i="9"/>
  <c r="H309" i="9"/>
  <c r="G309" i="9"/>
  <c r="F309" i="9"/>
  <c r="C311" i="9"/>
  <c r="D310" i="9"/>
  <c r="K310" i="9" a="1"/>
  <c r="K310" i="9" s="1"/>
  <c r="G310" i="8"/>
  <c r="F310" i="8"/>
  <c r="E310" i="8"/>
  <c r="H310" i="8"/>
  <c r="K311" i="8" a="1"/>
  <c r="K311" i="8" s="1"/>
  <c r="C312" i="8"/>
  <c r="D311" i="8"/>
  <c r="I308" i="5"/>
  <c r="F309" i="5"/>
  <c r="E309" i="5"/>
  <c r="H309" i="5"/>
  <c r="G309" i="5"/>
  <c r="D310" i="5"/>
  <c r="K310" i="5" a="1"/>
  <c r="K310" i="5" s="1"/>
  <c r="C311" i="5"/>
  <c r="I309" i="9" l="1"/>
  <c r="J309" i="9" s="1"/>
  <c r="I310" i="8"/>
  <c r="J310" i="8" s="1"/>
  <c r="K311" i="9" a="1"/>
  <c r="K311" i="9" s="1"/>
  <c r="C312" i="9"/>
  <c r="D311" i="9"/>
  <c r="H310" i="9"/>
  <c r="G310" i="9"/>
  <c r="F310" i="9"/>
  <c r="E310" i="9"/>
  <c r="F311" i="8"/>
  <c r="E311" i="8"/>
  <c r="H311" i="8"/>
  <c r="G311" i="8"/>
  <c r="C313" i="8"/>
  <c r="D312" i="8"/>
  <c r="J312" i="8" s="1"/>
  <c r="K312" i="8" a="1"/>
  <c r="K312" i="8" s="1"/>
  <c r="I309" i="5"/>
  <c r="H310" i="5"/>
  <c r="G310" i="5"/>
  <c r="F310" i="5"/>
  <c r="E310" i="5"/>
  <c r="K311" i="5" a="1"/>
  <c r="K311" i="5" s="1"/>
  <c r="C312" i="5"/>
  <c r="D311" i="5"/>
  <c r="I311" i="8" l="1"/>
  <c r="I310" i="9"/>
  <c r="J310" i="9" s="1"/>
  <c r="G311" i="9"/>
  <c r="F311" i="9"/>
  <c r="E311" i="9"/>
  <c r="H311" i="9"/>
  <c r="K312" i="9" a="1"/>
  <c r="K312" i="9" s="1"/>
  <c r="C313" i="9"/>
  <c r="D312" i="9"/>
  <c r="J312" i="9" s="1"/>
  <c r="E312" i="8"/>
  <c r="H312" i="8"/>
  <c r="G312" i="8"/>
  <c r="F312" i="8"/>
  <c r="D313" i="8"/>
  <c r="C314" i="8"/>
  <c r="K313" i="8" a="1"/>
  <c r="K313" i="8" s="1"/>
  <c r="I310" i="5"/>
  <c r="F311" i="5"/>
  <c r="E311" i="5"/>
  <c r="H311" i="5"/>
  <c r="G311" i="5"/>
  <c r="D312" i="5"/>
  <c r="C313" i="5"/>
  <c r="K312" i="5" a="1"/>
  <c r="K312" i="5" s="1"/>
  <c r="I312" i="8" l="1"/>
  <c r="L312" i="8" s="1"/>
  <c r="M283" i="8"/>
  <c r="N283" i="8"/>
  <c r="O283" i="8" s="1"/>
  <c r="R283" i="8" s="1"/>
  <c r="I311" i="9"/>
  <c r="J311" i="9" s="1"/>
  <c r="F312" i="9"/>
  <c r="E312" i="9"/>
  <c r="H312" i="9"/>
  <c r="G312" i="9"/>
  <c r="D313" i="9"/>
  <c r="K313" i="9" a="1"/>
  <c r="K313" i="9" s="1"/>
  <c r="C314" i="9"/>
  <c r="C315" i="8"/>
  <c r="K314" i="8" a="1"/>
  <c r="K314" i="8" s="1"/>
  <c r="A314" i="8"/>
  <c r="D314" i="8"/>
  <c r="H313" i="8"/>
  <c r="G313" i="8"/>
  <c r="F313" i="8"/>
  <c r="E313" i="8"/>
  <c r="I311" i="5"/>
  <c r="E312" i="5"/>
  <c r="H312" i="5"/>
  <c r="G312" i="5"/>
  <c r="F312" i="5"/>
  <c r="C314" i="5"/>
  <c r="D313" i="5"/>
  <c r="K313" i="5" a="1"/>
  <c r="K313" i="5" s="1"/>
  <c r="J313" i="9" l="1"/>
  <c r="M283" i="5"/>
  <c r="N283" i="5"/>
  <c r="O283" i="5" s="1"/>
  <c r="I313" i="8"/>
  <c r="J313" i="8" s="1"/>
  <c r="I312" i="9"/>
  <c r="L312" i="9" s="1"/>
  <c r="N283" i="9"/>
  <c r="O283" i="9" s="1"/>
  <c r="R283" i="9" s="1"/>
  <c r="M283" i="9"/>
  <c r="H313" i="9"/>
  <c r="G313" i="9"/>
  <c r="F313" i="9"/>
  <c r="E313" i="9"/>
  <c r="K314" i="9" a="1"/>
  <c r="K314" i="9" s="1"/>
  <c r="A314" i="9"/>
  <c r="D314" i="9"/>
  <c r="C315" i="9"/>
  <c r="C316" i="8"/>
  <c r="D315" i="8"/>
  <c r="K315" i="8" a="1"/>
  <c r="K315" i="8" s="1"/>
  <c r="I312" i="5"/>
  <c r="L312" i="5" s="1"/>
  <c r="K314" i="5" a="1"/>
  <c r="K314" i="5" s="1"/>
  <c r="C315" i="5"/>
  <c r="A314" i="5"/>
  <c r="D314" i="5"/>
  <c r="F313" i="5"/>
  <c r="E313" i="5"/>
  <c r="H313" i="5"/>
  <c r="G313" i="5"/>
  <c r="I313" i="9" l="1"/>
  <c r="C316" i="9"/>
  <c r="D315" i="9"/>
  <c r="K315" i="9" a="1"/>
  <c r="K315" i="9" s="1"/>
  <c r="F314" i="9"/>
  <c r="E314" i="9"/>
  <c r="H314" i="9"/>
  <c r="G314" i="9"/>
  <c r="K316" i="8" a="1"/>
  <c r="K316" i="8" s="1"/>
  <c r="C317" i="8"/>
  <c r="D316" i="8"/>
  <c r="H315" i="8"/>
  <c r="G315" i="8"/>
  <c r="F315" i="8"/>
  <c r="E315" i="8"/>
  <c r="I315" i="8"/>
  <c r="J315" i="8" s="1"/>
  <c r="I313" i="5"/>
  <c r="R283" i="5"/>
  <c r="G314" i="5"/>
  <c r="F314" i="5"/>
  <c r="H314" i="5"/>
  <c r="E314" i="5"/>
  <c r="C316" i="5"/>
  <c r="D315" i="5"/>
  <c r="K315" i="5" a="1"/>
  <c r="K315" i="5" s="1"/>
  <c r="I314" i="9" l="1"/>
  <c r="J314" i="9" s="1"/>
  <c r="H315" i="9"/>
  <c r="G315" i="9"/>
  <c r="F315" i="9"/>
  <c r="E315" i="9"/>
  <c r="D316" i="9"/>
  <c r="C317" i="9"/>
  <c r="K316" i="9" a="1"/>
  <c r="K316" i="9" s="1"/>
  <c r="G316" i="8"/>
  <c r="F316" i="8"/>
  <c r="E316" i="8"/>
  <c r="H316" i="8"/>
  <c r="K317" i="8" a="1"/>
  <c r="K317" i="8" s="1"/>
  <c r="C318" i="8"/>
  <c r="D317" i="8"/>
  <c r="I314" i="5"/>
  <c r="H315" i="5"/>
  <c r="G315" i="5"/>
  <c r="F315" i="5"/>
  <c r="E315" i="5"/>
  <c r="D316" i="5"/>
  <c r="K316" i="5" a="1"/>
  <c r="K316" i="5" s="1"/>
  <c r="C317" i="5"/>
  <c r="I315" i="9" l="1"/>
  <c r="J315" i="9" s="1"/>
  <c r="I315" i="5"/>
  <c r="I316" i="8"/>
  <c r="J316" i="8" s="1"/>
  <c r="K317" i="9" a="1"/>
  <c r="K317" i="9" s="1"/>
  <c r="D317" i="9"/>
  <c r="C318" i="9"/>
  <c r="G316" i="9"/>
  <c r="H316" i="9"/>
  <c r="F316" i="9"/>
  <c r="E316" i="9"/>
  <c r="F317" i="8"/>
  <c r="E317" i="8"/>
  <c r="H317" i="8"/>
  <c r="G317" i="8"/>
  <c r="C319" i="8"/>
  <c r="D318" i="8"/>
  <c r="K318" i="8" a="1"/>
  <c r="K318" i="8" s="1"/>
  <c r="C318" i="5"/>
  <c r="K317" i="5" a="1"/>
  <c r="K317" i="5" s="1"/>
  <c r="D317" i="5"/>
  <c r="H316" i="5"/>
  <c r="G316" i="5"/>
  <c r="F316" i="5"/>
  <c r="E316" i="5"/>
  <c r="I317" i="8" l="1"/>
  <c r="J317" i="8" s="1"/>
  <c r="I316" i="9"/>
  <c r="J316" i="9" s="1"/>
  <c r="C319" i="9"/>
  <c r="K318" i="9" a="1"/>
  <c r="K318" i="9" s="1"/>
  <c r="D318" i="9"/>
  <c r="F317" i="9"/>
  <c r="E317" i="9"/>
  <c r="H317" i="9"/>
  <c r="G317" i="9"/>
  <c r="E318" i="8"/>
  <c r="H318" i="8"/>
  <c r="G318" i="8"/>
  <c r="F318" i="8"/>
  <c r="D319" i="8"/>
  <c r="J319" i="8" s="1"/>
  <c r="K319" i="8" a="1"/>
  <c r="K319" i="8" s="1"/>
  <c r="C320" i="8"/>
  <c r="I316" i="5"/>
  <c r="F317" i="5"/>
  <c r="E317" i="5"/>
  <c r="H317" i="5"/>
  <c r="G317" i="5"/>
  <c r="C319" i="5"/>
  <c r="D318" i="5"/>
  <c r="K318" i="5" a="1"/>
  <c r="K318" i="5" s="1"/>
  <c r="I317" i="5" l="1"/>
  <c r="I318" i="8"/>
  <c r="I317" i="9"/>
  <c r="J317" i="9" s="1"/>
  <c r="E318" i="9"/>
  <c r="G318" i="9"/>
  <c r="F318" i="9"/>
  <c r="H318" i="9"/>
  <c r="C320" i="9"/>
  <c r="D319" i="9"/>
  <c r="J319" i="9" s="1"/>
  <c r="K319" i="9" a="1"/>
  <c r="K319" i="9" s="1"/>
  <c r="K320" i="8" a="1"/>
  <c r="K320" i="8" s="1"/>
  <c r="C321" i="8"/>
  <c r="D320" i="8"/>
  <c r="H319" i="8"/>
  <c r="G319" i="8"/>
  <c r="F319" i="8"/>
  <c r="E319" i="8"/>
  <c r="H318" i="5"/>
  <c r="G318" i="5"/>
  <c r="F318" i="5"/>
  <c r="E318" i="5"/>
  <c r="K319" i="5" a="1"/>
  <c r="K319" i="5" s="1"/>
  <c r="C320" i="5"/>
  <c r="D319" i="5"/>
  <c r="I319" i="8" l="1"/>
  <c r="L319" i="8" s="1"/>
  <c r="I318" i="9"/>
  <c r="J318" i="9" s="1"/>
  <c r="H319" i="9"/>
  <c r="G319" i="9"/>
  <c r="F319" i="9"/>
  <c r="E319" i="9"/>
  <c r="K320" i="9" a="1"/>
  <c r="K320" i="9" s="1"/>
  <c r="C321" i="9"/>
  <c r="D320" i="9"/>
  <c r="J320" i="9" s="1"/>
  <c r="F320" i="8"/>
  <c r="E320" i="8"/>
  <c r="H320" i="8"/>
  <c r="G320" i="8"/>
  <c r="C322" i="8"/>
  <c r="D321" i="8"/>
  <c r="K321" i="8" a="1"/>
  <c r="K321" i="8" s="1"/>
  <c r="I318" i="5"/>
  <c r="G319" i="5"/>
  <c r="F319" i="5"/>
  <c r="E319" i="5"/>
  <c r="H319" i="5"/>
  <c r="D320" i="5"/>
  <c r="K320" i="5" a="1"/>
  <c r="K320" i="5" s="1"/>
  <c r="C321" i="5"/>
  <c r="I320" i="8" l="1"/>
  <c r="J320" i="8" s="1"/>
  <c r="I319" i="9"/>
  <c r="L319" i="9" s="1"/>
  <c r="K321" i="9" a="1"/>
  <c r="K321" i="9" s="1"/>
  <c r="C322" i="9"/>
  <c r="D321" i="9"/>
  <c r="G320" i="9"/>
  <c r="F320" i="9"/>
  <c r="E320" i="9"/>
  <c r="H320" i="9"/>
  <c r="E321" i="8"/>
  <c r="H321" i="8"/>
  <c r="G321" i="8"/>
  <c r="F321" i="8"/>
  <c r="C323" i="8"/>
  <c r="D322" i="8"/>
  <c r="K322" i="8" a="1"/>
  <c r="K322" i="8" s="1"/>
  <c r="I319" i="5"/>
  <c r="L319" i="5" s="1"/>
  <c r="H320" i="5"/>
  <c r="G320" i="5"/>
  <c r="F320" i="5"/>
  <c r="I320" i="5" s="1"/>
  <c r="E320" i="5"/>
  <c r="C322" i="5"/>
  <c r="D321" i="5"/>
  <c r="K321" i="5" a="1"/>
  <c r="K321" i="5" s="1"/>
  <c r="I321" i="8" l="1"/>
  <c r="J321" i="8" s="1"/>
  <c r="I320" i="9"/>
  <c r="F321" i="9"/>
  <c r="E321" i="9"/>
  <c r="H321" i="9"/>
  <c r="G321" i="9"/>
  <c r="C323" i="9"/>
  <c r="D322" i="9"/>
  <c r="K322" i="9" a="1"/>
  <c r="K322" i="9" s="1"/>
  <c r="H322" i="8"/>
  <c r="G322" i="8"/>
  <c r="F322" i="8"/>
  <c r="I322" i="8" s="1"/>
  <c r="J322" i="8" s="1"/>
  <c r="E322" i="8"/>
  <c r="K323" i="8" a="1"/>
  <c r="K323" i="8" s="1"/>
  <c r="C324" i="8"/>
  <c r="D323" i="8"/>
  <c r="F321" i="5"/>
  <c r="E321" i="5"/>
  <c r="H321" i="5"/>
  <c r="G321" i="5"/>
  <c r="D322" i="5"/>
  <c r="K322" i="5" a="1"/>
  <c r="K322" i="5" s="1"/>
  <c r="C323" i="5"/>
  <c r="I321" i="9" l="1"/>
  <c r="J321" i="9" s="1"/>
  <c r="E322" i="9"/>
  <c r="H322" i="9"/>
  <c r="G322" i="9"/>
  <c r="F322" i="9"/>
  <c r="C324" i="9"/>
  <c r="D323" i="9"/>
  <c r="K323" i="9" a="1"/>
  <c r="K323" i="9" s="1"/>
  <c r="G323" i="8"/>
  <c r="F323" i="8"/>
  <c r="E323" i="8"/>
  <c r="H323" i="8"/>
  <c r="K324" i="8" a="1"/>
  <c r="K324" i="8" s="1"/>
  <c r="C325" i="8"/>
  <c r="D324" i="8"/>
  <c r="I321" i="5"/>
  <c r="C324" i="5"/>
  <c r="D323" i="5"/>
  <c r="K323" i="5" a="1"/>
  <c r="K323" i="5" s="1"/>
  <c r="H322" i="5"/>
  <c r="G322" i="5"/>
  <c r="F322" i="5"/>
  <c r="E322" i="5"/>
  <c r="I323" i="8" l="1"/>
  <c r="J323" i="8" s="1"/>
  <c r="I322" i="9"/>
  <c r="J322" i="9" s="1"/>
  <c r="K324" i="9" a="1"/>
  <c r="K324" i="9" s="1"/>
  <c r="C325" i="9"/>
  <c r="D324" i="9"/>
  <c r="H323" i="9"/>
  <c r="G323" i="9"/>
  <c r="F323" i="9"/>
  <c r="E323" i="9"/>
  <c r="C326" i="8"/>
  <c r="D325" i="8"/>
  <c r="K325" i="8" a="1"/>
  <c r="K325" i="8" s="1"/>
  <c r="I322" i="5"/>
  <c r="F323" i="5"/>
  <c r="E323" i="5"/>
  <c r="H323" i="5"/>
  <c r="G323" i="5"/>
  <c r="D324" i="5"/>
  <c r="K324" i="5" a="1"/>
  <c r="K324" i="5" s="1"/>
  <c r="C325" i="5"/>
  <c r="I323" i="9" l="1"/>
  <c r="J323" i="9" s="1"/>
  <c r="G324" i="9"/>
  <c r="F324" i="9"/>
  <c r="H324" i="9"/>
  <c r="E324" i="9"/>
  <c r="K325" i="9" a="1"/>
  <c r="K325" i="9" s="1"/>
  <c r="C326" i="9"/>
  <c r="D325" i="9"/>
  <c r="D326" i="8"/>
  <c r="J326" i="8" s="1"/>
  <c r="K326" i="8" a="1"/>
  <c r="K326" i="8" s="1"/>
  <c r="C327" i="8"/>
  <c r="E325" i="8"/>
  <c r="H325" i="8"/>
  <c r="G325" i="8"/>
  <c r="F325" i="8"/>
  <c r="I323" i="5"/>
  <c r="H324" i="5"/>
  <c r="G324" i="5"/>
  <c r="F324" i="5"/>
  <c r="E324" i="5"/>
  <c r="K325" i="5" a="1"/>
  <c r="K325" i="5" s="1"/>
  <c r="C326" i="5"/>
  <c r="D325" i="5"/>
  <c r="I325" i="8" l="1"/>
  <c r="I324" i="9"/>
  <c r="J324" i="9" s="1"/>
  <c r="F325" i="9"/>
  <c r="E325" i="9"/>
  <c r="H325" i="9"/>
  <c r="G325" i="9"/>
  <c r="C327" i="9"/>
  <c r="D326" i="9"/>
  <c r="J326" i="9" s="1"/>
  <c r="K326" i="9" a="1"/>
  <c r="K326" i="9" s="1"/>
  <c r="K327" i="8" a="1"/>
  <c r="K327" i="8" s="1"/>
  <c r="C328" i="8"/>
  <c r="D327" i="8"/>
  <c r="H326" i="8"/>
  <c r="G326" i="8"/>
  <c r="F326" i="8"/>
  <c r="E326" i="8"/>
  <c r="I324" i="5"/>
  <c r="F325" i="5"/>
  <c r="E325" i="5"/>
  <c r="H325" i="5"/>
  <c r="G325" i="5"/>
  <c r="D326" i="5"/>
  <c r="K326" i="5" a="1"/>
  <c r="K326" i="5" s="1"/>
  <c r="C327" i="5"/>
  <c r="I326" i="8" l="1"/>
  <c r="L326" i="8" s="1"/>
  <c r="I325" i="9"/>
  <c r="J325" i="9" s="1"/>
  <c r="E326" i="9"/>
  <c r="H326" i="9"/>
  <c r="G326" i="9"/>
  <c r="F326" i="9"/>
  <c r="K327" i="9" a="1"/>
  <c r="K327" i="9" s="1"/>
  <c r="C328" i="9"/>
  <c r="D327" i="9"/>
  <c r="J327" i="9" s="1"/>
  <c r="F327" i="8"/>
  <c r="E327" i="8"/>
  <c r="H327" i="8"/>
  <c r="G327" i="8"/>
  <c r="C329" i="8"/>
  <c r="D328" i="8"/>
  <c r="K328" i="8" a="1"/>
  <c r="K328" i="8" s="1"/>
  <c r="I325" i="5"/>
  <c r="C328" i="5"/>
  <c r="D327" i="5"/>
  <c r="K327" i="5" a="1"/>
  <c r="K327" i="5" s="1"/>
  <c r="E326" i="5"/>
  <c r="H326" i="5"/>
  <c r="G326" i="5"/>
  <c r="F326" i="5"/>
  <c r="I327" i="8" l="1"/>
  <c r="J327" i="8" s="1"/>
  <c r="I326" i="9"/>
  <c r="L326" i="9" s="1"/>
  <c r="K328" i="9" a="1"/>
  <c r="K328" i="9" s="1"/>
  <c r="C329" i="9"/>
  <c r="D328" i="9"/>
  <c r="G327" i="9"/>
  <c r="F327" i="9"/>
  <c r="E327" i="9"/>
  <c r="H327" i="9"/>
  <c r="E328" i="8"/>
  <c r="H328" i="8"/>
  <c r="G328" i="8"/>
  <c r="F328" i="8"/>
  <c r="C330" i="8"/>
  <c r="D329" i="8"/>
  <c r="K329" i="8" a="1"/>
  <c r="K329" i="8" s="1"/>
  <c r="I326" i="5"/>
  <c r="L326" i="5" s="1"/>
  <c r="F327" i="5"/>
  <c r="E327" i="5"/>
  <c r="H327" i="5"/>
  <c r="G327" i="5"/>
  <c r="D328" i="5"/>
  <c r="K328" i="5" a="1"/>
  <c r="K328" i="5" s="1"/>
  <c r="C329" i="5"/>
  <c r="I327" i="9" l="1"/>
  <c r="I327" i="5"/>
  <c r="I328" i="8"/>
  <c r="J328" i="8" s="1"/>
  <c r="F328" i="9"/>
  <c r="E328" i="9"/>
  <c r="H328" i="9"/>
  <c r="G328" i="9"/>
  <c r="C330" i="9"/>
  <c r="D329" i="9"/>
  <c r="K329" i="9" a="1"/>
  <c r="K329" i="9" s="1"/>
  <c r="K330" i="8" a="1"/>
  <c r="K330" i="8" s="1"/>
  <c r="C331" i="8"/>
  <c r="D330" i="8"/>
  <c r="H329" i="8"/>
  <c r="G329" i="8"/>
  <c r="F329" i="8"/>
  <c r="E329" i="8"/>
  <c r="H328" i="5"/>
  <c r="G328" i="5"/>
  <c r="F328" i="5"/>
  <c r="E328" i="5"/>
  <c r="C330" i="5"/>
  <c r="D329" i="5"/>
  <c r="K329" i="5" a="1"/>
  <c r="K329" i="5" s="1"/>
  <c r="I329" i="8" l="1"/>
  <c r="J329" i="8" s="1"/>
  <c r="I328" i="9"/>
  <c r="J328" i="9" s="1"/>
  <c r="E329" i="9"/>
  <c r="H329" i="9"/>
  <c r="G329" i="9"/>
  <c r="F329" i="9"/>
  <c r="C331" i="9"/>
  <c r="D330" i="9"/>
  <c r="K330" i="9" a="1"/>
  <c r="K330" i="9" s="1"/>
  <c r="G330" i="8"/>
  <c r="F330" i="8"/>
  <c r="E330" i="8"/>
  <c r="H330" i="8"/>
  <c r="K331" i="8" a="1"/>
  <c r="K331" i="8" s="1"/>
  <c r="C332" i="8"/>
  <c r="D331" i="8"/>
  <c r="I328" i="5"/>
  <c r="F329" i="5"/>
  <c r="E329" i="5"/>
  <c r="H329" i="5"/>
  <c r="G329" i="5"/>
  <c r="D330" i="5"/>
  <c r="K330" i="5" a="1"/>
  <c r="K330" i="5" s="1"/>
  <c r="C331" i="5"/>
  <c r="I330" i="8" l="1"/>
  <c r="J330" i="8" s="1"/>
  <c r="I329" i="9"/>
  <c r="J329" i="9" s="1"/>
  <c r="K331" i="9" a="1"/>
  <c r="K331" i="9" s="1"/>
  <c r="C332" i="9"/>
  <c r="D331" i="9"/>
  <c r="H330" i="9"/>
  <c r="G330" i="9"/>
  <c r="F330" i="9"/>
  <c r="E330" i="9"/>
  <c r="F331" i="8"/>
  <c r="E331" i="8"/>
  <c r="H331" i="8"/>
  <c r="G331" i="8"/>
  <c r="C333" i="8"/>
  <c r="D332" i="8"/>
  <c r="K332" i="8" a="1"/>
  <c r="K332" i="8" s="1"/>
  <c r="I329" i="5"/>
  <c r="C332" i="5"/>
  <c r="D331" i="5"/>
  <c r="K331" i="5" a="1"/>
  <c r="K331" i="5" s="1"/>
  <c r="H330" i="5"/>
  <c r="G330" i="5"/>
  <c r="F330" i="5"/>
  <c r="E330" i="5"/>
  <c r="I331" i="8" l="1"/>
  <c r="J331" i="8" s="1"/>
  <c r="I330" i="9"/>
  <c r="J330" i="9" s="1"/>
  <c r="G331" i="9"/>
  <c r="F331" i="9"/>
  <c r="H331" i="9"/>
  <c r="E331" i="9"/>
  <c r="K332" i="9" a="1"/>
  <c r="K332" i="9" s="1"/>
  <c r="C333" i="9"/>
  <c r="D332" i="9"/>
  <c r="D333" i="8"/>
  <c r="J333" i="8" s="1"/>
  <c r="K333" i="8" a="1"/>
  <c r="K333" i="8" s="1"/>
  <c r="C334" i="8"/>
  <c r="E332" i="8"/>
  <c r="H332" i="8"/>
  <c r="G332" i="8"/>
  <c r="F332" i="8"/>
  <c r="I330" i="5"/>
  <c r="F331" i="5"/>
  <c r="E331" i="5"/>
  <c r="H331" i="5"/>
  <c r="G331" i="5"/>
  <c r="C333" i="5"/>
  <c r="D332" i="5"/>
  <c r="K332" i="5" a="1"/>
  <c r="K332" i="5" s="1"/>
  <c r="I331" i="5" l="1"/>
  <c r="I332" i="8"/>
  <c r="I331" i="9"/>
  <c r="J331" i="9" s="1"/>
  <c r="F332" i="9"/>
  <c r="E332" i="9"/>
  <c r="H332" i="9"/>
  <c r="G332" i="9"/>
  <c r="C334" i="9"/>
  <c r="D333" i="9"/>
  <c r="J333" i="9" s="1"/>
  <c r="K333" i="9" a="1"/>
  <c r="K333" i="9" s="1"/>
  <c r="K334" i="8" a="1"/>
  <c r="K334" i="8" s="1"/>
  <c r="C335" i="8"/>
  <c r="D334" i="8"/>
  <c r="H333" i="8"/>
  <c r="G333" i="8"/>
  <c r="F333" i="8"/>
  <c r="E333" i="8"/>
  <c r="H332" i="5"/>
  <c r="G332" i="5"/>
  <c r="F332" i="5"/>
  <c r="E332" i="5"/>
  <c r="K333" i="5" a="1"/>
  <c r="K333" i="5" s="1"/>
  <c r="C334" i="5"/>
  <c r="D333" i="5"/>
  <c r="I332" i="5" l="1"/>
  <c r="I333" i="8"/>
  <c r="L333" i="8" s="1"/>
  <c r="I332" i="9"/>
  <c r="J332" i="9" s="1"/>
  <c r="E333" i="9"/>
  <c r="H333" i="9"/>
  <c r="G333" i="9"/>
  <c r="F333" i="9"/>
  <c r="K334" i="9" a="1"/>
  <c r="K334" i="9" s="1"/>
  <c r="C335" i="9"/>
  <c r="D334" i="9"/>
  <c r="J334" i="9" s="1"/>
  <c r="F334" i="8"/>
  <c r="E334" i="8"/>
  <c r="H334" i="8"/>
  <c r="G334" i="8"/>
  <c r="C336" i="8"/>
  <c r="D335" i="8"/>
  <c r="K335" i="8" a="1"/>
  <c r="K335" i="8" s="1"/>
  <c r="G333" i="5"/>
  <c r="F333" i="5"/>
  <c r="E333" i="5"/>
  <c r="H333" i="5"/>
  <c r="D334" i="5"/>
  <c r="K334" i="5" a="1"/>
  <c r="K334" i="5" s="1"/>
  <c r="C335" i="5"/>
  <c r="I334" i="8" l="1"/>
  <c r="J334" i="8" s="1"/>
  <c r="I333" i="9"/>
  <c r="L333" i="9" s="1"/>
  <c r="K335" i="9" a="1"/>
  <c r="K335" i="9" s="1"/>
  <c r="C336" i="9"/>
  <c r="D335" i="9"/>
  <c r="G334" i="9"/>
  <c r="F334" i="9"/>
  <c r="E334" i="9"/>
  <c r="H334" i="9"/>
  <c r="E335" i="8"/>
  <c r="H335" i="8"/>
  <c r="G335" i="8"/>
  <c r="F335" i="8"/>
  <c r="C337" i="8"/>
  <c r="D336" i="8"/>
  <c r="K336" i="8" a="1"/>
  <c r="K336" i="8" s="1"/>
  <c r="I333" i="5"/>
  <c r="L333" i="5" s="1"/>
  <c r="H334" i="5"/>
  <c r="G334" i="5"/>
  <c r="F334" i="5"/>
  <c r="E334" i="5"/>
  <c r="C336" i="5"/>
  <c r="D335" i="5"/>
  <c r="K335" i="5" a="1"/>
  <c r="K335" i="5" s="1"/>
  <c r="I334" i="9" l="1"/>
  <c r="I335" i="8"/>
  <c r="J335" i="8" s="1"/>
  <c r="F335" i="9"/>
  <c r="E335" i="9"/>
  <c r="H335" i="9"/>
  <c r="G335" i="9"/>
  <c r="C337" i="9"/>
  <c r="D336" i="9"/>
  <c r="K336" i="9" a="1"/>
  <c r="K336" i="9" s="1"/>
  <c r="K337" i="8" a="1"/>
  <c r="K337" i="8" s="1"/>
  <c r="C338" i="8"/>
  <c r="D337" i="8"/>
  <c r="H336" i="8"/>
  <c r="G336" i="8"/>
  <c r="F336" i="8"/>
  <c r="E336" i="8"/>
  <c r="I334" i="5"/>
  <c r="F335" i="5"/>
  <c r="E335" i="5"/>
  <c r="H335" i="5"/>
  <c r="G335" i="5"/>
  <c r="D336" i="5"/>
  <c r="K336" i="5" a="1"/>
  <c r="K336" i="5" s="1"/>
  <c r="C337" i="5"/>
  <c r="I336" i="8" l="1"/>
  <c r="J336" i="8" s="1"/>
  <c r="I335" i="9"/>
  <c r="J335" i="9" s="1"/>
  <c r="E336" i="9"/>
  <c r="H336" i="9"/>
  <c r="G336" i="9"/>
  <c r="F336" i="9"/>
  <c r="C338" i="9"/>
  <c r="D337" i="9"/>
  <c r="K337" i="9" a="1"/>
  <c r="K337" i="9" s="1"/>
  <c r="G337" i="8"/>
  <c r="F337" i="8"/>
  <c r="E337" i="8"/>
  <c r="H337" i="8"/>
  <c r="K338" i="8" a="1"/>
  <c r="K338" i="8" s="1"/>
  <c r="D338" i="8"/>
  <c r="C339" i="8"/>
  <c r="I335" i="5"/>
  <c r="H336" i="5"/>
  <c r="G336" i="5"/>
  <c r="F336" i="5"/>
  <c r="E336" i="5"/>
  <c r="C338" i="5"/>
  <c r="D337" i="5"/>
  <c r="K337" i="5" a="1"/>
  <c r="K337" i="5" s="1"/>
  <c r="I337" i="8" l="1"/>
  <c r="J337" i="8" s="1"/>
  <c r="I336" i="9"/>
  <c r="J336" i="9" s="1"/>
  <c r="C339" i="9"/>
  <c r="K338" i="9" a="1"/>
  <c r="K338" i="9" s="1"/>
  <c r="D338" i="9"/>
  <c r="H337" i="9"/>
  <c r="G337" i="9"/>
  <c r="F337" i="9"/>
  <c r="E337" i="9"/>
  <c r="K339" i="8" a="1"/>
  <c r="K339" i="8" s="1"/>
  <c r="C340" i="8"/>
  <c r="D339" i="8"/>
  <c r="F338" i="8"/>
  <c r="E338" i="8"/>
  <c r="H338" i="8"/>
  <c r="G338" i="8"/>
  <c r="I336" i="5"/>
  <c r="D338" i="5"/>
  <c r="K338" i="5" a="1"/>
  <c r="K338" i="5" s="1"/>
  <c r="C339" i="5"/>
  <c r="F337" i="5"/>
  <c r="E337" i="5"/>
  <c r="H337" i="5"/>
  <c r="G337" i="5"/>
  <c r="I338" i="8" l="1"/>
  <c r="J338" i="8" s="1"/>
  <c r="I337" i="9"/>
  <c r="J337" i="9" s="1"/>
  <c r="H338" i="9"/>
  <c r="G338" i="9"/>
  <c r="F338" i="9"/>
  <c r="E338" i="9"/>
  <c r="C340" i="9"/>
  <c r="D339" i="9"/>
  <c r="K339" i="9" a="1"/>
  <c r="K339" i="9" s="1"/>
  <c r="F339" i="8"/>
  <c r="G339" i="8"/>
  <c r="E339" i="8"/>
  <c r="H339" i="8"/>
  <c r="C341" i="8"/>
  <c r="D340" i="8"/>
  <c r="J340" i="8" s="1"/>
  <c r="K340" i="8" a="1"/>
  <c r="K340" i="8" s="1"/>
  <c r="I337" i="5"/>
  <c r="K339" i="5" a="1"/>
  <c r="K339" i="5" s="1"/>
  <c r="C340" i="5"/>
  <c r="D339" i="5"/>
  <c r="H338" i="5"/>
  <c r="G338" i="5"/>
  <c r="F338" i="5"/>
  <c r="E338" i="5"/>
  <c r="I339" i="8" l="1"/>
  <c r="I338" i="9"/>
  <c r="J338" i="9" s="1"/>
  <c r="H339" i="9"/>
  <c r="G339" i="9"/>
  <c r="F339" i="9"/>
  <c r="E339" i="9"/>
  <c r="K340" i="9" a="1"/>
  <c r="K340" i="9" s="1"/>
  <c r="C341" i="9"/>
  <c r="D340" i="9"/>
  <c r="J340" i="9" s="1"/>
  <c r="K341" i="8" a="1"/>
  <c r="K341" i="8" s="1"/>
  <c r="C342" i="8"/>
  <c r="D341" i="8"/>
  <c r="E340" i="8"/>
  <c r="H340" i="8"/>
  <c r="F340" i="8"/>
  <c r="G340" i="8"/>
  <c r="I338" i="5"/>
  <c r="F339" i="5"/>
  <c r="E339" i="5"/>
  <c r="H339" i="5"/>
  <c r="G339" i="5"/>
  <c r="D340" i="5"/>
  <c r="K340" i="5" a="1"/>
  <c r="K340" i="5" s="1"/>
  <c r="C341" i="5"/>
  <c r="I340" i="8" l="1"/>
  <c r="L340" i="8" s="1"/>
  <c r="I339" i="9"/>
  <c r="J339" i="9" s="1"/>
  <c r="G340" i="9"/>
  <c r="F340" i="9"/>
  <c r="I340" i="9" s="1"/>
  <c r="L340" i="9" s="1"/>
  <c r="E340" i="9"/>
  <c r="H340" i="9"/>
  <c r="C342" i="9"/>
  <c r="D341" i="9"/>
  <c r="J341" i="9" s="1"/>
  <c r="K341" i="9" a="1"/>
  <c r="K341" i="9" s="1"/>
  <c r="G341" i="8"/>
  <c r="F341" i="8"/>
  <c r="H341" i="8"/>
  <c r="E341" i="8"/>
  <c r="K342" i="8" a="1"/>
  <c r="K342" i="8" s="1"/>
  <c r="C343" i="8"/>
  <c r="D342" i="8"/>
  <c r="I339" i="5"/>
  <c r="K341" i="5" a="1"/>
  <c r="K341" i="5" s="1"/>
  <c r="C342" i="5"/>
  <c r="D341" i="5"/>
  <c r="E340" i="5"/>
  <c r="H340" i="5"/>
  <c r="G340" i="5"/>
  <c r="F340" i="5"/>
  <c r="I341" i="8" l="1"/>
  <c r="J341" i="8" s="1"/>
  <c r="E341" i="9"/>
  <c r="H341" i="9"/>
  <c r="G341" i="9"/>
  <c r="F341" i="9"/>
  <c r="C343" i="9"/>
  <c r="D342" i="9"/>
  <c r="K342" i="9" a="1"/>
  <c r="K342" i="9" s="1"/>
  <c r="F342" i="8"/>
  <c r="E342" i="8"/>
  <c r="H342" i="8"/>
  <c r="G342" i="8"/>
  <c r="C344" i="8"/>
  <c r="D343" i="8"/>
  <c r="K343" i="8" a="1"/>
  <c r="K343" i="8" s="1"/>
  <c r="I340" i="5"/>
  <c r="L340" i="5" s="1"/>
  <c r="F341" i="5"/>
  <c r="E341" i="5"/>
  <c r="H341" i="5"/>
  <c r="G341" i="5"/>
  <c r="C343" i="5"/>
  <c r="K342" i="5" a="1"/>
  <c r="K342" i="5" s="1"/>
  <c r="D342" i="5"/>
  <c r="N314" i="8" l="1"/>
  <c r="O314" i="8" s="1"/>
  <c r="R314" i="8" s="1"/>
  <c r="M314" i="8"/>
  <c r="I341" i="5"/>
  <c r="I342" i="8"/>
  <c r="J342" i="8" s="1"/>
  <c r="I341" i="9"/>
  <c r="K343" i="9" a="1"/>
  <c r="K343" i="9" s="1"/>
  <c r="C344" i="9"/>
  <c r="D343" i="9"/>
  <c r="H342" i="9"/>
  <c r="G342" i="9"/>
  <c r="F342" i="9"/>
  <c r="E342" i="9"/>
  <c r="E343" i="8"/>
  <c r="H343" i="8"/>
  <c r="G343" i="8"/>
  <c r="F343" i="8"/>
  <c r="I343" i="8" s="1"/>
  <c r="J343" i="8" s="1"/>
  <c r="C345" i="8"/>
  <c r="K344" i="8" a="1"/>
  <c r="K344" i="8" s="1"/>
  <c r="A344" i="8"/>
  <c r="D344" i="8"/>
  <c r="E342" i="5"/>
  <c r="H342" i="5"/>
  <c r="G342" i="5"/>
  <c r="F342" i="5"/>
  <c r="K343" i="5" a="1"/>
  <c r="K343" i="5" s="1"/>
  <c r="C344" i="5"/>
  <c r="D343" i="5"/>
  <c r="M314" i="5" l="1"/>
  <c r="N314" i="5"/>
  <c r="O314" i="5" s="1"/>
  <c r="I342" i="9"/>
  <c r="J342" i="9" s="1"/>
  <c r="G343" i="9"/>
  <c r="F343" i="9"/>
  <c r="H343" i="9"/>
  <c r="E343" i="9"/>
  <c r="C345" i="9"/>
  <c r="D344" i="9"/>
  <c r="K344" i="9" a="1"/>
  <c r="K344" i="9" s="1"/>
  <c r="A344" i="9"/>
  <c r="N314" i="9"/>
  <c r="O314" i="9" s="1"/>
  <c r="R314" i="9" s="1"/>
  <c r="M314" i="9"/>
  <c r="C346" i="8"/>
  <c r="D345" i="8"/>
  <c r="K345" i="8" a="1"/>
  <c r="K345" i="8" s="1"/>
  <c r="G344" i="8"/>
  <c r="F344" i="8"/>
  <c r="H344" i="8"/>
  <c r="E344" i="8"/>
  <c r="I342" i="5"/>
  <c r="G343" i="5"/>
  <c r="F343" i="5"/>
  <c r="E343" i="5"/>
  <c r="H343" i="5"/>
  <c r="D344" i="5"/>
  <c r="K344" i="5" a="1"/>
  <c r="K344" i="5" s="1"/>
  <c r="C345" i="5"/>
  <c r="A344" i="5"/>
  <c r="I344" i="8" l="1"/>
  <c r="J344" i="8" s="1"/>
  <c r="I343" i="9"/>
  <c r="J343" i="9" s="1"/>
  <c r="C346" i="9"/>
  <c r="D345" i="9"/>
  <c r="K345" i="9" a="1"/>
  <c r="K345" i="9" s="1"/>
  <c r="E344" i="9"/>
  <c r="H344" i="9"/>
  <c r="G344" i="9"/>
  <c r="F344" i="9"/>
  <c r="H345" i="8"/>
  <c r="G345" i="8"/>
  <c r="F345" i="8"/>
  <c r="E345" i="8"/>
  <c r="K346" i="8" a="1"/>
  <c r="K346" i="8" s="1"/>
  <c r="D346" i="8"/>
  <c r="C347" i="8"/>
  <c r="I343" i="5"/>
  <c r="R314" i="5"/>
  <c r="H344" i="5"/>
  <c r="G344" i="5"/>
  <c r="F344" i="5"/>
  <c r="E344" i="5"/>
  <c r="C346" i="5"/>
  <c r="D345" i="5"/>
  <c r="K345" i="5" a="1"/>
  <c r="K345" i="5" s="1"/>
  <c r="I344" i="5" l="1"/>
  <c r="I345" i="8"/>
  <c r="J345" i="8" s="1"/>
  <c r="I344" i="9"/>
  <c r="J344" i="9" s="1"/>
  <c r="H345" i="9"/>
  <c r="G345" i="9"/>
  <c r="F345" i="9"/>
  <c r="E345" i="9"/>
  <c r="K346" i="9" a="1"/>
  <c r="K346" i="9" s="1"/>
  <c r="D346" i="9"/>
  <c r="C347" i="9"/>
  <c r="K347" i="8" a="1"/>
  <c r="K347" i="8" s="1"/>
  <c r="C348" i="8"/>
  <c r="D347" i="8"/>
  <c r="J347" i="8" s="1"/>
  <c r="G346" i="8"/>
  <c r="F346" i="8"/>
  <c r="E346" i="8"/>
  <c r="H346" i="8"/>
  <c r="E345" i="5"/>
  <c r="H345" i="5"/>
  <c r="G345" i="5"/>
  <c r="F345" i="5"/>
  <c r="K346" i="5" a="1"/>
  <c r="K346" i="5" s="1"/>
  <c r="C347" i="5"/>
  <c r="D346" i="5"/>
  <c r="I346" i="8" l="1"/>
  <c r="I345" i="9"/>
  <c r="J345" i="9" s="1"/>
  <c r="I345" i="5"/>
  <c r="G346" i="9"/>
  <c r="F346" i="9"/>
  <c r="H346" i="9"/>
  <c r="E346" i="9"/>
  <c r="K347" i="9" a="1"/>
  <c r="K347" i="9" s="1"/>
  <c r="C348" i="9"/>
  <c r="D347" i="9"/>
  <c r="J347" i="9" s="1"/>
  <c r="F347" i="8"/>
  <c r="E347" i="8"/>
  <c r="H347" i="8"/>
  <c r="G347" i="8"/>
  <c r="C349" i="8"/>
  <c r="D348" i="8"/>
  <c r="K348" i="8" a="1"/>
  <c r="K348" i="8" s="1"/>
  <c r="G346" i="5"/>
  <c r="F346" i="5"/>
  <c r="E346" i="5"/>
  <c r="H346" i="5"/>
  <c r="C348" i="5"/>
  <c r="D347" i="5"/>
  <c r="K347" i="5" a="1"/>
  <c r="K347" i="5" s="1"/>
  <c r="I347" i="8" l="1"/>
  <c r="L347" i="8" s="1"/>
  <c r="I346" i="9"/>
  <c r="J346" i="9" s="1"/>
  <c r="C349" i="9"/>
  <c r="D348" i="9"/>
  <c r="J348" i="9" s="1"/>
  <c r="K348" i="9" a="1"/>
  <c r="K348" i="9" s="1"/>
  <c r="F347" i="9"/>
  <c r="E347" i="9"/>
  <c r="H347" i="9"/>
  <c r="G347" i="9"/>
  <c r="H348" i="8"/>
  <c r="G348" i="8"/>
  <c r="F348" i="8"/>
  <c r="E348" i="8"/>
  <c r="K349" i="8" a="1"/>
  <c r="K349" i="8" s="1"/>
  <c r="C350" i="8"/>
  <c r="D349" i="8"/>
  <c r="I346" i="5"/>
  <c r="F347" i="5"/>
  <c r="E347" i="5"/>
  <c r="H347" i="5"/>
  <c r="G347" i="5"/>
  <c r="K348" i="5" a="1"/>
  <c r="K348" i="5" s="1"/>
  <c r="C349" i="5"/>
  <c r="D348" i="5"/>
  <c r="I348" i="8" l="1"/>
  <c r="J348" i="8" s="1"/>
  <c r="I347" i="9"/>
  <c r="L347" i="9" s="1"/>
  <c r="H348" i="9"/>
  <c r="G348" i="9"/>
  <c r="F348" i="9"/>
  <c r="E348" i="9"/>
  <c r="K349" i="9" a="1"/>
  <c r="K349" i="9" s="1"/>
  <c r="C350" i="9"/>
  <c r="D349" i="9"/>
  <c r="G349" i="8"/>
  <c r="F349" i="8"/>
  <c r="E349" i="8"/>
  <c r="H349" i="8"/>
  <c r="K350" i="8" a="1"/>
  <c r="K350" i="8" s="1"/>
  <c r="C351" i="8"/>
  <c r="D350" i="8"/>
  <c r="I347" i="5"/>
  <c r="L347" i="5" s="1"/>
  <c r="G348" i="5"/>
  <c r="F348" i="5"/>
  <c r="E348" i="5"/>
  <c r="H348" i="5"/>
  <c r="C350" i="5"/>
  <c r="D349" i="5"/>
  <c r="K349" i="5" a="1"/>
  <c r="K349" i="5" s="1"/>
  <c r="I349" i="8" l="1"/>
  <c r="J349" i="8" s="1"/>
  <c r="I348" i="9"/>
  <c r="G349" i="9"/>
  <c r="F349" i="9"/>
  <c r="E349" i="9"/>
  <c r="H349" i="9"/>
  <c r="K350" i="9" a="1"/>
  <c r="K350" i="9" s="1"/>
  <c r="C351" i="9"/>
  <c r="D350" i="9"/>
  <c r="F350" i="8"/>
  <c r="E350" i="8"/>
  <c r="H350" i="8"/>
  <c r="G350" i="8"/>
  <c r="C352" i="8"/>
  <c r="D351" i="8"/>
  <c r="K351" i="8" a="1"/>
  <c r="K351" i="8" s="1"/>
  <c r="I348" i="5"/>
  <c r="E349" i="5"/>
  <c r="H349" i="5"/>
  <c r="G349" i="5"/>
  <c r="F349" i="5"/>
  <c r="K350" i="5" a="1"/>
  <c r="K350" i="5" s="1"/>
  <c r="C351" i="5"/>
  <c r="D350" i="5"/>
  <c r="I350" i="8" l="1"/>
  <c r="J350" i="8" s="1"/>
  <c r="I349" i="5"/>
  <c r="I349" i="9"/>
  <c r="J349" i="9" s="1"/>
  <c r="F350" i="9"/>
  <c r="E350" i="9"/>
  <c r="H350" i="9"/>
  <c r="G350" i="9"/>
  <c r="C352" i="9"/>
  <c r="D351" i="9"/>
  <c r="K351" i="9" a="1"/>
  <c r="K351" i="9" s="1"/>
  <c r="E351" i="8"/>
  <c r="H351" i="8"/>
  <c r="G351" i="8"/>
  <c r="F351" i="8"/>
  <c r="C353" i="8"/>
  <c r="D352" i="8"/>
  <c r="K352" i="8" a="1"/>
  <c r="K352" i="8" s="1"/>
  <c r="C352" i="5"/>
  <c r="D351" i="5"/>
  <c r="K351" i="5" a="1"/>
  <c r="K351" i="5" s="1"/>
  <c r="G350" i="5"/>
  <c r="F350" i="5"/>
  <c r="E350" i="5"/>
  <c r="H350" i="5"/>
  <c r="I351" i="8" l="1"/>
  <c r="J351" i="8" s="1"/>
  <c r="I350" i="9"/>
  <c r="J350" i="9" s="1"/>
  <c r="E351" i="9"/>
  <c r="H351" i="9"/>
  <c r="G351" i="9"/>
  <c r="F351" i="9"/>
  <c r="C353" i="9"/>
  <c r="D352" i="9"/>
  <c r="K352" i="9" a="1"/>
  <c r="K352" i="9" s="1"/>
  <c r="H352" i="8"/>
  <c r="G352" i="8"/>
  <c r="F352" i="8"/>
  <c r="I352" i="8" s="1"/>
  <c r="J352" i="8" s="1"/>
  <c r="E352" i="8"/>
  <c r="K353" i="8" a="1"/>
  <c r="K353" i="8" s="1"/>
  <c r="D353" i="8"/>
  <c r="C354" i="8"/>
  <c r="I350" i="5"/>
  <c r="E351" i="5"/>
  <c r="H351" i="5"/>
  <c r="G351" i="5"/>
  <c r="F351" i="5"/>
  <c r="K352" i="5" a="1"/>
  <c r="K352" i="5" s="1"/>
  <c r="C353" i="5"/>
  <c r="D352" i="5"/>
  <c r="I351" i="9" l="1"/>
  <c r="J351" i="9" s="1"/>
  <c r="H352" i="9"/>
  <c r="G352" i="9"/>
  <c r="F352" i="9"/>
  <c r="E352" i="9"/>
  <c r="K353" i="9" a="1"/>
  <c r="K353" i="9" s="1"/>
  <c r="D353" i="9"/>
  <c r="C354" i="9"/>
  <c r="K354" i="8" a="1"/>
  <c r="K354" i="8" s="1"/>
  <c r="C355" i="8"/>
  <c r="D354" i="8"/>
  <c r="J354" i="8" s="1"/>
  <c r="G353" i="8"/>
  <c r="F353" i="8"/>
  <c r="E353" i="8"/>
  <c r="H353" i="8"/>
  <c r="I351" i="5"/>
  <c r="G352" i="5"/>
  <c r="F352" i="5"/>
  <c r="E352" i="5"/>
  <c r="H352" i="5"/>
  <c r="C354" i="5"/>
  <c r="D353" i="5"/>
  <c r="K353" i="5" a="1"/>
  <c r="K353" i="5" s="1"/>
  <c r="I353" i="8" l="1"/>
  <c r="I352" i="9"/>
  <c r="J352" i="9" s="1"/>
  <c r="K354" i="9" a="1"/>
  <c r="K354" i="9" s="1"/>
  <c r="C355" i="9"/>
  <c r="D354" i="9"/>
  <c r="J354" i="9" s="1"/>
  <c r="G353" i="9"/>
  <c r="F353" i="9"/>
  <c r="H353" i="9"/>
  <c r="E353" i="9"/>
  <c r="F354" i="8"/>
  <c r="E354" i="8"/>
  <c r="H354" i="8"/>
  <c r="G354" i="8"/>
  <c r="C356" i="8"/>
  <c r="D355" i="8"/>
  <c r="K355" i="8" a="1"/>
  <c r="K355" i="8" s="1"/>
  <c r="I352" i="5"/>
  <c r="E353" i="5"/>
  <c r="H353" i="5"/>
  <c r="G353" i="5"/>
  <c r="F353" i="5"/>
  <c r="D354" i="5"/>
  <c r="K354" i="5" a="1"/>
  <c r="K354" i="5" s="1"/>
  <c r="C355" i="5"/>
  <c r="I353" i="9" l="1"/>
  <c r="J353" i="9" s="1"/>
  <c r="I354" i="8"/>
  <c r="L354" i="8" s="1"/>
  <c r="I353" i="5"/>
  <c r="F354" i="9"/>
  <c r="E354" i="9"/>
  <c r="H354" i="9"/>
  <c r="G354" i="9"/>
  <c r="C356" i="9"/>
  <c r="D355" i="9"/>
  <c r="J355" i="9" s="1"/>
  <c r="K355" i="9" a="1"/>
  <c r="K355" i="9" s="1"/>
  <c r="H355" i="8"/>
  <c r="G355" i="8"/>
  <c r="F355" i="8"/>
  <c r="E355" i="8"/>
  <c r="K356" i="8" a="1"/>
  <c r="K356" i="8" s="1"/>
  <c r="C357" i="8"/>
  <c r="D356" i="8"/>
  <c r="C356" i="5"/>
  <c r="D355" i="5"/>
  <c r="K355" i="5" a="1"/>
  <c r="K355" i="5" s="1"/>
  <c r="H354" i="5"/>
  <c r="G354" i="5"/>
  <c r="F354" i="5"/>
  <c r="E354" i="5"/>
  <c r="I355" i="8" l="1"/>
  <c r="J355" i="8" s="1"/>
  <c r="I354" i="9"/>
  <c r="L354" i="9" s="1"/>
  <c r="H355" i="9"/>
  <c r="G355" i="9"/>
  <c r="F355" i="9"/>
  <c r="E355" i="9"/>
  <c r="K356" i="9" a="1"/>
  <c r="K356" i="9" s="1"/>
  <c r="C357" i="9"/>
  <c r="D356" i="9"/>
  <c r="G356" i="8"/>
  <c r="F356" i="8"/>
  <c r="E356" i="8"/>
  <c r="H356" i="8"/>
  <c r="K357" i="8" a="1"/>
  <c r="K357" i="8" s="1"/>
  <c r="C358" i="8"/>
  <c r="D357" i="8"/>
  <c r="I354" i="5"/>
  <c r="L354" i="5" s="1"/>
  <c r="E355" i="5"/>
  <c r="H355" i="5"/>
  <c r="G355" i="5"/>
  <c r="F355" i="5"/>
  <c r="K356" i="5" a="1"/>
  <c r="K356" i="5" s="1"/>
  <c r="C357" i="5"/>
  <c r="D356" i="5"/>
  <c r="I356" i="8" l="1"/>
  <c r="J356" i="8" s="1"/>
  <c r="I355" i="9"/>
  <c r="G356" i="9"/>
  <c r="F356" i="9"/>
  <c r="E356" i="9"/>
  <c r="H356" i="9"/>
  <c r="K357" i="9" a="1"/>
  <c r="K357" i="9" s="1"/>
  <c r="C358" i="9"/>
  <c r="D357" i="9"/>
  <c r="F357" i="8"/>
  <c r="E357" i="8"/>
  <c r="H357" i="8"/>
  <c r="G357" i="8"/>
  <c r="C359" i="8"/>
  <c r="D358" i="8"/>
  <c r="K358" i="8" a="1"/>
  <c r="K358" i="8" s="1"/>
  <c r="I355" i="5"/>
  <c r="G356" i="5"/>
  <c r="F356" i="5"/>
  <c r="E356" i="5"/>
  <c r="I356" i="5" s="1"/>
  <c r="H356" i="5"/>
  <c r="C358" i="5"/>
  <c r="D357" i="5"/>
  <c r="K357" i="5" a="1"/>
  <c r="K357" i="5" s="1"/>
  <c r="I357" i="8" l="1"/>
  <c r="J357" i="8" s="1"/>
  <c r="I356" i="9"/>
  <c r="J356" i="9" s="1"/>
  <c r="F357" i="9"/>
  <c r="E357" i="9"/>
  <c r="H357" i="9"/>
  <c r="G357" i="9"/>
  <c r="C359" i="9"/>
  <c r="D358" i="9"/>
  <c r="K358" i="9" a="1"/>
  <c r="K358" i="9" s="1"/>
  <c r="E358" i="8"/>
  <c r="H358" i="8"/>
  <c r="G358" i="8"/>
  <c r="F358" i="8"/>
  <c r="C360" i="8"/>
  <c r="D359" i="8"/>
  <c r="K359" i="8" a="1"/>
  <c r="K359" i="8" s="1"/>
  <c r="K358" i="5" a="1"/>
  <c r="K358" i="5" s="1"/>
  <c r="C359" i="5"/>
  <c r="D358" i="5"/>
  <c r="E357" i="5"/>
  <c r="H357" i="5"/>
  <c r="G357" i="5"/>
  <c r="F357" i="5"/>
  <c r="I357" i="5" l="1"/>
  <c r="I358" i="8"/>
  <c r="J358" i="8" s="1"/>
  <c r="I357" i="9"/>
  <c r="J357" i="9" s="1"/>
  <c r="E358" i="9"/>
  <c r="H358" i="9"/>
  <c r="G358" i="9"/>
  <c r="F358" i="9"/>
  <c r="C360" i="9"/>
  <c r="D359" i="9"/>
  <c r="K359" i="9" a="1"/>
  <c r="K359" i="9" s="1"/>
  <c r="K360" i="8" a="1"/>
  <c r="K360" i="8" s="1"/>
  <c r="D360" i="8"/>
  <c r="C361" i="8"/>
  <c r="H359" i="8"/>
  <c r="G359" i="8"/>
  <c r="F359" i="8"/>
  <c r="I359" i="8" s="1"/>
  <c r="J359" i="8" s="1"/>
  <c r="E359" i="8"/>
  <c r="G358" i="5"/>
  <c r="F358" i="5"/>
  <c r="E358" i="5"/>
  <c r="H358" i="5"/>
  <c r="C360" i="5"/>
  <c r="D359" i="5"/>
  <c r="K359" i="5" a="1"/>
  <c r="K359" i="5" s="1"/>
  <c r="I358" i="5" l="1"/>
  <c r="I358" i="9"/>
  <c r="J358" i="9" s="1"/>
  <c r="K360" i="9" a="1"/>
  <c r="K360" i="9" s="1"/>
  <c r="D360" i="9"/>
  <c r="C361" i="9"/>
  <c r="H359" i="9"/>
  <c r="G359" i="9"/>
  <c r="F359" i="9"/>
  <c r="E359" i="9"/>
  <c r="K361" i="8" a="1"/>
  <c r="K361" i="8" s="1"/>
  <c r="C362" i="8"/>
  <c r="D361" i="8"/>
  <c r="J361" i="8" s="1"/>
  <c r="G360" i="8"/>
  <c r="F360" i="8"/>
  <c r="E360" i="8"/>
  <c r="H360" i="8"/>
  <c r="E359" i="5"/>
  <c r="H359" i="5"/>
  <c r="G359" i="5"/>
  <c r="F359" i="5"/>
  <c r="K360" i="5" a="1"/>
  <c r="K360" i="5" s="1"/>
  <c r="D360" i="5"/>
  <c r="C361" i="5"/>
  <c r="I359" i="9" l="1"/>
  <c r="J359" i="9" s="1"/>
  <c r="I360" i="8"/>
  <c r="I359" i="5"/>
  <c r="K361" i="9" a="1"/>
  <c r="K361" i="9" s="1"/>
  <c r="C362" i="9"/>
  <c r="D361" i="9"/>
  <c r="J361" i="9" s="1"/>
  <c r="G360" i="9"/>
  <c r="F360" i="9"/>
  <c r="H360" i="9"/>
  <c r="E360" i="9"/>
  <c r="F361" i="8"/>
  <c r="E361" i="8"/>
  <c r="H361" i="8"/>
  <c r="G361" i="8"/>
  <c r="C363" i="8"/>
  <c r="D362" i="8"/>
  <c r="K362" i="8" a="1"/>
  <c r="K362" i="8" s="1"/>
  <c r="C362" i="5"/>
  <c r="D361" i="5"/>
  <c r="K361" i="5" a="1"/>
  <c r="K361" i="5" s="1"/>
  <c r="G360" i="5"/>
  <c r="F360" i="5"/>
  <c r="E360" i="5"/>
  <c r="H360" i="5"/>
  <c r="I360" i="9" l="1"/>
  <c r="J360" i="9" s="1"/>
  <c r="I361" i="8"/>
  <c r="L361" i="8" s="1"/>
  <c r="F361" i="9"/>
  <c r="E361" i="9"/>
  <c r="H361" i="9"/>
  <c r="G361" i="9"/>
  <c r="C363" i="9"/>
  <c r="D362" i="9"/>
  <c r="J362" i="9" s="1"/>
  <c r="K362" i="9" a="1"/>
  <c r="K362" i="9" s="1"/>
  <c r="H362" i="8"/>
  <c r="G362" i="8"/>
  <c r="F362" i="8"/>
  <c r="I362" i="8" s="1"/>
  <c r="J362" i="8" s="1"/>
  <c r="E362" i="8"/>
  <c r="K363" i="8" a="1"/>
  <c r="K363" i="8" s="1"/>
  <c r="C364" i="8"/>
  <c r="D363" i="8"/>
  <c r="I360" i="5"/>
  <c r="F361" i="5"/>
  <c r="E361" i="5"/>
  <c r="H361" i="5"/>
  <c r="G361" i="5"/>
  <c r="K362" i="5" a="1"/>
  <c r="K362" i="5" s="1"/>
  <c r="C363" i="5"/>
  <c r="D362" i="5"/>
  <c r="I361" i="9" l="1"/>
  <c r="L361" i="9" s="1"/>
  <c r="H362" i="9"/>
  <c r="G362" i="9"/>
  <c r="F362" i="9"/>
  <c r="E362" i="9"/>
  <c r="K363" i="9" a="1"/>
  <c r="K363" i="9" s="1"/>
  <c r="C364" i="9"/>
  <c r="D363" i="9"/>
  <c r="G363" i="8"/>
  <c r="F363" i="8"/>
  <c r="E363" i="8"/>
  <c r="H363" i="8"/>
  <c r="K364" i="8" a="1"/>
  <c r="K364" i="8" s="1"/>
  <c r="C365" i="8"/>
  <c r="D364" i="8"/>
  <c r="I361" i="5"/>
  <c r="L361" i="5" s="1"/>
  <c r="G362" i="5"/>
  <c r="F362" i="5"/>
  <c r="E362" i="5"/>
  <c r="H362" i="5"/>
  <c r="C364" i="5"/>
  <c r="D363" i="5"/>
  <c r="K363" i="5" a="1"/>
  <c r="K363" i="5" s="1"/>
  <c r="I363" i="8" l="1"/>
  <c r="J363" i="8" s="1"/>
  <c r="I362" i="9"/>
  <c r="G363" i="9"/>
  <c r="F363" i="9"/>
  <c r="E363" i="9"/>
  <c r="H363" i="9"/>
  <c r="K364" i="9" a="1"/>
  <c r="K364" i="9" s="1"/>
  <c r="C365" i="9"/>
  <c r="D364" i="9"/>
  <c r="F364" i="8"/>
  <c r="E364" i="8"/>
  <c r="H364" i="8"/>
  <c r="G364" i="8"/>
  <c r="C366" i="8"/>
  <c r="D365" i="8"/>
  <c r="K365" i="8" a="1"/>
  <c r="K365" i="8" s="1"/>
  <c r="I362" i="5"/>
  <c r="E363" i="5"/>
  <c r="H363" i="5"/>
  <c r="G363" i="5"/>
  <c r="F363" i="5"/>
  <c r="K364" i="5" a="1"/>
  <c r="K364" i="5" s="1"/>
  <c r="C365" i="5"/>
  <c r="D364" i="5"/>
  <c r="I364" i="8" l="1"/>
  <c r="J364" i="8" s="1"/>
  <c r="I363" i="9"/>
  <c r="J363" i="9" s="1"/>
  <c r="C366" i="9"/>
  <c r="D365" i="9"/>
  <c r="K365" i="9" a="1"/>
  <c r="K365" i="9" s="1"/>
  <c r="F364" i="9"/>
  <c r="E364" i="9"/>
  <c r="H364" i="9"/>
  <c r="G364" i="9"/>
  <c r="E365" i="8"/>
  <c r="H365" i="8"/>
  <c r="G365" i="8"/>
  <c r="F365" i="8"/>
  <c r="C367" i="8"/>
  <c r="D366" i="8"/>
  <c r="K366" i="8" a="1"/>
  <c r="K366" i="8" s="1"/>
  <c r="I363" i="5"/>
  <c r="G364" i="5"/>
  <c r="F364" i="5"/>
  <c r="E364" i="5"/>
  <c r="H364" i="5"/>
  <c r="C366" i="5"/>
  <c r="D365" i="5"/>
  <c r="K365" i="5" a="1"/>
  <c r="K365" i="5" s="1"/>
  <c r="I365" i="8" l="1"/>
  <c r="J365" i="8" s="1"/>
  <c r="I364" i="9"/>
  <c r="J364" i="9" s="1"/>
  <c r="E365" i="9"/>
  <c r="H365" i="9"/>
  <c r="G365" i="9"/>
  <c r="F365" i="9"/>
  <c r="C367" i="9"/>
  <c r="D366" i="9"/>
  <c r="K366" i="9" a="1"/>
  <c r="K366" i="9" s="1"/>
  <c r="H366" i="8"/>
  <c r="G366" i="8"/>
  <c r="F366" i="8"/>
  <c r="E366" i="8"/>
  <c r="K367" i="8" a="1"/>
  <c r="K367" i="8" s="1"/>
  <c r="D367" i="8"/>
  <c r="C368" i="8"/>
  <c r="I364" i="5"/>
  <c r="E365" i="5"/>
  <c r="H365" i="5"/>
  <c r="G365" i="5"/>
  <c r="F365" i="5"/>
  <c r="K366" i="5" a="1"/>
  <c r="K366" i="5" s="1"/>
  <c r="C367" i="5"/>
  <c r="D366" i="5"/>
  <c r="I365" i="9" l="1"/>
  <c r="J365" i="9" s="1"/>
  <c r="I366" i="8"/>
  <c r="J366" i="8" s="1"/>
  <c r="K367" i="9" a="1"/>
  <c r="K367" i="9" s="1"/>
  <c r="D367" i="9"/>
  <c r="C368" i="9"/>
  <c r="H366" i="9"/>
  <c r="G366" i="9"/>
  <c r="F366" i="9"/>
  <c r="E366" i="9"/>
  <c r="K368" i="8" a="1"/>
  <c r="K368" i="8" s="1"/>
  <c r="C369" i="8"/>
  <c r="D368" i="8"/>
  <c r="J368" i="8" s="1"/>
  <c r="G367" i="8"/>
  <c r="F367" i="8"/>
  <c r="E367" i="8"/>
  <c r="H367" i="8"/>
  <c r="I365" i="5"/>
  <c r="G366" i="5"/>
  <c r="F366" i="5"/>
  <c r="E366" i="5"/>
  <c r="H366" i="5"/>
  <c r="C368" i="5"/>
  <c r="D367" i="5"/>
  <c r="K367" i="5" a="1"/>
  <c r="K367" i="5" s="1"/>
  <c r="I367" i="8" l="1"/>
  <c r="I366" i="9"/>
  <c r="J366" i="9" s="1"/>
  <c r="K368" i="9" a="1"/>
  <c r="K368" i="9" s="1"/>
  <c r="C369" i="9"/>
  <c r="D368" i="9"/>
  <c r="J368" i="9" s="1"/>
  <c r="G367" i="9"/>
  <c r="F367" i="9"/>
  <c r="H367" i="9"/>
  <c r="E367" i="9"/>
  <c r="C370" i="8"/>
  <c r="D369" i="8"/>
  <c r="K369" i="8" a="1"/>
  <c r="K369" i="8" s="1"/>
  <c r="F368" i="8"/>
  <c r="E368" i="8"/>
  <c r="H368" i="8"/>
  <c r="G368" i="8"/>
  <c r="I366" i="5"/>
  <c r="E367" i="5"/>
  <c r="H367" i="5"/>
  <c r="G367" i="5"/>
  <c r="F367" i="5"/>
  <c r="I367" i="5" s="1"/>
  <c r="D368" i="5"/>
  <c r="K368" i="5" a="1"/>
  <c r="K368" i="5" s="1"/>
  <c r="C369" i="5"/>
  <c r="I368" i="8" l="1"/>
  <c r="L368" i="8" s="1"/>
  <c r="I367" i="9"/>
  <c r="J367" i="9" s="1"/>
  <c r="F368" i="9"/>
  <c r="E368" i="9"/>
  <c r="H368" i="9"/>
  <c r="G368" i="9"/>
  <c r="C370" i="9"/>
  <c r="D369" i="9"/>
  <c r="J369" i="9" s="1"/>
  <c r="K369" i="9" a="1"/>
  <c r="K369" i="9" s="1"/>
  <c r="H369" i="8"/>
  <c r="G369" i="8"/>
  <c r="F369" i="8"/>
  <c r="E369" i="8"/>
  <c r="K370" i="8" a="1"/>
  <c r="K370" i="8" s="1"/>
  <c r="C371" i="8"/>
  <c r="D370" i="8"/>
  <c r="C370" i="5"/>
  <c r="D369" i="5"/>
  <c r="K369" i="5" a="1"/>
  <c r="K369" i="5" s="1"/>
  <c r="H368" i="5"/>
  <c r="G368" i="5"/>
  <c r="F368" i="5"/>
  <c r="E368" i="5"/>
  <c r="I369" i="8" l="1"/>
  <c r="J369" i="8" s="1"/>
  <c r="I368" i="9"/>
  <c r="L368" i="9" s="1"/>
  <c r="H369" i="9"/>
  <c r="G369" i="9"/>
  <c r="F369" i="9"/>
  <c r="E369" i="9"/>
  <c r="K370" i="9" a="1"/>
  <c r="K370" i="9" s="1"/>
  <c r="C371" i="9"/>
  <c r="D370" i="9"/>
  <c r="G370" i="8"/>
  <c r="F370" i="8"/>
  <c r="E370" i="8"/>
  <c r="H370" i="8"/>
  <c r="K371" i="8" a="1"/>
  <c r="K371" i="8" s="1"/>
  <c r="C372" i="8"/>
  <c r="D371" i="8"/>
  <c r="I368" i="5"/>
  <c r="L368" i="5" s="1"/>
  <c r="E369" i="5"/>
  <c r="H369" i="5"/>
  <c r="G369" i="5"/>
  <c r="F369" i="5"/>
  <c r="K370" i="5" a="1"/>
  <c r="K370" i="5" s="1"/>
  <c r="C371" i="5"/>
  <c r="D370" i="5"/>
  <c r="I370" i="8" l="1"/>
  <c r="J370" i="8" s="1"/>
  <c r="I369" i="9"/>
  <c r="K371" i="9" a="1"/>
  <c r="K371" i="9" s="1"/>
  <c r="C372" i="9"/>
  <c r="D371" i="9"/>
  <c r="G370" i="9"/>
  <c r="F370" i="9"/>
  <c r="E370" i="9"/>
  <c r="H370" i="9"/>
  <c r="F371" i="8"/>
  <c r="E371" i="8"/>
  <c r="H371" i="8"/>
  <c r="G371" i="8"/>
  <c r="C373" i="8"/>
  <c r="D372" i="8"/>
  <c r="K372" i="8" a="1"/>
  <c r="K372" i="8" s="1"/>
  <c r="I369" i="5"/>
  <c r="G370" i="5"/>
  <c r="F370" i="5"/>
  <c r="E370" i="5"/>
  <c r="H370" i="5"/>
  <c r="C372" i="5"/>
  <c r="D371" i="5"/>
  <c r="K371" i="5" a="1"/>
  <c r="K371" i="5" s="1"/>
  <c r="I370" i="9" l="1"/>
  <c r="J370" i="9" s="1"/>
  <c r="I371" i="8"/>
  <c r="J371" i="8" s="1"/>
  <c r="F371" i="9"/>
  <c r="E371" i="9"/>
  <c r="H371" i="9"/>
  <c r="G371" i="9"/>
  <c r="C373" i="9"/>
  <c r="D372" i="9"/>
  <c r="K372" i="9" a="1"/>
  <c r="K372" i="9" s="1"/>
  <c r="C374" i="8"/>
  <c r="D373" i="8"/>
  <c r="K373" i="8" a="1"/>
  <c r="K373" i="8" s="1"/>
  <c r="E372" i="8"/>
  <c r="H372" i="8"/>
  <c r="G372" i="8"/>
  <c r="F372" i="8"/>
  <c r="I370" i="5"/>
  <c r="E371" i="5"/>
  <c r="H371" i="5"/>
  <c r="G371" i="5"/>
  <c r="F371" i="5"/>
  <c r="K372" i="5" a="1"/>
  <c r="K372" i="5" s="1"/>
  <c r="C373" i="5"/>
  <c r="D372" i="5"/>
  <c r="I372" i="8" l="1"/>
  <c r="J372" i="8" s="1"/>
  <c r="I371" i="5"/>
  <c r="I371" i="9"/>
  <c r="J371" i="9" s="1"/>
  <c r="E372" i="9"/>
  <c r="H372" i="9"/>
  <c r="G372" i="9"/>
  <c r="F372" i="9"/>
  <c r="C374" i="9"/>
  <c r="D373" i="9"/>
  <c r="K373" i="9" a="1"/>
  <c r="K373" i="9" s="1"/>
  <c r="H373" i="8"/>
  <c r="G373" i="8"/>
  <c r="F373" i="8"/>
  <c r="E373" i="8"/>
  <c r="K374" i="8" a="1"/>
  <c r="K374" i="8" s="1"/>
  <c r="D374" i="8"/>
  <c r="G372" i="5"/>
  <c r="F372" i="5"/>
  <c r="E372" i="5"/>
  <c r="H372" i="5"/>
  <c r="C374" i="5"/>
  <c r="D373" i="5"/>
  <c r="K373" i="5" a="1"/>
  <c r="K373" i="5" s="1"/>
  <c r="I373" i="8" l="1"/>
  <c r="J373" i="8" s="1"/>
  <c r="N344" i="8"/>
  <c r="O344" i="8" s="1"/>
  <c r="R344" i="8" s="1"/>
  <c r="M344" i="8"/>
  <c r="I372" i="9"/>
  <c r="J372" i="9" s="1"/>
  <c r="K374" i="9" a="1"/>
  <c r="K374" i="9" s="1"/>
  <c r="D374" i="9"/>
  <c r="H373" i="9"/>
  <c r="G373" i="9"/>
  <c r="F373" i="9"/>
  <c r="E373" i="9"/>
  <c r="G374" i="8"/>
  <c r="F374" i="8"/>
  <c r="E374" i="8"/>
  <c r="H374" i="8"/>
  <c r="I372" i="5"/>
  <c r="E373" i="5"/>
  <c r="H373" i="5"/>
  <c r="G373" i="5"/>
  <c r="F373" i="5"/>
  <c r="K374" i="5" a="1"/>
  <c r="K374" i="5" s="1"/>
  <c r="D374" i="5"/>
  <c r="M344" i="5" l="1"/>
  <c r="N344" i="5"/>
  <c r="O344" i="5" s="1"/>
  <c r="I374" i="8"/>
  <c r="I373" i="9"/>
  <c r="J373" i="9" s="1"/>
  <c r="G374" i="9"/>
  <c r="F374" i="9"/>
  <c r="H374" i="9"/>
  <c r="E374" i="9"/>
  <c r="N344" i="9"/>
  <c r="O344" i="9" s="1"/>
  <c r="R344" i="9" s="1"/>
  <c r="M344" i="9"/>
  <c r="I373" i="5"/>
  <c r="R344" i="5"/>
  <c r="G374" i="5"/>
  <c r="F374" i="5"/>
  <c r="E374" i="5"/>
  <c r="H374" i="5"/>
  <c r="I374" i="9" l="1"/>
  <c r="J374" i="9" s="1"/>
  <c r="I374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<sst xmlns="http://schemas.openxmlformats.org/spreadsheetml/2006/main" count="252" uniqueCount="61">
  <si>
    <t>total jour</t>
  </si>
  <si>
    <t>Temps de travail matin</t>
  </si>
  <si>
    <t>Temps de travail après-midi</t>
  </si>
  <si>
    <t>Total heures travaillées par jour</t>
  </si>
  <si>
    <t>Heures supplémentaires</t>
  </si>
  <si>
    <t>Commentaires</t>
  </si>
  <si>
    <t>Cumul heures travaillées semaine</t>
  </si>
  <si>
    <t>JANVIER</t>
  </si>
  <si>
    <t>Mois</t>
  </si>
  <si>
    <t>Semaine</t>
  </si>
  <si>
    <t>Heure début</t>
  </si>
  <si>
    <t>Heure fin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</si>
  <si>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</si>
  <si>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</si>
  <si>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</si>
  <si>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</si>
  <si>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</si>
  <si>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</si>
  <si>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</si>
  <si>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</si>
  <si>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</si>
  <si>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</si>
  <si>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</si>
  <si>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Dimanche</t>
  </si>
  <si>
    <t>Lundi</t>
  </si>
  <si>
    <t>Mardi</t>
  </si>
  <si>
    <t>Mercredi</t>
  </si>
  <si>
    <t>Jeudi</t>
  </si>
  <si>
    <t>Vendredi</t>
  </si>
  <si>
    <t>Samedi</t>
  </si>
  <si>
    <t>Payé M+1</t>
  </si>
  <si>
    <t>Payé M+2</t>
  </si>
  <si>
    <t>Début</t>
  </si>
  <si>
    <t>Fin</t>
  </si>
  <si>
    <t>Reste à payer</t>
  </si>
  <si>
    <t>Total mois centièrme</t>
  </si>
  <si>
    <t>16:41</t>
  </si>
  <si>
    <t>horaires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</si>
  <si>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</si>
  <si>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</si>
  <si>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</si>
  <si>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</si>
  <si>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</si>
  <si>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</si>
  <si>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</si>
  <si>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</si>
  <si>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</si>
  <si>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</si>
  <si>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</si>
  <si>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</si>
  <si>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</si>
  <si>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Jour férié</t>
  </si>
  <si>
    <t>Modifier les cellules en jaune pour mettre à jour le calendrier</t>
  </si>
  <si>
    <t>mise en forme pour JRE, CP, FERIE</t>
  </si>
  <si>
    <t>Total mois HCR</t>
  </si>
  <si>
    <t>Total mois HPL</t>
  </si>
  <si>
    <t>CP</t>
  </si>
  <si>
    <t>HPL</t>
  </si>
  <si>
    <t>HCR</t>
  </si>
  <si>
    <t>TLT</t>
  </si>
  <si>
    <t>enfant malade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</si>
</sst>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h:mm;@"/>
    <numFmt numFmtId="166" formatCode="[h]:mm"/>
  </numFmts>
  <fonts count="13" x14ac:knownFonts="1">
    <font>
      <sz val="14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rgb="FFC00000"/>
      <name val="Arial"/>
      <family val="2"/>
    </font>
    <font>
      <b/>
      <i/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1"/>
      <color rgb="FF1A1A1A"/>
      <name val="Open Sans"/>
      <family val="2"/>
    </font>
    <font>
      <b/>
      <sz val="11"/>
      <color rgb="FF1A1A1A"/>
      <name val="Open Sans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166" fontId="2" fillId="0" borderId="6" xfId="0" applyNumberFormat="1" applyFont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12" fillId="5" borderId="0" xfId="0" applyFont="1" applyFill="1" applyAlignment="1">
      <alignment vertical="center" wrapText="1"/>
    </xf>
    <xf numFmtId="14" fontId="11" fillId="5" borderId="0" xfId="0" applyNumberFormat="1" applyFont="1" applyFill="1" applyAlignment="1">
      <alignment vertical="center" wrapText="1"/>
    </xf>
    <xf numFmtId="0" fontId="2" fillId="0" borderId="6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6" fontId="1" fillId="2" borderId="8" xfId="0" applyNumberFormat="1" applyFont="1" applyFill="1" applyBorder="1" applyAlignment="1" applyProtection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0" fontId="1" fillId="6" borderId="0" xfId="0" applyFont="1" applyFill="1"/>
    <xf numFmtId="0" fontId="1" fillId="6" borderId="0" xfId="0" applyFont="1" applyFill="1" applyAlignment="1">
      <alignment horizontal="center" vertical="center"/>
    </xf>
    <xf numFmtId="14" fontId="2" fillId="6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6" fontId="1" fillId="0" borderId="0" xfId="0" applyNumberFormat="1" applyFont="1" applyAlignment="1" applyProtection="1">
      <alignment horizontal="center" vertical="center"/>
      <protection locked="0"/>
    </xf>
    <xf numFmtId="166" fontId="1" fillId="0" borderId="0" xfId="0" applyNumberFormat="1" applyFont="1"/>
    <xf numFmtId="0" fontId="2" fillId="6" borderId="6" xfId="0" applyNumberFormat="1" applyFont="1" applyFill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 textRotation="45"/>
    </xf>
    <xf numFmtId="0" fontId="8" fillId="0" borderId="10" xfId="0" applyFont="1" applyBorder="1" applyAlignment="1">
      <alignment horizontal="center" vertical="center"/>
    </xf>
    <xf numFmtId="166" fontId="10" fillId="0" borderId="11" xfId="0" applyNumberFormat="1" applyFont="1" applyBorder="1" applyAlignment="1" applyProtection="1">
      <alignment horizontal="center" vertical="center"/>
      <protection locked="0"/>
    </xf>
    <xf numFmtId="166" fontId="10" fillId="0" borderId="12" xfId="0" applyNumberFormat="1" applyFont="1" applyBorder="1" applyAlignment="1" applyProtection="1">
      <alignment horizontal="center" vertical="center"/>
      <protection locked="0"/>
    </xf>
    <xf numFmtId="166" fontId="10" fillId="0" borderId="13" xfId="0" applyNumberFormat="1" applyFont="1" applyBorder="1" applyAlignment="1" applyProtection="1">
      <alignment horizontal="center" vertical="center"/>
      <protection locked="0"/>
    </xf>
    <xf numFmtId="2" fontId="10" fillId="0" borderId="11" xfId="0" applyNumberFormat="1" applyFont="1" applyBorder="1" applyAlignment="1" applyProtection="1">
      <alignment horizontal="center" vertical="center"/>
      <protection locked="0"/>
    </xf>
    <xf numFmtId="2" fontId="10" fillId="0" borderId="12" xfId="0" applyNumberFormat="1" applyFont="1" applyBorder="1" applyAlignment="1" applyProtection="1">
      <alignment horizontal="center" vertical="center"/>
      <protection locked="0"/>
    </xf>
    <xf numFmtId="2" fontId="10" fillId="0" borderId="13" xfId="0" applyNumberFormat="1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166" fontId="10" fillId="0" borderId="1" xfId="0" applyNumberFormat="1" applyFont="1" applyBorder="1" applyAlignment="1" applyProtection="1">
      <alignment horizontal="center" vertical="center"/>
      <protection locked="0"/>
    </xf>
    <xf numFmtId="2" fontId="10" fillId="0" borderId="1" xfId="0" applyNumberFormat="1" applyFont="1" applyBorder="1" applyAlignment="1" applyProtection="1">
      <alignment horizontal="center" vertical="center"/>
      <protection locked="0"/>
    </xf>
    <xf numFmtId="2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6" fontId="10" fillId="6" borderId="11" xfId="0" applyNumberFormat="1" applyFont="1" applyFill="1" applyBorder="1" applyAlignment="1" applyProtection="1">
      <alignment horizontal="center" vertical="center"/>
      <protection locked="0"/>
    </xf>
    <xf numFmtId="166" fontId="10" fillId="6" borderId="12" xfId="0" applyNumberFormat="1" applyFont="1" applyFill="1" applyBorder="1" applyAlignment="1" applyProtection="1">
      <alignment horizontal="center" vertical="center"/>
      <protection locked="0"/>
    </xf>
    <xf numFmtId="166" fontId="10" fillId="6" borderId="13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6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FB3E8-5878-4D70-B63E-6B8563693583}">
  <dimension ref="A1:WQ388"/>
  <sheetViews>
    <sheetView tabSelected="1" zoomScale="85" zoomScaleNormal="8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J14" sqref="J14"/>
    </sheetView>
  </sheetViews>
  <sheetFormatPr baseColWidth="10" defaultColWidth="18.36328125" defaultRowHeight="12.75" x14ac:dyDescent="0.2"/>
  <cols>
    <col min="1" max="1" width="7.54296875" style="1" customWidth="1"/>
    <col min="2" max="2" width="6.54296875" style="1" customWidth="1"/>
    <col min="3" max="3" width="9.26953125" style="2" customWidth="1"/>
    <col min="4" max="4" width="9.36328125" style="2" customWidth="1"/>
    <col min="5" max="8" width="9.26953125" style="3" customWidth="1"/>
    <col min="9" max="9" width="9.26953125" style="5" customWidth="1"/>
    <col min="10" max="10" width="11.36328125" style="5" customWidth="1"/>
    <col min="11" max="11" width="11.36328125" style="6" customWidth="1"/>
    <col min="12" max="12" width="9.26953125" style="5" customWidth="1"/>
    <col min="13" max="15" width="9.08984375" style="23" customWidth="1"/>
    <col min="16" max="16" width="8.08984375" style="23" customWidth="1"/>
    <col min="17" max="17" width="8.08984375" style="3" customWidth="1"/>
    <col min="18" max="18" width="7.36328125" style="3" customWidth="1"/>
    <col min="19" max="19" width="18.36328125" style="1"/>
    <col min="20" max="23" width="0" style="1" hidden="1" customWidth="1"/>
    <col min="24" max="16384" width="18.36328125" style="1"/>
  </cols>
  <sheetData>
    <row r="1" spans="1:615" ht="14.1" customHeight="1" x14ac:dyDescent="0.2">
      <c r="B1" s="30">
        <v>2022</v>
      </c>
      <c r="F1" s="4"/>
    </row>
    <row r="2" spans="1:615" ht="14.1" customHeight="1" x14ac:dyDescent="0.2">
      <c r="E2" s="33" t="s">
        <v>52</v>
      </c>
      <c r="F2" s="31"/>
      <c r="G2" s="31"/>
      <c r="H2" s="31"/>
      <c r="J2" s="35"/>
    </row>
    <row r="3" spans="1:615" ht="14.1" customHeight="1" x14ac:dyDescent="0.2"/>
    <row r="4" spans="1:615" ht="14.1" customHeight="1" x14ac:dyDescent="0.2">
      <c r="A4" s="7"/>
      <c r="B4" s="7"/>
      <c r="E4" s="34" t="s">
        <v>53</v>
      </c>
      <c r="O4" s="36"/>
    </row>
    <row r="5" spans="1:615" ht="14.1" customHeight="1" x14ac:dyDescent="0.2">
      <c r="B5" s="1" t="s">
        <v>32</v>
      </c>
      <c r="C5" s="32">
        <v>44562</v>
      </c>
      <c r="E5" s="8"/>
    </row>
    <row r="6" spans="1:615" ht="14.1" customHeight="1" x14ac:dyDescent="0.2">
      <c r="B6" s="1" t="s">
        <v>33</v>
      </c>
      <c r="C6" s="32">
        <v>44926</v>
      </c>
      <c r="D6" s="9"/>
      <c r="E6" s="8"/>
      <c r="F6" s="9"/>
      <c r="G6" s="9"/>
      <c r="H6" s="9"/>
      <c r="I6" s="10"/>
      <c r="J6" s="10"/>
      <c r="K6" s="11"/>
      <c r="M6" s="12"/>
      <c r="N6" s="12"/>
      <c r="O6" s="12"/>
      <c r="P6" s="12"/>
      <c r="Q6" s="9"/>
      <c r="R6" s="9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</row>
    <row r="7" spans="1:615" ht="14.1" customHeight="1" x14ac:dyDescent="0.2">
      <c r="I7" s="10"/>
      <c r="J7" s="10"/>
      <c r="K7" s="11"/>
    </row>
    <row r="8" spans="1:615" ht="24" customHeight="1" x14ac:dyDescent="0.2">
      <c r="E8" s="54" t="s">
        <v>1</v>
      </c>
      <c r="F8" s="55"/>
      <c r="G8" s="56" t="s">
        <v>2</v>
      </c>
      <c r="H8" s="57"/>
      <c r="I8" s="14" t="s">
        <v>3</v>
      </c>
      <c r="J8" s="14" t="s">
        <v>4</v>
      </c>
      <c r="K8" s="15" t="s">
        <v>5</v>
      </c>
      <c r="L8" s="14" t="s">
        <v>6</v>
      </c>
      <c r="M8" s="14" t="s">
        <v>54</v>
      </c>
      <c r="N8" s="14" t="s">
        <v>55</v>
      </c>
      <c r="O8" s="14" t="s">
        <v>35</v>
      </c>
      <c r="P8" s="14" t="s">
        <v>30</v>
      </c>
      <c r="Q8" s="14" t="s">
        <v>31</v>
      </c>
      <c r="R8" s="14" t="s">
        <v>34</v>
      </c>
      <c r="V8" s="1">
        <v>1</v>
      </c>
      <c r="W8" s="1" t="s">
        <v>7</v>
      </c>
    </row>
    <row r="9" spans="1:615" ht="21.75" customHeight="1" x14ac:dyDescent="0.2">
      <c r="A9" s="3" t="s">
        <v>8</v>
      </c>
      <c r="B9" s="3" t="s">
        <v>9</v>
      </c>
      <c r="E9" s="16" t="s">
        <v>10</v>
      </c>
      <c r="F9" s="17" t="s">
        <v>11</v>
      </c>
      <c r="G9" s="16" t="s">
        <v>10</v>
      </c>
      <c r="H9" s="17" t="s">
        <v>11</v>
      </c>
      <c r="I9" s="14"/>
      <c r="J9" s="14"/>
      <c r="K9" s="15"/>
      <c r="L9" s="14"/>
      <c r="M9" s="14"/>
      <c r="N9" s="14"/>
      <c r="O9" s="14"/>
      <c r="P9" s="14"/>
      <c r="Q9" s="14"/>
      <c r="R9" s="14"/>
      <c r="V9" s="1">
        <v>2</v>
      </c>
      <c r="W9" s="1" t="s">
        <v>12</v>
      </c>
    </row>
    <row r="10" spans="1:615" ht="14.1" customHeight="1" x14ac:dyDescent="0.2">
      <c r="A10" s="39" t="str">
        <f>VLOOKUP(MONTH($C10),$V$8:$W$19,2,0)</f>
        <v>JANVIER</v>
      </c>
      <c r="B10" s="40">
        <v>53</v>
      </c>
      <c r="C10" s="18">
        <f>$C$5</f>
        <v>44562</v>
      </c>
      <c r="D10" s="19" t="str">
        <f>VLOOKUP(WEEKDAY($C10),$V$21:$W$27,2,0)</f>
        <v>Samedi</v>
      </c>
      <c r="E10" s="28" t="str">
        <f>IF(OR(D10="Samedi",D10="Dimanche"),"",Données!$C$3)</f>
        <v/>
      </c>
      <c r="F10" s="28" t="str">
        <f>IF(OR(D10="Samedi",D10="Dimanche"),"",Données!$D$3)</f>
        <v/>
      </c>
      <c r="G10" s="28" t="str">
        <f>IF(OR(D10="Samedi",D10="Dimanche"),"",Données!$E$3)</f>
        <v/>
      </c>
      <c r="H10" s="28" t="str">
        <f>IF(OR(D10="Samedi",D10="Dimanche"),"",Données!$F$3)</f>
        <v/>
      </c>
      <c r="I10" s="20" t="str">
        <f>IFERROR(IF(OR(D10="samedi",D10="dimanche")*(F10-E10)+(H10-G10)=0,"",F10-E10+(H10-G10)),"")</f>
        <v/>
      </c>
      <c r="J10" s="20"/>
      <c r="K10" s="26" t="str" cm="1">
        <f t="array" ref="K10">IF(OR(C10=$U$19:$U$31),"FERIE","")</f>
        <v>FERIE</v>
      </c>
      <c r="L10" s="22" t="str">
        <f>IF(D10="Dimanche",SUM(I4:I10),"")</f>
        <v/>
      </c>
      <c r="M10" s="41">
        <f>SUMIF(K10:K40,"HCR",J10:J40)</f>
        <v>0</v>
      </c>
      <c r="N10" s="41">
        <f>SUMIF(K10:K40,"HPL",J10:J40)</f>
        <v>0</v>
      </c>
      <c r="O10" s="44">
        <f>N10*24</f>
        <v>0</v>
      </c>
      <c r="P10" s="47"/>
      <c r="Q10" s="50"/>
      <c r="R10" s="53">
        <f>O10-(P10+Q10)</f>
        <v>0</v>
      </c>
      <c r="V10" s="1">
        <v>3</v>
      </c>
      <c r="W10" s="1" t="s">
        <v>13</v>
      </c>
    </row>
    <row r="11" spans="1:615" ht="14.1" customHeight="1" x14ac:dyDescent="0.2">
      <c r="A11" s="39"/>
      <c r="B11" s="40"/>
      <c r="C11" s="18">
        <f t="shared" ref="C11:C74" si="0">IF(ISERROR(IF((C10+1)&lt;=$C$6,(C10+1),"")),"",IF((C10+1)&lt;=$C$6,(C10+1),""))</f>
        <v>44563</v>
      </c>
      <c r="D11" s="21" t="str">
        <f t="shared" ref="D11:D74" si="1">IF(ISERROR(VLOOKUP(WEEKDAY($C11),$V$21:$W$27,2,0)),"",VLOOKUP(WEEKDAY($C11),$V$21:$W$27,2,0))</f>
        <v>Dimanche</v>
      </c>
      <c r="E11" s="28" t="str">
        <f>IF(OR(D11="Samedi",D11="Dimanche"),"",Données!$C$3)</f>
        <v/>
      </c>
      <c r="F11" s="28" t="str">
        <f>IF(OR(D11="Samedi",D11="Dimanche"),"",Données!$D$3)</f>
        <v/>
      </c>
      <c r="G11" s="28" t="str">
        <f>IF(OR(D11="Samedi",D11="Dimanche"),"",Données!$E$3)</f>
        <v/>
      </c>
      <c r="H11" s="28" t="str">
        <f>IF(OR(D11="Samedi",D11="Dimanche"),"",Données!$F$3)</f>
        <v/>
      </c>
      <c r="I11" s="20" t="str">
        <f>IFERROR(IF(OR(D11="samedi",D11="dimanche")*(F11-E11)+(H11-G11)=0,"",F11-E11+(H11-G11)),"")</f>
        <v/>
      </c>
      <c r="J11" s="20"/>
      <c r="K11" s="26" t="str" cm="1">
        <f t="array" ref="K11">IF(OR(C11=$U$19:$U$31),"FERIE","")</f>
        <v/>
      </c>
      <c r="L11" s="22">
        <f>IF(D11="Dimanche",SUM(I5:I11),"")</f>
        <v>0</v>
      </c>
      <c r="M11" s="42"/>
      <c r="N11" s="42"/>
      <c r="O11" s="45"/>
      <c r="P11" s="48"/>
      <c r="Q11" s="51"/>
      <c r="R11" s="51"/>
      <c r="V11" s="1">
        <v>4</v>
      </c>
      <c r="W11" s="1" t="s">
        <v>14</v>
      </c>
    </row>
    <row r="12" spans="1:615" ht="14.1" customHeight="1" x14ac:dyDescent="0.2">
      <c r="A12" s="39"/>
      <c r="B12" s="40">
        <v>1</v>
      </c>
      <c r="C12" s="18">
        <f t="shared" si="0"/>
        <v>44564</v>
      </c>
      <c r="D12" s="21" t="str">
        <f t="shared" si="1"/>
        <v>Lundi</v>
      </c>
      <c r="E12" s="28">
        <f>IF(OR(D12="Samedi",D12="Dimanche"),"",Données!$C$3)</f>
        <v>0.35416666666666669</v>
      </c>
      <c r="F12" s="28">
        <f>IF(OR(D12="Samedi",D12="Dimanche"),"",Données!$D$3)</f>
        <v>0.51250000000000007</v>
      </c>
      <c r="G12" s="28">
        <f>IF(OR(D12="Samedi",D12="Dimanche"),"",Données!$E$3)</f>
        <v>0.53680555555555554</v>
      </c>
      <c r="H12" s="28" t="str">
        <f>IF(OR(D12="Samedi",D12="Dimanche"),"",Données!$F$3)</f>
        <v>16:41</v>
      </c>
      <c r="I12" s="20">
        <f t="shared" ref="I12:I16" si="2">IFERROR(IF(OR(D12="samedi",D12="dimanche")*(F12-E12)+(H12-G12)=0,"",F12-E12+(H12-G12)),"")</f>
        <v>0.31666666666666671</v>
      </c>
      <c r="J12" s="20">
        <f>IF(I12-Données!$C$2&gt;0,I12-Données!$C$2,0)</f>
        <v>5.5511151231257827E-17</v>
      </c>
      <c r="K12" s="26" t="str" cm="1">
        <f t="array" ref="K12">IF(OR(C12=$U$19:$U$31),"FERIE","")</f>
        <v/>
      </c>
      <c r="L12" s="22"/>
      <c r="M12" s="42"/>
      <c r="N12" s="42"/>
      <c r="O12" s="45"/>
      <c r="P12" s="48"/>
      <c r="Q12" s="51"/>
      <c r="R12" s="51"/>
      <c r="S12" s="37">
        <f>SUMIF(K12:K40,"HPL",J12:J40)</f>
        <v>0</v>
      </c>
      <c r="V12" s="1">
        <v>5</v>
      </c>
      <c r="W12" s="1" t="s">
        <v>15</v>
      </c>
    </row>
    <row r="13" spans="1:615" ht="14.1" customHeight="1" x14ac:dyDescent="0.2">
      <c r="A13" s="39"/>
      <c r="B13" s="40"/>
      <c r="C13" s="18">
        <f t="shared" si="0"/>
        <v>44565</v>
      </c>
      <c r="D13" s="21" t="str">
        <f t="shared" si="1"/>
        <v>Mardi</v>
      </c>
      <c r="E13" s="28">
        <v>0.35416666666666669</v>
      </c>
      <c r="F13" s="28">
        <f>IF(OR(D13="Samedi",D13="Dimanche"),"",Données!$D$3)</f>
        <v>0.51250000000000007</v>
      </c>
      <c r="G13" s="28">
        <f>IF(OR(D13="Samedi",D13="Dimanche"),"",Données!$E$3)</f>
        <v>0.53680555555555554</v>
      </c>
      <c r="H13" s="28" t="str">
        <f>IF(OR(D13="Samedi",D13="Dimanche"),"",Données!$F$3)</f>
        <v>16:41</v>
      </c>
      <c r="I13" s="20">
        <f t="shared" si="2"/>
        <v>0.31666666666666671</v>
      </c>
      <c r="J13" s="20">
        <f>IF(I13-Données!$C$2&gt;0,I13-Données!$C$2,0)</f>
        <v>5.5511151231257827E-17</v>
      </c>
      <c r="K13" s="26"/>
      <c r="L13" s="22"/>
      <c r="M13" s="42"/>
      <c r="N13" s="42"/>
      <c r="O13" s="45"/>
      <c r="P13" s="48"/>
      <c r="Q13" s="51"/>
      <c r="R13" s="51"/>
      <c r="S13" s="37">
        <f>SUMIF(K13:K41,"HCR",J13:J41)</f>
        <v>0</v>
      </c>
      <c r="V13" s="1">
        <v>6</v>
      </c>
      <c r="W13" s="1" t="s">
        <v>16</v>
      </c>
    </row>
    <row r="14" spans="1:615" ht="14.1" customHeight="1" x14ac:dyDescent="0.2">
      <c r="A14" s="39"/>
      <c r="B14" s="40"/>
      <c r="C14" s="18">
        <f t="shared" si="0"/>
        <v>44566</v>
      </c>
      <c r="D14" s="21" t="str">
        <f t="shared" si="1"/>
        <v>Mercredi</v>
      </c>
      <c r="E14" s="28">
        <v>0.39583333333333331</v>
      </c>
      <c r="F14" s="28">
        <f>IF(OR(D14="Samedi",D14="Dimanche"),"",Données!$D$3)</f>
        <v>0.51250000000000007</v>
      </c>
      <c r="G14" s="28">
        <f>IF(OR(D14="Samedi",D14="Dimanche"),"",Données!$E$3)</f>
        <v>0.53680555555555554</v>
      </c>
      <c r="H14" s="28" t="str">
        <f>IF(OR(D14="Samedi",D14="Dimanche"),"",Données!$F$3)</f>
        <v>16:41</v>
      </c>
      <c r="I14" s="20">
        <f t="shared" si="2"/>
        <v>0.27500000000000008</v>
      </c>
      <c r="J14" s="20">
        <f>IF(I14-Données!$C$2&gt;0,I14-Données!$C$2,0)</f>
        <v>0</v>
      </c>
      <c r="K14" s="26"/>
      <c r="L14" s="22"/>
      <c r="M14" s="42"/>
      <c r="N14" s="42"/>
      <c r="O14" s="45"/>
      <c r="P14" s="48"/>
      <c r="Q14" s="51"/>
      <c r="R14" s="51"/>
      <c r="V14" s="1">
        <v>7</v>
      </c>
      <c r="W14" s="1" t="s">
        <v>17</v>
      </c>
    </row>
    <row r="15" spans="1:615" ht="14.1" customHeight="1" x14ac:dyDescent="0.2">
      <c r="A15" s="39"/>
      <c r="B15" s="40"/>
      <c r="C15" s="18">
        <f t="shared" si="0"/>
        <v>44567</v>
      </c>
      <c r="D15" s="21" t="str">
        <f t="shared" si="1"/>
        <v>Jeudi</v>
      </c>
      <c r="E15" s="28">
        <v>0.35416666666666669</v>
      </c>
      <c r="F15" s="28">
        <f>IF(OR(D15="Samedi",D15="Dimanche"),"",Données!$D$3)</f>
        <v>0.51250000000000007</v>
      </c>
      <c r="G15" s="28">
        <f>IF(OR(D15="Samedi",D15="Dimanche"),"",Données!$E$3)</f>
        <v>0.53680555555555554</v>
      </c>
      <c r="H15" s="28" t="str">
        <f>IF(OR(D15="Samedi",D15="Dimanche"),"",Données!$F$3)</f>
        <v>16:41</v>
      </c>
      <c r="I15" s="20">
        <f t="shared" si="2"/>
        <v>0.31666666666666671</v>
      </c>
      <c r="J15" s="20">
        <f>IF(I15-Données!$C$2&gt;0,I15-Données!$C$2,0)</f>
        <v>5.5511151231257827E-17</v>
      </c>
      <c r="K15" s="26"/>
      <c r="L15" s="22"/>
      <c r="M15" s="42"/>
      <c r="N15" s="42"/>
      <c r="O15" s="45"/>
      <c r="P15" s="48"/>
      <c r="Q15" s="51"/>
      <c r="R15" s="51"/>
      <c r="V15" s="1">
        <v>8</v>
      </c>
      <c r="W15" s="1" t="s">
        <v>18</v>
      </c>
    </row>
    <row r="16" spans="1:615" ht="14.1" customHeight="1" x14ac:dyDescent="0.2">
      <c r="A16" s="39"/>
      <c r="B16" s="40"/>
      <c r="C16" s="18">
        <f t="shared" si="0"/>
        <v>44568</v>
      </c>
      <c r="D16" s="21" t="str">
        <f t="shared" si="1"/>
        <v>Vendredi</v>
      </c>
      <c r="E16" s="28">
        <f>IF(OR(D16="Samedi",D16="Dimanche"),"",Données!$C$3)</f>
        <v>0.35416666666666669</v>
      </c>
      <c r="F16" s="28">
        <f>IF(OR(D16="Samedi",D16="Dimanche"),"",Données!$D$3)</f>
        <v>0.51250000000000007</v>
      </c>
      <c r="G16" s="28">
        <f>IF(OR(D16="Samedi",D16="Dimanche"),"",Données!$E$3)</f>
        <v>0.53680555555555554</v>
      </c>
      <c r="H16" s="28" t="str">
        <f>IF(OR(D16="Samedi",D16="Dimanche"),"",Données!$F$3)</f>
        <v>16:41</v>
      </c>
      <c r="I16" s="20">
        <f t="shared" si="2"/>
        <v>0.31666666666666671</v>
      </c>
      <c r="J16" s="20">
        <f>IF(I16-Données!$C$2&gt;0,I16-Données!$C$2,0)</f>
        <v>5.5511151231257827E-17</v>
      </c>
      <c r="K16" s="26"/>
      <c r="L16" s="22"/>
      <c r="M16" s="42"/>
      <c r="N16" s="42"/>
      <c r="O16" s="45"/>
      <c r="P16" s="48"/>
      <c r="Q16" s="51"/>
      <c r="R16" s="51"/>
      <c r="V16" s="1">
        <v>9</v>
      </c>
      <c r="W16" s="1" t="s">
        <v>19</v>
      </c>
    </row>
    <row r="17" spans="1:23" ht="14.1" customHeight="1" x14ac:dyDescent="0.2">
      <c r="A17" s="39"/>
      <c r="B17" s="40"/>
      <c r="C17" s="18">
        <f t="shared" si="0"/>
        <v>44569</v>
      </c>
      <c r="D17" s="21" t="str">
        <f t="shared" si="1"/>
        <v>Samedi</v>
      </c>
      <c r="E17" s="28" t="str">
        <f>IF(OR(D17="Samedi",D17="Dimanche"),"",Données!$C$3)</f>
        <v/>
      </c>
      <c r="F17" s="28" t="str">
        <f>IF(OR(D17="Samedi",D17="Dimanche"),"",Données!$D$3)</f>
        <v/>
      </c>
      <c r="G17" s="28" t="str">
        <f>IF(OR(D17="Samedi",D17="Dimanche"),"",Données!$E$3)</f>
        <v/>
      </c>
      <c r="H17" s="28" t="str">
        <f>IF(OR(D17="Samedi",D17="Dimanche"),"",Données!$F$3)</f>
        <v/>
      </c>
      <c r="I17" s="20" t="str">
        <f>IFERROR(IF(OR(D17="samedi",D17="dimanche")*(F17-E17)+(H17-G17)=0,"",F17-E17+(H17-G17)),"")</f>
        <v/>
      </c>
      <c r="J17" s="20"/>
      <c r="K17" s="26" t="str" cm="1">
        <f t="array" ref="K17">IF(OR(C17=$U$19:$U$31),"FERIE","")</f>
        <v/>
      </c>
      <c r="L17" s="22"/>
      <c r="M17" s="42"/>
      <c r="N17" s="42"/>
      <c r="O17" s="45"/>
      <c r="P17" s="48"/>
      <c r="Q17" s="51"/>
      <c r="R17" s="51"/>
      <c r="V17" s="1">
        <v>10</v>
      </c>
      <c r="W17" s="1" t="s">
        <v>20</v>
      </c>
    </row>
    <row r="18" spans="1:23" ht="14.1" customHeight="1" x14ac:dyDescent="0.2">
      <c r="A18" s="39"/>
      <c r="B18" s="40"/>
      <c r="C18" s="18">
        <f t="shared" si="0"/>
        <v>44570</v>
      </c>
      <c r="D18" s="21" t="str">
        <f t="shared" si="1"/>
        <v>Dimanche</v>
      </c>
      <c r="E18" s="28" t="str">
        <f>IF(OR(D18="Samedi",D18="Dimanche"),"",Données!$C$3)</f>
        <v/>
      </c>
      <c r="F18" s="28" t="str">
        <f>IF(OR(D18="Samedi",D18="Dimanche"),"",Données!$D$3)</f>
        <v/>
      </c>
      <c r="G18" s="28" t="str">
        <f>IF(OR(D18="Samedi",D18="Dimanche"),"",Données!$E$3)</f>
        <v/>
      </c>
      <c r="H18" s="28" t="str">
        <f>IF(OR(D18="Samedi",D18="Dimanche"),"",Données!$F$3)</f>
        <v/>
      </c>
      <c r="I18" s="20" t="str">
        <f>IFERROR(IF(OR(D18="samedi",D18="dimanche")*(F18-E18)+(H18-G18)=0,"",F18-E18+(H18-G18)),"")</f>
        <v/>
      </c>
      <c r="J18" s="20">
        <f>IF(D18="Dimanche",SUM(J12:J16),"")</f>
        <v>2.2204460492503131E-16</v>
      </c>
      <c r="K18" s="26" t="str" cm="1">
        <f t="array" ref="K18">IF(OR(C18=$U$19:$U$31),"FERIE","")</f>
        <v/>
      </c>
      <c r="L18" s="22">
        <f>IF(D18="Dimanche",SUM(I12:I18),"")</f>
        <v>1.5416666666666667</v>
      </c>
      <c r="M18" s="42"/>
      <c r="N18" s="42"/>
      <c r="O18" s="45"/>
      <c r="P18" s="48"/>
      <c r="Q18" s="51"/>
      <c r="R18" s="51"/>
      <c r="T18" s="24" t="s">
        <v>51</v>
      </c>
      <c r="U18" s="24"/>
      <c r="V18" s="1">
        <v>11</v>
      </c>
      <c r="W18" s="1" t="s">
        <v>21</v>
      </c>
    </row>
    <row r="19" spans="1:23" ht="14.1" customHeight="1" x14ac:dyDescent="0.2">
      <c r="A19" s="39"/>
      <c r="B19" s="40">
        <v>2</v>
      </c>
      <c r="C19" s="18">
        <f t="shared" si="0"/>
        <v>44571</v>
      </c>
      <c r="D19" s="21" t="str">
        <f t="shared" si="1"/>
        <v>Lundi</v>
      </c>
      <c r="E19" s="28">
        <f>IF(OR(D19="Samedi",D19="Dimanche"),"",Données!$C$3)</f>
        <v>0.35416666666666669</v>
      </c>
      <c r="F19" s="28">
        <f>IF(OR(D19="Samedi",D19="Dimanche"),"",Données!$D$3)</f>
        <v>0.51250000000000007</v>
      </c>
      <c r="G19" s="28">
        <f>IF(OR(D19="Samedi",D19="Dimanche"),"",Données!$E$3)</f>
        <v>0.53680555555555554</v>
      </c>
      <c r="H19" s="28" t="str">
        <f>IF(OR(D19="Samedi",D19="Dimanche"),"",Données!$F$3)</f>
        <v>16:41</v>
      </c>
      <c r="I19" s="20">
        <f t="shared" ref="I19:I82" si="3">IFERROR(IF(OR(D19="samedi",D19="dimanche")*(F19-E19)+(H19-G19)=0,"",F19-E19+(H19-G19)),"")</f>
        <v>0.31666666666666671</v>
      </c>
      <c r="J19" s="20"/>
      <c r="K19" s="26" t="str" cm="1">
        <f t="array" ref="K19">IF(OR(C19=$U$19:$U$31),"FERIE","")</f>
        <v/>
      </c>
      <c r="L19" s="22"/>
      <c r="M19" s="42"/>
      <c r="N19" s="42"/>
      <c r="O19" s="45"/>
      <c r="P19" s="48"/>
      <c r="Q19" s="51"/>
      <c r="R19" s="51"/>
      <c r="T19" s="24" t="s">
        <v>38</v>
      </c>
      <c r="U19" s="25">
        <f>DATE(B1,1,1)</f>
        <v>44562</v>
      </c>
      <c r="V19" s="1">
        <v>12</v>
      </c>
      <c r="W19" s="1" t="s">
        <v>22</v>
      </c>
    </row>
    <row r="20" spans="1:23" ht="14.1" customHeight="1" x14ac:dyDescent="0.2">
      <c r="A20" s="39"/>
      <c r="B20" s="40"/>
      <c r="C20" s="18">
        <f t="shared" si="0"/>
        <v>44572</v>
      </c>
      <c r="D20" s="21" t="str">
        <f t="shared" si="1"/>
        <v>Mardi</v>
      </c>
      <c r="E20" s="28">
        <f>IF(OR(D20="Samedi",D20="Dimanche"),"",Données!$C$3)</f>
        <v>0.35416666666666669</v>
      </c>
      <c r="F20" s="28">
        <f>IF(OR(D20="Samedi",D20="Dimanche"),"",Données!$D$3)</f>
        <v>0.51250000000000007</v>
      </c>
      <c r="G20" s="28">
        <f>IF(OR(D20="Samedi",D20="Dimanche"),"",Données!$E$3)</f>
        <v>0.53680555555555554</v>
      </c>
      <c r="H20" s="28" t="str">
        <f>IF(OR(D20="Samedi",D20="Dimanche"),"",Données!$F$3)</f>
        <v>16:41</v>
      </c>
      <c r="I20" s="20">
        <f t="shared" si="3"/>
        <v>0.31666666666666671</v>
      </c>
      <c r="J20" s="20"/>
      <c r="K20" s="26" t="str" cm="1">
        <f t="array" ref="K20">IF(OR(C20=$U$19:$U$31),"FERIE","")</f>
        <v/>
      </c>
      <c r="L20" s="22"/>
      <c r="M20" s="42"/>
      <c r="N20" s="42"/>
      <c r="O20" s="45"/>
      <c r="P20" s="48"/>
      <c r="Q20" s="51"/>
      <c r="R20" s="51"/>
      <c r="T20" s="24" t="s">
        <v>39</v>
      </c>
      <c r="U20" s="25">
        <f>ROUND(DATE(B1,4,MOD(234-11*MOD(B1,19),30))/7,0)*7-6</f>
        <v>44668</v>
      </c>
    </row>
    <row r="21" spans="1:23" ht="14.1" customHeight="1" x14ac:dyDescent="0.2">
      <c r="A21" s="39"/>
      <c r="B21" s="40"/>
      <c r="C21" s="18">
        <f t="shared" si="0"/>
        <v>44573</v>
      </c>
      <c r="D21" s="21" t="str">
        <f t="shared" si="1"/>
        <v>Mercredi</v>
      </c>
      <c r="E21" s="28">
        <f>IF(OR(D21="Samedi",D21="Dimanche"),"",Données!$C$3)</f>
        <v>0.35416666666666669</v>
      </c>
      <c r="F21" s="28">
        <f>IF(OR(D21="Samedi",D21="Dimanche"),"",Données!$D$3)</f>
        <v>0.51250000000000007</v>
      </c>
      <c r="G21" s="28">
        <f>IF(OR(D21="Samedi",D21="Dimanche"),"",Données!$E$3)</f>
        <v>0.53680555555555554</v>
      </c>
      <c r="H21" s="28">
        <v>0.69513888888888886</v>
      </c>
      <c r="I21" s="20">
        <f t="shared" si="3"/>
        <v>0.31666666666666671</v>
      </c>
      <c r="J21" s="20"/>
      <c r="K21" s="26"/>
      <c r="L21" s="22"/>
      <c r="M21" s="42"/>
      <c r="N21" s="42"/>
      <c r="O21" s="45"/>
      <c r="P21" s="48"/>
      <c r="Q21" s="51"/>
      <c r="R21" s="51"/>
      <c r="T21" s="24" t="s">
        <v>40</v>
      </c>
      <c r="U21" s="25">
        <f>U20+1</f>
        <v>44669</v>
      </c>
      <c r="V21" s="1">
        <v>1</v>
      </c>
      <c r="W21" s="1" t="s">
        <v>23</v>
      </c>
    </row>
    <row r="22" spans="1:23" ht="14.1" customHeight="1" x14ac:dyDescent="0.2">
      <c r="A22" s="39"/>
      <c r="B22" s="40"/>
      <c r="C22" s="18">
        <f t="shared" si="0"/>
        <v>44574</v>
      </c>
      <c r="D22" s="21" t="str">
        <f t="shared" si="1"/>
        <v>Jeudi</v>
      </c>
      <c r="E22" s="28">
        <f>IF(OR(D22="Samedi",D22="Dimanche"),"",Données!$C$3)</f>
        <v>0.35416666666666669</v>
      </c>
      <c r="F22" s="28">
        <f>IF(OR(D22="Samedi",D22="Dimanche"),"",Données!$D$3)</f>
        <v>0.51250000000000007</v>
      </c>
      <c r="G22" s="28">
        <f>IF(OR(D22="Samedi",D22="Dimanche"),"",Données!$E$3)</f>
        <v>0.53680555555555554</v>
      </c>
      <c r="H22" s="28" t="str">
        <f>IF(OR(D22="Samedi",D22="Dimanche"),"",Données!$F$3)</f>
        <v>16:41</v>
      </c>
      <c r="I22" s="20">
        <f t="shared" si="3"/>
        <v>0.31666666666666671</v>
      </c>
      <c r="J22" s="20"/>
      <c r="K22" s="26" t="str" cm="1">
        <f t="array" ref="K22">IF(OR(C22=$U$19:$U$31),"FERIE","")</f>
        <v/>
      </c>
      <c r="L22" s="22"/>
      <c r="M22" s="42"/>
      <c r="N22" s="42"/>
      <c r="O22" s="45"/>
      <c r="P22" s="48"/>
      <c r="Q22" s="51"/>
      <c r="R22" s="51"/>
      <c r="T22" s="24" t="s">
        <v>41</v>
      </c>
      <c r="U22" s="25">
        <f>DATE(B1,5,1)</f>
        <v>44682</v>
      </c>
      <c r="V22" s="1">
        <v>2</v>
      </c>
      <c r="W22" s="1" t="s">
        <v>24</v>
      </c>
    </row>
    <row r="23" spans="1:23" ht="14.1" customHeight="1" x14ac:dyDescent="0.2">
      <c r="A23" s="39"/>
      <c r="B23" s="40"/>
      <c r="C23" s="18">
        <f t="shared" si="0"/>
        <v>44575</v>
      </c>
      <c r="D23" s="21" t="str">
        <f t="shared" si="1"/>
        <v>Vendredi</v>
      </c>
      <c r="E23" s="28">
        <f>IF(OR(D23="Samedi",D23="Dimanche"),"",Données!$C$3)</f>
        <v>0.35416666666666669</v>
      </c>
      <c r="F23" s="28">
        <f>IF(OR(D23="Samedi",D23="Dimanche"),"",Données!$D$3)</f>
        <v>0.51250000000000007</v>
      </c>
      <c r="G23" s="28">
        <f>IF(OR(D23="Samedi",D23="Dimanche"),"",Données!$E$3)</f>
        <v>0.53680555555555554</v>
      </c>
      <c r="H23" s="28" t="str">
        <f>IF(OR(D23="Samedi",D23="Dimanche"),"",Données!$F$3)</f>
        <v>16:41</v>
      </c>
      <c r="I23" s="20">
        <f t="shared" si="3"/>
        <v>0.31666666666666671</v>
      </c>
      <c r="J23" s="20"/>
      <c r="K23" s="26" t="str" cm="1">
        <f t="array" ref="K23">IF(OR(C23=$U$19:$U$31),"FERIE","")</f>
        <v/>
      </c>
      <c r="L23" s="22"/>
      <c r="M23" s="42"/>
      <c r="N23" s="42"/>
      <c r="O23" s="45"/>
      <c r="P23" s="48"/>
      <c r="Q23" s="51"/>
      <c r="R23" s="51"/>
      <c r="T23" s="24" t="s">
        <v>42</v>
      </c>
      <c r="U23" s="25">
        <f>DATE(B1,5,8)</f>
        <v>44689</v>
      </c>
      <c r="V23" s="1">
        <v>3</v>
      </c>
      <c r="W23" s="1" t="s">
        <v>25</v>
      </c>
    </row>
    <row r="24" spans="1:23" ht="14.1" customHeight="1" x14ac:dyDescent="0.2">
      <c r="A24" s="39"/>
      <c r="B24" s="40"/>
      <c r="C24" s="18">
        <f t="shared" si="0"/>
        <v>44576</v>
      </c>
      <c r="D24" s="21" t="str">
        <f t="shared" si="1"/>
        <v>Samedi</v>
      </c>
      <c r="E24" s="28" t="str">
        <f>IF(OR(D24="Samedi",D24="Dimanche"),"",Données!$C$3)</f>
        <v/>
      </c>
      <c r="F24" s="28" t="str">
        <f>IF(OR(D24="Samedi",D24="Dimanche"),"",Données!$D$3)</f>
        <v/>
      </c>
      <c r="G24" s="28" t="str">
        <f>IF(OR(D24="Samedi",D24="Dimanche"),"",Données!$E$3)</f>
        <v/>
      </c>
      <c r="H24" s="28" t="str">
        <f>IF(OR(D24="Samedi",D24="Dimanche"),"",Données!$F$3)</f>
        <v/>
      </c>
      <c r="I24" s="20" t="str">
        <f t="shared" si="3"/>
        <v/>
      </c>
      <c r="J24" s="20"/>
      <c r="K24" s="26" t="str" cm="1">
        <f t="array" ref="K24">IF(OR(C24=$U$19:$U$31),"FERIE","")</f>
        <v/>
      </c>
      <c r="L24" s="22"/>
      <c r="M24" s="42"/>
      <c r="N24" s="42"/>
      <c r="O24" s="45"/>
      <c r="P24" s="48"/>
      <c r="Q24" s="51"/>
      <c r="R24" s="51"/>
      <c r="T24" s="24" t="s">
        <v>43</v>
      </c>
      <c r="U24" s="25">
        <f>U20+39</f>
        <v>44707</v>
      </c>
      <c r="V24" s="1">
        <v>4</v>
      </c>
      <c r="W24" s="1" t="s">
        <v>26</v>
      </c>
    </row>
    <row r="25" spans="1:23" ht="14.1" customHeight="1" x14ac:dyDescent="0.2">
      <c r="A25" s="39"/>
      <c r="B25" s="40"/>
      <c r="C25" s="18">
        <f t="shared" si="0"/>
        <v>44577</v>
      </c>
      <c r="D25" s="21" t="str">
        <f t="shared" si="1"/>
        <v>Dimanche</v>
      </c>
      <c r="E25" s="28" t="str">
        <f>IF(OR(D25="Samedi",D25="Dimanche"),"",Données!$C$3)</f>
        <v/>
      </c>
      <c r="F25" s="28" t="str">
        <f>IF(OR(D25="Samedi",D25="Dimanche"),"",Données!$D$3)</f>
        <v/>
      </c>
      <c r="G25" s="28" t="str">
        <f>IF(OR(D25="Samedi",D25="Dimanche"),"",Données!$E$3)</f>
        <v/>
      </c>
      <c r="H25" s="28" t="str">
        <f>IF(OR(D25="Samedi",D25="Dimanche"),"",Données!$F$3)</f>
        <v/>
      </c>
      <c r="I25" s="20" t="str">
        <f t="shared" si="3"/>
        <v/>
      </c>
      <c r="J25" s="20"/>
      <c r="K25" s="26" t="str" cm="1">
        <f t="array" ref="K25">IF(OR(C25=$U$19:$U$31),"FERIE","")</f>
        <v/>
      </c>
      <c r="L25" s="22">
        <f>IF(D25="Dimanche",SUM(I19:I25),"")</f>
        <v>1.5833333333333335</v>
      </c>
      <c r="M25" s="42"/>
      <c r="N25" s="42"/>
      <c r="O25" s="45"/>
      <c r="P25" s="48"/>
      <c r="Q25" s="51"/>
      <c r="R25" s="51"/>
      <c r="T25" s="24" t="s">
        <v>44</v>
      </c>
      <c r="U25" s="25">
        <f>U20+49</f>
        <v>44717</v>
      </c>
      <c r="V25" s="1">
        <v>5</v>
      </c>
      <c r="W25" s="1" t="s">
        <v>27</v>
      </c>
    </row>
    <row r="26" spans="1:23" ht="14.1" customHeight="1" x14ac:dyDescent="0.2">
      <c r="A26" s="39"/>
      <c r="B26" s="40">
        <v>3</v>
      </c>
      <c r="C26" s="18">
        <f t="shared" si="0"/>
        <v>44578</v>
      </c>
      <c r="D26" s="21" t="str">
        <f t="shared" si="1"/>
        <v>Lundi</v>
      </c>
      <c r="E26" s="28">
        <f>IF(OR(D26="Samedi",D26="Dimanche"),"",Données!$C$3)</f>
        <v>0.35416666666666669</v>
      </c>
      <c r="F26" s="28">
        <f>IF(OR(D26="Samedi",D26="Dimanche"),"",Données!$D$3)</f>
        <v>0.51250000000000007</v>
      </c>
      <c r="G26" s="28">
        <f>IF(OR(D26="Samedi",D26="Dimanche"),"",Données!$E$3)</f>
        <v>0.53680555555555554</v>
      </c>
      <c r="H26" s="28" t="str">
        <f>IF(OR(D26="Samedi",D26="Dimanche"),"",Données!$F$3)</f>
        <v>16:41</v>
      </c>
      <c r="I26" s="20">
        <f t="shared" si="3"/>
        <v>0.31666666666666671</v>
      </c>
      <c r="J26" s="20"/>
      <c r="K26" s="26" t="str" cm="1">
        <f t="array" ref="K26">IF(OR(C26=$U$19:$U$31),"FERIE","")</f>
        <v/>
      </c>
      <c r="L26" s="22"/>
      <c r="M26" s="42"/>
      <c r="N26" s="42"/>
      <c r="O26" s="45"/>
      <c r="P26" s="48"/>
      <c r="Q26" s="51"/>
      <c r="R26" s="51"/>
      <c r="T26" s="24" t="s">
        <v>45</v>
      </c>
      <c r="U26" s="25">
        <f>U20+50</f>
        <v>44718</v>
      </c>
      <c r="V26" s="1">
        <v>6</v>
      </c>
      <c r="W26" s="1" t="s">
        <v>28</v>
      </c>
    </row>
    <row r="27" spans="1:23" ht="14.1" customHeight="1" x14ac:dyDescent="0.2">
      <c r="A27" s="39"/>
      <c r="B27" s="40"/>
      <c r="C27" s="18">
        <f t="shared" si="0"/>
        <v>44579</v>
      </c>
      <c r="D27" s="21" t="str">
        <f t="shared" si="1"/>
        <v>Mardi</v>
      </c>
      <c r="E27" s="28">
        <f>IF(OR(D27="Samedi",D27="Dimanche"),"",Données!$C$3)</f>
        <v>0.35416666666666669</v>
      </c>
      <c r="F27" s="28">
        <f>IF(OR(D27="Samedi",D27="Dimanche"),"",Données!$D$3)</f>
        <v>0.51250000000000007</v>
      </c>
      <c r="G27" s="28">
        <f>IF(OR(D27="Samedi",D27="Dimanche"),"",Données!$E$3)</f>
        <v>0.53680555555555554</v>
      </c>
      <c r="H27" s="28" t="str">
        <f>IF(OR(D27="Samedi",D27="Dimanche"),"",Données!$F$3)</f>
        <v>16:41</v>
      </c>
      <c r="I27" s="20">
        <f t="shared" si="3"/>
        <v>0.31666666666666671</v>
      </c>
      <c r="J27" s="20"/>
      <c r="K27" s="26" t="str" cm="1">
        <f t="array" ref="K27">IF(OR(C27=$U$19:$U$31),"FERIE","")</f>
        <v/>
      </c>
      <c r="L27" s="22"/>
      <c r="M27" s="42"/>
      <c r="N27" s="42"/>
      <c r="O27" s="45"/>
      <c r="P27" s="48"/>
      <c r="Q27" s="51"/>
      <c r="R27" s="51"/>
      <c r="T27" s="24" t="s">
        <v>46</v>
      </c>
      <c r="U27" s="25">
        <f>DATE(B1,7,14)</f>
        <v>44756</v>
      </c>
      <c r="V27" s="1">
        <v>7</v>
      </c>
      <c r="W27" s="1" t="s">
        <v>29</v>
      </c>
    </row>
    <row r="28" spans="1:23" ht="14.1" customHeight="1" x14ac:dyDescent="0.2">
      <c r="A28" s="39"/>
      <c r="B28" s="40"/>
      <c r="C28" s="18">
        <f t="shared" si="0"/>
        <v>44580</v>
      </c>
      <c r="D28" s="21" t="str">
        <f t="shared" si="1"/>
        <v>Mercredi</v>
      </c>
      <c r="E28" s="28">
        <f>IF(OR(D28="Samedi",D28="Dimanche"),"",Données!$C$3)</f>
        <v>0.35416666666666669</v>
      </c>
      <c r="F28" s="28">
        <f>IF(OR(D28="Samedi",D28="Dimanche"),"",Données!$D$3)</f>
        <v>0.51250000000000007</v>
      </c>
      <c r="G28" s="28">
        <f>IF(OR(D28="Samedi",D28="Dimanche"),"",Données!$E$3)</f>
        <v>0.53680555555555554</v>
      </c>
      <c r="H28" s="28" t="str">
        <f>IF(OR(D28="Samedi",D28="Dimanche"),"",Données!$F$3)</f>
        <v>16:41</v>
      </c>
      <c r="I28" s="20">
        <f t="shared" si="3"/>
        <v>0.31666666666666671</v>
      </c>
      <c r="J28" s="20"/>
      <c r="K28" s="26"/>
      <c r="L28" s="22"/>
      <c r="M28" s="42"/>
      <c r="N28" s="42"/>
      <c r="O28" s="45"/>
      <c r="P28" s="48"/>
      <c r="Q28" s="51"/>
      <c r="R28" s="51"/>
      <c r="T28" s="24" t="s">
        <v>47</v>
      </c>
      <c r="U28" s="25">
        <f>DATE(B1,8,15)</f>
        <v>44788</v>
      </c>
    </row>
    <row r="29" spans="1:23" ht="14.1" customHeight="1" x14ac:dyDescent="0.2">
      <c r="A29" s="39"/>
      <c r="B29" s="40"/>
      <c r="C29" s="18">
        <f t="shared" si="0"/>
        <v>44581</v>
      </c>
      <c r="D29" s="21" t="str">
        <f t="shared" si="1"/>
        <v>Jeudi</v>
      </c>
      <c r="E29" s="28">
        <f>IF(OR(D29="Samedi",D29="Dimanche"),"",Données!$C$3)</f>
        <v>0.35416666666666669</v>
      </c>
      <c r="F29" s="28">
        <f>IF(OR(D29="Samedi",D29="Dimanche"),"",Données!$D$3)</f>
        <v>0.51250000000000007</v>
      </c>
      <c r="G29" s="28">
        <f>IF(OR(D29="Samedi",D29="Dimanche"),"",Données!$E$3)</f>
        <v>0.53680555555555554</v>
      </c>
      <c r="H29" s="28" t="str">
        <f>IF(OR(D29="Samedi",D29="Dimanche"),"",Données!$F$3)</f>
        <v>16:41</v>
      </c>
      <c r="I29" s="20">
        <f t="shared" si="3"/>
        <v>0.31666666666666671</v>
      </c>
      <c r="J29" s="20"/>
      <c r="K29" s="26" t="str" cm="1">
        <f t="array" ref="K29">IF(OR(C29=$U$19:$U$31),"FERIE","")</f>
        <v/>
      </c>
      <c r="L29" s="22"/>
      <c r="M29" s="42"/>
      <c r="N29" s="42"/>
      <c r="O29" s="45"/>
      <c r="P29" s="48"/>
      <c r="Q29" s="51"/>
      <c r="R29" s="51"/>
      <c r="T29" s="24" t="s">
        <v>48</v>
      </c>
      <c r="U29" s="25">
        <f>DATE(B1,11,1)</f>
        <v>44866</v>
      </c>
    </row>
    <row r="30" spans="1:23" ht="14.1" customHeight="1" x14ac:dyDescent="0.2">
      <c r="A30" s="39"/>
      <c r="B30" s="40"/>
      <c r="C30" s="18">
        <f t="shared" si="0"/>
        <v>44582</v>
      </c>
      <c r="D30" s="21" t="str">
        <f t="shared" si="1"/>
        <v>Vendredi</v>
      </c>
      <c r="E30" s="28">
        <f>IF(OR(D30="Samedi",D30="Dimanche"),"",Données!$C$3)</f>
        <v>0.35416666666666669</v>
      </c>
      <c r="F30" s="28">
        <f>IF(OR(D30="Samedi",D30="Dimanche"),"",Données!$D$3)</f>
        <v>0.51250000000000007</v>
      </c>
      <c r="G30" s="28">
        <f>IF(OR(D30="Samedi",D30="Dimanche"),"",Données!$E$3)</f>
        <v>0.53680555555555554</v>
      </c>
      <c r="H30" s="28" t="str">
        <f>IF(OR(D30="Samedi",D30="Dimanche"),"",Données!$F$3)</f>
        <v>16:41</v>
      </c>
      <c r="I30" s="20">
        <f t="shared" si="3"/>
        <v>0.31666666666666671</v>
      </c>
      <c r="J30" s="20"/>
      <c r="K30" s="26" t="str" cm="1">
        <f t="array" ref="K30">IF(OR(C30=$U$19:$U$31),"FERIE","")</f>
        <v/>
      </c>
      <c r="L30" s="22"/>
      <c r="M30" s="42"/>
      <c r="N30" s="42"/>
      <c r="O30" s="45"/>
      <c r="P30" s="48"/>
      <c r="Q30" s="51"/>
      <c r="R30" s="51"/>
      <c r="T30" s="24" t="s">
        <v>49</v>
      </c>
      <c r="U30" s="25">
        <f>DATE(B1,11,11)</f>
        <v>44876</v>
      </c>
    </row>
    <row r="31" spans="1:23" ht="14.1" customHeight="1" x14ac:dyDescent="0.2">
      <c r="A31" s="39"/>
      <c r="B31" s="40"/>
      <c r="C31" s="18">
        <f t="shared" si="0"/>
        <v>44583</v>
      </c>
      <c r="D31" s="21" t="str">
        <f t="shared" si="1"/>
        <v>Samedi</v>
      </c>
      <c r="E31" s="28" t="str">
        <f>IF(OR(D31="Samedi",D31="Dimanche"),"",Données!$C$3)</f>
        <v/>
      </c>
      <c r="F31" s="28" t="str">
        <f>IF(OR(D31="Samedi",D31="Dimanche"),"",Données!$D$3)</f>
        <v/>
      </c>
      <c r="G31" s="28" t="str">
        <f>IF(OR(D31="Samedi",D31="Dimanche"),"",Données!$E$3)</f>
        <v/>
      </c>
      <c r="H31" s="28" t="str">
        <f>IF(OR(D31="Samedi",D31="Dimanche"),"",Données!$F$3)</f>
        <v/>
      </c>
      <c r="I31" s="20" t="str">
        <f t="shared" si="3"/>
        <v/>
      </c>
      <c r="J31" s="20"/>
      <c r="K31" s="26" t="str" cm="1">
        <f t="array" ref="K31">IF(OR(C31=$U$19:$U$31),"FERIE","")</f>
        <v/>
      </c>
      <c r="L31" s="22"/>
      <c r="M31" s="42"/>
      <c r="N31" s="42"/>
      <c r="O31" s="45"/>
      <c r="P31" s="48"/>
      <c r="Q31" s="51"/>
      <c r="R31" s="51"/>
      <c r="T31" s="24" t="s">
        <v>50</v>
      </c>
      <c r="U31" s="25">
        <f>DATE(B1,12,25)</f>
        <v>44920</v>
      </c>
    </row>
    <row r="32" spans="1:23" ht="14.1" customHeight="1" x14ac:dyDescent="0.2">
      <c r="A32" s="39"/>
      <c r="B32" s="40"/>
      <c r="C32" s="18">
        <f t="shared" si="0"/>
        <v>44584</v>
      </c>
      <c r="D32" s="21" t="str">
        <f t="shared" si="1"/>
        <v>Dimanche</v>
      </c>
      <c r="E32" s="28" t="str">
        <f>IF(OR(D32="Samedi",D32="Dimanche"),"",Données!$C$3)</f>
        <v/>
      </c>
      <c r="F32" s="28" t="str">
        <f>IF(OR(D32="Samedi",D32="Dimanche"),"",Données!$D$3)</f>
        <v/>
      </c>
      <c r="G32" s="28" t="str">
        <f>IF(OR(D32="Samedi",D32="Dimanche"),"",Données!$E$3)</f>
        <v/>
      </c>
      <c r="H32" s="28" t="str">
        <f>IF(OR(D32="Samedi",D32="Dimanche"),"",Données!$F$3)</f>
        <v/>
      </c>
      <c r="I32" s="20" t="str">
        <f t="shared" si="3"/>
        <v/>
      </c>
      <c r="J32" s="20"/>
      <c r="K32" s="26" t="str" cm="1">
        <f t="array" ref="K32">IF(OR(C32=$U$19:$U$31),"FERIE","")</f>
        <v/>
      </c>
      <c r="L32" s="22">
        <f>IF(D32="Dimanche",SUM(I26:I32),"")</f>
        <v>1.5833333333333335</v>
      </c>
      <c r="M32" s="42"/>
      <c r="N32" s="42"/>
      <c r="O32" s="45"/>
      <c r="P32" s="48"/>
      <c r="Q32" s="51"/>
      <c r="R32" s="51"/>
    </row>
    <row r="33" spans="1:20" ht="14.1" customHeight="1" x14ac:dyDescent="0.2">
      <c r="A33" s="39"/>
      <c r="B33" s="40">
        <v>4</v>
      </c>
      <c r="C33" s="18">
        <f t="shared" si="0"/>
        <v>44585</v>
      </c>
      <c r="D33" s="21" t="str">
        <f t="shared" si="1"/>
        <v>Lundi</v>
      </c>
      <c r="E33" s="28">
        <f>IF(OR(D33="Samedi",D33="Dimanche"),"",Données!$C$3)</f>
        <v>0.35416666666666669</v>
      </c>
      <c r="F33" s="28">
        <f>IF(OR(D33="Samedi",D33="Dimanche"),"",Données!$D$3)</f>
        <v>0.51250000000000007</v>
      </c>
      <c r="G33" s="28">
        <f>IF(OR(D33="Samedi",D33="Dimanche"),"",Données!$E$3)</f>
        <v>0.53680555555555554</v>
      </c>
      <c r="H33" s="28" t="str">
        <f>IF(OR(D33="Samedi",D33="Dimanche"),"",Données!$F$3)</f>
        <v>16:41</v>
      </c>
      <c r="I33" s="20">
        <f t="shared" si="3"/>
        <v>0.31666666666666671</v>
      </c>
      <c r="J33" s="20"/>
      <c r="K33" s="26" t="str" cm="1">
        <f t="array" ref="K33">IF(OR(C33=$U$19:$U$31),"FERIE","")</f>
        <v/>
      </c>
      <c r="L33" s="22"/>
      <c r="M33" s="42"/>
      <c r="N33" s="42"/>
      <c r="O33" s="45"/>
      <c r="P33" s="48"/>
      <c r="Q33" s="51"/>
      <c r="R33" s="51"/>
    </row>
    <row r="34" spans="1:20" ht="14.1" customHeight="1" x14ac:dyDescent="0.2">
      <c r="A34" s="39"/>
      <c r="B34" s="40"/>
      <c r="C34" s="18">
        <f t="shared" si="0"/>
        <v>44586</v>
      </c>
      <c r="D34" s="21" t="str">
        <f t="shared" si="1"/>
        <v>Mardi</v>
      </c>
      <c r="E34" s="28">
        <f>IF(OR(D34="Samedi",D34="Dimanche"),"",Données!$C$3)</f>
        <v>0.35416666666666669</v>
      </c>
      <c r="F34" s="28">
        <f>IF(OR(D34="Samedi",D34="Dimanche"),"",Données!$D$3)</f>
        <v>0.51250000000000007</v>
      </c>
      <c r="G34" s="28">
        <f>IF(OR(D34="Samedi",D34="Dimanche"),"",Données!$E$3)</f>
        <v>0.53680555555555554</v>
      </c>
      <c r="H34" s="28" t="str">
        <f>IF(OR(D34="Samedi",D34="Dimanche"),"",Données!$F$3)</f>
        <v>16:41</v>
      </c>
      <c r="I34" s="20">
        <f t="shared" si="3"/>
        <v>0.31666666666666671</v>
      </c>
      <c r="J34" s="20"/>
      <c r="K34" s="26" t="str" cm="1">
        <f t="array" ref="K34">IF(OR(C34=$U$19:$U$31),"FERIE","")</f>
        <v/>
      </c>
      <c r="L34" s="22"/>
      <c r="M34" s="42"/>
      <c r="N34" s="42"/>
      <c r="O34" s="45"/>
      <c r="P34" s="48"/>
      <c r="Q34" s="51"/>
      <c r="R34" s="51"/>
    </row>
    <row r="35" spans="1:20" ht="14.1" customHeight="1" x14ac:dyDescent="0.2">
      <c r="A35" s="39"/>
      <c r="B35" s="40"/>
      <c r="C35" s="18">
        <f t="shared" si="0"/>
        <v>44587</v>
      </c>
      <c r="D35" s="21" t="str">
        <f t="shared" si="1"/>
        <v>Mercredi</v>
      </c>
      <c r="E35" s="28">
        <f>IF(OR(D35="Samedi",D35="Dimanche"),"",Données!$C$3)</f>
        <v>0.35416666666666669</v>
      </c>
      <c r="F35" s="28">
        <f>IF(OR(D35="Samedi",D35="Dimanche"),"",Données!$D$3)</f>
        <v>0.51250000000000007</v>
      </c>
      <c r="G35" s="28">
        <f>IF(OR(D35="Samedi",D35="Dimanche"),"",Données!$E$3)</f>
        <v>0.53680555555555554</v>
      </c>
      <c r="H35" s="28" t="str">
        <f>IF(OR(D35="Samedi",D35="Dimanche"),"",Données!$F$3)</f>
        <v>16:41</v>
      </c>
      <c r="I35" s="20">
        <f t="shared" si="3"/>
        <v>0.31666666666666671</v>
      </c>
      <c r="J35" s="20"/>
      <c r="K35" s="26" t="str" cm="1">
        <f t="array" ref="K35">IF(OR(C35=$U$19:$U$31),"FERIE","")</f>
        <v/>
      </c>
      <c r="L35" s="22"/>
      <c r="M35" s="42"/>
      <c r="N35" s="42"/>
      <c r="O35" s="45"/>
      <c r="P35" s="48"/>
      <c r="Q35" s="51"/>
      <c r="R35" s="51"/>
    </row>
    <row r="36" spans="1:20" ht="14.1" customHeight="1" x14ac:dyDescent="0.2">
      <c r="A36" s="39"/>
      <c r="B36" s="40"/>
      <c r="C36" s="18">
        <f t="shared" si="0"/>
        <v>44588</v>
      </c>
      <c r="D36" s="21" t="str">
        <f t="shared" si="1"/>
        <v>Jeudi</v>
      </c>
      <c r="E36" s="28">
        <f>IF(OR(D36="Samedi",D36="Dimanche"),"",Données!$C$3)</f>
        <v>0.35416666666666669</v>
      </c>
      <c r="F36" s="28">
        <f>IF(OR(D36="Samedi",D36="Dimanche"),"",Données!$D$3)</f>
        <v>0.51250000000000007</v>
      </c>
      <c r="G36" s="28">
        <f>IF(OR(D36="Samedi",D36="Dimanche"),"",Données!$E$3)</f>
        <v>0.53680555555555554</v>
      </c>
      <c r="H36" s="28" t="str">
        <f>IF(OR(D36="Samedi",D36="Dimanche"),"",Données!$F$3)</f>
        <v>16:41</v>
      </c>
      <c r="I36" s="20">
        <f t="shared" si="3"/>
        <v>0.31666666666666671</v>
      </c>
      <c r="J36" s="20"/>
      <c r="K36" s="26" t="str" cm="1">
        <f t="array" ref="K36">IF(OR(C36=$U$19:$U$31),"FERIE","")</f>
        <v/>
      </c>
      <c r="L36" s="22"/>
      <c r="M36" s="42"/>
      <c r="N36" s="42"/>
      <c r="O36" s="45"/>
      <c r="P36" s="48"/>
      <c r="Q36" s="51"/>
      <c r="R36" s="51"/>
    </row>
    <row r="37" spans="1:20" ht="14.1" customHeight="1" x14ac:dyDescent="0.2">
      <c r="A37" s="39"/>
      <c r="B37" s="40"/>
      <c r="C37" s="18">
        <f t="shared" si="0"/>
        <v>44589</v>
      </c>
      <c r="D37" s="21" t="str">
        <f t="shared" si="1"/>
        <v>Vendredi</v>
      </c>
      <c r="E37" s="28">
        <f>IF(OR(D37="Samedi",D37="Dimanche"),"",Données!$C$3)</f>
        <v>0.35416666666666669</v>
      </c>
      <c r="F37" s="28">
        <f>IF(OR(D37="Samedi",D37="Dimanche"),"",Données!$D$3)</f>
        <v>0.51250000000000007</v>
      </c>
      <c r="G37" s="28">
        <f>IF(OR(D37="Samedi",D37="Dimanche"),"",Données!$E$3)</f>
        <v>0.53680555555555554</v>
      </c>
      <c r="H37" s="28" t="str">
        <f>IF(OR(D37="Samedi",D37="Dimanche"),"",Données!$F$3)</f>
        <v>16:41</v>
      </c>
      <c r="I37" s="20">
        <f t="shared" si="3"/>
        <v>0.31666666666666671</v>
      </c>
      <c r="J37" s="20"/>
      <c r="K37" s="26" t="str" cm="1">
        <f t="array" ref="K37">IF(OR(C37=$U$19:$U$31),"FERIE","")</f>
        <v/>
      </c>
      <c r="L37" s="22"/>
      <c r="M37" s="42"/>
      <c r="N37" s="42"/>
      <c r="O37" s="45"/>
      <c r="P37" s="48"/>
      <c r="Q37" s="51"/>
      <c r="R37" s="51"/>
    </row>
    <row r="38" spans="1:20" ht="14.1" customHeight="1" x14ac:dyDescent="0.2">
      <c r="A38" s="39"/>
      <c r="B38" s="40"/>
      <c r="C38" s="18">
        <f t="shared" si="0"/>
        <v>44590</v>
      </c>
      <c r="D38" s="21" t="str">
        <f t="shared" si="1"/>
        <v>Samedi</v>
      </c>
      <c r="E38" s="28" t="str">
        <f>IF(OR(D38="Samedi",D38="Dimanche"),"",Données!$C$3)</f>
        <v/>
      </c>
      <c r="F38" s="28" t="str">
        <f>IF(OR(D38="Samedi",D38="Dimanche"),"",Données!$D$3)</f>
        <v/>
      </c>
      <c r="G38" s="28" t="str">
        <f>IF(OR(D38="Samedi",D38="Dimanche"),"",Données!$E$3)</f>
        <v/>
      </c>
      <c r="H38" s="28" t="str">
        <f>IF(OR(D38="Samedi",D38="Dimanche"),"",Données!$F$3)</f>
        <v/>
      </c>
      <c r="I38" s="20" t="str">
        <f t="shared" si="3"/>
        <v/>
      </c>
      <c r="J38" s="20"/>
      <c r="K38" s="26" t="str" cm="1">
        <f t="array" ref="K38">IF(OR(C38=$U$19:$U$31),"FERIE","")</f>
        <v/>
      </c>
      <c r="L38" s="22"/>
      <c r="M38" s="42"/>
      <c r="N38" s="42"/>
      <c r="O38" s="45"/>
      <c r="P38" s="48"/>
      <c r="Q38" s="51"/>
      <c r="R38" s="51"/>
    </row>
    <row r="39" spans="1:20" ht="14.1" customHeight="1" x14ac:dyDescent="0.2">
      <c r="A39" s="39"/>
      <c r="B39" s="40"/>
      <c r="C39" s="18">
        <f t="shared" si="0"/>
        <v>44591</v>
      </c>
      <c r="D39" s="21" t="str">
        <f t="shared" si="1"/>
        <v>Dimanche</v>
      </c>
      <c r="E39" s="28" t="str">
        <f>IF(OR(D39="Samedi",D39="Dimanche"),"",Données!$C$3)</f>
        <v/>
      </c>
      <c r="F39" s="28" t="str">
        <f>IF(OR(D39="Samedi",D39="Dimanche"),"",Données!$D$3)</f>
        <v/>
      </c>
      <c r="G39" s="28" t="str">
        <f>IF(OR(D39="Samedi",D39="Dimanche"),"",Données!$E$3)</f>
        <v/>
      </c>
      <c r="H39" s="28" t="str">
        <f>IF(OR(D39="Samedi",D39="Dimanche"),"",Données!$F$3)</f>
        <v/>
      </c>
      <c r="I39" s="20" t="str">
        <f t="shared" si="3"/>
        <v/>
      </c>
      <c r="J39" s="20"/>
      <c r="K39" s="26" t="str" cm="1">
        <f t="array" ref="K39">IF(OR(C39=$U$19:$U$31),"FERIE","")</f>
        <v/>
      </c>
      <c r="L39" s="22">
        <f>IF(D39="Dimanche",SUM(I33:I39),"")</f>
        <v>1.5833333333333335</v>
      </c>
      <c r="M39" s="42"/>
      <c r="N39" s="42"/>
      <c r="O39" s="45"/>
      <c r="P39" s="48"/>
      <c r="Q39" s="51"/>
      <c r="R39" s="51"/>
      <c r="T39" s="1" t="str" cm="1">
        <f t="array" ref="T39">IF(OR(K10=$U$19:$U$31),"ferie","")</f>
        <v/>
      </c>
    </row>
    <row r="40" spans="1:20" ht="14.1" customHeight="1" x14ac:dyDescent="0.2">
      <c r="A40" s="39"/>
      <c r="B40" s="40">
        <v>5</v>
      </c>
      <c r="C40" s="18">
        <f t="shared" si="0"/>
        <v>44592</v>
      </c>
      <c r="D40" s="21" t="str">
        <f t="shared" si="1"/>
        <v>Lundi</v>
      </c>
      <c r="E40" s="28">
        <f>IF(OR(D40="Samedi",D40="Dimanche"),"",Données!$C$3)</f>
        <v>0.35416666666666669</v>
      </c>
      <c r="F40" s="28">
        <f>IF(OR(D40="Samedi",D40="Dimanche"),"",Données!$D$3)</f>
        <v>0.51250000000000007</v>
      </c>
      <c r="G40" s="28">
        <f>IF(OR(D40="Samedi",D40="Dimanche"),"",Données!$E$3)</f>
        <v>0.53680555555555554</v>
      </c>
      <c r="H40" s="28" t="str">
        <f>IF(OR(D40="Samedi",D40="Dimanche"),"",Données!$F$3)</f>
        <v>16:41</v>
      </c>
      <c r="I40" s="20">
        <f t="shared" si="3"/>
        <v>0.31666666666666671</v>
      </c>
      <c r="J40" s="20"/>
      <c r="K40" s="26" t="str" cm="1">
        <f t="array" ref="K40">IF(OR(C40=$U$19:$U$31),"FERIE","")</f>
        <v/>
      </c>
      <c r="L40" s="22"/>
      <c r="M40" s="43"/>
      <c r="N40" s="43"/>
      <c r="O40" s="46"/>
      <c r="P40" s="49"/>
      <c r="Q40" s="52"/>
      <c r="R40" s="52"/>
      <c r="T40" s="1" t="str" cm="1">
        <f t="array" ref="T40">IF(OR(K12=U19:U31),"ferie","")</f>
        <v/>
      </c>
    </row>
    <row r="41" spans="1:20" ht="14.1" customHeight="1" x14ac:dyDescent="0.2">
      <c r="A41" s="39" t="str">
        <f t="shared" ref="A41" si="4">VLOOKUP(MONTH($C41),$V$8:$W$19,2,0)</f>
        <v>FEVRIER</v>
      </c>
      <c r="B41" s="40"/>
      <c r="C41" s="18">
        <f t="shared" si="0"/>
        <v>44593</v>
      </c>
      <c r="D41" s="21" t="str">
        <f t="shared" si="1"/>
        <v>Mardi</v>
      </c>
      <c r="E41" s="28">
        <f>IF(OR(D41="Samedi",D41="Dimanche"),"",Données!$C$3)</f>
        <v>0.35416666666666669</v>
      </c>
      <c r="F41" s="28">
        <f>IF(OR(D41="Samedi",D41="Dimanche"),"",Données!$D$3)</f>
        <v>0.51250000000000007</v>
      </c>
      <c r="G41" s="28">
        <f>IF(OR(D41="Samedi",D41="Dimanche"),"",Données!$E$3)</f>
        <v>0.53680555555555554</v>
      </c>
      <c r="H41" s="28" t="str">
        <f>IF(OR(D41="Samedi",D41="Dimanche"),"",Données!$F$3)</f>
        <v>16:41</v>
      </c>
      <c r="I41" s="20">
        <f t="shared" si="3"/>
        <v>0.31666666666666671</v>
      </c>
      <c r="J41" s="20"/>
      <c r="K41" s="26" t="str" cm="1">
        <f t="array" ref="K41">IF(OR(C41=$U$19:$U$31),"FERIE","")</f>
        <v/>
      </c>
      <c r="L41" s="22"/>
      <c r="M41" s="58">
        <f>SUMIF(K41:K68,"HCR",J41:J68)</f>
        <v>0</v>
      </c>
      <c r="N41" s="58">
        <f>SUMIF(K41:K68,"HPL",J41:J68)</f>
        <v>0</v>
      </c>
      <c r="O41" s="59">
        <f>N41*24</f>
        <v>0</v>
      </c>
      <c r="P41" s="60"/>
      <c r="Q41" s="61"/>
      <c r="R41" s="60">
        <f>O41-(P41+Q41)</f>
        <v>0</v>
      </c>
    </row>
    <row r="42" spans="1:20" ht="14.1" customHeight="1" x14ac:dyDescent="0.2">
      <c r="A42" s="39"/>
      <c r="B42" s="40"/>
      <c r="C42" s="18">
        <f t="shared" si="0"/>
        <v>44594</v>
      </c>
      <c r="D42" s="21" t="str">
        <f t="shared" si="1"/>
        <v>Mercredi</v>
      </c>
      <c r="E42" s="28">
        <v>0.35416666666666669</v>
      </c>
      <c r="F42" s="28">
        <f>IF(OR(D42="Samedi",D42="Dimanche"),"",Données!$D$3)</f>
        <v>0.51250000000000007</v>
      </c>
      <c r="G42" s="28">
        <f>IF(OR(D42="Samedi",D42="Dimanche"),"",Données!$E$3)</f>
        <v>0.53680555555555554</v>
      </c>
      <c r="H42" s="28" t="str">
        <f>IF(OR(D42="Samedi",D42="Dimanche"),"",Données!$F$3)</f>
        <v>16:41</v>
      </c>
      <c r="I42" s="20">
        <f t="shared" si="3"/>
        <v>0.31666666666666671</v>
      </c>
      <c r="J42" s="20"/>
      <c r="K42" s="26"/>
      <c r="L42" s="22"/>
      <c r="M42" s="58"/>
      <c r="N42" s="58"/>
      <c r="O42" s="59"/>
      <c r="P42" s="60"/>
      <c r="Q42" s="61"/>
      <c r="R42" s="61"/>
    </row>
    <row r="43" spans="1:20" ht="14.1" customHeight="1" x14ac:dyDescent="0.2">
      <c r="A43" s="39"/>
      <c r="B43" s="40"/>
      <c r="C43" s="18">
        <f t="shared" si="0"/>
        <v>44595</v>
      </c>
      <c r="D43" s="21" t="str">
        <f t="shared" si="1"/>
        <v>Jeudi</v>
      </c>
      <c r="E43" s="28">
        <f>IF(OR(D43="Samedi",D43="Dimanche"),"",Données!$C$3)</f>
        <v>0.35416666666666669</v>
      </c>
      <c r="F43" s="28">
        <f>IF(OR(D43="Samedi",D43="Dimanche"),"",Données!$D$3)</f>
        <v>0.51250000000000007</v>
      </c>
      <c r="G43" s="28">
        <f>IF(OR(D43="Samedi",D43="Dimanche"),"",Données!$E$3)</f>
        <v>0.53680555555555554</v>
      </c>
      <c r="H43" s="28" t="str">
        <f>IF(OR(D43="Samedi",D43="Dimanche"),"",Données!$F$3)</f>
        <v>16:41</v>
      </c>
      <c r="I43" s="20">
        <f t="shared" si="3"/>
        <v>0.31666666666666671</v>
      </c>
      <c r="J43" s="20"/>
      <c r="K43" s="26" t="str" cm="1">
        <f t="array" ref="K43">IF(OR(C43=$U$19:$U$31),"FERIE","")</f>
        <v/>
      </c>
      <c r="L43" s="22"/>
      <c r="M43" s="58"/>
      <c r="N43" s="58"/>
      <c r="O43" s="59"/>
      <c r="P43" s="60"/>
      <c r="Q43" s="61"/>
      <c r="R43" s="61"/>
    </row>
    <row r="44" spans="1:20" ht="14.1" customHeight="1" x14ac:dyDescent="0.2">
      <c r="A44" s="39"/>
      <c r="B44" s="40"/>
      <c r="C44" s="18">
        <f t="shared" si="0"/>
        <v>44596</v>
      </c>
      <c r="D44" s="21" t="str">
        <f t="shared" si="1"/>
        <v>Vendredi</v>
      </c>
      <c r="E44" s="28">
        <f>IF(OR(D44="Samedi",D44="Dimanche"),"",Données!$C$3)</f>
        <v>0.35416666666666669</v>
      </c>
      <c r="F44" s="28">
        <f>IF(OR(D44="Samedi",D44="Dimanche"),"",Données!$D$3)</f>
        <v>0.51250000000000007</v>
      </c>
      <c r="G44" s="28">
        <f>IF(OR(D44="Samedi",D44="Dimanche"),"",Données!$E$3)</f>
        <v>0.53680555555555554</v>
      </c>
      <c r="H44" s="28" t="str">
        <f>IF(OR(D44="Samedi",D44="Dimanche"),"",Données!$F$3)</f>
        <v>16:41</v>
      </c>
      <c r="I44" s="20">
        <f t="shared" si="3"/>
        <v>0.31666666666666671</v>
      </c>
      <c r="J44" s="20"/>
      <c r="K44" s="26" t="str" cm="1">
        <f t="array" ref="K44">IF(OR(C44=$U$19:$U$31),"FERIE","")</f>
        <v/>
      </c>
      <c r="L44" s="22"/>
      <c r="M44" s="58"/>
      <c r="N44" s="58"/>
      <c r="O44" s="59"/>
      <c r="P44" s="60"/>
      <c r="Q44" s="61"/>
      <c r="R44" s="61"/>
    </row>
    <row r="45" spans="1:20" ht="14.1" customHeight="1" x14ac:dyDescent="0.2">
      <c r="A45" s="39"/>
      <c r="B45" s="40"/>
      <c r="C45" s="18">
        <f t="shared" si="0"/>
        <v>44597</v>
      </c>
      <c r="D45" s="21" t="str">
        <f t="shared" si="1"/>
        <v>Samedi</v>
      </c>
      <c r="E45" s="28" t="str">
        <f>IF(OR(D45="Samedi",D45="Dimanche"),"",Données!$C$3)</f>
        <v/>
      </c>
      <c r="F45" s="28" t="str">
        <f>IF(OR(D45="Samedi",D45="Dimanche"),"",Données!$D$3)</f>
        <v/>
      </c>
      <c r="G45" s="28" t="str">
        <f>IF(OR(D45="Samedi",D45="Dimanche"),"",Données!$E$3)</f>
        <v/>
      </c>
      <c r="H45" s="28" t="str">
        <f>IF(OR(D45="Samedi",D45="Dimanche"),"",Données!$F$3)</f>
        <v/>
      </c>
      <c r="I45" s="20" t="str">
        <f t="shared" si="3"/>
        <v/>
      </c>
      <c r="J45" s="20"/>
      <c r="K45" s="26" t="str" cm="1">
        <f t="array" ref="K45">IF(OR(C45=$U$19:$U$31),"FERIE","")</f>
        <v/>
      </c>
      <c r="L45" s="22"/>
      <c r="M45" s="58"/>
      <c r="N45" s="58"/>
      <c r="O45" s="59"/>
      <c r="P45" s="60"/>
      <c r="Q45" s="61"/>
      <c r="R45" s="61"/>
    </row>
    <row r="46" spans="1:20" ht="14.1" customHeight="1" x14ac:dyDescent="0.2">
      <c r="A46" s="39"/>
      <c r="B46" s="40"/>
      <c r="C46" s="18">
        <f t="shared" si="0"/>
        <v>44598</v>
      </c>
      <c r="D46" s="21" t="str">
        <f t="shared" si="1"/>
        <v>Dimanche</v>
      </c>
      <c r="E46" s="28" t="str">
        <f>IF(OR(D46="Samedi",D46="Dimanche"),"",Données!$C$3)</f>
        <v/>
      </c>
      <c r="F46" s="28" t="str">
        <f>IF(OR(D46="Samedi",D46="Dimanche"),"",Données!$D$3)</f>
        <v/>
      </c>
      <c r="G46" s="28" t="str">
        <f>IF(OR(D46="Samedi",D46="Dimanche"),"",Données!$E$3)</f>
        <v/>
      </c>
      <c r="H46" s="28" t="str">
        <f>IF(OR(D46="Samedi",D46="Dimanche"),"",Données!$F$3)</f>
        <v/>
      </c>
      <c r="I46" s="20" t="str">
        <f t="shared" si="3"/>
        <v/>
      </c>
      <c r="J46" s="20"/>
      <c r="K46" s="26" t="str" cm="1">
        <f t="array" ref="K46">IF(OR(C46=$U$19:$U$31),"FERIE","")</f>
        <v/>
      </c>
      <c r="L46" s="22">
        <f t="shared" ref="L46" si="5">IF(D46="Dimanche",SUM(I40:I46),"")</f>
        <v>1.5833333333333335</v>
      </c>
      <c r="M46" s="58"/>
      <c r="N46" s="58"/>
      <c r="O46" s="59"/>
      <c r="P46" s="60"/>
      <c r="Q46" s="61"/>
      <c r="R46" s="61"/>
    </row>
    <row r="47" spans="1:20" ht="14.1" customHeight="1" x14ac:dyDescent="0.2">
      <c r="A47" s="39"/>
      <c r="B47" s="40">
        <v>6</v>
      </c>
      <c r="C47" s="18">
        <f t="shared" si="0"/>
        <v>44599</v>
      </c>
      <c r="D47" s="21" t="str">
        <f t="shared" si="1"/>
        <v>Lundi</v>
      </c>
      <c r="E47" s="28">
        <f>IF(OR(D47="Samedi",D47="Dimanche"),"",Données!$C$3)</f>
        <v>0.35416666666666669</v>
      </c>
      <c r="F47" s="28">
        <f>IF(OR(D47="Samedi",D47="Dimanche"),"",Données!$D$3)</f>
        <v>0.51250000000000007</v>
      </c>
      <c r="G47" s="28">
        <f>IF(OR(D47="Samedi",D47="Dimanche"),"",Données!$E$3)</f>
        <v>0.53680555555555554</v>
      </c>
      <c r="H47" s="28" t="str">
        <f>IF(OR(D47="Samedi",D47="Dimanche"),"",Données!$F$3)</f>
        <v>16:41</v>
      </c>
      <c r="I47" s="20">
        <f t="shared" si="3"/>
        <v>0.31666666666666671</v>
      </c>
      <c r="J47" s="20"/>
      <c r="K47" s="26" t="str" cm="1">
        <f t="array" ref="K47">IF(OR(C47=$U$19:$U$31),"FERIE","")</f>
        <v/>
      </c>
      <c r="L47" s="22"/>
      <c r="M47" s="58"/>
      <c r="N47" s="58"/>
      <c r="O47" s="59"/>
      <c r="P47" s="60"/>
      <c r="Q47" s="61"/>
      <c r="R47" s="61"/>
    </row>
    <row r="48" spans="1:20" ht="14.1" customHeight="1" x14ac:dyDescent="0.2">
      <c r="A48" s="39"/>
      <c r="B48" s="40"/>
      <c r="C48" s="18">
        <f t="shared" si="0"/>
        <v>44600</v>
      </c>
      <c r="D48" s="21" t="str">
        <f t="shared" si="1"/>
        <v>Mardi</v>
      </c>
      <c r="E48" s="28">
        <f>IF(OR(D48="Samedi",D48="Dimanche"),"",Données!$C$3)</f>
        <v>0.35416666666666669</v>
      </c>
      <c r="F48" s="28">
        <f>IF(OR(D48="Samedi",D48="Dimanche"),"",Données!$D$3)</f>
        <v>0.51250000000000007</v>
      </c>
      <c r="G48" s="28">
        <f>IF(OR(D48="Samedi",D48="Dimanche"),"",Données!$E$3)</f>
        <v>0.53680555555555554</v>
      </c>
      <c r="H48" s="28" t="str">
        <f>IF(OR(D48="Samedi",D48="Dimanche"),"",Données!$F$3)</f>
        <v>16:41</v>
      </c>
      <c r="I48" s="20">
        <f t="shared" si="3"/>
        <v>0.31666666666666671</v>
      </c>
      <c r="J48" s="20"/>
      <c r="K48" s="26" t="str" cm="1">
        <f t="array" ref="K48">IF(OR(C48=$U$19:$U$31),"FERIE","")</f>
        <v/>
      </c>
      <c r="L48" s="22"/>
      <c r="M48" s="58"/>
      <c r="N48" s="58"/>
      <c r="O48" s="59"/>
      <c r="P48" s="60"/>
      <c r="Q48" s="61"/>
      <c r="R48" s="61"/>
    </row>
    <row r="49" spans="1:18" ht="14.1" customHeight="1" x14ac:dyDescent="0.2">
      <c r="A49" s="39"/>
      <c r="B49" s="40"/>
      <c r="C49" s="18">
        <f t="shared" si="0"/>
        <v>44601</v>
      </c>
      <c r="D49" s="21" t="str">
        <f t="shared" si="1"/>
        <v>Mercredi</v>
      </c>
      <c r="E49" s="28">
        <f>IF(OR(D49="Samedi",D49="Dimanche"),"",Données!$C$3)</f>
        <v>0.35416666666666669</v>
      </c>
      <c r="F49" s="28">
        <f>IF(OR(D49="Samedi",D49="Dimanche"),"",Données!$D$3)</f>
        <v>0.51250000000000007</v>
      </c>
      <c r="G49" s="28">
        <f>IF(OR(D49="Samedi",D49="Dimanche"),"",Données!$E$3)</f>
        <v>0.53680555555555554</v>
      </c>
      <c r="H49" s="28" t="str">
        <f>IF(OR(D49="Samedi",D49="Dimanche"),"",Données!$F$3)</f>
        <v>16:41</v>
      </c>
      <c r="I49" s="20">
        <f t="shared" si="3"/>
        <v>0.31666666666666671</v>
      </c>
      <c r="J49" s="20"/>
      <c r="K49" s="26" t="str" cm="1">
        <f t="array" ref="K49">IF(OR(C49=$U$19:$U$31),"FERIE","")</f>
        <v/>
      </c>
      <c r="L49" s="22"/>
      <c r="M49" s="58"/>
      <c r="N49" s="58"/>
      <c r="O49" s="59"/>
      <c r="P49" s="60"/>
      <c r="Q49" s="61"/>
      <c r="R49" s="61"/>
    </row>
    <row r="50" spans="1:18" ht="14.1" customHeight="1" x14ac:dyDescent="0.2">
      <c r="A50" s="39"/>
      <c r="B50" s="40"/>
      <c r="C50" s="18">
        <f t="shared" si="0"/>
        <v>44602</v>
      </c>
      <c r="D50" s="21" t="str">
        <f t="shared" si="1"/>
        <v>Jeudi</v>
      </c>
      <c r="E50" s="28">
        <f>IF(OR(D50="Samedi",D50="Dimanche"),"",Données!$C$3)</f>
        <v>0.35416666666666669</v>
      </c>
      <c r="F50" s="28">
        <f>IF(OR(D50="Samedi",D50="Dimanche"),"",Données!$D$3)</f>
        <v>0.51250000000000007</v>
      </c>
      <c r="G50" s="28">
        <f>IF(OR(D50="Samedi",D50="Dimanche"),"",Données!$E$3)</f>
        <v>0.53680555555555554</v>
      </c>
      <c r="H50" s="28" t="str">
        <f>IF(OR(D50="Samedi",D50="Dimanche"),"",Données!$F$3)</f>
        <v>16:41</v>
      </c>
      <c r="I50" s="20">
        <f t="shared" si="3"/>
        <v>0.31666666666666671</v>
      </c>
      <c r="J50" s="20"/>
      <c r="K50" s="26" t="str" cm="1">
        <f t="array" ref="K50">IF(OR(C50=$U$19:$U$31),"FERIE","")</f>
        <v/>
      </c>
      <c r="L50" s="22"/>
      <c r="M50" s="58"/>
      <c r="N50" s="58"/>
      <c r="O50" s="59"/>
      <c r="P50" s="60"/>
      <c r="Q50" s="61"/>
      <c r="R50" s="61"/>
    </row>
    <row r="51" spans="1:18" ht="14.1" customHeight="1" x14ac:dyDescent="0.2">
      <c r="A51" s="39"/>
      <c r="B51" s="40"/>
      <c r="C51" s="18">
        <f t="shared" si="0"/>
        <v>44603</v>
      </c>
      <c r="D51" s="21" t="str">
        <f t="shared" si="1"/>
        <v>Vendredi</v>
      </c>
      <c r="E51" s="28">
        <f>IF(OR(D51="Samedi",D51="Dimanche"),"",Données!$C$3)</f>
        <v>0.35416666666666669</v>
      </c>
      <c r="F51" s="28">
        <f>IF(OR(D51="Samedi",D51="Dimanche"),"",Données!$D$3)</f>
        <v>0.51250000000000007</v>
      </c>
      <c r="G51" s="28">
        <f>IF(OR(D51="Samedi",D51="Dimanche"),"",Données!$E$3)</f>
        <v>0.53680555555555554</v>
      </c>
      <c r="H51" s="28" t="str">
        <f>IF(OR(D51="Samedi",D51="Dimanche"),"",Données!$F$3)</f>
        <v>16:41</v>
      </c>
      <c r="I51" s="20">
        <f t="shared" si="3"/>
        <v>0.31666666666666671</v>
      </c>
      <c r="J51" s="20"/>
      <c r="K51" s="26" t="str" cm="1">
        <f t="array" ref="K51">IF(OR(C51=$U$19:$U$31),"FERIE","")</f>
        <v/>
      </c>
      <c r="L51" s="22"/>
      <c r="M51" s="58"/>
      <c r="N51" s="58"/>
      <c r="O51" s="59"/>
      <c r="P51" s="60"/>
      <c r="Q51" s="61"/>
      <c r="R51" s="61"/>
    </row>
    <row r="52" spans="1:18" ht="14.1" customHeight="1" x14ac:dyDescent="0.2">
      <c r="A52" s="39"/>
      <c r="B52" s="40"/>
      <c r="C52" s="18">
        <f t="shared" si="0"/>
        <v>44604</v>
      </c>
      <c r="D52" s="21" t="str">
        <f t="shared" si="1"/>
        <v>Samedi</v>
      </c>
      <c r="E52" s="28" t="str">
        <f>IF(OR(D52="Samedi",D52="Dimanche"),"",Données!$C$3)</f>
        <v/>
      </c>
      <c r="F52" s="28" t="str">
        <f>IF(OR(D52="Samedi",D52="Dimanche"),"",Données!$D$3)</f>
        <v/>
      </c>
      <c r="G52" s="28" t="str">
        <f>IF(OR(D52="Samedi",D52="Dimanche"),"",Données!$E$3)</f>
        <v/>
      </c>
      <c r="H52" s="28" t="str">
        <f>IF(OR(D52="Samedi",D52="Dimanche"),"",Données!$F$3)</f>
        <v/>
      </c>
      <c r="I52" s="20" t="str">
        <f t="shared" si="3"/>
        <v/>
      </c>
      <c r="J52" s="20"/>
      <c r="K52" s="26" t="str" cm="1">
        <f t="array" ref="K52">IF(OR(C52=$U$19:$U$31),"FERIE","")</f>
        <v/>
      </c>
      <c r="L52" s="22"/>
      <c r="M52" s="58"/>
      <c r="N52" s="58"/>
      <c r="O52" s="59"/>
      <c r="P52" s="60"/>
      <c r="Q52" s="61"/>
      <c r="R52" s="61"/>
    </row>
    <row r="53" spans="1:18" ht="14.1" customHeight="1" x14ac:dyDescent="0.2">
      <c r="A53" s="39"/>
      <c r="B53" s="40"/>
      <c r="C53" s="18">
        <f t="shared" si="0"/>
        <v>44605</v>
      </c>
      <c r="D53" s="21" t="str">
        <f t="shared" si="1"/>
        <v>Dimanche</v>
      </c>
      <c r="E53" s="28" t="str">
        <f>IF(OR(D53="Samedi",D53="Dimanche"),"",Données!$C$3)</f>
        <v/>
      </c>
      <c r="F53" s="28" t="str">
        <f>IF(OR(D53="Samedi",D53="Dimanche"),"",Données!$D$3)</f>
        <v/>
      </c>
      <c r="G53" s="28" t="str">
        <f>IF(OR(D53="Samedi",D53="Dimanche"),"",Données!$E$3)</f>
        <v/>
      </c>
      <c r="H53" s="28" t="str">
        <f>IF(OR(D53="Samedi",D53="Dimanche"),"",Données!$F$3)</f>
        <v/>
      </c>
      <c r="I53" s="20" t="str">
        <f t="shared" si="3"/>
        <v/>
      </c>
      <c r="J53" s="20"/>
      <c r="K53" s="26" t="str" cm="1">
        <f t="array" ref="K53">IF(OR(C53=$U$19:$U$31),"FERIE","")</f>
        <v/>
      </c>
      <c r="L53" s="22">
        <f t="shared" ref="L53" si="6">IF(D53="Dimanche",SUM(I47:I53),"")</f>
        <v>1.5833333333333335</v>
      </c>
      <c r="M53" s="58"/>
      <c r="N53" s="58"/>
      <c r="O53" s="59"/>
      <c r="P53" s="60"/>
      <c r="Q53" s="61"/>
      <c r="R53" s="61"/>
    </row>
    <row r="54" spans="1:18" ht="14.1" customHeight="1" x14ac:dyDescent="0.2">
      <c r="A54" s="39"/>
      <c r="B54" s="40">
        <v>7</v>
      </c>
      <c r="C54" s="18">
        <f t="shared" si="0"/>
        <v>44606</v>
      </c>
      <c r="D54" s="21" t="str">
        <f t="shared" si="1"/>
        <v>Lundi</v>
      </c>
      <c r="E54" s="28">
        <f>IF(OR(D54="Samedi",D54="Dimanche"),"",Données!$C$3)</f>
        <v>0.35416666666666669</v>
      </c>
      <c r="F54" s="28">
        <f>IF(OR(D54="Samedi",D54="Dimanche"),"",Données!$D$3)</f>
        <v>0.51250000000000007</v>
      </c>
      <c r="G54" s="28">
        <f>IF(OR(D54="Samedi",D54="Dimanche"),"",Données!$E$3)</f>
        <v>0.53680555555555554</v>
      </c>
      <c r="H54" s="28" t="str">
        <f>IF(OR(D54="Samedi",D54="Dimanche"),"",Données!$F$3)</f>
        <v>16:41</v>
      </c>
      <c r="I54" s="20">
        <f t="shared" si="3"/>
        <v>0.31666666666666671</v>
      </c>
      <c r="J54" s="20"/>
      <c r="K54" s="26" t="str" cm="1">
        <f t="array" ref="K54">IF(OR(C54=$U$19:$U$31),"FERIE","")</f>
        <v/>
      </c>
      <c r="L54" s="22"/>
      <c r="M54" s="58"/>
      <c r="N54" s="58"/>
      <c r="O54" s="59"/>
      <c r="P54" s="60"/>
      <c r="Q54" s="61"/>
      <c r="R54" s="61"/>
    </row>
    <row r="55" spans="1:18" ht="14.1" customHeight="1" x14ac:dyDescent="0.2">
      <c r="A55" s="39"/>
      <c r="B55" s="40"/>
      <c r="C55" s="18">
        <f t="shared" si="0"/>
        <v>44607</v>
      </c>
      <c r="D55" s="21" t="str">
        <f t="shared" si="1"/>
        <v>Mardi</v>
      </c>
      <c r="E55" s="28">
        <f>IF(OR(D55="Samedi",D55="Dimanche"),"",Données!$C$3)</f>
        <v>0.35416666666666669</v>
      </c>
      <c r="F55" s="28">
        <f>IF(OR(D55="Samedi",D55="Dimanche"),"",Données!$D$3)</f>
        <v>0.51250000000000007</v>
      </c>
      <c r="G55" s="28">
        <f>IF(OR(D55="Samedi",D55="Dimanche"),"",Données!$E$3)</f>
        <v>0.53680555555555554</v>
      </c>
      <c r="H55" s="28" t="str">
        <f>IF(OR(D55="Samedi",D55="Dimanche"),"",Données!$F$3)</f>
        <v>16:41</v>
      </c>
      <c r="I55" s="20">
        <f t="shared" si="3"/>
        <v>0.31666666666666671</v>
      </c>
      <c r="J55" s="20"/>
      <c r="K55" s="26" t="str" cm="1">
        <f t="array" ref="K55">IF(OR(C55=$U$19:$U$31),"FERIE","")</f>
        <v/>
      </c>
      <c r="L55" s="22"/>
      <c r="M55" s="58"/>
      <c r="N55" s="58"/>
      <c r="O55" s="59"/>
      <c r="P55" s="60"/>
      <c r="Q55" s="61"/>
      <c r="R55" s="61"/>
    </row>
    <row r="56" spans="1:18" ht="14.1" customHeight="1" x14ac:dyDescent="0.2">
      <c r="A56" s="39"/>
      <c r="B56" s="40"/>
      <c r="C56" s="18">
        <f t="shared" si="0"/>
        <v>44608</v>
      </c>
      <c r="D56" s="21" t="str">
        <f t="shared" si="1"/>
        <v>Mercredi</v>
      </c>
      <c r="E56" s="28">
        <f>IF(OR(D56="Samedi",D56="Dimanche"),"",Données!$C$3)</f>
        <v>0.35416666666666669</v>
      </c>
      <c r="F56" s="28">
        <f>IF(OR(D56="Samedi",D56="Dimanche"),"",Données!$D$3)</f>
        <v>0.51250000000000007</v>
      </c>
      <c r="G56" s="28">
        <f>IF(OR(D56="Samedi",D56="Dimanche"),"",Données!$E$3)</f>
        <v>0.53680555555555554</v>
      </c>
      <c r="H56" s="28" t="str">
        <f>IF(OR(D56="Samedi",D56="Dimanche"),"",Données!$F$3)</f>
        <v>16:41</v>
      </c>
      <c r="I56" s="20">
        <f t="shared" si="3"/>
        <v>0.31666666666666671</v>
      </c>
      <c r="J56" s="20"/>
      <c r="K56" s="26" t="str" cm="1">
        <f t="array" ref="K56">IF(OR(C56=$U$19:$U$31),"FERIE","")</f>
        <v/>
      </c>
      <c r="L56" s="22"/>
      <c r="M56" s="58"/>
      <c r="N56" s="58"/>
      <c r="O56" s="59"/>
      <c r="P56" s="60"/>
      <c r="Q56" s="61"/>
      <c r="R56" s="61"/>
    </row>
    <row r="57" spans="1:18" ht="14.1" customHeight="1" x14ac:dyDescent="0.2">
      <c r="A57" s="39"/>
      <c r="B57" s="40"/>
      <c r="C57" s="18">
        <f t="shared" si="0"/>
        <v>44609</v>
      </c>
      <c r="D57" s="21" t="str">
        <f t="shared" si="1"/>
        <v>Jeudi</v>
      </c>
      <c r="E57" s="28">
        <f>IF(OR(D57="Samedi",D57="Dimanche"),"",Données!$C$3)</f>
        <v>0.35416666666666669</v>
      </c>
      <c r="F57" s="28">
        <f>IF(OR(D57="Samedi",D57="Dimanche"),"",Données!$D$3)</f>
        <v>0.51250000000000007</v>
      </c>
      <c r="G57" s="28">
        <f>IF(OR(D57="Samedi",D57="Dimanche"),"",Données!$E$3)</f>
        <v>0.53680555555555554</v>
      </c>
      <c r="H57" s="28" t="str">
        <f>IF(OR(D57="Samedi",D57="Dimanche"),"",Données!$F$3)</f>
        <v>16:41</v>
      </c>
      <c r="I57" s="20">
        <f t="shared" si="3"/>
        <v>0.31666666666666671</v>
      </c>
      <c r="J57" s="20"/>
      <c r="K57" s="26" t="str" cm="1">
        <f t="array" ref="K57">IF(OR(C57=$U$19:$U$31),"FERIE","")</f>
        <v/>
      </c>
      <c r="L57" s="22"/>
      <c r="M57" s="58"/>
      <c r="N57" s="58"/>
      <c r="O57" s="59"/>
      <c r="P57" s="60"/>
      <c r="Q57" s="61"/>
      <c r="R57" s="61"/>
    </row>
    <row r="58" spans="1:18" ht="14.1" customHeight="1" x14ac:dyDescent="0.2">
      <c r="A58" s="39"/>
      <c r="B58" s="40"/>
      <c r="C58" s="18">
        <f t="shared" si="0"/>
        <v>44610</v>
      </c>
      <c r="D58" s="21" t="str">
        <f t="shared" si="1"/>
        <v>Vendredi</v>
      </c>
      <c r="E58" s="28">
        <f>IF(OR(D58="Samedi",D58="Dimanche"),"",Données!$C$3)</f>
        <v>0.35416666666666669</v>
      </c>
      <c r="F58" s="28">
        <f>IF(OR(D58="Samedi",D58="Dimanche"),"",Données!$D$3)</f>
        <v>0.51250000000000007</v>
      </c>
      <c r="G58" s="28">
        <f>IF(OR(D58="Samedi",D58="Dimanche"),"",Données!$E$3)</f>
        <v>0.53680555555555554</v>
      </c>
      <c r="H58" s="28" t="str">
        <f>IF(OR(D58="Samedi",D58="Dimanche"),"",Données!$F$3)</f>
        <v>16:41</v>
      </c>
      <c r="I58" s="20">
        <f t="shared" si="3"/>
        <v>0.31666666666666671</v>
      </c>
      <c r="J58" s="20"/>
      <c r="K58" s="26" t="str" cm="1">
        <f t="array" ref="K58">IF(OR(C58=$U$19:$U$31),"FERIE","")</f>
        <v/>
      </c>
      <c r="L58" s="22"/>
      <c r="M58" s="58"/>
      <c r="N58" s="58"/>
      <c r="O58" s="59"/>
      <c r="P58" s="60"/>
      <c r="Q58" s="61"/>
      <c r="R58" s="61"/>
    </row>
    <row r="59" spans="1:18" ht="14.1" customHeight="1" x14ac:dyDescent="0.2">
      <c r="A59" s="39"/>
      <c r="B59" s="40"/>
      <c r="C59" s="18">
        <f t="shared" si="0"/>
        <v>44611</v>
      </c>
      <c r="D59" s="21" t="str">
        <f t="shared" si="1"/>
        <v>Samedi</v>
      </c>
      <c r="E59" s="28" t="str">
        <f>IF(OR(D59="Samedi",D59="Dimanche"),"",Données!$C$3)</f>
        <v/>
      </c>
      <c r="F59" s="28" t="str">
        <f>IF(OR(D59="Samedi",D59="Dimanche"),"",Données!$D$3)</f>
        <v/>
      </c>
      <c r="G59" s="28" t="str">
        <f>IF(OR(D59="Samedi",D59="Dimanche"),"",Données!$E$3)</f>
        <v/>
      </c>
      <c r="H59" s="28" t="str">
        <f>IF(OR(D59="Samedi",D59="Dimanche"),"",Données!$F$3)</f>
        <v/>
      </c>
      <c r="I59" s="20" t="str">
        <f t="shared" si="3"/>
        <v/>
      </c>
      <c r="J59" s="20"/>
      <c r="K59" s="26" t="str" cm="1">
        <f t="array" ref="K59">IF(OR(C59=$U$19:$U$31),"FERIE","")</f>
        <v/>
      </c>
      <c r="L59" s="22"/>
      <c r="M59" s="58"/>
      <c r="N59" s="58"/>
      <c r="O59" s="59"/>
      <c r="P59" s="60"/>
      <c r="Q59" s="61"/>
      <c r="R59" s="61"/>
    </row>
    <row r="60" spans="1:18" ht="14.1" customHeight="1" x14ac:dyDescent="0.2">
      <c r="A60" s="39"/>
      <c r="B60" s="40"/>
      <c r="C60" s="18">
        <f t="shared" si="0"/>
        <v>44612</v>
      </c>
      <c r="D60" s="21" t="str">
        <f t="shared" si="1"/>
        <v>Dimanche</v>
      </c>
      <c r="E60" s="28" t="str">
        <f>IF(OR(D60="Samedi",D60="Dimanche"),"",Données!$C$3)</f>
        <v/>
      </c>
      <c r="F60" s="28" t="str">
        <f>IF(OR(D60="Samedi",D60="Dimanche"),"",Données!$D$3)</f>
        <v/>
      </c>
      <c r="G60" s="28" t="str">
        <f>IF(OR(D60="Samedi",D60="Dimanche"),"",Données!$E$3)</f>
        <v/>
      </c>
      <c r="H60" s="28" t="str">
        <f>IF(OR(D60="Samedi",D60="Dimanche"),"",Données!$F$3)</f>
        <v/>
      </c>
      <c r="I60" s="20" t="str">
        <f t="shared" si="3"/>
        <v/>
      </c>
      <c r="J60" s="20"/>
      <c r="K60" s="26" t="str" cm="1">
        <f t="array" ref="K60">IF(OR(C60=$U$19:$U$31),"FERIE","")</f>
        <v/>
      </c>
      <c r="L60" s="22">
        <f t="shared" ref="L60" si="7">IF(D60="Dimanche",SUM(I54:I60),"")</f>
        <v>1.5833333333333335</v>
      </c>
      <c r="M60" s="58"/>
      <c r="N60" s="58"/>
      <c r="O60" s="59"/>
      <c r="P60" s="60"/>
      <c r="Q60" s="61"/>
      <c r="R60" s="61"/>
    </row>
    <row r="61" spans="1:18" ht="14.1" customHeight="1" x14ac:dyDescent="0.2">
      <c r="A61" s="39"/>
      <c r="B61" s="40">
        <v>8</v>
      </c>
      <c r="C61" s="18">
        <f t="shared" si="0"/>
        <v>44613</v>
      </c>
      <c r="D61" s="21" t="str">
        <f t="shared" si="1"/>
        <v>Lundi</v>
      </c>
      <c r="E61" s="28">
        <f>IF(OR(D61="Samedi",D61="Dimanche"),"",Données!$C$3)</f>
        <v>0.35416666666666669</v>
      </c>
      <c r="F61" s="28">
        <f>IF(OR(D61="Samedi",D61="Dimanche"),"",Données!$D$3)</f>
        <v>0.51250000000000007</v>
      </c>
      <c r="G61" s="28">
        <f>IF(OR(D61="Samedi",D61="Dimanche"),"",Données!$E$3)</f>
        <v>0.53680555555555554</v>
      </c>
      <c r="H61" s="28" t="str">
        <f>IF(OR(D61="Samedi",D61="Dimanche"),"",Données!$F$3)</f>
        <v>16:41</v>
      </c>
      <c r="I61" s="20">
        <f t="shared" si="3"/>
        <v>0.31666666666666671</v>
      </c>
      <c r="J61" s="20"/>
      <c r="K61" s="26" t="str" cm="1">
        <f t="array" ref="K61">IF(OR(C61=$U$19:$U$31),"FERIE","")</f>
        <v/>
      </c>
      <c r="L61" s="22"/>
      <c r="M61" s="58"/>
      <c r="N61" s="58"/>
      <c r="O61" s="59"/>
      <c r="P61" s="60"/>
      <c r="Q61" s="61"/>
      <c r="R61" s="61"/>
    </row>
    <row r="62" spans="1:18" ht="14.1" customHeight="1" x14ac:dyDescent="0.2">
      <c r="A62" s="39"/>
      <c r="B62" s="40"/>
      <c r="C62" s="18">
        <f t="shared" si="0"/>
        <v>44614</v>
      </c>
      <c r="D62" s="21" t="str">
        <f t="shared" si="1"/>
        <v>Mardi</v>
      </c>
      <c r="E62" s="28">
        <f>IF(OR(D62="Samedi",D62="Dimanche"),"",Données!$C$3)</f>
        <v>0.35416666666666669</v>
      </c>
      <c r="F62" s="28">
        <f>IF(OR(D62="Samedi",D62="Dimanche"),"",Données!$D$3)</f>
        <v>0.51250000000000007</v>
      </c>
      <c r="G62" s="28">
        <f>IF(OR(D62="Samedi",D62="Dimanche"),"",Données!$E$3)</f>
        <v>0.53680555555555554</v>
      </c>
      <c r="H62" s="28" t="str">
        <f>IF(OR(D62="Samedi",D62="Dimanche"),"",Données!$F$3)</f>
        <v>16:41</v>
      </c>
      <c r="I62" s="20">
        <f t="shared" si="3"/>
        <v>0.31666666666666671</v>
      </c>
      <c r="J62" s="20"/>
      <c r="K62" s="26" t="str" cm="1">
        <f t="array" ref="K62">IF(OR(C62=$U$19:$U$31),"FERIE","")</f>
        <v/>
      </c>
      <c r="L62" s="22"/>
      <c r="M62" s="58"/>
      <c r="N62" s="58"/>
      <c r="O62" s="59"/>
      <c r="P62" s="60"/>
      <c r="Q62" s="61"/>
      <c r="R62" s="61"/>
    </row>
    <row r="63" spans="1:18" ht="14.1" customHeight="1" x14ac:dyDescent="0.2">
      <c r="A63" s="39"/>
      <c r="B63" s="40"/>
      <c r="C63" s="18">
        <f t="shared" si="0"/>
        <v>44615</v>
      </c>
      <c r="D63" s="21" t="str">
        <f t="shared" si="1"/>
        <v>Mercredi</v>
      </c>
      <c r="E63" s="28">
        <f>IF(OR(D63="Samedi",D63="Dimanche"),"",Données!$C$3)</f>
        <v>0.35416666666666669</v>
      </c>
      <c r="F63" s="28">
        <f>IF(OR(D63="Samedi",D63="Dimanche"),"",Données!$D$3)</f>
        <v>0.51250000000000007</v>
      </c>
      <c r="G63" s="28">
        <f>IF(OR(D63="Samedi",D63="Dimanche"),"",Données!$E$3)</f>
        <v>0.53680555555555554</v>
      </c>
      <c r="H63" s="28" t="str">
        <f>IF(OR(D63="Samedi",D63="Dimanche"),"",Données!$F$3)</f>
        <v>16:41</v>
      </c>
      <c r="I63" s="20">
        <f t="shared" si="3"/>
        <v>0.31666666666666671</v>
      </c>
      <c r="J63" s="20"/>
      <c r="K63" s="26" t="str" cm="1">
        <f t="array" ref="K63">IF(OR(C63=$U$19:$U$31),"FERIE","")</f>
        <v/>
      </c>
      <c r="L63" s="22"/>
      <c r="M63" s="58"/>
      <c r="N63" s="58"/>
      <c r="O63" s="59"/>
      <c r="P63" s="60"/>
      <c r="Q63" s="61"/>
      <c r="R63" s="61"/>
    </row>
    <row r="64" spans="1:18" ht="14.1" customHeight="1" x14ac:dyDescent="0.2">
      <c r="A64" s="39"/>
      <c r="B64" s="40"/>
      <c r="C64" s="18">
        <f t="shared" si="0"/>
        <v>44616</v>
      </c>
      <c r="D64" s="21" t="str">
        <f t="shared" si="1"/>
        <v>Jeudi</v>
      </c>
      <c r="E64" s="28">
        <f>IF(OR(D64="Samedi",D64="Dimanche"),"",Données!$C$3)</f>
        <v>0.35416666666666669</v>
      </c>
      <c r="F64" s="28">
        <f>IF(OR(D64="Samedi",D64="Dimanche"),"",Données!$D$3)</f>
        <v>0.51250000000000007</v>
      </c>
      <c r="G64" s="28">
        <f>IF(OR(D64="Samedi",D64="Dimanche"),"",Données!$E$3)</f>
        <v>0.53680555555555554</v>
      </c>
      <c r="H64" s="28" t="str">
        <f>IF(OR(D64="Samedi",D64="Dimanche"),"",Données!$F$3)</f>
        <v>16:41</v>
      </c>
      <c r="I64" s="20">
        <f t="shared" si="3"/>
        <v>0.31666666666666671</v>
      </c>
      <c r="J64" s="20"/>
      <c r="K64" s="26" t="str" cm="1">
        <f t="array" ref="K64">IF(OR(C64=$U$19:$U$31),"FERIE","")</f>
        <v/>
      </c>
      <c r="L64" s="22"/>
      <c r="M64" s="58"/>
      <c r="N64" s="58"/>
      <c r="O64" s="59"/>
      <c r="P64" s="60"/>
      <c r="Q64" s="61"/>
      <c r="R64" s="61"/>
    </row>
    <row r="65" spans="1:18" ht="14.1" customHeight="1" x14ac:dyDescent="0.2">
      <c r="A65" s="39"/>
      <c r="B65" s="40"/>
      <c r="C65" s="18">
        <f t="shared" si="0"/>
        <v>44617</v>
      </c>
      <c r="D65" s="21" t="str">
        <f t="shared" si="1"/>
        <v>Vendredi</v>
      </c>
      <c r="E65" s="28">
        <f>IF(OR(D65="Samedi",D65="Dimanche"),"",Données!$C$3)</f>
        <v>0.35416666666666669</v>
      </c>
      <c r="F65" s="28">
        <f>IF(OR(D65="Samedi",D65="Dimanche"),"",Données!$D$3)</f>
        <v>0.51250000000000007</v>
      </c>
      <c r="G65" s="28">
        <f>IF(OR(D65="Samedi",D65="Dimanche"),"",Données!$E$3)</f>
        <v>0.53680555555555554</v>
      </c>
      <c r="H65" s="28" t="str">
        <f>IF(OR(D65="Samedi",D65="Dimanche"),"",Données!$F$3)</f>
        <v>16:41</v>
      </c>
      <c r="I65" s="20">
        <f t="shared" si="3"/>
        <v>0.31666666666666671</v>
      </c>
      <c r="J65" s="20"/>
      <c r="K65" s="26" t="str" cm="1">
        <f t="array" ref="K65">IF(OR(C65=$U$19:$U$31),"FERIE","")</f>
        <v/>
      </c>
      <c r="L65" s="22"/>
      <c r="M65" s="58"/>
      <c r="N65" s="58"/>
      <c r="O65" s="59"/>
      <c r="P65" s="60"/>
      <c r="Q65" s="61"/>
      <c r="R65" s="61"/>
    </row>
    <row r="66" spans="1:18" ht="14.1" customHeight="1" x14ac:dyDescent="0.2">
      <c r="A66" s="39"/>
      <c r="B66" s="40"/>
      <c r="C66" s="18">
        <f t="shared" si="0"/>
        <v>44618</v>
      </c>
      <c r="D66" s="21" t="str">
        <f t="shared" si="1"/>
        <v>Samedi</v>
      </c>
      <c r="E66" s="28" t="str">
        <f>IF(OR(D66="Samedi",D66="Dimanche"),"",Données!$C$3)</f>
        <v/>
      </c>
      <c r="F66" s="28" t="str">
        <f>IF(OR(D66="Samedi",D66="Dimanche"),"",Données!$D$3)</f>
        <v/>
      </c>
      <c r="G66" s="28" t="str">
        <f>IF(OR(D66="Samedi",D66="Dimanche"),"",Données!$E$3)</f>
        <v/>
      </c>
      <c r="H66" s="28" t="str">
        <f>IF(OR(D66="Samedi",D66="Dimanche"),"",Données!$F$3)</f>
        <v/>
      </c>
      <c r="I66" s="20" t="str">
        <f t="shared" si="3"/>
        <v/>
      </c>
      <c r="J66" s="20"/>
      <c r="K66" s="26" t="str" cm="1">
        <f t="array" ref="K66">IF(OR(C66=$U$19:$U$31),"FERIE","")</f>
        <v/>
      </c>
      <c r="L66" s="22"/>
      <c r="M66" s="58"/>
      <c r="N66" s="58"/>
      <c r="O66" s="59"/>
      <c r="P66" s="60"/>
      <c r="Q66" s="61"/>
      <c r="R66" s="61"/>
    </row>
    <row r="67" spans="1:18" ht="14.1" customHeight="1" x14ac:dyDescent="0.2">
      <c r="A67" s="39"/>
      <c r="B67" s="40"/>
      <c r="C67" s="18">
        <f t="shared" si="0"/>
        <v>44619</v>
      </c>
      <c r="D67" s="21" t="str">
        <f t="shared" si="1"/>
        <v>Dimanche</v>
      </c>
      <c r="E67" s="28" t="str">
        <f>IF(OR(D67="Samedi",D67="Dimanche"),"",Données!$C$3)</f>
        <v/>
      </c>
      <c r="F67" s="28" t="str">
        <f>IF(OR(D67="Samedi",D67="Dimanche"),"",Données!$D$3)</f>
        <v/>
      </c>
      <c r="G67" s="28" t="str">
        <f>IF(OR(D67="Samedi",D67="Dimanche"),"",Données!$E$3)</f>
        <v/>
      </c>
      <c r="H67" s="28" t="str">
        <f>IF(OR(D67="Samedi",D67="Dimanche"),"",Données!$F$3)</f>
        <v/>
      </c>
      <c r="I67" s="20" t="str">
        <f t="shared" si="3"/>
        <v/>
      </c>
      <c r="J67" s="20"/>
      <c r="K67" s="26" t="str" cm="1">
        <f t="array" ref="K67">IF(OR(C67=$U$19:$U$31),"FERIE","")</f>
        <v/>
      </c>
      <c r="L67" s="22">
        <f t="shared" ref="L67" si="8">IF(D67="Dimanche",SUM(I61:I67),"")</f>
        <v>1.5833333333333335</v>
      </c>
      <c r="M67" s="58"/>
      <c r="N67" s="58"/>
      <c r="O67" s="59"/>
      <c r="P67" s="60"/>
      <c r="Q67" s="61"/>
      <c r="R67" s="61"/>
    </row>
    <row r="68" spans="1:18" ht="14.1" customHeight="1" x14ac:dyDescent="0.2">
      <c r="A68" s="39"/>
      <c r="B68" s="40">
        <v>9</v>
      </c>
      <c r="C68" s="18">
        <f t="shared" si="0"/>
        <v>44620</v>
      </c>
      <c r="D68" s="21" t="str">
        <f t="shared" si="1"/>
        <v>Lundi</v>
      </c>
      <c r="E68" s="28">
        <f>IF(OR(D68="Samedi",D68="Dimanche"),"",Données!$C$3)</f>
        <v>0.35416666666666669</v>
      </c>
      <c r="F68" s="28">
        <f>IF(OR(D68="Samedi",D68="Dimanche"),"",Données!$D$3)</f>
        <v>0.51250000000000007</v>
      </c>
      <c r="G68" s="28">
        <f>IF(OR(D68="Samedi",D68="Dimanche"),"",Données!$E$3)</f>
        <v>0.53680555555555554</v>
      </c>
      <c r="H68" s="28" t="str">
        <f>IF(OR(D68="Samedi",D68="Dimanche"),"",Données!$F$3)</f>
        <v>16:41</v>
      </c>
      <c r="I68" s="20">
        <f t="shared" si="3"/>
        <v>0.31666666666666671</v>
      </c>
      <c r="J68" s="20"/>
      <c r="K68" s="26" t="str" cm="1">
        <f t="array" ref="K68">IF(OR(C68=$U$19:$U$31),"FERIE","")</f>
        <v/>
      </c>
      <c r="L68" s="22"/>
      <c r="M68" s="58"/>
      <c r="N68" s="58"/>
      <c r="O68" s="59"/>
      <c r="P68" s="60"/>
      <c r="Q68" s="61"/>
      <c r="R68" s="61"/>
    </row>
    <row r="69" spans="1:18" ht="14.1" customHeight="1" x14ac:dyDescent="0.2">
      <c r="A69" s="39" t="str">
        <f t="shared" ref="A69" si="9">VLOOKUP(MONTH($C69),$V$8:$W$19,2,0)</f>
        <v>MARS</v>
      </c>
      <c r="B69" s="40"/>
      <c r="C69" s="18">
        <f t="shared" si="0"/>
        <v>44621</v>
      </c>
      <c r="D69" s="21" t="str">
        <f t="shared" si="1"/>
        <v>Mardi</v>
      </c>
      <c r="E69" s="28">
        <f>IF(OR(D69="Samedi",D69="Dimanche"),"",Données!$C$3)</f>
        <v>0.35416666666666669</v>
      </c>
      <c r="F69" s="28">
        <f>IF(OR(D69="Samedi",D69="Dimanche"),"",Données!$D$3)</f>
        <v>0.51250000000000007</v>
      </c>
      <c r="G69" s="28">
        <f>IF(OR(D69="Samedi",D69="Dimanche"),"",Données!$E$3)</f>
        <v>0.53680555555555554</v>
      </c>
      <c r="H69" s="28" t="str">
        <f>IF(OR(D69="Samedi",D69="Dimanche"),"",Données!$F$3)</f>
        <v>16:41</v>
      </c>
      <c r="I69" s="20">
        <f t="shared" si="3"/>
        <v>0.31666666666666671</v>
      </c>
      <c r="J69" s="20"/>
      <c r="K69" s="26" t="str" cm="1">
        <f t="array" ref="K69">IF(OR(C69=$U$19:$U$31),"FERIE","")</f>
        <v/>
      </c>
      <c r="L69" s="22"/>
      <c r="M69" s="62">
        <f>SUMIF(K69:K99,"HCR",J69:J99)</f>
        <v>0</v>
      </c>
      <c r="N69" s="62">
        <f>SUMIF(K69:K99,"HPL",J69:J99)</f>
        <v>0</v>
      </c>
      <c r="O69" s="60">
        <f>N69*24</f>
        <v>0</v>
      </c>
      <c r="P69" s="61"/>
      <c r="Q69" s="61"/>
      <c r="R69" s="60">
        <f>O69-(P69+Q69)</f>
        <v>0</v>
      </c>
    </row>
    <row r="70" spans="1:18" ht="14.1" customHeight="1" x14ac:dyDescent="0.2">
      <c r="A70" s="39"/>
      <c r="B70" s="40"/>
      <c r="C70" s="18">
        <f t="shared" si="0"/>
        <v>44622</v>
      </c>
      <c r="D70" s="21" t="str">
        <f t="shared" si="1"/>
        <v>Mercredi</v>
      </c>
      <c r="E70" s="28">
        <f>IF(OR(D70="Samedi",D70="Dimanche"),"",Données!$C$3)</f>
        <v>0.35416666666666669</v>
      </c>
      <c r="F70" s="28">
        <f>IF(OR(D70="Samedi",D70="Dimanche"),"",Données!$D$3)</f>
        <v>0.51250000000000007</v>
      </c>
      <c r="G70" s="28">
        <f>IF(OR(D70="Samedi",D70="Dimanche"),"",Données!$E$3)</f>
        <v>0.53680555555555554</v>
      </c>
      <c r="H70" s="28" t="str">
        <f>IF(OR(D70="Samedi",D70="Dimanche"),"",Données!$F$3)</f>
        <v>16:41</v>
      </c>
      <c r="I70" s="20">
        <f t="shared" si="3"/>
        <v>0.31666666666666671</v>
      </c>
      <c r="J70" s="20"/>
      <c r="K70" s="26" t="str" cm="1">
        <f t="array" ref="K70">IF(OR(C70=$U$19:$U$31),"FERIE","")</f>
        <v/>
      </c>
      <c r="L70" s="22"/>
      <c r="M70" s="62"/>
      <c r="N70" s="62"/>
      <c r="O70" s="60"/>
      <c r="P70" s="61"/>
      <c r="Q70" s="61"/>
      <c r="R70" s="60"/>
    </row>
    <row r="71" spans="1:18" ht="14.1" customHeight="1" x14ac:dyDescent="0.2">
      <c r="A71" s="39"/>
      <c r="B71" s="40"/>
      <c r="C71" s="18">
        <f t="shared" si="0"/>
        <v>44623</v>
      </c>
      <c r="D71" s="21" t="str">
        <f t="shared" si="1"/>
        <v>Jeudi</v>
      </c>
      <c r="E71" s="28">
        <f>IF(OR(D71="Samedi",D71="Dimanche"),"",Données!$C$3)</f>
        <v>0.35416666666666669</v>
      </c>
      <c r="F71" s="28">
        <f>IF(OR(D71="Samedi",D71="Dimanche"),"",Données!$D$3)</f>
        <v>0.51250000000000007</v>
      </c>
      <c r="G71" s="28">
        <f>IF(OR(D71="Samedi",D71="Dimanche"),"",Données!$E$3)</f>
        <v>0.53680555555555554</v>
      </c>
      <c r="H71" s="28" t="str">
        <f>IF(OR(D71="Samedi",D71="Dimanche"),"",Données!$F$3)</f>
        <v>16:41</v>
      </c>
      <c r="I71" s="20">
        <f t="shared" si="3"/>
        <v>0.31666666666666671</v>
      </c>
      <c r="J71" s="20"/>
      <c r="K71" s="26" t="str" cm="1">
        <f t="array" ref="K71">IF(OR(C71=$U$19:$U$31),"FERIE","")</f>
        <v/>
      </c>
      <c r="L71" s="22"/>
      <c r="M71" s="62"/>
      <c r="N71" s="62"/>
      <c r="O71" s="60"/>
      <c r="P71" s="61"/>
      <c r="Q71" s="61"/>
      <c r="R71" s="60"/>
    </row>
    <row r="72" spans="1:18" ht="14.1" customHeight="1" x14ac:dyDescent="0.2">
      <c r="A72" s="39"/>
      <c r="B72" s="40"/>
      <c r="C72" s="18">
        <f t="shared" si="0"/>
        <v>44624</v>
      </c>
      <c r="D72" s="21" t="str">
        <f t="shared" si="1"/>
        <v>Vendredi</v>
      </c>
      <c r="E72" s="28">
        <f>IF(OR(D72="Samedi",D72="Dimanche"),"",Données!$C$3)</f>
        <v>0.35416666666666669</v>
      </c>
      <c r="F72" s="28">
        <f>IF(OR(D72="Samedi",D72="Dimanche"),"",Données!$D$3)</f>
        <v>0.51250000000000007</v>
      </c>
      <c r="G72" s="28">
        <f>IF(OR(D72="Samedi",D72="Dimanche"),"",Données!$E$3)</f>
        <v>0.53680555555555554</v>
      </c>
      <c r="H72" s="28" t="str">
        <f>IF(OR(D72="Samedi",D72="Dimanche"),"",Données!$F$3)</f>
        <v>16:41</v>
      </c>
      <c r="I72" s="20">
        <f t="shared" si="3"/>
        <v>0.31666666666666671</v>
      </c>
      <c r="J72" s="20"/>
      <c r="K72" s="26" t="str" cm="1">
        <f t="array" ref="K72">IF(OR(C72=$U$19:$U$31),"FERIE","")</f>
        <v/>
      </c>
      <c r="L72" s="22"/>
      <c r="M72" s="62"/>
      <c r="N72" s="62"/>
      <c r="O72" s="60"/>
      <c r="P72" s="61"/>
      <c r="Q72" s="61"/>
      <c r="R72" s="60"/>
    </row>
    <row r="73" spans="1:18" ht="14.1" customHeight="1" x14ac:dyDescent="0.2">
      <c r="A73" s="39"/>
      <c r="B73" s="40"/>
      <c r="C73" s="18">
        <f t="shared" si="0"/>
        <v>44625</v>
      </c>
      <c r="D73" s="21" t="str">
        <f t="shared" si="1"/>
        <v>Samedi</v>
      </c>
      <c r="E73" s="28" t="str">
        <f>IF(OR(D73="Samedi",D73="Dimanche"),"",Données!$C$3)</f>
        <v/>
      </c>
      <c r="F73" s="28" t="str">
        <f>IF(OR(D73="Samedi",D73="Dimanche"),"",Données!$D$3)</f>
        <v/>
      </c>
      <c r="G73" s="28" t="str">
        <f>IF(OR(D73="Samedi",D73="Dimanche"),"",Données!$E$3)</f>
        <v/>
      </c>
      <c r="H73" s="28" t="str">
        <f>IF(OR(D73="Samedi",D73="Dimanche"),"",Données!$F$3)</f>
        <v/>
      </c>
      <c r="I73" s="20" t="str">
        <f t="shared" si="3"/>
        <v/>
      </c>
      <c r="J73" s="20"/>
      <c r="K73" s="26" t="str" cm="1">
        <f t="array" ref="K73">IF(OR(C73=$U$19:$U$31),"FERIE","")</f>
        <v/>
      </c>
      <c r="L73" s="22"/>
      <c r="M73" s="62"/>
      <c r="N73" s="62"/>
      <c r="O73" s="60"/>
      <c r="P73" s="61"/>
      <c r="Q73" s="61"/>
      <c r="R73" s="60"/>
    </row>
    <row r="74" spans="1:18" ht="14.1" customHeight="1" x14ac:dyDescent="0.2">
      <c r="A74" s="39"/>
      <c r="B74" s="40"/>
      <c r="C74" s="18">
        <f t="shared" si="0"/>
        <v>44626</v>
      </c>
      <c r="D74" s="21" t="str">
        <f t="shared" si="1"/>
        <v>Dimanche</v>
      </c>
      <c r="E74" s="28" t="str">
        <f>IF(OR(D74="Samedi",D74="Dimanche"),"",Données!$C$3)</f>
        <v/>
      </c>
      <c r="F74" s="28" t="str">
        <f>IF(OR(D74="Samedi",D74="Dimanche"),"",Données!$D$3)</f>
        <v/>
      </c>
      <c r="G74" s="28" t="str">
        <f>IF(OR(D74="Samedi",D74="Dimanche"),"",Données!$E$3)</f>
        <v/>
      </c>
      <c r="H74" s="28" t="str">
        <f>IF(OR(D74="Samedi",D74="Dimanche"),"",Données!$F$3)</f>
        <v/>
      </c>
      <c r="I74" s="20" t="str">
        <f t="shared" si="3"/>
        <v/>
      </c>
      <c r="J74" s="20"/>
      <c r="K74" s="26" t="str" cm="1">
        <f t="array" ref="K74">IF(OR(C74=$U$19:$U$31),"FERIE","")</f>
        <v/>
      </c>
      <c r="L74" s="22">
        <f t="shared" ref="L74" si="10">IF(D74="Dimanche",SUM(I68:I74),"")</f>
        <v>1.5833333333333335</v>
      </c>
      <c r="M74" s="62"/>
      <c r="N74" s="62"/>
      <c r="O74" s="60"/>
      <c r="P74" s="61"/>
      <c r="Q74" s="61"/>
      <c r="R74" s="60"/>
    </row>
    <row r="75" spans="1:18" ht="14.1" customHeight="1" x14ac:dyDescent="0.2">
      <c r="A75" s="39"/>
      <c r="B75" s="40">
        <v>10</v>
      </c>
      <c r="C75" s="18">
        <f t="shared" ref="C75:C138" si="11">IF(ISERROR(IF((C74+1)&lt;=$C$6,(C74+1),"")),"",IF((C74+1)&lt;=$C$6,(C74+1),""))</f>
        <v>44627</v>
      </c>
      <c r="D75" s="21" t="str">
        <f t="shared" ref="D75:D138" si="12">IF(ISERROR(VLOOKUP(WEEKDAY($C75),$V$21:$W$27,2,0)),"",VLOOKUP(WEEKDAY($C75),$V$21:$W$27,2,0))</f>
        <v>Lundi</v>
      </c>
      <c r="E75" s="28">
        <f>IF(OR(D75="Samedi",D75="Dimanche"),"",Données!$C$3)</f>
        <v>0.35416666666666669</v>
      </c>
      <c r="F75" s="28">
        <f>IF(OR(D75="Samedi",D75="Dimanche"),"",Données!$D$3)</f>
        <v>0.51250000000000007</v>
      </c>
      <c r="G75" s="28">
        <f>IF(OR(D75="Samedi",D75="Dimanche"),"",Données!$E$3)</f>
        <v>0.53680555555555554</v>
      </c>
      <c r="H75" s="28" t="str">
        <f>IF(OR(D75="Samedi",D75="Dimanche"),"",Données!$F$3)</f>
        <v>16:41</v>
      </c>
      <c r="I75" s="20">
        <f t="shared" si="3"/>
        <v>0.31666666666666671</v>
      </c>
      <c r="J75" s="20"/>
      <c r="K75" s="26" t="str" cm="1">
        <f t="array" ref="K75">IF(OR(C75=$U$19:$U$31),"FERIE","")</f>
        <v/>
      </c>
      <c r="L75" s="22"/>
      <c r="M75" s="62"/>
      <c r="N75" s="62"/>
      <c r="O75" s="60"/>
      <c r="P75" s="61"/>
      <c r="Q75" s="61"/>
      <c r="R75" s="60"/>
    </row>
    <row r="76" spans="1:18" ht="14.1" customHeight="1" x14ac:dyDescent="0.2">
      <c r="A76" s="39"/>
      <c r="B76" s="40"/>
      <c r="C76" s="18">
        <f t="shared" si="11"/>
        <v>44628</v>
      </c>
      <c r="D76" s="21" t="str">
        <f t="shared" si="12"/>
        <v>Mardi</v>
      </c>
      <c r="E76" s="28">
        <f>IF(OR(D76="Samedi",D76="Dimanche"),"",Données!$C$3)</f>
        <v>0.35416666666666669</v>
      </c>
      <c r="F76" s="28">
        <f>IF(OR(D76="Samedi",D76="Dimanche"),"",Données!$D$3)</f>
        <v>0.51250000000000007</v>
      </c>
      <c r="G76" s="28">
        <f>IF(OR(D76="Samedi",D76="Dimanche"),"",Données!$E$3)</f>
        <v>0.53680555555555554</v>
      </c>
      <c r="H76" s="28" t="str">
        <f>IF(OR(D76="Samedi",D76="Dimanche"),"",Données!$F$3)</f>
        <v>16:41</v>
      </c>
      <c r="I76" s="20">
        <f t="shared" si="3"/>
        <v>0.31666666666666671</v>
      </c>
      <c r="J76" s="20"/>
      <c r="K76" s="26" t="str" cm="1">
        <f t="array" ref="K76">IF(OR(C76=$U$19:$U$31),"FERIE","")</f>
        <v/>
      </c>
      <c r="L76" s="22"/>
      <c r="M76" s="62"/>
      <c r="N76" s="62"/>
      <c r="O76" s="60"/>
      <c r="P76" s="61"/>
      <c r="Q76" s="61"/>
      <c r="R76" s="60"/>
    </row>
    <row r="77" spans="1:18" ht="14.1" customHeight="1" x14ac:dyDescent="0.2">
      <c r="A77" s="39"/>
      <c r="B77" s="40"/>
      <c r="C77" s="18">
        <f t="shared" si="11"/>
        <v>44629</v>
      </c>
      <c r="D77" s="21" t="str">
        <f t="shared" si="12"/>
        <v>Mercredi</v>
      </c>
      <c r="E77" s="28">
        <f>IF(OR(D77="Samedi",D77="Dimanche"),"",Données!$C$3)</f>
        <v>0.35416666666666669</v>
      </c>
      <c r="F77" s="28">
        <f>IF(OR(D77="Samedi",D77="Dimanche"),"",Données!$D$3)</f>
        <v>0.51250000000000007</v>
      </c>
      <c r="G77" s="28">
        <f>IF(OR(D77="Samedi",D77="Dimanche"),"",Données!$E$3)</f>
        <v>0.53680555555555554</v>
      </c>
      <c r="H77" s="28" t="str">
        <f>IF(OR(D77="Samedi",D77="Dimanche"),"",Données!$F$3)</f>
        <v>16:41</v>
      </c>
      <c r="I77" s="20">
        <f t="shared" si="3"/>
        <v>0.31666666666666671</v>
      </c>
      <c r="J77" s="20"/>
      <c r="K77" s="26" t="str" cm="1">
        <f t="array" ref="K77">IF(OR(C77=$U$19:$U$31),"FERIE","")</f>
        <v/>
      </c>
      <c r="L77" s="22"/>
      <c r="M77" s="62"/>
      <c r="N77" s="62"/>
      <c r="O77" s="60"/>
      <c r="P77" s="61"/>
      <c r="Q77" s="61"/>
      <c r="R77" s="60"/>
    </row>
    <row r="78" spans="1:18" ht="14.1" customHeight="1" x14ac:dyDescent="0.2">
      <c r="A78" s="39"/>
      <c r="B78" s="40"/>
      <c r="C78" s="18">
        <f t="shared" si="11"/>
        <v>44630</v>
      </c>
      <c r="D78" s="21" t="str">
        <f t="shared" si="12"/>
        <v>Jeudi</v>
      </c>
      <c r="E78" s="28">
        <f>IF(OR(D78="Samedi",D78="Dimanche"),"",Données!$C$3)</f>
        <v>0.35416666666666669</v>
      </c>
      <c r="F78" s="28">
        <f>IF(OR(D78="Samedi",D78="Dimanche"),"",Données!$D$3)</f>
        <v>0.51250000000000007</v>
      </c>
      <c r="G78" s="28">
        <f>IF(OR(D78="Samedi",D78="Dimanche"),"",Données!$E$3)</f>
        <v>0.53680555555555554</v>
      </c>
      <c r="H78" s="28" t="str">
        <f>IF(OR(D78="Samedi",D78="Dimanche"),"",Données!$F$3)</f>
        <v>16:41</v>
      </c>
      <c r="I78" s="20">
        <f t="shared" si="3"/>
        <v>0.31666666666666671</v>
      </c>
      <c r="J78" s="20"/>
      <c r="K78" s="26" t="str" cm="1">
        <f t="array" ref="K78">IF(OR(C78=$U$19:$U$31),"FERIE","")</f>
        <v/>
      </c>
      <c r="L78" s="22"/>
      <c r="M78" s="62"/>
      <c r="N78" s="62"/>
      <c r="O78" s="60"/>
      <c r="P78" s="61"/>
      <c r="Q78" s="61"/>
      <c r="R78" s="60"/>
    </row>
    <row r="79" spans="1:18" ht="14.1" customHeight="1" x14ac:dyDescent="0.2">
      <c r="A79" s="39"/>
      <c r="B79" s="40"/>
      <c r="C79" s="18">
        <f t="shared" si="11"/>
        <v>44631</v>
      </c>
      <c r="D79" s="21" t="str">
        <f t="shared" si="12"/>
        <v>Vendredi</v>
      </c>
      <c r="E79" s="28">
        <f>IF(OR(D79="Samedi",D79="Dimanche"),"",Données!$C$3)</f>
        <v>0.35416666666666669</v>
      </c>
      <c r="F79" s="28">
        <f>IF(OR(D79="Samedi",D79="Dimanche"),"",Données!$D$3)</f>
        <v>0.51250000000000007</v>
      </c>
      <c r="G79" s="28">
        <f>IF(OR(D79="Samedi",D79="Dimanche"),"",Données!$E$3)</f>
        <v>0.53680555555555554</v>
      </c>
      <c r="H79" s="28" t="str">
        <f>IF(OR(D79="Samedi",D79="Dimanche"),"",Données!$F$3)</f>
        <v>16:41</v>
      </c>
      <c r="I79" s="20">
        <f t="shared" si="3"/>
        <v>0.31666666666666671</v>
      </c>
      <c r="J79" s="20"/>
      <c r="K79" s="26" t="str" cm="1">
        <f t="array" ref="K79">IF(OR(C79=$U$19:$U$31),"FERIE","")</f>
        <v/>
      </c>
      <c r="L79" s="22"/>
      <c r="M79" s="62"/>
      <c r="N79" s="62"/>
      <c r="O79" s="60"/>
      <c r="P79" s="61"/>
      <c r="Q79" s="61"/>
      <c r="R79" s="60"/>
    </row>
    <row r="80" spans="1:18" ht="14.1" customHeight="1" x14ac:dyDescent="0.2">
      <c r="A80" s="39"/>
      <c r="B80" s="40"/>
      <c r="C80" s="18">
        <f t="shared" si="11"/>
        <v>44632</v>
      </c>
      <c r="D80" s="21" t="str">
        <f t="shared" si="12"/>
        <v>Samedi</v>
      </c>
      <c r="E80" s="28" t="str">
        <f>IF(OR(D80="Samedi",D80="Dimanche"),"",Données!$C$3)</f>
        <v/>
      </c>
      <c r="F80" s="28" t="str">
        <f>IF(OR(D80="Samedi",D80="Dimanche"),"",Données!$D$3)</f>
        <v/>
      </c>
      <c r="G80" s="28" t="str">
        <f>IF(OR(D80="Samedi",D80="Dimanche"),"",Données!$E$3)</f>
        <v/>
      </c>
      <c r="H80" s="28" t="str">
        <f>IF(OR(D80="Samedi",D80="Dimanche"),"",Données!$F$3)</f>
        <v/>
      </c>
      <c r="I80" s="20" t="str">
        <f t="shared" si="3"/>
        <v/>
      </c>
      <c r="J80" s="20"/>
      <c r="K80" s="26" t="str" cm="1">
        <f t="array" ref="K80">IF(OR(C80=$U$19:$U$31),"FERIE","")</f>
        <v/>
      </c>
      <c r="L80" s="22"/>
      <c r="M80" s="62"/>
      <c r="N80" s="62"/>
      <c r="O80" s="60"/>
      <c r="P80" s="61"/>
      <c r="Q80" s="61"/>
      <c r="R80" s="60"/>
    </row>
    <row r="81" spans="1:18" ht="14.1" customHeight="1" x14ac:dyDescent="0.2">
      <c r="A81" s="39"/>
      <c r="B81" s="40"/>
      <c r="C81" s="18">
        <f t="shared" si="11"/>
        <v>44633</v>
      </c>
      <c r="D81" s="21" t="str">
        <f t="shared" si="12"/>
        <v>Dimanche</v>
      </c>
      <c r="E81" s="28" t="str">
        <f>IF(OR(D81="Samedi",D81="Dimanche"),"",Données!$C$3)</f>
        <v/>
      </c>
      <c r="F81" s="28" t="str">
        <f>IF(OR(D81="Samedi",D81="Dimanche"),"",Données!$D$3)</f>
        <v/>
      </c>
      <c r="G81" s="28" t="str">
        <f>IF(OR(D81="Samedi",D81="Dimanche"),"",Données!$E$3)</f>
        <v/>
      </c>
      <c r="H81" s="28" t="str">
        <f>IF(OR(D81="Samedi",D81="Dimanche"),"",Données!$F$3)</f>
        <v/>
      </c>
      <c r="I81" s="20" t="str">
        <f t="shared" si="3"/>
        <v/>
      </c>
      <c r="J81" s="20"/>
      <c r="K81" s="26" t="str" cm="1">
        <f t="array" ref="K81">IF(OR(C81=$U$19:$U$31),"FERIE","")</f>
        <v/>
      </c>
      <c r="L81" s="22">
        <f t="shared" ref="L81" si="13">IF(D81="Dimanche",SUM(I75:I81),"")</f>
        <v>1.5833333333333335</v>
      </c>
      <c r="M81" s="62"/>
      <c r="N81" s="62"/>
      <c r="O81" s="60"/>
      <c r="P81" s="61"/>
      <c r="Q81" s="61"/>
      <c r="R81" s="60"/>
    </row>
    <row r="82" spans="1:18" ht="14.1" customHeight="1" x14ac:dyDescent="0.2">
      <c r="A82" s="39"/>
      <c r="B82" s="40">
        <v>11</v>
      </c>
      <c r="C82" s="18">
        <f t="shared" si="11"/>
        <v>44634</v>
      </c>
      <c r="D82" s="21" t="str">
        <f t="shared" si="12"/>
        <v>Lundi</v>
      </c>
      <c r="E82" s="28">
        <f>IF(OR(D82="Samedi",D82="Dimanche"),"",Données!$C$3)</f>
        <v>0.35416666666666669</v>
      </c>
      <c r="F82" s="28">
        <f>IF(OR(D82="Samedi",D82="Dimanche"),"",Données!$D$3)</f>
        <v>0.51250000000000007</v>
      </c>
      <c r="G82" s="28">
        <f>IF(OR(D82="Samedi",D82="Dimanche"),"",Données!$E$3)</f>
        <v>0.53680555555555554</v>
      </c>
      <c r="H82" s="28" t="str">
        <f>IF(OR(D82="Samedi",D82="Dimanche"),"",Données!$F$3)</f>
        <v>16:41</v>
      </c>
      <c r="I82" s="20">
        <f t="shared" si="3"/>
        <v>0.31666666666666671</v>
      </c>
      <c r="J82" s="20"/>
      <c r="K82" s="26" t="str" cm="1">
        <f t="array" ref="K82">IF(OR(C82=$U$19:$U$31),"FERIE","")</f>
        <v/>
      </c>
      <c r="L82" s="22"/>
      <c r="M82" s="62"/>
      <c r="N82" s="62"/>
      <c r="O82" s="60"/>
      <c r="P82" s="61"/>
      <c r="Q82" s="61"/>
      <c r="R82" s="60"/>
    </row>
    <row r="83" spans="1:18" ht="14.1" customHeight="1" x14ac:dyDescent="0.2">
      <c r="A83" s="39"/>
      <c r="B83" s="40"/>
      <c r="C83" s="18">
        <f t="shared" si="11"/>
        <v>44635</v>
      </c>
      <c r="D83" s="21" t="str">
        <f t="shared" si="12"/>
        <v>Mardi</v>
      </c>
      <c r="E83" s="28">
        <f>IF(OR(D83="Samedi",D83="Dimanche"),"",Données!$C$3)</f>
        <v>0.35416666666666669</v>
      </c>
      <c r="F83" s="28">
        <f>IF(OR(D83="Samedi",D83="Dimanche"),"",Données!$D$3)</f>
        <v>0.51250000000000007</v>
      </c>
      <c r="G83" s="28">
        <f>IF(OR(D83="Samedi",D83="Dimanche"),"",Données!$E$3)</f>
        <v>0.53680555555555554</v>
      </c>
      <c r="H83" s="28" t="str">
        <f>IF(OR(D83="Samedi",D83="Dimanche"),"",Données!$F$3)</f>
        <v>16:41</v>
      </c>
      <c r="I83" s="20">
        <f t="shared" ref="I83:I146" si="14">IFERROR(IF(OR(D83="samedi",D83="dimanche")*(F83-E83)+(H83-G83)=0,"",F83-E83+(H83-G83)),"")</f>
        <v>0.31666666666666671</v>
      </c>
      <c r="J83" s="20"/>
      <c r="K83" s="26" t="str" cm="1">
        <f t="array" ref="K83">IF(OR(C83=$U$19:$U$31),"FERIE","")</f>
        <v/>
      </c>
      <c r="L83" s="22"/>
      <c r="M83" s="62"/>
      <c r="N83" s="62"/>
      <c r="O83" s="60"/>
      <c r="P83" s="61"/>
      <c r="Q83" s="61"/>
      <c r="R83" s="60"/>
    </row>
    <row r="84" spans="1:18" ht="14.1" customHeight="1" x14ac:dyDescent="0.2">
      <c r="A84" s="39"/>
      <c r="B84" s="40"/>
      <c r="C84" s="18">
        <f t="shared" si="11"/>
        <v>44636</v>
      </c>
      <c r="D84" s="21" t="str">
        <f t="shared" si="12"/>
        <v>Mercredi</v>
      </c>
      <c r="E84" s="28">
        <f>IF(OR(D84="Samedi",D84="Dimanche"),"",Données!$C$3)</f>
        <v>0.35416666666666669</v>
      </c>
      <c r="F84" s="28">
        <f>IF(OR(D84="Samedi",D84="Dimanche"),"",Données!$D$3)</f>
        <v>0.51250000000000007</v>
      </c>
      <c r="G84" s="28">
        <f>IF(OR(D84="Samedi",D84="Dimanche"),"",Données!$E$3)</f>
        <v>0.53680555555555554</v>
      </c>
      <c r="H84" s="28" t="str">
        <f>IF(OR(D84="Samedi",D84="Dimanche"),"",Données!$F$3)</f>
        <v>16:41</v>
      </c>
      <c r="I84" s="20">
        <f t="shared" si="14"/>
        <v>0.31666666666666671</v>
      </c>
      <c r="J84" s="20"/>
      <c r="K84" s="26" t="str" cm="1">
        <f t="array" ref="K84">IF(OR(C84=$U$19:$U$31),"FERIE","")</f>
        <v/>
      </c>
      <c r="L84" s="22"/>
      <c r="M84" s="62"/>
      <c r="N84" s="62"/>
      <c r="O84" s="60"/>
      <c r="P84" s="61"/>
      <c r="Q84" s="61"/>
      <c r="R84" s="60"/>
    </row>
    <row r="85" spans="1:18" ht="14.1" customHeight="1" x14ac:dyDescent="0.2">
      <c r="A85" s="39"/>
      <c r="B85" s="40"/>
      <c r="C85" s="18">
        <f t="shared" si="11"/>
        <v>44637</v>
      </c>
      <c r="D85" s="21" t="str">
        <f t="shared" si="12"/>
        <v>Jeudi</v>
      </c>
      <c r="E85" s="28">
        <f>IF(OR(D85="Samedi",D85="Dimanche"),"",Données!$C$3)</f>
        <v>0.35416666666666669</v>
      </c>
      <c r="F85" s="28">
        <f>IF(OR(D85="Samedi",D85="Dimanche"),"",Données!$D$3)</f>
        <v>0.51250000000000007</v>
      </c>
      <c r="G85" s="28">
        <f>IF(OR(D85="Samedi",D85="Dimanche"),"",Données!$E$3)</f>
        <v>0.53680555555555554</v>
      </c>
      <c r="H85" s="28" t="str">
        <f>IF(OR(D85="Samedi",D85="Dimanche"),"",Données!$F$3)</f>
        <v>16:41</v>
      </c>
      <c r="I85" s="20">
        <f t="shared" si="14"/>
        <v>0.31666666666666671</v>
      </c>
      <c r="J85" s="20"/>
      <c r="K85" s="26" t="str" cm="1">
        <f t="array" ref="K85">IF(OR(C85=$U$19:$U$31),"FERIE","")</f>
        <v/>
      </c>
      <c r="L85" s="22"/>
      <c r="M85" s="62"/>
      <c r="N85" s="62"/>
      <c r="O85" s="60"/>
      <c r="P85" s="61"/>
      <c r="Q85" s="61"/>
      <c r="R85" s="60"/>
    </row>
    <row r="86" spans="1:18" ht="14.1" customHeight="1" x14ac:dyDescent="0.2">
      <c r="A86" s="39"/>
      <c r="B86" s="40"/>
      <c r="C86" s="18">
        <f t="shared" si="11"/>
        <v>44638</v>
      </c>
      <c r="D86" s="21" t="str">
        <f t="shared" si="12"/>
        <v>Vendredi</v>
      </c>
      <c r="E86" s="28">
        <f>IF(OR(D86="Samedi",D86="Dimanche"),"",Données!$C$3)</f>
        <v>0.35416666666666669</v>
      </c>
      <c r="F86" s="28">
        <f>IF(OR(D86="Samedi",D86="Dimanche"),"",Données!$D$3)</f>
        <v>0.51250000000000007</v>
      </c>
      <c r="G86" s="28">
        <f>IF(OR(D86="Samedi",D86="Dimanche"),"",Données!$E$3)</f>
        <v>0.53680555555555554</v>
      </c>
      <c r="H86" s="28" t="str">
        <f>IF(OR(D86="Samedi",D86="Dimanche"),"",Données!$F$3)</f>
        <v>16:41</v>
      </c>
      <c r="I86" s="20">
        <f t="shared" si="14"/>
        <v>0.31666666666666671</v>
      </c>
      <c r="J86" s="20"/>
      <c r="K86" s="26" t="str" cm="1">
        <f t="array" ref="K86">IF(OR(C86=$U$19:$U$31),"FERIE","")</f>
        <v/>
      </c>
      <c r="L86" s="22"/>
      <c r="M86" s="62"/>
      <c r="N86" s="62"/>
      <c r="O86" s="60"/>
      <c r="P86" s="61"/>
      <c r="Q86" s="61"/>
      <c r="R86" s="60"/>
    </row>
    <row r="87" spans="1:18" ht="14.1" customHeight="1" x14ac:dyDescent="0.2">
      <c r="A87" s="39"/>
      <c r="B87" s="40"/>
      <c r="C87" s="18">
        <f t="shared" si="11"/>
        <v>44639</v>
      </c>
      <c r="D87" s="21" t="str">
        <f t="shared" si="12"/>
        <v>Samedi</v>
      </c>
      <c r="E87" s="28" t="str">
        <f>IF(OR(D87="Samedi",D87="Dimanche"),"",Données!$C$3)</f>
        <v/>
      </c>
      <c r="F87" s="28" t="str">
        <f>IF(OR(D87="Samedi",D87="Dimanche"),"",Données!$D$3)</f>
        <v/>
      </c>
      <c r="G87" s="28" t="str">
        <f>IF(OR(D87="Samedi",D87="Dimanche"),"",Données!$E$3)</f>
        <v/>
      </c>
      <c r="H87" s="28" t="str">
        <f>IF(OR(D87="Samedi",D87="Dimanche"),"",Données!$F$3)</f>
        <v/>
      </c>
      <c r="I87" s="20" t="str">
        <f t="shared" si="14"/>
        <v/>
      </c>
      <c r="J87" s="20"/>
      <c r="K87" s="26" t="str" cm="1">
        <f t="array" ref="K87">IF(OR(C87=$U$19:$U$31),"FERIE","")</f>
        <v/>
      </c>
      <c r="L87" s="22"/>
      <c r="M87" s="62"/>
      <c r="N87" s="62"/>
      <c r="O87" s="60"/>
      <c r="P87" s="61"/>
      <c r="Q87" s="61"/>
      <c r="R87" s="60"/>
    </row>
    <row r="88" spans="1:18" ht="14.1" customHeight="1" x14ac:dyDescent="0.2">
      <c r="A88" s="39"/>
      <c r="B88" s="40"/>
      <c r="C88" s="18">
        <f t="shared" si="11"/>
        <v>44640</v>
      </c>
      <c r="D88" s="21" t="str">
        <f t="shared" si="12"/>
        <v>Dimanche</v>
      </c>
      <c r="E88" s="28" t="str">
        <f>IF(OR(D88="Samedi",D88="Dimanche"),"",Données!$C$3)</f>
        <v/>
      </c>
      <c r="F88" s="28" t="str">
        <f>IF(OR(D88="Samedi",D88="Dimanche"),"",Données!$D$3)</f>
        <v/>
      </c>
      <c r="G88" s="28" t="str">
        <f>IF(OR(D88="Samedi",D88="Dimanche"),"",Données!$E$3)</f>
        <v/>
      </c>
      <c r="H88" s="28" t="str">
        <f>IF(OR(D88="Samedi",D88="Dimanche"),"",Données!$F$3)</f>
        <v/>
      </c>
      <c r="I88" s="20" t="str">
        <f t="shared" si="14"/>
        <v/>
      </c>
      <c r="J88" s="20"/>
      <c r="K88" s="26" t="str" cm="1">
        <f t="array" ref="K88">IF(OR(C88=$U$19:$U$31),"FERIE","")</f>
        <v/>
      </c>
      <c r="L88" s="22">
        <f t="shared" ref="L88" si="15">IF(D88="Dimanche",SUM(I82:I88),"")</f>
        <v>1.5833333333333335</v>
      </c>
      <c r="M88" s="62"/>
      <c r="N88" s="62"/>
      <c r="O88" s="60"/>
      <c r="P88" s="61"/>
      <c r="Q88" s="61"/>
      <c r="R88" s="60"/>
    </row>
    <row r="89" spans="1:18" ht="14.1" customHeight="1" x14ac:dyDescent="0.2">
      <c r="A89" s="39"/>
      <c r="B89" s="40">
        <v>12</v>
      </c>
      <c r="C89" s="18">
        <f t="shared" si="11"/>
        <v>44641</v>
      </c>
      <c r="D89" s="21" t="str">
        <f t="shared" si="12"/>
        <v>Lundi</v>
      </c>
      <c r="E89" s="28">
        <f>IF(OR(D89="Samedi",D89="Dimanche"),"",Données!$C$3)</f>
        <v>0.35416666666666669</v>
      </c>
      <c r="F89" s="28">
        <f>IF(OR(D89="Samedi",D89="Dimanche"),"",Données!$D$3)</f>
        <v>0.51250000000000007</v>
      </c>
      <c r="G89" s="28">
        <f>IF(OR(D89="Samedi",D89="Dimanche"),"",Données!$E$3)</f>
        <v>0.53680555555555554</v>
      </c>
      <c r="H89" s="28" t="str">
        <f>IF(OR(D89="Samedi",D89="Dimanche"),"",Données!$F$3)</f>
        <v>16:41</v>
      </c>
      <c r="I89" s="20">
        <f t="shared" si="14"/>
        <v>0.31666666666666671</v>
      </c>
      <c r="J89" s="20"/>
      <c r="K89" s="26" t="str" cm="1">
        <f t="array" ref="K89">IF(OR(C89=$U$19:$U$31),"FERIE","")</f>
        <v/>
      </c>
      <c r="L89" s="22"/>
      <c r="M89" s="62"/>
      <c r="N89" s="62"/>
      <c r="O89" s="60"/>
      <c r="P89" s="61"/>
      <c r="Q89" s="61"/>
      <c r="R89" s="60"/>
    </row>
    <row r="90" spans="1:18" ht="14.1" customHeight="1" x14ac:dyDescent="0.2">
      <c r="A90" s="39"/>
      <c r="B90" s="40"/>
      <c r="C90" s="18">
        <f t="shared" si="11"/>
        <v>44642</v>
      </c>
      <c r="D90" s="21" t="str">
        <f t="shared" si="12"/>
        <v>Mardi</v>
      </c>
      <c r="E90" s="28">
        <f>IF(OR(D90="Samedi",D90="Dimanche"),"",Données!$C$3)</f>
        <v>0.35416666666666669</v>
      </c>
      <c r="F90" s="28">
        <f>IF(OR(D90="Samedi",D90="Dimanche"),"",Données!$D$3)</f>
        <v>0.51250000000000007</v>
      </c>
      <c r="G90" s="28">
        <f>IF(OR(D90="Samedi",D90="Dimanche"),"",Données!$E$3)</f>
        <v>0.53680555555555554</v>
      </c>
      <c r="H90" s="28" t="str">
        <f>IF(OR(D90="Samedi",D90="Dimanche"),"",Données!$F$3)</f>
        <v>16:41</v>
      </c>
      <c r="I90" s="20">
        <f t="shared" si="14"/>
        <v>0.31666666666666671</v>
      </c>
      <c r="J90" s="20"/>
      <c r="K90" s="26" t="str" cm="1">
        <f t="array" ref="K90">IF(OR(C90=$U$19:$U$31),"FERIE","")</f>
        <v/>
      </c>
      <c r="L90" s="22"/>
      <c r="M90" s="62"/>
      <c r="N90" s="62"/>
      <c r="O90" s="60"/>
      <c r="P90" s="61"/>
      <c r="Q90" s="61"/>
      <c r="R90" s="60"/>
    </row>
    <row r="91" spans="1:18" ht="14.1" customHeight="1" x14ac:dyDescent="0.2">
      <c r="A91" s="39"/>
      <c r="B91" s="40"/>
      <c r="C91" s="18">
        <f t="shared" si="11"/>
        <v>44643</v>
      </c>
      <c r="D91" s="21" t="str">
        <f t="shared" si="12"/>
        <v>Mercredi</v>
      </c>
      <c r="E91" s="28">
        <f>IF(OR(D91="Samedi",D91="Dimanche"),"",Données!$C$3)</f>
        <v>0.35416666666666669</v>
      </c>
      <c r="F91" s="28">
        <f>IF(OR(D91="Samedi",D91="Dimanche"),"",Données!$D$3)</f>
        <v>0.51250000000000007</v>
      </c>
      <c r="G91" s="28">
        <f>IF(OR(D91="Samedi",D91="Dimanche"),"",Données!$E$3)</f>
        <v>0.53680555555555554</v>
      </c>
      <c r="H91" s="28" t="str">
        <f>IF(OR(D91="Samedi",D91="Dimanche"),"",Données!$F$3)</f>
        <v>16:41</v>
      </c>
      <c r="I91" s="20">
        <f t="shared" si="14"/>
        <v>0.31666666666666671</v>
      </c>
      <c r="J91" s="20"/>
      <c r="K91" s="26" t="str" cm="1">
        <f t="array" ref="K91">IF(OR(C91=$U$19:$U$31),"FERIE","")</f>
        <v/>
      </c>
      <c r="L91" s="22"/>
      <c r="M91" s="62"/>
      <c r="N91" s="62"/>
      <c r="O91" s="60"/>
      <c r="P91" s="61"/>
      <c r="Q91" s="61"/>
      <c r="R91" s="60"/>
    </row>
    <row r="92" spans="1:18" ht="14.1" customHeight="1" x14ac:dyDescent="0.2">
      <c r="A92" s="39"/>
      <c r="B92" s="40"/>
      <c r="C92" s="18">
        <f t="shared" si="11"/>
        <v>44644</v>
      </c>
      <c r="D92" s="21" t="str">
        <f t="shared" si="12"/>
        <v>Jeudi</v>
      </c>
      <c r="E92" s="28">
        <f>IF(OR(D92="Samedi",D92="Dimanche"),"",Données!$C$3)</f>
        <v>0.35416666666666669</v>
      </c>
      <c r="F92" s="28">
        <f>IF(OR(D92="Samedi",D92="Dimanche"),"",Données!$D$3)</f>
        <v>0.51250000000000007</v>
      </c>
      <c r="G92" s="28">
        <f>IF(OR(D92="Samedi",D92="Dimanche"),"",Données!$E$3)</f>
        <v>0.53680555555555554</v>
      </c>
      <c r="H92" s="28" t="str">
        <f>IF(OR(D92="Samedi",D92="Dimanche"),"",Données!$F$3)</f>
        <v>16:41</v>
      </c>
      <c r="I92" s="20">
        <f t="shared" si="14"/>
        <v>0.31666666666666671</v>
      </c>
      <c r="J92" s="20"/>
      <c r="K92" s="26" t="str" cm="1">
        <f t="array" ref="K92">IF(OR(C92=$U$19:$U$31),"FERIE","")</f>
        <v/>
      </c>
      <c r="L92" s="22"/>
      <c r="M92" s="62"/>
      <c r="N92" s="62"/>
      <c r="O92" s="60"/>
      <c r="P92" s="61"/>
      <c r="Q92" s="61"/>
      <c r="R92" s="60"/>
    </row>
    <row r="93" spans="1:18" ht="14.1" customHeight="1" x14ac:dyDescent="0.2">
      <c r="A93" s="39"/>
      <c r="B93" s="40"/>
      <c r="C93" s="18">
        <f t="shared" si="11"/>
        <v>44645</v>
      </c>
      <c r="D93" s="21" t="str">
        <f t="shared" si="12"/>
        <v>Vendredi</v>
      </c>
      <c r="E93" s="28">
        <f>IF(OR(D93="Samedi",D93="Dimanche"),"",Données!$C$3)</f>
        <v>0.35416666666666669</v>
      </c>
      <c r="F93" s="28">
        <f>IF(OR(D93="Samedi",D93="Dimanche"),"",Données!$D$3)</f>
        <v>0.51250000000000007</v>
      </c>
      <c r="G93" s="28">
        <f>IF(OR(D93="Samedi",D93="Dimanche"),"",Données!$E$3)</f>
        <v>0.53680555555555554</v>
      </c>
      <c r="H93" s="28" t="str">
        <f>IF(OR(D93="Samedi",D93="Dimanche"),"",Données!$F$3)</f>
        <v>16:41</v>
      </c>
      <c r="I93" s="20">
        <f t="shared" si="14"/>
        <v>0.31666666666666671</v>
      </c>
      <c r="J93" s="20"/>
      <c r="K93" s="26" t="str" cm="1">
        <f t="array" ref="K93">IF(OR(C93=$U$19:$U$31),"FERIE","")</f>
        <v/>
      </c>
      <c r="L93" s="22"/>
      <c r="M93" s="62"/>
      <c r="N93" s="62"/>
      <c r="O93" s="60"/>
      <c r="P93" s="61"/>
      <c r="Q93" s="61"/>
      <c r="R93" s="60"/>
    </row>
    <row r="94" spans="1:18" ht="14.1" customHeight="1" x14ac:dyDescent="0.2">
      <c r="A94" s="39"/>
      <c r="B94" s="40"/>
      <c r="C94" s="18">
        <f t="shared" si="11"/>
        <v>44646</v>
      </c>
      <c r="D94" s="21" t="str">
        <f t="shared" si="12"/>
        <v>Samedi</v>
      </c>
      <c r="E94" s="28" t="str">
        <f>IF(OR(D94="Samedi",D94="Dimanche"),"",Données!$C$3)</f>
        <v/>
      </c>
      <c r="F94" s="28" t="str">
        <f>IF(OR(D94="Samedi",D94="Dimanche"),"",Données!$D$3)</f>
        <v/>
      </c>
      <c r="G94" s="28" t="str">
        <f>IF(OR(D94="Samedi",D94="Dimanche"),"",Données!$E$3)</f>
        <v/>
      </c>
      <c r="H94" s="28" t="str">
        <f>IF(OR(D94="Samedi",D94="Dimanche"),"",Données!$F$3)</f>
        <v/>
      </c>
      <c r="I94" s="20" t="str">
        <f t="shared" si="14"/>
        <v/>
      </c>
      <c r="J94" s="20"/>
      <c r="K94" s="26" t="str" cm="1">
        <f t="array" ref="K94">IF(OR(C94=$U$19:$U$31),"FERIE","")</f>
        <v/>
      </c>
      <c r="L94" s="22"/>
      <c r="M94" s="62"/>
      <c r="N94" s="62"/>
      <c r="O94" s="60"/>
      <c r="P94" s="61"/>
      <c r="Q94" s="61"/>
      <c r="R94" s="60"/>
    </row>
    <row r="95" spans="1:18" ht="14.1" customHeight="1" x14ac:dyDescent="0.2">
      <c r="A95" s="39"/>
      <c r="B95" s="40"/>
      <c r="C95" s="18">
        <f t="shared" si="11"/>
        <v>44647</v>
      </c>
      <c r="D95" s="21" t="str">
        <f t="shared" si="12"/>
        <v>Dimanche</v>
      </c>
      <c r="E95" s="28" t="str">
        <f>IF(OR(D95="Samedi",D95="Dimanche"),"",Données!$C$3)</f>
        <v/>
      </c>
      <c r="F95" s="28" t="str">
        <f>IF(OR(D95="Samedi",D95="Dimanche"),"",Données!$D$3)</f>
        <v/>
      </c>
      <c r="G95" s="28" t="str">
        <f>IF(OR(D95="Samedi",D95="Dimanche"),"",Données!$E$3)</f>
        <v/>
      </c>
      <c r="H95" s="28" t="str">
        <f>IF(OR(D95="Samedi",D95="Dimanche"),"",Données!$F$3)</f>
        <v/>
      </c>
      <c r="I95" s="20" t="str">
        <f t="shared" si="14"/>
        <v/>
      </c>
      <c r="J95" s="20"/>
      <c r="K95" s="26" t="str" cm="1">
        <f t="array" ref="K95">IF(OR(C95=$U$19:$U$31),"FERIE","")</f>
        <v/>
      </c>
      <c r="L95" s="22">
        <f t="shared" ref="L95" si="16">IF(D95="Dimanche",SUM(I89:I95),"")</f>
        <v>1.5833333333333335</v>
      </c>
      <c r="M95" s="62"/>
      <c r="N95" s="62"/>
      <c r="O95" s="60"/>
      <c r="P95" s="61"/>
      <c r="Q95" s="61"/>
      <c r="R95" s="60"/>
    </row>
    <row r="96" spans="1:18" ht="14.1" customHeight="1" x14ac:dyDescent="0.2">
      <c r="A96" s="39"/>
      <c r="B96" s="40">
        <v>13</v>
      </c>
      <c r="C96" s="18">
        <f t="shared" si="11"/>
        <v>44648</v>
      </c>
      <c r="D96" s="21" t="str">
        <f t="shared" si="12"/>
        <v>Lundi</v>
      </c>
      <c r="E96" s="28">
        <f>IF(OR(D96="Samedi",D96="Dimanche"),"",Données!$C$3)</f>
        <v>0.35416666666666669</v>
      </c>
      <c r="F96" s="28">
        <f>IF(OR(D96="Samedi",D96="Dimanche"),"",Données!$D$3)</f>
        <v>0.51250000000000007</v>
      </c>
      <c r="G96" s="28">
        <f>IF(OR(D96="Samedi",D96="Dimanche"),"",Données!$E$3)</f>
        <v>0.53680555555555554</v>
      </c>
      <c r="H96" s="28" t="str">
        <f>IF(OR(D96="Samedi",D96="Dimanche"),"",Données!$F$3)</f>
        <v>16:41</v>
      </c>
      <c r="I96" s="20">
        <f t="shared" si="14"/>
        <v>0.31666666666666671</v>
      </c>
      <c r="J96" s="20"/>
      <c r="K96" s="26" t="str" cm="1">
        <f t="array" ref="K96">IF(OR(C96=$U$19:$U$31),"FERIE","")</f>
        <v/>
      </c>
      <c r="L96" s="22"/>
      <c r="M96" s="62"/>
      <c r="N96" s="62"/>
      <c r="O96" s="60"/>
      <c r="P96" s="61"/>
      <c r="Q96" s="61"/>
      <c r="R96" s="60"/>
    </row>
    <row r="97" spans="1:18" ht="14.1" customHeight="1" x14ac:dyDescent="0.2">
      <c r="A97" s="39"/>
      <c r="B97" s="40"/>
      <c r="C97" s="18">
        <f t="shared" si="11"/>
        <v>44649</v>
      </c>
      <c r="D97" s="21" t="str">
        <f t="shared" si="12"/>
        <v>Mardi</v>
      </c>
      <c r="E97" s="28">
        <f>IF(OR(D97="Samedi",D97="Dimanche"),"",Données!$C$3)</f>
        <v>0.35416666666666669</v>
      </c>
      <c r="F97" s="28">
        <f>IF(OR(D97="Samedi",D97="Dimanche"),"",Données!$D$3)</f>
        <v>0.51250000000000007</v>
      </c>
      <c r="G97" s="28">
        <f>IF(OR(D97="Samedi",D97="Dimanche"),"",Données!$E$3)</f>
        <v>0.53680555555555554</v>
      </c>
      <c r="H97" s="28" t="str">
        <f>IF(OR(D97="Samedi",D97="Dimanche"),"",Données!$F$3)</f>
        <v>16:41</v>
      </c>
      <c r="I97" s="20">
        <f t="shared" si="14"/>
        <v>0.31666666666666671</v>
      </c>
      <c r="J97" s="20"/>
      <c r="K97" s="26" t="str" cm="1">
        <f t="array" ref="K97">IF(OR(C97=$U$19:$U$31),"FERIE","")</f>
        <v/>
      </c>
      <c r="L97" s="22"/>
      <c r="M97" s="62"/>
      <c r="N97" s="62"/>
      <c r="O97" s="60"/>
      <c r="P97" s="61"/>
      <c r="Q97" s="61"/>
      <c r="R97" s="60"/>
    </row>
    <row r="98" spans="1:18" ht="14.1" customHeight="1" x14ac:dyDescent="0.2">
      <c r="A98" s="39"/>
      <c r="B98" s="40"/>
      <c r="C98" s="18">
        <f t="shared" si="11"/>
        <v>44650</v>
      </c>
      <c r="D98" s="21" t="str">
        <f t="shared" si="12"/>
        <v>Mercredi</v>
      </c>
      <c r="E98" s="28">
        <f>IF(OR(D98="Samedi",D98="Dimanche"),"",Données!$C$3)</f>
        <v>0.35416666666666669</v>
      </c>
      <c r="F98" s="28">
        <f>IF(OR(D98="Samedi",D98="Dimanche"),"",Données!$D$3)</f>
        <v>0.51250000000000007</v>
      </c>
      <c r="G98" s="28">
        <f>IF(OR(D98="Samedi",D98="Dimanche"),"",Données!$E$3)</f>
        <v>0.53680555555555554</v>
      </c>
      <c r="H98" s="28" t="str">
        <f>IF(OR(D98="Samedi",D98="Dimanche"),"",Données!$F$3)</f>
        <v>16:41</v>
      </c>
      <c r="I98" s="20">
        <f t="shared" si="14"/>
        <v>0.31666666666666671</v>
      </c>
      <c r="J98" s="20"/>
      <c r="K98" s="26" t="str" cm="1">
        <f t="array" ref="K98">IF(OR(C98=$U$19:$U$31),"FERIE","")</f>
        <v/>
      </c>
      <c r="L98" s="22"/>
      <c r="M98" s="62"/>
      <c r="N98" s="62"/>
      <c r="O98" s="60"/>
      <c r="P98" s="61"/>
      <c r="Q98" s="61"/>
      <c r="R98" s="60"/>
    </row>
    <row r="99" spans="1:18" ht="14.1" customHeight="1" x14ac:dyDescent="0.2">
      <c r="A99" s="39"/>
      <c r="B99" s="40"/>
      <c r="C99" s="18">
        <f t="shared" si="11"/>
        <v>44651</v>
      </c>
      <c r="D99" s="21" t="str">
        <f t="shared" si="12"/>
        <v>Jeudi</v>
      </c>
      <c r="E99" s="28">
        <f>IF(OR(D99="Samedi",D99="Dimanche"),"",Données!$C$3)</f>
        <v>0.35416666666666669</v>
      </c>
      <c r="F99" s="28">
        <f>IF(OR(D99="Samedi",D99="Dimanche"),"",Données!$D$3)</f>
        <v>0.51250000000000007</v>
      </c>
      <c r="G99" s="28">
        <f>IF(OR(D99="Samedi",D99="Dimanche"),"",Données!$E$3)</f>
        <v>0.53680555555555554</v>
      </c>
      <c r="H99" s="28" t="str">
        <f>IF(OR(D99="Samedi",D99="Dimanche"),"",Données!$F$3)</f>
        <v>16:41</v>
      </c>
      <c r="I99" s="20">
        <f t="shared" si="14"/>
        <v>0.31666666666666671</v>
      </c>
      <c r="J99" s="20"/>
      <c r="K99" s="26" t="str" cm="1">
        <f t="array" ref="K99">IF(OR(C99=$U$19:$U$31),"FERIE","")</f>
        <v/>
      </c>
      <c r="L99" s="22"/>
      <c r="M99" s="62"/>
      <c r="N99" s="62"/>
      <c r="O99" s="60"/>
      <c r="P99" s="61"/>
      <c r="Q99" s="61"/>
      <c r="R99" s="60"/>
    </row>
    <row r="100" spans="1:18" ht="14.1" customHeight="1" x14ac:dyDescent="0.2">
      <c r="A100" s="39" t="str">
        <f t="shared" ref="A100" si="17">VLOOKUP(MONTH($C100),$V$8:$W$19,2,0)</f>
        <v>AVRIL</v>
      </c>
      <c r="B100" s="40"/>
      <c r="C100" s="18">
        <f t="shared" si="11"/>
        <v>44652</v>
      </c>
      <c r="D100" s="21" t="str">
        <f t="shared" si="12"/>
        <v>Vendredi</v>
      </c>
      <c r="E100" s="28">
        <f>IF(OR(D100="Samedi",D100="Dimanche"),"",Données!$C$3)</f>
        <v>0.35416666666666669</v>
      </c>
      <c r="F100" s="28">
        <f>IF(OR(D100="Samedi",D100="Dimanche"),"",Données!$D$3)</f>
        <v>0.51250000000000007</v>
      </c>
      <c r="G100" s="28">
        <f>IF(OR(D100="Samedi",D100="Dimanche"),"",Données!$E$3)</f>
        <v>0.53680555555555554</v>
      </c>
      <c r="H100" s="28" t="str">
        <f>IF(OR(D100="Samedi",D100="Dimanche"),"",Données!$F$3)</f>
        <v>16:41</v>
      </c>
      <c r="I100" s="20">
        <f t="shared" si="14"/>
        <v>0.31666666666666671</v>
      </c>
      <c r="J100" s="20"/>
      <c r="K100" s="26" t="str" cm="1">
        <f t="array" ref="K100">IF(OR(C100=$U$19:$U$31),"FERIE","")</f>
        <v/>
      </c>
      <c r="L100" s="22"/>
      <c r="M100" s="62">
        <f>SUMIF(K100:K129,"HCR",J100:J129)</f>
        <v>0</v>
      </c>
      <c r="N100" s="62">
        <f>SUMIF(K100:K129,"HPL",J100:J129)</f>
        <v>0</v>
      </c>
      <c r="O100" s="60">
        <f>N100*24</f>
        <v>0</v>
      </c>
      <c r="P100" s="61"/>
      <c r="Q100" s="61"/>
      <c r="R100" s="60">
        <f>O100-(P100+Q100)</f>
        <v>0</v>
      </c>
    </row>
    <row r="101" spans="1:18" ht="14.1" customHeight="1" x14ac:dyDescent="0.2">
      <c r="A101" s="39"/>
      <c r="B101" s="40"/>
      <c r="C101" s="18">
        <f t="shared" si="11"/>
        <v>44653</v>
      </c>
      <c r="D101" s="21" t="str">
        <f t="shared" si="12"/>
        <v>Samedi</v>
      </c>
      <c r="E101" s="28" t="str">
        <f>IF(OR(D101="Samedi",D101="Dimanche"),"",Données!$C$3)</f>
        <v/>
      </c>
      <c r="F101" s="28" t="str">
        <f>IF(OR(D101="Samedi",D101="Dimanche"),"",Données!$D$3)</f>
        <v/>
      </c>
      <c r="G101" s="28" t="str">
        <f>IF(OR(D101="Samedi",D101="Dimanche"),"",Données!$E$3)</f>
        <v/>
      </c>
      <c r="H101" s="28" t="str">
        <f>IF(OR(D101="Samedi",D101="Dimanche"),"",Données!$F$3)</f>
        <v/>
      </c>
      <c r="I101" s="20" t="str">
        <f t="shared" si="14"/>
        <v/>
      </c>
      <c r="J101" s="20"/>
      <c r="K101" s="26" t="str" cm="1">
        <f t="array" ref="K101">IF(OR(C101=$U$19:$U$31),"FERIE","")</f>
        <v/>
      </c>
      <c r="L101" s="22"/>
      <c r="M101" s="62"/>
      <c r="N101" s="62"/>
      <c r="O101" s="60"/>
      <c r="P101" s="61"/>
      <c r="Q101" s="61"/>
      <c r="R101" s="60"/>
    </row>
    <row r="102" spans="1:18" ht="14.1" customHeight="1" x14ac:dyDescent="0.2">
      <c r="A102" s="39"/>
      <c r="B102" s="40"/>
      <c r="C102" s="18">
        <f t="shared" si="11"/>
        <v>44654</v>
      </c>
      <c r="D102" s="21" t="str">
        <f t="shared" si="12"/>
        <v>Dimanche</v>
      </c>
      <c r="E102" s="28" t="str">
        <f>IF(OR(D102="Samedi",D102="Dimanche"),"",Données!$C$3)</f>
        <v/>
      </c>
      <c r="F102" s="28" t="str">
        <f>IF(OR(D102="Samedi",D102="Dimanche"),"",Données!$D$3)</f>
        <v/>
      </c>
      <c r="G102" s="28" t="str">
        <f>IF(OR(D102="Samedi",D102="Dimanche"),"",Données!$E$3)</f>
        <v/>
      </c>
      <c r="H102" s="28" t="str">
        <f>IF(OR(D102="Samedi",D102="Dimanche"),"",Données!$F$3)</f>
        <v/>
      </c>
      <c r="I102" s="20" t="str">
        <f t="shared" si="14"/>
        <v/>
      </c>
      <c r="J102" s="20"/>
      <c r="K102" s="26" t="str" cm="1">
        <f t="array" ref="K102">IF(OR(C102=$U$19:$U$31),"FERIE","")</f>
        <v/>
      </c>
      <c r="L102" s="22">
        <f t="shared" ref="L102" si="18">IF(D102="Dimanche",SUM(I96:I102),"")</f>
        <v>1.5833333333333335</v>
      </c>
      <c r="M102" s="62"/>
      <c r="N102" s="62"/>
      <c r="O102" s="60"/>
      <c r="P102" s="61"/>
      <c r="Q102" s="61"/>
      <c r="R102" s="60"/>
    </row>
    <row r="103" spans="1:18" ht="14.1" customHeight="1" x14ac:dyDescent="0.2">
      <c r="A103" s="39"/>
      <c r="B103" s="40">
        <v>14</v>
      </c>
      <c r="C103" s="18">
        <f t="shared" si="11"/>
        <v>44655</v>
      </c>
      <c r="D103" s="21" t="str">
        <f t="shared" si="12"/>
        <v>Lundi</v>
      </c>
      <c r="E103" s="28">
        <f>IF(OR(D103="Samedi",D103="Dimanche"),"",Données!$C$3)</f>
        <v>0.35416666666666669</v>
      </c>
      <c r="F103" s="28">
        <f>IF(OR(D103="Samedi",D103="Dimanche"),"",Données!$D$3)</f>
        <v>0.51250000000000007</v>
      </c>
      <c r="G103" s="28">
        <f>IF(OR(D103="Samedi",D103="Dimanche"),"",Données!$E$3)</f>
        <v>0.53680555555555554</v>
      </c>
      <c r="H103" s="28" t="str">
        <f>IF(OR(D103="Samedi",D103="Dimanche"),"",Données!$F$3)</f>
        <v>16:41</v>
      </c>
      <c r="I103" s="20">
        <f t="shared" si="14"/>
        <v>0.31666666666666671</v>
      </c>
      <c r="J103" s="20"/>
      <c r="K103" s="26" t="str" cm="1">
        <f t="array" ref="K103">IF(OR(C103=$U$19:$U$31),"FERIE","")</f>
        <v/>
      </c>
      <c r="L103" s="22"/>
      <c r="M103" s="62"/>
      <c r="N103" s="62"/>
      <c r="O103" s="60"/>
      <c r="P103" s="61"/>
      <c r="Q103" s="61"/>
      <c r="R103" s="60"/>
    </row>
    <row r="104" spans="1:18" ht="14.1" customHeight="1" x14ac:dyDescent="0.2">
      <c r="A104" s="39"/>
      <c r="B104" s="40"/>
      <c r="C104" s="18">
        <f t="shared" si="11"/>
        <v>44656</v>
      </c>
      <c r="D104" s="21" t="str">
        <f t="shared" si="12"/>
        <v>Mardi</v>
      </c>
      <c r="E104" s="28">
        <f>IF(OR(D104="Samedi",D104="Dimanche"),"",Données!$C$3)</f>
        <v>0.35416666666666669</v>
      </c>
      <c r="F104" s="28">
        <f>IF(OR(D104="Samedi",D104="Dimanche"),"",Données!$D$3)</f>
        <v>0.51250000000000007</v>
      </c>
      <c r="G104" s="28">
        <f>IF(OR(D104="Samedi",D104="Dimanche"),"",Données!$E$3)</f>
        <v>0.53680555555555554</v>
      </c>
      <c r="H104" s="28" t="str">
        <f>IF(OR(D104="Samedi",D104="Dimanche"),"",Données!$F$3)</f>
        <v>16:41</v>
      </c>
      <c r="I104" s="20">
        <f t="shared" si="14"/>
        <v>0.31666666666666671</v>
      </c>
      <c r="J104" s="20"/>
      <c r="K104" s="26" t="str" cm="1">
        <f t="array" ref="K104">IF(OR(C104=$U$19:$U$31),"FERIE","")</f>
        <v/>
      </c>
      <c r="L104" s="22"/>
      <c r="M104" s="62"/>
      <c r="N104" s="62"/>
      <c r="O104" s="60"/>
      <c r="P104" s="61"/>
      <c r="Q104" s="61"/>
      <c r="R104" s="60"/>
    </row>
    <row r="105" spans="1:18" ht="14.1" customHeight="1" x14ac:dyDescent="0.2">
      <c r="A105" s="39"/>
      <c r="B105" s="40"/>
      <c r="C105" s="18">
        <f t="shared" si="11"/>
        <v>44657</v>
      </c>
      <c r="D105" s="21" t="str">
        <f t="shared" si="12"/>
        <v>Mercredi</v>
      </c>
      <c r="E105" s="28">
        <f>IF(OR(D105="Samedi",D105="Dimanche"),"",Données!$C$3)</f>
        <v>0.35416666666666669</v>
      </c>
      <c r="F105" s="28">
        <f>IF(OR(D105="Samedi",D105="Dimanche"),"",Données!$D$3)</f>
        <v>0.51250000000000007</v>
      </c>
      <c r="G105" s="28">
        <f>IF(OR(D105="Samedi",D105="Dimanche"),"",Données!$E$3)</f>
        <v>0.53680555555555554</v>
      </c>
      <c r="H105" s="28" t="str">
        <f>IF(OR(D105="Samedi",D105="Dimanche"),"",Données!$F$3)</f>
        <v>16:41</v>
      </c>
      <c r="I105" s="20">
        <f t="shared" si="14"/>
        <v>0.31666666666666671</v>
      </c>
      <c r="J105" s="20"/>
      <c r="K105" s="26" t="str" cm="1">
        <f t="array" ref="K105">IF(OR(C105=$U$19:$U$31),"FERIE","")</f>
        <v/>
      </c>
      <c r="L105" s="22"/>
      <c r="M105" s="62"/>
      <c r="N105" s="62"/>
      <c r="O105" s="60"/>
      <c r="P105" s="61"/>
      <c r="Q105" s="61"/>
      <c r="R105" s="60"/>
    </row>
    <row r="106" spans="1:18" ht="14.1" customHeight="1" x14ac:dyDescent="0.2">
      <c r="A106" s="39"/>
      <c r="B106" s="40"/>
      <c r="C106" s="18">
        <f t="shared" si="11"/>
        <v>44658</v>
      </c>
      <c r="D106" s="21" t="str">
        <f t="shared" si="12"/>
        <v>Jeudi</v>
      </c>
      <c r="E106" s="28">
        <f>IF(OR(D106="Samedi",D106="Dimanche"),"",Données!$C$3)</f>
        <v>0.35416666666666669</v>
      </c>
      <c r="F106" s="28">
        <f>IF(OR(D106="Samedi",D106="Dimanche"),"",Données!$D$3)</f>
        <v>0.51250000000000007</v>
      </c>
      <c r="G106" s="28">
        <f>IF(OR(D106="Samedi",D106="Dimanche"),"",Données!$E$3)</f>
        <v>0.53680555555555554</v>
      </c>
      <c r="H106" s="28" t="str">
        <f>IF(OR(D106="Samedi",D106="Dimanche"),"",Données!$F$3)</f>
        <v>16:41</v>
      </c>
      <c r="I106" s="20">
        <f t="shared" si="14"/>
        <v>0.31666666666666671</v>
      </c>
      <c r="J106" s="20"/>
      <c r="K106" s="26" t="str" cm="1">
        <f t="array" ref="K106">IF(OR(C106=$U$19:$U$31),"FERIE","")</f>
        <v/>
      </c>
      <c r="L106" s="22"/>
      <c r="M106" s="62"/>
      <c r="N106" s="62"/>
      <c r="O106" s="60"/>
      <c r="P106" s="61"/>
      <c r="Q106" s="61"/>
      <c r="R106" s="60"/>
    </row>
    <row r="107" spans="1:18" ht="14.1" customHeight="1" x14ac:dyDescent="0.2">
      <c r="A107" s="39"/>
      <c r="B107" s="40"/>
      <c r="C107" s="18">
        <f t="shared" si="11"/>
        <v>44659</v>
      </c>
      <c r="D107" s="21" t="str">
        <f t="shared" si="12"/>
        <v>Vendredi</v>
      </c>
      <c r="E107" s="28">
        <f>IF(OR(D107="Samedi",D107="Dimanche"),"",Données!$C$3)</f>
        <v>0.35416666666666669</v>
      </c>
      <c r="F107" s="28">
        <f>IF(OR(D107="Samedi",D107="Dimanche"),"",Données!$D$3)</f>
        <v>0.51250000000000007</v>
      </c>
      <c r="G107" s="28">
        <f>IF(OR(D107="Samedi",D107="Dimanche"),"",Données!$E$3)</f>
        <v>0.53680555555555554</v>
      </c>
      <c r="H107" s="28" t="str">
        <f>IF(OR(D107="Samedi",D107="Dimanche"),"",Données!$F$3)</f>
        <v>16:41</v>
      </c>
      <c r="I107" s="20">
        <f t="shared" si="14"/>
        <v>0.31666666666666671</v>
      </c>
      <c r="J107" s="20"/>
      <c r="K107" s="26" t="str" cm="1">
        <f t="array" ref="K107">IF(OR(C107=$U$19:$U$31),"FERIE","")</f>
        <v/>
      </c>
      <c r="L107" s="22"/>
      <c r="M107" s="62"/>
      <c r="N107" s="62"/>
      <c r="O107" s="60"/>
      <c r="P107" s="61"/>
      <c r="Q107" s="61"/>
      <c r="R107" s="60"/>
    </row>
    <row r="108" spans="1:18" ht="14.1" customHeight="1" x14ac:dyDescent="0.2">
      <c r="A108" s="39"/>
      <c r="B108" s="40"/>
      <c r="C108" s="18">
        <f t="shared" si="11"/>
        <v>44660</v>
      </c>
      <c r="D108" s="21" t="str">
        <f t="shared" si="12"/>
        <v>Samedi</v>
      </c>
      <c r="E108" s="28" t="str">
        <f>IF(OR(D108="Samedi",D108="Dimanche"),"",Données!$C$3)</f>
        <v/>
      </c>
      <c r="F108" s="28" t="str">
        <f>IF(OR(D108="Samedi",D108="Dimanche"),"",Données!$D$3)</f>
        <v/>
      </c>
      <c r="G108" s="28" t="str">
        <f>IF(OR(D108="Samedi",D108="Dimanche"),"",Données!$E$3)</f>
        <v/>
      </c>
      <c r="H108" s="28" t="str">
        <f>IF(OR(D108="Samedi",D108="Dimanche"),"",Données!$F$3)</f>
        <v/>
      </c>
      <c r="I108" s="20" t="str">
        <f t="shared" si="14"/>
        <v/>
      </c>
      <c r="J108" s="20"/>
      <c r="K108" s="26" t="str" cm="1">
        <f t="array" ref="K108">IF(OR(C108=$U$19:$U$31),"FERIE","")</f>
        <v/>
      </c>
      <c r="L108" s="22"/>
      <c r="M108" s="62"/>
      <c r="N108" s="62"/>
      <c r="O108" s="60"/>
      <c r="P108" s="61"/>
      <c r="Q108" s="61"/>
      <c r="R108" s="60"/>
    </row>
    <row r="109" spans="1:18" ht="14.1" customHeight="1" x14ac:dyDescent="0.2">
      <c r="A109" s="39"/>
      <c r="B109" s="40"/>
      <c r="C109" s="18">
        <f t="shared" si="11"/>
        <v>44661</v>
      </c>
      <c r="D109" s="21" t="str">
        <f t="shared" si="12"/>
        <v>Dimanche</v>
      </c>
      <c r="E109" s="28" t="str">
        <f>IF(OR(D109="Samedi",D109="Dimanche"),"",Données!$C$3)</f>
        <v/>
      </c>
      <c r="F109" s="28" t="str">
        <f>IF(OR(D109="Samedi",D109="Dimanche"),"",Données!$D$3)</f>
        <v/>
      </c>
      <c r="G109" s="28" t="str">
        <f>IF(OR(D109="Samedi",D109="Dimanche"),"",Données!$E$3)</f>
        <v/>
      </c>
      <c r="H109" s="28" t="str">
        <f>IF(OR(D109="Samedi",D109="Dimanche"),"",Données!$F$3)</f>
        <v/>
      </c>
      <c r="I109" s="20" t="str">
        <f t="shared" si="14"/>
        <v/>
      </c>
      <c r="J109" s="20"/>
      <c r="K109" s="26" t="str" cm="1">
        <f t="array" ref="K109">IF(OR(C109=$U$19:$U$31),"FERIE","")</f>
        <v/>
      </c>
      <c r="L109" s="22">
        <f t="shared" ref="L109" si="19">IF(D109="Dimanche",SUM(I103:I109),"")</f>
        <v>1.5833333333333335</v>
      </c>
      <c r="M109" s="62"/>
      <c r="N109" s="62"/>
      <c r="O109" s="60"/>
      <c r="P109" s="61"/>
      <c r="Q109" s="61"/>
      <c r="R109" s="60"/>
    </row>
    <row r="110" spans="1:18" ht="14.1" customHeight="1" x14ac:dyDescent="0.2">
      <c r="A110" s="39"/>
      <c r="B110" s="40">
        <v>15</v>
      </c>
      <c r="C110" s="18">
        <f t="shared" si="11"/>
        <v>44662</v>
      </c>
      <c r="D110" s="21" t="str">
        <f t="shared" si="12"/>
        <v>Lundi</v>
      </c>
      <c r="E110" s="28">
        <f>IF(OR(D110="Samedi",D110="Dimanche"),"",Données!$C$3)</f>
        <v>0.35416666666666669</v>
      </c>
      <c r="F110" s="28">
        <f>IF(OR(D110="Samedi",D110="Dimanche"),"",Données!$D$3)</f>
        <v>0.51250000000000007</v>
      </c>
      <c r="G110" s="28">
        <f>IF(OR(D110="Samedi",D110="Dimanche"),"",Données!$E$3)</f>
        <v>0.53680555555555554</v>
      </c>
      <c r="H110" s="28" t="str">
        <f>IF(OR(D110="Samedi",D110="Dimanche"),"",Données!$F$3)</f>
        <v>16:41</v>
      </c>
      <c r="I110" s="20">
        <f t="shared" si="14"/>
        <v>0.31666666666666671</v>
      </c>
      <c r="J110" s="20"/>
      <c r="K110" s="26" t="str" cm="1">
        <f t="array" ref="K110">IF(OR(C110=$U$19:$U$31),"FERIE","")</f>
        <v/>
      </c>
      <c r="L110" s="22"/>
      <c r="M110" s="62"/>
      <c r="N110" s="62"/>
      <c r="O110" s="60"/>
      <c r="P110" s="61"/>
      <c r="Q110" s="61"/>
      <c r="R110" s="60"/>
    </row>
    <row r="111" spans="1:18" ht="14.1" customHeight="1" x14ac:dyDescent="0.2">
      <c r="A111" s="39"/>
      <c r="B111" s="40"/>
      <c r="C111" s="18">
        <f t="shared" si="11"/>
        <v>44663</v>
      </c>
      <c r="D111" s="21" t="str">
        <f t="shared" si="12"/>
        <v>Mardi</v>
      </c>
      <c r="E111" s="28">
        <f>IF(OR(D111="Samedi",D111="Dimanche"),"",Données!$C$3)</f>
        <v>0.35416666666666669</v>
      </c>
      <c r="F111" s="28">
        <f>IF(OR(D111="Samedi",D111="Dimanche"),"",Données!$D$3)</f>
        <v>0.51250000000000007</v>
      </c>
      <c r="G111" s="28">
        <f>IF(OR(D111="Samedi",D111="Dimanche"),"",Données!$E$3)</f>
        <v>0.53680555555555554</v>
      </c>
      <c r="H111" s="28" t="str">
        <f>IF(OR(D111="Samedi",D111="Dimanche"),"",Données!$F$3)</f>
        <v>16:41</v>
      </c>
      <c r="I111" s="20">
        <f t="shared" si="14"/>
        <v>0.31666666666666671</v>
      </c>
      <c r="J111" s="20"/>
      <c r="K111" s="26" t="str" cm="1">
        <f t="array" ref="K111">IF(OR(C111=$U$19:$U$31),"FERIE","")</f>
        <v/>
      </c>
      <c r="L111" s="22"/>
      <c r="M111" s="62"/>
      <c r="N111" s="62"/>
      <c r="O111" s="60"/>
      <c r="P111" s="61"/>
      <c r="Q111" s="61"/>
      <c r="R111" s="60"/>
    </row>
    <row r="112" spans="1:18" ht="14.1" customHeight="1" x14ac:dyDescent="0.2">
      <c r="A112" s="39"/>
      <c r="B112" s="40"/>
      <c r="C112" s="18">
        <f t="shared" si="11"/>
        <v>44664</v>
      </c>
      <c r="D112" s="21" t="str">
        <f t="shared" si="12"/>
        <v>Mercredi</v>
      </c>
      <c r="E112" s="28">
        <f>IF(OR(D112="Samedi",D112="Dimanche"),"",Données!$C$3)</f>
        <v>0.35416666666666669</v>
      </c>
      <c r="F112" s="28">
        <f>IF(OR(D112="Samedi",D112="Dimanche"),"",Données!$D$3)</f>
        <v>0.51250000000000007</v>
      </c>
      <c r="G112" s="28">
        <f>IF(OR(D112="Samedi",D112="Dimanche"),"",Données!$E$3)</f>
        <v>0.53680555555555554</v>
      </c>
      <c r="H112" s="28" t="str">
        <f>IF(OR(D112="Samedi",D112="Dimanche"),"",Données!$F$3)</f>
        <v>16:41</v>
      </c>
      <c r="I112" s="20">
        <f t="shared" si="14"/>
        <v>0.31666666666666671</v>
      </c>
      <c r="J112" s="20"/>
      <c r="K112" s="26" t="str" cm="1">
        <f t="array" ref="K112">IF(OR(C112=$U$19:$U$31),"FERIE","")</f>
        <v/>
      </c>
      <c r="L112" s="22"/>
      <c r="M112" s="62"/>
      <c r="N112" s="62"/>
      <c r="O112" s="60"/>
      <c r="P112" s="61"/>
      <c r="Q112" s="61"/>
      <c r="R112" s="60"/>
    </row>
    <row r="113" spans="1:18" ht="14.1" customHeight="1" x14ac:dyDescent="0.2">
      <c r="A113" s="39"/>
      <c r="B113" s="40"/>
      <c r="C113" s="18">
        <f t="shared" si="11"/>
        <v>44665</v>
      </c>
      <c r="D113" s="21" t="str">
        <f t="shared" si="12"/>
        <v>Jeudi</v>
      </c>
      <c r="E113" s="28">
        <f>IF(OR(D113="Samedi",D113="Dimanche"),"",Données!$C$3)</f>
        <v>0.35416666666666669</v>
      </c>
      <c r="F113" s="28">
        <f>IF(OR(D113="Samedi",D113="Dimanche"),"",Données!$D$3)</f>
        <v>0.51250000000000007</v>
      </c>
      <c r="G113" s="28">
        <f>IF(OR(D113="Samedi",D113="Dimanche"),"",Données!$E$3)</f>
        <v>0.53680555555555554</v>
      </c>
      <c r="H113" s="28" t="str">
        <f>IF(OR(D113="Samedi",D113="Dimanche"),"",Données!$F$3)</f>
        <v>16:41</v>
      </c>
      <c r="I113" s="20">
        <f t="shared" si="14"/>
        <v>0.31666666666666671</v>
      </c>
      <c r="J113" s="20"/>
      <c r="K113" s="26" t="str" cm="1">
        <f t="array" ref="K113">IF(OR(C113=$U$19:$U$31),"FERIE","")</f>
        <v/>
      </c>
      <c r="L113" s="22"/>
      <c r="M113" s="62"/>
      <c r="N113" s="62"/>
      <c r="O113" s="60"/>
      <c r="P113" s="61"/>
      <c r="Q113" s="61"/>
      <c r="R113" s="60"/>
    </row>
    <row r="114" spans="1:18" ht="14.1" customHeight="1" x14ac:dyDescent="0.2">
      <c r="A114" s="39"/>
      <c r="B114" s="40"/>
      <c r="C114" s="18">
        <f t="shared" si="11"/>
        <v>44666</v>
      </c>
      <c r="D114" s="21" t="str">
        <f t="shared" si="12"/>
        <v>Vendredi</v>
      </c>
      <c r="E114" s="28">
        <f>IF(OR(D114="Samedi",D114="Dimanche"),"",Données!$C$3)</f>
        <v>0.35416666666666669</v>
      </c>
      <c r="F114" s="28">
        <f>IF(OR(D114="Samedi",D114="Dimanche"),"",Données!$D$3)</f>
        <v>0.51250000000000007</v>
      </c>
      <c r="G114" s="28">
        <f>IF(OR(D114="Samedi",D114="Dimanche"),"",Données!$E$3)</f>
        <v>0.53680555555555554</v>
      </c>
      <c r="H114" s="28" t="str">
        <f>IF(OR(D114="Samedi",D114="Dimanche"),"",Données!$F$3)</f>
        <v>16:41</v>
      </c>
      <c r="I114" s="20">
        <f t="shared" si="14"/>
        <v>0.31666666666666671</v>
      </c>
      <c r="J114" s="20"/>
      <c r="K114" s="26" t="str" cm="1">
        <f t="array" ref="K114">IF(OR(C114=$U$19:$U$31),"FERIE","")</f>
        <v/>
      </c>
      <c r="L114" s="22"/>
      <c r="M114" s="62"/>
      <c r="N114" s="62"/>
      <c r="O114" s="60"/>
      <c r="P114" s="61"/>
      <c r="Q114" s="61"/>
      <c r="R114" s="60"/>
    </row>
    <row r="115" spans="1:18" ht="14.1" customHeight="1" x14ac:dyDescent="0.2">
      <c r="A115" s="39"/>
      <c r="B115" s="40"/>
      <c r="C115" s="18">
        <f t="shared" si="11"/>
        <v>44667</v>
      </c>
      <c r="D115" s="21" t="str">
        <f t="shared" si="12"/>
        <v>Samedi</v>
      </c>
      <c r="E115" s="28" t="str">
        <f>IF(OR(D115="Samedi",D115="Dimanche"),"",Données!$C$3)</f>
        <v/>
      </c>
      <c r="F115" s="28" t="str">
        <f>IF(OR(D115="Samedi",D115="Dimanche"),"",Données!$D$3)</f>
        <v/>
      </c>
      <c r="G115" s="28" t="str">
        <f>IF(OR(D115="Samedi",D115="Dimanche"),"",Données!$E$3)</f>
        <v/>
      </c>
      <c r="H115" s="28" t="str">
        <f>IF(OR(D115="Samedi",D115="Dimanche"),"",Données!$F$3)</f>
        <v/>
      </c>
      <c r="I115" s="20" t="str">
        <f t="shared" si="14"/>
        <v/>
      </c>
      <c r="J115" s="20"/>
      <c r="K115" s="26" t="str" cm="1">
        <f t="array" ref="K115">IF(OR(C115=$U$19:$U$31),"FERIE","")</f>
        <v/>
      </c>
      <c r="L115" s="22"/>
      <c r="M115" s="62"/>
      <c r="N115" s="62"/>
      <c r="O115" s="60"/>
      <c r="P115" s="61"/>
      <c r="Q115" s="61"/>
      <c r="R115" s="60"/>
    </row>
    <row r="116" spans="1:18" ht="14.1" customHeight="1" x14ac:dyDescent="0.2">
      <c r="A116" s="39"/>
      <c r="B116" s="40"/>
      <c r="C116" s="18">
        <f t="shared" si="11"/>
        <v>44668</v>
      </c>
      <c r="D116" s="21" t="str">
        <f t="shared" si="12"/>
        <v>Dimanche</v>
      </c>
      <c r="E116" s="28" t="str">
        <f>IF(OR(D116="Samedi",D116="Dimanche"),"",Données!$C$3)</f>
        <v/>
      </c>
      <c r="F116" s="28" t="str">
        <f>IF(OR(D116="Samedi",D116="Dimanche"),"",Données!$D$3)</f>
        <v/>
      </c>
      <c r="G116" s="28" t="str">
        <f>IF(OR(D116="Samedi",D116="Dimanche"),"",Données!$E$3)</f>
        <v/>
      </c>
      <c r="H116" s="28" t="str">
        <f>IF(OR(D116="Samedi",D116="Dimanche"),"",Données!$F$3)</f>
        <v/>
      </c>
      <c r="I116" s="20" t="str">
        <f t="shared" si="14"/>
        <v/>
      </c>
      <c r="J116" s="20"/>
      <c r="K116" s="26" t="str" cm="1">
        <f t="array" ref="K116">IF(OR(C116=$U$19:$U$31),"FERIE","")</f>
        <v>FERIE</v>
      </c>
      <c r="L116" s="22">
        <f t="shared" ref="L116" si="20">IF(D116="Dimanche",SUM(I110:I116),"")</f>
        <v>1.5833333333333335</v>
      </c>
      <c r="M116" s="62"/>
      <c r="N116" s="62"/>
      <c r="O116" s="60"/>
      <c r="P116" s="61"/>
      <c r="Q116" s="61"/>
      <c r="R116" s="60"/>
    </row>
    <row r="117" spans="1:18" ht="14.1" customHeight="1" x14ac:dyDescent="0.2">
      <c r="A117" s="39"/>
      <c r="B117" s="40">
        <v>16</v>
      </c>
      <c r="C117" s="18">
        <f t="shared" si="11"/>
        <v>44669</v>
      </c>
      <c r="D117" s="21" t="str">
        <f t="shared" si="12"/>
        <v>Lundi</v>
      </c>
      <c r="E117" s="28">
        <f>IF(OR(D117="Samedi",D117="Dimanche"),"",Données!$C$3)</f>
        <v>0.35416666666666669</v>
      </c>
      <c r="F117" s="28">
        <f>IF(OR(D117="Samedi",D117="Dimanche"),"",Données!$D$3)</f>
        <v>0.51250000000000007</v>
      </c>
      <c r="G117" s="28">
        <f>IF(OR(D117="Samedi",D117="Dimanche"),"",Données!$E$3)</f>
        <v>0.53680555555555554</v>
      </c>
      <c r="H117" s="28" t="str">
        <f>IF(OR(D117="Samedi",D117="Dimanche"),"",Données!$F$3)</f>
        <v>16:41</v>
      </c>
      <c r="I117" s="20">
        <f t="shared" si="14"/>
        <v>0.31666666666666671</v>
      </c>
      <c r="J117" s="20"/>
      <c r="K117" s="26" t="str" cm="1">
        <f t="array" ref="K117">IF(OR(C117=$U$19:$U$31),"FERIE","")</f>
        <v>FERIE</v>
      </c>
      <c r="L117" s="22"/>
      <c r="M117" s="62"/>
      <c r="N117" s="62"/>
      <c r="O117" s="60"/>
      <c r="P117" s="61"/>
      <c r="Q117" s="61"/>
      <c r="R117" s="60"/>
    </row>
    <row r="118" spans="1:18" ht="14.1" customHeight="1" x14ac:dyDescent="0.2">
      <c r="A118" s="39"/>
      <c r="B118" s="40"/>
      <c r="C118" s="18">
        <f t="shared" si="11"/>
        <v>44670</v>
      </c>
      <c r="D118" s="21" t="str">
        <f t="shared" si="12"/>
        <v>Mardi</v>
      </c>
      <c r="E118" s="28">
        <f>IF(OR(D118="Samedi",D118="Dimanche"),"",Données!$C$3)</f>
        <v>0.35416666666666669</v>
      </c>
      <c r="F118" s="28">
        <f>IF(OR(D118="Samedi",D118="Dimanche"),"",Données!$D$3)</f>
        <v>0.51250000000000007</v>
      </c>
      <c r="G118" s="28">
        <f>IF(OR(D118="Samedi",D118="Dimanche"),"",Données!$E$3)</f>
        <v>0.53680555555555554</v>
      </c>
      <c r="H118" s="28" t="str">
        <f>IF(OR(D118="Samedi",D118="Dimanche"),"",Données!$F$3)</f>
        <v>16:41</v>
      </c>
      <c r="I118" s="20">
        <f t="shared" si="14"/>
        <v>0.31666666666666671</v>
      </c>
      <c r="J118" s="20"/>
      <c r="K118" s="26" t="str" cm="1">
        <f t="array" ref="K118">IF(OR(C118=$U$19:$U$31),"FERIE","")</f>
        <v/>
      </c>
      <c r="L118" s="22"/>
      <c r="M118" s="62"/>
      <c r="N118" s="62"/>
      <c r="O118" s="60"/>
      <c r="P118" s="61"/>
      <c r="Q118" s="61"/>
      <c r="R118" s="60"/>
    </row>
    <row r="119" spans="1:18" ht="14.1" customHeight="1" x14ac:dyDescent="0.2">
      <c r="A119" s="39"/>
      <c r="B119" s="40"/>
      <c r="C119" s="18">
        <f t="shared" si="11"/>
        <v>44671</v>
      </c>
      <c r="D119" s="21" t="str">
        <f t="shared" si="12"/>
        <v>Mercredi</v>
      </c>
      <c r="E119" s="28">
        <f>IF(OR(D119="Samedi",D119="Dimanche"),"",Données!$C$3)</f>
        <v>0.35416666666666669</v>
      </c>
      <c r="F119" s="28">
        <f>IF(OR(D119="Samedi",D119="Dimanche"),"",Données!$D$3)</f>
        <v>0.51250000000000007</v>
      </c>
      <c r="G119" s="28">
        <f>IF(OR(D119="Samedi",D119="Dimanche"),"",Données!$E$3)</f>
        <v>0.53680555555555554</v>
      </c>
      <c r="H119" s="28" t="str">
        <f>IF(OR(D119="Samedi",D119="Dimanche"),"",Données!$F$3)</f>
        <v>16:41</v>
      </c>
      <c r="I119" s="20">
        <f t="shared" si="14"/>
        <v>0.31666666666666671</v>
      </c>
      <c r="J119" s="20"/>
      <c r="K119" s="26" t="str" cm="1">
        <f t="array" ref="K119">IF(OR(C119=$U$19:$U$31),"FERIE","")</f>
        <v/>
      </c>
      <c r="L119" s="22"/>
      <c r="M119" s="62"/>
      <c r="N119" s="62"/>
      <c r="O119" s="60"/>
      <c r="P119" s="61"/>
      <c r="Q119" s="61"/>
      <c r="R119" s="60"/>
    </row>
    <row r="120" spans="1:18" ht="14.1" customHeight="1" x14ac:dyDescent="0.2">
      <c r="A120" s="39"/>
      <c r="B120" s="40"/>
      <c r="C120" s="18">
        <f t="shared" si="11"/>
        <v>44672</v>
      </c>
      <c r="D120" s="21" t="str">
        <f t="shared" si="12"/>
        <v>Jeudi</v>
      </c>
      <c r="E120" s="28">
        <f>IF(OR(D120="Samedi",D120="Dimanche"),"",Données!$C$3)</f>
        <v>0.35416666666666669</v>
      </c>
      <c r="F120" s="28">
        <f>IF(OR(D120="Samedi",D120="Dimanche"),"",Données!$D$3)</f>
        <v>0.51250000000000007</v>
      </c>
      <c r="G120" s="28">
        <f>IF(OR(D120="Samedi",D120="Dimanche"),"",Données!$E$3)</f>
        <v>0.53680555555555554</v>
      </c>
      <c r="H120" s="28" t="str">
        <f>IF(OR(D120="Samedi",D120="Dimanche"),"",Données!$F$3)</f>
        <v>16:41</v>
      </c>
      <c r="I120" s="20">
        <f t="shared" si="14"/>
        <v>0.31666666666666671</v>
      </c>
      <c r="J120" s="20"/>
      <c r="K120" s="26" t="str" cm="1">
        <f t="array" ref="K120">IF(OR(C120=$U$19:$U$31),"FERIE","")</f>
        <v/>
      </c>
      <c r="L120" s="22"/>
      <c r="M120" s="62"/>
      <c r="N120" s="62"/>
      <c r="O120" s="60"/>
      <c r="P120" s="61"/>
      <c r="Q120" s="61"/>
      <c r="R120" s="60"/>
    </row>
    <row r="121" spans="1:18" ht="14.1" customHeight="1" x14ac:dyDescent="0.2">
      <c r="A121" s="39"/>
      <c r="B121" s="40"/>
      <c r="C121" s="18">
        <f t="shared" si="11"/>
        <v>44673</v>
      </c>
      <c r="D121" s="21" t="str">
        <f t="shared" si="12"/>
        <v>Vendredi</v>
      </c>
      <c r="E121" s="28">
        <f>IF(OR(D121="Samedi",D121="Dimanche"),"",Données!$C$3)</f>
        <v>0.35416666666666669</v>
      </c>
      <c r="F121" s="28">
        <f>IF(OR(D121="Samedi",D121="Dimanche"),"",Données!$D$3)</f>
        <v>0.51250000000000007</v>
      </c>
      <c r="G121" s="28">
        <f>IF(OR(D121="Samedi",D121="Dimanche"),"",Données!$E$3)</f>
        <v>0.53680555555555554</v>
      </c>
      <c r="H121" s="28" t="str">
        <f>IF(OR(D121="Samedi",D121="Dimanche"),"",Données!$F$3)</f>
        <v>16:41</v>
      </c>
      <c r="I121" s="20">
        <f t="shared" si="14"/>
        <v>0.31666666666666671</v>
      </c>
      <c r="J121" s="20"/>
      <c r="K121" s="26" t="str" cm="1">
        <f t="array" ref="K121">IF(OR(C121=$U$19:$U$31),"FERIE","")</f>
        <v/>
      </c>
      <c r="L121" s="22"/>
      <c r="M121" s="62"/>
      <c r="N121" s="62"/>
      <c r="O121" s="60"/>
      <c r="P121" s="61"/>
      <c r="Q121" s="61"/>
      <c r="R121" s="60"/>
    </row>
    <row r="122" spans="1:18" ht="14.1" customHeight="1" x14ac:dyDescent="0.2">
      <c r="A122" s="39"/>
      <c r="B122" s="40"/>
      <c r="C122" s="18">
        <f t="shared" si="11"/>
        <v>44674</v>
      </c>
      <c r="D122" s="21" t="str">
        <f t="shared" si="12"/>
        <v>Samedi</v>
      </c>
      <c r="E122" s="28" t="str">
        <f>IF(OR(D122="Samedi",D122="Dimanche"),"",Données!$C$3)</f>
        <v/>
      </c>
      <c r="F122" s="28" t="str">
        <f>IF(OR(D122="Samedi",D122="Dimanche"),"",Données!$D$3)</f>
        <v/>
      </c>
      <c r="G122" s="28" t="str">
        <f>IF(OR(D122="Samedi",D122="Dimanche"),"",Données!$E$3)</f>
        <v/>
      </c>
      <c r="H122" s="28" t="str">
        <f>IF(OR(D122="Samedi",D122="Dimanche"),"",Données!$F$3)</f>
        <v/>
      </c>
      <c r="I122" s="20" t="str">
        <f t="shared" si="14"/>
        <v/>
      </c>
      <c r="J122" s="20"/>
      <c r="K122" s="26" t="str" cm="1">
        <f t="array" ref="K122">IF(OR(C122=$U$19:$U$31),"FERIE","")</f>
        <v/>
      </c>
      <c r="L122" s="22"/>
      <c r="M122" s="62"/>
      <c r="N122" s="62"/>
      <c r="O122" s="60"/>
      <c r="P122" s="61"/>
      <c r="Q122" s="61"/>
      <c r="R122" s="60"/>
    </row>
    <row r="123" spans="1:18" ht="14.1" customHeight="1" x14ac:dyDescent="0.2">
      <c r="A123" s="39"/>
      <c r="B123" s="40"/>
      <c r="C123" s="18">
        <f t="shared" si="11"/>
        <v>44675</v>
      </c>
      <c r="D123" s="21" t="str">
        <f t="shared" si="12"/>
        <v>Dimanche</v>
      </c>
      <c r="E123" s="28" t="str">
        <f>IF(OR(D123="Samedi",D123="Dimanche"),"",Données!$C$3)</f>
        <v/>
      </c>
      <c r="F123" s="28" t="str">
        <f>IF(OR(D123="Samedi",D123="Dimanche"),"",Données!$D$3)</f>
        <v/>
      </c>
      <c r="G123" s="28" t="str">
        <f>IF(OR(D123="Samedi",D123="Dimanche"),"",Données!$E$3)</f>
        <v/>
      </c>
      <c r="H123" s="28" t="str">
        <f>IF(OR(D123="Samedi",D123="Dimanche"),"",Données!$F$3)</f>
        <v/>
      </c>
      <c r="I123" s="20" t="str">
        <f t="shared" si="14"/>
        <v/>
      </c>
      <c r="J123" s="20"/>
      <c r="K123" s="26" t="str" cm="1">
        <f t="array" ref="K123">IF(OR(C123=$U$19:$U$31),"FERIE","")</f>
        <v/>
      </c>
      <c r="L123" s="22">
        <f t="shared" ref="L123" si="21">IF(D123="Dimanche",SUM(I117:I123),"")</f>
        <v>1.5833333333333335</v>
      </c>
      <c r="M123" s="62"/>
      <c r="N123" s="62"/>
      <c r="O123" s="60"/>
      <c r="P123" s="61"/>
      <c r="Q123" s="61"/>
      <c r="R123" s="60"/>
    </row>
    <row r="124" spans="1:18" ht="14.1" customHeight="1" x14ac:dyDescent="0.2">
      <c r="A124" s="39"/>
      <c r="B124" s="40">
        <v>17</v>
      </c>
      <c r="C124" s="18">
        <f t="shared" si="11"/>
        <v>44676</v>
      </c>
      <c r="D124" s="21" t="str">
        <f t="shared" si="12"/>
        <v>Lundi</v>
      </c>
      <c r="E124" s="28">
        <f>IF(OR(D124="Samedi",D124="Dimanche"),"",Données!$C$3)</f>
        <v>0.35416666666666669</v>
      </c>
      <c r="F124" s="28">
        <f>IF(OR(D124="Samedi",D124="Dimanche"),"",Données!$D$3)</f>
        <v>0.51250000000000007</v>
      </c>
      <c r="G124" s="28">
        <f>IF(OR(D124="Samedi",D124="Dimanche"),"",Données!$E$3)</f>
        <v>0.53680555555555554</v>
      </c>
      <c r="H124" s="28" t="str">
        <f>IF(OR(D124="Samedi",D124="Dimanche"),"",Données!$F$3)</f>
        <v>16:41</v>
      </c>
      <c r="I124" s="20">
        <f t="shared" si="14"/>
        <v>0.31666666666666671</v>
      </c>
      <c r="J124" s="20"/>
      <c r="K124" s="26" t="str" cm="1">
        <f t="array" ref="K124">IF(OR(C124=$U$19:$U$31),"FERIE","")</f>
        <v/>
      </c>
      <c r="L124" s="22"/>
      <c r="M124" s="62"/>
      <c r="N124" s="62"/>
      <c r="O124" s="60"/>
      <c r="P124" s="61"/>
      <c r="Q124" s="61"/>
      <c r="R124" s="60"/>
    </row>
    <row r="125" spans="1:18" ht="14.1" customHeight="1" x14ac:dyDescent="0.2">
      <c r="A125" s="39"/>
      <c r="B125" s="40"/>
      <c r="C125" s="18">
        <f t="shared" si="11"/>
        <v>44677</v>
      </c>
      <c r="D125" s="21" t="str">
        <f t="shared" si="12"/>
        <v>Mardi</v>
      </c>
      <c r="E125" s="28">
        <f>IF(OR(D125="Samedi",D125="Dimanche"),"",Données!$C$3)</f>
        <v>0.35416666666666669</v>
      </c>
      <c r="F125" s="28">
        <f>IF(OR(D125="Samedi",D125="Dimanche"),"",Données!$D$3)</f>
        <v>0.51250000000000007</v>
      </c>
      <c r="G125" s="28">
        <f>IF(OR(D125="Samedi",D125="Dimanche"),"",Données!$E$3)</f>
        <v>0.53680555555555554</v>
      </c>
      <c r="H125" s="28" t="str">
        <f>IF(OR(D125="Samedi",D125="Dimanche"),"",Données!$F$3)</f>
        <v>16:41</v>
      </c>
      <c r="I125" s="20">
        <f t="shared" si="14"/>
        <v>0.31666666666666671</v>
      </c>
      <c r="J125" s="20"/>
      <c r="K125" s="26" t="str" cm="1">
        <f t="array" ref="K125">IF(OR(C125=$U$19:$U$31),"FERIE","")</f>
        <v/>
      </c>
      <c r="L125" s="22"/>
      <c r="M125" s="62"/>
      <c r="N125" s="62"/>
      <c r="O125" s="60"/>
      <c r="P125" s="61"/>
      <c r="Q125" s="61"/>
      <c r="R125" s="60"/>
    </row>
    <row r="126" spans="1:18" ht="14.1" customHeight="1" x14ac:dyDescent="0.2">
      <c r="A126" s="39"/>
      <c r="B126" s="40"/>
      <c r="C126" s="18">
        <f t="shared" si="11"/>
        <v>44678</v>
      </c>
      <c r="D126" s="21" t="str">
        <f t="shared" si="12"/>
        <v>Mercredi</v>
      </c>
      <c r="E126" s="28">
        <f>IF(OR(D126="Samedi",D126="Dimanche"),"",Données!$C$3)</f>
        <v>0.35416666666666669</v>
      </c>
      <c r="F126" s="28">
        <f>IF(OR(D126="Samedi",D126="Dimanche"),"",Données!$D$3)</f>
        <v>0.51250000000000007</v>
      </c>
      <c r="G126" s="28">
        <f>IF(OR(D126="Samedi",D126="Dimanche"),"",Données!$E$3)</f>
        <v>0.53680555555555554</v>
      </c>
      <c r="H126" s="28" t="str">
        <f>IF(OR(D126="Samedi",D126="Dimanche"),"",Données!$F$3)</f>
        <v>16:41</v>
      </c>
      <c r="I126" s="20">
        <f t="shared" si="14"/>
        <v>0.31666666666666671</v>
      </c>
      <c r="J126" s="20"/>
      <c r="K126" s="26" t="str" cm="1">
        <f t="array" ref="K126">IF(OR(C126=$U$19:$U$31),"FERIE","")</f>
        <v/>
      </c>
      <c r="L126" s="22"/>
      <c r="M126" s="62"/>
      <c r="N126" s="62"/>
      <c r="O126" s="60"/>
      <c r="P126" s="61"/>
      <c r="Q126" s="61"/>
      <c r="R126" s="60"/>
    </row>
    <row r="127" spans="1:18" ht="14.1" customHeight="1" x14ac:dyDescent="0.2">
      <c r="A127" s="39"/>
      <c r="B127" s="40"/>
      <c r="C127" s="18">
        <f t="shared" si="11"/>
        <v>44679</v>
      </c>
      <c r="D127" s="21" t="str">
        <f t="shared" si="12"/>
        <v>Jeudi</v>
      </c>
      <c r="E127" s="28">
        <f>IF(OR(D127="Samedi",D127="Dimanche"),"",Données!$C$3)</f>
        <v>0.35416666666666669</v>
      </c>
      <c r="F127" s="28">
        <f>IF(OR(D127="Samedi",D127="Dimanche"),"",Données!$D$3)</f>
        <v>0.51250000000000007</v>
      </c>
      <c r="G127" s="28">
        <f>IF(OR(D127="Samedi",D127="Dimanche"),"",Données!$E$3)</f>
        <v>0.53680555555555554</v>
      </c>
      <c r="H127" s="28" t="str">
        <f>IF(OR(D127="Samedi",D127="Dimanche"),"",Données!$F$3)</f>
        <v>16:41</v>
      </c>
      <c r="I127" s="20">
        <f t="shared" si="14"/>
        <v>0.31666666666666671</v>
      </c>
      <c r="J127" s="20"/>
      <c r="K127" s="26" t="str" cm="1">
        <f t="array" ref="K127">IF(OR(C127=$U$19:$U$31),"FERIE","")</f>
        <v/>
      </c>
      <c r="L127" s="22"/>
      <c r="M127" s="62"/>
      <c r="N127" s="62"/>
      <c r="O127" s="60"/>
      <c r="P127" s="61"/>
      <c r="Q127" s="61"/>
      <c r="R127" s="60"/>
    </row>
    <row r="128" spans="1:18" ht="14.1" customHeight="1" x14ac:dyDescent="0.2">
      <c r="A128" s="39"/>
      <c r="B128" s="40"/>
      <c r="C128" s="18">
        <f t="shared" si="11"/>
        <v>44680</v>
      </c>
      <c r="D128" s="21" t="str">
        <f t="shared" si="12"/>
        <v>Vendredi</v>
      </c>
      <c r="E128" s="28">
        <f>IF(OR(D128="Samedi",D128="Dimanche"),"",Données!$C$3)</f>
        <v>0.35416666666666669</v>
      </c>
      <c r="F128" s="28">
        <f>IF(OR(D128="Samedi",D128="Dimanche"),"",Données!$D$3)</f>
        <v>0.51250000000000007</v>
      </c>
      <c r="G128" s="28">
        <f>IF(OR(D128="Samedi",D128="Dimanche"),"",Données!$E$3)</f>
        <v>0.53680555555555554</v>
      </c>
      <c r="H128" s="28" t="str">
        <f>IF(OR(D128="Samedi",D128="Dimanche"),"",Données!$F$3)</f>
        <v>16:41</v>
      </c>
      <c r="I128" s="20">
        <f t="shared" si="14"/>
        <v>0.31666666666666671</v>
      </c>
      <c r="J128" s="20"/>
      <c r="K128" s="26" t="str" cm="1">
        <f t="array" ref="K128">IF(OR(C128=$U$19:$U$31),"FERIE","")</f>
        <v/>
      </c>
      <c r="L128" s="22"/>
      <c r="M128" s="62"/>
      <c r="N128" s="62"/>
      <c r="O128" s="60"/>
      <c r="P128" s="61"/>
      <c r="Q128" s="61"/>
      <c r="R128" s="60"/>
    </row>
    <row r="129" spans="1:18" ht="14.1" customHeight="1" x14ac:dyDescent="0.2">
      <c r="A129" s="39"/>
      <c r="B129" s="40"/>
      <c r="C129" s="18">
        <f t="shared" si="11"/>
        <v>44681</v>
      </c>
      <c r="D129" s="21" t="str">
        <f t="shared" si="12"/>
        <v>Samedi</v>
      </c>
      <c r="E129" s="28" t="str">
        <f>IF(OR(D129="Samedi",D129="Dimanche"),"",Données!$C$3)</f>
        <v/>
      </c>
      <c r="F129" s="28" t="str">
        <f>IF(OR(D129="Samedi",D129="Dimanche"),"",Données!$D$3)</f>
        <v/>
      </c>
      <c r="G129" s="28" t="str">
        <f>IF(OR(D129="Samedi",D129="Dimanche"),"",Données!$E$3)</f>
        <v/>
      </c>
      <c r="H129" s="28" t="str">
        <f>IF(OR(D129="Samedi",D129="Dimanche"),"",Données!$F$3)</f>
        <v/>
      </c>
      <c r="I129" s="20" t="str">
        <f t="shared" si="14"/>
        <v/>
      </c>
      <c r="J129" s="20"/>
      <c r="K129" s="26" t="str" cm="1">
        <f t="array" ref="K129">IF(OR(C129=$U$19:$U$31),"FERIE","")</f>
        <v/>
      </c>
      <c r="L129" s="22"/>
      <c r="M129" s="62"/>
      <c r="N129" s="62"/>
      <c r="O129" s="60"/>
      <c r="P129" s="61"/>
      <c r="Q129" s="61"/>
      <c r="R129" s="60"/>
    </row>
    <row r="130" spans="1:18" ht="14.1" customHeight="1" x14ac:dyDescent="0.2">
      <c r="A130" s="39" t="str">
        <f t="shared" ref="A130" si="22">VLOOKUP(MONTH($C130),$V$8:$W$19,2,0)</f>
        <v>MAI</v>
      </c>
      <c r="B130" s="40"/>
      <c r="C130" s="18">
        <f t="shared" si="11"/>
        <v>44682</v>
      </c>
      <c r="D130" s="21" t="str">
        <f t="shared" si="12"/>
        <v>Dimanche</v>
      </c>
      <c r="E130" s="28" t="str">
        <f>IF(OR(D130="Samedi",D130="Dimanche"),"",Données!$C$3)</f>
        <v/>
      </c>
      <c r="F130" s="28" t="str">
        <f>IF(OR(D130="Samedi",D130="Dimanche"),"",Données!$D$3)</f>
        <v/>
      </c>
      <c r="G130" s="28" t="str">
        <f>IF(OR(D130="Samedi",D130="Dimanche"),"",Données!$E$3)</f>
        <v/>
      </c>
      <c r="H130" s="28" t="str">
        <f>IF(OR(D130="Samedi",D130="Dimanche"),"",Données!$F$3)</f>
        <v/>
      </c>
      <c r="I130" s="20" t="str">
        <f t="shared" si="14"/>
        <v/>
      </c>
      <c r="J130" s="20"/>
      <c r="K130" s="26" t="str" cm="1">
        <f t="array" ref="K130">IF(OR(C130=$U$19:$U$31),"FERIE","")</f>
        <v>FERIE</v>
      </c>
      <c r="L130" s="22">
        <f t="shared" ref="L130" si="23">IF(D130="Dimanche",SUM(I124:I130),"")</f>
        <v>1.5833333333333335</v>
      </c>
      <c r="M130" s="62">
        <f>SUMIF(K130:K160,"HCR",J130:J160)</f>
        <v>0</v>
      </c>
      <c r="N130" s="62">
        <f>SUMIF(K130:K160,"HPL",J130:J160)</f>
        <v>0</v>
      </c>
      <c r="O130" s="60">
        <f>N130*24</f>
        <v>0</v>
      </c>
      <c r="P130" s="61"/>
      <c r="Q130" s="61"/>
      <c r="R130" s="60">
        <f>O130-(P130+Q130)</f>
        <v>0</v>
      </c>
    </row>
    <row r="131" spans="1:18" ht="14.1" customHeight="1" x14ac:dyDescent="0.2">
      <c r="A131" s="39"/>
      <c r="B131" s="40">
        <v>18</v>
      </c>
      <c r="C131" s="18">
        <f t="shared" si="11"/>
        <v>44683</v>
      </c>
      <c r="D131" s="21" t="str">
        <f t="shared" si="12"/>
        <v>Lundi</v>
      </c>
      <c r="E131" s="28">
        <f>IF(OR(D131="Samedi",D131="Dimanche"),"",Données!$C$3)</f>
        <v>0.35416666666666669</v>
      </c>
      <c r="F131" s="28">
        <f>IF(OR(D131="Samedi",D131="Dimanche"),"",Données!$D$3)</f>
        <v>0.51250000000000007</v>
      </c>
      <c r="G131" s="28">
        <f>IF(OR(D131="Samedi",D131="Dimanche"),"",Données!$E$3)</f>
        <v>0.53680555555555554</v>
      </c>
      <c r="H131" s="28" t="str">
        <f>IF(OR(D131="Samedi",D131="Dimanche"),"",Données!$F$3)</f>
        <v>16:41</v>
      </c>
      <c r="I131" s="20">
        <f t="shared" si="14"/>
        <v>0.31666666666666671</v>
      </c>
      <c r="J131" s="20"/>
      <c r="K131" s="26" t="str" cm="1">
        <f t="array" ref="K131">IF(OR(C131=$U$19:$U$31),"FERIE","")</f>
        <v/>
      </c>
      <c r="L131" s="22"/>
      <c r="M131" s="62"/>
      <c r="N131" s="62"/>
      <c r="O131" s="60"/>
      <c r="P131" s="61"/>
      <c r="Q131" s="61"/>
      <c r="R131" s="60"/>
    </row>
    <row r="132" spans="1:18" ht="14.1" customHeight="1" x14ac:dyDescent="0.2">
      <c r="A132" s="39"/>
      <c r="B132" s="40"/>
      <c r="C132" s="18">
        <f t="shared" si="11"/>
        <v>44684</v>
      </c>
      <c r="D132" s="21" t="str">
        <f t="shared" si="12"/>
        <v>Mardi</v>
      </c>
      <c r="E132" s="28">
        <f>IF(OR(D132="Samedi",D132="Dimanche"),"",Données!$C$3)</f>
        <v>0.35416666666666669</v>
      </c>
      <c r="F132" s="28">
        <f>IF(OR(D132="Samedi",D132="Dimanche"),"",Données!$D$3)</f>
        <v>0.51250000000000007</v>
      </c>
      <c r="G132" s="28">
        <f>IF(OR(D132="Samedi",D132="Dimanche"),"",Données!$E$3)</f>
        <v>0.53680555555555554</v>
      </c>
      <c r="H132" s="28" t="str">
        <f>IF(OR(D132="Samedi",D132="Dimanche"),"",Données!$F$3)</f>
        <v>16:41</v>
      </c>
      <c r="I132" s="20">
        <f t="shared" si="14"/>
        <v>0.31666666666666671</v>
      </c>
      <c r="J132" s="20"/>
      <c r="K132" s="26" t="str" cm="1">
        <f t="array" ref="K132">IF(OR(C132=$U$19:$U$31),"FERIE","")</f>
        <v/>
      </c>
      <c r="L132" s="22"/>
      <c r="M132" s="62"/>
      <c r="N132" s="62"/>
      <c r="O132" s="60"/>
      <c r="P132" s="61"/>
      <c r="Q132" s="61"/>
      <c r="R132" s="60"/>
    </row>
    <row r="133" spans="1:18" ht="14.1" customHeight="1" x14ac:dyDescent="0.2">
      <c r="A133" s="39"/>
      <c r="B133" s="40"/>
      <c r="C133" s="18">
        <f t="shared" si="11"/>
        <v>44685</v>
      </c>
      <c r="D133" s="21" t="str">
        <f t="shared" si="12"/>
        <v>Mercredi</v>
      </c>
      <c r="E133" s="28">
        <f>IF(OR(D133="Samedi",D133="Dimanche"),"",Données!$C$3)</f>
        <v>0.35416666666666669</v>
      </c>
      <c r="F133" s="28">
        <f>IF(OR(D133="Samedi",D133="Dimanche"),"",Données!$D$3)</f>
        <v>0.51250000000000007</v>
      </c>
      <c r="G133" s="28">
        <f>IF(OR(D133="Samedi",D133="Dimanche"),"",Données!$E$3)</f>
        <v>0.53680555555555554</v>
      </c>
      <c r="H133" s="28" t="str">
        <f>IF(OR(D133="Samedi",D133="Dimanche"),"",Données!$F$3)</f>
        <v>16:41</v>
      </c>
      <c r="I133" s="20">
        <f t="shared" si="14"/>
        <v>0.31666666666666671</v>
      </c>
      <c r="J133" s="20"/>
      <c r="K133" s="26" t="str" cm="1">
        <f t="array" ref="K133">IF(OR(C133=$U$19:$U$31),"FERIE","")</f>
        <v/>
      </c>
      <c r="L133" s="22"/>
      <c r="M133" s="62"/>
      <c r="N133" s="62"/>
      <c r="O133" s="60"/>
      <c r="P133" s="61"/>
      <c r="Q133" s="61"/>
      <c r="R133" s="60"/>
    </row>
    <row r="134" spans="1:18" ht="14.1" customHeight="1" x14ac:dyDescent="0.2">
      <c r="A134" s="39"/>
      <c r="B134" s="40"/>
      <c r="C134" s="18">
        <f t="shared" si="11"/>
        <v>44686</v>
      </c>
      <c r="D134" s="21" t="str">
        <f t="shared" si="12"/>
        <v>Jeudi</v>
      </c>
      <c r="E134" s="28">
        <f>IF(OR(D134="Samedi",D134="Dimanche"),"",Données!$C$3)</f>
        <v>0.35416666666666669</v>
      </c>
      <c r="F134" s="28">
        <f>IF(OR(D134="Samedi",D134="Dimanche"),"",Données!$D$3)</f>
        <v>0.51250000000000007</v>
      </c>
      <c r="G134" s="28">
        <f>IF(OR(D134="Samedi",D134="Dimanche"),"",Données!$E$3)</f>
        <v>0.53680555555555554</v>
      </c>
      <c r="H134" s="28" t="str">
        <f>IF(OR(D134="Samedi",D134="Dimanche"),"",Données!$F$3)</f>
        <v>16:41</v>
      </c>
      <c r="I134" s="20">
        <f t="shared" si="14"/>
        <v>0.31666666666666671</v>
      </c>
      <c r="J134" s="20"/>
      <c r="K134" s="26" t="str" cm="1">
        <f t="array" ref="K134">IF(OR(C134=$U$19:$U$31),"FERIE","")</f>
        <v/>
      </c>
      <c r="L134" s="22"/>
      <c r="M134" s="62"/>
      <c r="N134" s="62"/>
      <c r="O134" s="60"/>
      <c r="P134" s="61"/>
      <c r="Q134" s="61"/>
      <c r="R134" s="60"/>
    </row>
    <row r="135" spans="1:18" ht="14.1" customHeight="1" x14ac:dyDescent="0.2">
      <c r="A135" s="39"/>
      <c r="B135" s="40"/>
      <c r="C135" s="18">
        <f t="shared" si="11"/>
        <v>44687</v>
      </c>
      <c r="D135" s="21" t="str">
        <f t="shared" si="12"/>
        <v>Vendredi</v>
      </c>
      <c r="E135" s="28">
        <f>IF(OR(D135="Samedi",D135="Dimanche"),"",Données!$C$3)</f>
        <v>0.35416666666666669</v>
      </c>
      <c r="F135" s="28">
        <f>IF(OR(D135="Samedi",D135="Dimanche"),"",Données!$D$3)</f>
        <v>0.51250000000000007</v>
      </c>
      <c r="G135" s="28">
        <f>IF(OR(D135="Samedi",D135="Dimanche"),"",Données!$E$3)</f>
        <v>0.53680555555555554</v>
      </c>
      <c r="H135" s="28" t="str">
        <f>IF(OR(D135="Samedi",D135="Dimanche"),"",Données!$F$3)</f>
        <v>16:41</v>
      </c>
      <c r="I135" s="20">
        <f t="shared" si="14"/>
        <v>0.31666666666666671</v>
      </c>
      <c r="J135" s="20"/>
      <c r="K135" s="26" t="str" cm="1">
        <f t="array" ref="K135">IF(OR(C135=$U$19:$U$31),"FERIE","")</f>
        <v/>
      </c>
      <c r="L135" s="22"/>
      <c r="M135" s="62"/>
      <c r="N135" s="62"/>
      <c r="O135" s="60"/>
      <c r="P135" s="61"/>
      <c r="Q135" s="61"/>
      <c r="R135" s="60"/>
    </row>
    <row r="136" spans="1:18" ht="14.1" customHeight="1" x14ac:dyDescent="0.2">
      <c r="A136" s="39"/>
      <c r="B136" s="40"/>
      <c r="C136" s="18">
        <f t="shared" si="11"/>
        <v>44688</v>
      </c>
      <c r="D136" s="21" t="str">
        <f t="shared" si="12"/>
        <v>Samedi</v>
      </c>
      <c r="E136" s="28" t="str">
        <f>IF(OR(D136="Samedi",D136="Dimanche"),"",Données!$C$3)</f>
        <v/>
      </c>
      <c r="F136" s="28" t="str">
        <f>IF(OR(D136="Samedi",D136="Dimanche"),"",Données!$D$3)</f>
        <v/>
      </c>
      <c r="G136" s="28" t="str">
        <f>IF(OR(D136="Samedi",D136="Dimanche"),"",Données!$E$3)</f>
        <v/>
      </c>
      <c r="H136" s="28" t="str">
        <f>IF(OR(D136="Samedi",D136="Dimanche"),"",Données!$F$3)</f>
        <v/>
      </c>
      <c r="I136" s="20" t="str">
        <f t="shared" si="14"/>
        <v/>
      </c>
      <c r="J136" s="20"/>
      <c r="K136" s="26" t="str" cm="1">
        <f t="array" ref="K136">IF(OR(C136=$U$19:$U$31),"FERIE","")</f>
        <v/>
      </c>
      <c r="L136" s="22"/>
      <c r="M136" s="62"/>
      <c r="N136" s="62"/>
      <c r="O136" s="60"/>
      <c r="P136" s="61"/>
      <c r="Q136" s="61"/>
      <c r="R136" s="60"/>
    </row>
    <row r="137" spans="1:18" ht="14.1" customHeight="1" x14ac:dyDescent="0.2">
      <c r="A137" s="39"/>
      <c r="B137" s="40"/>
      <c r="C137" s="18">
        <f t="shared" si="11"/>
        <v>44689</v>
      </c>
      <c r="D137" s="21" t="str">
        <f t="shared" si="12"/>
        <v>Dimanche</v>
      </c>
      <c r="E137" s="28" t="str">
        <f>IF(OR(D137="Samedi",D137="Dimanche"),"",Données!$C$3)</f>
        <v/>
      </c>
      <c r="F137" s="28" t="str">
        <f>IF(OR(D137="Samedi",D137="Dimanche"),"",Données!$D$3)</f>
        <v/>
      </c>
      <c r="G137" s="28" t="str">
        <f>IF(OR(D137="Samedi",D137="Dimanche"),"",Données!$E$3)</f>
        <v/>
      </c>
      <c r="H137" s="28" t="str">
        <f>IF(OR(D137="Samedi",D137="Dimanche"),"",Données!$F$3)</f>
        <v/>
      </c>
      <c r="I137" s="20" t="str">
        <f t="shared" si="14"/>
        <v/>
      </c>
      <c r="J137" s="20"/>
      <c r="K137" s="26" t="str" cm="1">
        <f t="array" ref="K137">IF(OR(C137=$U$19:$U$31),"FERIE","")</f>
        <v>FERIE</v>
      </c>
      <c r="L137" s="22">
        <f t="shared" ref="L137" si="24">IF(D137="Dimanche",SUM(I131:I137),"")</f>
        <v>1.5833333333333335</v>
      </c>
      <c r="M137" s="62"/>
      <c r="N137" s="62"/>
      <c r="O137" s="60"/>
      <c r="P137" s="61"/>
      <c r="Q137" s="61"/>
      <c r="R137" s="60"/>
    </row>
    <row r="138" spans="1:18" ht="14.1" customHeight="1" x14ac:dyDescent="0.2">
      <c r="A138" s="39"/>
      <c r="B138" s="40">
        <v>19</v>
      </c>
      <c r="C138" s="18">
        <f t="shared" si="11"/>
        <v>44690</v>
      </c>
      <c r="D138" s="21" t="str">
        <f t="shared" si="12"/>
        <v>Lundi</v>
      </c>
      <c r="E138" s="28">
        <f>IF(OR(D138="Samedi",D138="Dimanche"),"",Données!$C$3)</f>
        <v>0.35416666666666669</v>
      </c>
      <c r="F138" s="28">
        <f>IF(OR(D138="Samedi",D138="Dimanche"),"",Données!$D$3)</f>
        <v>0.51250000000000007</v>
      </c>
      <c r="G138" s="28">
        <f>IF(OR(D138="Samedi",D138="Dimanche"),"",Données!$E$3)</f>
        <v>0.53680555555555554</v>
      </c>
      <c r="H138" s="28" t="str">
        <f>IF(OR(D138="Samedi",D138="Dimanche"),"",Données!$F$3)</f>
        <v>16:41</v>
      </c>
      <c r="I138" s="20">
        <f t="shared" si="14"/>
        <v>0.31666666666666671</v>
      </c>
      <c r="J138" s="20"/>
      <c r="K138" s="26" t="str" cm="1">
        <f t="array" ref="K138">IF(OR(C138=$U$19:$U$31),"FERIE","")</f>
        <v/>
      </c>
      <c r="L138" s="22"/>
      <c r="M138" s="62"/>
      <c r="N138" s="62"/>
      <c r="O138" s="60"/>
      <c r="P138" s="61"/>
      <c r="Q138" s="61"/>
      <c r="R138" s="60"/>
    </row>
    <row r="139" spans="1:18" ht="14.1" customHeight="1" x14ac:dyDescent="0.2">
      <c r="A139" s="39"/>
      <c r="B139" s="40"/>
      <c r="C139" s="18">
        <f t="shared" ref="C139:C202" si="25">IF(ISERROR(IF((C138+1)&lt;=$C$6,(C138+1),"")),"",IF((C138+1)&lt;=$C$6,(C138+1),""))</f>
        <v>44691</v>
      </c>
      <c r="D139" s="21" t="str">
        <f t="shared" ref="D139:D202" si="26">IF(ISERROR(VLOOKUP(WEEKDAY($C139),$V$21:$W$27,2,0)),"",VLOOKUP(WEEKDAY($C139),$V$21:$W$27,2,0))</f>
        <v>Mardi</v>
      </c>
      <c r="E139" s="28">
        <f>IF(OR(D139="Samedi",D139="Dimanche"),"",Données!$C$3)</f>
        <v>0.35416666666666669</v>
      </c>
      <c r="F139" s="28">
        <f>IF(OR(D139="Samedi",D139="Dimanche"),"",Données!$D$3)</f>
        <v>0.51250000000000007</v>
      </c>
      <c r="G139" s="28">
        <f>IF(OR(D139="Samedi",D139="Dimanche"),"",Données!$E$3)</f>
        <v>0.53680555555555554</v>
      </c>
      <c r="H139" s="28" t="str">
        <f>IF(OR(D139="Samedi",D139="Dimanche"),"",Données!$F$3)</f>
        <v>16:41</v>
      </c>
      <c r="I139" s="20">
        <f t="shared" si="14"/>
        <v>0.31666666666666671</v>
      </c>
      <c r="J139" s="20"/>
      <c r="K139" s="26" t="str" cm="1">
        <f t="array" ref="K139">IF(OR(C139=$U$19:$U$31),"FERIE","")</f>
        <v/>
      </c>
      <c r="L139" s="22"/>
      <c r="M139" s="62"/>
      <c r="N139" s="62"/>
      <c r="O139" s="60"/>
      <c r="P139" s="61"/>
      <c r="Q139" s="61"/>
      <c r="R139" s="60"/>
    </row>
    <row r="140" spans="1:18" ht="14.1" customHeight="1" x14ac:dyDescent="0.2">
      <c r="A140" s="39"/>
      <c r="B140" s="40"/>
      <c r="C140" s="18">
        <f t="shared" si="25"/>
        <v>44692</v>
      </c>
      <c r="D140" s="21" t="str">
        <f t="shared" si="26"/>
        <v>Mercredi</v>
      </c>
      <c r="E140" s="28">
        <f>IF(OR(D140="Samedi",D140="Dimanche"),"",Données!$C$3)</f>
        <v>0.35416666666666669</v>
      </c>
      <c r="F140" s="28">
        <f>IF(OR(D140="Samedi",D140="Dimanche"),"",Données!$D$3)</f>
        <v>0.51250000000000007</v>
      </c>
      <c r="G140" s="28">
        <f>IF(OR(D140="Samedi",D140="Dimanche"),"",Données!$E$3)</f>
        <v>0.53680555555555554</v>
      </c>
      <c r="H140" s="28" t="str">
        <f>IF(OR(D140="Samedi",D140="Dimanche"),"",Données!$F$3)</f>
        <v>16:41</v>
      </c>
      <c r="I140" s="20">
        <f t="shared" si="14"/>
        <v>0.31666666666666671</v>
      </c>
      <c r="J140" s="20"/>
      <c r="K140" s="26" t="str" cm="1">
        <f t="array" ref="K140">IF(OR(C140=$U$19:$U$31),"FERIE","")</f>
        <v/>
      </c>
      <c r="L140" s="22"/>
      <c r="M140" s="62"/>
      <c r="N140" s="62"/>
      <c r="O140" s="60"/>
      <c r="P140" s="61"/>
      <c r="Q140" s="61"/>
      <c r="R140" s="60"/>
    </row>
    <row r="141" spans="1:18" ht="14.1" customHeight="1" x14ac:dyDescent="0.2">
      <c r="A141" s="39"/>
      <c r="B141" s="40"/>
      <c r="C141" s="18">
        <f t="shared" si="25"/>
        <v>44693</v>
      </c>
      <c r="D141" s="21" t="str">
        <f t="shared" si="26"/>
        <v>Jeudi</v>
      </c>
      <c r="E141" s="28">
        <f>IF(OR(D141="Samedi",D141="Dimanche"),"",Données!$C$3)</f>
        <v>0.35416666666666669</v>
      </c>
      <c r="F141" s="28">
        <f>IF(OR(D141="Samedi",D141="Dimanche"),"",Données!$D$3)</f>
        <v>0.51250000000000007</v>
      </c>
      <c r="G141" s="28">
        <f>IF(OR(D141="Samedi",D141="Dimanche"),"",Données!$E$3)</f>
        <v>0.53680555555555554</v>
      </c>
      <c r="H141" s="28" t="str">
        <f>IF(OR(D141="Samedi",D141="Dimanche"),"",Données!$F$3)</f>
        <v>16:41</v>
      </c>
      <c r="I141" s="20">
        <f t="shared" si="14"/>
        <v>0.31666666666666671</v>
      </c>
      <c r="J141" s="20"/>
      <c r="K141" s="26" t="str" cm="1">
        <f t="array" ref="K141">IF(OR(C141=$U$19:$U$31),"FERIE","")</f>
        <v/>
      </c>
      <c r="L141" s="22"/>
      <c r="M141" s="62"/>
      <c r="N141" s="62"/>
      <c r="O141" s="60"/>
      <c r="P141" s="61"/>
      <c r="Q141" s="61"/>
      <c r="R141" s="60"/>
    </row>
    <row r="142" spans="1:18" ht="14.1" customHeight="1" x14ac:dyDescent="0.2">
      <c r="A142" s="39"/>
      <c r="B142" s="40"/>
      <c r="C142" s="18">
        <f t="shared" si="25"/>
        <v>44694</v>
      </c>
      <c r="D142" s="21" t="str">
        <f t="shared" si="26"/>
        <v>Vendredi</v>
      </c>
      <c r="E142" s="28">
        <f>IF(OR(D142="Samedi",D142="Dimanche"),"",Données!$C$3)</f>
        <v>0.35416666666666669</v>
      </c>
      <c r="F142" s="28">
        <f>IF(OR(D142="Samedi",D142="Dimanche"),"",Données!$D$3)</f>
        <v>0.51250000000000007</v>
      </c>
      <c r="G142" s="28">
        <f>IF(OR(D142="Samedi",D142="Dimanche"),"",Données!$E$3)</f>
        <v>0.53680555555555554</v>
      </c>
      <c r="H142" s="28" t="str">
        <f>IF(OR(D142="Samedi",D142="Dimanche"),"",Données!$F$3)</f>
        <v>16:41</v>
      </c>
      <c r="I142" s="20">
        <f t="shared" si="14"/>
        <v>0.31666666666666671</v>
      </c>
      <c r="J142" s="20"/>
      <c r="K142" s="26" t="str" cm="1">
        <f t="array" ref="K142">IF(OR(C142=$U$19:$U$31),"FERIE","")</f>
        <v/>
      </c>
      <c r="L142" s="22"/>
      <c r="M142" s="62"/>
      <c r="N142" s="62"/>
      <c r="O142" s="60"/>
      <c r="P142" s="61"/>
      <c r="Q142" s="61"/>
      <c r="R142" s="60"/>
    </row>
    <row r="143" spans="1:18" ht="14.1" customHeight="1" x14ac:dyDescent="0.2">
      <c r="A143" s="39"/>
      <c r="B143" s="40"/>
      <c r="C143" s="18">
        <f t="shared" si="25"/>
        <v>44695</v>
      </c>
      <c r="D143" s="21" t="str">
        <f t="shared" si="26"/>
        <v>Samedi</v>
      </c>
      <c r="E143" s="28" t="str">
        <f>IF(OR(D143="Samedi",D143="Dimanche"),"",Données!$C$3)</f>
        <v/>
      </c>
      <c r="F143" s="28" t="str">
        <f>IF(OR(D143="Samedi",D143="Dimanche"),"",Données!$D$3)</f>
        <v/>
      </c>
      <c r="G143" s="28" t="str">
        <f>IF(OR(D143="Samedi",D143="Dimanche"),"",Données!$E$3)</f>
        <v/>
      </c>
      <c r="H143" s="28" t="str">
        <f>IF(OR(D143="Samedi",D143="Dimanche"),"",Données!$F$3)</f>
        <v/>
      </c>
      <c r="I143" s="20" t="str">
        <f t="shared" si="14"/>
        <v/>
      </c>
      <c r="J143" s="20"/>
      <c r="K143" s="26" t="str" cm="1">
        <f t="array" ref="K143">IF(OR(C143=$U$19:$U$31),"FERIE","")</f>
        <v/>
      </c>
      <c r="L143" s="22"/>
      <c r="M143" s="62"/>
      <c r="N143" s="62"/>
      <c r="O143" s="60"/>
      <c r="P143" s="61"/>
      <c r="Q143" s="61"/>
      <c r="R143" s="60"/>
    </row>
    <row r="144" spans="1:18" ht="14.1" customHeight="1" x14ac:dyDescent="0.2">
      <c r="A144" s="39"/>
      <c r="B144" s="40"/>
      <c r="C144" s="18">
        <f t="shared" si="25"/>
        <v>44696</v>
      </c>
      <c r="D144" s="21" t="str">
        <f t="shared" si="26"/>
        <v>Dimanche</v>
      </c>
      <c r="E144" s="28" t="str">
        <f>IF(OR(D144="Samedi",D144="Dimanche"),"",Données!$C$3)</f>
        <v/>
      </c>
      <c r="F144" s="28" t="str">
        <f>IF(OR(D144="Samedi",D144="Dimanche"),"",Données!$D$3)</f>
        <v/>
      </c>
      <c r="G144" s="28" t="str">
        <f>IF(OR(D144="Samedi",D144="Dimanche"),"",Données!$E$3)</f>
        <v/>
      </c>
      <c r="H144" s="28" t="str">
        <f>IF(OR(D144="Samedi",D144="Dimanche"),"",Données!$F$3)</f>
        <v/>
      </c>
      <c r="I144" s="20" t="str">
        <f t="shared" si="14"/>
        <v/>
      </c>
      <c r="J144" s="20"/>
      <c r="K144" s="26" t="str" cm="1">
        <f t="array" ref="K144">IF(OR(C144=$U$19:$U$31),"FERIE","")</f>
        <v/>
      </c>
      <c r="L144" s="22">
        <f t="shared" ref="L144" si="27">IF(D144="Dimanche",SUM(I138:I144),"")</f>
        <v>1.5833333333333335</v>
      </c>
      <c r="M144" s="62"/>
      <c r="N144" s="62"/>
      <c r="O144" s="60"/>
      <c r="P144" s="61"/>
      <c r="Q144" s="61"/>
      <c r="R144" s="60"/>
    </row>
    <row r="145" spans="1:18" ht="14.1" customHeight="1" x14ac:dyDescent="0.2">
      <c r="A145" s="39"/>
      <c r="B145" s="40">
        <v>20</v>
      </c>
      <c r="C145" s="18">
        <f t="shared" si="25"/>
        <v>44697</v>
      </c>
      <c r="D145" s="21" t="str">
        <f t="shared" si="26"/>
        <v>Lundi</v>
      </c>
      <c r="E145" s="28">
        <f>IF(OR(D145="Samedi",D145="Dimanche"),"",Données!$C$3)</f>
        <v>0.35416666666666669</v>
      </c>
      <c r="F145" s="28">
        <f>IF(OR(D145="Samedi",D145="Dimanche"),"",Données!$D$3)</f>
        <v>0.51250000000000007</v>
      </c>
      <c r="G145" s="28">
        <f>IF(OR(D145="Samedi",D145="Dimanche"),"",Données!$E$3)</f>
        <v>0.53680555555555554</v>
      </c>
      <c r="H145" s="28" t="str">
        <f>IF(OR(D145="Samedi",D145="Dimanche"),"",Données!$F$3)</f>
        <v>16:41</v>
      </c>
      <c r="I145" s="20">
        <f t="shared" si="14"/>
        <v>0.31666666666666671</v>
      </c>
      <c r="J145" s="20"/>
      <c r="K145" s="26" t="str" cm="1">
        <f t="array" ref="K145">IF(OR(C145=$U$19:$U$31),"FERIE","")</f>
        <v/>
      </c>
      <c r="L145" s="22"/>
      <c r="M145" s="62"/>
      <c r="N145" s="62"/>
      <c r="O145" s="60"/>
      <c r="P145" s="61"/>
      <c r="Q145" s="61"/>
      <c r="R145" s="60"/>
    </row>
    <row r="146" spans="1:18" ht="14.1" customHeight="1" x14ac:dyDescent="0.2">
      <c r="A146" s="39"/>
      <c r="B146" s="40"/>
      <c r="C146" s="18">
        <f t="shared" si="25"/>
        <v>44698</v>
      </c>
      <c r="D146" s="21" t="str">
        <f t="shared" si="26"/>
        <v>Mardi</v>
      </c>
      <c r="E146" s="28">
        <f>IF(OR(D146="Samedi",D146="Dimanche"),"",Données!$C$3)</f>
        <v>0.35416666666666669</v>
      </c>
      <c r="F146" s="28">
        <f>IF(OR(D146="Samedi",D146="Dimanche"),"",Données!$D$3)</f>
        <v>0.51250000000000007</v>
      </c>
      <c r="G146" s="28">
        <f>IF(OR(D146="Samedi",D146="Dimanche"),"",Données!$E$3)</f>
        <v>0.53680555555555554</v>
      </c>
      <c r="H146" s="28" t="str">
        <f>IF(OR(D146="Samedi",D146="Dimanche"),"",Données!$F$3)</f>
        <v>16:41</v>
      </c>
      <c r="I146" s="20">
        <f t="shared" si="14"/>
        <v>0.31666666666666671</v>
      </c>
      <c r="J146" s="20"/>
      <c r="K146" s="26" t="str" cm="1">
        <f t="array" ref="K146">IF(OR(C146=$U$19:$U$31),"FERIE","")</f>
        <v/>
      </c>
      <c r="L146" s="22"/>
      <c r="M146" s="62"/>
      <c r="N146" s="62"/>
      <c r="O146" s="60"/>
      <c r="P146" s="61"/>
      <c r="Q146" s="61"/>
      <c r="R146" s="60"/>
    </row>
    <row r="147" spans="1:18" ht="14.1" customHeight="1" x14ac:dyDescent="0.2">
      <c r="A147" s="39"/>
      <c r="B147" s="40"/>
      <c r="C147" s="18">
        <f t="shared" si="25"/>
        <v>44699</v>
      </c>
      <c r="D147" s="21" t="str">
        <f t="shared" si="26"/>
        <v>Mercredi</v>
      </c>
      <c r="E147" s="28">
        <f>IF(OR(D147="Samedi",D147="Dimanche"),"",Données!$C$3)</f>
        <v>0.35416666666666669</v>
      </c>
      <c r="F147" s="28">
        <f>IF(OR(D147="Samedi",D147="Dimanche"),"",Données!$D$3)</f>
        <v>0.51250000000000007</v>
      </c>
      <c r="G147" s="28">
        <f>IF(OR(D147="Samedi",D147="Dimanche"),"",Données!$E$3)</f>
        <v>0.53680555555555554</v>
      </c>
      <c r="H147" s="28" t="str">
        <f>IF(OR(D147="Samedi",D147="Dimanche"),"",Données!$F$3)</f>
        <v>16:41</v>
      </c>
      <c r="I147" s="20">
        <f t="shared" ref="I147:I210" si="28">IFERROR(IF(OR(D147="samedi",D147="dimanche")*(F147-E147)+(H147-G147)=0,"",F147-E147+(H147-G147)),"")</f>
        <v>0.31666666666666671</v>
      </c>
      <c r="J147" s="20"/>
      <c r="K147" s="26" t="str" cm="1">
        <f t="array" ref="K147">IF(OR(C147=$U$19:$U$31),"FERIE","")</f>
        <v/>
      </c>
      <c r="L147" s="22"/>
      <c r="M147" s="62"/>
      <c r="N147" s="62"/>
      <c r="O147" s="60"/>
      <c r="P147" s="61"/>
      <c r="Q147" s="61"/>
      <c r="R147" s="60"/>
    </row>
    <row r="148" spans="1:18" ht="14.1" customHeight="1" x14ac:dyDescent="0.2">
      <c r="A148" s="39"/>
      <c r="B148" s="40"/>
      <c r="C148" s="18">
        <f t="shared" si="25"/>
        <v>44700</v>
      </c>
      <c r="D148" s="21" t="str">
        <f t="shared" si="26"/>
        <v>Jeudi</v>
      </c>
      <c r="E148" s="28">
        <f>IF(OR(D148="Samedi",D148="Dimanche"),"",Données!$C$3)</f>
        <v>0.35416666666666669</v>
      </c>
      <c r="F148" s="28">
        <f>IF(OR(D148="Samedi",D148="Dimanche"),"",Données!$D$3)</f>
        <v>0.51250000000000007</v>
      </c>
      <c r="G148" s="28">
        <f>IF(OR(D148="Samedi",D148="Dimanche"),"",Données!$E$3)</f>
        <v>0.53680555555555554</v>
      </c>
      <c r="H148" s="28" t="str">
        <f>IF(OR(D148="Samedi",D148="Dimanche"),"",Données!$F$3)</f>
        <v>16:41</v>
      </c>
      <c r="I148" s="20">
        <f t="shared" si="28"/>
        <v>0.31666666666666671</v>
      </c>
      <c r="J148" s="20"/>
      <c r="K148" s="26" t="str" cm="1">
        <f t="array" ref="K148">IF(OR(C148=$U$19:$U$31),"FERIE","")</f>
        <v/>
      </c>
      <c r="L148" s="22"/>
      <c r="M148" s="62"/>
      <c r="N148" s="62"/>
      <c r="O148" s="60"/>
      <c r="P148" s="61"/>
      <c r="Q148" s="61"/>
      <c r="R148" s="60"/>
    </row>
    <row r="149" spans="1:18" ht="14.1" customHeight="1" x14ac:dyDescent="0.2">
      <c r="A149" s="39"/>
      <c r="B149" s="40"/>
      <c r="C149" s="18">
        <f t="shared" si="25"/>
        <v>44701</v>
      </c>
      <c r="D149" s="21" t="str">
        <f t="shared" si="26"/>
        <v>Vendredi</v>
      </c>
      <c r="E149" s="28">
        <f>IF(OR(D149="Samedi",D149="Dimanche"),"",Données!$C$3)</f>
        <v>0.35416666666666669</v>
      </c>
      <c r="F149" s="28">
        <f>IF(OR(D149="Samedi",D149="Dimanche"),"",Données!$D$3)</f>
        <v>0.51250000000000007</v>
      </c>
      <c r="G149" s="28">
        <f>IF(OR(D149="Samedi",D149="Dimanche"),"",Données!$E$3)</f>
        <v>0.53680555555555554</v>
      </c>
      <c r="H149" s="28" t="str">
        <f>IF(OR(D149="Samedi",D149="Dimanche"),"",Données!$F$3)</f>
        <v>16:41</v>
      </c>
      <c r="I149" s="20">
        <f t="shared" si="28"/>
        <v>0.31666666666666671</v>
      </c>
      <c r="J149" s="20"/>
      <c r="K149" s="26" t="str" cm="1">
        <f t="array" ref="K149">IF(OR(C149=$U$19:$U$31),"FERIE","")</f>
        <v/>
      </c>
      <c r="L149" s="22"/>
      <c r="M149" s="62"/>
      <c r="N149" s="62"/>
      <c r="O149" s="60"/>
      <c r="P149" s="61"/>
      <c r="Q149" s="61"/>
      <c r="R149" s="60"/>
    </row>
    <row r="150" spans="1:18" ht="14.1" customHeight="1" x14ac:dyDescent="0.2">
      <c r="A150" s="39"/>
      <c r="B150" s="40"/>
      <c r="C150" s="18">
        <f t="shared" si="25"/>
        <v>44702</v>
      </c>
      <c r="D150" s="21" t="str">
        <f t="shared" si="26"/>
        <v>Samedi</v>
      </c>
      <c r="E150" s="28" t="str">
        <f>IF(OR(D150="Samedi",D150="Dimanche"),"",Données!$C$3)</f>
        <v/>
      </c>
      <c r="F150" s="28" t="str">
        <f>IF(OR(D150="Samedi",D150="Dimanche"),"",Données!$D$3)</f>
        <v/>
      </c>
      <c r="G150" s="28" t="str">
        <f>IF(OR(D150="Samedi",D150="Dimanche"),"",Données!$E$3)</f>
        <v/>
      </c>
      <c r="H150" s="28" t="str">
        <f>IF(OR(D150="Samedi",D150="Dimanche"),"",Données!$F$3)</f>
        <v/>
      </c>
      <c r="I150" s="20" t="str">
        <f t="shared" si="28"/>
        <v/>
      </c>
      <c r="J150" s="20"/>
      <c r="K150" s="26" t="str" cm="1">
        <f t="array" ref="K150">IF(OR(C150=$U$19:$U$31),"FERIE","")</f>
        <v/>
      </c>
      <c r="L150" s="22"/>
      <c r="M150" s="62"/>
      <c r="N150" s="62"/>
      <c r="O150" s="60"/>
      <c r="P150" s="61"/>
      <c r="Q150" s="61"/>
      <c r="R150" s="60"/>
    </row>
    <row r="151" spans="1:18" ht="14.1" customHeight="1" x14ac:dyDescent="0.2">
      <c r="A151" s="39"/>
      <c r="B151" s="40"/>
      <c r="C151" s="18">
        <f t="shared" si="25"/>
        <v>44703</v>
      </c>
      <c r="D151" s="21" t="str">
        <f t="shared" si="26"/>
        <v>Dimanche</v>
      </c>
      <c r="E151" s="28" t="str">
        <f>IF(OR(D151="Samedi",D151="Dimanche"),"",Données!$C$3)</f>
        <v/>
      </c>
      <c r="F151" s="28" t="str">
        <f>IF(OR(D151="Samedi",D151="Dimanche"),"",Données!$D$3)</f>
        <v/>
      </c>
      <c r="G151" s="28" t="str">
        <f>IF(OR(D151="Samedi",D151="Dimanche"),"",Données!$E$3)</f>
        <v/>
      </c>
      <c r="H151" s="28" t="str">
        <f>IF(OR(D151="Samedi",D151="Dimanche"),"",Données!$F$3)</f>
        <v/>
      </c>
      <c r="I151" s="20" t="str">
        <f t="shared" si="28"/>
        <v/>
      </c>
      <c r="J151" s="20"/>
      <c r="K151" s="26" t="str" cm="1">
        <f t="array" ref="K151">IF(OR(C151=$U$19:$U$31),"FERIE","")</f>
        <v/>
      </c>
      <c r="L151" s="22">
        <f t="shared" ref="L151" si="29">IF(D151="Dimanche",SUM(I145:I151),"")</f>
        <v>1.5833333333333335</v>
      </c>
      <c r="M151" s="62"/>
      <c r="N151" s="62"/>
      <c r="O151" s="60"/>
      <c r="P151" s="61"/>
      <c r="Q151" s="61"/>
      <c r="R151" s="60"/>
    </row>
    <row r="152" spans="1:18" ht="14.1" customHeight="1" x14ac:dyDescent="0.2">
      <c r="A152" s="39"/>
      <c r="B152" s="40">
        <v>21</v>
      </c>
      <c r="C152" s="18">
        <f t="shared" si="25"/>
        <v>44704</v>
      </c>
      <c r="D152" s="21" t="str">
        <f t="shared" si="26"/>
        <v>Lundi</v>
      </c>
      <c r="E152" s="28">
        <f>IF(OR(D152="Samedi",D152="Dimanche"),"",Données!$C$3)</f>
        <v>0.35416666666666669</v>
      </c>
      <c r="F152" s="28">
        <f>IF(OR(D152="Samedi",D152="Dimanche"),"",Données!$D$3)</f>
        <v>0.51250000000000007</v>
      </c>
      <c r="G152" s="28">
        <f>IF(OR(D152="Samedi",D152="Dimanche"),"",Données!$E$3)</f>
        <v>0.53680555555555554</v>
      </c>
      <c r="H152" s="28" t="str">
        <f>IF(OR(D152="Samedi",D152="Dimanche"),"",Données!$F$3)</f>
        <v>16:41</v>
      </c>
      <c r="I152" s="20">
        <f t="shared" si="28"/>
        <v>0.31666666666666671</v>
      </c>
      <c r="J152" s="20"/>
      <c r="K152" s="26" t="str" cm="1">
        <f t="array" ref="K152">IF(OR(C152=$U$19:$U$31),"FERIE","")</f>
        <v/>
      </c>
      <c r="L152" s="22"/>
      <c r="M152" s="62"/>
      <c r="N152" s="62"/>
      <c r="O152" s="60"/>
      <c r="P152" s="61"/>
      <c r="Q152" s="61"/>
      <c r="R152" s="60"/>
    </row>
    <row r="153" spans="1:18" ht="14.1" customHeight="1" x14ac:dyDescent="0.2">
      <c r="A153" s="39"/>
      <c r="B153" s="40"/>
      <c r="C153" s="18">
        <f t="shared" si="25"/>
        <v>44705</v>
      </c>
      <c r="D153" s="21" t="str">
        <f t="shared" si="26"/>
        <v>Mardi</v>
      </c>
      <c r="E153" s="28">
        <f>IF(OR(D153="Samedi",D153="Dimanche"),"",Données!$C$3)</f>
        <v>0.35416666666666669</v>
      </c>
      <c r="F153" s="28">
        <f>IF(OR(D153="Samedi",D153="Dimanche"),"",Données!$D$3)</f>
        <v>0.51250000000000007</v>
      </c>
      <c r="G153" s="28">
        <f>IF(OR(D153="Samedi",D153="Dimanche"),"",Données!$E$3)</f>
        <v>0.53680555555555554</v>
      </c>
      <c r="H153" s="28" t="str">
        <f>IF(OR(D153="Samedi",D153="Dimanche"),"",Données!$F$3)</f>
        <v>16:41</v>
      </c>
      <c r="I153" s="20">
        <f t="shared" si="28"/>
        <v>0.31666666666666671</v>
      </c>
      <c r="J153" s="20"/>
      <c r="K153" s="26" t="str" cm="1">
        <f t="array" ref="K153">IF(OR(C153=$U$19:$U$31),"FERIE","")</f>
        <v/>
      </c>
      <c r="L153" s="22"/>
      <c r="M153" s="62"/>
      <c r="N153" s="62"/>
      <c r="O153" s="60"/>
      <c r="P153" s="61"/>
      <c r="Q153" s="61"/>
      <c r="R153" s="60"/>
    </row>
    <row r="154" spans="1:18" ht="14.1" customHeight="1" x14ac:dyDescent="0.2">
      <c r="A154" s="39"/>
      <c r="B154" s="40"/>
      <c r="C154" s="18">
        <f t="shared" si="25"/>
        <v>44706</v>
      </c>
      <c r="D154" s="21" t="str">
        <f t="shared" si="26"/>
        <v>Mercredi</v>
      </c>
      <c r="E154" s="28">
        <f>IF(OR(D154="Samedi",D154="Dimanche"),"",Données!$C$3)</f>
        <v>0.35416666666666669</v>
      </c>
      <c r="F154" s="28">
        <f>IF(OR(D154="Samedi",D154="Dimanche"),"",Données!$D$3)</f>
        <v>0.51250000000000007</v>
      </c>
      <c r="G154" s="28">
        <f>IF(OR(D154="Samedi",D154="Dimanche"),"",Données!$E$3)</f>
        <v>0.53680555555555554</v>
      </c>
      <c r="H154" s="28" t="str">
        <f>IF(OR(D154="Samedi",D154="Dimanche"),"",Données!$F$3)</f>
        <v>16:41</v>
      </c>
      <c r="I154" s="20">
        <f t="shared" si="28"/>
        <v>0.31666666666666671</v>
      </c>
      <c r="J154" s="20"/>
      <c r="K154" s="26" t="str" cm="1">
        <f t="array" ref="K154">IF(OR(C154=$U$19:$U$31),"FERIE","")</f>
        <v/>
      </c>
      <c r="L154" s="22"/>
      <c r="M154" s="62"/>
      <c r="N154" s="62"/>
      <c r="O154" s="60"/>
      <c r="P154" s="61"/>
      <c r="Q154" s="61"/>
      <c r="R154" s="60"/>
    </row>
    <row r="155" spans="1:18" ht="14.1" customHeight="1" x14ac:dyDescent="0.2">
      <c r="A155" s="39"/>
      <c r="B155" s="40"/>
      <c r="C155" s="18">
        <f t="shared" si="25"/>
        <v>44707</v>
      </c>
      <c r="D155" s="21" t="str">
        <f t="shared" si="26"/>
        <v>Jeudi</v>
      </c>
      <c r="E155" s="28">
        <f>IF(OR(D155="Samedi",D155="Dimanche"),"",Données!$C$3)</f>
        <v>0.35416666666666669</v>
      </c>
      <c r="F155" s="28">
        <f>IF(OR(D155="Samedi",D155="Dimanche"),"",Données!$D$3)</f>
        <v>0.51250000000000007</v>
      </c>
      <c r="G155" s="28">
        <f>IF(OR(D155="Samedi",D155="Dimanche"),"",Données!$E$3)</f>
        <v>0.53680555555555554</v>
      </c>
      <c r="H155" s="28" t="str">
        <f>IF(OR(D155="Samedi",D155="Dimanche"),"",Données!$F$3)</f>
        <v>16:41</v>
      </c>
      <c r="I155" s="20">
        <f t="shared" si="28"/>
        <v>0.31666666666666671</v>
      </c>
      <c r="J155" s="20"/>
      <c r="K155" s="26" t="str" cm="1">
        <f t="array" ref="K155">IF(OR(C155=$U$19:$U$31),"FERIE","")</f>
        <v>FERIE</v>
      </c>
      <c r="L155" s="22"/>
      <c r="M155" s="62"/>
      <c r="N155" s="62"/>
      <c r="O155" s="60"/>
      <c r="P155" s="61"/>
      <c r="Q155" s="61"/>
      <c r="R155" s="60"/>
    </row>
    <row r="156" spans="1:18" ht="14.1" customHeight="1" x14ac:dyDescent="0.2">
      <c r="A156" s="39"/>
      <c r="B156" s="40"/>
      <c r="C156" s="18">
        <f t="shared" si="25"/>
        <v>44708</v>
      </c>
      <c r="D156" s="21" t="str">
        <f t="shared" si="26"/>
        <v>Vendredi</v>
      </c>
      <c r="E156" s="28">
        <f>IF(OR(D156="Samedi",D156="Dimanche"),"",Données!$C$3)</f>
        <v>0.35416666666666669</v>
      </c>
      <c r="F156" s="28">
        <f>IF(OR(D156="Samedi",D156="Dimanche"),"",Données!$D$3)</f>
        <v>0.51250000000000007</v>
      </c>
      <c r="G156" s="28">
        <f>IF(OR(D156="Samedi",D156="Dimanche"),"",Données!$E$3)</f>
        <v>0.53680555555555554</v>
      </c>
      <c r="H156" s="28" t="str">
        <f>IF(OR(D156="Samedi",D156="Dimanche"),"",Données!$F$3)</f>
        <v>16:41</v>
      </c>
      <c r="I156" s="20">
        <f t="shared" si="28"/>
        <v>0.31666666666666671</v>
      </c>
      <c r="J156" s="20"/>
      <c r="K156" s="26" t="str" cm="1">
        <f t="array" ref="K156">IF(OR(C156=$U$19:$U$31),"FERIE","")</f>
        <v/>
      </c>
      <c r="L156" s="22"/>
      <c r="M156" s="62"/>
      <c r="N156" s="62"/>
      <c r="O156" s="60"/>
      <c r="P156" s="61"/>
      <c r="Q156" s="61"/>
      <c r="R156" s="60"/>
    </row>
    <row r="157" spans="1:18" ht="14.1" customHeight="1" x14ac:dyDescent="0.2">
      <c r="A157" s="39"/>
      <c r="B157" s="40"/>
      <c r="C157" s="18">
        <f t="shared" si="25"/>
        <v>44709</v>
      </c>
      <c r="D157" s="21" t="str">
        <f t="shared" si="26"/>
        <v>Samedi</v>
      </c>
      <c r="E157" s="28" t="str">
        <f>IF(OR(D157="Samedi",D157="Dimanche"),"",Données!$C$3)</f>
        <v/>
      </c>
      <c r="F157" s="28" t="str">
        <f>IF(OR(D157="Samedi",D157="Dimanche"),"",Données!$D$3)</f>
        <v/>
      </c>
      <c r="G157" s="28" t="str">
        <f>IF(OR(D157="Samedi",D157="Dimanche"),"",Données!$E$3)</f>
        <v/>
      </c>
      <c r="H157" s="28" t="str">
        <f>IF(OR(D157="Samedi",D157="Dimanche"),"",Données!$F$3)</f>
        <v/>
      </c>
      <c r="I157" s="20" t="str">
        <f t="shared" si="28"/>
        <v/>
      </c>
      <c r="J157" s="20"/>
      <c r="K157" s="26" t="str" cm="1">
        <f t="array" ref="K157">IF(OR(C157=$U$19:$U$31),"FERIE","")</f>
        <v/>
      </c>
      <c r="L157" s="22"/>
      <c r="M157" s="62"/>
      <c r="N157" s="62"/>
      <c r="O157" s="60"/>
      <c r="P157" s="61"/>
      <c r="Q157" s="61"/>
      <c r="R157" s="60"/>
    </row>
    <row r="158" spans="1:18" ht="14.1" customHeight="1" x14ac:dyDescent="0.2">
      <c r="A158" s="39"/>
      <c r="B158" s="40"/>
      <c r="C158" s="18">
        <f t="shared" si="25"/>
        <v>44710</v>
      </c>
      <c r="D158" s="21" t="str">
        <f t="shared" si="26"/>
        <v>Dimanche</v>
      </c>
      <c r="E158" s="28" t="str">
        <f>IF(OR(D158="Samedi",D158="Dimanche"),"",Données!$C$3)</f>
        <v/>
      </c>
      <c r="F158" s="28" t="str">
        <f>IF(OR(D158="Samedi",D158="Dimanche"),"",Données!$D$3)</f>
        <v/>
      </c>
      <c r="G158" s="28" t="str">
        <f>IF(OR(D158="Samedi",D158="Dimanche"),"",Données!$E$3)</f>
        <v/>
      </c>
      <c r="H158" s="28" t="str">
        <f>IF(OR(D158="Samedi",D158="Dimanche"),"",Données!$F$3)</f>
        <v/>
      </c>
      <c r="I158" s="20" t="str">
        <f t="shared" si="28"/>
        <v/>
      </c>
      <c r="J158" s="20"/>
      <c r="K158" s="26" t="str" cm="1">
        <f t="array" ref="K158">IF(OR(C158=$U$19:$U$31),"FERIE","")</f>
        <v/>
      </c>
      <c r="L158" s="22">
        <f t="shared" ref="L158" si="30">IF(D158="Dimanche",SUM(I152:I158),"")</f>
        <v>1.5833333333333335</v>
      </c>
      <c r="M158" s="62"/>
      <c r="N158" s="62"/>
      <c r="O158" s="60"/>
      <c r="P158" s="61"/>
      <c r="Q158" s="61"/>
      <c r="R158" s="60"/>
    </row>
    <row r="159" spans="1:18" ht="14.1" customHeight="1" x14ac:dyDescent="0.2">
      <c r="A159" s="39"/>
      <c r="B159" s="40">
        <v>22</v>
      </c>
      <c r="C159" s="18">
        <f t="shared" si="25"/>
        <v>44711</v>
      </c>
      <c r="D159" s="21" t="str">
        <f t="shared" si="26"/>
        <v>Lundi</v>
      </c>
      <c r="E159" s="28">
        <f>IF(OR(D159="Samedi",D159="Dimanche"),"",Données!$C$3)</f>
        <v>0.35416666666666669</v>
      </c>
      <c r="F159" s="28">
        <f>IF(OR(D159="Samedi",D159="Dimanche"),"",Données!$D$3)</f>
        <v>0.51250000000000007</v>
      </c>
      <c r="G159" s="28">
        <f>IF(OR(D159="Samedi",D159="Dimanche"),"",Données!$E$3)</f>
        <v>0.53680555555555554</v>
      </c>
      <c r="H159" s="28" t="str">
        <f>IF(OR(D159="Samedi",D159="Dimanche"),"",Données!$F$3)</f>
        <v>16:41</v>
      </c>
      <c r="I159" s="20">
        <f t="shared" si="28"/>
        <v>0.31666666666666671</v>
      </c>
      <c r="J159" s="20"/>
      <c r="K159" s="26" t="str" cm="1">
        <f t="array" ref="K159">IF(OR(C159=$U$19:$U$31),"FERIE","")</f>
        <v/>
      </c>
      <c r="L159" s="22"/>
      <c r="M159" s="62"/>
      <c r="N159" s="62"/>
      <c r="O159" s="60"/>
      <c r="P159" s="61"/>
      <c r="Q159" s="61"/>
      <c r="R159" s="60"/>
    </row>
    <row r="160" spans="1:18" ht="14.1" customHeight="1" x14ac:dyDescent="0.2">
      <c r="A160" s="39"/>
      <c r="B160" s="40"/>
      <c r="C160" s="18">
        <f t="shared" si="25"/>
        <v>44712</v>
      </c>
      <c r="D160" s="21" t="str">
        <f t="shared" si="26"/>
        <v>Mardi</v>
      </c>
      <c r="E160" s="28">
        <f>IF(OR(D160="Samedi",D160="Dimanche"),"",Données!$C$3)</f>
        <v>0.35416666666666669</v>
      </c>
      <c r="F160" s="28">
        <f>IF(OR(D160="Samedi",D160="Dimanche"),"",Données!$D$3)</f>
        <v>0.51250000000000007</v>
      </c>
      <c r="G160" s="28">
        <f>IF(OR(D160="Samedi",D160="Dimanche"),"",Données!$E$3)</f>
        <v>0.53680555555555554</v>
      </c>
      <c r="H160" s="28" t="str">
        <f>IF(OR(D160="Samedi",D160="Dimanche"),"",Données!$F$3)</f>
        <v>16:41</v>
      </c>
      <c r="I160" s="20">
        <f t="shared" si="28"/>
        <v>0.31666666666666671</v>
      </c>
      <c r="J160" s="20"/>
      <c r="K160" s="26" t="str" cm="1">
        <f t="array" ref="K160">IF(OR(C160=$U$19:$U$31),"FERIE","")</f>
        <v/>
      </c>
      <c r="L160" s="22"/>
      <c r="M160" s="62"/>
      <c r="N160" s="62"/>
      <c r="O160" s="60"/>
      <c r="P160" s="61"/>
      <c r="Q160" s="61"/>
      <c r="R160" s="60"/>
    </row>
    <row r="161" spans="1:18" ht="14.1" customHeight="1" x14ac:dyDescent="0.2">
      <c r="A161" s="39" t="str">
        <f t="shared" ref="A161" si="31">VLOOKUP(MONTH($C161),$V$8:$W$19,2,0)</f>
        <v>JUIN</v>
      </c>
      <c r="B161" s="40"/>
      <c r="C161" s="18">
        <f t="shared" si="25"/>
        <v>44713</v>
      </c>
      <c r="D161" s="21" t="str">
        <f t="shared" si="26"/>
        <v>Mercredi</v>
      </c>
      <c r="E161" s="28">
        <f>IF(OR(D161="Samedi",D161="Dimanche"),"",Données!$C$3)</f>
        <v>0.35416666666666669</v>
      </c>
      <c r="F161" s="28">
        <f>IF(OR(D161="Samedi",D161="Dimanche"),"",Données!$D$3)</f>
        <v>0.51250000000000007</v>
      </c>
      <c r="G161" s="28">
        <f>IF(OR(D161="Samedi",D161="Dimanche"),"",Données!$E$3)</f>
        <v>0.53680555555555554</v>
      </c>
      <c r="H161" s="28" t="str">
        <f>IF(OR(D161="Samedi",D161="Dimanche"),"",Données!$F$3)</f>
        <v>16:41</v>
      </c>
      <c r="I161" s="20">
        <f t="shared" si="28"/>
        <v>0.31666666666666671</v>
      </c>
      <c r="J161" s="20"/>
      <c r="K161" s="26" t="str" cm="1">
        <f t="array" ref="K161">IF(OR(C161=$U$19:$U$31),"FERIE","")</f>
        <v/>
      </c>
      <c r="L161" s="22"/>
      <c r="M161" s="62">
        <f>SUMIF(K161:K190,"HCR",J161:J190)</f>
        <v>0</v>
      </c>
      <c r="N161" s="62">
        <f>SUMIF(K161:K190,"HPL",J161:J190)</f>
        <v>0</v>
      </c>
      <c r="O161" s="60">
        <f>N161*24</f>
        <v>0</v>
      </c>
      <c r="P161" s="61"/>
      <c r="Q161" s="61"/>
      <c r="R161" s="60">
        <f>O161-(P161+Q161)</f>
        <v>0</v>
      </c>
    </row>
    <row r="162" spans="1:18" ht="14.1" customHeight="1" x14ac:dyDescent="0.2">
      <c r="A162" s="39"/>
      <c r="B162" s="40"/>
      <c r="C162" s="18">
        <f t="shared" si="25"/>
        <v>44714</v>
      </c>
      <c r="D162" s="21" t="str">
        <f t="shared" si="26"/>
        <v>Jeudi</v>
      </c>
      <c r="E162" s="28">
        <f>IF(OR(D162="Samedi",D162="Dimanche"),"",Données!$C$3)</f>
        <v>0.35416666666666669</v>
      </c>
      <c r="F162" s="28">
        <f>IF(OR(D162="Samedi",D162="Dimanche"),"",Données!$D$3)</f>
        <v>0.51250000000000007</v>
      </c>
      <c r="G162" s="28">
        <f>IF(OR(D162="Samedi",D162="Dimanche"),"",Données!$E$3)</f>
        <v>0.53680555555555554</v>
      </c>
      <c r="H162" s="28" t="str">
        <f>IF(OR(D162="Samedi",D162="Dimanche"),"",Données!$F$3)</f>
        <v>16:41</v>
      </c>
      <c r="I162" s="20">
        <f t="shared" si="28"/>
        <v>0.31666666666666671</v>
      </c>
      <c r="J162" s="20"/>
      <c r="K162" s="26" t="str" cm="1">
        <f t="array" ref="K162">IF(OR(C162=$U$19:$U$31),"FERIE","")</f>
        <v/>
      </c>
      <c r="L162" s="22"/>
      <c r="M162" s="62"/>
      <c r="N162" s="62"/>
      <c r="O162" s="60"/>
      <c r="P162" s="61"/>
      <c r="Q162" s="61"/>
      <c r="R162" s="60"/>
    </row>
    <row r="163" spans="1:18" ht="14.1" customHeight="1" x14ac:dyDescent="0.2">
      <c r="A163" s="39"/>
      <c r="B163" s="40"/>
      <c r="C163" s="18">
        <f t="shared" si="25"/>
        <v>44715</v>
      </c>
      <c r="D163" s="21" t="str">
        <f t="shared" si="26"/>
        <v>Vendredi</v>
      </c>
      <c r="E163" s="28">
        <f>IF(OR(D163="Samedi",D163="Dimanche"),"",Données!$C$3)</f>
        <v>0.35416666666666669</v>
      </c>
      <c r="F163" s="28">
        <f>IF(OR(D163="Samedi",D163="Dimanche"),"",Données!$D$3)</f>
        <v>0.51250000000000007</v>
      </c>
      <c r="G163" s="28">
        <f>IF(OR(D163="Samedi",D163="Dimanche"),"",Données!$E$3)</f>
        <v>0.53680555555555554</v>
      </c>
      <c r="H163" s="28" t="str">
        <f>IF(OR(D163="Samedi",D163="Dimanche"),"",Données!$F$3)</f>
        <v>16:41</v>
      </c>
      <c r="I163" s="20">
        <f t="shared" si="28"/>
        <v>0.31666666666666671</v>
      </c>
      <c r="J163" s="20"/>
      <c r="K163" s="26" t="str" cm="1">
        <f t="array" ref="K163">IF(OR(C163=$U$19:$U$31),"FERIE","")</f>
        <v/>
      </c>
      <c r="L163" s="22"/>
      <c r="M163" s="62"/>
      <c r="N163" s="62"/>
      <c r="O163" s="60"/>
      <c r="P163" s="61"/>
      <c r="Q163" s="61"/>
      <c r="R163" s="60"/>
    </row>
    <row r="164" spans="1:18" ht="14.1" customHeight="1" x14ac:dyDescent="0.2">
      <c r="A164" s="39"/>
      <c r="B164" s="40"/>
      <c r="C164" s="18">
        <f t="shared" si="25"/>
        <v>44716</v>
      </c>
      <c r="D164" s="21" t="str">
        <f t="shared" si="26"/>
        <v>Samedi</v>
      </c>
      <c r="E164" s="28" t="str">
        <f>IF(OR(D164="Samedi",D164="Dimanche"),"",Données!$C$3)</f>
        <v/>
      </c>
      <c r="F164" s="28" t="str">
        <f>IF(OR(D164="Samedi",D164="Dimanche"),"",Données!$D$3)</f>
        <v/>
      </c>
      <c r="G164" s="28" t="str">
        <f>IF(OR(D164="Samedi",D164="Dimanche"),"",Données!$E$3)</f>
        <v/>
      </c>
      <c r="H164" s="28" t="str">
        <f>IF(OR(D164="Samedi",D164="Dimanche"),"",Données!$F$3)</f>
        <v/>
      </c>
      <c r="I164" s="20" t="str">
        <f t="shared" si="28"/>
        <v/>
      </c>
      <c r="J164" s="20"/>
      <c r="K164" s="26" t="str" cm="1">
        <f t="array" ref="K164">IF(OR(C164=$U$19:$U$31),"FERIE","")</f>
        <v/>
      </c>
      <c r="L164" s="22"/>
      <c r="M164" s="62"/>
      <c r="N164" s="62"/>
      <c r="O164" s="60"/>
      <c r="P164" s="61"/>
      <c r="Q164" s="61"/>
      <c r="R164" s="60"/>
    </row>
    <row r="165" spans="1:18" ht="14.1" customHeight="1" x14ac:dyDescent="0.2">
      <c r="A165" s="39"/>
      <c r="B165" s="40"/>
      <c r="C165" s="18">
        <f t="shared" si="25"/>
        <v>44717</v>
      </c>
      <c r="D165" s="21" t="str">
        <f t="shared" si="26"/>
        <v>Dimanche</v>
      </c>
      <c r="E165" s="28" t="str">
        <f>IF(OR(D165="Samedi",D165="Dimanche"),"",Données!$C$3)</f>
        <v/>
      </c>
      <c r="F165" s="28" t="str">
        <f>IF(OR(D165="Samedi",D165="Dimanche"),"",Données!$D$3)</f>
        <v/>
      </c>
      <c r="G165" s="28" t="str">
        <f>IF(OR(D165="Samedi",D165="Dimanche"),"",Données!$E$3)</f>
        <v/>
      </c>
      <c r="H165" s="28" t="str">
        <f>IF(OR(D165="Samedi",D165="Dimanche"),"",Données!$F$3)</f>
        <v/>
      </c>
      <c r="I165" s="20" t="str">
        <f t="shared" si="28"/>
        <v/>
      </c>
      <c r="J165" s="20"/>
      <c r="K165" s="26" t="str" cm="1">
        <f t="array" ref="K165">IF(OR(C165=$U$19:$U$31),"FERIE","")</f>
        <v>FERIE</v>
      </c>
      <c r="L165" s="22">
        <f t="shared" ref="L165" si="32">IF(D165="Dimanche",SUM(I159:I165),"")</f>
        <v>1.5833333333333335</v>
      </c>
      <c r="M165" s="62"/>
      <c r="N165" s="62"/>
      <c r="O165" s="60"/>
      <c r="P165" s="61"/>
      <c r="Q165" s="61"/>
      <c r="R165" s="60"/>
    </row>
    <row r="166" spans="1:18" ht="14.1" customHeight="1" x14ac:dyDescent="0.2">
      <c r="A166" s="39"/>
      <c r="B166" s="40">
        <v>23</v>
      </c>
      <c r="C166" s="18">
        <f t="shared" si="25"/>
        <v>44718</v>
      </c>
      <c r="D166" s="21" t="str">
        <f t="shared" si="26"/>
        <v>Lundi</v>
      </c>
      <c r="E166" s="28">
        <f>IF(OR(D166="Samedi",D166="Dimanche"),"",Données!$C$3)</f>
        <v>0.35416666666666669</v>
      </c>
      <c r="F166" s="28">
        <f>IF(OR(D166="Samedi",D166="Dimanche"),"",Données!$D$3)</f>
        <v>0.51250000000000007</v>
      </c>
      <c r="G166" s="28">
        <f>IF(OR(D166="Samedi",D166="Dimanche"),"",Données!$E$3)</f>
        <v>0.53680555555555554</v>
      </c>
      <c r="H166" s="28" t="str">
        <f>IF(OR(D166="Samedi",D166="Dimanche"),"",Données!$F$3)</f>
        <v>16:41</v>
      </c>
      <c r="I166" s="20">
        <f t="shared" si="28"/>
        <v>0.31666666666666671</v>
      </c>
      <c r="J166" s="20"/>
      <c r="K166" s="26" t="str" cm="1">
        <f t="array" ref="K166">IF(OR(C166=$U$19:$U$31),"FERIE","")</f>
        <v>FERIE</v>
      </c>
      <c r="L166" s="22"/>
      <c r="M166" s="62"/>
      <c r="N166" s="62"/>
      <c r="O166" s="60"/>
      <c r="P166" s="61"/>
      <c r="Q166" s="61"/>
      <c r="R166" s="60"/>
    </row>
    <row r="167" spans="1:18" ht="14.1" customHeight="1" x14ac:dyDescent="0.2">
      <c r="A167" s="39"/>
      <c r="B167" s="40"/>
      <c r="C167" s="18">
        <f t="shared" si="25"/>
        <v>44719</v>
      </c>
      <c r="D167" s="21" t="str">
        <f t="shared" si="26"/>
        <v>Mardi</v>
      </c>
      <c r="E167" s="28">
        <f>IF(OR(D167="Samedi",D167="Dimanche"),"",Données!$C$3)</f>
        <v>0.35416666666666669</v>
      </c>
      <c r="F167" s="28">
        <f>IF(OR(D167="Samedi",D167="Dimanche"),"",Données!$D$3)</f>
        <v>0.51250000000000007</v>
      </c>
      <c r="G167" s="28">
        <f>IF(OR(D167="Samedi",D167="Dimanche"),"",Données!$E$3)</f>
        <v>0.53680555555555554</v>
      </c>
      <c r="H167" s="28" t="str">
        <f>IF(OR(D167="Samedi",D167="Dimanche"),"",Données!$F$3)</f>
        <v>16:41</v>
      </c>
      <c r="I167" s="20">
        <f t="shared" si="28"/>
        <v>0.31666666666666671</v>
      </c>
      <c r="J167" s="20"/>
      <c r="K167" s="26" t="str" cm="1">
        <f t="array" ref="K167">IF(OR(C167=$U$19:$U$31),"FERIE","")</f>
        <v/>
      </c>
      <c r="L167" s="22"/>
      <c r="M167" s="62"/>
      <c r="N167" s="62"/>
      <c r="O167" s="60"/>
      <c r="P167" s="61"/>
      <c r="Q167" s="61"/>
      <c r="R167" s="60"/>
    </row>
    <row r="168" spans="1:18" ht="14.1" customHeight="1" x14ac:dyDescent="0.2">
      <c r="A168" s="39"/>
      <c r="B168" s="40"/>
      <c r="C168" s="18">
        <f t="shared" si="25"/>
        <v>44720</v>
      </c>
      <c r="D168" s="21" t="str">
        <f t="shared" si="26"/>
        <v>Mercredi</v>
      </c>
      <c r="E168" s="28">
        <f>IF(OR(D168="Samedi",D168="Dimanche"),"",Données!$C$3)</f>
        <v>0.35416666666666669</v>
      </c>
      <c r="F168" s="28">
        <f>IF(OR(D168="Samedi",D168="Dimanche"),"",Données!$D$3)</f>
        <v>0.51250000000000007</v>
      </c>
      <c r="G168" s="28">
        <f>IF(OR(D168="Samedi",D168="Dimanche"),"",Données!$E$3)</f>
        <v>0.53680555555555554</v>
      </c>
      <c r="H168" s="28" t="str">
        <f>IF(OR(D168="Samedi",D168="Dimanche"),"",Données!$F$3)</f>
        <v>16:41</v>
      </c>
      <c r="I168" s="20">
        <f t="shared" si="28"/>
        <v>0.31666666666666671</v>
      </c>
      <c r="J168" s="20"/>
      <c r="K168" s="26" t="str" cm="1">
        <f t="array" ref="K168">IF(OR(C168=$U$19:$U$31),"FERIE","")</f>
        <v/>
      </c>
      <c r="L168" s="22"/>
      <c r="M168" s="62"/>
      <c r="N168" s="62"/>
      <c r="O168" s="60"/>
      <c r="P168" s="61"/>
      <c r="Q168" s="61"/>
      <c r="R168" s="60"/>
    </row>
    <row r="169" spans="1:18" ht="14.1" customHeight="1" x14ac:dyDescent="0.2">
      <c r="A169" s="39"/>
      <c r="B169" s="40"/>
      <c r="C169" s="18">
        <f t="shared" si="25"/>
        <v>44721</v>
      </c>
      <c r="D169" s="21" t="str">
        <f t="shared" si="26"/>
        <v>Jeudi</v>
      </c>
      <c r="E169" s="28">
        <f>IF(OR(D169="Samedi",D169="Dimanche"),"",Données!$C$3)</f>
        <v>0.35416666666666669</v>
      </c>
      <c r="F169" s="28">
        <f>IF(OR(D169="Samedi",D169="Dimanche"),"",Données!$D$3)</f>
        <v>0.51250000000000007</v>
      </c>
      <c r="G169" s="28">
        <f>IF(OR(D169="Samedi",D169="Dimanche"),"",Données!$E$3)</f>
        <v>0.53680555555555554</v>
      </c>
      <c r="H169" s="28" t="str">
        <f>IF(OR(D169="Samedi",D169="Dimanche"),"",Données!$F$3)</f>
        <v>16:41</v>
      </c>
      <c r="I169" s="20">
        <f t="shared" si="28"/>
        <v>0.31666666666666671</v>
      </c>
      <c r="J169" s="20"/>
      <c r="K169" s="26" t="str" cm="1">
        <f t="array" ref="K169">IF(OR(C169=$U$19:$U$31),"FERIE","")</f>
        <v/>
      </c>
      <c r="L169" s="22"/>
      <c r="M169" s="62"/>
      <c r="N169" s="62"/>
      <c r="O169" s="60"/>
      <c r="P169" s="61"/>
      <c r="Q169" s="61"/>
      <c r="R169" s="60"/>
    </row>
    <row r="170" spans="1:18" ht="14.1" customHeight="1" x14ac:dyDescent="0.2">
      <c r="A170" s="39"/>
      <c r="B170" s="40"/>
      <c r="C170" s="18">
        <f t="shared" si="25"/>
        <v>44722</v>
      </c>
      <c r="D170" s="21" t="str">
        <f t="shared" si="26"/>
        <v>Vendredi</v>
      </c>
      <c r="E170" s="28">
        <f>IF(OR(D170="Samedi",D170="Dimanche"),"",Données!$C$3)</f>
        <v>0.35416666666666669</v>
      </c>
      <c r="F170" s="28">
        <f>IF(OR(D170="Samedi",D170="Dimanche"),"",Données!$D$3)</f>
        <v>0.51250000000000007</v>
      </c>
      <c r="G170" s="28">
        <f>IF(OR(D170="Samedi",D170="Dimanche"),"",Données!$E$3)</f>
        <v>0.53680555555555554</v>
      </c>
      <c r="H170" s="28" t="str">
        <f>IF(OR(D170="Samedi",D170="Dimanche"),"",Données!$F$3)</f>
        <v>16:41</v>
      </c>
      <c r="I170" s="20">
        <f t="shared" si="28"/>
        <v>0.31666666666666671</v>
      </c>
      <c r="J170" s="20"/>
      <c r="K170" s="26" t="str" cm="1">
        <f t="array" ref="K170">IF(OR(C170=$U$19:$U$31),"FERIE","")</f>
        <v/>
      </c>
      <c r="L170" s="22"/>
      <c r="M170" s="62"/>
      <c r="N170" s="62"/>
      <c r="O170" s="60"/>
      <c r="P170" s="61"/>
      <c r="Q170" s="61"/>
      <c r="R170" s="60"/>
    </row>
    <row r="171" spans="1:18" ht="14.1" customHeight="1" x14ac:dyDescent="0.2">
      <c r="A171" s="39"/>
      <c r="B171" s="40"/>
      <c r="C171" s="18">
        <f t="shared" si="25"/>
        <v>44723</v>
      </c>
      <c r="D171" s="21" t="str">
        <f t="shared" si="26"/>
        <v>Samedi</v>
      </c>
      <c r="E171" s="28" t="str">
        <f>IF(OR(D171="Samedi",D171="Dimanche"),"",Données!$C$3)</f>
        <v/>
      </c>
      <c r="F171" s="28" t="str">
        <f>IF(OR(D171="Samedi",D171="Dimanche"),"",Données!$D$3)</f>
        <v/>
      </c>
      <c r="G171" s="28" t="str">
        <f>IF(OR(D171="Samedi",D171="Dimanche"),"",Données!$E$3)</f>
        <v/>
      </c>
      <c r="H171" s="28" t="str">
        <f>IF(OR(D171="Samedi",D171="Dimanche"),"",Données!$F$3)</f>
        <v/>
      </c>
      <c r="I171" s="20" t="str">
        <f t="shared" si="28"/>
        <v/>
      </c>
      <c r="J171" s="20"/>
      <c r="K171" s="26" t="str" cm="1">
        <f t="array" ref="K171">IF(OR(C171=$U$19:$U$31),"FERIE","")</f>
        <v/>
      </c>
      <c r="L171" s="22"/>
      <c r="M171" s="62"/>
      <c r="N171" s="62"/>
      <c r="O171" s="60"/>
      <c r="P171" s="61"/>
      <c r="Q171" s="61"/>
      <c r="R171" s="60"/>
    </row>
    <row r="172" spans="1:18" ht="14.1" customHeight="1" x14ac:dyDescent="0.2">
      <c r="A172" s="39"/>
      <c r="B172" s="40"/>
      <c r="C172" s="18">
        <f t="shared" si="25"/>
        <v>44724</v>
      </c>
      <c r="D172" s="21" t="str">
        <f t="shared" si="26"/>
        <v>Dimanche</v>
      </c>
      <c r="E172" s="28" t="str">
        <f>IF(OR(D172="Samedi",D172="Dimanche"),"",Données!$C$3)</f>
        <v/>
      </c>
      <c r="F172" s="28" t="str">
        <f>IF(OR(D172="Samedi",D172="Dimanche"),"",Données!$D$3)</f>
        <v/>
      </c>
      <c r="G172" s="28" t="str">
        <f>IF(OR(D172="Samedi",D172="Dimanche"),"",Données!$E$3)</f>
        <v/>
      </c>
      <c r="H172" s="28" t="str">
        <f>IF(OR(D172="Samedi",D172="Dimanche"),"",Données!$F$3)</f>
        <v/>
      </c>
      <c r="I172" s="20" t="str">
        <f t="shared" si="28"/>
        <v/>
      </c>
      <c r="J172" s="20"/>
      <c r="K172" s="26" t="str" cm="1">
        <f t="array" ref="K172">IF(OR(C172=$U$19:$U$31),"FERIE","")</f>
        <v/>
      </c>
      <c r="L172" s="22">
        <f t="shared" ref="L172" si="33">IF(D172="Dimanche",SUM(I166:I172),"")</f>
        <v>1.5833333333333335</v>
      </c>
      <c r="M172" s="62"/>
      <c r="N172" s="62"/>
      <c r="O172" s="60"/>
      <c r="P172" s="61"/>
      <c r="Q172" s="61"/>
      <c r="R172" s="60"/>
    </row>
    <row r="173" spans="1:18" ht="14.1" customHeight="1" x14ac:dyDescent="0.2">
      <c r="A173" s="39"/>
      <c r="B173" s="40">
        <v>24</v>
      </c>
      <c r="C173" s="18">
        <f t="shared" si="25"/>
        <v>44725</v>
      </c>
      <c r="D173" s="21" t="str">
        <f t="shared" si="26"/>
        <v>Lundi</v>
      </c>
      <c r="E173" s="28">
        <f>IF(OR(D173="Samedi",D173="Dimanche"),"",Données!$C$3)</f>
        <v>0.35416666666666669</v>
      </c>
      <c r="F173" s="28">
        <f>IF(OR(D173="Samedi",D173="Dimanche"),"",Données!$D$3)</f>
        <v>0.51250000000000007</v>
      </c>
      <c r="G173" s="28">
        <f>IF(OR(D173="Samedi",D173="Dimanche"),"",Données!$E$3)</f>
        <v>0.53680555555555554</v>
      </c>
      <c r="H173" s="28" t="str">
        <f>IF(OR(D173="Samedi",D173="Dimanche"),"",Données!$F$3)</f>
        <v>16:41</v>
      </c>
      <c r="I173" s="20">
        <f t="shared" si="28"/>
        <v>0.31666666666666671</v>
      </c>
      <c r="J173" s="20"/>
      <c r="K173" s="26" t="str" cm="1">
        <f t="array" ref="K173">IF(OR(C173=$U$19:$U$31),"FERIE","")</f>
        <v/>
      </c>
      <c r="L173" s="22"/>
      <c r="M173" s="62"/>
      <c r="N173" s="62"/>
      <c r="O173" s="60"/>
      <c r="P173" s="61"/>
      <c r="Q173" s="61"/>
      <c r="R173" s="60"/>
    </row>
    <row r="174" spans="1:18" ht="14.1" customHeight="1" x14ac:dyDescent="0.2">
      <c r="A174" s="39"/>
      <c r="B174" s="40"/>
      <c r="C174" s="18">
        <f t="shared" si="25"/>
        <v>44726</v>
      </c>
      <c r="D174" s="21" t="str">
        <f t="shared" si="26"/>
        <v>Mardi</v>
      </c>
      <c r="E174" s="28">
        <f>IF(OR(D174="Samedi",D174="Dimanche"),"",Données!$C$3)</f>
        <v>0.35416666666666669</v>
      </c>
      <c r="F174" s="28">
        <f>IF(OR(D174="Samedi",D174="Dimanche"),"",Données!$D$3)</f>
        <v>0.51250000000000007</v>
      </c>
      <c r="G174" s="28">
        <f>IF(OR(D174="Samedi",D174="Dimanche"),"",Données!$E$3)</f>
        <v>0.53680555555555554</v>
      </c>
      <c r="H174" s="28" t="str">
        <f>IF(OR(D174="Samedi",D174="Dimanche"),"",Données!$F$3)</f>
        <v>16:41</v>
      </c>
      <c r="I174" s="20">
        <f t="shared" si="28"/>
        <v>0.31666666666666671</v>
      </c>
      <c r="J174" s="20"/>
      <c r="K174" s="26" t="str" cm="1">
        <f t="array" ref="K174">IF(OR(C174=$U$19:$U$31),"FERIE","")</f>
        <v/>
      </c>
      <c r="L174" s="22"/>
      <c r="M174" s="62"/>
      <c r="N174" s="62"/>
      <c r="O174" s="60"/>
      <c r="P174" s="61"/>
      <c r="Q174" s="61"/>
      <c r="R174" s="60"/>
    </row>
    <row r="175" spans="1:18" ht="14.1" customHeight="1" x14ac:dyDescent="0.2">
      <c r="A175" s="39"/>
      <c r="B175" s="40"/>
      <c r="C175" s="18">
        <f t="shared" si="25"/>
        <v>44727</v>
      </c>
      <c r="D175" s="21" t="str">
        <f t="shared" si="26"/>
        <v>Mercredi</v>
      </c>
      <c r="E175" s="28">
        <f>IF(OR(D175="Samedi",D175="Dimanche"),"",Données!$C$3)</f>
        <v>0.35416666666666669</v>
      </c>
      <c r="F175" s="28">
        <f>IF(OR(D175="Samedi",D175="Dimanche"),"",Données!$D$3)</f>
        <v>0.51250000000000007</v>
      </c>
      <c r="G175" s="28">
        <f>IF(OR(D175="Samedi",D175="Dimanche"),"",Données!$E$3)</f>
        <v>0.53680555555555554</v>
      </c>
      <c r="H175" s="28" t="str">
        <f>IF(OR(D175="Samedi",D175="Dimanche"),"",Données!$F$3)</f>
        <v>16:41</v>
      </c>
      <c r="I175" s="20">
        <f t="shared" si="28"/>
        <v>0.31666666666666671</v>
      </c>
      <c r="J175" s="20"/>
      <c r="K175" s="26" t="str" cm="1">
        <f t="array" ref="K175">IF(OR(C175=$U$19:$U$31),"FERIE","")</f>
        <v/>
      </c>
      <c r="L175" s="22"/>
      <c r="M175" s="62"/>
      <c r="N175" s="62"/>
      <c r="O175" s="60"/>
      <c r="P175" s="61"/>
      <c r="Q175" s="61"/>
      <c r="R175" s="60"/>
    </row>
    <row r="176" spans="1:18" ht="14.1" customHeight="1" x14ac:dyDescent="0.2">
      <c r="A176" s="39"/>
      <c r="B176" s="40"/>
      <c r="C176" s="18">
        <f t="shared" si="25"/>
        <v>44728</v>
      </c>
      <c r="D176" s="21" t="str">
        <f t="shared" si="26"/>
        <v>Jeudi</v>
      </c>
      <c r="E176" s="28">
        <f>IF(OR(D176="Samedi",D176="Dimanche"),"",Données!$C$3)</f>
        <v>0.35416666666666669</v>
      </c>
      <c r="F176" s="28">
        <f>IF(OR(D176="Samedi",D176="Dimanche"),"",Données!$D$3)</f>
        <v>0.51250000000000007</v>
      </c>
      <c r="G176" s="28">
        <f>IF(OR(D176="Samedi",D176="Dimanche"),"",Données!$E$3)</f>
        <v>0.53680555555555554</v>
      </c>
      <c r="H176" s="28" t="str">
        <f>IF(OR(D176="Samedi",D176="Dimanche"),"",Données!$F$3)</f>
        <v>16:41</v>
      </c>
      <c r="I176" s="20">
        <f t="shared" si="28"/>
        <v>0.31666666666666671</v>
      </c>
      <c r="J176" s="20"/>
      <c r="K176" s="26" t="str" cm="1">
        <f t="array" ref="K176">IF(OR(C176=$U$19:$U$31),"FERIE","")</f>
        <v/>
      </c>
      <c r="L176" s="22"/>
      <c r="M176" s="62"/>
      <c r="N176" s="62"/>
      <c r="O176" s="60"/>
      <c r="P176" s="61"/>
      <c r="Q176" s="61"/>
      <c r="R176" s="60"/>
    </row>
    <row r="177" spans="1:18" ht="14.1" customHeight="1" x14ac:dyDescent="0.2">
      <c r="A177" s="39"/>
      <c r="B177" s="40"/>
      <c r="C177" s="18">
        <f t="shared" si="25"/>
        <v>44729</v>
      </c>
      <c r="D177" s="21" t="str">
        <f t="shared" si="26"/>
        <v>Vendredi</v>
      </c>
      <c r="E177" s="28">
        <f>IF(OR(D177="Samedi",D177="Dimanche"),"",Données!$C$3)</f>
        <v>0.35416666666666669</v>
      </c>
      <c r="F177" s="28">
        <f>IF(OR(D177="Samedi",D177="Dimanche"),"",Données!$D$3)</f>
        <v>0.51250000000000007</v>
      </c>
      <c r="G177" s="28">
        <f>IF(OR(D177="Samedi",D177="Dimanche"),"",Données!$E$3)</f>
        <v>0.53680555555555554</v>
      </c>
      <c r="H177" s="28" t="str">
        <f>IF(OR(D177="Samedi",D177="Dimanche"),"",Données!$F$3)</f>
        <v>16:41</v>
      </c>
      <c r="I177" s="20">
        <f t="shared" si="28"/>
        <v>0.31666666666666671</v>
      </c>
      <c r="J177" s="20"/>
      <c r="K177" s="26" t="str" cm="1">
        <f t="array" ref="K177">IF(OR(C177=$U$19:$U$31),"FERIE","")</f>
        <v/>
      </c>
      <c r="L177" s="22"/>
      <c r="M177" s="62"/>
      <c r="N177" s="62"/>
      <c r="O177" s="60"/>
      <c r="P177" s="61"/>
      <c r="Q177" s="61"/>
      <c r="R177" s="60"/>
    </row>
    <row r="178" spans="1:18" ht="14.1" customHeight="1" x14ac:dyDescent="0.2">
      <c r="A178" s="39"/>
      <c r="B178" s="40"/>
      <c r="C178" s="18">
        <f t="shared" si="25"/>
        <v>44730</v>
      </c>
      <c r="D178" s="21" t="str">
        <f t="shared" si="26"/>
        <v>Samedi</v>
      </c>
      <c r="E178" s="28" t="str">
        <f>IF(OR(D178="Samedi",D178="Dimanche"),"",Données!$C$3)</f>
        <v/>
      </c>
      <c r="F178" s="28" t="str">
        <f>IF(OR(D178="Samedi",D178="Dimanche"),"",Données!$D$3)</f>
        <v/>
      </c>
      <c r="G178" s="28" t="str">
        <f>IF(OR(D178="Samedi",D178="Dimanche"),"",Données!$E$3)</f>
        <v/>
      </c>
      <c r="H178" s="28" t="str">
        <f>IF(OR(D178="Samedi",D178="Dimanche"),"",Données!$F$3)</f>
        <v/>
      </c>
      <c r="I178" s="20" t="str">
        <f t="shared" si="28"/>
        <v/>
      </c>
      <c r="J178" s="20"/>
      <c r="K178" s="26" t="str" cm="1">
        <f t="array" ref="K178">IF(OR(C178=$U$19:$U$31),"FERIE","")</f>
        <v/>
      </c>
      <c r="L178" s="22"/>
      <c r="M178" s="62"/>
      <c r="N178" s="62"/>
      <c r="O178" s="60"/>
      <c r="P178" s="61"/>
      <c r="Q178" s="61"/>
      <c r="R178" s="60"/>
    </row>
    <row r="179" spans="1:18" ht="14.1" customHeight="1" x14ac:dyDescent="0.2">
      <c r="A179" s="39"/>
      <c r="B179" s="40"/>
      <c r="C179" s="18">
        <f t="shared" si="25"/>
        <v>44731</v>
      </c>
      <c r="D179" s="21" t="str">
        <f t="shared" si="26"/>
        <v>Dimanche</v>
      </c>
      <c r="E179" s="28" t="str">
        <f>IF(OR(D179="Samedi",D179="Dimanche"),"",Données!$C$3)</f>
        <v/>
      </c>
      <c r="F179" s="28" t="str">
        <f>IF(OR(D179="Samedi",D179="Dimanche"),"",Données!$D$3)</f>
        <v/>
      </c>
      <c r="G179" s="28" t="str">
        <f>IF(OR(D179="Samedi",D179="Dimanche"),"",Données!$E$3)</f>
        <v/>
      </c>
      <c r="H179" s="28" t="str">
        <f>IF(OR(D179="Samedi",D179="Dimanche"),"",Données!$F$3)</f>
        <v/>
      </c>
      <c r="I179" s="20" t="str">
        <f t="shared" si="28"/>
        <v/>
      </c>
      <c r="J179" s="20"/>
      <c r="K179" s="26" t="str" cm="1">
        <f t="array" ref="K179">IF(OR(C179=$U$19:$U$31),"FERIE","")</f>
        <v/>
      </c>
      <c r="L179" s="22">
        <f t="shared" ref="L179" si="34">IF(D179="Dimanche",SUM(I173:I179),"")</f>
        <v>1.5833333333333335</v>
      </c>
      <c r="M179" s="62"/>
      <c r="N179" s="62"/>
      <c r="O179" s="60"/>
      <c r="P179" s="61"/>
      <c r="Q179" s="61"/>
      <c r="R179" s="60"/>
    </row>
    <row r="180" spans="1:18" ht="14.1" customHeight="1" x14ac:dyDescent="0.2">
      <c r="A180" s="39"/>
      <c r="B180" s="40">
        <v>25</v>
      </c>
      <c r="C180" s="18">
        <f t="shared" si="25"/>
        <v>44732</v>
      </c>
      <c r="D180" s="21" t="str">
        <f t="shared" si="26"/>
        <v>Lundi</v>
      </c>
      <c r="E180" s="28">
        <f>IF(OR(D180="Samedi",D180="Dimanche"),"",Données!$C$3)</f>
        <v>0.35416666666666669</v>
      </c>
      <c r="F180" s="28">
        <f>IF(OR(D180="Samedi",D180="Dimanche"),"",Données!$D$3)</f>
        <v>0.51250000000000007</v>
      </c>
      <c r="G180" s="28">
        <f>IF(OR(D180="Samedi",D180="Dimanche"),"",Données!$E$3)</f>
        <v>0.53680555555555554</v>
      </c>
      <c r="H180" s="28" t="str">
        <f>IF(OR(D180="Samedi",D180="Dimanche"),"",Données!$F$3)</f>
        <v>16:41</v>
      </c>
      <c r="I180" s="20">
        <f t="shared" si="28"/>
        <v>0.31666666666666671</v>
      </c>
      <c r="J180" s="20"/>
      <c r="K180" s="26" t="str" cm="1">
        <f t="array" ref="K180">IF(OR(C180=$U$19:$U$31),"FERIE","")</f>
        <v/>
      </c>
      <c r="L180" s="22"/>
      <c r="M180" s="62"/>
      <c r="N180" s="62"/>
      <c r="O180" s="60"/>
      <c r="P180" s="61"/>
      <c r="Q180" s="61"/>
      <c r="R180" s="60"/>
    </row>
    <row r="181" spans="1:18" ht="14.1" customHeight="1" x14ac:dyDescent="0.2">
      <c r="A181" s="39"/>
      <c r="B181" s="40"/>
      <c r="C181" s="18">
        <f t="shared" si="25"/>
        <v>44733</v>
      </c>
      <c r="D181" s="21" t="str">
        <f t="shared" si="26"/>
        <v>Mardi</v>
      </c>
      <c r="E181" s="28">
        <f>IF(OR(D181="Samedi",D181="Dimanche"),"",Données!$C$3)</f>
        <v>0.35416666666666669</v>
      </c>
      <c r="F181" s="28">
        <f>IF(OR(D181="Samedi",D181="Dimanche"),"",Données!$D$3)</f>
        <v>0.51250000000000007</v>
      </c>
      <c r="G181" s="28">
        <f>IF(OR(D181="Samedi",D181="Dimanche"),"",Données!$E$3)</f>
        <v>0.53680555555555554</v>
      </c>
      <c r="H181" s="28" t="str">
        <f>IF(OR(D181="Samedi",D181="Dimanche"),"",Données!$F$3)</f>
        <v>16:41</v>
      </c>
      <c r="I181" s="20">
        <f t="shared" si="28"/>
        <v>0.31666666666666671</v>
      </c>
      <c r="J181" s="20"/>
      <c r="K181" s="26" t="str" cm="1">
        <f t="array" ref="K181">IF(OR(C181=$U$19:$U$31),"FERIE","")</f>
        <v/>
      </c>
      <c r="L181" s="22"/>
      <c r="M181" s="62"/>
      <c r="N181" s="62"/>
      <c r="O181" s="60"/>
      <c r="P181" s="61"/>
      <c r="Q181" s="61"/>
      <c r="R181" s="60"/>
    </row>
    <row r="182" spans="1:18" ht="14.1" customHeight="1" x14ac:dyDescent="0.2">
      <c r="A182" s="39"/>
      <c r="B182" s="40"/>
      <c r="C182" s="18">
        <f t="shared" si="25"/>
        <v>44734</v>
      </c>
      <c r="D182" s="21" t="str">
        <f t="shared" si="26"/>
        <v>Mercredi</v>
      </c>
      <c r="E182" s="28">
        <f>IF(OR(D182="Samedi",D182="Dimanche"),"",Données!$C$3)</f>
        <v>0.35416666666666669</v>
      </c>
      <c r="F182" s="28">
        <f>IF(OR(D182="Samedi",D182="Dimanche"),"",Données!$D$3)</f>
        <v>0.51250000000000007</v>
      </c>
      <c r="G182" s="28">
        <f>IF(OR(D182="Samedi",D182="Dimanche"),"",Données!$E$3)</f>
        <v>0.53680555555555554</v>
      </c>
      <c r="H182" s="28" t="str">
        <f>IF(OR(D182="Samedi",D182="Dimanche"),"",Données!$F$3)</f>
        <v>16:41</v>
      </c>
      <c r="I182" s="20">
        <f t="shared" si="28"/>
        <v>0.31666666666666671</v>
      </c>
      <c r="J182" s="20"/>
      <c r="K182" s="26" t="str" cm="1">
        <f t="array" ref="K182">IF(OR(C182=$U$19:$U$31),"FERIE","")</f>
        <v/>
      </c>
      <c r="L182" s="22"/>
      <c r="M182" s="62"/>
      <c r="N182" s="62"/>
      <c r="O182" s="60"/>
      <c r="P182" s="61"/>
      <c r="Q182" s="61"/>
      <c r="R182" s="60"/>
    </row>
    <row r="183" spans="1:18" ht="14.1" customHeight="1" x14ac:dyDescent="0.2">
      <c r="A183" s="39"/>
      <c r="B183" s="40"/>
      <c r="C183" s="18">
        <f t="shared" si="25"/>
        <v>44735</v>
      </c>
      <c r="D183" s="21" t="str">
        <f t="shared" si="26"/>
        <v>Jeudi</v>
      </c>
      <c r="E183" s="28">
        <f>IF(OR(D183="Samedi",D183="Dimanche"),"",Données!$C$3)</f>
        <v>0.35416666666666669</v>
      </c>
      <c r="F183" s="28">
        <f>IF(OR(D183="Samedi",D183="Dimanche"),"",Données!$D$3)</f>
        <v>0.51250000000000007</v>
      </c>
      <c r="G183" s="28">
        <f>IF(OR(D183="Samedi",D183="Dimanche"),"",Données!$E$3)</f>
        <v>0.53680555555555554</v>
      </c>
      <c r="H183" s="28" t="str">
        <f>IF(OR(D183="Samedi",D183="Dimanche"),"",Données!$F$3)</f>
        <v>16:41</v>
      </c>
      <c r="I183" s="20">
        <f t="shared" si="28"/>
        <v>0.31666666666666671</v>
      </c>
      <c r="J183" s="20"/>
      <c r="K183" s="26" t="str" cm="1">
        <f t="array" ref="K183">IF(OR(C183=$U$19:$U$31),"FERIE","")</f>
        <v/>
      </c>
      <c r="L183" s="22"/>
      <c r="M183" s="62"/>
      <c r="N183" s="62"/>
      <c r="O183" s="60"/>
      <c r="P183" s="61"/>
      <c r="Q183" s="61"/>
      <c r="R183" s="60"/>
    </row>
    <row r="184" spans="1:18" ht="14.1" customHeight="1" x14ac:dyDescent="0.2">
      <c r="A184" s="39"/>
      <c r="B184" s="40"/>
      <c r="C184" s="18">
        <f t="shared" si="25"/>
        <v>44736</v>
      </c>
      <c r="D184" s="21" t="str">
        <f t="shared" si="26"/>
        <v>Vendredi</v>
      </c>
      <c r="E184" s="28">
        <f>IF(OR(D184="Samedi",D184="Dimanche"),"",Données!$C$3)</f>
        <v>0.35416666666666669</v>
      </c>
      <c r="F184" s="28">
        <f>IF(OR(D184="Samedi",D184="Dimanche"),"",Données!$D$3)</f>
        <v>0.51250000000000007</v>
      </c>
      <c r="G184" s="28">
        <f>IF(OR(D184="Samedi",D184="Dimanche"),"",Données!$E$3)</f>
        <v>0.53680555555555554</v>
      </c>
      <c r="H184" s="28" t="str">
        <f>IF(OR(D184="Samedi",D184="Dimanche"),"",Données!$F$3)</f>
        <v>16:41</v>
      </c>
      <c r="I184" s="20">
        <f t="shared" si="28"/>
        <v>0.31666666666666671</v>
      </c>
      <c r="J184" s="20"/>
      <c r="K184" s="26" t="str" cm="1">
        <f t="array" ref="K184">IF(OR(C184=$U$19:$U$31),"FERIE","")</f>
        <v/>
      </c>
      <c r="L184" s="22"/>
      <c r="M184" s="62"/>
      <c r="N184" s="62"/>
      <c r="O184" s="60"/>
      <c r="P184" s="61"/>
      <c r="Q184" s="61"/>
      <c r="R184" s="60"/>
    </row>
    <row r="185" spans="1:18" ht="14.1" customHeight="1" x14ac:dyDescent="0.2">
      <c r="A185" s="39"/>
      <c r="B185" s="40"/>
      <c r="C185" s="18">
        <f t="shared" si="25"/>
        <v>44737</v>
      </c>
      <c r="D185" s="21" t="str">
        <f t="shared" si="26"/>
        <v>Samedi</v>
      </c>
      <c r="E185" s="28" t="str">
        <f>IF(OR(D185="Samedi",D185="Dimanche"),"",Données!$C$3)</f>
        <v/>
      </c>
      <c r="F185" s="28" t="str">
        <f>IF(OR(D185="Samedi",D185="Dimanche"),"",Données!$D$3)</f>
        <v/>
      </c>
      <c r="G185" s="28" t="str">
        <f>IF(OR(D185="Samedi",D185="Dimanche"),"",Données!$E$3)</f>
        <v/>
      </c>
      <c r="H185" s="28" t="str">
        <f>IF(OR(D185="Samedi",D185="Dimanche"),"",Données!$F$3)</f>
        <v/>
      </c>
      <c r="I185" s="20" t="str">
        <f t="shared" si="28"/>
        <v/>
      </c>
      <c r="J185" s="20"/>
      <c r="K185" s="26" t="str" cm="1">
        <f t="array" ref="K185">IF(OR(C185=$U$19:$U$31),"FERIE","")</f>
        <v/>
      </c>
      <c r="L185" s="22"/>
      <c r="M185" s="62"/>
      <c r="N185" s="62"/>
      <c r="O185" s="60"/>
      <c r="P185" s="61"/>
      <c r="Q185" s="61"/>
      <c r="R185" s="60"/>
    </row>
    <row r="186" spans="1:18" ht="14.1" customHeight="1" x14ac:dyDescent="0.2">
      <c r="A186" s="39"/>
      <c r="B186" s="40"/>
      <c r="C186" s="18">
        <f t="shared" si="25"/>
        <v>44738</v>
      </c>
      <c r="D186" s="21" t="str">
        <f t="shared" si="26"/>
        <v>Dimanche</v>
      </c>
      <c r="E186" s="28" t="str">
        <f>IF(OR(D186="Samedi",D186="Dimanche"),"",Données!$C$3)</f>
        <v/>
      </c>
      <c r="F186" s="28" t="str">
        <f>IF(OR(D186="Samedi",D186="Dimanche"),"",Données!$D$3)</f>
        <v/>
      </c>
      <c r="G186" s="28" t="str">
        <f>IF(OR(D186="Samedi",D186="Dimanche"),"",Données!$E$3)</f>
        <v/>
      </c>
      <c r="H186" s="28" t="str">
        <f>IF(OR(D186="Samedi",D186="Dimanche"),"",Données!$F$3)</f>
        <v/>
      </c>
      <c r="I186" s="20" t="str">
        <f t="shared" si="28"/>
        <v/>
      </c>
      <c r="J186" s="20"/>
      <c r="K186" s="26" t="str" cm="1">
        <f t="array" ref="K186">IF(OR(C186=$U$19:$U$31),"FERIE","")</f>
        <v/>
      </c>
      <c r="L186" s="22">
        <f t="shared" ref="L186" si="35">IF(D186="Dimanche",SUM(I180:I186),"")</f>
        <v>1.5833333333333335</v>
      </c>
      <c r="M186" s="62"/>
      <c r="N186" s="62"/>
      <c r="O186" s="60"/>
      <c r="P186" s="61"/>
      <c r="Q186" s="61"/>
      <c r="R186" s="60"/>
    </row>
    <row r="187" spans="1:18" ht="14.1" customHeight="1" x14ac:dyDescent="0.2">
      <c r="A187" s="39"/>
      <c r="B187" s="40">
        <v>26</v>
      </c>
      <c r="C187" s="18">
        <f t="shared" si="25"/>
        <v>44739</v>
      </c>
      <c r="D187" s="21" t="str">
        <f t="shared" si="26"/>
        <v>Lundi</v>
      </c>
      <c r="E187" s="28">
        <f>IF(OR(D187="Samedi",D187="Dimanche"),"",Données!$C$3)</f>
        <v>0.35416666666666669</v>
      </c>
      <c r="F187" s="28">
        <f>IF(OR(D187="Samedi",D187="Dimanche"),"",Données!$D$3)</f>
        <v>0.51250000000000007</v>
      </c>
      <c r="G187" s="28">
        <f>IF(OR(D187="Samedi",D187="Dimanche"),"",Données!$E$3)</f>
        <v>0.53680555555555554</v>
      </c>
      <c r="H187" s="28" t="str">
        <f>IF(OR(D187="Samedi",D187="Dimanche"),"",Données!$F$3)</f>
        <v>16:41</v>
      </c>
      <c r="I187" s="20">
        <f t="shared" si="28"/>
        <v>0.31666666666666671</v>
      </c>
      <c r="J187" s="20"/>
      <c r="K187" s="26" t="str" cm="1">
        <f t="array" ref="K187">IF(OR(C187=$U$19:$U$31),"FERIE","")</f>
        <v/>
      </c>
      <c r="L187" s="22"/>
      <c r="M187" s="62"/>
      <c r="N187" s="62"/>
      <c r="O187" s="60"/>
      <c r="P187" s="61"/>
      <c r="Q187" s="61"/>
      <c r="R187" s="60"/>
    </row>
    <row r="188" spans="1:18" ht="14.1" customHeight="1" x14ac:dyDescent="0.2">
      <c r="A188" s="39"/>
      <c r="B188" s="40"/>
      <c r="C188" s="18">
        <f t="shared" si="25"/>
        <v>44740</v>
      </c>
      <c r="D188" s="21" t="str">
        <f t="shared" si="26"/>
        <v>Mardi</v>
      </c>
      <c r="E188" s="28">
        <f>IF(OR(D188="Samedi",D188="Dimanche"),"",Données!$C$3)</f>
        <v>0.35416666666666669</v>
      </c>
      <c r="F188" s="28">
        <f>IF(OR(D188="Samedi",D188="Dimanche"),"",Données!$D$3)</f>
        <v>0.51250000000000007</v>
      </c>
      <c r="G188" s="28">
        <f>IF(OR(D188="Samedi",D188="Dimanche"),"",Données!$E$3)</f>
        <v>0.53680555555555554</v>
      </c>
      <c r="H188" s="28" t="str">
        <f>IF(OR(D188="Samedi",D188="Dimanche"),"",Données!$F$3)</f>
        <v>16:41</v>
      </c>
      <c r="I188" s="20">
        <f t="shared" si="28"/>
        <v>0.31666666666666671</v>
      </c>
      <c r="J188" s="20"/>
      <c r="K188" s="26" t="str" cm="1">
        <f t="array" ref="K188">IF(OR(C188=$U$19:$U$31),"FERIE","")</f>
        <v/>
      </c>
      <c r="L188" s="22"/>
      <c r="M188" s="62"/>
      <c r="N188" s="62"/>
      <c r="O188" s="60"/>
      <c r="P188" s="61"/>
      <c r="Q188" s="61"/>
      <c r="R188" s="60"/>
    </row>
    <row r="189" spans="1:18" ht="14.1" customHeight="1" x14ac:dyDescent="0.2">
      <c r="A189" s="39"/>
      <c r="B189" s="40"/>
      <c r="C189" s="18">
        <f t="shared" si="25"/>
        <v>44741</v>
      </c>
      <c r="D189" s="21" t="str">
        <f t="shared" si="26"/>
        <v>Mercredi</v>
      </c>
      <c r="E189" s="28">
        <f>IF(OR(D189="Samedi",D189="Dimanche"),"",Données!$C$3)</f>
        <v>0.35416666666666669</v>
      </c>
      <c r="F189" s="28">
        <f>IF(OR(D189="Samedi",D189="Dimanche"),"",Données!$D$3)</f>
        <v>0.51250000000000007</v>
      </c>
      <c r="G189" s="28">
        <f>IF(OR(D189="Samedi",D189="Dimanche"),"",Données!$E$3)</f>
        <v>0.53680555555555554</v>
      </c>
      <c r="H189" s="28" t="str">
        <f>IF(OR(D189="Samedi",D189="Dimanche"),"",Données!$F$3)</f>
        <v>16:41</v>
      </c>
      <c r="I189" s="20">
        <f t="shared" si="28"/>
        <v>0.31666666666666671</v>
      </c>
      <c r="J189" s="20"/>
      <c r="K189" s="26" t="str" cm="1">
        <f t="array" ref="K189">IF(OR(C189=$U$19:$U$31),"FERIE","")</f>
        <v/>
      </c>
      <c r="L189" s="22"/>
      <c r="M189" s="62"/>
      <c r="N189" s="62"/>
      <c r="O189" s="60"/>
      <c r="P189" s="61"/>
      <c r="Q189" s="61"/>
      <c r="R189" s="60"/>
    </row>
    <row r="190" spans="1:18" ht="14.1" customHeight="1" x14ac:dyDescent="0.2">
      <c r="A190" s="39"/>
      <c r="B190" s="40"/>
      <c r="C190" s="18">
        <f t="shared" si="25"/>
        <v>44742</v>
      </c>
      <c r="D190" s="21" t="str">
        <f t="shared" si="26"/>
        <v>Jeudi</v>
      </c>
      <c r="E190" s="28">
        <f>IF(OR(D190="Samedi",D190="Dimanche"),"",Données!$C$3)</f>
        <v>0.35416666666666669</v>
      </c>
      <c r="F190" s="28">
        <f>IF(OR(D190="Samedi",D190="Dimanche"),"",Données!$D$3)</f>
        <v>0.51250000000000007</v>
      </c>
      <c r="G190" s="28">
        <f>IF(OR(D190="Samedi",D190="Dimanche"),"",Données!$E$3)</f>
        <v>0.53680555555555554</v>
      </c>
      <c r="H190" s="28" t="str">
        <f>IF(OR(D190="Samedi",D190="Dimanche"),"",Données!$F$3)</f>
        <v>16:41</v>
      </c>
      <c r="I190" s="20">
        <f t="shared" si="28"/>
        <v>0.31666666666666671</v>
      </c>
      <c r="J190" s="20"/>
      <c r="K190" s="26" t="str" cm="1">
        <f t="array" ref="K190">IF(OR(C190=$U$19:$U$31),"FERIE","")</f>
        <v/>
      </c>
      <c r="L190" s="22"/>
      <c r="M190" s="62"/>
      <c r="N190" s="62"/>
      <c r="O190" s="60"/>
      <c r="P190" s="61"/>
      <c r="Q190" s="61"/>
      <c r="R190" s="60"/>
    </row>
    <row r="191" spans="1:18" ht="14.1" customHeight="1" x14ac:dyDescent="0.2">
      <c r="A191" s="39" t="str">
        <f t="shared" ref="A191" si="36">VLOOKUP(MONTH($C191),$V$8:$W$19,2,0)</f>
        <v>JUILLET</v>
      </c>
      <c r="B191" s="40"/>
      <c r="C191" s="18">
        <f t="shared" si="25"/>
        <v>44743</v>
      </c>
      <c r="D191" s="21" t="str">
        <f t="shared" si="26"/>
        <v>Vendredi</v>
      </c>
      <c r="E191" s="28">
        <f>IF(OR(D191="Samedi",D191="Dimanche"),"",Données!$C$3)</f>
        <v>0.35416666666666669</v>
      </c>
      <c r="F191" s="28">
        <f>IF(OR(D191="Samedi",D191="Dimanche"),"",Données!$D$3)</f>
        <v>0.51250000000000007</v>
      </c>
      <c r="G191" s="28">
        <f>IF(OR(D191="Samedi",D191="Dimanche"),"",Données!$E$3)</f>
        <v>0.53680555555555554</v>
      </c>
      <c r="H191" s="28" t="str">
        <f>IF(OR(D191="Samedi",D191="Dimanche"),"",Données!$F$3)</f>
        <v>16:41</v>
      </c>
      <c r="I191" s="20">
        <f t="shared" si="28"/>
        <v>0.31666666666666671</v>
      </c>
      <c r="J191" s="20"/>
      <c r="K191" s="26" t="str" cm="1">
        <f t="array" ref="K191">IF(OR(C191=$U$19:$U$31),"FERIE","")</f>
        <v/>
      </c>
      <c r="L191" s="22"/>
      <c r="M191" s="62">
        <f>SUMIF(K191:K221,"HCR",J191:J221)</f>
        <v>0</v>
      </c>
      <c r="N191" s="62">
        <f>SUMIF(K191:K221,"HPL",J191:J221)</f>
        <v>0</v>
      </c>
      <c r="O191" s="60">
        <f>N191*24</f>
        <v>0</v>
      </c>
      <c r="P191" s="61"/>
      <c r="Q191" s="61"/>
      <c r="R191" s="60">
        <f>O191-(P191+Q191)</f>
        <v>0</v>
      </c>
    </row>
    <row r="192" spans="1:18" ht="14.1" customHeight="1" x14ac:dyDescent="0.2">
      <c r="A192" s="39"/>
      <c r="B192" s="40"/>
      <c r="C192" s="18">
        <f t="shared" si="25"/>
        <v>44744</v>
      </c>
      <c r="D192" s="21" t="str">
        <f t="shared" si="26"/>
        <v>Samedi</v>
      </c>
      <c r="E192" s="28" t="str">
        <f>IF(OR(D192="Samedi",D192="Dimanche"),"",Données!$C$3)</f>
        <v/>
      </c>
      <c r="F192" s="28" t="str">
        <f>IF(OR(D192="Samedi",D192="Dimanche"),"",Données!$D$3)</f>
        <v/>
      </c>
      <c r="G192" s="28" t="str">
        <f>IF(OR(D192="Samedi",D192="Dimanche"),"",Données!$E$3)</f>
        <v/>
      </c>
      <c r="H192" s="28" t="str">
        <f>IF(OR(D192="Samedi",D192="Dimanche"),"",Données!$F$3)</f>
        <v/>
      </c>
      <c r="I192" s="20" t="str">
        <f t="shared" si="28"/>
        <v/>
      </c>
      <c r="J192" s="20"/>
      <c r="K192" s="26" t="str" cm="1">
        <f t="array" ref="K192">IF(OR(C192=$U$19:$U$31),"FERIE","")</f>
        <v/>
      </c>
      <c r="L192" s="22"/>
      <c r="M192" s="62"/>
      <c r="N192" s="62"/>
      <c r="O192" s="60"/>
      <c r="P192" s="61"/>
      <c r="Q192" s="61"/>
      <c r="R192" s="60"/>
    </row>
    <row r="193" spans="1:18" ht="14.1" customHeight="1" x14ac:dyDescent="0.2">
      <c r="A193" s="39"/>
      <c r="B193" s="40"/>
      <c r="C193" s="18">
        <f t="shared" si="25"/>
        <v>44745</v>
      </c>
      <c r="D193" s="21" t="str">
        <f t="shared" si="26"/>
        <v>Dimanche</v>
      </c>
      <c r="E193" s="28" t="str">
        <f>IF(OR(D193="Samedi",D193="Dimanche"),"",Données!$C$3)</f>
        <v/>
      </c>
      <c r="F193" s="28" t="str">
        <f>IF(OR(D193="Samedi",D193="Dimanche"),"",Données!$D$3)</f>
        <v/>
      </c>
      <c r="G193" s="28" t="str">
        <f>IF(OR(D193="Samedi",D193="Dimanche"),"",Données!$E$3)</f>
        <v/>
      </c>
      <c r="H193" s="28" t="str">
        <f>IF(OR(D193="Samedi",D193="Dimanche"),"",Données!$F$3)</f>
        <v/>
      </c>
      <c r="I193" s="20" t="str">
        <f t="shared" si="28"/>
        <v/>
      </c>
      <c r="J193" s="20"/>
      <c r="K193" s="26" t="str" cm="1">
        <f t="array" ref="K193">IF(OR(C193=$U$19:$U$31),"FERIE","")</f>
        <v/>
      </c>
      <c r="L193" s="22">
        <f t="shared" ref="L193" si="37">IF(D193="Dimanche",SUM(I187:I193),"")</f>
        <v>1.5833333333333335</v>
      </c>
      <c r="M193" s="62"/>
      <c r="N193" s="62"/>
      <c r="O193" s="60"/>
      <c r="P193" s="61"/>
      <c r="Q193" s="61"/>
      <c r="R193" s="60"/>
    </row>
    <row r="194" spans="1:18" ht="14.1" customHeight="1" x14ac:dyDescent="0.2">
      <c r="A194" s="39"/>
      <c r="B194" s="40">
        <v>27</v>
      </c>
      <c r="C194" s="18">
        <f t="shared" si="25"/>
        <v>44746</v>
      </c>
      <c r="D194" s="21" t="str">
        <f t="shared" si="26"/>
        <v>Lundi</v>
      </c>
      <c r="E194" s="28">
        <f>IF(OR(D194="Samedi",D194="Dimanche"),"",Données!$C$3)</f>
        <v>0.35416666666666669</v>
      </c>
      <c r="F194" s="28">
        <f>IF(OR(D194="Samedi",D194="Dimanche"),"",Données!$D$3)</f>
        <v>0.51250000000000007</v>
      </c>
      <c r="G194" s="28">
        <f>IF(OR(D194="Samedi",D194="Dimanche"),"",Données!$E$3)</f>
        <v>0.53680555555555554</v>
      </c>
      <c r="H194" s="28" t="str">
        <f>IF(OR(D194="Samedi",D194="Dimanche"),"",Données!$F$3)</f>
        <v>16:41</v>
      </c>
      <c r="I194" s="20">
        <f t="shared" si="28"/>
        <v>0.31666666666666671</v>
      </c>
      <c r="J194" s="20"/>
      <c r="K194" s="26" t="str" cm="1">
        <f t="array" ref="K194">IF(OR(C194=$U$19:$U$31),"FERIE","")</f>
        <v/>
      </c>
      <c r="L194" s="22"/>
      <c r="M194" s="62"/>
      <c r="N194" s="62"/>
      <c r="O194" s="60"/>
      <c r="P194" s="61"/>
      <c r="Q194" s="61"/>
      <c r="R194" s="60"/>
    </row>
    <row r="195" spans="1:18" ht="14.1" customHeight="1" x14ac:dyDescent="0.2">
      <c r="A195" s="39"/>
      <c r="B195" s="40"/>
      <c r="C195" s="18">
        <f t="shared" si="25"/>
        <v>44747</v>
      </c>
      <c r="D195" s="21" t="str">
        <f t="shared" si="26"/>
        <v>Mardi</v>
      </c>
      <c r="E195" s="28">
        <f>IF(OR(D195="Samedi",D195="Dimanche"),"",Données!$C$3)</f>
        <v>0.35416666666666669</v>
      </c>
      <c r="F195" s="28">
        <f>IF(OR(D195="Samedi",D195="Dimanche"),"",Données!$D$3)</f>
        <v>0.51250000000000007</v>
      </c>
      <c r="G195" s="28">
        <f>IF(OR(D195="Samedi",D195="Dimanche"),"",Données!$E$3)</f>
        <v>0.53680555555555554</v>
      </c>
      <c r="H195" s="28" t="str">
        <f>IF(OR(D195="Samedi",D195="Dimanche"),"",Données!$F$3)</f>
        <v>16:41</v>
      </c>
      <c r="I195" s="20">
        <f t="shared" si="28"/>
        <v>0.31666666666666671</v>
      </c>
      <c r="J195" s="20"/>
      <c r="K195" s="26" t="str" cm="1">
        <f t="array" ref="K195">IF(OR(C195=$U$19:$U$31),"FERIE","")</f>
        <v/>
      </c>
      <c r="L195" s="22"/>
      <c r="M195" s="62"/>
      <c r="N195" s="62"/>
      <c r="O195" s="60"/>
      <c r="P195" s="61"/>
      <c r="Q195" s="61"/>
      <c r="R195" s="60"/>
    </row>
    <row r="196" spans="1:18" ht="14.1" customHeight="1" x14ac:dyDescent="0.2">
      <c r="A196" s="39"/>
      <c r="B196" s="40"/>
      <c r="C196" s="18">
        <f t="shared" si="25"/>
        <v>44748</v>
      </c>
      <c r="D196" s="21" t="str">
        <f t="shared" si="26"/>
        <v>Mercredi</v>
      </c>
      <c r="E196" s="28">
        <f>IF(OR(D196="Samedi",D196="Dimanche"),"",Données!$C$3)</f>
        <v>0.35416666666666669</v>
      </c>
      <c r="F196" s="28">
        <f>IF(OR(D196="Samedi",D196="Dimanche"),"",Données!$D$3)</f>
        <v>0.51250000000000007</v>
      </c>
      <c r="G196" s="28">
        <f>IF(OR(D196="Samedi",D196="Dimanche"),"",Données!$E$3)</f>
        <v>0.53680555555555554</v>
      </c>
      <c r="H196" s="28" t="str">
        <f>IF(OR(D196="Samedi",D196="Dimanche"),"",Données!$F$3)</f>
        <v>16:41</v>
      </c>
      <c r="I196" s="20">
        <f t="shared" si="28"/>
        <v>0.31666666666666671</v>
      </c>
      <c r="J196" s="20"/>
      <c r="K196" s="26" t="str" cm="1">
        <f t="array" ref="K196">IF(OR(C196=$U$19:$U$31),"FERIE","")</f>
        <v/>
      </c>
      <c r="L196" s="22"/>
      <c r="M196" s="62"/>
      <c r="N196" s="62"/>
      <c r="O196" s="60"/>
      <c r="P196" s="61"/>
      <c r="Q196" s="61"/>
      <c r="R196" s="60"/>
    </row>
    <row r="197" spans="1:18" ht="14.1" customHeight="1" x14ac:dyDescent="0.2">
      <c r="A197" s="39"/>
      <c r="B197" s="40"/>
      <c r="C197" s="18">
        <f t="shared" si="25"/>
        <v>44749</v>
      </c>
      <c r="D197" s="21" t="str">
        <f t="shared" si="26"/>
        <v>Jeudi</v>
      </c>
      <c r="E197" s="28">
        <f>IF(OR(D197="Samedi",D197="Dimanche"),"",Données!$C$3)</f>
        <v>0.35416666666666669</v>
      </c>
      <c r="F197" s="28">
        <f>IF(OR(D197="Samedi",D197="Dimanche"),"",Données!$D$3)</f>
        <v>0.51250000000000007</v>
      </c>
      <c r="G197" s="28">
        <f>IF(OR(D197="Samedi",D197="Dimanche"),"",Données!$E$3)</f>
        <v>0.53680555555555554</v>
      </c>
      <c r="H197" s="28" t="str">
        <f>IF(OR(D197="Samedi",D197="Dimanche"),"",Données!$F$3)</f>
        <v>16:41</v>
      </c>
      <c r="I197" s="20">
        <f t="shared" si="28"/>
        <v>0.31666666666666671</v>
      </c>
      <c r="J197" s="20"/>
      <c r="K197" s="26" t="str" cm="1">
        <f t="array" ref="K197">IF(OR(C197=$U$19:$U$31),"FERIE","")</f>
        <v/>
      </c>
      <c r="L197" s="22"/>
      <c r="M197" s="62"/>
      <c r="N197" s="62"/>
      <c r="O197" s="60"/>
      <c r="P197" s="61"/>
      <c r="Q197" s="61"/>
      <c r="R197" s="60"/>
    </row>
    <row r="198" spans="1:18" ht="14.1" customHeight="1" x14ac:dyDescent="0.2">
      <c r="A198" s="39"/>
      <c r="B198" s="40"/>
      <c r="C198" s="18">
        <f t="shared" si="25"/>
        <v>44750</v>
      </c>
      <c r="D198" s="21" t="str">
        <f t="shared" si="26"/>
        <v>Vendredi</v>
      </c>
      <c r="E198" s="28">
        <f>IF(OR(D198="Samedi",D198="Dimanche"),"",Données!$C$3)</f>
        <v>0.35416666666666669</v>
      </c>
      <c r="F198" s="28">
        <f>IF(OR(D198="Samedi",D198="Dimanche"),"",Données!$D$3)</f>
        <v>0.51250000000000007</v>
      </c>
      <c r="G198" s="28">
        <f>IF(OR(D198="Samedi",D198="Dimanche"),"",Données!$E$3)</f>
        <v>0.53680555555555554</v>
      </c>
      <c r="H198" s="28" t="str">
        <f>IF(OR(D198="Samedi",D198="Dimanche"),"",Données!$F$3)</f>
        <v>16:41</v>
      </c>
      <c r="I198" s="20">
        <f t="shared" si="28"/>
        <v>0.31666666666666671</v>
      </c>
      <c r="J198" s="20"/>
      <c r="K198" s="26" t="str" cm="1">
        <f t="array" ref="K198">IF(OR(C198=$U$19:$U$31),"FERIE","")</f>
        <v/>
      </c>
      <c r="L198" s="22"/>
      <c r="M198" s="62"/>
      <c r="N198" s="62"/>
      <c r="O198" s="60"/>
      <c r="P198" s="61"/>
      <c r="Q198" s="61"/>
      <c r="R198" s="60"/>
    </row>
    <row r="199" spans="1:18" ht="14.1" customHeight="1" x14ac:dyDescent="0.2">
      <c r="A199" s="39"/>
      <c r="B199" s="40"/>
      <c r="C199" s="18">
        <f t="shared" si="25"/>
        <v>44751</v>
      </c>
      <c r="D199" s="21" t="str">
        <f t="shared" si="26"/>
        <v>Samedi</v>
      </c>
      <c r="E199" s="28" t="str">
        <f>IF(OR(D199="Samedi",D199="Dimanche"),"",Données!$C$3)</f>
        <v/>
      </c>
      <c r="F199" s="28" t="str">
        <f>IF(OR(D199="Samedi",D199="Dimanche"),"",Données!$D$3)</f>
        <v/>
      </c>
      <c r="G199" s="28" t="str">
        <f>IF(OR(D199="Samedi",D199="Dimanche"),"",Données!$E$3)</f>
        <v/>
      </c>
      <c r="H199" s="28" t="str">
        <f>IF(OR(D199="Samedi",D199="Dimanche"),"",Données!$F$3)</f>
        <v/>
      </c>
      <c r="I199" s="20" t="str">
        <f t="shared" si="28"/>
        <v/>
      </c>
      <c r="J199" s="20"/>
      <c r="K199" s="26" t="str" cm="1">
        <f t="array" ref="K199">IF(OR(C199=$U$19:$U$31),"FERIE","")</f>
        <v/>
      </c>
      <c r="L199" s="22"/>
      <c r="M199" s="62"/>
      <c r="N199" s="62"/>
      <c r="O199" s="60"/>
      <c r="P199" s="61"/>
      <c r="Q199" s="61"/>
      <c r="R199" s="60"/>
    </row>
    <row r="200" spans="1:18" ht="14.1" customHeight="1" x14ac:dyDescent="0.2">
      <c r="A200" s="39"/>
      <c r="B200" s="40"/>
      <c r="C200" s="18">
        <f t="shared" si="25"/>
        <v>44752</v>
      </c>
      <c r="D200" s="21" t="str">
        <f t="shared" si="26"/>
        <v>Dimanche</v>
      </c>
      <c r="E200" s="28" t="str">
        <f>IF(OR(D200="Samedi",D200="Dimanche"),"",Données!$C$3)</f>
        <v/>
      </c>
      <c r="F200" s="28" t="str">
        <f>IF(OR(D200="Samedi",D200="Dimanche"),"",Données!$D$3)</f>
        <v/>
      </c>
      <c r="G200" s="28" t="str">
        <f>IF(OR(D200="Samedi",D200="Dimanche"),"",Données!$E$3)</f>
        <v/>
      </c>
      <c r="H200" s="28" t="str">
        <f>IF(OR(D200="Samedi",D200="Dimanche"),"",Données!$F$3)</f>
        <v/>
      </c>
      <c r="I200" s="20" t="str">
        <f t="shared" si="28"/>
        <v/>
      </c>
      <c r="J200" s="20"/>
      <c r="K200" s="26" t="str" cm="1">
        <f t="array" ref="K200">IF(OR(C200=$U$19:$U$31),"FERIE","")</f>
        <v/>
      </c>
      <c r="L200" s="22">
        <f t="shared" ref="L200" si="38">IF(D200="Dimanche",SUM(I194:I200),"")</f>
        <v>1.5833333333333335</v>
      </c>
      <c r="M200" s="62"/>
      <c r="N200" s="62"/>
      <c r="O200" s="60"/>
      <c r="P200" s="61"/>
      <c r="Q200" s="61"/>
      <c r="R200" s="60"/>
    </row>
    <row r="201" spans="1:18" ht="14.1" customHeight="1" x14ac:dyDescent="0.2">
      <c r="A201" s="39"/>
      <c r="B201" s="40">
        <v>28</v>
      </c>
      <c r="C201" s="18">
        <f t="shared" si="25"/>
        <v>44753</v>
      </c>
      <c r="D201" s="21" t="str">
        <f t="shared" si="26"/>
        <v>Lundi</v>
      </c>
      <c r="E201" s="28">
        <f>IF(OR(D201="Samedi",D201="Dimanche"),"",Données!$C$3)</f>
        <v>0.35416666666666669</v>
      </c>
      <c r="F201" s="28">
        <f>IF(OR(D201="Samedi",D201="Dimanche"),"",Données!$D$3)</f>
        <v>0.51250000000000007</v>
      </c>
      <c r="G201" s="28">
        <f>IF(OR(D201="Samedi",D201="Dimanche"),"",Données!$E$3)</f>
        <v>0.53680555555555554</v>
      </c>
      <c r="H201" s="28" t="str">
        <f>IF(OR(D201="Samedi",D201="Dimanche"),"",Données!$F$3)</f>
        <v>16:41</v>
      </c>
      <c r="I201" s="20">
        <f t="shared" si="28"/>
        <v>0.31666666666666671</v>
      </c>
      <c r="J201" s="20"/>
      <c r="K201" s="26" t="str" cm="1">
        <f t="array" ref="K201">IF(OR(C201=$U$19:$U$31),"FERIE","")</f>
        <v/>
      </c>
      <c r="L201" s="22"/>
      <c r="M201" s="62"/>
      <c r="N201" s="62"/>
      <c r="O201" s="60"/>
      <c r="P201" s="61"/>
      <c r="Q201" s="61"/>
      <c r="R201" s="60"/>
    </row>
    <row r="202" spans="1:18" ht="14.1" customHeight="1" x14ac:dyDescent="0.2">
      <c r="A202" s="39"/>
      <c r="B202" s="40"/>
      <c r="C202" s="18">
        <f t="shared" si="25"/>
        <v>44754</v>
      </c>
      <c r="D202" s="21" t="str">
        <f t="shared" si="26"/>
        <v>Mardi</v>
      </c>
      <c r="E202" s="28">
        <f>IF(OR(D202="Samedi",D202="Dimanche"),"",Données!$C$3)</f>
        <v>0.35416666666666669</v>
      </c>
      <c r="F202" s="28">
        <f>IF(OR(D202="Samedi",D202="Dimanche"),"",Données!$D$3)</f>
        <v>0.51250000000000007</v>
      </c>
      <c r="G202" s="28">
        <f>IF(OR(D202="Samedi",D202="Dimanche"),"",Données!$E$3)</f>
        <v>0.53680555555555554</v>
      </c>
      <c r="H202" s="28" t="str">
        <f>IF(OR(D202="Samedi",D202="Dimanche"),"",Données!$F$3)</f>
        <v>16:41</v>
      </c>
      <c r="I202" s="20">
        <f t="shared" si="28"/>
        <v>0.31666666666666671</v>
      </c>
      <c r="J202" s="20"/>
      <c r="K202" s="26" t="str" cm="1">
        <f t="array" ref="K202">IF(OR(C202=$U$19:$U$31),"FERIE","")</f>
        <v/>
      </c>
      <c r="L202" s="22"/>
      <c r="M202" s="62"/>
      <c r="N202" s="62"/>
      <c r="O202" s="60"/>
      <c r="P202" s="61"/>
      <c r="Q202" s="61"/>
      <c r="R202" s="60"/>
    </row>
    <row r="203" spans="1:18" ht="14.1" customHeight="1" x14ac:dyDescent="0.2">
      <c r="A203" s="39"/>
      <c r="B203" s="40"/>
      <c r="C203" s="18">
        <f t="shared" ref="C203:C266" si="39">IF(ISERROR(IF((C202+1)&lt;=$C$6,(C202+1),"")),"",IF((C202+1)&lt;=$C$6,(C202+1),""))</f>
        <v>44755</v>
      </c>
      <c r="D203" s="21" t="str">
        <f t="shared" ref="D203:D266" si="40">IF(ISERROR(VLOOKUP(WEEKDAY($C203),$V$21:$W$27,2,0)),"",VLOOKUP(WEEKDAY($C203),$V$21:$W$27,2,0))</f>
        <v>Mercredi</v>
      </c>
      <c r="E203" s="28">
        <f>IF(OR(D203="Samedi",D203="Dimanche"),"",Données!$C$3)</f>
        <v>0.35416666666666669</v>
      </c>
      <c r="F203" s="28">
        <f>IF(OR(D203="Samedi",D203="Dimanche"),"",Données!$D$3)</f>
        <v>0.51250000000000007</v>
      </c>
      <c r="G203" s="28">
        <f>IF(OR(D203="Samedi",D203="Dimanche"),"",Données!$E$3)</f>
        <v>0.53680555555555554</v>
      </c>
      <c r="H203" s="28" t="str">
        <f>IF(OR(D203="Samedi",D203="Dimanche"),"",Données!$F$3)</f>
        <v>16:41</v>
      </c>
      <c r="I203" s="20">
        <f t="shared" si="28"/>
        <v>0.31666666666666671</v>
      </c>
      <c r="J203" s="20"/>
      <c r="K203" s="26" t="str" cm="1">
        <f t="array" ref="K203">IF(OR(C203=$U$19:$U$31),"FERIE","")</f>
        <v/>
      </c>
      <c r="L203" s="22"/>
      <c r="M203" s="62"/>
      <c r="N203" s="62"/>
      <c r="O203" s="60"/>
      <c r="P203" s="61"/>
      <c r="Q203" s="61"/>
      <c r="R203" s="60"/>
    </row>
    <row r="204" spans="1:18" ht="14.1" customHeight="1" x14ac:dyDescent="0.2">
      <c r="A204" s="39"/>
      <c r="B204" s="40"/>
      <c r="C204" s="18">
        <f t="shared" si="39"/>
        <v>44756</v>
      </c>
      <c r="D204" s="21" t="str">
        <f t="shared" si="40"/>
        <v>Jeudi</v>
      </c>
      <c r="E204" s="28">
        <f>IF(OR(D204="Samedi",D204="Dimanche"),"",Données!$C$3)</f>
        <v>0.35416666666666669</v>
      </c>
      <c r="F204" s="28">
        <f>IF(OR(D204="Samedi",D204="Dimanche"),"",Données!$D$3)</f>
        <v>0.51250000000000007</v>
      </c>
      <c r="G204" s="28">
        <f>IF(OR(D204="Samedi",D204="Dimanche"),"",Données!$E$3)</f>
        <v>0.53680555555555554</v>
      </c>
      <c r="H204" s="28" t="str">
        <f>IF(OR(D204="Samedi",D204="Dimanche"),"",Données!$F$3)</f>
        <v>16:41</v>
      </c>
      <c r="I204" s="20">
        <f t="shared" si="28"/>
        <v>0.31666666666666671</v>
      </c>
      <c r="J204" s="20"/>
      <c r="K204" s="26" t="str" cm="1">
        <f t="array" ref="K204">IF(OR(C204=$U$19:$U$31),"FERIE","")</f>
        <v>FERIE</v>
      </c>
      <c r="L204" s="22"/>
      <c r="M204" s="62"/>
      <c r="N204" s="62"/>
      <c r="O204" s="60"/>
      <c r="P204" s="61"/>
      <c r="Q204" s="61"/>
      <c r="R204" s="60"/>
    </row>
    <row r="205" spans="1:18" ht="14.1" customHeight="1" x14ac:dyDescent="0.2">
      <c r="A205" s="39"/>
      <c r="B205" s="40"/>
      <c r="C205" s="18">
        <f t="shared" si="39"/>
        <v>44757</v>
      </c>
      <c r="D205" s="21" t="str">
        <f t="shared" si="40"/>
        <v>Vendredi</v>
      </c>
      <c r="E205" s="28">
        <f>IF(OR(D205="Samedi",D205="Dimanche"),"",Données!$C$3)</f>
        <v>0.35416666666666669</v>
      </c>
      <c r="F205" s="28">
        <f>IF(OR(D205="Samedi",D205="Dimanche"),"",Données!$D$3)</f>
        <v>0.51250000000000007</v>
      </c>
      <c r="G205" s="28">
        <f>IF(OR(D205="Samedi",D205="Dimanche"),"",Données!$E$3)</f>
        <v>0.53680555555555554</v>
      </c>
      <c r="H205" s="28" t="str">
        <f>IF(OR(D205="Samedi",D205="Dimanche"),"",Données!$F$3)</f>
        <v>16:41</v>
      </c>
      <c r="I205" s="20">
        <f t="shared" si="28"/>
        <v>0.31666666666666671</v>
      </c>
      <c r="J205" s="20"/>
      <c r="K205" s="26" t="str" cm="1">
        <f t="array" ref="K205">IF(OR(C205=$U$19:$U$31),"FERIE","")</f>
        <v/>
      </c>
      <c r="L205" s="22"/>
      <c r="M205" s="62"/>
      <c r="N205" s="62"/>
      <c r="O205" s="60"/>
      <c r="P205" s="61"/>
      <c r="Q205" s="61"/>
      <c r="R205" s="60"/>
    </row>
    <row r="206" spans="1:18" ht="14.1" customHeight="1" x14ac:dyDescent="0.2">
      <c r="A206" s="39"/>
      <c r="B206" s="40"/>
      <c r="C206" s="18">
        <f t="shared" si="39"/>
        <v>44758</v>
      </c>
      <c r="D206" s="21" t="str">
        <f t="shared" si="40"/>
        <v>Samedi</v>
      </c>
      <c r="E206" s="28" t="str">
        <f>IF(OR(D206="Samedi",D206="Dimanche"),"",Données!$C$3)</f>
        <v/>
      </c>
      <c r="F206" s="28" t="str">
        <f>IF(OR(D206="Samedi",D206="Dimanche"),"",Données!$D$3)</f>
        <v/>
      </c>
      <c r="G206" s="28" t="str">
        <f>IF(OR(D206="Samedi",D206="Dimanche"),"",Données!$E$3)</f>
        <v/>
      </c>
      <c r="H206" s="28" t="str">
        <f>IF(OR(D206="Samedi",D206="Dimanche"),"",Données!$F$3)</f>
        <v/>
      </c>
      <c r="I206" s="20" t="str">
        <f t="shared" si="28"/>
        <v/>
      </c>
      <c r="J206" s="20"/>
      <c r="K206" s="26" t="str" cm="1">
        <f t="array" ref="K206">IF(OR(C206=$U$19:$U$31),"FERIE","")</f>
        <v/>
      </c>
      <c r="L206" s="22"/>
      <c r="M206" s="62"/>
      <c r="N206" s="62"/>
      <c r="O206" s="60"/>
      <c r="P206" s="61"/>
      <c r="Q206" s="61"/>
      <c r="R206" s="60"/>
    </row>
    <row r="207" spans="1:18" ht="14.1" customHeight="1" x14ac:dyDescent="0.2">
      <c r="A207" s="39"/>
      <c r="B207" s="40"/>
      <c r="C207" s="18">
        <f t="shared" si="39"/>
        <v>44759</v>
      </c>
      <c r="D207" s="21" t="str">
        <f t="shared" si="40"/>
        <v>Dimanche</v>
      </c>
      <c r="E207" s="28" t="str">
        <f>IF(OR(D207="Samedi",D207="Dimanche"),"",Données!$C$3)</f>
        <v/>
      </c>
      <c r="F207" s="28" t="str">
        <f>IF(OR(D207="Samedi",D207="Dimanche"),"",Données!$D$3)</f>
        <v/>
      </c>
      <c r="G207" s="28" t="str">
        <f>IF(OR(D207="Samedi",D207="Dimanche"),"",Données!$E$3)</f>
        <v/>
      </c>
      <c r="H207" s="28" t="str">
        <f>IF(OR(D207="Samedi",D207="Dimanche"),"",Données!$F$3)</f>
        <v/>
      </c>
      <c r="I207" s="20" t="str">
        <f t="shared" si="28"/>
        <v/>
      </c>
      <c r="J207" s="20"/>
      <c r="K207" s="26" t="str" cm="1">
        <f t="array" ref="K207">IF(OR(C207=$U$19:$U$31),"FERIE","")</f>
        <v/>
      </c>
      <c r="L207" s="22">
        <f t="shared" ref="L207" si="41">IF(D207="Dimanche",SUM(I201:I207),"")</f>
        <v>1.5833333333333335</v>
      </c>
      <c r="M207" s="62"/>
      <c r="N207" s="62"/>
      <c r="O207" s="60"/>
      <c r="P207" s="61"/>
      <c r="Q207" s="61"/>
      <c r="R207" s="60"/>
    </row>
    <row r="208" spans="1:18" ht="14.1" customHeight="1" x14ac:dyDescent="0.2">
      <c r="A208" s="39"/>
      <c r="B208" s="40">
        <v>29</v>
      </c>
      <c r="C208" s="18">
        <f t="shared" si="39"/>
        <v>44760</v>
      </c>
      <c r="D208" s="21" t="str">
        <f t="shared" si="40"/>
        <v>Lundi</v>
      </c>
      <c r="E208" s="28">
        <f>IF(OR(D208="Samedi",D208="Dimanche"),"",Données!$C$3)</f>
        <v>0.35416666666666669</v>
      </c>
      <c r="F208" s="28">
        <f>IF(OR(D208="Samedi",D208="Dimanche"),"",Données!$D$3)</f>
        <v>0.51250000000000007</v>
      </c>
      <c r="G208" s="28">
        <f>IF(OR(D208="Samedi",D208="Dimanche"),"",Données!$E$3)</f>
        <v>0.53680555555555554</v>
      </c>
      <c r="H208" s="28" t="str">
        <f>IF(OR(D208="Samedi",D208="Dimanche"),"",Données!$F$3)</f>
        <v>16:41</v>
      </c>
      <c r="I208" s="20">
        <f t="shared" si="28"/>
        <v>0.31666666666666671</v>
      </c>
      <c r="J208" s="20"/>
      <c r="K208" s="26" t="str" cm="1">
        <f t="array" ref="K208">IF(OR(C208=$U$19:$U$31),"FERIE","")</f>
        <v/>
      </c>
      <c r="L208" s="22"/>
      <c r="M208" s="62"/>
      <c r="N208" s="62"/>
      <c r="O208" s="60"/>
      <c r="P208" s="61"/>
      <c r="Q208" s="61"/>
      <c r="R208" s="60"/>
    </row>
    <row r="209" spans="1:18" ht="14.1" customHeight="1" x14ac:dyDescent="0.2">
      <c r="A209" s="39"/>
      <c r="B209" s="40"/>
      <c r="C209" s="18">
        <f t="shared" si="39"/>
        <v>44761</v>
      </c>
      <c r="D209" s="21" t="str">
        <f t="shared" si="40"/>
        <v>Mardi</v>
      </c>
      <c r="E209" s="28">
        <f>IF(OR(D209="Samedi",D209="Dimanche"),"",Données!$C$3)</f>
        <v>0.35416666666666669</v>
      </c>
      <c r="F209" s="28">
        <f>IF(OR(D209="Samedi",D209="Dimanche"),"",Données!$D$3)</f>
        <v>0.51250000000000007</v>
      </c>
      <c r="G209" s="28">
        <f>IF(OR(D209="Samedi",D209="Dimanche"),"",Données!$E$3)</f>
        <v>0.53680555555555554</v>
      </c>
      <c r="H209" s="28" t="str">
        <f>IF(OR(D209="Samedi",D209="Dimanche"),"",Données!$F$3)</f>
        <v>16:41</v>
      </c>
      <c r="I209" s="20">
        <f t="shared" si="28"/>
        <v>0.31666666666666671</v>
      </c>
      <c r="J209" s="20"/>
      <c r="K209" s="26" t="str" cm="1">
        <f t="array" ref="K209">IF(OR(C209=$U$19:$U$31),"FERIE","")</f>
        <v/>
      </c>
      <c r="L209" s="22"/>
      <c r="M209" s="62"/>
      <c r="N209" s="62"/>
      <c r="O209" s="60"/>
      <c r="P209" s="61"/>
      <c r="Q209" s="61"/>
      <c r="R209" s="60"/>
    </row>
    <row r="210" spans="1:18" ht="14.1" customHeight="1" x14ac:dyDescent="0.2">
      <c r="A210" s="39"/>
      <c r="B210" s="40"/>
      <c r="C210" s="18">
        <f t="shared" si="39"/>
        <v>44762</v>
      </c>
      <c r="D210" s="21" t="str">
        <f t="shared" si="40"/>
        <v>Mercredi</v>
      </c>
      <c r="E210" s="28">
        <f>IF(OR(D210="Samedi",D210="Dimanche"),"",Données!$C$3)</f>
        <v>0.35416666666666669</v>
      </c>
      <c r="F210" s="28">
        <f>IF(OR(D210="Samedi",D210="Dimanche"),"",Données!$D$3)</f>
        <v>0.51250000000000007</v>
      </c>
      <c r="G210" s="28">
        <f>IF(OR(D210="Samedi",D210="Dimanche"),"",Données!$E$3)</f>
        <v>0.53680555555555554</v>
      </c>
      <c r="H210" s="28" t="str">
        <f>IF(OR(D210="Samedi",D210="Dimanche"),"",Données!$F$3)</f>
        <v>16:41</v>
      </c>
      <c r="I210" s="20">
        <f t="shared" si="28"/>
        <v>0.31666666666666671</v>
      </c>
      <c r="J210" s="20"/>
      <c r="K210" s="26" t="str" cm="1">
        <f t="array" ref="K210">IF(OR(C210=$U$19:$U$31),"FERIE","")</f>
        <v/>
      </c>
      <c r="L210" s="22"/>
      <c r="M210" s="62"/>
      <c r="N210" s="62"/>
      <c r="O210" s="60"/>
      <c r="P210" s="61"/>
      <c r="Q210" s="61"/>
      <c r="R210" s="60"/>
    </row>
    <row r="211" spans="1:18" ht="14.1" customHeight="1" x14ac:dyDescent="0.2">
      <c r="A211" s="39"/>
      <c r="B211" s="40"/>
      <c r="C211" s="18">
        <f t="shared" si="39"/>
        <v>44763</v>
      </c>
      <c r="D211" s="21" t="str">
        <f t="shared" si="40"/>
        <v>Jeudi</v>
      </c>
      <c r="E211" s="28">
        <f>IF(OR(D211="Samedi",D211="Dimanche"),"",Données!$C$3)</f>
        <v>0.35416666666666669</v>
      </c>
      <c r="F211" s="28">
        <f>IF(OR(D211="Samedi",D211="Dimanche"),"",Données!$D$3)</f>
        <v>0.51250000000000007</v>
      </c>
      <c r="G211" s="28">
        <f>IF(OR(D211="Samedi",D211="Dimanche"),"",Données!$E$3)</f>
        <v>0.53680555555555554</v>
      </c>
      <c r="H211" s="28" t="str">
        <f>IF(OR(D211="Samedi",D211="Dimanche"),"",Données!$F$3)</f>
        <v>16:41</v>
      </c>
      <c r="I211" s="20">
        <f t="shared" ref="I211:I274" si="42">IFERROR(IF(OR(D211="samedi",D211="dimanche")*(F211-E211)+(H211-G211)=0,"",F211-E211+(H211-G211)),"")</f>
        <v>0.31666666666666671</v>
      </c>
      <c r="J211" s="20"/>
      <c r="K211" s="26" t="str" cm="1">
        <f t="array" ref="K211">IF(OR(C211=$U$19:$U$31),"FERIE","")</f>
        <v/>
      </c>
      <c r="L211" s="22"/>
      <c r="M211" s="62"/>
      <c r="N211" s="62"/>
      <c r="O211" s="60"/>
      <c r="P211" s="61"/>
      <c r="Q211" s="61"/>
      <c r="R211" s="60"/>
    </row>
    <row r="212" spans="1:18" ht="14.1" customHeight="1" x14ac:dyDescent="0.2">
      <c r="A212" s="39"/>
      <c r="B212" s="40"/>
      <c r="C212" s="18">
        <f t="shared" si="39"/>
        <v>44764</v>
      </c>
      <c r="D212" s="21" t="str">
        <f t="shared" si="40"/>
        <v>Vendredi</v>
      </c>
      <c r="E212" s="28">
        <f>IF(OR(D212="Samedi",D212="Dimanche"),"",Données!$C$3)</f>
        <v>0.35416666666666669</v>
      </c>
      <c r="F212" s="28">
        <f>IF(OR(D212="Samedi",D212="Dimanche"),"",Données!$D$3)</f>
        <v>0.51250000000000007</v>
      </c>
      <c r="G212" s="28">
        <f>IF(OR(D212="Samedi",D212="Dimanche"),"",Données!$E$3)</f>
        <v>0.53680555555555554</v>
      </c>
      <c r="H212" s="28" t="str">
        <f>IF(OR(D212="Samedi",D212="Dimanche"),"",Données!$F$3)</f>
        <v>16:41</v>
      </c>
      <c r="I212" s="20">
        <f t="shared" si="42"/>
        <v>0.31666666666666671</v>
      </c>
      <c r="J212" s="20"/>
      <c r="K212" s="26" t="str" cm="1">
        <f t="array" ref="K212">IF(OR(C212=$U$19:$U$31),"FERIE","")</f>
        <v/>
      </c>
      <c r="L212" s="22"/>
      <c r="M212" s="62"/>
      <c r="N212" s="62"/>
      <c r="O212" s="60"/>
      <c r="P212" s="61"/>
      <c r="Q212" s="61"/>
      <c r="R212" s="60"/>
    </row>
    <row r="213" spans="1:18" ht="14.1" customHeight="1" x14ac:dyDescent="0.2">
      <c r="A213" s="39"/>
      <c r="B213" s="40"/>
      <c r="C213" s="18">
        <f t="shared" si="39"/>
        <v>44765</v>
      </c>
      <c r="D213" s="21" t="str">
        <f t="shared" si="40"/>
        <v>Samedi</v>
      </c>
      <c r="E213" s="28" t="str">
        <f>IF(OR(D213="Samedi",D213="Dimanche"),"",Données!$C$3)</f>
        <v/>
      </c>
      <c r="F213" s="28" t="str">
        <f>IF(OR(D213="Samedi",D213="Dimanche"),"",Données!$D$3)</f>
        <v/>
      </c>
      <c r="G213" s="28" t="str">
        <f>IF(OR(D213="Samedi",D213="Dimanche"),"",Données!$E$3)</f>
        <v/>
      </c>
      <c r="H213" s="28" t="str">
        <f>IF(OR(D213="Samedi",D213="Dimanche"),"",Données!$F$3)</f>
        <v/>
      </c>
      <c r="I213" s="20" t="str">
        <f t="shared" si="42"/>
        <v/>
      </c>
      <c r="J213" s="20"/>
      <c r="K213" s="26" t="str" cm="1">
        <f t="array" ref="K213">IF(OR(C213=$U$19:$U$31),"FERIE","")</f>
        <v/>
      </c>
      <c r="L213" s="22"/>
      <c r="M213" s="62"/>
      <c r="N213" s="62"/>
      <c r="O213" s="60"/>
      <c r="P213" s="61"/>
      <c r="Q213" s="61"/>
      <c r="R213" s="60"/>
    </row>
    <row r="214" spans="1:18" ht="14.1" customHeight="1" x14ac:dyDescent="0.2">
      <c r="A214" s="39"/>
      <c r="B214" s="40"/>
      <c r="C214" s="18">
        <f t="shared" si="39"/>
        <v>44766</v>
      </c>
      <c r="D214" s="21" t="str">
        <f t="shared" si="40"/>
        <v>Dimanche</v>
      </c>
      <c r="E214" s="28" t="str">
        <f>IF(OR(D214="Samedi",D214="Dimanche"),"",Données!$C$3)</f>
        <v/>
      </c>
      <c r="F214" s="28" t="str">
        <f>IF(OR(D214="Samedi",D214="Dimanche"),"",Données!$D$3)</f>
        <v/>
      </c>
      <c r="G214" s="28" t="str">
        <f>IF(OR(D214="Samedi",D214="Dimanche"),"",Données!$E$3)</f>
        <v/>
      </c>
      <c r="H214" s="28" t="str">
        <f>IF(OR(D214="Samedi",D214="Dimanche"),"",Données!$F$3)</f>
        <v/>
      </c>
      <c r="I214" s="20" t="str">
        <f t="shared" si="42"/>
        <v/>
      </c>
      <c r="J214" s="20"/>
      <c r="K214" s="26" t="str" cm="1">
        <f t="array" ref="K214">IF(OR(C214=$U$19:$U$31),"FERIE","")</f>
        <v/>
      </c>
      <c r="L214" s="22">
        <f t="shared" ref="L214" si="43">IF(D214="Dimanche",SUM(I208:I214),"")</f>
        <v>1.5833333333333335</v>
      </c>
      <c r="M214" s="62"/>
      <c r="N214" s="62"/>
      <c r="O214" s="60"/>
      <c r="P214" s="61"/>
      <c r="Q214" s="61"/>
      <c r="R214" s="60"/>
    </row>
    <row r="215" spans="1:18" ht="14.1" customHeight="1" x14ac:dyDescent="0.2">
      <c r="A215" s="39"/>
      <c r="B215" s="40">
        <v>30</v>
      </c>
      <c r="C215" s="18">
        <f t="shared" si="39"/>
        <v>44767</v>
      </c>
      <c r="D215" s="21" t="str">
        <f t="shared" si="40"/>
        <v>Lundi</v>
      </c>
      <c r="E215" s="28">
        <f>IF(OR(D215="Samedi",D215="Dimanche"),"",Données!$C$3)</f>
        <v>0.35416666666666669</v>
      </c>
      <c r="F215" s="28">
        <f>IF(OR(D215="Samedi",D215="Dimanche"),"",Données!$D$3)</f>
        <v>0.51250000000000007</v>
      </c>
      <c r="G215" s="28">
        <f>IF(OR(D215="Samedi",D215="Dimanche"),"",Données!$E$3)</f>
        <v>0.53680555555555554</v>
      </c>
      <c r="H215" s="28" t="str">
        <f>IF(OR(D215="Samedi",D215="Dimanche"),"",Données!$F$3)</f>
        <v>16:41</v>
      </c>
      <c r="I215" s="20">
        <f t="shared" si="42"/>
        <v>0.31666666666666671</v>
      </c>
      <c r="J215" s="20"/>
      <c r="K215" s="26" t="str" cm="1">
        <f t="array" ref="K215">IF(OR(C215=$U$19:$U$31),"FERIE","")</f>
        <v/>
      </c>
      <c r="L215" s="22"/>
      <c r="M215" s="62"/>
      <c r="N215" s="62"/>
      <c r="O215" s="60"/>
      <c r="P215" s="61"/>
      <c r="Q215" s="61"/>
      <c r="R215" s="60"/>
    </row>
    <row r="216" spans="1:18" ht="14.1" customHeight="1" x14ac:dyDescent="0.2">
      <c r="A216" s="39"/>
      <c r="B216" s="40"/>
      <c r="C216" s="18">
        <f t="shared" si="39"/>
        <v>44768</v>
      </c>
      <c r="D216" s="21" t="str">
        <f t="shared" si="40"/>
        <v>Mardi</v>
      </c>
      <c r="E216" s="28">
        <f>IF(OR(D216="Samedi",D216="Dimanche"),"",Données!$C$3)</f>
        <v>0.35416666666666669</v>
      </c>
      <c r="F216" s="28">
        <f>IF(OR(D216="Samedi",D216="Dimanche"),"",Données!$D$3)</f>
        <v>0.51250000000000007</v>
      </c>
      <c r="G216" s="28">
        <f>IF(OR(D216="Samedi",D216="Dimanche"),"",Données!$E$3)</f>
        <v>0.53680555555555554</v>
      </c>
      <c r="H216" s="28" t="str">
        <f>IF(OR(D216="Samedi",D216="Dimanche"),"",Données!$F$3)</f>
        <v>16:41</v>
      </c>
      <c r="I216" s="20">
        <f t="shared" si="42"/>
        <v>0.31666666666666671</v>
      </c>
      <c r="J216" s="20"/>
      <c r="K216" s="26" t="str" cm="1">
        <f t="array" ref="K216">IF(OR(C216=$U$19:$U$31),"FERIE","")</f>
        <v/>
      </c>
      <c r="L216" s="22"/>
      <c r="M216" s="62"/>
      <c r="N216" s="62"/>
      <c r="O216" s="60"/>
      <c r="P216" s="61"/>
      <c r="Q216" s="61"/>
      <c r="R216" s="60"/>
    </row>
    <row r="217" spans="1:18" ht="14.1" customHeight="1" x14ac:dyDescent="0.2">
      <c r="A217" s="39"/>
      <c r="B217" s="40"/>
      <c r="C217" s="18">
        <f t="shared" si="39"/>
        <v>44769</v>
      </c>
      <c r="D217" s="21" t="str">
        <f t="shared" si="40"/>
        <v>Mercredi</v>
      </c>
      <c r="E217" s="28">
        <f>IF(OR(D217="Samedi",D217="Dimanche"),"",Données!$C$3)</f>
        <v>0.35416666666666669</v>
      </c>
      <c r="F217" s="28">
        <f>IF(OR(D217="Samedi",D217="Dimanche"),"",Données!$D$3)</f>
        <v>0.51250000000000007</v>
      </c>
      <c r="G217" s="28">
        <f>IF(OR(D217="Samedi",D217="Dimanche"),"",Données!$E$3)</f>
        <v>0.53680555555555554</v>
      </c>
      <c r="H217" s="28" t="str">
        <f>IF(OR(D217="Samedi",D217="Dimanche"),"",Données!$F$3)</f>
        <v>16:41</v>
      </c>
      <c r="I217" s="20">
        <f t="shared" si="42"/>
        <v>0.31666666666666671</v>
      </c>
      <c r="J217" s="20"/>
      <c r="K217" s="26" t="str" cm="1">
        <f t="array" ref="K217">IF(OR(C217=$U$19:$U$31),"FERIE","")</f>
        <v/>
      </c>
      <c r="L217" s="22"/>
      <c r="M217" s="62"/>
      <c r="N217" s="62"/>
      <c r="O217" s="60"/>
      <c r="P217" s="61"/>
      <c r="Q217" s="61"/>
      <c r="R217" s="60"/>
    </row>
    <row r="218" spans="1:18" ht="14.1" customHeight="1" x14ac:dyDescent="0.2">
      <c r="A218" s="39"/>
      <c r="B218" s="40"/>
      <c r="C218" s="18">
        <f t="shared" si="39"/>
        <v>44770</v>
      </c>
      <c r="D218" s="21" t="str">
        <f t="shared" si="40"/>
        <v>Jeudi</v>
      </c>
      <c r="E218" s="28">
        <f>IF(OR(D218="Samedi",D218="Dimanche"),"",Données!$C$3)</f>
        <v>0.35416666666666669</v>
      </c>
      <c r="F218" s="28">
        <f>IF(OR(D218="Samedi",D218="Dimanche"),"",Données!$D$3)</f>
        <v>0.51250000000000007</v>
      </c>
      <c r="G218" s="28">
        <f>IF(OR(D218="Samedi",D218="Dimanche"),"",Données!$E$3)</f>
        <v>0.53680555555555554</v>
      </c>
      <c r="H218" s="28" t="str">
        <f>IF(OR(D218="Samedi",D218="Dimanche"),"",Données!$F$3)</f>
        <v>16:41</v>
      </c>
      <c r="I218" s="20">
        <f t="shared" si="42"/>
        <v>0.31666666666666671</v>
      </c>
      <c r="J218" s="20"/>
      <c r="K218" s="26" t="str" cm="1">
        <f t="array" ref="K218">IF(OR(C218=$U$19:$U$31),"FERIE","")</f>
        <v/>
      </c>
      <c r="L218" s="22"/>
      <c r="M218" s="62"/>
      <c r="N218" s="62"/>
      <c r="O218" s="60"/>
      <c r="P218" s="61"/>
      <c r="Q218" s="61"/>
      <c r="R218" s="60"/>
    </row>
    <row r="219" spans="1:18" ht="14.1" customHeight="1" x14ac:dyDescent="0.2">
      <c r="A219" s="39"/>
      <c r="B219" s="40"/>
      <c r="C219" s="18">
        <f t="shared" si="39"/>
        <v>44771</v>
      </c>
      <c r="D219" s="21" t="str">
        <f t="shared" si="40"/>
        <v>Vendredi</v>
      </c>
      <c r="E219" s="28">
        <f>IF(OR(D219="Samedi",D219="Dimanche"),"",Données!$C$3)</f>
        <v>0.35416666666666669</v>
      </c>
      <c r="F219" s="28">
        <f>IF(OR(D219="Samedi",D219="Dimanche"),"",Données!$D$3)</f>
        <v>0.51250000000000007</v>
      </c>
      <c r="G219" s="28">
        <f>IF(OR(D219="Samedi",D219="Dimanche"),"",Données!$E$3)</f>
        <v>0.53680555555555554</v>
      </c>
      <c r="H219" s="28" t="str">
        <f>IF(OR(D219="Samedi",D219="Dimanche"),"",Données!$F$3)</f>
        <v>16:41</v>
      </c>
      <c r="I219" s="20">
        <f t="shared" si="42"/>
        <v>0.31666666666666671</v>
      </c>
      <c r="J219" s="20"/>
      <c r="K219" s="26" t="str" cm="1">
        <f t="array" ref="K219">IF(OR(C219=$U$19:$U$31),"FERIE","")</f>
        <v/>
      </c>
      <c r="L219" s="22"/>
      <c r="M219" s="62"/>
      <c r="N219" s="62"/>
      <c r="O219" s="60"/>
      <c r="P219" s="61"/>
      <c r="Q219" s="61"/>
      <c r="R219" s="60"/>
    </row>
    <row r="220" spans="1:18" ht="14.1" customHeight="1" x14ac:dyDescent="0.2">
      <c r="A220" s="39"/>
      <c r="B220" s="40"/>
      <c r="C220" s="18">
        <f t="shared" si="39"/>
        <v>44772</v>
      </c>
      <c r="D220" s="21" t="str">
        <f t="shared" si="40"/>
        <v>Samedi</v>
      </c>
      <c r="E220" s="28" t="str">
        <f>IF(OR(D220="Samedi",D220="Dimanche"),"",Données!$C$3)</f>
        <v/>
      </c>
      <c r="F220" s="28" t="str">
        <f>IF(OR(D220="Samedi",D220="Dimanche"),"",Données!$D$3)</f>
        <v/>
      </c>
      <c r="G220" s="28" t="str">
        <f>IF(OR(D220="Samedi",D220="Dimanche"),"",Données!$E$3)</f>
        <v/>
      </c>
      <c r="H220" s="28" t="str">
        <f>IF(OR(D220="Samedi",D220="Dimanche"),"",Données!$F$3)</f>
        <v/>
      </c>
      <c r="I220" s="20" t="str">
        <f t="shared" si="42"/>
        <v/>
      </c>
      <c r="J220" s="20"/>
      <c r="K220" s="26" t="str" cm="1">
        <f t="array" ref="K220">IF(OR(C220=$U$19:$U$31),"FERIE","")</f>
        <v/>
      </c>
      <c r="L220" s="22"/>
      <c r="M220" s="62"/>
      <c r="N220" s="62"/>
      <c r="O220" s="60"/>
      <c r="P220" s="61"/>
      <c r="Q220" s="61"/>
      <c r="R220" s="60"/>
    </row>
    <row r="221" spans="1:18" ht="14.1" customHeight="1" x14ac:dyDescent="0.2">
      <c r="A221" s="39"/>
      <c r="B221" s="40"/>
      <c r="C221" s="18">
        <f t="shared" si="39"/>
        <v>44773</v>
      </c>
      <c r="D221" s="21" t="str">
        <f t="shared" si="40"/>
        <v>Dimanche</v>
      </c>
      <c r="E221" s="28" t="str">
        <f>IF(OR(D221="Samedi",D221="Dimanche"),"",Données!$C$3)</f>
        <v/>
      </c>
      <c r="F221" s="28" t="str">
        <f>IF(OR(D221="Samedi",D221="Dimanche"),"",Données!$D$3)</f>
        <v/>
      </c>
      <c r="G221" s="28" t="str">
        <f>IF(OR(D221="Samedi",D221="Dimanche"),"",Données!$E$3)</f>
        <v/>
      </c>
      <c r="H221" s="28" t="str">
        <f>IF(OR(D221="Samedi",D221="Dimanche"),"",Données!$F$3)</f>
        <v/>
      </c>
      <c r="I221" s="20" t="str">
        <f t="shared" si="42"/>
        <v/>
      </c>
      <c r="J221" s="20"/>
      <c r="K221" s="26" t="str" cm="1">
        <f t="array" ref="K221">IF(OR(C221=$U$19:$U$31),"FERIE","")</f>
        <v/>
      </c>
      <c r="L221" s="22">
        <f t="shared" ref="L221" si="44">IF(D221="Dimanche",SUM(I215:I221),"")</f>
        <v>1.5833333333333335</v>
      </c>
      <c r="M221" s="62"/>
      <c r="N221" s="62"/>
      <c r="O221" s="60"/>
      <c r="P221" s="61"/>
      <c r="Q221" s="61"/>
      <c r="R221" s="60"/>
    </row>
    <row r="222" spans="1:18" ht="14.1" customHeight="1" x14ac:dyDescent="0.2">
      <c r="A222" s="39" t="str">
        <f t="shared" ref="A222" si="45">VLOOKUP(MONTH($C222),$V$8:$W$19,2,0)</f>
        <v>AOÛT</v>
      </c>
      <c r="B222" s="40">
        <v>31</v>
      </c>
      <c r="C222" s="18">
        <f t="shared" si="39"/>
        <v>44774</v>
      </c>
      <c r="D222" s="21" t="str">
        <f t="shared" si="40"/>
        <v>Lundi</v>
      </c>
      <c r="E222" s="28">
        <f>IF(OR(D222="Samedi",D222="Dimanche"),"",Données!$C$3)</f>
        <v>0.35416666666666669</v>
      </c>
      <c r="F222" s="28">
        <f>IF(OR(D222="Samedi",D222="Dimanche"),"",Données!$D$3)</f>
        <v>0.51250000000000007</v>
      </c>
      <c r="G222" s="28">
        <f>IF(OR(D222="Samedi",D222="Dimanche"),"",Données!$E$3)</f>
        <v>0.53680555555555554</v>
      </c>
      <c r="H222" s="28" t="str">
        <f>IF(OR(D222="Samedi",D222="Dimanche"),"",Données!$F$3)</f>
        <v>16:41</v>
      </c>
      <c r="I222" s="20">
        <f t="shared" si="42"/>
        <v>0.31666666666666671</v>
      </c>
      <c r="J222" s="20"/>
      <c r="K222" s="26" t="str" cm="1">
        <f t="array" ref="K222">IF(OR(C222=$U$19:$U$31),"FERIE","")</f>
        <v/>
      </c>
      <c r="L222" s="22"/>
      <c r="M222" s="62">
        <f>SUMIF(K222:K252,"HCR",J222:J252)</f>
        <v>0</v>
      </c>
      <c r="N222" s="62">
        <f>SUMIF(K222:K252,"HPL",J222:J252)</f>
        <v>0</v>
      </c>
      <c r="O222" s="60">
        <f>N222*24</f>
        <v>0</v>
      </c>
      <c r="P222" s="61"/>
      <c r="Q222" s="61"/>
      <c r="R222" s="60">
        <f>O222-(P222+Q222)</f>
        <v>0</v>
      </c>
    </row>
    <row r="223" spans="1:18" ht="14.1" customHeight="1" x14ac:dyDescent="0.2">
      <c r="A223" s="39"/>
      <c r="B223" s="40"/>
      <c r="C223" s="18">
        <f t="shared" si="39"/>
        <v>44775</v>
      </c>
      <c r="D223" s="21" t="str">
        <f t="shared" si="40"/>
        <v>Mardi</v>
      </c>
      <c r="E223" s="28">
        <f>IF(OR(D223="Samedi",D223="Dimanche"),"",Données!$C$3)</f>
        <v>0.35416666666666669</v>
      </c>
      <c r="F223" s="28">
        <f>IF(OR(D223="Samedi",D223="Dimanche"),"",Données!$D$3)</f>
        <v>0.51250000000000007</v>
      </c>
      <c r="G223" s="28">
        <f>IF(OR(D223="Samedi",D223="Dimanche"),"",Données!$E$3)</f>
        <v>0.53680555555555554</v>
      </c>
      <c r="H223" s="28" t="str">
        <f>IF(OR(D223="Samedi",D223="Dimanche"),"",Données!$F$3)</f>
        <v>16:41</v>
      </c>
      <c r="I223" s="20">
        <f t="shared" si="42"/>
        <v>0.31666666666666671</v>
      </c>
      <c r="J223" s="20"/>
      <c r="K223" s="26" t="str" cm="1">
        <f t="array" ref="K223">IF(OR(C223=$U$19:$U$31),"FERIE","")</f>
        <v/>
      </c>
      <c r="L223" s="22"/>
      <c r="M223" s="62"/>
      <c r="N223" s="62"/>
      <c r="O223" s="60"/>
      <c r="P223" s="61"/>
      <c r="Q223" s="61"/>
      <c r="R223" s="60"/>
    </row>
    <row r="224" spans="1:18" ht="14.1" customHeight="1" x14ac:dyDescent="0.2">
      <c r="A224" s="39"/>
      <c r="B224" s="40"/>
      <c r="C224" s="18">
        <f t="shared" si="39"/>
        <v>44776</v>
      </c>
      <c r="D224" s="21" t="str">
        <f t="shared" si="40"/>
        <v>Mercredi</v>
      </c>
      <c r="E224" s="28">
        <f>IF(OR(D224="Samedi",D224="Dimanche"),"",Données!$C$3)</f>
        <v>0.35416666666666669</v>
      </c>
      <c r="F224" s="28">
        <f>IF(OR(D224="Samedi",D224="Dimanche"),"",Données!$D$3)</f>
        <v>0.51250000000000007</v>
      </c>
      <c r="G224" s="28">
        <f>IF(OR(D224="Samedi",D224="Dimanche"),"",Données!$E$3)</f>
        <v>0.53680555555555554</v>
      </c>
      <c r="H224" s="28" t="str">
        <f>IF(OR(D224="Samedi",D224="Dimanche"),"",Données!$F$3)</f>
        <v>16:41</v>
      </c>
      <c r="I224" s="20">
        <f t="shared" si="42"/>
        <v>0.31666666666666671</v>
      </c>
      <c r="J224" s="20"/>
      <c r="K224" s="26" t="str" cm="1">
        <f t="array" ref="K224">IF(OR(C224=$U$19:$U$31),"FERIE","")</f>
        <v/>
      </c>
      <c r="L224" s="22"/>
      <c r="M224" s="62"/>
      <c r="N224" s="62"/>
      <c r="O224" s="60"/>
      <c r="P224" s="61"/>
      <c r="Q224" s="61"/>
      <c r="R224" s="60"/>
    </row>
    <row r="225" spans="1:18" ht="14.1" customHeight="1" x14ac:dyDescent="0.2">
      <c r="A225" s="39"/>
      <c r="B225" s="40"/>
      <c r="C225" s="18">
        <f t="shared" si="39"/>
        <v>44777</v>
      </c>
      <c r="D225" s="21" t="str">
        <f t="shared" si="40"/>
        <v>Jeudi</v>
      </c>
      <c r="E225" s="28">
        <f>IF(OR(D225="Samedi",D225="Dimanche"),"",Données!$C$3)</f>
        <v>0.35416666666666669</v>
      </c>
      <c r="F225" s="28">
        <f>IF(OR(D225="Samedi",D225="Dimanche"),"",Données!$D$3)</f>
        <v>0.51250000000000007</v>
      </c>
      <c r="G225" s="28">
        <f>IF(OR(D225="Samedi",D225="Dimanche"),"",Données!$E$3)</f>
        <v>0.53680555555555554</v>
      </c>
      <c r="H225" s="28" t="str">
        <f>IF(OR(D225="Samedi",D225="Dimanche"),"",Données!$F$3)</f>
        <v>16:41</v>
      </c>
      <c r="I225" s="20">
        <f t="shared" si="42"/>
        <v>0.31666666666666671</v>
      </c>
      <c r="J225" s="20"/>
      <c r="K225" s="26" t="str" cm="1">
        <f t="array" ref="K225">IF(OR(C225=$U$19:$U$31),"FERIE","")</f>
        <v/>
      </c>
      <c r="L225" s="22"/>
      <c r="M225" s="62"/>
      <c r="N225" s="62"/>
      <c r="O225" s="60"/>
      <c r="P225" s="61"/>
      <c r="Q225" s="61"/>
      <c r="R225" s="60"/>
    </row>
    <row r="226" spans="1:18" ht="14.1" customHeight="1" x14ac:dyDescent="0.2">
      <c r="A226" s="39"/>
      <c r="B226" s="40"/>
      <c r="C226" s="18">
        <f t="shared" si="39"/>
        <v>44778</v>
      </c>
      <c r="D226" s="21" t="str">
        <f t="shared" si="40"/>
        <v>Vendredi</v>
      </c>
      <c r="E226" s="28">
        <f>IF(OR(D226="Samedi",D226="Dimanche"),"",Données!$C$3)</f>
        <v>0.35416666666666669</v>
      </c>
      <c r="F226" s="28">
        <f>IF(OR(D226="Samedi",D226="Dimanche"),"",Données!$D$3)</f>
        <v>0.51250000000000007</v>
      </c>
      <c r="G226" s="28">
        <f>IF(OR(D226="Samedi",D226="Dimanche"),"",Données!$E$3)</f>
        <v>0.53680555555555554</v>
      </c>
      <c r="H226" s="28" t="str">
        <f>IF(OR(D226="Samedi",D226="Dimanche"),"",Données!$F$3)</f>
        <v>16:41</v>
      </c>
      <c r="I226" s="20">
        <f t="shared" si="42"/>
        <v>0.31666666666666671</v>
      </c>
      <c r="J226" s="20"/>
      <c r="K226" s="26" t="str" cm="1">
        <f t="array" ref="K226">IF(OR(C226=$U$19:$U$31),"FERIE","")</f>
        <v/>
      </c>
      <c r="L226" s="22"/>
      <c r="M226" s="62"/>
      <c r="N226" s="62"/>
      <c r="O226" s="60"/>
      <c r="P226" s="61"/>
      <c r="Q226" s="61"/>
      <c r="R226" s="60"/>
    </row>
    <row r="227" spans="1:18" ht="14.1" customHeight="1" x14ac:dyDescent="0.2">
      <c r="A227" s="39"/>
      <c r="B227" s="40"/>
      <c r="C227" s="18">
        <f t="shared" si="39"/>
        <v>44779</v>
      </c>
      <c r="D227" s="21" t="str">
        <f t="shared" si="40"/>
        <v>Samedi</v>
      </c>
      <c r="E227" s="28" t="str">
        <f>IF(OR(D227="Samedi",D227="Dimanche"),"",Données!$C$3)</f>
        <v/>
      </c>
      <c r="F227" s="28" t="str">
        <f>IF(OR(D227="Samedi",D227="Dimanche"),"",Données!$D$3)</f>
        <v/>
      </c>
      <c r="G227" s="28" t="str">
        <f>IF(OR(D227="Samedi",D227="Dimanche"),"",Données!$E$3)</f>
        <v/>
      </c>
      <c r="H227" s="28" t="str">
        <f>IF(OR(D227="Samedi",D227="Dimanche"),"",Données!$F$3)</f>
        <v/>
      </c>
      <c r="I227" s="20" t="str">
        <f t="shared" si="42"/>
        <v/>
      </c>
      <c r="J227" s="20"/>
      <c r="K227" s="26" t="str" cm="1">
        <f t="array" ref="K227">IF(OR(C227=$U$19:$U$31),"FERIE","")</f>
        <v/>
      </c>
      <c r="L227" s="22"/>
      <c r="M227" s="62"/>
      <c r="N227" s="62"/>
      <c r="O227" s="60"/>
      <c r="P227" s="61"/>
      <c r="Q227" s="61"/>
      <c r="R227" s="60"/>
    </row>
    <row r="228" spans="1:18" ht="14.1" customHeight="1" x14ac:dyDescent="0.2">
      <c r="A228" s="39"/>
      <c r="B228" s="40"/>
      <c r="C228" s="18">
        <f t="shared" si="39"/>
        <v>44780</v>
      </c>
      <c r="D228" s="21" t="str">
        <f t="shared" si="40"/>
        <v>Dimanche</v>
      </c>
      <c r="E228" s="28" t="str">
        <f>IF(OR(D228="Samedi",D228="Dimanche"),"",Données!$C$3)</f>
        <v/>
      </c>
      <c r="F228" s="28" t="str">
        <f>IF(OR(D228="Samedi",D228="Dimanche"),"",Données!$D$3)</f>
        <v/>
      </c>
      <c r="G228" s="28" t="str">
        <f>IF(OR(D228="Samedi",D228="Dimanche"),"",Données!$E$3)</f>
        <v/>
      </c>
      <c r="H228" s="28" t="str">
        <f>IF(OR(D228="Samedi",D228="Dimanche"),"",Données!$F$3)</f>
        <v/>
      </c>
      <c r="I228" s="20" t="str">
        <f t="shared" si="42"/>
        <v/>
      </c>
      <c r="J228" s="20"/>
      <c r="K228" s="26" t="str" cm="1">
        <f t="array" ref="K228">IF(OR(C228=$U$19:$U$31),"FERIE","")</f>
        <v/>
      </c>
      <c r="L228" s="22">
        <f t="shared" ref="L228" si="46">IF(D228="Dimanche",SUM(I222:I228),"")</f>
        <v>1.5833333333333335</v>
      </c>
      <c r="M228" s="62"/>
      <c r="N228" s="62"/>
      <c r="O228" s="60"/>
      <c r="P228" s="61"/>
      <c r="Q228" s="61"/>
      <c r="R228" s="60"/>
    </row>
    <row r="229" spans="1:18" ht="14.1" customHeight="1" x14ac:dyDescent="0.2">
      <c r="A229" s="39"/>
      <c r="B229" s="40">
        <v>32</v>
      </c>
      <c r="C229" s="18">
        <f t="shared" si="39"/>
        <v>44781</v>
      </c>
      <c r="D229" s="21" t="str">
        <f t="shared" si="40"/>
        <v>Lundi</v>
      </c>
      <c r="E229" s="28">
        <f>IF(OR(D229="Samedi",D229="Dimanche"),"",Données!$C$3)</f>
        <v>0.35416666666666669</v>
      </c>
      <c r="F229" s="28">
        <f>IF(OR(D229="Samedi",D229="Dimanche"),"",Données!$D$3)</f>
        <v>0.51250000000000007</v>
      </c>
      <c r="G229" s="28">
        <f>IF(OR(D229="Samedi",D229="Dimanche"),"",Données!$E$3)</f>
        <v>0.53680555555555554</v>
      </c>
      <c r="H229" s="28" t="str">
        <f>IF(OR(D229="Samedi",D229="Dimanche"),"",Données!$F$3)</f>
        <v>16:41</v>
      </c>
      <c r="I229" s="20">
        <f t="shared" si="42"/>
        <v>0.31666666666666671</v>
      </c>
      <c r="J229" s="20"/>
      <c r="K229" s="26" t="str" cm="1">
        <f t="array" ref="K229">IF(OR(C229=$U$19:$U$31),"FERIE","")</f>
        <v/>
      </c>
      <c r="L229" s="22"/>
      <c r="M229" s="62"/>
      <c r="N229" s="62"/>
      <c r="O229" s="60"/>
      <c r="P229" s="61"/>
      <c r="Q229" s="61"/>
      <c r="R229" s="60"/>
    </row>
    <row r="230" spans="1:18" ht="14.1" customHeight="1" x14ac:dyDescent="0.2">
      <c r="A230" s="39"/>
      <c r="B230" s="40"/>
      <c r="C230" s="18">
        <f t="shared" si="39"/>
        <v>44782</v>
      </c>
      <c r="D230" s="21" t="str">
        <f t="shared" si="40"/>
        <v>Mardi</v>
      </c>
      <c r="E230" s="28">
        <f>IF(OR(D230="Samedi",D230="Dimanche"),"",Données!$C$3)</f>
        <v>0.35416666666666669</v>
      </c>
      <c r="F230" s="28">
        <f>IF(OR(D230="Samedi",D230="Dimanche"),"",Données!$D$3)</f>
        <v>0.51250000000000007</v>
      </c>
      <c r="G230" s="28">
        <f>IF(OR(D230="Samedi",D230="Dimanche"),"",Données!$E$3)</f>
        <v>0.53680555555555554</v>
      </c>
      <c r="H230" s="28" t="str">
        <f>IF(OR(D230="Samedi",D230="Dimanche"),"",Données!$F$3)</f>
        <v>16:41</v>
      </c>
      <c r="I230" s="20">
        <f t="shared" si="42"/>
        <v>0.31666666666666671</v>
      </c>
      <c r="J230" s="20"/>
      <c r="K230" s="26" t="str" cm="1">
        <f t="array" ref="K230">IF(OR(C230=$U$19:$U$31),"FERIE","")</f>
        <v/>
      </c>
      <c r="L230" s="22"/>
      <c r="M230" s="62"/>
      <c r="N230" s="62"/>
      <c r="O230" s="60"/>
      <c r="P230" s="61"/>
      <c r="Q230" s="61"/>
      <c r="R230" s="60"/>
    </row>
    <row r="231" spans="1:18" ht="14.1" customHeight="1" x14ac:dyDescent="0.2">
      <c r="A231" s="39"/>
      <c r="B231" s="40"/>
      <c r="C231" s="18">
        <f t="shared" si="39"/>
        <v>44783</v>
      </c>
      <c r="D231" s="21" t="str">
        <f t="shared" si="40"/>
        <v>Mercredi</v>
      </c>
      <c r="E231" s="28">
        <f>IF(OR(D231="Samedi",D231="Dimanche"),"",Données!$C$3)</f>
        <v>0.35416666666666669</v>
      </c>
      <c r="F231" s="28">
        <f>IF(OR(D231="Samedi",D231="Dimanche"),"",Données!$D$3)</f>
        <v>0.51250000000000007</v>
      </c>
      <c r="G231" s="28">
        <f>IF(OR(D231="Samedi",D231="Dimanche"),"",Données!$E$3)</f>
        <v>0.53680555555555554</v>
      </c>
      <c r="H231" s="28" t="str">
        <f>IF(OR(D231="Samedi",D231="Dimanche"),"",Données!$F$3)</f>
        <v>16:41</v>
      </c>
      <c r="I231" s="20">
        <f t="shared" si="42"/>
        <v>0.31666666666666671</v>
      </c>
      <c r="J231" s="20"/>
      <c r="K231" s="26" t="str" cm="1">
        <f t="array" ref="K231">IF(OR(C231=$U$19:$U$31),"FERIE","")</f>
        <v/>
      </c>
      <c r="L231" s="22"/>
      <c r="M231" s="62"/>
      <c r="N231" s="62"/>
      <c r="O231" s="60"/>
      <c r="P231" s="61"/>
      <c r="Q231" s="61"/>
      <c r="R231" s="60"/>
    </row>
    <row r="232" spans="1:18" ht="14.1" customHeight="1" x14ac:dyDescent="0.2">
      <c r="A232" s="39"/>
      <c r="B232" s="40"/>
      <c r="C232" s="18">
        <f t="shared" si="39"/>
        <v>44784</v>
      </c>
      <c r="D232" s="21" t="str">
        <f t="shared" si="40"/>
        <v>Jeudi</v>
      </c>
      <c r="E232" s="28">
        <f>IF(OR(D232="Samedi",D232="Dimanche"),"",Données!$C$3)</f>
        <v>0.35416666666666669</v>
      </c>
      <c r="F232" s="28">
        <f>IF(OR(D232="Samedi",D232="Dimanche"),"",Données!$D$3)</f>
        <v>0.51250000000000007</v>
      </c>
      <c r="G232" s="28">
        <f>IF(OR(D232="Samedi",D232="Dimanche"),"",Données!$E$3)</f>
        <v>0.53680555555555554</v>
      </c>
      <c r="H232" s="28" t="str">
        <f>IF(OR(D232="Samedi",D232="Dimanche"),"",Données!$F$3)</f>
        <v>16:41</v>
      </c>
      <c r="I232" s="20">
        <f t="shared" si="42"/>
        <v>0.31666666666666671</v>
      </c>
      <c r="J232" s="20"/>
      <c r="K232" s="26" t="str" cm="1">
        <f t="array" ref="K232">IF(OR(C232=$U$19:$U$31),"FERIE","")</f>
        <v/>
      </c>
      <c r="L232" s="22"/>
      <c r="M232" s="62"/>
      <c r="N232" s="62"/>
      <c r="O232" s="60"/>
      <c r="P232" s="61"/>
      <c r="Q232" s="61"/>
      <c r="R232" s="60"/>
    </row>
    <row r="233" spans="1:18" ht="14.1" customHeight="1" x14ac:dyDescent="0.2">
      <c r="A233" s="39"/>
      <c r="B233" s="40"/>
      <c r="C233" s="18">
        <f t="shared" si="39"/>
        <v>44785</v>
      </c>
      <c r="D233" s="21" t="str">
        <f t="shared" si="40"/>
        <v>Vendredi</v>
      </c>
      <c r="E233" s="28">
        <f>IF(OR(D233="Samedi",D233="Dimanche"),"",Données!$C$3)</f>
        <v>0.35416666666666669</v>
      </c>
      <c r="F233" s="28">
        <f>IF(OR(D233="Samedi",D233="Dimanche"),"",Données!$D$3)</f>
        <v>0.51250000000000007</v>
      </c>
      <c r="G233" s="28">
        <f>IF(OR(D233="Samedi",D233="Dimanche"),"",Données!$E$3)</f>
        <v>0.53680555555555554</v>
      </c>
      <c r="H233" s="28" t="str">
        <f>IF(OR(D233="Samedi",D233="Dimanche"),"",Données!$F$3)</f>
        <v>16:41</v>
      </c>
      <c r="I233" s="20">
        <f t="shared" si="42"/>
        <v>0.31666666666666671</v>
      </c>
      <c r="J233" s="20"/>
      <c r="K233" s="26" t="str" cm="1">
        <f t="array" ref="K233">IF(OR(C233=$U$19:$U$31),"FERIE","")</f>
        <v/>
      </c>
      <c r="L233" s="22"/>
      <c r="M233" s="62"/>
      <c r="N233" s="62"/>
      <c r="O233" s="60"/>
      <c r="P233" s="61"/>
      <c r="Q233" s="61"/>
      <c r="R233" s="60"/>
    </row>
    <row r="234" spans="1:18" ht="14.1" customHeight="1" x14ac:dyDescent="0.2">
      <c r="A234" s="39"/>
      <c r="B234" s="40"/>
      <c r="C234" s="18">
        <f t="shared" si="39"/>
        <v>44786</v>
      </c>
      <c r="D234" s="21" t="str">
        <f t="shared" si="40"/>
        <v>Samedi</v>
      </c>
      <c r="E234" s="28" t="str">
        <f>IF(OR(D234="Samedi",D234="Dimanche"),"",Données!$C$3)</f>
        <v/>
      </c>
      <c r="F234" s="28" t="str">
        <f>IF(OR(D234="Samedi",D234="Dimanche"),"",Données!$D$3)</f>
        <v/>
      </c>
      <c r="G234" s="28" t="str">
        <f>IF(OR(D234="Samedi",D234="Dimanche"),"",Données!$E$3)</f>
        <v/>
      </c>
      <c r="H234" s="28" t="str">
        <f>IF(OR(D234="Samedi",D234="Dimanche"),"",Données!$F$3)</f>
        <v/>
      </c>
      <c r="I234" s="20" t="str">
        <f t="shared" si="42"/>
        <v/>
      </c>
      <c r="J234" s="20"/>
      <c r="K234" s="26" t="str" cm="1">
        <f t="array" ref="K234">IF(OR(C234=$U$19:$U$31),"FERIE","")</f>
        <v/>
      </c>
      <c r="L234" s="22"/>
      <c r="M234" s="62"/>
      <c r="N234" s="62"/>
      <c r="O234" s="60"/>
      <c r="P234" s="61"/>
      <c r="Q234" s="61"/>
      <c r="R234" s="60"/>
    </row>
    <row r="235" spans="1:18" ht="14.1" customHeight="1" x14ac:dyDescent="0.2">
      <c r="A235" s="39"/>
      <c r="B235" s="40"/>
      <c r="C235" s="18">
        <f t="shared" si="39"/>
        <v>44787</v>
      </c>
      <c r="D235" s="21" t="str">
        <f t="shared" si="40"/>
        <v>Dimanche</v>
      </c>
      <c r="E235" s="28" t="str">
        <f>IF(OR(D235="Samedi",D235="Dimanche"),"",Données!$C$3)</f>
        <v/>
      </c>
      <c r="F235" s="28" t="str">
        <f>IF(OR(D235="Samedi",D235="Dimanche"),"",Données!$D$3)</f>
        <v/>
      </c>
      <c r="G235" s="28" t="str">
        <f>IF(OR(D235="Samedi",D235="Dimanche"),"",Données!$E$3)</f>
        <v/>
      </c>
      <c r="H235" s="28" t="str">
        <f>IF(OR(D235="Samedi",D235="Dimanche"),"",Données!$F$3)</f>
        <v/>
      </c>
      <c r="I235" s="20" t="str">
        <f t="shared" si="42"/>
        <v/>
      </c>
      <c r="J235" s="20"/>
      <c r="K235" s="26" t="str" cm="1">
        <f t="array" ref="K235">IF(OR(C235=$U$19:$U$31),"FERIE","")</f>
        <v/>
      </c>
      <c r="L235" s="22">
        <f t="shared" ref="L235" si="47">IF(D235="Dimanche",SUM(I229:I235),"")</f>
        <v>1.5833333333333335</v>
      </c>
      <c r="M235" s="62"/>
      <c r="N235" s="62"/>
      <c r="O235" s="60"/>
      <c r="P235" s="61"/>
      <c r="Q235" s="61"/>
      <c r="R235" s="60"/>
    </row>
    <row r="236" spans="1:18" ht="14.1" customHeight="1" x14ac:dyDescent="0.2">
      <c r="A236" s="39"/>
      <c r="B236" s="40">
        <v>33</v>
      </c>
      <c r="C236" s="18">
        <f t="shared" si="39"/>
        <v>44788</v>
      </c>
      <c r="D236" s="21" t="str">
        <f t="shared" si="40"/>
        <v>Lundi</v>
      </c>
      <c r="E236" s="28">
        <f>IF(OR(D236="Samedi",D236="Dimanche"),"",Données!$C$3)</f>
        <v>0.35416666666666669</v>
      </c>
      <c r="F236" s="28">
        <f>IF(OR(D236="Samedi",D236="Dimanche"),"",Données!$D$3)</f>
        <v>0.51250000000000007</v>
      </c>
      <c r="G236" s="28">
        <f>IF(OR(D236="Samedi",D236="Dimanche"),"",Données!$E$3)</f>
        <v>0.53680555555555554</v>
      </c>
      <c r="H236" s="28" t="str">
        <f>IF(OR(D236="Samedi",D236="Dimanche"),"",Données!$F$3)</f>
        <v>16:41</v>
      </c>
      <c r="I236" s="20">
        <f t="shared" si="42"/>
        <v>0.31666666666666671</v>
      </c>
      <c r="J236" s="20"/>
      <c r="K236" s="26" t="str" cm="1">
        <f t="array" ref="K236">IF(OR(C236=$U$19:$U$31),"FERIE","")</f>
        <v>FERIE</v>
      </c>
      <c r="L236" s="22"/>
      <c r="M236" s="62"/>
      <c r="N236" s="62"/>
      <c r="O236" s="60"/>
      <c r="P236" s="61"/>
      <c r="Q236" s="61"/>
      <c r="R236" s="60"/>
    </row>
    <row r="237" spans="1:18" ht="14.1" customHeight="1" x14ac:dyDescent="0.2">
      <c r="A237" s="39"/>
      <c r="B237" s="40"/>
      <c r="C237" s="18">
        <f t="shared" si="39"/>
        <v>44789</v>
      </c>
      <c r="D237" s="21" t="str">
        <f t="shared" si="40"/>
        <v>Mardi</v>
      </c>
      <c r="E237" s="28">
        <f>IF(OR(D237="Samedi",D237="Dimanche"),"",Données!$C$3)</f>
        <v>0.35416666666666669</v>
      </c>
      <c r="F237" s="28">
        <f>IF(OR(D237="Samedi",D237="Dimanche"),"",Données!$D$3)</f>
        <v>0.51250000000000007</v>
      </c>
      <c r="G237" s="28">
        <f>IF(OR(D237="Samedi",D237="Dimanche"),"",Données!$E$3)</f>
        <v>0.53680555555555554</v>
      </c>
      <c r="H237" s="28" t="str">
        <f>IF(OR(D237="Samedi",D237="Dimanche"),"",Données!$F$3)</f>
        <v>16:41</v>
      </c>
      <c r="I237" s="20">
        <f t="shared" si="42"/>
        <v>0.31666666666666671</v>
      </c>
      <c r="J237" s="20"/>
      <c r="K237" s="26" t="str" cm="1">
        <f t="array" ref="K237">IF(OR(C237=$U$19:$U$31),"FERIE","")</f>
        <v/>
      </c>
      <c r="L237" s="22"/>
      <c r="M237" s="62"/>
      <c r="N237" s="62"/>
      <c r="O237" s="60"/>
      <c r="P237" s="61"/>
      <c r="Q237" s="61"/>
      <c r="R237" s="60"/>
    </row>
    <row r="238" spans="1:18" ht="14.1" customHeight="1" x14ac:dyDescent="0.2">
      <c r="A238" s="39"/>
      <c r="B238" s="40"/>
      <c r="C238" s="18">
        <f t="shared" si="39"/>
        <v>44790</v>
      </c>
      <c r="D238" s="21" t="str">
        <f t="shared" si="40"/>
        <v>Mercredi</v>
      </c>
      <c r="E238" s="28">
        <f>IF(OR(D238="Samedi",D238="Dimanche"),"",Données!$C$3)</f>
        <v>0.35416666666666669</v>
      </c>
      <c r="F238" s="28">
        <f>IF(OR(D238="Samedi",D238="Dimanche"),"",Données!$D$3)</f>
        <v>0.51250000000000007</v>
      </c>
      <c r="G238" s="28">
        <f>IF(OR(D238="Samedi",D238="Dimanche"),"",Données!$E$3)</f>
        <v>0.53680555555555554</v>
      </c>
      <c r="H238" s="28" t="str">
        <f>IF(OR(D238="Samedi",D238="Dimanche"),"",Données!$F$3)</f>
        <v>16:41</v>
      </c>
      <c r="I238" s="20">
        <f t="shared" si="42"/>
        <v>0.31666666666666671</v>
      </c>
      <c r="J238" s="20"/>
      <c r="K238" s="26" t="str" cm="1">
        <f t="array" ref="K238">IF(OR(C238=$U$19:$U$31),"FERIE","")</f>
        <v/>
      </c>
      <c r="L238" s="22"/>
      <c r="M238" s="62"/>
      <c r="N238" s="62"/>
      <c r="O238" s="60"/>
      <c r="P238" s="61"/>
      <c r="Q238" s="61"/>
      <c r="R238" s="60"/>
    </row>
    <row r="239" spans="1:18" ht="14.1" customHeight="1" x14ac:dyDescent="0.2">
      <c r="A239" s="39"/>
      <c r="B239" s="40"/>
      <c r="C239" s="18">
        <f t="shared" si="39"/>
        <v>44791</v>
      </c>
      <c r="D239" s="21" t="str">
        <f t="shared" si="40"/>
        <v>Jeudi</v>
      </c>
      <c r="E239" s="28">
        <f>IF(OR(D239="Samedi",D239="Dimanche"),"",Données!$C$3)</f>
        <v>0.35416666666666669</v>
      </c>
      <c r="F239" s="28">
        <f>IF(OR(D239="Samedi",D239="Dimanche"),"",Données!$D$3)</f>
        <v>0.51250000000000007</v>
      </c>
      <c r="G239" s="28">
        <f>IF(OR(D239="Samedi",D239="Dimanche"),"",Données!$E$3)</f>
        <v>0.53680555555555554</v>
      </c>
      <c r="H239" s="28" t="str">
        <f>IF(OR(D239="Samedi",D239="Dimanche"),"",Données!$F$3)</f>
        <v>16:41</v>
      </c>
      <c r="I239" s="20">
        <f t="shared" si="42"/>
        <v>0.31666666666666671</v>
      </c>
      <c r="J239" s="20"/>
      <c r="K239" s="26" t="str" cm="1">
        <f t="array" ref="K239">IF(OR(C239=$U$19:$U$31),"FERIE","")</f>
        <v/>
      </c>
      <c r="L239" s="22"/>
      <c r="M239" s="62"/>
      <c r="N239" s="62"/>
      <c r="O239" s="60"/>
      <c r="P239" s="61"/>
      <c r="Q239" s="61"/>
      <c r="R239" s="60"/>
    </row>
    <row r="240" spans="1:18" ht="14.1" customHeight="1" x14ac:dyDescent="0.2">
      <c r="A240" s="39"/>
      <c r="B240" s="40"/>
      <c r="C240" s="18">
        <f t="shared" si="39"/>
        <v>44792</v>
      </c>
      <c r="D240" s="21" t="str">
        <f t="shared" si="40"/>
        <v>Vendredi</v>
      </c>
      <c r="E240" s="28">
        <f>IF(OR(D240="Samedi",D240="Dimanche"),"",Données!$C$3)</f>
        <v>0.35416666666666669</v>
      </c>
      <c r="F240" s="28">
        <f>IF(OR(D240="Samedi",D240="Dimanche"),"",Données!$D$3)</f>
        <v>0.51250000000000007</v>
      </c>
      <c r="G240" s="28">
        <f>IF(OR(D240="Samedi",D240="Dimanche"),"",Données!$E$3)</f>
        <v>0.53680555555555554</v>
      </c>
      <c r="H240" s="28" t="str">
        <f>IF(OR(D240="Samedi",D240="Dimanche"),"",Données!$F$3)</f>
        <v>16:41</v>
      </c>
      <c r="I240" s="20">
        <f t="shared" si="42"/>
        <v>0.31666666666666671</v>
      </c>
      <c r="J240" s="20"/>
      <c r="K240" s="26" t="str" cm="1">
        <f t="array" ref="K240">IF(OR(C240=$U$19:$U$31),"FERIE","")</f>
        <v/>
      </c>
      <c r="L240" s="22"/>
      <c r="M240" s="62"/>
      <c r="N240" s="62"/>
      <c r="O240" s="60"/>
      <c r="P240" s="61"/>
      <c r="Q240" s="61"/>
      <c r="R240" s="60"/>
    </row>
    <row r="241" spans="1:18" ht="14.1" customHeight="1" x14ac:dyDescent="0.2">
      <c r="A241" s="39"/>
      <c r="B241" s="40"/>
      <c r="C241" s="18">
        <f t="shared" si="39"/>
        <v>44793</v>
      </c>
      <c r="D241" s="21" t="str">
        <f t="shared" si="40"/>
        <v>Samedi</v>
      </c>
      <c r="E241" s="28" t="str">
        <f>IF(OR(D241="Samedi",D241="Dimanche"),"",Données!$C$3)</f>
        <v/>
      </c>
      <c r="F241" s="28" t="str">
        <f>IF(OR(D241="Samedi",D241="Dimanche"),"",Données!$D$3)</f>
        <v/>
      </c>
      <c r="G241" s="28" t="str">
        <f>IF(OR(D241="Samedi",D241="Dimanche"),"",Données!$E$3)</f>
        <v/>
      </c>
      <c r="H241" s="28" t="str">
        <f>IF(OR(D241="Samedi",D241="Dimanche"),"",Données!$F$3)</f>
        <v/>
      </c>
      <c r="I241" s="20" t="str">
        <f t="shared" si="42"/>
        <v/>
      </c>
      <c r="J241" s="20"/>
      <c r="K241" s="26" t="str" cm="1">
        <f t="array" ref="K241">IF(OR(C241=$U$19:$U$31),"FERIE","")</f>
        <v/>
      </c>
      <c r="L241" s="22"/>
      <c r="M241" s="62"/>
      <c r="N241" s="62"/>
      <c r="O241" s="60"/>
      <c r="P241" s="61"/>
      <c r="Q241" s="61"/>
      <c r="R241" s="60"/>
    </row>
    <row r="242" spans="1:18" ht="14.1" customHeight="1" x14ac:dyDescent="0.2">
      <c r="A242" s="39"/>
      <c r="B242" s="40"/>
      <c r="C242" s="18">
        <f t="shared" si="39"/>
        <v>44794</v>
      </c>
      <c r="D242" s="21" t="str">
        <f t="shared" si="40"/>
        <v>Dimanche</v>
      </c>
      <c r="E242" s="28" t="str">
        <f>IF(OR(D242="Samedi",D242="Dimanche"),"",Données!$C$3)</f>
        <v/>
      </c>
      <c r="F242" s="28" t="str">
        <f>IF(OR(D242="Samedi",D242="Dimanche"),"",Données!$D$3)</f>
        <v/>
      </c>
      <c r="G242" s="28" t="str">
        <f>IF(OR(D242="Samedi",D242="Dimanche"),"",Données!$E$3)</f>
        <v/>
      </c>
      <c r="H242" s="28" t="str">
        <f>IF(OR(D242="Samedi",D242="Dimanche"),"",Données!$F$3)</f>
        <v/>
      </c>
      <c r="I242" s="20" t="str">
        <f t="shared" si="42"/>
        <v/>
      </c>
      <c r="J242" s="20"/>
      <c r="K242" s="26" t="str" cm="1">
        <f t="array" ref="K242">IF(OR(C242=$U$19:$U$31),"FERIE","")</f>
        <v/>
      </c>
      <c r="L242" s="22">
        <f t="shared" ref="L242" si="48">IF(D242="Dimanche",SUM(I236:I242),"")</f>
        <v>1.5833333333333335</v>
      </c>
      <c r="M242" s="62"/>
      <c r="N242" s="62"/>
      <c r="O242" s="60"/>
      <c r="P242" s="61"/>
      <c r="Q242" s="61"/>
      <c r="R242" s="60"/>
    </row>
    <row r="243" spans="1:18" ht="14.1" customHeight="1" x14ac:dyDescent="0.2">
      <c r="A243" s="39"/>
      <c r="B243" s="40">
        <v>34</v>
      </c>
      <c r="C243" s="18">
        <f t="shared" si="39"/>
        <v>44795</v>
      </c>
      <c r="D243" s="21" t="str">
        <f t="shared" si="40"/>
        <v>Lundi</v>
      </c>
      <c r="E243" s="28">
        <f>IF(OR(D243="Samedi",D243="Dimanche"),"",Données!$C$3)</f>
        <v>0.35416666666666669</v>
      </c>
      <c r="F243" s="28">
        <f>IF(OR(D243="Samedi",D243="Dimanche"),"",Données!$D$3)</f>
        <v>0.51250000000000007</v>
      </c>
      <c r="G243" s="28">
        <f>IF(OR(D243="Samedi",D243="Dimanche"),"",Données!$E$3)</f>
        <v>0.53680555555555554</v>
      </c>
      <c r="H243" s="28" t="str">
        <f>IF(OR(D243="Samedi",D243="Dimanche"),"",Données!$F$3)</f>
        <v>16:41</v>
      </c>
      <c r="I243" s="20">
        <f t="shared" si="42"/>
        <v>0.31666666666666671</v>
      </c>
      <c r="J243" s="20"/>
      <c r="K243" s="26" t="str" cm="1">
        <f t="array" ref="K243">IF(OR(C243=$U$19:$U$31),"FERIE","")</f>
        <v/>
      </c>
      <c r="L243" s="22"/>
      <c r="M243" s="62"/>
      <c r="N243" s="62"/>
      <c r="O243" s="60"/>
      <c r="P243" s="61"/>
      <c r="Q243" s="61"/>
      <c r="R243" s="60"/>
    </row>
    <row r="244" spans="1:18" ht="14.1" customHeight="1" x14ac:dyDescent="0.2">
      <c r="A244" s="39"/>
      <c r="B244" s="40"/>
      <c r="C244" s="18">
        <f t="shared" si="39"/>
        <v>44796</v>
      </c>
      <c r="D244" s="21" t="str">
        <f t="shared" si="40"/>
        <v>Mardi</v>
      </c>
      <c r="E244" s="28">
        <f>IF(OR(D244="Samedi",D244="Dimanche"),"",Données!$C$3)</f>
        <v>0.35416666666666669</v>
      </c>
      <c r="F244" s="28">
        <f>IF(OR(D244="Samedi",D244="Dimanche"),"",Données!$D$3)</f>
        <v>0.51250000000000007</v>
      </c>
      <c r="G244" s="28">
        <f>IF(OR(D244="Samedi",D244="Dimanche"),"",Données!$E$3)</f>
        <v>0.53680555555555554</v>
      </c>
      <c r="H244" s="28" t="str">
        <f>IF(OR(D244="Samedi",D244="Dimanche"),"",Données!$F$3)</f>
        <v>16:41</v>
      </c>
      <c r="I244" s="20">
        <f t="shared" si="42"/>
        <v>0.31666666666666671</v>
      </c>
      <c r="J244" s="20"/>
      <c r="K244" s="26" t="str" cm="1">
        <f t="array" ref="K244">IF(OR(C244=$U$19:$U$31),"FERIE","")</f>
        <v/>
      </c>
      <c r="L244" s="22"/>
      <c r="M244" s="62"/>
      <c r="N244" s="62"/>
      <c r="O244" s="60"/>
      <c r="P244" s="61"/>
      <c r="Q244" s="61"/>
      <c r="R244" s="60"/>
    </row>
    <row r="245" spans="1:18" ht="14.1" customHeight="1" x14ac:dyDescent="0.2">
      <c r="A245" s="39"/>
      <c r="B245" s="40"/>
      <c r="C245" s="18">
        <f t="shared" si="39"/>
        <v>44797</v>
      </c>
      <c r="D245" s="21" t="str">
        <f t="shared" si="40"/>
        <v>Mercredi</v>
      </c>
      <c r="E245" s="28">
        <f>IF(OR(D245="Samedi",D245="Dimanche"),"",Données!$C$3)</f>
        <v>0.35416666666666669</v>
      </c>
      <c r="F245" s="28">
        <f>IF(OR(D245="Samedi",D245="Dimanche"),"",Données!$D$3)</f>
        <v>0.51250000000000007</v>
      </c>
      <c r="G245" s="28">
        <f>IF(OR(D245="Samedi",D245="Dimanche"),"",Données!$E$3)</f>
        <v>0.53680555555555554</v>
      </c>
      <c r="H245" s="28" t="str">
        <f>IF(OR(D245="Samedi",D245="Dimanche"),"",Données!$F$3)</f>
        <v>16:41</v>
      </c>
      <c r="I245" s="20">
        <f t="shared" si="42"/>
        <v>0.31666666666666671</v>
      </c>
      <c r="J245" s="20"/>
      <c r="K245" s="26" t="str" cm="1">
        <f t="array" ref="K245">IF(OR(C245=$U$19:$U$31),"FERIE","")</f>
        <v/>
      </c>
      <c r="L245" s="22"/>
      <c r="M245" s="62"/>
      <c r="N245" s="62"/>
      <c r="O245" s="60"/>
      <c r="P245" s="61"/>
      <c r="Q245" s="61"/>
      <c r="R245" s="60"/>
    </row>
    <row r="246" spans="1:18" ht="14.1" customHeight="1" x14ac:dyDescent="0.2">
      <c r="A246" s="39"/>
      <c r="B246" s="40"/>
      <c r="C246" s="18">
        <f t="shared" si="39"/>
        <v>44798</v>
      </c>
      <c r="D246" s="21" t="str">
        <f t="shared" si="40"/>
        <v>Jeudi</v>
      </c>
      <c r="E246" s="28">
        <f>IF(OR(D246="Samedi",D246="Dimanche"),"",Données!$C$3)</f>
        <v>0.35416666666666669</v>
      </c>
      <c r="F246" s="28">
        <f>IF(OR(D246="Samedi",D246="Dimanche"),"",Données!$D$3)</f>
        <v>0.51250000000000007</v>
      </c>
      <c r="G246" s="28">
        <f>IF(OR(D246="Samedi",D246="Dimanche"),"",Données!$E$3)</f>
        <v>0.53680555555555554</v>
      </c>
      <c r="H246" s="28" t="str">
        <f>IF(OR(D246="Samedi",D246="Dimanche"),"",Données!$F$3)</f>
        <v>16:41</v>
      </c>
      <c r="I246" s="20">
        <f t="shared" si="42"/>
        <v>0.31666666666666671</v>
      </c>
      <c r="J246" s="20"/>
      <c r="K246" s="26" t="str" cm="1">
        <f t="array" ref="K246">IF(OR(C246=$U$19:$U$31),"FERIE","")</f>
        <v/>
      </c>
      <c r="L246" s="22"/>
      <c r="M246" s="62"/>
      <c r="N246" s="62"/>
      <c r="O246" s="60"/>
      <c r="P246" s="61"/>
      <c r="Q246" s="61"/>
      <c r="R246" s="60"/>
    </row>
    <row r="247" spans="1:18" ht="14.1" customHeight="1" x14ac:dyDescent="0.2">
      <c r="A247" s="39"/>
      <c r="B247" s="40"/>
      <c r="C247" s="18">
        <f t="shared" si="39"/>
        <v>44799</v>
      </c>
      <c r="D247" s="21" t="str">
        <f t="shared" si="40"/>
        <v>Vendredi</v>
      </c>
      <c r="E247" s="28">
        <f>IF(OR(D247="Samedi",D247="Dimanche"),"",Données!$C$3)</f>
        <v>0.35416666666666669</v>
      </c>
      <c r="F247" s="28">
        <f>IF(OR(D247="Samedi",D247="Dimanche"),"",Données!$D$3)</f>
        <v>0.51250000000000007</v>
      </c>
      <c r="G247" s="28">
        <f>IF(OR(D247="Samedi",D247="Dimanche"),"",Données!$E$3)</f>
        <v>0.53680555555555554</v>
      </c>
      <c r="H247" s="28" t="str">
        <f>IF(OR(D247="Samedi",D247="Dimanche"),"",Données!$F$3)</f>
        <v>16:41</v>
      </c>
      <c r="I247" s="20">
        <f t="shared" si="42"/>
        <v>0.31666666666666671</v>
      </c>
      <c r="J247" s="20"/>
      <c r="K247" s="26" t="str" cm="1">
        <f t="array" ref="K247">IF(OR(C247=$U$19:$U$31),"FERIE","")</f>
        <v/>
      </c>
      <c r="L247" s="22"/>
      <c r="M247" s="62"/>
      <c r="N247" s="62"/>
      <c r="O247" s="60"/>
      <c r="P247" s="61"/>
      <c r="Q247" s="61"/>
      <c r="R247" s="60"/>
    </row>
    <row r="248" spans="1:18" ht="14.1" customHeight="1" x14ac:dyDescent="0.2">
      <c r="A248" s="39"/>
      <c r="B248" s="40"/>
      <c r="C248" s="18">
        <f t="shared" si="39"/>
        <v>44800</v>
      </c>
      <c r="D248" s="21" t="str">
        <f t="shared" si="40"/>
        <v>Samedi</v>
      </c>
      <c r="E248" s="28" t="str">
        <f>IF(OR(D248="Samedi",D248="Dimanche"),"",Données!$C$3)</f>
        <v/>
      </c>
      <c r="F248" s="28" t="str">
        <f>IF(OR(D248="Samedi",D248="Dimanche"),"",Données!$D$3)</f>
        <v/>
      </c>
      <c r="G248" s="28" t="str">
        <f>IF(OR(D248="Samedi",D248="Dimanche"),"",Données!$E$3)</f>
        <v/>
      </c>
      <c r="H248" s="28" t="str">
        <f>IF(OR(D248="Samedi",D248="Dimanche"),"",Données!$F$3)</f>
        <v/>
      </c>
      <c r="I248" s="20" t="str">
        <f t="shared" si="42"/>
        <v/>
      </c>
      <c r="J248" s="20"/>
      <c r="K248" s="26" t="str" cm="1">
        <f t="array" ref="K248">IF(OR(C248=$U$19:$U$31),"FERIE","")</f>
        <v/>
      </c>
      <c r="L248" s="22"/>
      <c r="M248" s="62"/>
      <c r="N248" s="62"/>
      <c r="O248" s="60"/>
      <c r="P248" s="61"/>
      <c r="Q248" s="61"/>
      <c r="R248" s="60"/>
    </row>
    <row r="249" spans="1:18" ht="14.1" customHeight="1" x14ac:dyDescent="0.2">
      <c r="A249" s="39"/>
      <c r="B249" s="40"/>
      <c r="C249" s="18">
        <f t="shared" si="39"/>
        <v>44801</v>
      </c>
      <c r="D249" s="21" t="str">
        <f t="shared" si="40"/>
        <v>Dimanche</v>
      </c>
      <c r="E249" s="28" t="str">
        <f>IF(OR(D249="Samedi",D249="Dimanche"),"",Données!$C$3)</f>
        <v/>
      </c>
      <c r="F249" s="28" t="str">
        <f>IF(OR(D249="Samedi",D249="Dimanche"),"",Données!$D$3)</f>
        <v/>
      </c>
      <c r="G249" s="28" t="str">
        <f>IF(OR(D249="Samedi",D249="Dimanche"),"",Données!$E$3)</f>
        <v/>
      </c>
      <c r="H249" s="28" t="str">
        <f>IF(OR(D249="Samedi",D249="Dimanche"),"",Données!$F$3)</f>
        <v/>
      </c>
      <c r="I249" s="20" t="str">
        <f t="shared" si="42"/>
        <v/>
      </c>
      <c r="J249" s="20"/>
      <c r="K249" s="26" t="str" cm="1">
        <f t="array" ref="K249">IF(OR(C249=$U$19:$U$31),"FERIE","")</f>
        <v/>
      </c>
      <c r="L249" s="22">
        <f t="shared" ref="L249" si="49">IF(D249="Dimanche",SUM(I243:I249),"")</f>
        <v>1.5833333333333335</v>
      </c>
      <c r="M249" s="62"/>
      <c r="N249" s="62"/>
      <c r="O249" s="60"/>
      <c r="P249" s="61"/>
      <c r="Q249" s="61"/>
      <c r="R249" s="60"/>
    </row>
    <row r="250" spans="1:18" ht="14.1" customHeight="1" x14ac:dyDescent="0.2">
      <c r="A250" s="39"/>
      <c r="B250" s="40">
        <v>35</v>
      </c>
      <c r="C250" s="18">
        <f t="shared" si="39"/>
        <v>44802</v>
      </c>
      <c r="D250" s="21" t="str">
        <f t="shared" si="40"/>
        <v>Lundi</v>
      </c>
      <c r="E250" s="28">
        <f>IF(OR(D250="Samedi",D250="Dimanche"),"",Données!$C$3)</f>
        <v>0.35416666666666669</v>
      </c>
      <c r="F250" s="28">
        <f>IF(OR(D250="Samedi",D250="Dimanche"),"",Données!$D$3)</f>
        <v>0.51250000000000007</v>
      </c>
      <c r="G250" s="28">
        <f>IF(OR(D250="Samedi",D250="Dimanche"),"",Données!$E$3)</f>
        <v>0.53680555555555554</v>
      </c>
      <c r="H250" s="28" t="str">
        <f>IF(OR(D250="Samedi",D250="Dimanche"),"",Données!$F$3)</f>
        <v>16:41</v>
      </c>
      <c r="I250" s="20">
        <f t="shared" si="42"/>
        <v>0.31666666666666671</v>
      </c>
      <c r="J250" s="20"/>
      <c r="K250" s="26" t="str" cm="1">
        <f t="array" ref="K250">IF(OR(C250=$U$19:$U$31),"FERIE","")</f>
        <v/>
      </c>
      <c r="L250" s="22"/>
      <c r="M250" s="62"/>
      <c r="N250" s="62"/>
      <c r="O250" s="60"/>
      <c r="P250" s="61"/>
      <c r="Q250" s="61"/>
      <c r="R250" s="60"/>
    </row>
    <row r="251" spans="1:18" ht="14.1" customHeight="1" x14ac:dyDescent="0.2">
      <c r="A251" s="39"/>
      <c r="B251" s="40"/>
      <c r="C251" s="18">
        <f t="shared" si="39"/>
        <v>44803</v>
      </c>
      <c r="D251" s="21" t="str">
        <f t="shared" si="40"/>
        <v>Mardi</v>
      </c>
      <c r="E251" s="28">
        <f>IF(OR(D251="Samedi",D251="Dimanche"),"",Données!$C$3)</f>
        <v>0.35416666666666669</v>
      </c>
      <c r="F251" s="28">
        <f>IF(OR(D251="Samedi",D251="Dimanche"),"",Données!$D$3)</f>
        <v>0.51250000000000007</v>
      </c>
      <c r="G251" s="28">
        <f>IF(OR(D251="Samedi",D251="Dimanche"),"",Données!$E$3)</f>
        <v>0.53680555555555554</v>
      </c>
      <c r="H251" s="28" t="str">
        <f>IF(OR(D251="Samedi",D251="Dimanche"),"",Données!$F$3)</f>
        <v>16:41</v>
      </c>
      <c r="I251" s="20">
        <f t="shared" si="42"/>
        <v>0.31666666666666671</v>
      </c>
      <c r="J251" s="20"/>
      <c r="K251" s="26" t="str" cm="1">
        <f t="array" ref="K251">IF(OR(C251=$U$19:$U$31),"FERIE","")</f>
        <v/>
      </c>
      <c r="L251" s="22"/>
      <c r="M251" s="62"/>
      <c r="N251" s="62"/>
      <c r="O251" s="60"/>
      <c r="P251" s="61"/>
      <c r="Q251" s="61"/>
      <c r="R251" s="60"/>
    </row>
    <row r="252" spans="1:18" ht="14.1" customHeight="1" x14ac:dyDescent="0.2">
      <c r="A252" s="39"/>
      <c r="B252" s="40"/>
      <c r="C252" s="18">
        <f t="shared" si="39"/>
        <v>44804</v>
      </c>
      <c r="D252" s="21" t="str">
        <f t="shared" si="40"/>
        <v>Mercredi</v>
      </c>
      <c r="E252" s="28">
        <f>IF(OR(D252="Samedi",D252="Dimanche"),"",Données!$C$3)</f>
        <v>0.35416666666666669</v>
      </c>
      <c r="F252" s="28">
        <f>IF(OR(D252="Samedi",D252="Dimanche"),"",Données!$D$3)</f>
        <v>0.51250000000000007</v>
      </c>
      <c r="G252" s="28">
        <f>IF(OR(D252="Samedi",D252="Dimanche"),"",Données!$E$3)</f>
        <v>0.53680555555555554</v>
      </c>
      <c r="H252" s="28" t="str">
        <f>IF(OR(D252="Samedi",D252="Dimanche"),"",Données!$F$3)</f>
        <v>16:41</v>
      </c>
      <c r="I252" s="20">
        <f t="shared" si="42"/>
        <v>0.31666666666666671</v>
      </c>
      <c r="J252" s="20"/>
      <c r="K252" s="26" t="str" cm="1">
        <f t="array" ref="K252">IF(OR(C252=$U$19:$U$31),"FERIE","")</f>
        <v/>
      </c>
      <c r="L252" s="22"/>
      <c r="M252" s="62"/>
      <c r="N252" s="62"/>
      <c r="O252" s="60"/>
      <c r="P252" s="61"/>
      <c r="Q252" s="61"/>
      <c r="R252" s="60"/>
    </row>
    <row r="253" spans="1:18" ht="14.1" customHeight="1" x14ac:dyDescent="0.2">
      <c r="A253" s="39" t="str">
        <f t="shared" ref="A253" si="50">VLOOKUP(MONTH($C253),$V$8:$W$19,2,0)</f>
        <v>SEPTEMBRE</v>
      </c>
      <c r="B253" s="40"/>
      <c r="C253" s="18">
        <f t="shared" si="39"/>
        <v>44805</v>
      </c>
      <c r="D253" s="21" t="str">
        <f t="shared" si="40"/>
        <v>Jeudi</v>
      </c>
      <c r="E253" s="28">
        <f>IF(OR(D253="Samedi",D253="Dimanche"),"",Données!$C$3)</f>
        <v>0.35416666666666669</v>
      </c>
      <c r="F253" s="28">
        <f>IF(OR(D253="Samedi",D253="Dimanche"),"",Données!$D$3)</f>
        <v>0.51250000000000007</v>
      </c>
      <c r="G253" s="28">
        <f>IF(OR(D253="Samedi",D253="Dimanche"),"",Données!$E$3)</f>
        <v>0.53680555555555554</v>
      </c>
      <c r="H253" s="28" t="str">
        <f>IF(OR(D253="Samedi",D253="Dimanche"),"",Données!$F$3)</f>
        <v>16:41</v>
      </c>
      <c r="I253" s="20">
        <f t="shared" si="42"/>
        <v>0.31666666666666671</v>
      </c>
      <c r="J253" s="20"/>
      <c r="K253" s="26" t="str" cm="1">
        <f t="array" ref="K253">IF(OR(C253=$U$19:$U$31),"FERIE","")</f>
        <v/>
      </c>
      <c r="L253" s="22"/>
      <c r="M253" s="62">
        <f>SUMIF(K253:K282,"HCR",J253:J282)</f>
        <v>0</v>
      </c>
      <c r="N253" s="62">
        <f>SUMIF(K253:K282,"HPL",J253:J282)</f>
        <v>0</v>
      </c>
      <c r="O253" s="60">
        <f>N253*24</f>
        <v>0</v>
      </c>
      <c r="P253" s="61"/>
      <c r="Q253" s="61"/>
      <c r="R253" s="60">
        <f>O253-(P253+Q253)</f>
        <v>0</v>
      </c>
    </row>
    <row r="254" spans="1:18" ht="14.1" customHeight="1" x14ac:dyDescent="0.2">
      <c r="A254" s="39"/>
      <c r="B254" s="40"/>
      <c r="C254" s="18">
        <f t="shared" si="39"/>
        <v>44806</v>
      </c>
      <c r="D254" s="21" t="str">
        <f t="shared" si="40"/>
        <v>Vendredi</v>
      </c>
      <c r="E254" s="28">
        <f>IF(OR(D254="Samedi",D254="Dimanche"),"",Données!$C$3)</f>
        <v>0.35416666666666669</v>
      </c>
      <c r="F254" s="28">
        <f>IF(OR(D254="Samedi",D254="Dimanche"),"",Données!$D$3)</f>
        <v>0.51250000000000007</v>
      </c>
      <c r="G254" s="28">
        <f>IF(OR(D254="Samedi",D254="Dimanche"),"",Données!$E$3)</f>
        <v>0.53680555555555554</v>
      </c>
      <c r="H254" s="28" t="str">
        <f>IF(OR(D254="Samedi",D254="Dimanche"),"",Données!$F$3)</f>
        <v>16:41</v>
      </c>
      <c r="I254" s="20">
        <f t="shared" si="42"/>
        <v>0.31666666666666671</v>
      </c>
      <c r="J254" s="20"/>
      <c r="K254" s="26" t="str" cm="1">
        <f t="array" ref="K254">IF(OR(C254=$U$19:$U$31),"FERIE","")</f>
        <v/>
      </c>
      <c r="L254" s="22"/>
      <c r="M254" s="62"/>
      <c r="N254" s="62"/>
      <c r="O254" s="60"/>
      <c r="P254" s="61"/>
      <c r="Q254" s="61"/>
      <c r="R254" s="60"/>
    </row>
    <row r="255" spans="1:18" ht="14.1" customHeight="1" x14ac:dyDescent="0.2">
      <c r="A255" s="39"/>
      <c r="B255" s="40"/>
      <c r="C255" s="18">
        <f t="shared" si="39"/>
        <v>44807</v>
      </c>
      <c r="D255" s="21" t="str">
        <f t="shared" si="40"/>
        <v>Samedi</v>
      </c>
      <c r="E255" s="28" t="str">
        <f>IF(OR(D255="Samedi",D255="Dimanche"),"",Données!$C$3)</f>
        <v/>
      </c>
      <c r="F255" s="28" t="str">
        <f>IF(OR(D255="Samedi",D255="Dimanche"),"",Données!$D$3)</f>
        <v/>
      </c>
      <c r="G255" s="28" t="str">
        <f>IF(OR(D255="Samedi",D255="Dimanche"),"",Données!$E$3)</f>
        <v/>
      </c>
      <c r="H255" s="28" t="str">
        <f>IF(OR(D255="Samedi",D255="Dimanche"),"",Données!$F$3)</f>
        <v/>
      </c>
      <c r="I255" s="20" t="str">
        <f t="shared" si="42"/>
        <v/>
      </c>
      <c r="J255" s="20"/>
      <c r="K255" s="26" t="str" cm="1">
        <f t="array" ref="K255">IF(OR(C255=$U$19:$U$31),"FERIE","")</f>
        <v/>
      </c>
      <c r="L255" s="22"/>
      <c r="M255" s="62"/>
      <c r="N255" s="62"/>
      <c r="O255" s="60"/>
      <c r="P255" s="61"/>
      <c r="Q255" s="61"/>
      <c r="R255" s="60"/>
    </row>
    <row r="256" spans="1:18" ht="14.1" customHeight="1" x14ac:dyDescent="0.2">
      <c r="A256" s="39"/>
      <c r="B256" s="40"/>
      <c r="C256" s="18">
        <f t="shared" si="39"/>
        <v>44808</v>
      </c>
      <c r="D256" s="21" t="str">
        <f t="shared" si="40"/>
        <v>Dimanche</v>
      </c>
      <c r="E256" s="28" t="str">
        <f>IF(OR(D256="Samedi",D256="Dimanche"),"",Données!$C$3)</f>
        <v/>
      </c>
      <c r="F256" s="28" t="str">
        <f>IF(OR(D256="Samedi",D256="Dimanche"),"",Données!$D$3)</f>
        <v/>
      </c>
      <c r="G256" s="28" t="str">
        <f>IF(OR(D256="Samedi",D256="Dimanche"),"",Données!$E$3)</f>
        <v/>
      </c>
      <c r="H256" s="28" t="str">
        <f>IF(OR(D256="Samedi",D256="Dimanche"),"",Données!$F$3)</f>
        <v/>
      </c>
      <c r="I256" s="20" t="str">
        <f t="shared" si="42"/>
        <v/>
      </c>
      <c r="J256" s="20"/>
      <c r="K256" s="26" t="str" cm="1">
        <f t="array" ref="K256">IF(OR(C256=$U$19:$U$31),"FERIE","")</f>
        <v/>
      </c>
      <c r="L256" s="22">
        <f t="shared" ref="L256" si="51">IF(D256="Dimanche",SUM(I250:I256),"")</f>
        <v>1.5833333333333335</v>
      </c>
      <c r="M256" s="62"/>
      <c r="N256" s="62"/>
      <c r="O256" s="60"/>
      <c r="P256" s="61"/>
      <c r="Q256" s="61"/>
      <c r="R256" s="60"/>
    </row>
    <row r="257" spans="1:18" ht="14.1" customHeight="1" x14ac:dyDescent="0.2">
      <c r="A257" s="39"/>
      <c r="B257" s="40">
        <v>36</v>
      </c>
      <c r="C257" s="18">
        <f t="shared" si="39"/>
        <v>44809</v>
      </c>
      <c r="D257" s="21" t="str">
        <f t="shared" si="40"/>
        <v>Lundi</v>
      </c>
      <c r="E257" s="28">
        <f>IF(OR(D257="Samedi",D257="Dimanche"),"",Données!$C$3)</f>
        <v>0.35416666666666669</v>
      </c>
      <c r="F257" s="28">
        <f>IF(OR(D257="Samedi",D257="Dimanche"),"",Données!$D$3)</f>
        <v>0.51250000000000007</v>
      </c>
      <c r="G257" s="28">
        <f>IF(OR(D257="Samedi",D257="Dimanche"),"",Données!$E$3)</f>
        <v>0.53680555555555554</v>
      </c>
      <c r="H257" s="28" t="str">
        <f>IF(OR(D257="Samedi",D257="Dimanche"),"",Données!$F$3)</f>
        <v>16:41</v>
      </c>
      <c r="I257" s="20">
        <f t="shared" si="42"/>
        <v>0.31666666666666671</v>
      </c>
      <c r="J257" s="20"/>
      <c r="K257" s="26" t="str" cm="1">
        <f t="array" ref="K257">IF(OR(C257=$U$19:$U$31),"FERIE","")</f>
        <v/>
      </c>
      <c r="L257" s="22"/>
      <c r="M257" s="62"/>
      <c r="N257" s="62"/>
      <c r="O257" s="60"/>
      <c r="P257" s="61"/>
      <c r="Q257" s="61"/>
      <c r="R257" s="60"/>
    </row>
    <row r="258" spans="1:18" ht="14.1" customHeight="1" x14ac:dyDescent="0.2">
      <c r="A258" s="39"/>
      <c r="B258" s="40"/>
      <c r="C258" s="18">
        <f t="shared" si="39"/>
        <v>44810</v>
      </c>
      <c r="D258" s="21" t="str">
        <f t="shared" si="40"/>
        <v>Mardi</v>
      </c>
      <c r="E258" s="28">
        <f>IF(OR(D258="Samedi",D258="Dimanche"),"",Données!$C$3)</f>
        <v>0.35416666666666669</v>
      </c>
      <c r="F258" s="28">
        <f>IF(OR(D258="Samedi",D258="Dimanche"),"",Données!$D$3)</f>
        <v>0.51250000000000007</v>
      </c>
      <c r="G258" s="28">
        <f>IF(OR(D258="Samedi",D258="Dimanche"),"",Données!$E$3)</f>
        <v>0.53680555555555554</v>
      </c>
      <c r="H258" s="28" t="str">
        <f>IF(OR(D258="Samedi",D258="Dimanche"),"",Données!$F$3)</f>
        <v>16:41</v>
      </c>
      <c r="I258" s="20">
        <f t="shared" si="42"/>
        <v>0.31666666666666671</v>
      </c>
      <c r="J258" s="20"/>
      <c r="K258" s="26" t="str" cm="1">
        <f t="array" ref="K258">IF(OR(C258=$U$19:$U$31),"FERIE","")</f>
        <v/>
      </c>
      <c r="L258" s="22"/>
      <c r="M258" s="62"/>
      <c r="N258" s="62"/>
      <c r="O258" s="60"/>
      <c r="P258" s="61"/>
      <c r="Q258" s="61"/>
      <c r="R258" s="60"/>
    </row>
    <row r="259" spans="1:18" ht="14.1" customHeight="1" x14ac:dyDescent="0.2">
      <c r="A259" s="39"/>
      <c r="B259" s="40"/>
      <c r="C259" s="18">
        <f t="shared" si="39"/>
        <v>44811</v>
      </c>
      <c r="D259" s="21" t="str">
        <f t="shared" si="40"/>
        <v>Mercredi</v>
      </c>
      <c r="E259" s="28">
        <f>IF(OR(D259="Samedi",D259="Dimanche"),"",Données!$C$3)</f>
        <v>0.35416666666666669</v>
      </c>
      <c r="F259" s="28">
        <f>IF(OR(D259="Samedi",D259="Dimanche"),"",Données!$D$3)</f>
        <v>0.51250000000000007</v>
      </c>
      <c r="G259" s="28">
        <f>IF(OR(D259="Samedi",D259="Dimanche"),"",Données!$E$3)</f>
        <v>0.53680555555555554</v>
      </c>
      <c r="H259" s="28" t="str">
        <f>IF(OR(D259="Samedi",D259="Dimanche"),"",Données!$F$3)</f>
        <v>16:41</v>
      </c>
      <c r="I259" s="20">
        <f t="shared" si="42"/>
        <v>0.31666666666666671</v>
      </c>
      <c r="J259" s="20"/>
      <c r="K259" s="26" t="str" cm="1">
        <f t="array" ref="K259">IF(OR(C259=$U$19:$U$31),"FERIE","")</f>
        <v/>
      </c>
      <c r="L259" s="22"/>
      <c r="M259" s="62"/>
      <c r="N259" s="62"/>
      <c r="O259" s="60"/>
      <c r="P259" s="61"/>
      <c r="Q259" s="61"/>
      <c r="R259" s="60"/>
    </row>
    <row r="260" spans="1:18" ht="14.1" customHeight="1" x14ac:dyDescent="0.2">
      <c r="A260" s="39"/>
      <c r="B260" s="40"/>
      <c r="C260" s="18">
        <f t="shared" si="39"/>
        <v>44812</v>
      </c>
      <c r="D260" s="21" t="str">
        <f t="shared" si="40"/>
        <v>Jeudi</v>
      </c>
      <c r="E260" s="28">
        <f>IF(OR(D260="Samedi",D260="Dimanche"),"",Données!$C$3)</f>
        <v>0.35416666666666669</v>
      </c>
      <c r="F260" s="28">
        <f>IF(OR(D260="Samedi",D260="Dimanche"),"",Données!$D$3)</f>
        <v>0.51250000000000007</v>
      </c>
      <c r="G260" s="28">
        <f>IF(OR(D260="Samedi",D260="Dimanche"),"",Données!$E$3)</f>
        <v>0.53680555555555554</v>
      </c>
      <c r="H260" s="28" t="str">
        <f>IF(OR(D260="Samedi",D260="Dimanche"),"",Données!$F$3)</f>
        <v>16:41</v>
      </c>
      <c r="I260" s="20">
        <f t="shared" si="42"/>
        <v>0.31666666666666671</v>
      </c>
      <c r="J260" s="20"/>
      <c r="K260" s="26" t="str" cm="1">
        <f t="array" ref="K260">IF(OR(C260=$U$19:$U$31),"FERIE","")</f>
        <v/>
      </c>
      <c r="L260" s="22"/>
      <c r="M260" s="62"/>
      <c r="N260" s="62"/>
      <c r="O260" s="60"/>
      <c r="P260" s="61"/>
      <c r="Q260" s="61"/>
      <c r="R260" s="60"/>
    </row>
    <row r="261" spans="1:18" ht="14.1" customHeight="1" x14ac:dyDescent="0.2">
      <c r="A261" s="39"/>
      <c r="B261" s="40"/>
      <c r="C261" s="18">
        <f t="shared" si="39"/>
        <v>44813</v>
      </c>
      <c r="D261" s="21" t="str">
        <f t="shared" si="40"/>
        <v>Vendredi</v>
      </c>
      <c r="E261" s="28">
        <f>IF(OR(D261="Samedi",D261="Dimanche"),"",Données!$C$3)</f>
        <v>0.35416666666666669</v>
      </c>
      <c r="F261" s="28">
        <f>IF(OR(D261="Samedi",D261="Dimanche"),"",Données!$D$3)</f>
        <v>0.51250000000000007</v>
      </c>
      <c r="G261" s="28">
        <f>IF(OR(D261="Samedi",D261="Dimanche"),"",Données!$E$3)</f>
        <v>0.53680555555555554</v>
      </c>
      <c r="H261" s="28" t="str">
        <f>IF(OR(D261="Samedi",D261="Dimanche"),"",Données!$F$3)</f>
        <v>16:41</v>
      </c>
      <c r="I261" s="20">
        <f t="shared" si="42"/>
        <v>0.31666666666666671</v>
      </c>
      <c r="J261" s="20"/>
      <c r="K261" s="26" t="str" cm="1">
        <f t="array" ref="K261">IF(OR(C261=$U$19:$U$31),"FERIE","")</f>
        <v/>
      </c>
      <c r="L261" s="22"/>
      <c r="M261" s="62"/>
      <c r="N261" s="62"/>
      <c r="O261" s="60"/>
      <c r="P261" s="61"/>
      <c r="Q261" s="61"/>
      <c r="R261" s="60"/>
    </row>
    <row r="262" spans="1:18" ht="14.1" customHeight="1" x14ac:dyDescent="0.2">
      <c r="A262" s="39"/>
      <c r="B262" s="40"/>
      <c r="C262" s="18">
        <f t="shared" si="39"/>
        <v>44814</v>
      </c>
      <c r="D262" s="21" t="str">
        <f t="shared" si="40"/>
        <v>Samedi</v>
      </c>
      <c r="E262" s="28" t="str">
        <f>IF(OR(D262="Samedi",D262="Dimanche"),"",Données!$C$3)</f>
        <v/>
      </c>
      <c r="F262" s="28" t="str">
        <f>IF(OR(D262="Samedi",D262="Dimanche"),"",Données!$D$3)</f>
        <v/>
      </c>
      <c r="G262" s="28" t="str">
        <f>IF(OR(D262="Samedi",D262="Dimanche"),"",Données!$E$3)</f>
        <v/>
      </c>
      <c r="H262" s="28" t="str">
        <f>IF(OR(D262="Samedi",D262="Dimanche"),"",Données!$F$3)</f>
        <v/>
      </c>
      <c r="I262" s="20" t="str">
        <f t="shared" si="42"/>
        <v/>
      </c>
      <c r="J262" s="20"/>
      <c r="K262" s="26" t="str" cm="1">
        <f t="array" ref="K262">IF(OR(C262=$U$19:$U$31),"FERIE","")</f>
        <v/>
      </c>
      <c r="L262" s="22"/>
      <c r="M262" s="62"/>
      <c r="N262" s="62"/>
      <c r="O262" s="60"/>
      <c r="P262" s="61"/>
      <c r="Q262" s="61"/>
      <c r="R262" s="60"/>
    </row>
    <row r="263" spans="1:18" ht="14.1" customHeight="1" x14ac:dyDescent="0.2">
      <c r="A263" s="39"/>
      <c r="B263" s="40"/>
      <c r="C263" s="18">
        <f t="shared" si="39"/>
        <v>44815</v>
      </c>
      <c r="D263" s="21" t="str">
        <f t="shared" si="40"/>
        <v>Dimanche</v>
      </c>
      <c r="E263" s="28" t="str">
        <f>IF(OR(D263="Samedi",D263="Dimanche"),"",Données!$C$3)</f>
        <v/>
      </c>
      <c r="F263" s="28" t="str">
        <f>IF(OR(D263="Samedi",D263="Dimanche"),"",Données!$D$3)</f>
        <v/>
      </c>
      <c r="G263" s="28" t="str">
        <f>IF(OR(D263="Samedi",D263="Dimanche"),"",Données!$E$3)</f>
        <v/>
      </c>
      <c r="H263" s="28" t="str">
        <f>IF(OR(D263="Samedi",D263="Dimanche"),"",Données!$F$3)</f>
        <v/>
      </c>
      <c r="I263" s="20" t="str">
        <f t="shared" si="42"/>
        <v/>
      </c>
      <c r="J263" s="20"/>
      <c r="K263" s="26" t="str" cm="1">
        <f t="array" ref="K263">IF(OR(C263=$U$19:$U$31),"FERIE","")</f>
        <v/>
      </c>
      <c r="L263" s="22">
        <f t="shared" ref="L263" si="52">IF(D263="Dimanche",SUM(I257:I263),"")</f>
        <v>1.5833333333333335</v>
      </c>
      <c r="M263" s="62"/>
      <c r="N263" s="62"/>
      <c r="O263" s="60"/>
      <c r="P263" s="61"/>
      <c r="Q263" s="61"/>
      <c r="R263" s="60"/>
    </row>
    <row r="264" spans="1:18" ht="14.1" customHeight="1" x14ac:dyDescent="0.2">
      <c r="A264" s="39"/>
      <c r="B264" s="40">
        <v>37</v>
      </c>
      <c r="C264" s="18">
        <f t="shared" si="39"/>
        <v>44816</v>
      </c>
      <c r="D264" s="21" t="str">
        <f t="shared" si="40"/>
        <v>Lundi</v>
      </c>
      <c r="E264" s="28">
        <f>IF(OR(D264="Samedi",D264="Dimanche"),"",Données!$C$3)</f>
        <v>0.35416666666666669</v>
      </c>
      <c r="F264" s="28">
        <f>IF(OR(D264="Samedi",D264="Dimanche"),"",Données!$D$3)</f>
        <v>0.51250000000000007</v>
      </c>
      <c r="G264" s="28">
        <f>IF(OR(D264="Samedi",D264="Dimanche"),"",Données!$E$3)</f>
        <v>0.53680555555555554</v>
      </c>
      <c r="H264" s="28" t="str">
        <f>IF(OR(D264="Samedi",D264="Dimanche"),"",Données!$F$3)</f>
        <v>16:41</v>
      </c>
      <c r="I264" s="20">
        <f t="shared" si="42"/>
        <v>0.31666666666666671</v>
      </c>
      <c r="J264" s="20"/>
      <c r="K264" s="26" t="str" cm="1">
        <f t="array" ref="K264">IF(OR(C264=$U$19:$U$31),"FERIE","")</f>
        <v/>
      </c>
      <c r="L264" s="22"/>
      <c r="M264" s="62"/>
      <c r="N264" s="62"/>
      <c r="O264" s="60"/>
      <c r="P264" s="61"/>
      <c r="Q264" s="61"/>
      <c r="R264" s="60"/>
    </row>
    <row r="265" spans="1:18" ht="14.1" customHeight="1" x14ac:dyDescent="0.2">
      <c r="A265" s="39"/>
      <c r="B265" s="40"/>
      <c r="C265" s="18">
        <f t="shared" si="39"/>
        <v>44817</v>
      </c>
      <c r="D265" s="21" t="str">
        <f t="shared" si="40"/>
        <v>Mardi</v>
      </c>
      <c r="E265" s="28">
        <f>IF(OR(D265="Samedi",D265="Dimanche"),"",Données!$C$3)</f>
        <v>0.35416666666666669</v>
      </c>
      <c r="F265" s="28">
        <f>IF(OR(D265="Samedi",D265="Dimanche"),"",Données!$D$3)</f>
        <v>0.51250000000000007</v>
      </c>
      <c r="G265" s="28">
        <f>IF(OR(D265="Samedi",D265="Dimanche"),"",Données!$E$3)</f>
        <v>0.53680555555555554</v>
      </c>
      <c r="H265" s="28" t="str">
        <f>IF(OR(D265="Samedi",D265="Dimanche"),"",Données!$F$3)</f>
        <v>16:41</v>
      </c>
      <c r="I265" s="20">
        <f t="shared" si="42"/>
        <v>0.31666666666666671</v>
      </c>
      <c r="J265" s="20"/>
      <c r="K265" s="26" t="str" cm="1">
        <f t="array" ref="K265">IF(OR(C265=$U$19:$U$31),"FERIE","")</f>
        <v/>
      </c>
      <c r="L265" s="22"/>
      <c r="M265" s="62"/>
      <c r="N265" s="62"/>
      <c r="O265" s="60"/>
      <c r="P265" s="61"/>
      <c r="Q265" s="61"/>
      <c r="R265" s="60"/>
    </row>
    <row r="266" spans="1:18" ht="14.1" customHeight="1" x14ac:dyDescent="0.2">
      <c r="A266" s="39"/>
      <c r="B266" s="40"/>
      <c r="C266" s="18">
        <f t="shared" si="39"/>
        <v>44818</v>
      </c>
      <c r="D266" s="21" t="str">
        <f t="shared" si="40"/>
        <v>Mercredi</v>
      </c>
      <c r="E266" s="28">
        <f>IF(OR(D266="Samedi",D266="Dimanche"),"",Données!$C$3)</f>
        <v>0.35416666666666669</v>
      </c>
      <c r="F266" s="28">
        <f>IF(OR(D266="Samedi",D266="Dimanche"),"",Données!$D$3)</f>
        <v>0.51250000000000007</v>
      </c>
      <c r="G266" s="28">
        <f>IF(OR(D266="Samedi",D266="Dimanche"),"",Données!$E$3)</f>
        <v>0.53680555555555554</v>
      </c>
      <c r="H266" s="28" t="str">
        <f>IF(OR(D266="Samedi",D266="Dimanche"),"",Données!$F$3)</f>
        <v>16:41</v>
      </c>
      <c r="I266" s="20">
        <f t="shared" si="42"/>
        <v>0.31666666666666671</v>
      </c>
      <c r="J266" s="20"/>
      <c r="K266" s="26" t="str" cm="1">
        <f t="array" ref="K266">IF(OR(C266=$U$19:$U$31),"FERIE","")</f>
        <v/>
      </c>
      <c r="L266" s="22"/>
      <c r="M266" s="62"/>
      <c r="N266" s="62"/>
      <c r="O266" s="60"/>
      <c r="P266" s="61"/>
      <c r="Q266" s="61"/>
      <c r="R266" s="60"/>
    </row>
    <row r="267" spans="1:18" ht="14.1" customHeight="1" x14ac:dyDescent="0.2">
      <c r="A267" s="39"/>
      <c r="B267" s="40"/>
      <c r="C267" s="18">
        <f t="shared" ref="C267:C330" si="53">IF(ISERROR(IF((C266+1)&lt;=$C$6,(C266+1),"")),"",IF((C266+1)&lt;=$C$6,(C266+1),""))</f>
        <v>44819</v>
      </c>
      <c r="D267" s="21" t="str">
        <f t="shared" ref="D267:D330" si="54">IF(ISERROR(VLOOKUP(WEEKDAY($C267),$V$21:$W$27,2,0)),"",VLOOKUP(WEEKDAY($C267),$V$21:$W$27,2,0))</f>
        <v>Jeudi</v>
      </c>
      <c r="E267" s="28">
        <f>IF(OR(D267="Samedi",D267="Dimanche"),"",Données!$C$3)</f>
        <v>0.35416666666666669</v>
      </c>
      <c r="F267" s="28">
        <f>IF(OR(D267="Samedi",D267="Dimanche"),"",Données!$D$3)</f>
        <v>0.51250000000000007</v>
      </c>
      <c r="G267" s="28">
        <f>IF(OR(D267="Samedi",D267="Dimanche"),"",Données!$E$3)</f>
        <v>0.53680555555555554</v>
      </c>
      <c r="H267" s="28" t="str">
        <f>IF(OR(D267="Samedi",D267="Dimanche"),"",Données!$F$3)</f>
        <v>16:41</v>
      </c>
      <c r="I267" s="20">
        <f t="shared" si="42"/>
        <v>0.31666666666666671</v>
      </c>
      <c r="J267" s="20"/>
      <c r="K267" s="26" t="str" cm="1">
        <f t="array" ref="K267">IF(OR(C267=$U$19:$U$31),"FERIE","")</f>
        <v/>
      </c>
      <c r="L267" s="22"/>
      <c r="M267" s="62"/>
      <c r="N267" s="62"/>
      <c r="O267" s="60"/>
      <c r="P267" s="61"/>
      <c r="Q267" s="61"/>
      <c r="R267" s="60"/>
    </row>
    <row r="268" spans="1:18" ht="14.1" customHeight="1" x14ac:dyDescent="0.2">
      <c r="A268" s="39"/>
      <c r="B268" s="40"/>
      <c r="C268" s="18">
        <f t="shared" si="53"/>
        <v>44820</v>
      </c>
      <c r="D268" s="21" t="str">
        <f t="shared" si="54"/>
        <v>Vendredi</v>
      </c>
      <c r="E268" s="28">
        <f>IF(OR(D268="Samedi",D268="Dimanche"),"",Données!$C$3)</f>
        <v>0.35416666666666669</v>
      </c>
      <c r="F268" s="28">
        <f>IF(OR(D268="Samedi",D268="Dimanche"),"",Données!$D$3)</f>
        <v>0.51250000000000007</v>
      </c>
      <c r="G268" s="28">
        <f>IF(OR(D268="Samedi",D268="Dimanche"),"",Données!$E$3)</f>
        <v>0.53680555555555554</v>
      </c>
      <c r="H268" s="28" t="str">
        <f>IF(OR(D268="Samedi",D268="Dimanche"),"",Données!$F$3)</f>
        <v>16:41</v>
      </c>
      <c r="I268" s="20">
        <f t="shared" si="42"/>
        <v>0.31666666666666671</v>
      </c>
      <c r="J268" s="20"/>
      <c r="K268" s="26" t="str" cm="1">
        <f t="array" ref="K268">IF(OR(C268=$U$19:$U$31),"FERIE","")</f>
        <v/>
      </c>
      <c r="L268" s="22"/>
      <c r="M268" s="62"/>
      <c r="N268" s="62"/>
      <c r="O268" s="60"/>
      <c r="P268" s="61"/>
      <c r="Q268" s="61"/>
      <c r="R268" s="60"/>
    </row>
    <row r="269" spans="1:18" ht="14.1" customHeight="1" x14ac:dyDescent="0.2">
      <c r="A269" s="39"/>
      <c r="B269" s="40"/>
      <c r="C269" s="18">
        <f t="shared" si="53"/>
        <v>44821</v>
      </c>
      <c r="D269" s="21" t="str">
        <f t="shared" si="54"/>
        <v>Samedi</v>
      </c>
      <c r="E269" s="28" t="str">
        <f>IF(OR(D269="Samedi",D269="Dimanche"),"",Données!$C$3)</f>
        <v/>
      </c>
      <c r="F269" s="28" t="str">
        <f>IF(OR(D269="Samedi",D269="Dimanche"),"",Données!$D$3)</f>
        <v/>
      </c>
      <c r="G269" s="28" t="str">
        <f>IF(OR(D269="Samedi",D269="Dimanche"),"",Données!$E$3)</f>
        <v/>
      </c>
      <c r="H269" s="28" t="str">
        <f>IF(OR(D269="Samedi",D269="Dimanche"),"",Données!$F$3)</f>
        <v/>
      </c>
      <c r="I269" s="20" t="str">
        <f t="shared" si="42"/>
        <v/>
      </c>
      <c r="J269" s="20"/>
      <c r="K269" s="26" t="str" cm="1">
        <f t="array" ref="K269">IF(OR(C269=$U$19:$U$31),"FERIE","")</f>
        <v/>
      </c>
      <c r="L269" s="22"/>
      <c r="M269" s="62"/>
      <c r="N269" s="62"/>
      <c r="O269" s="60"/>
      <c r="P269" s="61"/>
      <c r="Q269" s="61"/>
      <c r="R269" s="60"/>
    </row>
    <row r="270" spans="1:18" ht="14.1" customHeight="1" x14ac:dyDescent="0.2">
      <c r="A270" s="39"/>
      <c r="B270" s="40"/>
      <c r="C270" s="18">
        <f t="shared" si="53"/>
        <v>44822</v>
      </c>
      <c r="D270" s="21" t="str">
        <f t="shared" si="54"/>
        <v>Dimanche</v>
      </c>
      <c r="E270" s="28" t="str">
        <f>IF(OR(D270="Samedi",D270="Dimanche"),"",Données!$C$3)</f>
        <v/>
      </c>
      <c r="F270" s="28" t="str">
        <f>IF(OR(D270="Samedi",D270="Dimanche"),"",Données!$D$3)</f>
        <v/>
      </c>
      <c r="G270" s="28" t="str">
        <f>IF(OR(D270="Samedi",D270="Dimanche"),"",Données!$E$3)</f>
        <v/>
      </c>
      <c r="H270" s="28" t="str">
        <f>IF(OR(D270="Samedi",D270="Dimanche"),"",Données!$F$3)</f>
        <v/>
      </c>
      <c r="I270" s="20" t="str">
        <f t="shared" si="42"/>
        <v/>
      </c>
      <c r="J270" s="20"/>
      <c r="K270" s="26" t="str" cm="1">
        <f t="array" ref="K270">IF(OR(C270=$U$19:$U$31),"FERIE","")</f>
        <v/>
      </c>
      <c r="L270" s="22">
        <f t="shared" ref="L270" si="55">IF(D270="Dimanche",SUM(I264:I270),"")</f>
        <v>1.5833333333333335</v>
      </c>
      <c r="M270" s="62"/>
      <c r="N270" s="62"/>
      <c r="O270" s="60"/>
      <c r="P270" s="61"/>
      <c r="Q270" s="61"/>
      <c r="R270" s="60"/>
    </row>
    <row r="271" spans="1:18" ht="14.1" customHeight="1" x14ac:dyDescent="0.2">
      <c r="A271" s="39"/>
      <c r="B271" s="40">
        <v>38</v>
      </c>
      <c r="C271" s="18">
        <f t="shared" si="53"/>
        <v>44823</v>
      </c>
      <c r="D271" s="21" t="str">
        <f t="shared" si="54"/>
        <v>Lundi</v>
      </c>
      <c r="E271" s="28">
        <f>IF(OR(D271="Samedi",D271="Dimanche"),"",Données!$C$3)</f>
        <v>0.35416666666666669</v>
      </c>
      <c r="F271" s="28">
        <f>IF(OR(D271="Samedi",D271="Dimanche"),"",Données!$D$3)</f>
        <v>0.51250000000000007</v>
      </c>
      <c r="G271" s="28">
        <f>IF(OR(D271="Samedi",D271="Dimanche"),"",Données!$E$3)</f>
        <v>0.53680555555555554</v>
      </c>
      <c r="H271" s="28" t="str">
        <f>IF(OR(D271="Samedi",D271="Dimanche"),"",Données!$F$3)</f>
        <v>16:41</v>
      </c>
      <c r="I271" s="20">
        <f t="shared" si="42"/>
        <v>0.31666666666666671</v>
      </c>
      <c r="J271" s="20"/>
      <c r="K271" s="26" t="str" cm="1">
        <f t="array" ref="K271">IF(OR(C271=$U$19:$U$31),"FERIE","")</f>
        <v/>
      </c>
      <c r="L271" s="22"/>
      <c r="M271" s="62"/>
      <c r="N271" s="62"/>
      <c r="O271" s="60"/>
      <c r="P271" s="61"/>
      <c r="Q271" s="61"/>
      <c r="R271" s="60"/>
    </row>
    <row r="272" spans="1:18" ht="14.1" customHeight="1" x14ac:dyDescent="0.2">
      <c r="A272" s="39"/>
      <c r="B272" s="40"/>
      <c r="C272" s="18">
        <f t="shared" si="53"/>
        <v>44824</v>
      </c>
      <c r="D272" s="21" t="str">
        <f t="shared" si="54"/>
        <v>Mardi</v>
      </c>
      <c r="E272" s="28">
        <f>IF(OR(D272="Samedi",D272="Dimanche"),"",Données!$C$3)</f>
        <v>0.35416666666666669</v>
      </c>
      <c r="F272" s="28">
        <f>IF(OR(D272="Samedi",D272="Dimanche"),"",Données!$D$3)</f>
        <v>0.51250000000000007</v>
      </c>
      <c r="G272" s="28">
        <f>IF(OR(D272="Samedi",D272="Dimanche"),"",Données!$E$3)</f>
        <v>0.53680555555555554</v>
      </c>
      <c r="H272" s="28" t="str">
        <f>IF(OR(D272="Samedi",D272="Dimanche"),"",Données!$F$3)</f>
        <v>16:41</v>
      </c>
      <c r="I272" s="20">
        <f t="shared" si="42"/>
        <v>0.31666666666666671</v>
      </c>
      <c r="J272" s="20"/>
      <c r="K272" s="26" t="str" cm="1">
        <f t="array" ref="K272">IF(OR(C272=$U$19:$U$31),"FERIE","")</f>
        <v/>
      </c>
      <c r="L272" s="22"/>
      <c r="M272" s="62"/>
      <c r="N272" s="62"/>
      <c r="O272" s="60"/>
      <c r="P272" s="61"/>
      <c r="Q272" s="61"/>
      <c r="R272" s="60"/>
    </row>
    <row r="273" spans="1:18" ht="14.1" customHeight="1" x14ac:dyDescent="0.2">
      <c r="A273" s="39"/>
      <c r="B273" s="40"/>
      <c r="C273" s="18">
        <f t="shared" si="53"/>
        <v>44825</v>
      </c>
      <c r="D273" s="21" t="str">
        <f t="shared" si="54"/>
        <v>Mercredi</v>
      </c>
      <c r="E273" s="28">
        <f>IF(OR(D273="Samedi",D273="Dimanche"),"",Données!$C$3)</f>
        <v>0.35416666666666669</v>
      </c>
      <c r="F273" s="28">
        <f>IF(OR(D273="Samedi",D273="Dimanche"),"",Données!$D$3)</f>
        <v>0.51250000000000007</v>
      </c>
      <c r="G273" s="28">
        <f>IF(OR(D273="Samedi",D273="Dimanche"),"",Données!$E$3)</f>
        <v>0.53680555555555554</v>
      </c>
      <c r="H273" s="28" t="str">
        <f>IF(OR(D273="Samedi",D273="Dimanche"),"",Données!$F$3)</f>
        <v>16:41</v>
      </c>
      <c r="I273" s="20">
        <f t="shared" si="42"/>
        <v>0.31666666666666671</v>
      </c>
      <c r="J273" s="20"/>
      <c r="K273" s="26" t="str" cm="1">
        <f t="array" ref="K273">IF(OR(C273=$U$19:$U$31),"FERIE","")</f>
        <v/>
      </c>
      <c r="L273" s="22"/>
      <c r="M273" s="62"/>
      <c r="N273" s="62"/>
      <c r="O273" s="60"/>
      <c r="P273" s="61"/>
      <c r="Q273" s="61"/>
      <c r="R273" s="60"/>
    </row>
    <row r="274" spans="1:18" ht="14.1" customHeight="1" x14ac:dyDescent="0.2">
      <c r="A274" s="39"/>
      <c r="B274" s="40"/>
      <c r="C274" s="18">
        <f t="shared" si="53"/>
        <v>44826</v>
      </c>
      <c r="D274" s="21" t="str">
        <f t="shared" si="54"/>
        <v>Jeudi</v>
      </c>
      <c r="E274" s="28">
        <f>IF(OR(D274="Samedi",D274="Dimanche"),"",Données!$C$3)</f>
        <v>0.35416666666666669</v>
      </c>
      <c r="F274" s="28">
        <f>IF(OR(D274="Samedi",D274="Dimanche"),"",Données!$D$3)</f>
        <v>0.51250000000000007</v>
      </c>
      <c r="G274" s="28">
        <f>IF(OR(D274="Samedi",D274="Dimanche"),"",Données!$E$3)</f>
        <v>0.53680555555555554</v>
      </c>
      <c r="H274" s="28" t="str">
        <f>IF(OR(D274="Samedi",D274="Dimanche"),"",Données!$F$3)</f>
        <v>16:41</v>
      </c>
      <c r="I274" s="20">
        <f t="shared" si="42"/>
        <v>0.31666666666666671</v>
      </c>
      <c r="J274" s="20"/>
      <c r="K274" s="26" t="str" cm="1">
        <f t="array" ref="K274">IF(OR(C274=$U$19:$U$31),"FERIE","")</f>
        <v/>
      </c>
      <c r="L274" s="22"/>
      <c r="M274" s="62"/>
      <c r="N274" s="62"/>
      <c r="O274" s="60"/>
      <c r="P274" s="61"/>
      <c r="Q274" s="61"/>
      <c r="R274" s="60"/>
    </row>
    <row r="275" spans="1:18" ht="14.1" customHeight="1" x14ac:dyDescent="0.2">
      <c r="A275" s="39"/>
      <c r="B275" s="40"/>
      <c r="C275" s="18">
        <f t="shared" si="53"/>
        <v>44827</v>
      </c>
      <c r="D275" s="21" t="str">
        <f t="shared" si="54"/>
        <v>Vendredi</v>
      </c>
      <c r="E275" s="28">
        <f>IF(OR(D275="Samedi",D275="Dimanche"),"",Données!$C$3)</f>
        <v>0.35416666666666669</v>
      </c>
      <c r="F275" s="28">
        <f>IF(OR(D275="Samedi",D275="Dimanche"),"",Données!$D$3)</f>
        <v>0.51250000000000007</v>
      </c>
      <c r="G275" s="28">
        <f>IF(OR(D275="Samedi",D275="Dimanche"),"",Données!$E$3)</f>
        <v>0.53680555555555554</v>
      </c>
      <c r="H275" s="28" t="str">
        <f>IF(OR(D275="Samedi",D275="Dimanche"),"",Données!$F$3)</f>
        <v>16:41</v>
      </c>
      <c r="I275" s="20">
        <f t="shared" ref="I275:I338" si="56">IFERROR(IF(OR(D275="samedi",D275="dimanche")*(F275-E275)+(H275-G275)=0,"",F275-E275+(H275-G275)),"")</f>
        <v>0.31666666666666671</v>
      </c>
      <c r="J275" s="20"/>
      <c r="K275" s="26" t="str" cm="1">
        <f t="array" ref="K275">IF(OR(C275=$U$19:$U$31),"FERIE","")</f>
        <v/>
      </c>
      <c r="L275" s="22"/>
      <c r="M275" s="62"/>
      <c r="N275" s="62"/>
      <c r="O275" s="60"/>
      <c r="P275" s="61"/>
      <c r="Q275" s="61"/>
      <c r="R275" s="60"/>
    </row>
    <row r="276" spans="1:18" ht="14.1" customHeight="1" x14ac:dyDescent="0.2">
      <c r="A276" s="39"/>
      <c r="B276" s="40"/>
      <c r="C276" s="18">
        <f t="shared" si="53"/>
        <v>44828</v>
      </c>
      <c r="D276" s="21" t="str">
        <f t="shared" si="54"/>
        <v>Samedi</v>
      </c>
      <c r="E276" s="28" t="str">
        <f>IF(OR(D276="Samedi",D276="Dimanche"),"",Données!$C$3)</f>
        <v/>
      </c>
      <c r="F276" s="28" t="str">
        <f>IF(OR(D276="Samedi",D276="Dimanche"),"",Données!$D$3)</f>
        <v/>
      </c>
      <c r="G276" s="28" t="str">
        <f>IF(OR(D276="Samedi",D276="Dimanche"),"",Données!$E$3)</f>
        <v/>
      </c>
      <c r="H276" s="28" t="str">
        <f>IF(OR(D276="Samedi",D276="Dimanche"),"",Données!$F$3)</f>
        <v/>
      </c>
      <c r="I276" s="20" t="str">
        <f t="shared" si="56"/>
        <v/>
      </c>
      <c r="J276" s="20"/>
      <c r="K276" s="26" t="str" cm="1">
        <f t="array" ref="K276">IF(OR(C276=$U$19:$U$31),"FERIE","")</f>
        <v/>
      </c>
      <c r="L276" s="22"/>
      <c r="M276" s="62"/>
      <c r="N276" s="62"/>
      <c r="O276" s="60"/>
      <c r="P276" s="61"/>
      <c r="Q276" s="61"/>
      <c r="R276" s="60"/>
    </row>
    <row r="277" spans="1:18" ht="14.1" customHeight="1" x14ac:dyDescent="0.2">
      <c r="A277" s="39"/>
      <c r="B277" s="40"/>
      <c r="C277" s="18">
        <f t="shared" si="53"/>
        <v>44829</v>
      </c>
      <c r="D277" s="21" t="str">
        <f t="shared" si="54"/>
        <v>Dimanche</v>
      </c>
      <c r="E277" s="28" t="str">
        <f>IF(OR(D277="Samedi",D277="Dimanche"),"",Données!$C$3)</f>
        <v/>
      </c>
      <c r="F277" s="28" t="str">
        <f>IF(OR(D277="Samedi",D277="Dimanche"),"",Données!$D$3)</f>
        <v/>
      </c>
      <c r="G277" s="28" t="str">
        <f>IF(OR(D277="Samedi",D277="Dimanche"),"",Données!$E$3)</f>
        <v/>
      </c>
      <c r="H277" s="28" t="str">
        <f>IF(OR(D277="Samedi",D277="Dimanche"),"",Données!$F$3)</f>
        <v/>
      </c>
      <c r="I277" s="20" t="str">
        <f t="shared" si="56"/>
        <v/>
      </c>
      <c r="J277" s="20"/>
      <c r="K277" s="26" t="str" cm="1">
        <f t="array" ref="K277">IF(OR(C277=$U$19:$U$31),"FERIE","")</f>
        <v/>
      </c>
      <c r="L277" s="22">
        <f t="shared" ref="L277" si="57">IF(D277="Dimanche",SUM(I271:I277),"")</f>
        <v>1.5833333333333335</v>
      </c>
      <c r="M277" s="62"/>
      <c r="N277" s="62"/>
      <c r="O277" s="60"/>
      <c r="P277" s="61"/>
      <c r="Q277" s="61"/>
      <c r="R277" s="60"/>
    </row>
    <row r="278" spans="1:18" ht="14.1" customHeight="1" x14ac:dyDescent="0.2">
      <c r="A278" s="39"/>
      <c r="B278" s="40">
        <v>39</v>
      </c>
      <c r="C278" s="18">
        <f t="shared" si="53"/>
        <v>44830</v>
      </c>
      <c r="D278" s="21" t="str">
        <f t="shared" si="54"/>
        <v>Lundi</v>
      </c>
      <c r="E278" s="28">
        <f>IF(OR(D278="Samedi",D278="Dimanche"),"",Données!$C$3)</f>
        <v>0.35416666666666669</v>
      </c>
      <c r="F278" s="28">
        <f>IF(OR(D278="Samedi",D278="Dimanche"),"",Données!$D$3)</f>
        <v>0.51250000000000007</v>
      </c>
      <c r="G278" s="28">
        <f>IF(OR(D278="Samedi",D278="Dimanche"),"",Données!$E$3)</f>
        <v>0.53680555555555554</v>
      </c>
      <c r="H278" s="28" t="str">
        <f>IF(OR(D278="Samedi",D278="Dimanche"),"",Données!$F$3)</f>
        <v>16:41</v>
      </c>
      <c r="I278" s="20">
        <f t="shared" si="56"/>
        <v>0.31666666666666671</v>
      </c>
      <c r="J278" s="20"/>
      <c r="K278" s="26" t="str" cm="1">
        <f t="array" ref="K278">IF(OR(C278=$U$19:$U$31),"FERIE","")</f>
        <v/>
      </c>
      <c r="L278" s="22"/>
      <c r="M278" s="62"/>
      <c r="N278" s="62"/>
      <c r="O278" s="60"/>
      <c r="P278" s="61"/>
      <c r="Q278" s="61"/>
      <c r="R278" s="60"/>
    </row>
    <row r="279" spans="1:18" ht="14.1" customHeight="1" x14ac:dyDescent="0.2">
      <c r="A279" s="39"/>
      <c r="B279" s="40"/>
      <c r="C279" s="18">
        <f t="shared" si="53"/>
        <v>44831</v>
      </c>
      <c r="D279" s="21" t="str">
        <f t="shared" si="54"/>
        <v>Mardi</v>
      </c>
      <c r="E279" s="28">
        <f>IF(OR(D279="Samedi",D279="Dimanche"),"",Données!$C$3)</f>
        <v>0.35416666666666669</v>
      </c>
      <c r="F279" s="28">
        <f>IF(OR(D279="Samedi",D279="Dimanche"),"",Données!$D$3)</f>
        <v>0.51250000000000007</v>
      </c>
      <c r="G279" s="28">
        <f>IF(OR(D279="Samedi",D279="Dimanche"),"",Données!$E$3)</f>
        <v>0.53680555555555554</v>
      </c>
      <c r="H279" s="28" t="str">
        <f>IF(OR(D279="Samedi",D279="Dimanche"),"",Données!$F$3)</f>
        <v>16:41</v>
      </c>
      <c r="I279" s="20">
        <f t="shared" si="56"/>
        <v>0.31666666666666671</v>
      </c>
      <c r="J279" s="20"/>
      <c r="K279" s="26" t="str" cm="1">
        <f t="array" ref="K279">IF(OR(C279=$U$19:$U$31),"FERIE","")</f>
        <v/>
      </c>
      <c r="L279" s="22"/>
      <c r="M279" s="62"/>
      <c r="N279" s="62"/>
      <c r="O279" s="60"/>
      <c r="P279" s="61"/>
      <c r="Q279" s="61"/>
      <c r="R279" s="60"/>
    </row>
    <row r="280" spans="1:18" ht="14.1" customHeight="1" x14ac:dyDescent="0.2">
      <c r="A280" s="39"/>
      <c r="B280" s="40"/>
      <c r="C280" s="18">
        <f t="shared" si="53"/>
        <v>44832</v>
      </c>
      <c r="D280" s="21" t="str">
        <f t="shared" si="54"/>
        <v>Mercredi</v>
      </c>
      <c r="E280" s="28">
        <f>IF(OR(D280="Samedi",D280="Dimanche"),"",Données!$C$3)</f>
        <v>0.35416666666666669</v>
      </c>
      <c r="F280" s="28">
        <f>IF(OR(D280="Samedi",D280="Dimanche"),"",Données!$D$3)</f>
        <v>0.51250000000000007</v>
      </c>
      <c r="G280" s="28">
        <f>IF(OR(D280="Samedi",D280="Dimanche"),"",Données!$E$3)</f>
        <v>0.53680555555555554</v>
      </c>
      <c r="H280" s="28" t="str">
        <f>IF(OR(D280="Samedi",D280="Dimanche"),"",Données!$F$3)</f>
        <v>16:41</v>
      </c>
      <c r="I280" s="20">
        <f t="shared" si="56"/>
        <v>0.31666666666666671</v>
      </c>
      <c r="J280" s="20"/>
      <c r="K280" s="26" t="str" cm="1">
        <f t="array" ref="K280">IF(OR(C280=$U$19:$U$31),"FERIE","")</f>
        <v/>
      </c>
      <c r="L280" s="22"/>
      <c r="M280" s="62"/>
      <c r="N280" s="62"/>
      <c r="O280" s="60"/>
      <c r="P280" s="61"/>
      <c r="Q280" s="61"/>
      <c r="R280" s="60"/>
    </row>
    <row r="281" spans="1:18" ht="14.1" customHeight="1" x14ac:dyDescent="0.2">
      <c r="A281" s="39"/>
      <c r="B281" s="40"/>
      <c r="C281" s="18">
        <f t="shared" si="53"/>
        <v>44833</v>
      </c>
      <c r="D281" s="21" t="str">
        <f t="shared" si="54"/>
        <v>Jeudi</v>
      </c>
      <c r="E281" s="28">
        <f>IF(OR(D281="Samedi",D281="Dimanche"),"",Données!$C$3)</f>
        <v>0.35416666666666669</v>
      </c>
      <c r="F281" s="28">
        <f>IF(OR(D281="Samedi",D281="Dimanche"),"",Données!$D$3)</f>
        <v>0.51250000000000007</v>
      </c>
      <c r="G281" s="28">
        <f>IF(OR(D281="Samedi",D281="Dimanche"),"",Données!$E$3)</f>
        <v>0.53680555555555554</v>
      </c>
      <c r="H281" s="28" t="str">
        <f>IF(OR(D281="Samedi",D281="Dimanche"),"",Données!$F$3)</f>
        <v>16:41</v>
      </c>
      <c r="I281" s="20">
        <f t="shared" si="56"/>
        <v>0.31666666666666671</v>
      </c>
      <c r="J281" s="20"/>
      <c r="K281" s="26" t="str" cm="1">
        <f t="array" ref="K281">IF(OR(C281=$U$19:$U$31),"FERIE","")</f>
        <v/>
      </c>
      <c r="L281" s="22"/>
      <c r="M281" s="62"/>
      <c r="N281" s="62"/>
      <c r="O281" s="60"/>
      <c r="P281" s="61"/>
      <c r="Q281" s="61"/>
      <c r="R281" s="60"/>
    </row>
    <row r="282" spans="1:18" ht="14.1" customHeight="1" x14ac:dyDescent="0.2">
      <c r="A282" s="39"/>
      <c r="B282" s="40"/>
      <c r="C282" s="18">
        <f t="shared" si="53"/>
        <v>44834</v>
      </c>
      <c r="D282" s="21" t="str">
        <f t="shared" si="54"/>
        <v>Vendredi</v>
      </c>
      <c r="E282" s="28">
        <f>IF(OR(D282="Samedi",D282="Dimanche"),"",Données!$C$3)</f>
        <v>0.35416666666666669</v>
      </c>
      <c r="F282" s="28">
        <f>IF(OR(D282="Samedi",D282="Dimanche"),"",Données!$D$3)</f>
        <v>0.51250000000000007</v>
      </c>
      <c r="G282" s="28">
        <f>IF(OR(D282="Samedi",D282="Dimanche"),"",Données!$E$3)</f>
        <v>0.53680555555555554</v>
      </c>
      <c r="H282" s="28" t="str">
        <f>IF(OR(D282="Samedi",D282="Dimanche"),"",Données!$F$3)</f>
        <v>16:41</v>
      </c>
      <c r="I282" s="20">
        <f t="shared" si="56"/>
        <v>0.31666666666666671</v>
      </c>
      <c r="J282" s="20"/>
      <c r="K282" s="26" t="str" cm="1">
        <f t="array" ref="K282">IF(OR(C282=$U$19:$U$31),"FERIE","")</f>
        <v/>
      </c>
      <c r="L282" s="22"/>
      <c r="M282" s="62"/>
      <c r="N282" s="62"/>
      <c r="O282" s="60"/>
      <c r="P282" s="61"/>
      <c r="Q282" s="61"/>
      <c r="R282" s="60"/>
    </row>
    <row r="283" spans="1:18" ht="14.1" customHeight="1" x14ac:dyDescent="0.2">
      <c r="A283" s="39" t="str">
        <f t="shared" ref="A283" si="58">VLOOKUP(MONTH($C283),$V$8:$W$19,2,0)</f>
        <v>OCTOBRE</v>
      </c>
      <c r="B283" s="40"/>
      <c r="C283" s="18">
        <f t="shared" si="53"/>
        <v>44835</v>
      </c>
      <c r="D283" s="21" t="str">
        <f t="shared" si="54"/>
        <v>Samedi</v>
      </c>
      <c r="E283" s="28" t="str">
        <f>IF(OR(D283="Samedi",D283="Dimanche"),"",Données!$C$3)</f>
        <v/>
      </c>
      <c r="F283" s="28" t="str">
        <f>IF(OR(D283="Samedi",D283="Dimanche"),"",Données!$D$3)</f>
        <v/>
      </c>
      <c r="G283" s="28" t="str">
        <f>IF(OR(D283="Samedi",D283="Dimanche"),"",Données!$E$3)</f>
        <v/>
      </c>
      <c r="H283" s="28" t="str">
        <f>IF(OR(D283="Samedi",D283="Dimanche"),"",Données!$F$3)</f>
        <v/>
      </c>
      <c r="I283" s="20" t="str">
        <f t="shared" si="56"/>
        <v/>
      </c>
      <c r="J283" s="20"/>
      <c r="K283" s="26" t="str" cm="1">
        <f t="array" ref="K283">IF(OR(C283=$U$19:$U$31),"FERIE","")</f>
        <v/>
      </c>
      <c r="L283" s="22"/>
      <c r="M283" s="62">
        <f>SUMIF(K283:K313,"HCR",J283:J313)</f>
        <v>0</v>
      </c>
      <c r="N283" s="62">
        <f>SUMIF(K283:K313,"HPL",J283:J313)</f>
        <v>0</v>
      </c>
      <c r="O283" s="60">
        <f>N283*24</f>
        <v>0</v>
      </c>
      <c r="P283" s="61"/>
      <c r="Q283" s="61"/>
      <c r="R283" s="60">
        <f>O283-(P283+Q283)</f>
        <v>0</v>
      </c>
    </row>
    <row r="284" spans="1:18" ht="14.1" customHeight="1" x14ac:dyDescent="0.2">
      <c r="A284" s="39"/>
      <c r="B284" s="40"/>
      <c r="C284" s="18">
        <f t="shared" si="53"/>
        <v>44836</v>
      </c>
      <c r="D284" s="21" t="str">
        <f t="shared" si="54"/>
        <v>Dimanche</v>
      </c>
      <c r="E284" s="28" t="str">
        <f>IF(OR(D284="Samedi",D284="Dimanche"),"",Données!$C$3)</f>
        <v/>
      </c>
      <c r="F284" s="28" t="str">
        <f>IF(OR(D284="Samedi",D284="Dimanche"),"",Données!$D$3)</f>
        <v/>
      </c>
      <c r="G284" s="28" t="str">
        <f>IF(OR(D284="Samedi",D284="Dimanche"),"",Données!$E$3)</f>
        <v/>
      </c>
      <c r="H284" s="28" t="str">
        <f>IF(OR(D284="Samedi",D284="Dimanche"),"",Données!$F$3)</f>
        <v/>
      </c>
      <c r="I284" s="20" t="str">
        <f t="shared" si="56"/>
        <v/>
      </c>
      <c r="J284" s="20"/>
      <c r="K284" s="26" t="str" cm="1">
        <f t="array" ref="K284">IF(OR(C284=$U$19:$U$31),"FERIE","")</f>
        <v/>
      </c>
      <c r="L284" s="22">
        <f t="shared" ref="L284" si="59">IF(D284="Dimanche",SUM(I278:I284),"")</f>
        <v>1.5833333333333335</v>
      </c>
      <c r="M284" s="62"/>
      <c r="N284" s="62"/>
      <c r="O284" s="60"/>
      <c r="P284" s="61"/>
      <c r="Q284" s="61"/>
      <c r="R284" s="60"/>
    </row>
    <row r="285" spans="1:18" ht="14.1" customHeight="1" x14ac:dyDescent="0.2">
      <c r="A285" s="39"/>
      <c r="B285" s="40">
        <v>40</v>
      </c>
      <c r="C285" s="18">
        <f t="shared" si="53"/>
        <v>44837</v>
      </c>
      <c r="D285" s="21" t="str">
        <f t="shared" si="54"/>
        <v>Lundi</v>
      </c>
      <c r="E285" s="28">
        <f>IF(OR(D285="Samedi",D285="Dimanche"),"",Données!$C$3)</f>
        <v>0.35416666666666669</v>
      </c>
      <c r="F285" s="28">
        <f>IF(OR(D285="Samedi",D285="Dimanche"),"",Données!$D$3)</f>
        <v>0.51250000000000007</v>
      </c>
      <c r="G285" s="28">
        <f>IF(OR(D285="Samedi",D285="Dimanche"),"",Données!$E$3)</f>
        <v>0.53680555555555554</v>
      </c>
      <c r="H285" s="28" t="str">
        <f>IF(OR(D285="Samedi",D285="Dimanche"),"",Données!$F$3)</f>
        <v>16:41</v>
      </c>
      <c r="I285" s="20">
        <f t="shared" si="56"/>
        <v>0.31666666666666671</v>
      </c>
      <c r="J285" s="20"/>
      <c r="K285" s="26" t="str" cm="1">
        <f t="array" ref="K285">IF(OR(C285=$U$19:$U$31),"FERIE","")</f>
        <v/>
      </c>
      <c r="L285" s="22"/>
      <c r="M285" s="62"/>
      <c r="N285" s="62"/>
      <c r="O285" s="60"/>
      <c r="P285" s="61"/>
      <c r="Q285" s="61"/>
      <c r="R285" s="60"/>
    </row>
    <row r="286" spans="1:18" ht="14.1" customHeight="1" x14ac:dyDescent="0.2">
      <c r="A286" s="39"/>
      <c r="B286" s="40"/>
      <c r="C286" s="18">
        <f t="shared" si="53"/>
        <v>44838</v>
      </c>
      <c r="D286" s="21" t="str">
        <f t="shared" si="54"/>
        <v>Mardi</v>
      </c>
      <c r="E286" s="28">
        <f>IF(OR(D286="Samedi",D286="Dimanche"),"",Données!$C$3)</f>
        <v>0.35416666666666669</v>
      </c>
      <c r="F286" s="28">
        <f>IF(OR(D286="Samedi",D286="Dimanche"),"",Données!$D$3)</f>
        <v>0.51250000000000007</v>
      </c>
      <c r="G286" s="28">
        <f>IF(OR(D286="Samedi",D286="Dimanche"),"",Données!$E$3)</f>
        <v>0.53680555555555554</v>
      </c>
      <c r="H286" s="28" t="str">
        <f>IF(OR(D286="Samedi",D286="Dimanche"),"",Données!$F$3)</f>
        <v>16:41</v>
      </c>
      <c r="I286" s="20">
        <f t="shared" si="56"/>
        <v>0.31666666666666671</v>
      </c>
      <c r="J286" s="20"/>
      <c r="K286" s="26" t="str" cm="1">
        <f t="array" ref="K286">IF(OR(C286=$U$19:$U$31),"FERIE","")</f>
        <v/>
      </c>
      <c r="L286" s="22"/>
      <c r="M286" s="62"/>
      <c r="N286" s="62"/>
      <c r="O286" s="60"/>
      <c r="P286" s="61"/>
      <c r="Q286" s="61"/>
      <c r="R286" s="60"/>
    </row>
    <row r="287" spans="1:18" ht="14.1" customHeight="1" x14ac:dyDescent="0.2">
      <c r="A287" s="39"/>
      <c r="B287" s="40"/>
      <c r="C287" s="18">
        <f t="shared" si="53"/>
        <v>44839</v>
      </c>
      <c r="D287" s="21" t="str">
        <f t="shared" si="54"/>
        <v>Mercredi</v>
      </c>
      <c r="E287" s="28">
        <f>IF(OR(D287="Samedi",D287="Dimanche"),"",Données!$C$3)</f>
        <v>0.35416666666666669</v>
      </c>
      <c r="F287" s="28">
        <f>IF(OR(D287="Samedi",D287="Dimanche"),"",Données!$D$3)</f>
        <v>0.51250000000000007</v>
      </c>
      <c r="G287" s="28">
        <f>IF(OR(D287="Samedi",D287="Dimanche"),"",Données!$E$3)</f>
        <v>0.53680555555555554</v>
      </c>
      <c r="H287" s="28" t="str">
        <f>IF(OR(D287="Samedi",D287="Dimanche"),"",Données!$F$3)</f>
        <v>16:41</v>
      </c>
      <c r="I287" s="20">
        <f t="shared" si="56"/>
        <v>0.31666666666666671</v>
      </c>
      <c r="J287" s="20"/>
      <c r="K287" s="26" t="str" cm="1">
        <f t="array" ref="K287">IF(OR(C287=$U$19:$U$31),"FERIE","")</f>
        <v/>
      </c>
      <c r="L287" s="22"/>
      <c r="M287" s="62"/>
      <c r="N287" s="62"/>
      <c r="O287" s="60"/>
      <c r="P287" s="61"/>
      <c r="Q287" s="61"/>
      <c r="R287" s="60"/>
    </row>
    <row r="288" spans="1:18" ht="14.1" customHeight="1" x14ac:dyDescent="0.2">
      <c r="A288" s="39"/>
      <c r="B288" s="40"/>
      <c r="C288" s="18">
        <f t="shared" si="53"/>
        <v>44840</v>
      </c>
      <c r="D288" s="21" t="str">
        <f t="shared" si="54"/>
        <v>Jeudi</v>
      </c>
      <c r="E288" s="28">
        <f>IF(OR(D288="Samedi",D288="Dimanche"),"",Données!$C$3)</f>
        <v>0.35416666666666669</v>
      </c>
      <c r="F288" s="28">
        <f>IF(OR(D288="Samedi",D288="Dimanche"),"",Données!$D$3)</f>
        <v>0.51250000000000007</v>
      </c>
      <c r="G288" s="28">
        <f>IF(OR(D288="Samedi",D288="Dimanche"),"",Données!$E$3)</f>
        <v>0.53680555555555554</v>
      </c>
      <c r="H288" s="28" t="str">
        <f>IF(OR(D288="Samedi",D288="Dimanche"),"",Données!$F$3)</f>
        <v>16:41</v>
      </c>
      <c r="I288" s="20">
        <f t="shared" si="56"/>
        <v>0.31666666666666671</v>
      </c>
      <c r="J288" s="20"/>
      <c r="K288" s="26" t="str" cm="1">
        <f t="array" ref="K288">IF(OR(C288=$U$19:$U$31),"FERIE","")</f>
        <v/>
      </c>
      <c r="L288" s="22"/>
      <c r="M288" s="62"/>
      <c r="N288" s="62"/>
      <c r="O288" s="60"/>
      <c r="P288" s="61"/>
      <c r="Q288" s="61"/>
      <c r="R288" s="60"/>
    </row>
    <row r="289" spans="1:18" ht="14.1" customHeight="1" x14ac:dyDescent="0.2">
      <c r="A289" s="39"/>
      <c r="B289" s="40"/>
      <c r="C289" s="18">
        <f t="shared" si="53"/>
        <v>44841</v>
      </c>
      <c r="D289" s="21" t="str">
        <f t="shared" si="54"/>
        <v>Vendredi</v>
      </c>
      <c r="E289" s="28">
        <f>IF(OR(D289="Samedi",D289="Dimanche"),"",Données!$C$3)</f>
        <v>0.35416666666666669</v>
      </c>
      <c r="F289" s="28">
        <f>IF(OR(D289="Samedi",D289="Dimanche"),"",Données!$D$3)</f>
        <v>0.51250000000000007</v>
      </c>
      <c r="G289" s="28">
        <f>IF(OR(D289="Samedi",D289="Dimanche"),"",Données!$E$3)</f>
        <v>0.53680555555555554</v>
      </c>
      <c r="H289" s="28" t="str">
        <f>IF(OR(D289="Samedi",D289="Dimanche"),"",Données!$F$3)</f>
        <v>16:41</v>
      </c>
      <c r="I289" s="20">
        <f t="shared" si="56"/>
        <v>0.31666666666666671</v>
      </c>
      <c r="J289" s="20"/>
      <c r="K289" s="26" t="str" cm="1">
        <f t="array" ref="K289">IF(OR(C289=$U$19:$U$31),"FERIE","")</f>
        <v/>
      </c>
      <c r="L289" s="22"/>
      <c r="M289" s="62"/>
      <c r="N289" s="62"/>
      <c r="O289" s="60"/>
      <c r="P289" s="61"/>
      <c r="Q289" s="61"/>
      <c r="R289" s="60"/>
    </row>
    <row r="290" spans="1:18" ht="14.1" customHeight="1" x14ac:dyDescent="0.2">
      <c r="A290" s="39"/>
      <c r="B290" s="40"/>
      <c r="C290" s="18">
        <f t="shared" si="53"/>
        <v>44842</v>
      </c>
      <c r="D290" s="21" t="str">
        <f t="shared" si="54"/>
        <v>Samedi</v>
      </c>
      <c r="E290" s="28" t="str">
        <f>IF(OR(D290="Samedi",D290="Dimanche"),"",Données!$C$3)</f>
        <v/>
      </c>
      <c r="F290" s="28" t="str">
        <f>IF(OR(D290="Samedi",D290="Dimanche"),"",Données!$D$3)</f>
        <v/>
      </c>
      <c r="G290" s="28" t="str">
        <f>IF(OR(D290="Samedi",D290="Dimanche"),"",Données!$E$3)</f>
        <v/>
      </c>
      <c r="H290" s="28" t="str">
        <f>IF(OR(D290="Samedi",D290="Dimanche"),"",Données!$F$3)</f>
        <v/>
      </c>
      <c r="I290" s="20" t="str">
        <f t="shared" si="56"/>
        <v/>
      </c>
      <c r="J290" s="20"/>
      <c r="K290" s="26" t="str" cm="1">
        <f t="array" ref="K290">IF(OR(C290=$U$19:$U$31),"FERIE","")</f>
        <v/>
      </c>
      <c r="L290" s="22"/>
      <c r="M290" s="62"/>
      <c r="N290" s="62"/>
      <c r="O290" s="60"/>
      <c r="P290" s="61"/>
      <c r="Q290" s="61"/>
      <c r="R290" s="60"/>
    </row>
    <row r="291" spans="1:18" ht="14.1" customHeight="1" x14ac:dyDescent="0.2">
      <c r="A291" s="39"/>
      <c r="B291" s="40"/>
      <c r="C291" s="18">
        <f t="shared" si="53"/>
        <v>44843</v>
      </c>
      <c r="D291" s="21" t="str">
        <f t="shared" si="54"/>
        <v>Dimanche</v>
      </c>
      <c r="E291" s="28" t="str">
        <f>IF(OR(D291="Samedi",D291="Dimanche"),"",Données!$C$3)</f>
        <v/>
      </c>
      <c r="F291" s="28" t="str">
        <f>IF(OR(D291="Samedi",D291="Dimanche"),"",Données!$D$3)</f>
        <v/>
      </c>
      <c r="G291" s="28" t="str">
        <f>IF(OR(D291="Samedi",D291="Dimanche"),"",Données!$E$3)</f>
        <v/>
      </c>
      <c r="H291" s="28" t="str">
        <f>IF(OR(D291="Samedi",D291="Dimanche"),"",Données!$F$3)</f>
        <v/>
      </c>
      <c r="I291" s="20" t="str">
        <f t="shared" si="56"/>
        <v/>
      </c>
      <c r="J291" s="20"/>
      <c r="K291" s="26" t="str" cm="1">
        <f t="array" ref="K291">IF(OR(C291=$U$19:$U$31),"FERIE","")</f>
        <v/>
      </c>
      <c r="L291" s="22">
        <f t="shared" ref="L291" si="60">IF(D291="Dimanche",SUM(I285:I291),"")</f>
        <v>1.5833333333333335</v>
      </c>
      <c r="M291" s="62"/>
      <c r="N291" s="62"/>
      <c r="O291" s="60"/>
      <c r="P291" s="61"/>
      <c r="Q291" s="61"/>
      <c r="R291" s="60"/>
    </row>
    <row r="292" spans="1:18" ht="14.1" customHeight="1" x14ac:dyDescent="0.2">
      <c r="A292" s="39"/>
      <c r="B292" s="40">
        <v>41</v>
      </c>
      <c r="C292" s="18">
        <f t="shared" si="53"/>
        <v>44844</v>
      </c>
      <c r="D292" s="21" t="str">
        <f t="shared" si="54"/>
        <v>Lundi</v>
      </c>
      <c r="E292" s="28">
        <f>IF(OR(D292="Samedi",D292="Dimanche"),"",Données!$C$3)</f>
        <v>0.35416666666666669</v>
      </c>
      <c r="F292" s="28">
        <f>IF(OR(D292="Samedi",D292="Dimanche"),"",Données!$D$3)</f>
        <v>0.51250000000000007</v>
      </c>
      <c r="G292" s="28">
        <f>IF(OR(D292="Samedi",D292="Dimanche"),"",Données!$E$3)</f>
        <v>0.53680555555555554</v>
      </c>
      <c r="H292" s="28" t="str">
        <f>IF(OR(D292="Samedi",D292="Dimanche"),"",Données!$F$3)</f>
        <v>16:41</v>
      </c>
      <c r="I292" s="20">
        <f t="shared" si="56"/>
        <v>0.31666666666666671</v>
      </c>
      <c r="J292" s="20"/>
      <c r="K292" s="26" t="str" cm="1">
        <f t="array" ref="K292">IF(OR(C292=$U$19:$U$31),"FERIE","")</f>
        <v/>
      </c>
      <c r="L292" s="22"/>
      <c r="M292" s="62"/>
      <c r="N292" s="62"/>
      <c r="O292" s="60"/>
      <c r="P292" s="61"/>
      <c r="Q292" s="61"/>
      <c r="R292" s="60"/>
    </row>
    <row r="293" spans="1:18" ht="14.1" customHeight="1" x14ac:dyDescent="0.2">
      <c r="A293" s="39"/>
      <c r="B293" s="40"/>
      <c r="C293" s="18">
        <f t="shared" si="53"/>
        <v>44845</v>
      </c>
      <c r="D293" s="21" t="str">
        <f t="shared" si="54"/>
        <v>Mardi</v>
      </c>
      <c r="E293" s="28">
        <f>IF(OR(D293="Samedi",D293="Dimanche"),"",Données!$C$3)</f>
        <v>0.35416666666666669</v>
      </c>
      <c r="F293" s="28">
        <f>IF(OR(D293="Samedi",D293="Dimanche"),"",Données!$D$3)</f>
        <v>0.51250000000000007</v>
      </c>
      <c r="G293" s="28">
        <f>IF(OR(D293="Samedi",D293="Dimanche"),"",Données!$E$3)</f>
        <v>0.53680555555555554</v>
      </c>
      <c r="H293" s="28" t="str">
        <f>IF(OR(D293="Samedi",D293="Dimanche"),"",Données!$F$3)</f>
        <v>16:41</v>
      </c>
      <c r="I293" s="20">
        <f t="shared" si="56"/>
        <v>0.31666666666666671</v>
      </c>
      <c r="J293" s="20"/>
      <c r="K293" s="26" t="str" cm="1">
        <f t="array" ref="K293">IF(OR(C293=$U$19:$U$31),"FERIE","")</f>
        <v/>
      </c>
      <c r="L293" s="22"/>
      <c r="M293" s="62"/>
      <c r="N293" s="62"/>
      <c r="O293" s="60"/>
      <c r="P293" s="61"/>
      <c r="Q293" s="61"/>
      <c r="R293" s="60"/>
    </row>
    <row r="294" spans="1:18" ht="14.1" customHeight="1" x14ac:dyDescent="0.2">
      <c r="A294" s="39"/>
      <c r="B294" s="40"/>
      <c r="C294" s="18">
        <f t="shared" si="53"/>
        <v>44846</v>
      </c>
      <c r="D294" s="21" t="str">
        <f t="shared" si="54"/>
        <v>Mercredi</v>
      </c>
      <c r="E294" s="28">
        <f>IF(OR(D294="Samedi",D294="Dimanche"),"",Données!$C$3)</f>
        <v>0.35416666666666669</v>
      </c>
      <c r="F294" s="28">
        <f>IF(OR(D294="Samedi",D294="Dimanche"),"",Données!$D$3)</f>
        <v>0.51250000000000007</v>
      </c>
      <c r="G294" s="28">
        <f>IF(OR(D294="Samedi",D294="Dimanche"),"",Données!$E$3)</f>
        <v>0.53680555555555554</v>
      </c>
      <c r="H294" s="28" t="str">
        <f>IF(OR(D294="Samedi",D294="Dimanche"),"",Données!$F$3)</f>
        <v>16:41</v>
      </c>
      <c r="I294" s="20">
        <f t="shared" si="56"/>
        <v>0.31666666666666671</v>
      </c>
      <c r="J294" s="20"/>
      <c r="K294" s="26" t="str" cm="1">
        <f t="array" ref="K294">IF(OR(C294=$U$19:$U$31),"FERIE","")</f>
        <v/>
      </c>
      <c r="L294" s="22"/>
      <c r="M294" s="62"/>
      <c r="N294" s="62"/>
      <c r="O294" s="60"/>
      <c r="P294" s="61"/>
      <c r="Q294" s="61"/>
      <c r="R294" s="60"/>
    </row>
    <row r="295" spans="1:18" ht="14.1" customHeight="1" x14ac:dyDescent="0.2">
      <c r="A295" s="39"/>
      <c r="B295" s="40"/>
      <c r="C295" s="18">
        <f t="shared" si="53"/>
        <v>44847</v>
      </c>
      <c r="D295" s="21" t="str">
        <f t="shared" si="54"/>
        <v>Jeudi</v>
      </c>
      <c r="E295" s="28">
        <f>IF(OR(D295="Samedi",D295="Dimanche"),"",Données!$C$3)</f>
        <v>0.35416666666666669</v>
      </c>
      <c r="F295" s="28">
        <f>IF(OR(D295="Samedi",D295="Dimanche"),"",Données!$D$3)</f>
        <v>0.51250000000000007</v>
      </c>
      <c r="G295" s="28">
        <f>IF(OR(D295="Samedi",D295="Dimanche"),"",Données!$E$3)</f>
        <v>0.53680555555555554</v>
      </c>
      <c r="H295" s="28" t="str">
        <f>IF(OR(D295="Samedi",D295="Dimanche"),"",Données!$F$3)</f>
        <v>16:41</v>
      </c>
      <c r="I295" s="20">
        <f t="shared" si="56"/>
        <v>0.31666666666666671</v>
      </c>
      <c r="J295" s="20"/>
      <c r="K295" s="26" t="str" cm="1">
        <f t="array" ref="K295">IF(OR(C295=$U$19:$U$31),"FERIE","")</f>
        <v/>
      </c>
      <c r="L295" s="22"/>
      <c r="M295" s="62"/>
      <c r="N295" s="62"/>
      <c r="O295" s="60"/>
      <c r="P295" s="61"/>
      <c r="Q295" s="61"/>
      <c r="R295" s="60"/>
    </row>
    <row r="296" spans="1:18" ht="14.1" customHeight="1" x14ac:dyDescent="0.2">
      <c r="A296" s="39"/>
      <c r="B296" s="40"/>
      <c r="C296" s="18">
        <f t="shared" si="53"/>
        <v>44848</v>
      </c>
      <c r="D296" s="21" t="str">
        <f t="shared" si="54"/>
        <v>Vendredi</v>
      </c>
      <c r="E296" s="28">
        <f>IF(OR(D296="Samedi",D296="Dimanche"),"",Données!$C$3)</f>
        <v>0.35416666666666669</v>
      </c>
      <c r="F296" s="28">
        <f>IF(OR(D296="Samedi",D296="Dimanche"),"",Données!$D$3)</f>
        <v>0.51250000000000007</v>
      </c>
      <c r="G296" s="28">
        <f>IF(OR(D296="Samedi",D296="Dimanche"),"",Données!$E$3)</f>
        <v>0.53680555555555554</v>
      </c>
      <c r="H296" s="28" t="str">
        <f>IF(OR(D296="Samedi",D296="Dimanche"),"",Données!$F$3)</f>
        <v>16:41</v>
      </c>
      <c r="I296" s="20">
        <f t="shared" si="56"/>
        <v>0.31666666666666671</v>
      </c>
      <c r="J296" s="20"/>
      <c r="K296" s="26" t="str" cm="1">
        <f t="array" ref="K296">IF(OR(C296=$U$19:$U$31),"FERIE","")</f>
        <v/>
      </c>
      <c r="L296" s="22"/>
      <c r="M296" s="62"/>
      <c r="N296" s="62"/>
      <c r="O296" s="60"/>
      <c r="P296" s="61"/>
      <c r="Q296" s="61"/>
      <c r="R296" s="60"/>
    </row>
    <row r="297" spans="1:18" ht="14.1" customHeight="1" x14ac:dyDescent="0.2">
      <c r="A297" s="39"/>
      <c r="B297" s="40"/>
      <c r="C297" s="18">
        <f t="shared" si="53"/>
        <v>44849</v>
      </c>
      <c r="D297" s="21" t="str">
        <f t="shared" si="54"/>
        <v>Samedi</v>
      </c>
      <c r="E297" s="28" t="str">
        <f>IF(OR(D297="Samedi",D297="Dimanche"),"",Données!$C$3)</f>
        <v/>
      </c>
      <c r="F297" s="28" t="str">
        <f>IF(OR(D297="Samedi",D297="Dimanche"),"",Données!$D$3)</f>
        <v/>
      </c>
      <c r="G297" s="28" t="str">
        <f>IF(OR(D297="Samedi",D297="Dimanche"),"",Données!$E$3)</f>
        <v/>
      </c>
      <c r="H297" s="28" t="str">
        <f>IF(OR(D297="Samedi",D297="Dimanche"),"",Données!$F$3)</f>
        <v/>
      </c>
      <c r="I297" s="20" t="str">
        <f t="shared" si="56"/>
        <v/>
      </c>
      <c r="J297" s="20"/>
      <c r="K297" s="26" t="str" cm="1">
        <f t="array" ref="K297">IF(OR(C297=$U$19:$U$31),"FERIE","")</f>
        <v/>
      </c>
      <c r="L297" s="22"/>
      <c r="M297" s="62"/>
      <c r="N297" s="62"/>
      <c r="O297" s="60"/>
      <c r="P297" s="61"/>
      <c r="Q297" s="61"/>
      <c r="R297" s="60"/>
    </row>
    <row r="298" spans="1:18" ht="14.1" customHeight="1" x14ac:dyDescent="0.2">
      <c r="A298" s="39"/>
      <c r="B298" s="40"/>
      <c r="C298" s="18">
        <f t="shared" si="53"/>
        <v>44850</v>
      </c>
      <c r="D298" s="21" t="str">
        <f t="shared" si="54"/>
        <v>Dimanche</v>
      </c>
      <c r="E298" s="28" t="str">
        <f>IF(OR(D298="Samedi",D298="Dimanche"),"",Données!$C$3)</f>
        <v/>
      </c>
      <c r="F298" s="28" t="str">
        <f>IF(OR(D298="Samedi",D298="Dimanche"),"",Données!$D$3)</f>
        <v/>
      </c>
      <c r="G298" s="28" t="str">
        <f>IF(OR(D298="Samedi",D298="Dimanche"),"",Données!$E$3)</f>
        <v/>
      </c>
      <c r="H298" s="28" t="str">
        <f>IF(OR(D298="Samedi",D298="Dimanche"),"",Données!$F$3)</f>
        <v/>
      </c>
      <c r="I298" s="20" t="str">
        <f t="shared" si="56"/>
        <v/>
      </c>
      <c r="J298" s="20"/>
      <c r="K298" s="26" t="str" cm="1">
        <f t="array" ref="K298">IF(OR(C298=$U$19:$U$31),"FERIE","")</f>
        <v/>
      </c>
      <c r="L298" s="22">
        <f t="shared" ref="L298" si="61">IF(D298="Dimanche",SUM(I292:I298),"")</f>
        <v>1.5833333333333335</v>
      </c>
      <c r="M298" s="62"/>
      <c r="N298" s="62"/>
      <c r="O298" s="60"/>
      <c r="P298" s="61"/>
      <c r="Q298" s="61"/>
      <c r="R298" s="60"/>
    </row>
    <row r="299" spans="1:18" ht="14.1" customHeight="1" x14ac:dyDescent="0.2">
      <c r="A299" s="39"/>
      <c r="B299" s="40">
        <v>42</v>
      </c>
      <c r="C299" s="18">
        <f t="shared" si="53"/>
        <v>44851</v>
      </c>
      <c r="D299" s="21" t="str">
        <f t="shared" si="54"/>
        <v>Lundi</v>
      </c>
      <c r="E299" s="28">
        <f>IF(OR(D299="Samedi",D299="Dimanche"),"",Données!$C$3)</f>
        <v>0.35416666666666669</v>
      </c>
      <c r="F299" s="28">
        <f>IF(OR(D299="Samedi",D299="Dimanche"),"",Données!$D$3)</f>
        <v>0.51250000000000007</v>
      </c>
      <c r="G299" s="28">
        <f>IF(OR(D299="Samedi",D299="Dimanche"),"",Données!$E$3)</f>
        <v>0.53680555555555554</v>
      </c>
      <c r="H299" s="28" t="str">
        <f>IF(OR(D299="Samedi",D299="Dimanche"),"",Données!$F$3)</f>
        <v>16:41</v>
      </c>
      <c r="I299" s="20">
        <f t="shared" si="56"/>
        <v>0.31666666666666671</v>
      </c>
      <c r="J299" s="20"/>
      <c r="K299" s="26" t="str" cm="1">
        <f t="array" ref="K299">IF(OR(C299=$U$19:$U$31),"FERIE","")</f>
        <v/>
      </c>
      <c r="L299" s="22"/>
      <c r="M299" s="62"/>
      <c r="N299" s="62"/>
      <c r="O299" s="60"/>
      <c r="P299" s="61"/>
      <c r="Q299" s="61"/>
      <c r="R299" s="60"/>
    </row>
    <row r="300" spans="1:18" ht="14.1" customHeight="1" x14ac:dyDescent="0.2">
      <c r="A300" s="39"/>
      <c r="B300" s="40"/>
      <c r="C300" s="18">
        <f t="shared" si="53"/>
        <v>44852</v>
      </c>
      <c r="D300" s="21" t="str">
        <f t="shared" si="54"/>
        <v>Mardi</v>
      </c>
      <c r="E300" s="28">
        <f>IF(OR(D300="Samedi",D300="Dimanche"),"",Données!$C$3)</f>
        <v>0.35416666666666669</v>
      </c>
      <c r="F300" s="28">
        <f>IF(OR(D300="Samedi",D300="Dimanche"),"",Données!$D$3)</f>
        <v>0.51250000000000007</v>
      </c>
      <c r="G300" s="28">
        <f>IF(OR(D300="Samedi",D300="Dimanche"),"",Données!$E$3)</f>
        <v>0.53680555555555554</v>
      </c>
      <c r="H300" s="28" t="str">
        <f>IF(OR(D300="Samedi",D300="Dimanche"),"",Données!$F$3)</f>
        <v>16:41</v>
      </c>
      <c r="I300" s="20">
        <f t="shared" si="56"/>
        <v>0.31666666666666671</v>
      </c>
      <c r="J300" s="20"/>
      <c r="K300" s="26" t="str" cm="1">
        <f t="array" ref="K300">IF(OR(C300=$U$19:$U$31),"FERIE","")</f>
        <v/>
      </c>
      <c r="L300" s="22"/>
      <c r="M300" s="62"/>
      <c r="N300" s="62"/>
      <c r="O300" s="60"/>
      <c r="P300" s="61"/>
      <c r="Q300" s="61"/>
      <c r="R300" s="60"/>
    </row>
    <row r="301" spans="1:18" ht="14.1" customHeight="1" x14ac:dyDescent="0.2">
      <c r="A301" s="39"/>
      <c r="B301" s="40"/>
      <c r="C301" s="18">
        <f t="shared" si="53"/>
        <v>44853</v>
      </c>
      <c r="D301" s="21" t="str">
        <f t="shared" si="54"/>
        <v>Mercredi</v>
      </c>
      <c r="E301" s="28">
        <f>IF(OR(D301="Samedi",D301="Dimanche"),"",Données!$C$3)</f>
        <v>0.35416666666666669</v>
      </c>
      <c r="F301" s="28">
        <f>IF(OR(D301="Samedi",D301="Dimanche"),"",Données!$D$3)</f>
        <v>0.51250000000000007</v>
      </c>
      <c r="G301" s="28">
        <f>IF(OR(D301="Samedi",D301="Dimanche"),"",Données!$E$3)</f>
        <v>0.53680555555555554</v>
      </c>
      <c r="H301" s="28" t="str">
        <f>IF(OR(D301="Samedi",D301="Dimanche"),"",Données!$F$3)</f>
        <v>16:41</v>
      </c>
      <c r="I301" s="20">
        <f t="shared" si="56"/>
        <v>0.31666666666666671</v>
      </c>
      <c r="J301" s="20"/>
      <c r="K301" s="26" t="str" cm="1">
        <f t="array" ref="K301">IF(OR(C301=$U$19:$U$31),"FERIE","")</f>
        <v/>
      </c>
      <c r="L301" s="22"/>
      <c r="M301" s="62"/>
      <c r="N301" s="62"/>
      <c r="O301" s="60"/>
      <c r="P301" s="61"/>
      <c r="Q301" s="61"/>
      <c r="R301" s="60"/>
    </row>
    <row r="302" spans="1:18" ht="14.1" customHeight="1" x14ac:dyDescent="0.2">
      <c r="A302" s="39"/>
      <c r="B302" s="40"/>
      <c r="C302" s="18">
        <f t="shared" si="53"/>
        <v>44854</v>
      </c>
      <c r="D302" s="21" t="str">
        <f t="shared" si="54"/>
        <v>Jeudi</v>
      </c>
      <c r="E302" s="28">
        <f>IF(OR(D302="Samedi",D302="Dimanche"),"",Données!$C$3)</f>
        <v>0.35416666666666669</v>
      </c>
      <c r="F302" s="28">
        <f>IF(OR(D302="Samedi",D302="Dimanche"),"",Données!$D$3)</f>
        <v>0.51250000000000007</v>
      </c>
      <c r="G302" s="28">
        <f>IF(OR(D302="Samedi",D302="Dimanche"),"",Données!$E$3)</f>
        <v>0.53680555555555554</v>
      </c>
      <c r="H302" s="28" t="str">
        <f>IF(OR(D302="Samedi",D302="Dimanche"),"",Données!$F$3)</f>
        <v>16:41</v>
      </c>
      <c r="I302" s="20">
        <f t="shared" si="56"/>
        <v>0.31666666666666671</v>
      </c>
      <c r="J302" s="20"/>
      <c r="K302" s="26" t="str" cm="1">
        <f t="array" ref="K302">IF(OR(C302=$U$19:$U$31),"FERIE","")</f>
        <v/>
      </c>
      <c r="L302" s="22"/>
      <c r="M302" s="62"/>
      <c r="N302" s="62"/>
      <c r="O302" s="60"/>
      <c r="P302" s="61"/>
      <c r="Q302" s="61"/>
      <c r="R302" s="60"/>
    </row>
    <row r="303" spans="1:18" ht="14.1" customHeight="1" x14ac:dyDescent="0.2">
      <c r="A303" s="39"/>
      <c r="B303" s="40"/>
      <c r="C303" s="18">
        <f t="shared" si="53"/>
        <v>44855</v>
      </c>
      <c r="D303" s="21" t="str">
        <f t="shared" si="54"/>
        <v>Vendredi</v>
      </c>
      <c r="E303" s="28">
        <f>IF(OR(D303="Samedi",D303="Dimanche"),"",Données!$C$3)</f>
        <v>0.35416666666666669</v>
      </c>
      <c r="F303" s="28">
        <f>IF(OR(D303="Samedi",D303="Dimanche"),"",Données!$D$3)</f>
        <v>0.51250000000000007</v>
      </c>
      <c r="G303" s="28">
        <f>IF(OR(D303="Samedi",D303="Dimanche"),"",Données!$E$3)</f>
        <v>0.53680555555555554</v>
      </c>
      <c r="H303" s="28" t="str">
        <f>IF(OR(D303="Samedi",D303="Dimanche"),"",Données!$F$3)</f>
        <v>16:41</v>
      </c>
      <c r="I303" s="20">
        <f t="shared" si="56"/>
        <v>0.31666666666666671</v>
      </c>
      <c r="J303" s="20"/>
      <c r="K303" s="26" t="str" cm="1">
        <f t="array" ref="K303">IF(OR(C303=$U$19:$U$31),"FERIE","")</f>
        <v/>
      </c>
      <c r="L303" s="22"/>
      <c r="M303" s="62"/>
      <c r="N303" s="62"/>
      <c r="O303" s="60"/>
      <c r="P303" s="61"/>
      <c r="Q303" s="61"/>
      <c r="R303" s="60"/>
    </row>
    <row r="304" spans="1:18" ht="14.1" customHeight="1" x14ac:dyDescent="0.2">
      <c r="A304" s="39"/>
      <c r="B304" s="40"/>
      <c r="C304" s="18">
        <f t="shared" si="53"/>
        <v>44856</v>
      </c>
      <c r="D304" s="21" t="str">
        <f t="shared" si="54"/>
        <v>Samedi</v>
      </c>
      <c r="E304" s="28" t="str">
        <f>IF(OR(D304="Samedi",D304="Dimanche"),"",Données!$C$3)</f>
        <v/>
      </c>
      <c r="F304" s="28" t="str">
        <f>IF(OR(D304="Samedi",D304="Dimanche"),"",Données!$D$3)</f>
        <v/>
      </c>
      <c r="G304" s="28" t="str">
        <f>IF(OR(D304="Samedi",D304="Dimanche"),"",Données!$E$3)</f>
        <v/>
      </c>
      <c r="H304" s="28" t="str">
        <f>IF(OR(D304="Samedi",D304="Dimanche"),"",Données!$F$3)</f>
        <v/>
      </c>
      <c r="I304" s="20" t="str">
        <f t="shared" si="56"/>
        <v/>
      </c>
      <c r="J304" s="20"/>
      <c r="K304" s="26" t="str" cm="1">
        <f t="array" ref="K304">IF(OR(C304=$U$19:$U$31),"FERIE","")</f>
        <v/>
      </c>
      <c r="L304" s="22"/>
      <c r="M304" s="62"/>
      <c r="N304" s="62"/>
      <c r="O304" s="60"/>
      <c r="P304" s="61"/>
      <c r="Q304" s="61"/>
      <c r="R304" s="60"/>
    </row>
    <row r="305" spans="1:18" ht="14.1" customHeight="1" x14ac:dyDescent="0.2">
      <c r="A305" s="39"/>
      <c r="B305" s="40"/>
      <c r="C305" s="18">
        <f t="shared" si="53"/>
        <v>44857</v>
      </c>
      <c r="D305" s="21" t="str">
        <f t="shared" si="54"/>
        <v>Dimanche</v>
      </c>
      <c r="E305" s="28" t="str">
        <f>IF(OR(D305="Samedi",D305="Dimanche"),"",Données!$C$3)</f>
        <v/>
      </c>
      <c r="F305" s="28" t="str">
        <f>IF(OR(D305="Samedi",D305="Dimanche"),"",Données!$D$3)</f>
        <v/>
      </c>
      <c r="G305" s="28" t="str">
        <f>IF(OR(D305="Samedi",D305="Dimanche"),"",Données!$E$3)</f>
        <v/>
      </c>
      <c r="H305" s="28" t="str">
        <f>IF(OR(D305="Samedi",D305="Dimanche"),"",Données!$F$3)</f>
        <v/>
      </c>
      <c r="I305" s="20" t="str">
        <f t="shared" si="56"/>
        <v/>
      </c>
      <c r="J305" s="20"/>
      <c r="K305" s="26" t="str" cm="1">
        <f t="array" ref="K305">IF(OR(C305=$U$19:$U$31),"FERIE","")</f>
        <v/>
      </c>
      <c r="L305" s="22">
        <f t="shared" ref="L305" si="62">IF(D305="Dimanche",SUM(I299:I305),"")</f>
        <v>1.5833333333333335</v>
      </c>
      <c r="M305" s="62"/>
      <c r="N305" s="62"/>
      <c r="O305" s="60"/>
      <c r="P305" s="61"/>
      <c r="Q305" s="61"/>
      <c r="R305" s="60"/>
    </row>
    <row r="306" spans="1:18" ht="14.1" customHeight="1" x14ac:dyDescent="0.2">
      <c r="A306" s="39"/>
      <c r="B306" s="40">
        <v>43</v>
      </c>
      <c r="C306" s="18">
        <f t="shared" si="53"/>
        <v>44858</v>
      </c>
      <c r="D306" s="21" t="str">
        <f t="shared" si="54"/>
        <v>Lundi</v>
      </c>
      <c r="E306" s="28">
        <f>IF(OR(D306="Samedi",D306="Dimanche"),"",Données!$C$3)</f>
        <v>0.35416666666666669</v>
      </c>
      <c r="F306" s="28">
        <f>IF(OR(D306="Samedi",D306="Dimanche"),"",Données!$D$3)</f>
        <v>0.51250000000000007</v>
      </c>
      <c r="G306" s="28">
        <f>IF(OR(D306="Samedi",D306="Dimanche"),"",Données!$E$3)</f>
        <v>0.53680555555555554</v>
      </c>
      <c r="H306" s="28" t="str">
        <f>IF(OR(D306="Samedi",D306="Dimanche"),"",Données!$F$3)</f>
        <v>16:41</v>
      </c>
      <c r="I306" s="20">
        <f t="shared" si="56"/>
        <v>0.31666666666666671</v>
      </c>
      <c r="J306" s="20"/>
      <c r="K306" s="26" t="str" cm="1">
        <f t="array" ref="K306">IF(OR(C306=$U$19:$U$31),"FERIE","")</f>
        <v/>
      </c>
      <c r="L306" s="22"/>
      <c r="M306" s="62"/>
      <c r="N306" s="62"/>
      <c r="O306" s="60"/>
      <c r="P306" s="61"/>
      <c r="Q306" s="61"/>
      <c r="R306" s="60"/>
    </row>
    <row r="307" spans="1:18" ht="14.1" customHeight="1" x14ac:dyDescent="0.2">
      <c r="A307" s="39"/>
      <c r="B307" s="40"/>
      <c r="C307" s="18">
        <f t="shared" si="53"/>
        <v>44859</v>
      </c>
      <c r="D307" s="21" t="str">
        <f t="shared" si="54"/>
        <v>Mardi</v>
      </c>
      <c r="E307" s="28">
        <f>IF(OR(D307="Samedi",D307="Dimanche"),"",Données!$C$3)</f>
        <v>0.35416666666666669</v>
      </c>
      <c r="F307" s="28">
        <f>IF(OR(D307="Samedi",D307="Dimanche"),"",Données!$D$3)</f>
        <v>0.51250000000000007</v>
      </c>
      <c r="G307" s="28">
        <f>IF(OR(D307="Samedi",D307="Dimanche"),"",Données!$E$3)</f>
        <v>0.53680555555555554</v>
      </c>
      <c r="H307" s="28" t="str">
        <f>IF(OR(D307="Samedi",D307="Dimanche"),"",Données!$F$3)</f>
        <v>16:41</v>
      </c>
      <c r="I307" s="20">
        <f t="shared" si="56"/>
        <v>0.31666666666666671</v>
      </c>
      <c r="J307" s="20"/>
      <c r="K307" s="26" t="str" cm="1">
        <f t="array" ref="K307">IF(OR(C307=$U$19:$U$31),"FERIE","")</f>
        <v/>
      </c>
      <c r="L307" s="22"/>
      <c r="M307" s="62"/>
      <c r="N307" s="62"/>
      <c r="O307" s="60"/>
      <c r="P307" s="61"/>
      <c r="Q307" s="61"/>
      <c r="R307" s="60"/>
    </row>
    <row r="308" spans="1:18" ht="14.1" customHeight="1" x14ac:dyDescent="0.2">
      <c r="A308" s="39"/>
      <c r="B308" s="40"/>
      <c r="C308" s="18">
        <f t="shared" si="53"/>
        <v>44860</v>
      </c>
      <c r="D308" s="21" t="str">
        <f t="shared" si="54"/>
        <v>Mercredi</v>
      </c>
      <c r="E308" s="28">
        <f>IF(OR(D308="Samedi",D308="Dimanche"),"",Données!$C$3)</f>
        <v>0.35416666666666669</v>
      </c>
      <c r="F308" s="28">
        <f>IF(OR(D308="Samedi",D308="Dimanche"),"",Données!$D$3)</f>
        <v>0.51250000000000007</v>
      </c>
      <c r="G308" s="28">
        <f>IF(OR(D308="Samedi",D308="Dimanche"),"",Données!$E$3)</f>
        <v>0.53680555555555554</v>
      </c>
      <c r="H308" s="28" t="str">
        <f>IF(OR(D308="Samedi",D308="Dimanche"),"",Données!$F$3)</f>
        <v>16:41</v>
      </c>
      <c r="I308" s="20">
        <f t="shared" si="56"/>
        <v>0.31666666666666671</v>
      </c>
      <c r="J308" s="20"/>
      <c r="K308" s="26" t="str" cm="1">
        <f t="array" ref="K308">IF(OR(C308=$U$19:$U$31),"FERIE","")</f>
        <v/>
      </c>
      <c r="L308" s="22"/>
      <c r="M308" s="62"/>
      <c r="N308" s="62"/>
      <c r="O308" s="60"/>
      <c r="P308" s="61"/>
      <c r="Q308" s="61"/>
      <c r="R308" s="60"/>
    </row>
    <row r="309" spans="1:18" ht="14.1" customHeight="1" x14ac:dyDescent="0.2">
      <c r="A309" s="39"/>
      <c r="B309" s="40"/>
      <c r="C309" s="18">
        <f t="shared" si="53"/>
        <v>44861</v>
      </c>
      <c r="D309" s="21" t="str">
        <f t="shared" si="54"/>
        <v>Jeudi</v>
      </c>
      <c r="E309" s="28">
        <f>IF(OR(D309="Samedi",D309="Dimanche"),"",Données!$C$3)</f>
        <v>0.35416666666666669</v>
      </c>
      <c r="F309" s="28">
        <f>IF(OR(D309="Samedi",D309="Dimanche"),"",Données!$D$3)</f>
        <v>0.51250000000000007</v>
      </c>
      <c r="G309" s="28">
        <f>IF(OR(D309="Samedi",D309="Dimanche"),"",Données!$E$3)</f>
        <v>0.53680555555555554</v>
      </c>
      <c r="H309" s="28" t="str">
        <f>IF(OR(D309="Samedi",D309="Dimanche"),"",Données!$F$3)</f>
        <v>16:41</v>
      </c>
      <c r="I309" s="20">
        <f t="shared" si="56"/>
        <v>0.31666666666666671</v>
      </c>
      <c r="J309" s="20"/>
      <c r="K309" s="26" t="str" cm="1">
        <f t="array" ref="K309">IF(OR(C309=$U$19:$U$31),"FERIE","")</f>
        <v/>
      </c>
      <c r="L309" s="22"/>
      <c r="M309" s="62"/>
      <c r="N309" s="62"/>
      <c r="O309" s="60"/>
      <c r="P309" s="61"/>
      <c r="Q309" s="61"/>
      <c r="R309" s="60"/>
    </row>
    <row r="310" spans="1:18" ht="14.1" customHeight="1" x14ac:dyDescent="0.2">
      <c r="A310" s="39"/>
      <c r="B310" s="40"/>
      <c r="C310" s="18">
        <f t="shared" si="53"/>
        <v>44862</v>
      </c>
      <c r="D310" s="21" t="str">
        <f t="shared" si="54"/>
        <v>Vendredi</v>
      </c>
      <c r="E310" s="28">
        <f>IF(OR(D310="Samedi",D310="Dimanche"),"",Données!$C$3)</f>
        <v>0.35416666666666669</v>
      </c>
      <c r="F310" s="28">
        <f>IF(OR(D310="Samedi",D310="Dimanche"),"",Données!$D$3)</f>
        <v>0.51250000000000007</v>
      </c>
      <c r="G310" s="28">
        <f>IF(OR(D310="Samedi",D310="Dimanche"),"",Données!$E$3)</f>
        <v>0.53680555555555554</v>
      </c>
      <c r="H310" s="28" t="str">
        <f>IF(OR(D310="Samedi",D310="Dimanche"),"",Données!$F$3)</f>
        <v>16:41</v>
      </c>
      <c r="I310" s="20">
        <f t="shared" si="56"/>
        <v>0.31666666666666671</v>
      </c>
      <c r="J310" s="20"/>
      <c r="K310" s="26" t="str" cm="1">
        <f t="array" ref="K310">IF(OR(C310=$U$19:$U$31),"FERIE","")</f>
        <v/>
      </c>
      <c r="L310" s="22"/>
      <c r="M310" s="62"/>
      <c r="N310" s="62"/>
      <c r="O310" s="60"/>
      <c r="P310" s="61"/>
      <c r="Q310" s="61"/>
      <c r="R310" s="60"/>
    </row>
    <row r="311" spans="1:18" ht="14.1" customHeight="1" x14ac:dyDescent="0.2">
      <c r="A311" s="39"/>
      <c r="B311" s="40"/>
      <c r="C311" s="18">
        <f t="shared" si="53"/>
        <v>44863</v>
      </c>
      <c r="D311" s="21" t="str">
        <f t="shared" si="54"/>
        <v>Samedi</v>
      </c>
      <c r="E311" s="28" t="str">
        <f>IF(OR(D311="Samedi",D311="Dimanche"),"",Données!$C$3)</f>
        <v/>
      </c>
      <c r="F311" s="28" t="str">
        <f>IF(OR(D311="Samedi",D311="Dimanche"),"",Données!$D$3)</f>
        <v/>
      </c>
      <c r="G311" s="28" t="str">
        <f>IF(OR(D311="Samedi",D311="Dimanche"),"",Données!$E$3)</f>
        <v/>
      </c>
      <c r="H311" s="28" t="str">
        <f>IF(OR(D311="Samedi",D311="Dimanche"),"",Données!$F$3)</f>
        <v/>
      </c>
      <c r="I311" s="20" t="str">
        <f t="shared" si="56"/>
        <v/>
      </c>
      <c r="J311" s="20"/>
      <c r="K311" s="26" t="str" cm="1">
        <f t="array" ref="K311">IF(OR(C311=$U$19:$U$31),"FERIE","")</f>
        <v/>
      </c>
      <c r="L311" s="22"/>
      <c r="M311" s="62"/>
      <c r="N311" s="62"/>
      <c r="O311" s="60"/>
      <c r="P311" s="61"/>
      <c r="Q311" s="61"/>
      <c r="R311" s="60"/>
    </row>
    <row r="312" spans="1:18" ht="14.1" customHeight="1" x14ac:dyDescent="0.2">
      <c r="A312" s="39"/>
      <c r="B312" s="40"/>
      <c r="C312" s="18">
        <f t="shared" si="53"/>
        <v>44864</v>
      </c>
      <c r="D312" s="21" t="str">
        <f t="shared" si="54"/>
        <v>Dimanche</v>
      </c>
      <c r="E312" s="28" t="str">
        <f>IF(OR(D312="Samedi",D312="Dimanche"),"",Données!$C$3)</f>
        <v/>
      </c>
      <c r="F312" s="28" t="str">
        <f>IF(OR(D312="Samedi",D312="Dimanche"),"",Données!$D$3)</f>
        <v/>
      </c>
      <c r="G312" s="28" t="str">
        <f>IF(OR(D312="Samedi",D312="Dimanche"),"",Données!$E$3)</f>
        <v/>
      </c>
      <c r="H312" s="28" t="str">
        <f>IF(OR(D312="Samedi",D312="Dimanche"),"",Données!$F$3)</f>
        <v/>
      </c>
      <c r="I312" s="20" t="str">
        <f t="shared" si="56"/>
        <v/>
      </c>
      <c r="J312" s="20"/>
      <c r="K312" s="26" t="str" cm="1">
        <f t="array" ref="K312">IF(OR(C312=$U$19:$U$31),"FERIE","")</f>
        <v/>
      </c>
      <c r="L312" s="22">
        <f t="shared" ref="L312" si="63">IF(D312="Dimanche",SUM(I306:I312),"")</f>
        <v>1.5833333333333335</v>
      </c>
      <c r="M312" s="62"/>
      <c r="N312" s="62"/>
      <c r="O312" s="60"/>
      <c r="P312" s="61"/>
      <c r="Q312" s="61"/>
      <c r="R312" s="60"/>
    </row>
    <row r="313" spans="1:18" ht="14.1" customHeight="1" x14ac:dyDescent="0.2">
      <c r="A313" s="39"/>
      <c r="B313" s="40">
        <v>44</v>
      </c>
      <c r="C313" s="18">
        <f t="shared" si="53"/>
        <v>44865</v>
      </c>
      <c r="D313" s="21" t="str">
        <f t="shared" si="54"/>
        <v>Lundi</v>
      </c>
      <c r="E313" s="28">
        <f>IF(OR(D313="Samedi",D313="Dimanche"),"",Données!$C$3)</f>
        <v>0.35416666666666669</v>
      </c>
      <c r="F313" s="28">
        <f>IF(OR(D313="Samedi",D313="Dimanche"),"",Données!$D$3)</f>
        <v>0.51250000000000007</v>
      </c>
      <c r="G313" s="28">
        <f>IF(OR(D313="Samedi",D313="Dimanche"),"",Données!$E$3)</f>
        <v>0.53680555555555554</v>
      </c>
      <c r="H313" s="28" t="str">
        <f>IF(OR(D313="Samedi",D313="Dimanche"),"",Données!$F$3)</f>
        <v>16:41</v>
      </c>
      <c r="I313" s="20">
        <f t="shared" si="56"/>
        <v>0.31666666666666671</v>
      </c>
      <c r="J313" s="20"/>
      <c r="K313" s="26" t="str" cm="1">
        <f t="array" ref="K313">IF(OR(C313=$U$19:$U$31),"FERIE","")</f>
        <v/>
      </c>
      <c r="L313" s="22"/>
      <c r="M313" s="62"/>
      <c r="N313" s="62"/>
      <c r="O313" s="60"/>
      <c r="P313" s="61"/>
      <c r="Q313" s="61"/>
      <c r="R313" s="60"/>
    </row>
    <row r="314" spans="1:18" ht="14.1" customHeight="1" x14ac:dyDescent="0.2">
      <c r="A314" s="39" t="str">
        <f t="shared" ref="A314" si="64">VLOOKUP(MONTH($C314),$V$8:$W$19,2,0)</f>
        <v>NOVEMBRE</v>
      </c>
      <c r="B314" s="40"/>
      <c r="C314" s="18">
        <f t="shared" si="53"/>
        <v>44866</v>
      </c>
      <c r="D314" s="21" t="str">
        <f t="shared" si="54"/>
        <v>Mardi</v>
      </c>
      <c r="E314" s="28">
        <f>IF(OR(D314="Samedi",D314="Dimanche"),"",Données!$C$3)</f>
        <v>0.35416666666666669</v>
      </c>
      <c r="F314" s="28">
        <f>IF(OR(D314="Samedi",D314="Dimanche"),"",Données!$D$3)</f>
        <v>0.51250000000000007</v>
      </c>
      <c r="G314" s="28">
        <f>IF(OR(D314="Samedi",D314="Dimanche"),"",Données!$E$3)</f>
        <v>0.53680555555555554</v>
      </c>
      <c r="H314" s="28" t="str">
        <f>IF(OR(D314="Samedi",D314="Dimanche"),"",Données!$F$3)</f>
        <v>16:41</v>
      </c>
      <c r="I314" s="20">
        <f t="shared" si="56"/>
        <v>0.31666666666666671</v>
      </c>
      <c r="J314" s="20"/>
      <c r="K314" s="26" t="str" cm="1">
        <f t="array" ref="K314">IF(OR(C314=$U$19:$U$31),"FERIE","")</f>
        <v>FERIE</v>
      </c>
      <c r="L314" s="22"/>
      <c r="M314" s="62">
        <f>SUMIF(K314:K343,"HCR",J314:J343)</f>
        <v>0</v>
      </c>
      <c r="N314" s="62">
        <f>SUMIF(K314:K343,"HPL",J314:J343)</f>
        <v>0</v>
      </c>
      <c r="O314" s="60">
        <f>N314*24</f>
        <v>0</v>
      </c>
      <c r="P314" s="61"/>
      <c r="Q314" s="61"/>
      <c r="R314" s="60">
        <f>O314-(P314+Q314)</f>
        <v>0</v>
      </c>
    </row>
    <row r="315" spans="1:18" ht="14.1" customHeight="1" x14ac:dyDescent="0.2">
      <c r="A315" s="39"/>
      <c r="B315" s="40"/>
      <c r="C315" s="18">
        <f t="shared" si="53"/>
        <v>44867</v>
      </c>
      <c r="D315" s="21" t="str">
        <f t="shared" si="54"/>
        <v>Mercredi</v>
      </c>
      <c r="E315" s="28">
        <f>IF(OR(D315="Samedi",D315="Dimanche"),"",Données!$C$3)</f>
        <v>0.35416666666666669</v>
      </c>
      <c r="F315" s="28">
        <f>IF(OR(D315="Samedi",D315="Dimanche"),"",Données!$D$3)</f>
        <v>0.51250000000000007</v>
      </c>
      <c r="G315" s="28">
        <f>IF(OR(D315="Samedi",D315="Dimanche"),"",Données!$E$3)</f>
        <v>0.53680555555555554</v>
      </c>
      <c r="H315" s="28" t="str">
        <f>IF(OR(D315="Samedi",D315="Dimanche"),"",Données!$F$3)</f>
        <v>16:41</v>
      </c>
      <c r="I315" s="20">
        <f t="shared" si="56"/>
        <v>0.31666666666666671</v>
      </c>
      <c r="J315" s="20"/>
      <c r="K315" s="26" t="str" cm="1">
        <f t="array" ref="K315">IF(OR(C315=$U$19:$U$31),"FERIE","")</f>
        <v/>
      </c>
      <c r="L315" s="22"/>
      <c r="M315" s="62"/>
      <c r="N315" s="62"/>
      <c r="O315" s="60"/>
      <c r="P315" s="61"/>
      <c r="Q315" s="61"/>
      <c r="R315" s="60"/>
    </row>
    <row r="316" spans="1:18" ht="14.1" customHeight="1" x14ac:dyDescent="0.2">
      <c r="A316" s="39"/>
      <c r="B316" s="40"/>
      <c r="C316" s="18">
        <f t="shared" si="53"/>
        <v>44868</v>
      </c>
      <c r="D316" s="21" t="str">
        <f t="shared" si="54"/>
        <v>Jeudi</v>
      </c>
      <c r="E316" s="28">
        <f>IF(OR(D316="Samedi",D316="Dimanche"),"",Données!$C$3)</f>
        <v>0.35416666666666669</v>
      </c>
      <c r="F316" s="28">
        <f>IF(OR(D316="Samedi",D316="Dimanche"),"",Données!$D$3)</f>
        <v>0.51250000000000007</v>
      </c>
      <c r="G316" s="28">
        <f>IF(OR(D316="Samedi",D316="Dimanche"),"",Données!$E$3)</f>
        <v>0.53680555555555554</v>
      </c>
      <c r="H316" s="28" t="str">
        <f>IF(OR(D316="Samedi",D316="Dimanche"),"",Données!$F$3)</f>
        <v>16:41</v>
      </c>
      <c r="I316" s="20">
        <f t="shared" si="56"/>
        <v>0.31666666666666671</v>
      </c>
      <c r="J316" s="20"/>
      <c r="K316" s="26" t="str" cm="1">
        <f t="array" ref="K316">IF(OR(C316=$U$19:$U$31),"FERIE","")</f>
        <v/>
      </c>
      <c r="L316" s="22"/>
      <c r="M316" s="62"/>
      <c r="N316" s="62"/>
      <c r="O316" s="60"/>
      <c r="P316" s="61"/>
      <c r="Q316" s="61"/>
      <c r="R316" s="60"/>
    </row>
    <row r="317" spans="1:18" ht="14.1" customHeight="1" x14ac:dyDescent="0.2">
      <c r="A317" s="39"/>
      <c r="B317" s="40"/>
      <c r="C317" s="18">
        <f t="shared" si="53"/>
        <v>44869</v>
      </c>
      <c r="D317" s="21" t="str">
        <f t="shared" si="54"/>
        <v>Vendredi</v>
      </c>
      <c r="E317" s="28">
        <f>IF(OR(D317="Samedi",D317="Dimanche"),"",Données!$C$3)</f>
        <v>0.35416666666666669</v>
      </c>
      <c r="F317" s="28">
        <f>IF(OR(D317="Samedi",D317="Dimanche"),"",Données!$D$3)</f>
        <v>0.51250000000000007</v>
      </c>
      <c r="G317" s="28">
        <f>IF(OR(D317="Samedi",D317="Dimanche"),"",Données!$E$3)</f>
        <v>0.53680555555555554</v>
      </c>
      <c r="H317" s="28" t="str">
        <f>IF(OR(D317="Samedi",D317="Dimanche"),"",Données!$F$3)</f>
        <v>16:41</v>
      </c>
      <c r="I317" s="20">
        <f t="shared" si="56"/>
        <v>0.31666666666666671</v>
      </c>
      <c r="J317" s="20"/>
      <c r="K317" s="26" t="str" cm="1">
        <f t="array" ref="K317">IF(OR(C317=$U$19:$U$31),"FERIE","")</f>
        <v/>
      </c>
      <c r="L317" s="22"/>
      <c r="M317" s="62"/>
      <c r="N317" s="62"/>
      <c r="O317" s="60"/>
      <c r="P317" s="61"/>
      <c r="Q317" s="61"/>
      <c r="R317" s="60"/>
    </row>
    <row r="318" spans="1:18" ht="14.1" customHeight="1" x14ac:dyDescent="0.2">
      <c r="A318" s="39"/>
      <c r="B318" s="40"/>
      <c r="C318" s="18">
        <f t="shared" si="53"/>
        <v>44870</v>
      </c>
      <c r="D318" s="21" t="str">
        <f t="shared" si="54"/>
        <v>Samedi</v>
      </c>
      <c r="E318" s="28" t="str">
        <f>IF(OR(D318="Samedi",D318="Dimanche"),"",Données!$C$3)</f>
        <v/>
      </c>
      <c r="F318" s="28" t="str">
        <f>IF(OR(D318="Samedi",D318="Dimanche"),"",Données!$D$3)</f>
        <v/>
      </c>
      <c r="G318" s="28" t="str">
        <f>IF(OR(D318="Samedi",D318="Dimanche"),"",Données!$E$3)</f>
        <v/>
      </c>
      <c r="H318" s="28" t="str">
        <f>IF(OR(D318="Samedi",D318="Dimanche"),"",Données!$F$3)</f>
        <v/>
      </c>
      <c r="I318" s="20" t="str">
        <f t="shared" si="56"/>
        <v/>
      </c>
      <c r="J318" s="20"/>
      <c r="K318" s="26" t="str" cm="1">
        <f t="array" ref="K318">IF(OR(C318=$U$19:$U$31),"FERIE","")</f>
        <v/>
      </c>
      <c r="L318" s="22"/>
      <c r="M318" s="62"/>
      <c r="N318" s="62"/>
      <c r="O318" s="60"/>
      <c r="P318" s="61"/>
      <c r="Q318" s="61"/>
      <c r="R318" s="60"/>
    </row>
    <row r="319" spans="1:18" ht="14.1" customHeight="1" x14ac:dyDescent="0.2">
      <c r="A319" s="39"/>
      <c r="B319" s="40"/>
      <c r="C319" s="18">
        <f t="shared" si="53"/>
        <v>44871</v>
      </c>
      <c r="D319" s="21" t="str">
        <f t="shared" si="54"/>
        <v>Dimanche</v>
      </c>
      <c r="E319" s="28" t="str">
        <f>IF(OR(D319="Samedi",D319="Dimanche"),"",Données!$C$3)</f>
        <v/>
      </c>
      <c r="F319" s="28" t="str">
        <f>IF(OR(D319="Samedi",D319="Dimanche"),"",Données!$D$3)</f>
        <v/>
      </c>
      <c r="G319" s="28" t="str">
        <f>IF(OR(D319="Samedi",D319="Dimanche"),"",Données!$E$3)</f>
        <v/>
      </c>
      <c r="H319" s="28" t="str">
        <f>IF(OR(D319="Samedi",D319="Dimanche"),"",Données!$F$3)</f>
        <v/>
      </c>
      <c r="I319" s="20" t="str">
        <f t="shared" si="56"/>
        <v/>
      </c>
      <c r="J319" s="20"/>
      <c r="K319" s="26" t="str" cm="1">
        <f t="array" ref="K319">IF(OR(C319=$U$19:$U$31),"FERIE","")</f>
        <v/>
      </c>
      <c r="L319" s="22">
        <f t="shared" ref="L319" si="65">IF(D319="Dimanche",SUM(I313:I319),"")</f>
        <v>1.5833333333333335</v>
      </c>
      <c r="M319" s="62"/>
      <c r="N319" s="62"/>
      <c r="O319" s="60"/>
      <c r="P319" s="61"/>
      <c r="Q319" s="61"/>
      <c r="R319" s="60"/>
    </row>
    <row r="320" spans="1:18" ht="14.1" customHeight="1" x14ac:dyDescent="0.2">
      <c r="A320" s="39"/>
      <c r="B320" s="40">
        <v>45</v>
      </c>
      <c r="C320" s="18">
        <f t="shared" si="53"/>
        <v>44872</v>
      </c>
      <c r="D320" s="21" t="str">
        <f t="shared" si="54"/>
        <v>Lundi</v>
      </c>
      <c r="E320" s="28">
        <f>IF(OR(D320="Samedi",D320="Dimanche"),"",Données!$C$3)</f>
        <v>0.35416666666666669</v>
      </c>
      <c r="F320" s="28">
        <f>IF(OR(D320="Samedi",D320="Dimanche"),"",Données!$D$3)</f>
        <v>0.51250000000000007</v>
      </c>
      <c r="G320" s="28">
        <f>IF(OR(D320="Samedi",D320="Dimanche"),"",Données!$E$3)</f>
        <v>0.53680555555555554</v>
      </c>
      <c r="H320" s="28" t="str">
        <f>IF(OR(D320="Samedi",D320="Dimanche"),"",Données!$F$3)</f>
        <v>16:41</v>
      </c>
      <c r="I320" s="20">
        <f t="shared" si="56"/>
        <v>0.31666666666666671</v>
      </c>
      <c r="J320" s="20"/>
      <c r="K320" s="26" t="str" cm="1">
        <f t="array" ref="K320">IF(OR(C320=$U$19:$U$31),"FERIE","")</f>
        <v/>
      </c>
      <c r="L320" s="22"/>
      <c r="M320" s="62"/>
      <c r="N320" s="62"/>
      <c r="O320" s="60"/>
      <c r="P320" s="61"/>
      <c r="Q320" s="61"/>
      <c r="R320" s="60"/>
    </row>
    <row r="321" spans="1:18" ht="14.1" customHeight="1" x14ac:dyDescent="0.2">
      <c r="A321" s="39"/>
      <c r="B321" s="40"/>
      <c r="C321" s="18">
        <f t="shared" si="53"/>
        <v>44873</v>
      </c>
      <c r="D321" s="21" t="str">
        <f t="shared" si="54"/>
        <v>Mardi</v>
      </c>
      <c r="E321" s="28">
        <f>IF(OR(D321="Samedi",D321="Dimanche"),"",Données!$C$3)</f>
        <v>0.35416666666666669</v>
      </c>
      <c r="F321" s="28">
        <f>IF(OR(D321="Samedi",D321="Dimanche"),"",Données!$D$3)</f>
        <v>0.51250000000000007</v>
      </c>
      <c r="G321" s="28">
        <f>IF(OR(D321="Samedi",D321="Dimanche"),"",Données!$E$3)</f>
        <v>0.53680555555555554</v>
      </c>
      <c r="H321" s="28" t="str">
        <f>IF(OR(D321="Samedi",D321="Dimanche"),"",Données!$F$3)</f>
        <v>16:41</v>
      </c>
      <c r="I321" s="20">
        <f t="shared" si="56"/>
        <v>0.31666666666666671</v>
      </c>
      <c r="J321" s="20"/>
      <c r="K321" s="26" t="str" cm="1">
        <f t="array" ref="K321">IF(OR(C321=$U$19:$U$31),"FERIE","")</f>
        <v/>
      </c>
      <c r="L321" s="22"/>
      <c r="M321" s="62"/>
      <c r="N321" s="62"/>
      <c r="O321" s="60"/>
      <c r="P321" s="61"/>
      <c r="Q321" s="61"/>
      <c r="R321" s="60"/>
    </row>
    <row r="322" spans="1:18" ht="14.1" customHeight="1" x14ac:dyDescent="0.2">
      <c r="A322" s="39"/>
      <c r="B322" s="40"/>
      <c r="C322" s="18">
        <f t="shared" si="53"/>
        <v>44874</v>
      </c>
      <c r="D322" s="21" t="str">
        <f t="shared" si="54"/>
        <v>Mercredi</v>
      </c>
      <c r="E322" s="28">
        <f>IF(OR(D322="Samedi",D322="Dimanche"),"",Données!$C$3)</f>
        <v>0.35416666666666669</v>
      </c>
      <c r="F322" s="28">
        <f>IF(OR(D322="Samedi",D322="Dimanche"),"",Données!$D$3)</f>
        <v>0.51250000000000007</v>
      </c>
      <c r="G322" s="28">
        <f>IF(OR(D322="Samedi",D322="Dimanche"),"",Données!$E$3)</f>
        <v>0.53680555555555554</v>
      </c>
      <c r="H322" s="28" t="str">
        <f>IF(OR(D322="Samedi",D322="Dimanche"),"",Données!$F$3)</f>
        <v>16:41</v>
      </c>
      <c r="I322" s="20">
        <f t="shared" si="56"/>
        <v>0.31666666666666671</v>
      </c>
      <c r="J322" s="20"/>
      <c r="K322" s="26" t="str" cm="1">
        <f t="array" ref="K322">IF(OR(C322=$U$19:$U$31),"FERIE","")</f>
        <v/>
      </c>
      <c r="L322" s="22"/>
      <c r="M322" s="62"/>
      <c r="N322" s="62"/>
      <c r="O322" s="60"/>
      <c r="P322" s="61"/>
      <c r="Q322" s="61"/>
      <c r="R322" s="60"/>
    </row>
    <row r="323" spans="1:18" ht="14.1" customHeight="1" x14ac:dyDescent="0.2">
      <c r="A323" s="39"/>
      <c r="B323" s="40"/>
      <c r="C323" s="18">
        <f t="shared" si="53"/>
        <v>44875</v>
      </c>
      <c r="D323" s="21" t="str">
        <f t="shared" si="54"/>
        <v>Jeudi</v>
      </c>
      <c r="E323" s="28">
        <f>IF(OR(D323="Samedi",D323="Dimanche"),"",Données!$C$3)</f>
        <v>0.35416666666666669</v>
      </c>
      <c r="F323" s="28">
        <f>IF(OR(D323="Samedi",D323="Dimanche"),"",Données!$D$3)</f>
        <v>0.51250000000000007</v>
      </c>
      <c r="G323" s="28">
        <f>IF(OR(D323="Samedi",D323="Dimanche"),"",Données!$E$3)</f>
        <v>0.53680555555555554</v>
      </c>
      <c r="H323" s="28" t="str">
        <f>IF(OR(D323="Samedi",D323="Dimanche"),"",Données!$F$3)</f>
        <v>16:41</v>
      </c>
      <c r="I323" s="20">
        <f t="shared" si="56"/>
        <v>0.31666666666666671</v>
      </c>
      <c r="J323" s="20"/>
      <c r="K323" s="26" t="str" cm="1">
        <f t="array" ref="K323">IF(OR(C323=$U$19:$U$31),"FERIE","")</f>
        <v/>
      </c>
      <c r="L323" s="22"/>
      <c r="M323" s="62"/>
      <c r="N323" s="62"/>
      <c r="O323" s="60"/>
      <c r="P323" s="61"/>
      <c r="Q323" s="61"/>
      <c r="R323" s="60"/>
    </row>
    <row r="324" spans="1:18" ht="14.1" customHeight="1" x14ac:dyDescent="0.2">
      <c r="A324" s="39"/>
      <c r="B324" s="40"/>
      <c r="C324" s="18">
        <f t="shared" si="53"/>
        <v>44876</v>
      </c>
      <c r="D324" s="21" t="str">
        <f t="shared" si="54"/>
        <v>Vendredi</v>
      </c>
      <c r="E324" s="28">
        <f>IF(OR(D324="Samedi",D324="Dimanche"),"",Données!$C$3)</f>
        <v>0.35416666666666669</v>
      </c>
      <c r="F324" s="28">
        <f>IF(OR(D324="Samedi",D324="Dimanche"),"",Données!$D$3)</f>
        <v>0.51250000000000007</v>
      </c>
      <c r="G324" s="28">
        <f>IF(OR(D324="Samedi",D324="Dimanche"),"",Données!$E$3)</f>
        <v>0.53680555555555554</v>
      </c>
      <c r="H324" s="28" t="str">
        <f>IF(OR(D324="Samedi",D324="Dimanche"),"",Données!$F$3)</f>
        <v>16:41</v>
      </c>
      <c r="I324" s="20">
        <f t="shared" si="56"/>
        <v>0.31666666666666671</v>
      </c>
      <c r="J324" s="20"/>
      <c r="K324" s="26" t="str" cm="1">
        <f t="array" ref="K324">IF(OR(C324=$U$19:$U$31),"FERIE","")</f>
        <v>FERIE</v>
      </c>
      <c r="L324" s="22"/>
      <c r="M324" s="62"/>
      <c r="N324" s="62"/>
      <c r="O324" s="60"/>
      <c r="P324" s="61"/>
      <c r="Q324" s="61"/>
      <c r="R324" s="60"/>
    </row>
    <row r="325" spans="1:18" ht="14.1" customHeight="1" x14ac:dyDescent="0.2">
      <c r="A325" s="39"/>
      <c r="B325" s="40"/>
      <c r="C325" s="18">
        <f t="shared" si="53"/>
        <v>44877</v>
      </c>
      <c r="D325" s="21" t="str">
        <f t="shared" si="54"/>
        <v>Samedi</v>
      </c>
      <c r="E325" s="28" t="str">
        <f>IF(OR(D325="Samedi",D325="Dimanche"),"",Données!$C$3)</f>
        <v/>
      </c>
      <c r="F325" s="28" t="str">
        <f>IF(OR(D325="Samedi",D325="Dimanche"),"",Données!$D$3)</f>
        <v/>
      </c>
      <c r="G325" s="28" t="str">
        <f>IF(OR(D325="Samedi",D325="Dimanche"),"",Données!$E$3)</f>
        <v/>
      </c>
      <c r="H325" s="28" t="str">
        <f>IF(OR(D325="Samedi",D325="Dimanche"),"",Données!$F$3)</f>
        <v/>
      </c>
      <c r="I325" s="20" t="str">
        <f t="shared" si="56"/>
        <v/>
      </c>
      <c r="J325" s="20"/>
      <c r="K325" s="26" t="str" cm="1">
        <f t="array" ref="K325">IF(OR(C325=$U$19:$U$31),"FERIE","")</f>
        <v/>
      </c>
      <c r="L325" s="22"/>
      <c r="M325" s="62"/>
      <c r="N325" s="62"/>
      <c r="O325" s="60"/>
      <c r="P325" s="61"/>
      <c r="Q325" s="61"/>
      <c r="R325" s="60"/>
    </row>
    <row r="326" spans="1:18" ht="14.1" customHeight="1" x14ac:dyDescent="0.2">
      <c r="A326" s="39"/>
      <c r="B326" s="40"/>
      <c r="C326" s="18">
        <f t="shared" si="53"/>
        <v>44878</v>
      </c>
      <c r="D326" s="21" t="str">
        <f t="shared" si="54"/>
        <v>Dimanche</v>
      </c>
      <c r="E326" s="28" t="str">
        <f>IF(OR(D326="Samedi",D326="Dimanche"),"",Données!$C$3)</f>
        <v/>
      </c>
      <c r="F326" s="28" t="str">
        <f>IF(OR(D326="Samedi",D326="Dimanche"),"",Données!$D$3)</f>
        <v/>
      </c>
      <c r="G326" s="28" t="str">
        <f>IF(OR(D326="Samedi",D326="Dimanche"),"",Données!$E$3)</f>
        <v/>
      </c>
      <c r="H326" s="28" t="str">
        <f>IF(OR(D326="Samedi",D326="Dimanche"),"",Données!$F$3)</f>
        <v/>
      </c>
      <c r="I326" s="20" t="str">
        <f t="shared" si="56"/>
        <v/>
      </c>
      <c r="J326" s="20"/>
      <c r="K326" s="26" t="str" cm="1">
        <f t="array" ref="K326">IF(OR(C326=$U$19:$U$31),"FERIE","")</f>
        <v/>
      </c>
      <c r="L326" s="22">
        <f t="shared" ref="L326" si="66">IF(D326="Dimanche",SUM(I320:I326),"")</f>
        <v>1.5833333333333335</v>
      </c>
      <c r="M326" s="62"/>
      <c r="N326" s="62"/>
      <c r="O326" s="60"/>
      <c r="P326" s="61"/>
      <c r="Q326" s="61"/>
      <c r="R326" s="60"/>
    </row>
    <row r="327" spans="1:18" ht="14.1" customHeight="1" x14ac:dyDescent="0.2">
      <c r="A327" s="39"/>
      <c r="B327" s="40">
        <v>46</v>
      </c>
      <c r="C327" s="18">
        <f t="shared" si="53"/>
        <v>44879</v>
      </c>
      <c r="D327" s="21" t="str">
        <f t="shared" si="54"/>
        <v>Lundi</v>
      </c>
      <c r="E327" s="28">
        <f>IF(OR(D327="Samedi",D327="Dimanche"),"",Données!$C$3)</f>
        <v>0.35416666666666669</v>
      </c>
      <c r="F327" s="28">
        <f>IF(OR(D327="Samedi",D327="Dimanche"),"",Données!$D$3)</f>
        <v>0.51250000000000007</v>
      </c>
      <c r="G327" s="28">
        <f>IF(OR(D327="Samedi",D327="Dimanche"),"",Données!$E$3)</f>
        <v>0.53680555555555554</v>
      </c>
      <c r="H327" s="28" t="str">
        <f>IF(OR(D327="Samedi",D327="Dimanche"),"",Données!$F$3)</f>
        <v>16:41</v>
      </c>
      <c r="I327" s="20">
        <f t="shared" si="56"/>
        <v>0.31666666666666671</v>
      </c>
      <c r="J327" s="20"/>
      <c r="K327" s="26" t="str" cm="1">
        <f t="array" ref="K327">IF(OR(C327=$U$19:$U$31),"FERIE","")</f>
        <v/>
      </c>
      <c r="L327" s="22"/>
      <c r="M327" s="62"/>
      <c r="N327" s="62"/>
      <c r="O327" s="60"/>
      <c r="P327" s="61"/>
      <c r="Q327" s="61"/>
      <c r="R327" s="60"/>
    </row>
    <row r="328" spans="1:18" ht="14.1" customHeight="1" x14ac:dyDescent="0.2">
      <c r="A328" s="39"/>
      <c r="B328" s="40"/>
      <c r="C328" s="18">
        <f t="shared" si="53"/>
        <v>44880</v>
      </c>
      <c r="D328" s="21" t="str">
        <f t="shared" si="54"/>
        <v>Mardi</v>
      </c>
      <c r="E328" s="28">
        <f>IF(OR(D328="Samedi",D328="Dimanche"),"",Données!$C$3)</f>
        <v>0.35416666666666669</v>
      </c>
      <c r="F328" s="28">
        <f>IF(OR(D328="Samedi",D328="Dimanche"),"",Données!$D$3)</f>
        <v>0.51250000000000007</v>
      </c>
      <c r="G328" s="28">
        <f>IF(OR(D328="Samedi",D328="Dimanche"),"",Données!$E$3)</f>
        <v>0.53680555555555554</v>
      </c>
      <c r="H328" s="28" t="str">
        <f>IF(OR(D328="Samedi",D328="Dimanche"),"",Données!$F$3)</f>
        <v>16:41</v>
      </c>
      <c r="I328" s="20">
        <f t="shared" si="56"/>
        <v>0.31666666666666671</v>
      </c>
      <c r="J328" s="20"/>
      <c r="K328" s="26" t="str" cm="1">
        <f t="array" ref="K328">IF(OR(C328=$U$19:$U$31),"FERIE","")</f>
        <v/>
      </c>
      <c r="L328" s="22"/>
      <c r="M328" s="62"/>
      <c r="N328" s="62"/>
      <c r="O328" s="60"/>
      <c r="P328" s="61"/>
      <c r="Q328" s="61"/>
      <c r="R328" s="60"/>
    </row>
    <row r="329" spans="1:18" ht="14.1" customHeight="1" x14ac:dyDescent="0.2">
      <c r="A329" s="39"/>
      <c r="B329" s="40"/>
      <c r="C329" s="18">
        <f t="shared" si="53"/>
        <v>44881</v>
      </c>
      <c r="D329" s="21" t="str">
        <f t="shared" si="54"/>
        <v>Mercredi</v>
      </c>
      <c r="E329" s="28">
        <f>IF(OR(D329="Samedi",D329="Dimanche"),"",Données!$C$3)</f>
        <v>0.35416666666666669</v>
      </c>
      <c r="F329" s="28">
        <f>IF(OR(D329="Samedi",D329="Dimanche"),"",Données!$D$3)</f>
        <v>0.51250000000000007</v>
      </c>
      <c r="G329" s="28">
        <f>IF(OR(D329="Samedi",D329="Dimanche"),"",Données!$E$3)</f>
        <v>0.53680555555555554</v>
      </c>
      <c r="H329" s="28" t="str">
        <f>IF(OR(D329="Samedi",D329="Dimanche"),"",Données!$F$3)</f>
        <v>16:41</v>
      </c>
      <c r="I329" s="20">
        <f t="shared" si="56"/>
        <v>0.31666666666666671</v>
      </c>
      <c r="J329" s="20"/>
      <c r="K329" s="26" t="str" cm="1">
        <f t="array" ref="K329">IF(OR(C329=$U$19:$U$31),"FERIE","")</f>
        <v/>
      </c>
      <c r="L329" s="22"/>
      <c r="M329" s="62"/>
      <c r="N329" s="62"/>
      <c r="O329" s="60"/>
      <c r="P329" s="61"/>
      <c r="Q329" s="61"/>
      <c r="R329" s="60"/>
    </row>
    <row r="330" spans="1:18" ht="14.1" customHeight="1" x14ac:dyDescent="0.2">
      <c r="A330" s="39"/>
      <c r="B330" s="40"/>
      <c r="C330" s="18">
        <f t="shared" si="53"/>
        <v>44882</v>
      </c>
      <c r="D330" s="21" t="str">
        <f t="shared" si="54"/>
        <v>Jeudi</v>
      </c>
      <c r="E330" s="28">
        <f>IF(OR(D330="Samedi",D330="Dimanche"),"",Données!$C$3)</f>
        <v>0.35416666666666669</v>
      </c>
      <c r="F330" s="28">
        <f>IF(OR(D330="Samedi",D330="Dimanche"),"",Données!$D$3)</f>
        <v>0.51250000000000007</v>
      </c>
      <c r="G330" s="28">
        <f>IF(OR(D330="Samedi",D330="Dimanche"),"",Données!$E$3)</f>
        <v>0.53680555555555554</v>
      </c>
      <c r="H330" s="28" t="str">
        <f>IF(OR(D330="Samedi",D330="Dimanche"),"",Données!$F$3)</f>
        <v>16:41</v>
      </c>
      <c r="I330" s="20">
        <f t="shared" si="56"/>
        <v>0.31666666666666671</v>
      </c>
      <c r="J330" s="20"/>
      <c r="K330" s="26" t="str" cm="1">
        <f t="array" ref="K330">IF(OR(C330=$U$19:$U$31),"FERIE","")</f>
        <v/>
      </c>
      <c r="L330" s="22"/>
      <c r="M330" s="62"/>
      <c r="N330" s="62"/>
      <c r="O330" s="60"/>
      <c r="P330" s="61"/>
      <c r="Q330" s="61"/>
      <c r="R330" s="60"/>
    </row>
    <row r="331" spans="1:18" ht="14.1" customHeight="1" x14ac:dyDescent="0.2">
      <c r="A331" s="39"/>
      <c r="B331" s="40"/>
      <c r="C331" s="18">
        <f t="shared" ref="C331:C374" si="67">IF(ISERROR(IF((C330+1)&lt;=$C$6,(C330+1),"")),"",IF((C330+1)&lt;=$C$6,(C330+1),""))</f>
        <v>44883</v>
      </c>
      <c r="D331" s="21" t="str">
        <f t="shared" ref="D331:D374" si="68">IF(ISERROR(VLOOKUP(WEEKDAY($C331),$V$21:$W$27,2,0)),"",VLOOKUP(WEEKDAY($C331),$V$21:$W$27,2,0))</f>
        <v>Vendredi</v>
      </c>
      <c r="E331" s="28">
        <f>IF(OR(D331="Samedi",D331="Dimanche"),"",Données!$C$3)</f>
        <v>0.35416666666666669</v>
      </c>
      <c r="F331" s="28">
        <f>IF(OR(D331="Samedi",D331="Dimanche"),"",Données!$D$3)</f>
        <v>0.51250000000000007</v>
      </c>
      <c r="G331" s="28">
        <f>IF(OR(D331="Samedi",D331="Dimanche"),"",Données!$E$3)</f>
        <v>0.53680555555555554</v>
      </c>
      <c r="H331" s="28" t="str">
        <f>IF(OR(D331="Samedi",D331="Dimanche"),"",Données!$F$3)</f>
        <v>16:41</v>
      </c>
      <c r="I331" s="20">
        <f t="shared" si="56"/>
        <v>0.31666666666666671</v>
      </c>
      <c r="J331" s="20"/>
      <c r="K331" s="26" t="str" cm="1">
        <f t="array" ref="K331">IF(OR(C331=$U$19:$U$31),"FERIE","")</f>
        <v/>
      </c>
      <c r="L331" s="22"/>
      <c r="M331" s="62"/>
      <c r="N331" s="62"/>
      <c r="O331" s="60"/>
      <c r="P331" s="61"/>
      <c r="Q331" s="61"/>
      <c r="R331" s="60"/>
    </row>
    <row r="332" spans="1:18" ht="14.1" customHeight="1" x14ac:dyDescent="0.2">
      <c r="A332" s="39"/>
      <c r="B332" s="40"/>
      <c r="C332" s="18">
        <f t="shared" si="67"/>
        <v>44884</v>
      </c>
      <c r="D332" s="21" t="str">
        <f t="shared" si="68"/>
        <v>Samedi</v>
      </c>
      <c r="E332" s="28" t="str">
        <f>IF(OR(D332="Samedi",D332="Dimanche"),"",Données!$C$3)</f>
        <v/>
      </c>
      <c r="F332" s="28" t="str">
        <f>IF(OR(D332="Samedi",D332="Dimanche"),"",Données!$D$3)</f>
        <v/>
      </c>
      <c r="G332" s="28" t="str">
        <f>IF(OR(D332="Samedi",D332="Dimanche"),"",Données!$E$3)</f>
        <v/>
      </c>
      <c r="H332" s="28" t="str">
        <f>IF(OR(D332="Samedi",D332="Dimanche"),"",Données!$F$3)</f>
        <v/>
      </c>
      <c r="I332" s="20" t="str">
        <f t="shared" si="56"/>
        <v/>
      </c>
      <c r="J332" s="20"/>
      <c r="K332" s="26" t="str" cm="1">
        <f t="array" ref="K332">IF(OR(C332=$U$19:$U$31),"FERIE","")</f>
        <v/>
      </c>
      <c r="L332" s="22"/>
      <c r="M332" s="62"/>
      <c r="N332" s="62"/>
      <c r="O332" s="60"/>
      <c r="P332" s="61"/>
      <c r="Q332" s="61"/>
      <c r="R332" s="60"/>
    </row>
    <row r="333" spans="1:18" ht="14.1" customHeight="1" x14ac:dyDescent="0.2">
      <c r="A333" s="39"/>
      <c r="B333" s="40"/>
      <c r="C333" s="18">
        <f t="shared" si="67"/>
        <v>44885</v>
      </c>
      <c r="D333" s="21" t="str">
        <f t="shared" si="68"/>
        <v>Dimanche</v>
      </c>
      <c r="E333" s="28" t="str">
        <f>IF(OR(D333="Samedi",D333="Dimanche"),"",Données!$C$3)</f>
        <v/>
      </c>
      <c r="F333" s="28" t="str">
        <f>IF(OR(D333="Samedi",D333="Dimanche"),"",Données!$D$3)</f>
        <v/>
      </c>
      <c r="G333" s="28" t="str">
        <f>IF(OR(D333="Samedi",D333="Dimanche"),"",Données!$E$3)</f>
        <v/>
      </c>
      <c r="H333" s="28" t="str">
        <f>IF(OR(D333="Samedi",D333="Dimanche"),"",Données!$F$3)</f>
        <v/>
      </c>
      <c r="I333" s="20" t="str">
        <f t="shared" si="56"/>
        <v/>
      </c>
      <c r="J333" s="20"/>
      <c r="K333" s="26" t="str" cm="1">
        <f t="array" ref="K333">IF(OR(C333=$U$19:$U$31),"FERIE","")</f>
        <v/>
      </c>
      <c r="L333" s="22">
        <f t="shared" ref="L333" si="69">IF(D333="Dimanche",SUM(I327:I333),"")</f>
        <v>1.5833333333333335</v>
      </c>
      <c r="M333" s="62"/>
      <c r="N333" s="62"/>
      <c r="O333" s="60"/>
      <c r="P333" s="61"/>
      <c r="Q333" s="61"/>
      <c r="R333" s="60"/>
    </row>
    <row r="334" spans="1:18" ht="14.1" customHeight="1" x14ac:dyDescent="0.2">
      <c r="A334" s="39"/>
      <c r="B334" s="40">
        <v>47</v>
      </c>
      <c r="C334" s="18">
        <f t="shared" si="67"/>
        <v>44886</v>
      </c>
      <c r="D334" s="21" t="str">
        <f t="shared" si="68"/>
        <v>Lundi</v>
      </c>
      <c r="E334" s="28">
        <f>IF(OR(D334="Samedi",D334="Dimanche"),"",Données!$C$3)</f>
        <v>0.35416666666666669</v>
      </c>
      <c r="F334" s="28">
        <f>IF(OR(D334="Samedi",D334="Dimanche"),"",Données!$D$3)</f>
        <v>0.51250000000000007</v>
      </c>
      <c r="G334" s="28">
        <f>IF(OR(D334="Samedi",D334="Dimanche"),"",Données!$E$3)</f>
        <v>0.53680555555555554</v>
      </c>
      <c r="H334" s="28" t="str">
        <f>IF(OR(D334="Samedi",D334="Dimanche"),"",Données!$F$3)</f>
        <v>16:41</v>
      </c>
      <c r="I334" s="20">
        <f t="shared" si="56"/>
        <v>0.31666666666666671</v>
      </c>
      <c r="J334" s="20"/>
      <c r="K334" s="26" t="str" cm="1">
        <f t="array" ref="K334">IF(OR(C334=$U$19:$U$31),"FERIE","")</f>
        <v/>
      </c>
      <c r="L334" s="22"/>
      <c r="M334" s="62"/>
      <c r="N334" s="62"/>
      <c r="O334" s="60"/>
      <c r="P334" s="61"/>
      <c r="Q334" s="61"/>
      <c r="R334" s="60"/>
    </row>
    <row r="335" spans="1:18" ht="14.1" customHeight="1" x14ac:dyDescent="0.2">
      <c r="A335" s="39"/>
      <c r="B335" s="40"/>
      <c r="C335" s="18">
        <f t="shared" si="67"/>
        <v>44887</v>
      </c>
      <c r="D335" s="21" t="str">
        <f t="shared" si="68"/>
        <v>Mardi</v>
      </c>
      <c r="E335" s="28">
        <f>IF(OR(D335="Samedi",D335="Dimanche"),"",Données!$C$3)</f>
        <v>0.35416666666666669</v>
      </c>
      <c r="F335" s="28">
        <f>IF(OR(D335="Samedi",D335="Dimanche"),"",Données!$D$3)</f>
        <v>0.51250000000000007</v>
      </c>
      <c r="G335" s="28">
        <f>IF(OR(D335="Samedi",D335="Dimanche"),"",Données!$E$3)</f>
        <v>0.53680555555555554</v>
      </c>
      <c r="H335" s="28" t="str">
        <f>IF(OR(D335="Samedi",D335="Dimanche"),"",Données!$F$3)</f>
        <v>16:41</v>
      </c>
      <c r="I335" s="20">
        <f t="shared" si="56"/>
        <v>0.31666666666666671</v>
      </c>
      <c r="J335" s="20"/>
      <c r="K335" s="26" t="str" cm="1">
        <f t="array" ref="K335">IF(OR(C335=$U$19:$U$31),"FERIE","")</f>
        <v/>
      </c>
      <c r="L335" s="22"/>
      <c r="M335" s="62"/>
      <c r="N335" s="62"/>
      <c r="O335" s="60"/>
      <c r="P335" s="61"/>
      <c r="Q335" s="61"/>
      <c r="R335" s="60"/>
    </row>
    <row r="336" spans="1:18" ht="14.1" customHeight="1" x14ac:dyDescent="0.2">
      <c r="A336" s="39"/>
      <c r="B336" s="40"/>
      <c r="C336" s="18">
        <f t="shared" si="67"/>
        <v>44888</v>
      </c>
      <c r="D336" s="21" t="str">
        <f t="shared" si="68"/>
        <v>Mercredi</v>
      </c>
      <c r="E336" s="28">
        <f>IF(OR(D336="Samedi",D336="Dimanche"),"",Données!$C$3)</f>
        <v>0.35416666666666669</v>
      </c>
      <c r="F336" s="28">
        <f>IF(OR(D336="Samedi",D336="Dimanche"),"",Données!$D$3)</f>
        <v>0.51250000000000007</v>
      </c>
      <c r="G336" s="28">
        <f>IF(OR(D336="Samedi",D336="Dimanche"),"",Données!$E$3)</f>
        <v>0.53680555555555554</v>
      </c>
      <c r="H336" s="28" t="str">
        <f>IF(OR(D336="Samedi",D336="Dimanche"),"",Données!$F$3)</f>
        <v>16:41</v>
      </c>
      <c r="I336" s="20">
        <f t="shared" si="56"/>
        <v>0.31666666666666671</v>
      </c>
      <c r="J336" s="20"/>
      <c r="K336" s="26" t="str" cm="1">
        <f t="array" ref="K336">IF(OR(C336=$U$19:$U$31),"FERIE","")</f>
        <v/>
      </c>
      <c r="L336" s="22"/>
      <c r="M336" s="62"/>
      <c r="N336" s="62"/>
      <c r="O336" s="60"/>
      <c r="P336" s="61"/>
      <c r="Q336" s="61"/>
      <c r="R336" s="60"/>
    </row>
    <row r="337" spans="1:18" ht="14.1" customHeight="1" x14ac:dyDescent="0.2">
      <c r="A337" s="39"/>
      <c r="B337" s="40"/>
      <c r="C337" s="18">
        <f t="shared" si="67"/>
        <v>44889</v>
      </c>
      <c r="D337" s="21" t="str">
        <f t="shared" si="68"/>
        <v>Jeudi</v>
      </c>
      <c r="E337" s="28">
        <f>IF(OR(D337="Samedi",D337="Dimanche"),"",Données!$C$3)</f>
        <v>0.35416666666666669</v>
      </c>
      <c r="F337" s="28">
        <f>IF(OR(D337="Samedi",D337="Dimanche"),"",Données!$D$3)</f>
        <v>0.51250000000000007</v>
      </c>
      <c r="G337" s="28">
        <f>IF(OR(D337="Samedi",D337="Dimanche"),"",Données!$E$3)</f>
        <v>0.53680555555555554</v>
      </c>
      <c r="H337" s="28" t="str">
        <f>IF(OR(D337="Samedi",D337="Dimanche"),"",Données!$F$3)</f>
        <v>16:41</v>
      </c>
      <c r="I337" s="20">
        <f t="shared" si="56"/>
        <v>0.31666666666666671</v>
      </c>
      <c r="J337" s="20"/>
      <c r="K337" s="26" t="str" cm="1">
        <f t="array" ref="K337">IF(OR(C337=$U$19:$U$31),"FERIE","")</f>
        <v/>
      </c>
      <c r="L337" s="22"/>
      <c r="M337" s="62"/>
      <c r="N337" s="62"/>
      <c r="O337" s="60"/>
      <c r="P337" s="61"/>
      <c r="Q337" s="61"/>
      <c r="R337" s="60"/>
    </row>
    <row r="338" spans="1:18" ht="14.1" customHeight="1" x14ac:dyDescent="0.2">
      <c r="A338" s="39"/>
      <c r="B338" s="40"/>
      <c r="C338" s="18">
        <f t="shared" si="67"/>
        <v>44890</v>
      </c>
      <c r="D338" s="21" t="str">
        <f t="shared" si="68"/>
        <v>Vendredi</v>
      </c>
      <c r="E338" s="28">
        <f>IF(OR(D338="Samedi",D338="Dimanche"),"",Données!$C$3)</f>
        <v>0.35416666666666669</v>
      </c>
      <c r="F338" s="28">
        <f>IF(OR(D338="Samedi",D338="Dimanche"),"",Données!$D$3)</f>
        <v>0.51250000000000007</v>
      </c>
      <c r="G338" s="28">
        <f>IF(OR(D338="Samedi",D338="Dimanche"),"",Données!$E$3)</f>
        <v>0.53680555555555554</v>
      </c>
      <c r="H338" s="28" t="str">
        <f>IF(OR(D338="Samedi",D338="Dimanche"),"",Données!$F$3)</f>
        <v>16:41</v>
      </c>
      <c r="I338" s="20">
        <f t="shared" si="56"/>
        <v>0.31666666666666671</v>
      </c>
      <c r="J338" s="20"/>
      <c r="K338" s="26" t="str" cm="1">
        <f t="array" ref="K338">IF(OR(C338=$U$19:$U$31),"FERIE","")</f>
        <v/>
      </c>
      <c r="L338" s="22"/>
      <c r="M338" s="62"/>
      <c r="N338" s="62"/>
      <c r="O338" s="60"/>
      <c r="P338" s="61"/>
      <c r="Q338" s="61"/>
      <c r="R338" s="60"/>
    </row>
    <row r="339" spans="1:18" ht="14.1" customHeight="1" x14ac:dyDescent="0.2">
      <c r="A339" s="39"/>
      <c r="B339" s="40"/>
      <c r="C339" s="18">
        <f t="shared" si="67"/>
        <v>44891</v>
      </c>
      <c r="D339" s="21" t="str">
        <f t="shared" si="68"/>
        <v>Samedi</v>
      </c>
      <c r="E339" s="28" t="str">
        <f>IF(OR(D339="Samedi",D339="Dimanche"),"",Données!$C$3)</f>
        <v/>
      </c>
      <c r="F339" s="28" t="str">
        <f>IF(OR(D339="Samedi",D339="Dimanche"),"",Données!$D$3)</f>
        <v/>
      </c>
      <c r="G339" s="28" t="str">
        <f>IF(OR(D339="Samedi",D339="Dimanche"),"",Données!$E$3)</f>
        <v/>
      </c>
      <c r="H339" s="28" t="str">
        <f>IF(OR(D339="Samedi",D339="Dimanche"),"",Données!$F$3)</f>
        <v/>
      </c>
      <c r="I339" s="20" t="str">
        <f t="shared" ref="I339:I374" si="70">IFERROR(IF(OR(D339="samedi",D339="dimanche")*(F339-E339)+(H339-G339)=0,"",F339-E339+(H339-G339)),"")</f>
        <v/>
      </c>
      <c r="J339" s="20"/>
      <c r="K339" s="26" t="str" cm="1">
        <f t="array" ref="K339">IF(OR(C339=$U$19:$U$31),"FERIE","")</f>
        <v/>
      </c>
      <c r="L339" s="22"/>
      <c r="M339" s="62"/>
      <c r="N339" s="62"/>
      <c r="O339" s="60"/>
      <c r="P339" s="61"/>
      <c r="Q339" s="61"/>
      <c r="R339" s="60"/>
    </row>
    <row r="340" spans="1:18" ht="14.1" customHeight="1" x14ac:dyDescent="0.2">
      <c r="A340" s="39"/>
      <c r="B340" s="40"/>
      <c r="C340" s="18">
        <f t="shared" si="67"/>
        <v>44892</v>
      </c>
      <c r="D340" s="21" t="str">
        <f t="shared" si="68"/>
        <v>Dimanche</v>
      </c>
      <c r="E340" s="28" t="str">
        <f>IF(OR(D340="Samedi",D340="Dimanche"),"",Données!$C$3)</f>
        <v/>
      </c>
      <c r="F340" s="28" t="str">
        <f>IF(OR(D340="Samedi",D340="Dimanche"),"",Données!$D$3)</f>
        <v/>
      </c>
      <c r="G340" s="28" t="str">
        <f>IF(OR(D340="Samedi",D340="Dimanche"),"",Données!$E$3)</f>
        <v/>
      </c>
      <c r="H340" s="28" t="str">
        <f>IF(OR(D340="Samedi",D340="Dimanche"),"",Données!$F$3)</f>
        <v/>
      </c>
      <c r="I340" s="20" t="str">
        <f t="shared" si="70"/>
        <v/>
      </c>
      <c r="J340" s="20"/>
      <c r="K340" s="26" t="str" cm="1">
        <f t="array" ref="K340">IF(OR(C340=$U$19:$U$31),"FERIE","")</f>
        <v/>
      </c>
      <c r="L340" s="22">
        <f t="shared" ref="L340" si="71">IF(D340="Dimanche",SUM(I334:I340),"")</f>
        <v>1.5833333333333335</v>
      </c>
      <c r="M340" s="62"/>
      <c r="N340" s="62"/>
      <c r="O340" s="60"/>
      <c r="P340" s="61"/>
      <c r="Q340" s="61"/>
      <c r="R340" s="60"/>
    </row>
    <row r="341" spans="1:18" ht="14.1" customHeight="1" x14ac:dyDescent="0.2">
      <c r="A341" s="39"/>
      <c r="B341" s="40">
        <v>48</v>
      </c>
      <c r="C341" s="18">
        <f t="shared" si="67"/>
        <v>44893</v>
      </c>
      <c r="D341" s="21" t="str">
        <f t="shared" si="68"/>
        <v>Lundi</v>
      </c>
      <c r="E341" s="28">
        <f>IF(OR(D341="Samedi",D341="Dimanche"),"",Données!$C$3)</f>
        <v>0.35416666666666669</v>
      </c>
      <c r="F341" s="28">
        <f>IF(OR(D341="Samedi",D341="Dimanche"),"",Données!$D$3)</f>
        <v>0.51250000000000007</v>
      </c>
      <c r="G341" s="28">
        <f>IF(OR(D341="Samedi",D341="Dimanche"),"",Données!$E$3)</f>
        <v>0.53680555555555554</v>
      </c>
      <c r="H341" s="28" t="str">
        <f>IF(OR(D341="Samedi",D341="Dimanche"),"",Données!$F$3)</f>
        <v>16:41</v>
      </c>
      <c r="I341" s="20">
        <f t="shared" si="70"/>
        <v>0.31666666666666671</v>
      </c>
      <c r="J341" s="20"/>
      <c r="K341" s="26" t="str" cm="1">
        <f t="array" ref="K341">IF(OR(C341=$U$19:$U$31),"FERIE","")</f>
        <v/>
      </c>
      <c r="L341" s="22"/>
      <c r="M341" s="62"/>
      <c r="N341" s="62"/>
      <c r="O341" s="60"/>
      <c r="P341" s="61"/>
      <c r="Q341" s="61"/>
      <c r="R341" s="60"/>
    </row>
    <row r="342" spans="1:18" ht="14.1" customHeight="1" x14ac:dyDescent="0.2">
      <c r="A342" s="39"/>
      <c r="B342" s="40"/>
      <c r="C342" s="18">
        <f t="shared" si="67"/>
        <v>44894</v>
      </c>
      <c r="D342" s="21" t="str">
        <f t="shared" si="68"/>
        <v>Mardi</v>
      </c>
      <c r="E342" s="28">
        <f>IF(OR(D342="Samedi",D342="Dimanche"),"",Données!$C$3)</f>
        <v>0.35416666666666669</v>
      </c>
      <c r="F342" s="28">
        <f>IF(OR(D342="Samedi",D342="Dimanche"),"",Données!$D$3)</f>
        <v>0.51250000000000007</v>
      </c>
      <c r="G342" s="28">
        <f>IF(OR(D342="Samedi",D342="Dimanche"),"",Données!$E$3)</f>
        <v>0.53680555555555554</v>
      </c>
      <c r="H342" s="28" t="str">
        <f>IF(OR(D342="Samedi",D342="Dimanche"),"",Données!$F$3)</f>
        <v>16:41</v>
      </c>
      <c r="I342" s="20">
        <f t="shared" si="70"/>
        <v>0.31666666666666671</v>
      </c>
      <c r="J342" s="20"/>
      <c r="K342" s="26" t="str" cm="1">
        <f t="array" ref="K342">IF(OR(C342=$U$19:$U$31),"FERIE","")</f>
        <v/>
      </c>
      <c r="L342" s="22"/>
      <c r="M342" s="62"/>
      <c r="N342" s="62"/>
      <c r="O342" s="60"/>
      <c r="P342" s="61"/>
      <c r="Q342" s="61"/>
      <c r="R342" s="60"/>
    </row>
    <row r="343" spans="1:18" ht="14.1" customHeight="1" x14ac:dyDescent="0.2">
      <c r="A343" s="39"/>
      <c r="B343" s="40"/>
      <c r="C343" s="18">
        <f t="shared" si="67"/>
        <v>44895</v>
      </c>
      <c r="D343" s="21" t="str">
        <f t="shared" si="68"/>
        <v>Mercredi</v>
      </c>
      <c r="E343" s="28">
        <f>IF(OR(D343="Samedi",D343="Dimanche"),"",Données!$C$3)</f>
        <v>0.35416666666666669</v>
      </c>
      <c r="F343" s="28">
        <f>IF(OR(D343="Samedi",D343="Dimanche"),"",Données!$D$3)</f>
        <v>0.51250000000000007</v>
      </c>
      <c r="G343" s="28">
        <f>IF(OR(D343="Samedi",D343="Dimanche"),"",Données!$E$3)</f>
        <v>0.53680555555555554</v>
      </c>
      <c r="H343" s="28" t="str">
        <f>IF(OR(D343="Samedi",D343="Dimanche"),"",Données!$F$3)</f>
        <v>16:41</v>
      </c>
      <c r="I343" s="20">
        <f t="shared" si="70"/>
        <v>0.31666666666666671</v>
      </c>
      <c r="J343" s="20"/>
      <c r="K343" s="26" t="str" cm="1">
        <f t="array" ref="K343">IF(OR(C343=$U$19:$U$31),"FERIE","")</f>
        <v/>
      </c>
      <c r="L343" s="22"/>
      <c r="M343" s="62"/>
      <c r="N343" s="62"/>
      <c r="O343" s="60"/>
      <c r="P343" s="61"/>
      <c r="Q343" s="61"/>
      <c r="R343" s="60"/>
    </row>
    <row r="344" spans="1:18" ht="14.1" customHeight="1" x14ac:dyDescent="0.2">
      <c r="A344" s="39" t="str">
        <f>VLOOKUP(MONTH($C344),$V$8:$W$19,2,0)</f>
        <v>DECEMBRE</v>
      </c>
      <c r="B344" s="40"/>
      <c r="C344" s="18">
        <f t="shared" si="67"/>
        <v>44896</v>
      </c>
      <c r="D344" s="21" t="str">
        <f t="shared" si="68"/>
        <v>Jeudi</v>
      </c>
      <c r="E344" s="28">
        <f>IF(OR(D344="Samedi",D344="Dimanche"),"",Données!$C$3)</f>
        <v>0.35416666666666669</v>
      </c>
      <c r="F344" s="28">
        <f>IF(OR(D344="Samedi",D344="Dimanche"),"",Données!$D$3)</f>
        <v>0.51250000000000007</v>
      </c>
      <c r="G344" s="28">
        <f>IF(OR(D344="Samedi",D344="Dimanche"),"",Données!$E$3)</f>
        <v>0.53680555555555554</v>
      </c>
      <c r="H344" s="28" t="str">
        <f>IF(OR(D344="Samedi",D344="Dimanche"),"",Données!$F$3)</f>
        <v>16:41</v>
      </c>
      <c r="I344" s="20">
        <f t="shared" si="70"/>
        <v>0.31666666666666671</v>
      </c>
      <c r="J344" s="20"/>
      <c r="K344" s="26" t="str" cm="1">
        <f t="array" ref="K344">IF(OR(C344=$U$19:$U$31),"FERIE","")</f>
        <v/>
      </c>
      <c r="L344" s="22"/>
      <c r="M344" s="62">
        <f>SUMIF(K344:K374,"HCR",J344:J374)</f>
        <v>0</v>
      </c>
      <c r="N344" s="62">
        <f>SUMIF(K344:K374,"HPL",J344:J374)</f>
        <v>0</v>
      </c>
      <c r="O344" s="60">
        <f>N344*2</f>
        <v>0</v>
      </c>
      <c r="P344" s="61"/>
      <c r="Q344" s="63"/>
      <c r="R344" s="64">
        <f>O344-(P344+Q344)</f>
        <v>0</v>
      </c>
    </row>
    <row r="345" spans="1:18" ht="14.1" customHeight="1" x14ac:dyDescent="0.2">
      <c r="A345" s="39"/>
      <c r="B345" s="40"/>
      <c r="C345" s="18">
        <f t="shared" si="67"/>
        <v>44897</v>
      </c>
      <c r="D345" s="21" t="str">
        <f t="shared" si="68"/>
        <v>Vendredi</v>
      </c>
      <c r="E345" s="28">
        <f>IF(OR(D345="Samedi",D345="Dimanche"),"",Données!$C$3)</f>
        <v>0.35416666666666669</v>
      </c>
      <c r="F345" s="28">
        <f>IF(OR(D345="Samedi",D345="Dimanche"),"",Données!$D$3)</f>
        <v>0.51250000000000007</v>
      </c>
      <c r="G345" s="28">
        <f>IF(OR(D345="Samedi",D345="Dimanche"),"",Données!$E$3)</f>
        <v>0.53680555555555554</v>
      </c>
      <c r="H345" s="28" t="str">
        <f>IF(OR(D345="Samedi",D345="Dimanche"),"",Données!$F$3)</f>
        <v>16:41</v>
      </c>
      <c r="I345" s="20">
        <f t="shared" si="70"/>
        <v>0.31666666666666671</v>
      </c>
      <c r="J345" s="20"/>
      <c r="K345" s="26" t="str" cm="1">
        <f t="array" ref="K345">IF(OR(C345=$U$19:$U$31),"FERIE","")</f>
        <v/>
      </c>
      <c r="L345" s="22"/>
      <c r="M345" s="62"/>
      <c r="N345" s="62"/>
      <c r="O345" s="60"/>
      <c r="P345" s="61"/>
      <c r="Q345" s="63"/>
      <c r="R345" s="64"/>
    </row>
    <row r="346" spans="1:18" ht="14.1" customHeight="1" x14ac:dyDescent="0.2">
      <c r="A346" s="39"/>
      <c r="B346" s="40"/>
      <c r="C346" s="18">
        <f t="shared" si="67"/>
        <v>44898</v>
      </c>
      <c r="D346" s="21" t="str">
        <f t="shared" si="68"/>
        <v>Samedi</v>
      </c>
      <c r="E346" s="28" t="str">
        <f>IF(OR(D346="Samedi",D346="Dimanche"),"",Données!$C$3)</f>
        <v/>
      </c>
      <c r="F346" s="28" t="str">
        <f>IF(OR(D346="Samedi",D346="Dimanche"),"",Données!$D$3)</f>
        <v/>
      </c>
      <c r="G346" s="28" t="str">
        <f>IF(OR(D346="Samedi",D346="Dimanche"),"",Données!$E$3)</f>
        <v/>
      </c>
      <c r="H346" s="28" t="str">
        <f>IF(OR(D346="Samedi",D346="Dimanche"),"",Données!$F$3)</f>
        <v/>
      </c>
      <c r="I346" s="20" t="str">
        <f t="shared" si="70"/>
        <v/>
      </c>
      <c r="J346" s="20"/>
      <c r="K346" s="26" t="str" cm="1">
        <f t="array" ref="K346">IF(OR(C346=$U$19:$U$31),"FERIE","")</f>
        <v/>
      </c>
      <c r="L346" s="22"/>
      <c r="M346" s="62"/>
      <c r="N346" s="62"/>
      <c r="O346" s="60"/>
      <c r="P346" s="61"/>
      <c r="Q346" s="63"/>
      <c r="R346" s="64"/>
    </row>
    <row r="347" spans="1:18" ht="14.1" customHeight="1" x14ac:dyDescent="0.2">
      <c r="A347" s="39"/>
      <c r="B347" s="40"/>
      <c r="C347" s="18">
        <f t="shared" si="67"/>
        <v>44899</v>
      </c>
      <c r="D347" s="21" t="str">
        <f t="shared" si="68"/>
        <v>Dimanche</v>
      </c>
      <c r="E347" s="28" t="str">
        <f>IF(OR(D347="Samedi",D347="Dimanche"),"",Données!$C$3)</f>
        <v/>
      </c>
      <c r="F347" s="28" t="str">
        <f>IF(OR(D347="Samedi",D347="Dimanche"),"",Données!$D$3)</f>
        <v/>
      </c>
      <c r="G347" s="28" t="str">
        <f>IF(OR(D347="Samedi",D347="Dimanche"),"",Données!$E$3)</f>
        <v/>
      </c>
      <c r="H347" s="28" t="str">
        <f>IF(OR(D347="Samedi",D347="Dimanche"),"",Données!$F$3)</f>
        <v/>
      </c>
      <c r="I347" s="20" t="str">
        <f t="shared" si="70"/>
        <v/>
      </c>
      <c r="J347" s="20"/>
      <c r="K347" s="26" t="str" cm="1">
        <f t="array" ref="K347">IF(OR(C347=$U$19:$U$31),"FERIE","")</f>
        <v/>
      </c>
      <c r="L347" s="22">
        <f t="shared" ref="L347" si="72">IF(D347="Dimanche",SUM(I341:I347),"")</f>
        <v>1.5833333333333335</v>
      </c>
      <c r="M347" s="62"/>
      <c r="N347" s="62"/>
      <c r="O347" s="60"/>
      <c r="P347" s="61"/>
      <c r="Q347" s="63"/>
      <c r="R347" s="64"/>
    </row>
    <row r="348" spans="1:18" ht="14.1" customHeight="1" x14ac:dyDescent="0.2">
      <c r="A348" s="39"/>
      <c r="B348" s="40">
        <v>49</v>
      </c>
      <c r="C348" s="18">
        <f t="shared" si="67"/>
        <v>44900</v>
      </c>
      <c r="D348" s="21" t="str">
        <f t="shared" si="68"/>
        <v>Lundi</v>
      </c>
      <c r="E348" s="28">
        <f>IF(OR(D348="Samedi",D348="Dimanche"),"",Données!$C$3)</f>
        <v>0.35416666666666669</v>
      </c>
      <c r="F348" s="28">
        <f>IF(OR(D348="Samedi",D348="Dimanche"),"",Données!$D$3)</f>
        <v>0.51250000000000007</v>
      </c>
      <c r="G348" s="28">
        <f>IF(OR(D348="Samedi",D348="Dimanche"),"",Données!$E$3)</f>
        <v>0.53680555555555554</v>
      </c>
      <c r="H348" s="28" t="str">
        <f>IF(OR(D348="Samedi",D348="Dimanche"),"",Données!$F$3)</f>
        <v>16:41</v>
      </c>
      <c r="I348" s="20">
        <f t="shared" si="70"/>
        <v>0.31666666666666671</v>
      </c>
      <c r="J348" s="20"/>
      <c r="K348" s="26" t="str" cm="1">
        <f t="array" ref="K348">IF(OR(C348=$U$19:$U$31),"FERIE","")</f>
        <v/>
      </c>
      <c r="L348" s="22"/>
      <c r="M348" s="62"/>
      <c r="N348" s="62"/>
      <c r="O348" s="60"/>
      <c r="P348" s="61"/>
      <c r="Q348" s="63"/>
      <c r="R348" s="64"/>
    </row>
    <row r="349" spans="1:18" ht="14.1" customHeight="1" x14ac:dyDescent="0.2">
      <c r="A349" s="39"/>
      <c r="B349" s="40"/>
      <c r="C349" s="18">
        <f t="shared" si="67"/>
        <v>44901</v>
      </c>
      <c r="D349" s="21" t="str">
        <f t="shared" si="68"/>
        <v>Mardi</v>
      </c>
      <c r="E349" s="28">
        <f>IF(OR(D349="Samedi",D349="Dimanche"),"",Données!$C$3)</f>
        <v>0.35416666666666669</v>
      </c>
      <c r="F349" s="28">
        <f>IF(OR(D349="Samedi",D349="Dimanche"),"",Données!$D$3)</f>
        <v>0.51250000000000007</v>
      </c>
      <c r="G349" s="28">
        <f>IF(OR(D349="Samedi",D349="Dimanche"),"",Données!$E$3)</f>
        <v>0.53680555555555554</v>
      </c>
      <c r="H349" s="28" t="str">
        <f>IF(OR(D349="Samedi",D349="Dimanche"),"",Données!$F$3)</f>
        <v>16:41</v>
      </c>
      <c r="I349" s="20">
        <f t="shared" si="70"/>
        <v>0.31666666666666671</v>
      </c>
      <c r="J349" s="20"/>
      <c r="K349" s="26" t="str" cm="1">
        <f t="array" ref="K349">IF(OR(C349=$U$19:$U$31),"FERIE","")</f>
        <v/>
      </c>
      <c r="L349" s="22"/>
      <c r="M349" s="62"/>
      <c r="N349" s="62"/>
      <c r="O349" s="60"/>
      <c r="P349" s="61"/>
      <c r="Q349" s="63"/>
      <c r="R349" s="64"/>
    </row>
    <row r="350" spans="1:18" ht="14.1" customHeight="1" x14ac:dyDescent="0.2">
      <c r="A350" s="39"/>
      <c r="B350" s="40"/>
      <c r="C350" s="18">
        <f t="shared" si="67"/>
        <v>44902</v>
      </c>
      <c r="D350" s="21" t="str">
        <f t="shared" si="68"/>
        <v>Mercredi</v>
      </c>
      <c r="E350" s="28">
        <f>IF(OR(D350="Samedi",D350="Dimanche"),"",Données!$C$3)</f>
        <v>0.35416666666666669</v>
      </c>
      <c r="F350" s="28">
        <f>IF(OR(D350="Samedi",D350="Dimanche"),"",Données!$D$3)</f>
        <v>0.51250000000000007</v>
      </c>
      <c r="G350" s="28">
        <f>IF(OR(D350="Samedi",D350="Dimanche"),"",Données!$E$3)</f>
        <v>0.53680555555555554</v>
      </c>
      <c r="H350" s="28" t="str">
        <f>IF(OR(D350="Samedi",D350="Dimanche"),"",Données!$F$3)</f>
        <v>16:41</v>
      </c>
      <c r="I350" s="20">
        <f t="shared" si="70"/>
        <v>0.31666666666666671</v>
      </c>
      <c r="J350" s="20"/>
      <c r="K350" s="26" t="str" cm="1">
        <f t="array" ref="K350">IF(OR(C350=$U$19:$U$31),"FERIE","")</f>
        <v/>
      </c>
      <c r="L350" s="22"/>
      <c r="M350" s="62"/>
      <c r="N350" s="62"/>
      <c r="O350" s="60"/>
      <c r="P350" s="61"/>
      <c r="Q350" s="63"/>
      <c r="R350" s="64"/>
    </row>
    <row r="351" spans="1:18" ht="14.1" customHeight="1" x14ac:dyDescent="0.2">
      <c r="A351" s="39"/>
      <c r="B351" s="40"/>
      <c r="C351" s="18">
        <f t="shared" si="67"/>
        <v>44903</v>
      </c>
      <c r="D351" s="21" t="str">
        <f t="shared" si="68"/>
        <v>Jeudi</v>
      </c>
      <c r="E351" s="28">
        <f>IF(OR(D351="Samedi",D351="Dimanche"),"",Données!$C$3)</f>
        <v>0.35416666666666669</v>
      </c>
      <c r="F351" s="28">
        <f>IF(OR(D351="Samedi",D351="Dimanche"),"",Données!$D$3)</f>
        <v>0.51250000000000007</v>
      </c>
      <c r="G351" s="28">
        <f>IF(OR(D351="Samedi",D351="Dimanche"),"",Données!$E$3)</f>
        <v>0.53680555555555554</v>
      </c>
      <c r="H351" s="28" t="str">
        <f>IF(OR(D351="Samedi",D351="Dimanche"),"",Données!$F$3)</f>
        <v>16:41</v>
      </c>
      <c r="I351" s="20">
        <f t="shared" si="70"/>
        <v>0.31666666666666671</v>
      </c>
      <c r="J351" s="20"/>
      <c r="K351" s="26" t="str" cm="1">
        <f t="array" ref="K351">IF(OR(C351=$U$19:$U$31),"FERIE","")</f>
        <v/>
      </c>
      <c r="L351" s="22"/>
      <c r="M351" s="62"/>
      <c r="N351" s="62"/>
      <c r="O351" s="60"/>
      <c r="P351" s="61"/>
      <c r="Q351" s="63"/>
      <c r="R351" s="64"/>
    </row>
    <row r="352" spans="1:18" ht="14.1" customHeight="1" x14ac:dyDescent="0.2">
      <c r="A352" s="39"/>
      <c r="B352" s="40"/>
      <c r="C352" s="18">
        <f t="shared" si="67"/>
        <v>44904</v>
      </c>
      <c r="D352" s="21" t="str">
        <f t="shared" si="68"/>
        <v>Vendredi</v>
      </c>
      <c r="E352" s="28">
        <f>IF(OR(D352="Samedi",D352="Dimanche"),"",Données!$C$3)</f>
        <v>0.35416666666666669</v>
      </c>
      <c r="F352" s="28">
        <f>IF(OR(D352="Samedi",D352="Dimanche"),"",Données!$D$3)</f>
        <v>0.51250000000000007</v>
      </c>
      <c r="G352" s="28">
        <f>IF(OR(D352="Samedi",D352="Dimanche"),"",Données!$E$3)</f>
        <v>0.53680555555555554</v>
      </c>
      <c r="H352" s="28" t="str">
        <f>IF(OR(D352="Samedi",D352="Dimanche"),"",Données!$F$3)</f>
        <v>16:41</v>
      </c>
      <c r="I352" s="20">
        <f t="shared" si="70"/>
        <v>0.31666666666666671</v>
      </c>
      <c r="J352" s="20"/>
      <c r="K352" s="26" t="str" cm="1">
        <f t="array" ref="K352">IF(OR(C352=$U$19:$U$31),"FERIE","")</f>
        <v/>
      </c>
      <c r="L352" s="22"/>
      <c r="M352" s="62"/>
      <c r="N352" s="62"/>
      <c r="O352" s="60"/>
      <c r="P352" s="61"/>
      <c r="Q352" s="63"/>
      <c r="R352" s="64"/>
    </row>
    <row r="353" spans="1:18" ht="14.1" customHeight="1" x14ac:dyDescent="0.2">
      <c r="A353" s="39"/>
      <c r="B353" s="40"/>
      <c r="C353" s="18">
        <f t="shared" si="67"/>
        <v>44905</v>
      </c>
      <c r="D353" s="21" t="str">
        <f t="shared" si="68"/>
        <v>Samedi</v>
      </c>
      <c r="E353" s="28" t="str">
        <f>IF(OR(D353="Samedi",D353="Dimanche"),"",Données!$C$3)</f>
        <v/>
      </c>
      <c r="F353" s="28" t="str">
        <f>IF(OR(D353="Samedi",D353="Dimanche"),"",Données!$D$3)</f>
        <v/>
      </c>
      <c r="G353" s="28" t="str">
        <f>IF(OR(D353="Samedi",D353="Dimanche"),"",Données!$E$3)</f>
        <v/>
      </c>
      <c r="H353" s="28" t="str">
        <f>IF(OR(D353="Samedi",D353="Dimanche"),"",Données!$F$3)</f>
        <v/>
      </c>
      <c r="I353" s="20" t="str">
        <f t="shared" si="70"/>
        <v/>
      </c>
      <c r="J353" s="20"/>
      <c r="K353" s="26" t="str" cm="1">
        <f t="array" ref="K353">IF(OR(C353=$U$19:$U$31),"FERIE","")</f>
        <v/>
      </c>
      <c r="L353" s="22"/>
      <c r="M353" s="62"/>
      <c r="N353" s="62"/>
      <c r="O353" s="60"/>
      <c r="P353" s="61"/>
      <c r="Q353" s="63"/>
      <c r="R353" s="64"/>
    </row>
    <row r="354" spans="1:18" ht="14.1" customHeight="1" x14ac:dyDescent="0.2">
      <c r="A354" s="39"/>
      <c r="B354" s="40"/>
      <c r="C354" s="18">
        <f t="shared" si="67"/>
        <v>44906</v>
      </c>
      <c r="D354" s="21" t="str">
        <f t="shared" si="68"/>
        <v>Dimanche</v>
      </c>
      <c r="E354" s="28" t="str">
        <f>IF(OR(D354="Samedi",D354="Dimanche"),"",Données!$C$3)</f>
        <v/>
      </c>
      <c r="F354" s="28" t="str">
        <f>IF(OR(D354="Samedi",D354="Dimanche"),"",Données!$D$3)</f>
        <v/>
      </c>
      <c r="G354" s="28" t="str">
        <f>IF(OR(D354="Samedi",D354="Dimanche"),"",Données!$E$3)</f>
        <v/>
      </c>
      <c r="H354" s="28" t="str">
        <f>IF(OR(D354="Samedi",D354="Dimanche"),"",Données!$F$3)</f>
        <v/>
      </c>
      <c r="I354" s="20" t="str">
        <f t="shared" si="70"/>
        <v/>
      </c>
      <c r="J354" s="20"/>
      <c r="K354" s="26" t="str" cm="1">
        <f t="array" ref="K354">IF(OR(C354=$U$19:$U$31),"FERIE","")</f>
        <v/>
      </c>
      <c r="L354" s="22">
        <f t="shared" ref="L354" si="73">IF(D354="Dimanche",SUM(I348:I354),"")</f>
        <v>1.5833333333333335</v>
      </c>
      <c r="M354" s="62"/>
      <c r="N354" s="62"/>
      <c r="O354" s="60"/>
      <c r="P354" s="61"/>
      <c r="Q354" s="63"/>
      <c r="R354" s="64"/>
    </row>
    <row r="355" spans="1:18" ht="14.1" customHeight="1" x14ac:dyDescent="0.2">
      <c r="A355" s="39"/>
      <c r="B355" s="40">
        <v>50</v>
      </c>
      <c r="C355" s="18">
        <f t="shared" si="67"/>
        <v>44907</v>
      </c>
      <c r="D355" s="21" t="str">
        <f t="shared" si="68"/>
        <v>Lundi</v>
      </c>
      <c r="E355" s="28">
        <f>IF(OR(D355="Samedi",D355="Dimanche"),"",Données!$C$3)</f>
        <v>0.35416666666666669</v>
      </c>
      <c r="F355" s="28">
        <f>IF(OR(D355="Samedi",D355="Dimanche"),"",Données!$D$3)</f>
        <v>0.51250000000000007</v>
      </c>
      <c r="G355" s="28">
        <f>IF(OR(D355="Samedi",D355="Dimanche"),"",Données!$E$3)</f>
        <v>0.53680555555555554</v>
      </c>
      <c r="H355" s="28" t="str">
        <f>IF(OR(D355="Samedi",D355="Dimanche"),"",Données!$F$3)</f>
        <v>16:41</v>
      </c>
      <c r="I355" s="20">
        <f t="shared" si="70"/>
        <v>0.31666666666666671</v>
      </c>
      <c r="J355" s="20"/>
      <c r="K355" s="26" t="str" cm="1">
        <f t="array" ref="K355">IF(OR(C355=$U$19:$U$31),"FERIE","")</f>
        <v/>
      </c>
      <c r="L355" s="22"/>
      <c r="M355" s="62"/>
      <c r="N355" s="62"/>
      <c r="O355" s="60"/>
      <c r="P355" s="61"/>
      <c r="Q355" s="63"/>
      <c r="R355" s="64"/>
    </row>
    <row r="356" spans="1:18" ht="14.1" customHeight="1" x14ac:dyDescent="0.2">
      <c r="A356" s="39"/>
      <c r="B356" s="40"/>
      <c r="C356" s="18">
        <f t="shared" si="67"/>
        <v>44908</v>
      </c>
      <c r="D356" s="21" t="str">
        <f t="shared" si="68"/>
        <v>Mardi</v>
      </c>
      <c r="E356" s="28">
        <f>IF(OR(D356="Samedi",D356="Dimanche"),"",Données!$C$3)</f>
        <v>0.35416666666666669</v>
      </c>
      <c r="F356" s="28">
        <f>IF(OR(D356="Samedi",D356="Dimanche"),"",Données!$D$3)</f>
        <v>0.51250000000000007</v>
      </c>
      <c r="G356" s="28">
        <f>IF(OR(D356="Samedi",D356="Dimanche"),"",Données!$E$3)</f>
        <v>0.53680555555555554</v>
      </c>
      <c r="H356" s="28" t="str">
        <f>IF(OR(D356="Samedi",D356="Dimanche"),"",Données!$F$3)</f>
        <v>16:41</v>
      </c>
      <c r="I356" s="20">
        <f t="shared" si="70"/>
        <v>0.31666666666666671</v>
      </c>
      <c r="J356" s="20"/>
      <c r="K356" s="26" t="str" cm="1">
        <f t="array" ref="K356">IF(OR(C356=$U$19:$U$31),"FERIE","")</f>
        <v/>
      </c>
      <c r="L356" s="22"/>
      <c r="M356" s="62"/>
      <c r="N356" s="62"/>
      <c r="O356" s="60"/>
      <c r="P356" s="61"/>
      <c r="Q356" s="63"/>
      <c r="R356" s="64"/>
    </row>
    <row r="357" spans="1:18" ht="14.1" customHeight="1" x14ac:dyDescent="0.2">
      <c r="A357" s="39"/>
      <c r="B357" s="40"/>
      <c r="C357" s="18">
        <f t="shared" si="67"/>
        <v>44909</v>
      </c>
      <c r="D357" s="21" t="str">
        <f t="shared" si="68"/>
        <v>Mercredi</v>
      </c>
      <c r="E357" s="28">
        <f>IF(OR(D357="Samedi",D357="Dimanche"),"",Données!$C$3)</f>
        <v>0.35416666666666669</v>
      </c>
      <c r="F357" s="28">
        <f>IF(OR(D357="Samedi",D357="Dimanche"),"",Données!$D$3)</f>
        <v>0.51250000000000007</v>
      </c>
      <c r="G357" s="28">
        <f>IF(OR(D357="Samedi",D357="Dimanche"),"",Données!$E$3)</f>
        <v>0.53680555555555554</v>
      </c>
      <c r="H357" s="28" t="str">
        <f>IF(OR(D357="Samedi",D357="Dimanche"),"",Données!$F$3)</f>
        <v>16:41</v>
      </c>
      <c r="I357" s="20">
        <f t="shared" si="70"/>
        <v>0.31666666666666671</v>
      </c>
      <c r="J357" s="20"/>
      <c r="K357" s="26" t="str" cm="1">
        <f t="array" ref="K357">IF(OR(C357=$U$19:$U$31),"FERIE","")</f>
        <v/>
      </c>
      <c r="L357" s="22"/>
      <c r="M357" s="62"/>
      <c r="N357" s="62"/>
      <c r="O357" s="60"/>
      <c r="P357" s="61"/>
      <c r="Q357" s="63"/>
      <c r="R357" s="64"/>
    </row>
    <row r="358" spans="1:18" ht="14.1" customHeight="1" x14ac:dyDescent="0.2">
      <c r="A358" s="39"/>
      <c r="B358" s="40"/>
      <c r="C358" s="18">
        <f t="shared" si="67"/>
        <v>44910</v>
      </c>
      <c r="D358" s="21" t="str">
        <f t="shared" si="68"/>
        <v>Jeudi</v>
      </c>
      <c r="E358" s="28">
        <f>IF(OR(D358="Samedi",D358="Dimanche"),"",Données!$C$3)</f>
        <v>0.35416666666666669</v>
      </c>
      <c r="F358" s="28">
        <f>IF(OR(D358="Samedi",D358="Dimanche"),"",Données!$D$3)</f>
        <v>0.51250000000000007</v>
      </c>
      <c r="G358" s="28">
        <f>IF(OR(D358="Samedi",D358="Dimanche"),"",Données!$E$3)</f>
        <v>0.53680555555555554</v>
      </c>
      <c r="H358" s="28" t="str">
        <f>IF(OR(D358="Samedi",D358="Dimanche"),"",Données!$F$3)</f>
        <v>16:41</v>
      </c>
      <c r="I358" s="20">
        <f t="shared" si="70"/>
        <v>0.31666666666666671</v>
      </c>
      <c r="J358" s="20"/>
      <c r="K358" s="26" t="str" cm="1">
        <f t="array" ref="K358">IF(OR(C358=$U$19:$U$31),"FERIE","")</f>
        <v/>
      </c>
      <c r="L358" s="22"/>
      <c r="M358" s="62"/>
      <c r="N358" s="62"/>
      <c r="O358" s="60"/>
      <c r="P358" s="61"/>
      <c r="Q358" s="63"/>
      <c r="R358" s="64"/>
    </row>
    <row r="359" spans="1:18" ht="14.1" customHeight="1" x14ac:dyDescent="0.2">
      <c r="A359" s="39"/>
      <c r="B359" s="40"/>
      <c r="C359" s="18">
        <f t="shared" si="67"/>
        <v>44911</v>
      </c>
      <c r="D359" s="21" t="str">
        <f t="shared" si="68"/>
        <v>Vendredi</v>
      </c>
      <c r="E359" s="28">
        <f>IF(OR(D359="Samedi",D359="Dimanche"),"",Données!$C$3)</f>
        <v>0.35416666666666669</v>
      </c>
      <c r="F359" s="28">
        <f>IF(OR(D359="Samedi",D359="Dimanche"),"",Données!$D$3)</f>
        <v>0.51250000000000007</v>
      </c>
      <c r="G359" s="28">
        <f>IF(OR(D359="Samedi",D359="Dimanche"),"",Données!$E$3)</f>
        <v>0.53680555555555554</v>
      </c>
      <c r="H359" s="28" t="str">
        <f>IF(OR(D359="Samedi",D359="Dimanche"),"",Données!$F$3)</f>
        <v>16:41</v>
      </c>
      <c r="I359" s="20">
        <f t="shared" si="70"/>
        <v>0.31666666666666671</v>
      </c>
      <c r="J359" s="20"/>
      <c r="K359" s="26" t="str" cm="1">
        <f t="array" ref="K359">IF(OR(C359=$U$19:$U$31),"FERIE","")</f>
        <v/>
      </c>
      <c r="L359" s="22"/>
      <c r="M359" s="62"/>
      <c r="N359" s="62"/>
      <c r="O359" s="60"/>
      <c r="P359" s="61"/>
      <c r="Q359" s="63"/>
      <c r="R359" s="64"/>
    </row>
    <row r="360" spans="1:18" ht="14.1" customHeight="1" x14ac:dyDescent="0.2">
      <c r="A360" s="39"/>
      <c r="B360" s="40"/>
      <c r="C360" s="18">
        <f t="shared" si="67"/>
        <v>44912</v>
      </c>
      <c r="D360" s="21" t="str">
        <f t="shared" si="68"/>
        <v>Samedi</v>
      </c>
      <c r="E360" s="28" t="str">
        <f>IF(OR(D360="Samedi",D360="Dimanche"),"",Données!$C$3)</f>
        <v/>
      </c>
      <c r="F360" s="28" t="str">
        <f>IF(OR(D360="Samedi",D360="Dimanche"),"",Données!$D$3)</f>
        <v/>
      </c>
      <c r="G360" s="28" t="str">
        <f>IF(OR(D360="Samedi",D360="Dimanche"),"",Données!$E$3)</f>
        <v/>
      </c>
      <c r="H360" s="28" t="str">
        <f>IF(OR(D360="Samedi",D360="Dimanche"),"",Données!$F$3)</f>
        <v/>
      </c>
      <c r="I360" s="20" t="str">
        <f t="shared" si="70"/>
        <v/>
      </c>
      <c r="J360" s="20"/>
      <c r="K360" s="26" t="str" cm="1">
        <f t="array" ref="K360">IF(OR(C360=$U$19:$U$31),"FERIE","")</f>
        <v/>
      </c>
      <c r="L360" s="22"/>
      <c r="M360" s="62"/>
      <c r="N360" s="62"/>
      <c r="O360" s="60"/>
      <c r="P360" s="61"/>
      <c r="Q360" s="63"/>
      <c r="R360" s="64"/>
    </row>
    <row r="361" spans="1:18" ht="14.1" customHeight="1" x14ac:dyDescent="0.2">
      <c r="A361" s="39"/>
      <c r="B361" s="40"/>
      <c r="C361" s="18">
        <f t="shared" si="67"/>
        <v>44913</v>
      </c>
      <c r="D361" s="21" t="str">
        <f t="shared" si="68"/>
        <v>Dimanche</v>
      </c>
      <c r="E361" s="28" t="str">
        <f>IF(OR(D361="Samedi",D361="Dimanche"),"",Données!$C$3)</f>
        <v/>
      </c>
      <c r="F361" s="28" t="str">
        <f>IF(OR(D361="Samedi",D361="Dimanche"),"",Données!$D$3)</f>
        <v/>
      </c>
      <c r="G361" s="28" t="str">
        <f>IF(OR(D361="Samedi",D361="Dimanche"),"",Données!$E$3)</f>
        <v/>
      </c>
      <c r="H361" s="28" t="str">
        <f>IF(OR(D361="Samedi",D361="Dimanche"),"",Données!$F$3)</f>
        <v/>
      </c>
      <c r="I361" s="20" t="str">
        <f t="shared" si="70"/>
        <v/>
      </c>
      <c r="J361" s="20"/>
      <c r="K361" s="26" t="str" cm="1">
        <f t="array" ref="K361">IF(OR(C361=$U$19:$U$31),"FERIE","")</f>
        <v/>
      </c>
      <c r="L361" s="22">
        <f t="shared" ref="L361" si="74">IF(D361="Dimanche",SUM(I355:I361),"")</f>
        <v>1.5833333333333335</v>
      </c>
      <c r="M361" s="62"/>
      <c r="N361" s="62"/>
      <c r="O361" s="60"/>
      <c r="P361" s="61"/>
      <c r="Q361" s="63"/>
      <c r="R361" s="64"/>
    </row>
    <row r="362" spans="1:18" ht="14.1" customHeight="1" x14ac:dyDescent="0.2">
      <c r="A362" s="39"/>
      <c r="B362" s="40">
        <v>51</v>
      </c>
      <c r="C362" s="18">
        <f t="shared" si="67"/>
        <v>44914</v>
      </c>
      <c r="D362" s="21" t="str">
        <f t="shared" si="68"/>
        <v>Lundi</v>
      </c>
      <c r="E362" s="28">
        <f>IF(OR(D362="Samedi",D362="Dimanche"),"",Données!$C$3)</f>
        <v>0.35416666666666669</v>
      </c>
      <c r="F362" s="28">
        <f>IF(OR(D362="Samedi",D362="Dimanche"),"",Données!$D$3)</f>
        <v>0.51250000000000007</v>
      </c>
      <c r="G362" s="28">
        <f>IF(OR(D362="Samedi",D362="Dimanche"),"",Données!$E$3)</f>
        <v>0.53680555555555554</v>
      </c>
      <c r="H362" s="28" t="str">
        <f>IF(OR(D362="Samedi",D362="Dimanche"),"",Données!$F$3)</f>
        <v>16:41</v>
      </c>
      <c r="I362" s="20">
        <f t="shared" si="70"/>
        <v>0.31666666666666671</v>
      </c>
      <c r="J362" s="20"/>
      <c r="K362" s="26" t="str" cm="1">
        <f t="array" ref="K362">IF(OR(C362=$U$19:$U$31),"FERIE","")</f>
        <v/>
      </c>
      <c r="L362" s="22"/>
      <c r="M362" s="62"/>
      <c r="N362" s="62"/>
      <c r="O362" s="60"/>
      <c r="P362" s="61"/>
      <c r="Q362" s="63"/>
      <c r="R362" s="64"/>
    </row>
    <row r="363" spans="1:18" ht="14.1" customHeight="1" x14ac:dyDescent="0.2">
      <c r="A363" s="39"/>
      <c r="B363" s="40"/>
      <c r="C363" s="18">
        <f t="shared" si="67"/>
        <v>44915</v>
      </c>
      <c r="D363" s="21" t="str">
        <f t="shared" si="68"/>
        <v>Mardi</v>
      </c>
      <c r="E363" s="28">
        <f>IF(OR(D363="Samedi",D363="Dimanche"),"",Données!$C$3)</f>
        <v>0.35416666666666669</v>
      </c>
      <c r="F363" s="28">
        <f>IF(OR(D363="Samedi",D363="Dimanche"),"",Données!$D$3)</f>
        <v>0.51250000000000007</v>
      </c>
      <c r="G363" s="28">
        <f>IF(OR(D363="Samedi",D363="Dimanche"),"",Données!$E$3)</f>
        <v>0.53680555555555554</v>
      </c>
      <c r="H363" s="28" t="str">
        <f>IF(OR(D363="Samedi",D363="Dimanche"),"",Données!$F$3)</f>
        <v>16:41</v>
      </c>
      <c r="I363" s="20">
        <f t="shared" si="70"/>
        <v>0.31666666666666671</v>
      </c>
      <c r="J363" s="20"/>
      <c r="K363" s="26" t="str" cm="1">
        <f t="array" ref="K363">IF(OR(C363=$U$19:$U$31),"FERIE","")</f>
        <v/>
      </c>
      <c r="L363" s="22"/>
      <c r="M363" s="62"/>
      <c r="N363" s="62"/>
      <c r="O363" s="60"/>
      <c r="P363" s="61"/>
      <c r="Q363" s="63"/>
      <c r="R363" s="64"/>
    </row>
    <row r="364" spans="1:18" ht="14.1" customHeight="1" x14ac:dyDescent="0.2">
      <c r="A364" s="39"/>
      <c r="B364" s="40"/>
      <c r="C364" s="18">
        <f t="shared" si="67"/>
        <v>44916</v>
      </c>
      <c r="D364" s="21" t="str">
        <f t="shared" si="68"/>
        <v>Mercredi</v>
      </c>
      <c r="E364" s="28">
        <f>IF(OR(D364="Samedi",D364="Dimanche"),"",Données!$C$3)</f>
        <v>0.35416666666666669</v>
      </c>
      <c r="F364" s="28">
        <f>IF(OR(D364="Samedi",D364="Dimanche"),"",Données!$D$3)</f>
        <v>0.51250000000000007</v>
      </c>
      <c r="G364" s="28">
        <f>IF(OR(D364="Samedi",D364="Dimanche"),"",Données!$E$3)</f>
        <v>0.53680555555555554</v>
      </c>
      <c r="H364" s="28" t="str">
        <f>IF(OR(D364="Samedi",D364="Dimanche"),"",Données!$F$3)</f>
        <v>16:41</v>
      </c>
      <c r="I364" s="20">
        <f t="shared" si="70"/>
        <v>0.31666666666666671</v>
      </c>
      <c r="J364" s="20"/>
      <c r="K364" s="26" t="str" cm="1">
        <f t="array" ref="K364">IF(OR(C364=$U$19:$U$31),"FERIE","")</f>
        <v/>
      </c>
      <c r="L364" s="22"/>
      <c r="M364" s="62"/>
      <c r="N364" s="62"/>
      <c r="O364" s="60"/>
      <c r="P364" s="61"/>
      <c r="Q364" s="63"/>
      <c r="R364" s="64"/>
    </row>
    <row r="365" spans="1:18" ht="14.1" customHeight="1" x14ac:dyDescent="0.2">
      <c r="A365" s="39"/>
      <c r="B365" s="40"/>
      <c r="C365" s="18">
        <f t="shared" si="67"/>
        <v>44917</v>
      </c>
      <c r="D365" s="21" t="str">
        <f t="shared" si="68"/>
        <v>Jeudi</v>
      </c>
      <c r="E365" s="28">
        <f>IF(OR(D365="Samedi",D365="Dimanche"),"",Données!$C$3)</f>
        <v>0.35416666666666669</v>
      </c>
      <c r="F365" s="28">
        <f>IF(OR(D365="Samedi",D365="Dimanche"),"",Données!$D$3)</f>
        <v>0.51250000000000007</v>
      </c>
      <c r="G365" s="28">
        <f>IF(OR(D365="Samedi",D365="Dimanche"),"",Données!$E$3)</f>
        <v>0.53680555555555554</v>
      </c>
      <c r="H365" s="28" t="str">
        <f>IF(OR(D365="Samedi",D365="Dimanche"),"",Données!$F$3)</f>
        <v>16:41</v>
      </c>
      <c r="I365" s="20">
        <f t="shared" si="70"/>
        <v>0.31666666666666671</v>
      </c>
      <c r="J365" s="20"/>
      <c r="K365" s="26" t="str" cm="1">
        <f t="array" ref="K365">IF(OR(C365=$U$19:$U$31),"FERIE","")</f>
        <v/>
      </c>
      <c r="L365" s="22"/>
      <c r="M365" s="62"/>
      <c r="N365" s="62"/>
      <c r="O365" s="60"/>
      <c r="P365" s="61"/>
      <c r="Q365" s="63"/>
      <c r="R365" s="64"/>
    </row>
    <row r="366" spans="1:18" ht="14.1" customHeight="1" x14ac:dyDescent="0.2">
      <c r="A366" s="39"/>
      <c r="B366" s="40"/>
      <c r="C366" s="18">
        <f t="shared" si="67"/>
        <v>44918</v>
      </c>
      <c r="D366" s="21" t="str">
        <f t="shared" si="68"/>
        <v>Vendredi</v>
      </c>
      <c r="E366" s="28">
        <f>IF(OR(D366="Samedi",D366="Dimanche"),"",Données!$C$3)</f>
        <v>0.35416666666666669</v>
      </c>
      <c r="F366" s="28">
        <f>IF(OR(D366="Samedi",D366="Dimanche"),"",Données!$D$3)</f>
        <v>0.51250000000000007</v>
      </c>
      <c r="G366" s="28">
        <f>IF(OR(D366="Samedi",D366="Dimanche"),"",Données!$E$3)</f>
        <v>0.53680555555555554</v>
      </c>
      <c r="H366" s="28" t="str">
        <f>IF(OR(D366="Samedi",D366="Dimanche"),"",Données!$F$3)</f>
        <v>16:41</v>
      </c>
      <c r="I366" s="20">
        <f t="shared" si="70"/>
        <v>0.31666666666666671</v>
      </c>
      <c r="J366" s="20"/>
      <c r="K366" s="26" t="str" cm="1">
        <f t="array" ref="K366">IF(OR(C366=$U$19:$U$31),"FERIE","")</f>
        <v/>
      </c>
      <c r="L366" s="22"/>
      <c r="M366" s="62"/>
      <c r="N366" s="62"/>
      <c r="O366" s="60"/>
      <c r="P366" s="61"/>
      <c r="Q366" s="63"/>
      <c r="R366" s="64"/>
    </row>
    <row r="367" spans="1:18" ht="14.1" customHeight="1" x14ac:dyDescent="0.2">
      <c r="A367" s="39"/>
      <c r="B367" s="40"/>
      <c r="C367" s="18">
        <f t="shared" si="67"/>
        <v>44919</v>
      </c>
      <c r="D367" s="21" t="str">
        <f t="shared" si="68"/>
        <v>Samedi</v>
      </c>
      <c r="E367" s="28" t="str">
        <f>IF(OR(D367="Samedi",D367="Dimanche"),"",Données!$C$3)</f>
        <v/>
      </c>
      <c r="F367" s="28" t="str">
        <f>IF(OR(D367="Samedi",D367="Dimanche"),"",Données!$D$3)</f>
        <v/>
      </c>
      <c r="G367" s="28" t="str">
        <f>IF(OR(D367="Samedi",D367="Dimanche"),"",Données!$E$3)</f>
        <v/>
      </c>
      <c r="H367" s="28" t="str">
        <f>IF(OR(D367="Samedi",D367="Dimanche"),"",Données!$F$3)</f>
        <v/>
      </c>
      <c r="I367" s="20" t="str">
        <f t="shared" si="70"/>
        <v/>
      </c>
      <c r="J367" s="20"/>
      <c r="K367" s="26" t="str" cm="1">
        <f t="array" ref="K367">IF(OR(C367=$U$19:$U$31),"FERIE","")</f>
        <v/>
      </c>
      <c r="L367" s="22"/>
      <c r="M367" s="62"/>
      <c r="N367" s="62"/>
      <c r="O367" s="60"/>
      <c r="P367" s="61"/>
      <c r="Q367" s="63"/>
      <c r="R367" s="64"/>
    </row>
    <row r="368" spans="1:18" ht="14.1" customHeight="1" x14ac:dyDescent="0.2">
      <c r="A368" s="39"/>
      <c r="B368" s="40"/>
      <c r="C368" s="18">
        <f t="shared" si="67"/>
        <v>44920</v>
      </c>
      <c r="D368" s="21" t="str">
        <f t="shared" si="68"/>
        <v>Dimanche</v>
      </c>
      <c r="E368" s="28" t="str">
        <f>IF(OR(D368="Samedi",D368="Dimanche"),"",Données!$C$3)</f>
        <v/>
      </c>
      <c r="F368" s="28" t="str">
        <f>IF(OR(D368="Samedi",D368="Dimanche"),"",Données!$D$3)</f>
        <v/>
      </c>
      <c r="G368" s="28" t="str">
        <f>IF(OR(D368="Samedi",D368="Dimanche"),"",Données!$E$3)</f>
        <v/>
      </c>
      <c r="H368" s="28" t="str">
        <f>IF(OR(D368="Samedi",D368="Dimanche"),"",Données!$F$3)</f>
        <v/>
      </c>
      <c r="I368" s="20" t="str">
        <f t="shared" si="70"/>
        <v/>
      </c>
      <c r="J368" s="20"/>
      <c r="K368" s="26" t="str" cm="1">
        <f t="array" ref="K368">IF(OR(C368=$U$19:$U$31),"FERIE","")</f>
        <v>FERIE</v>
      </c>
      <c r="L368" s="22">
        <f>IF(D368="Dimanche",SUM(I362:I368),"")</f>
        <v>1.5833333333333335</v>
      </c>
      <c r="M368" s="62"/>
      <c r="N368" s="62"/>
      <c r="O368" s="60"/>
      <c r="P368" s="61"/>
      <c r="Q368" s="63"/>
      <c r="R368" s="64"/>
    </row>
    <row r="369" spans="1:18" ht="14.1" customHeight="1" x14ac:dyDescent="0.2">
      <c r="A369" s="39"/>
      <c r="B369" s="40">
        <v>52</v>
      </c>
      <c r="C369" s="18">
        <f t="shared" si="67"/>
        <v>44921</v>
      </c>
      <c r="D369" s="21" t="str">
        <f t="shared" si="68"/>
        <v>Lundi</v>
      </c>
      <c r="E369" s="28">
        <f>IF(OR(D369="Samedi",D369="Dimanche"),"",Données!$C$3)</f>
        <v>0.35416666666666669</v>
      </c>
      <c r="F369" s="28">
        <f>IF(OR(D369="Samedi",D369="Dimanche"),"",Données!$D$3)</f>
        <v>0.51250000000000007</v>
      </c>
      <c r="G369" s="28">
        <f>IF(OR(D369="Samedi",D369="Dimanche"),"",Données!$E$3)</f>
        <v>0.53680555555555554</v>
      </c>
      <c r="H369" s="28" t="str">
        <f>IF(OR(D369="Samedi",D369="Dimanche"),"",Données!$F$3)</f>
        <v>16:41</v>
      </c>
      <c r="I369" s="20">
        <f t="shared" si="70"/>
        <v>0.31666666666666671</v>
      </c>
      <c r="J369" s="20"/>
      <c r="K369" s="26" t="str" cm="1">
        <f t="array" ref="K369">IF(OR(C369=$U$19:$U$31),"FERIE","")</f>
        <v/>
      </c>
      <c r="L369" s="22"/>
      <c r="M369" s="62"/>
      <c r="N369" s="62"/>
      <c r="O369" s="60"/>
      <c r="P369" s="61"/>
      <c r="Q369" s="63"/>
      <c r="R369" s="64"/>
    </row>
    <row r="370" spans="1:18" ht="14.1" customHeight="1" x14ac:dyDescent="0.2">
      <c r="A370" s="39"/>
      <c r="B370" s="40"/>
      <c r="C370" s="18">
        <f t="shared" si="67"/>
        <v>44922</v>
      </c>
      <c r="D370" s="21" t="str">
        <f t="shared" si="68"/>
        <v>Mardi</v>
      </c>
      <c r="E370" s="28">
        <f>IF(OR(D370="Samedi",D370="Dimanche"),"",Données!$C$3)</f>
        <v>0.35416666666666669</v>
      </c>
      <c r="F370" s="28">
        <f>IF(OR(D370="Samedi",D370="Dimanche"),"",Données!$D$3)</f>
        <v>0.51250000000000007</v>
      </c>
      <c r="G370" s="28">
        <f>IF(OR(D370="Samedi",D370="Dimanche"),"",Données!$E$3)</f>
        <v>0.53680555555555554</v>
      </c>
      <c r="H370" s="28" t="str">
        <f>IF(OR(D370="Samedi",D370="Dimanche"),"",Données!$F$3)</f>
        <v>16:41</v>
      </c>
      <c r="I370" s="20">
        <f t="shared" si="70"/>
        <v>0.31666666666666671</v>
      </c>
      <c r="J370" s="20"/>
      <c r="K370" s="26" t="str" cm="1">
        <f t="array" ref="K370">IF(OR(C370=$U$19:$U$31),"FERIE","")</f>
        <v/>
      </c>
      <c r="L370" s="22"/>
      <c r="M370" s="62"/>
      <c r="N370" s="62"/>
      <c r="O370" s="60"/>
      <c r="P370" s="61"/>
      <c r="Q370" s="63"/>
      <c r="R370" s="64"/>
    </row>
    <row r="371" spans="1:18" ht="14.1" customHeight="1" x14ac:dyDescent="0.2">
      <c r="A371" s="39"/>
      <c r="B371" s="40"/>
      <c r="C371" s="18">
        <f t="shared" si="67"/>
        <v>44923</v>
      </c>
      <c r="D371" s="21" t="str">
        <f t="shared" si="68"/>
        <v>Mercredi</v>
      </c>
      <c r="E371" s="28">
        <f>IF(OR(D371="Samedi",D371="Dimanche"),"",Données!$C$3)</f>
        <v>0.35416666666666669</v>
      </c>
      <c r="F371" s="28">
        <f>IF(OR(D371="Samedi",D371="Dimanche"),"",Données!$D$3)</f>
        <v>0.51250000000000007</v>
      </c>
      <c r="G371" s="28">
        <f>IF(OR(D371="Samedi",D371="Dimanche"),"",Données!$E$3)</f>
        <v>0.53680555555555554</v>
      </c>
      <c r="H371" s="28" t="str">
        <f>IF(OR(D371="Samedi",D371="Dimanche"),"",Données!$F$3)</f>
        <v>16:41</v>
      </c>
      <c r="I371" s="20">
        <f t="shared" si="70"/>
        <v>0.31666666666666671</v>
      </c>
      <c r="J371" s="20"/>
      <c r="K371" s="26" t="str" cm="1">
        <f t="array" ref="K371">IF(OR(C371=$U$19:$U$31),"FERIE","")</f>
        <v/>
      </c>
      <c r="L371" s="22"/>
      <c r="M371" s="62"/>
      <c r="N371" s="62"/>
      <c r="O371" s="60"/>
      <c r="P371" s="61"/>
      <c r="Q371" s="63"/>
      <c r="R371" s="64"/>
    </row>
    <row r="372" spans="1:18" ht="14.1" customHeight="1" x14ac:dyDescent="0.2">
      <c r="A372" s="39"/>
      <c r="B372" s="40"/>
      <c r="C372" s="18">
        <f t="shared" si="67"/>
        <v>44924</v>
      </c>
      <c r="D372" s="21" t="str">
        <f t="shared" si="68"/>
        <v>Jeudi</v>
      </c>
      <c r="E372" s="28">
        <f>IF(OR(D372="Samedi",D372="Dimanche"),"",Données!$C$3)</f>
        <v>0.35416666666666669</v>
      </c>
      <c r="F372" s="28">
        <f>IF(OR(D372="Samedi",D372="Dimanche"),"",Données!$D$3)</f>
        <v>0.51250000000000007</v>
      </c>
      <c r="G372" s="28">
        <f>IF(OR(D372="Samedi",D372="Dimanche"),"",Données!$E$3)</f>
        <v>0.53680555555555554</v>
      </c>
      <c r="H372" s="28" t="str">
        <f>IF(OR(D372="Samedi",D372="Dimanche"),"",Données!$F$3)</f>
        <v>16:41</v>
      </c>
      <c r="I372" s="20">
        <f t="shared" si="70"/>
        <v>0.31666666666666671</v>
      </c>
      <c r="J372" s="20"/>
      <c r="K372" s="26" t="str" cm="1">
        <f t="array" ref="K372">IF(OR(C372=$U$19:$U$31),"FERIE","")</f>
        <v/>
      </c>
      <c r="L372" s="22"/>
      <c r="M372" s="62"/>
      <c r="N372" s="62"/>
      <c r="O372" s="60"/>
      <c r="P372" s="61"/>
      <c r="Q372" s="63"/>
      <c r="R372" s="64"/>
    </row>
    <row r="373" spans="1:18" ht="14.1" customHeight="1" x14ac:dyDescent="0.2">
      <c r="A373" s="39"/>
      <c r="B373" s="40"/>
      <c r="C373" s="18">
        <f t="shared" si="67"/>
        <v>44925</v>
      </c>
      <c r="D373" s="21" t="str">
        <f t="shared" si="68"/>
        <v>Vendredi</v>
      </c>
      <c r="E373" s="28">
        <f>IF(OR(D373="Samedi",D373="Dimanche"),"",Données!$C$3)</f>
        <v>0.35416666666666669</v>
      </c>
      <c r="F373" s="28">
        <f>IF(OR(D373="Samedi",D373="Dimanche"),"",Données!$D$3)</f>
        <v>0.51250000000000007</v>
      </c>
      <c r="G373" s="28">
        <f>IF(OR(D373="Samedi",D373="Dimanche"),"",Données!$E$3)</f>
        <v>0.53680555555555554</v>
      </c>
      <c r="H373" s="28" t="str">
        <f>IF(OR(D373="Samedi",D373="Dimanche"),"",Données!$F$3)</f>
        <v>16:41</v>
      </c>
      <c r="I373" s="20">
        <f t="shared" si="70"/>
        <v>0.31666666666666671</v>
      </c>
      <c r="J373" s="20"/>
      <c r="K373" s="26" t="str" cm="1">
        <f t="array" ref="K373">IF(OR(C373=$U$19:$U$31),"FERIE","")</f>
        <v/>
      </c>
      <c r="L373" s="22"/>
      <c r="M373" s="62"/>
      <c r="N373" s="62"/>
      <c r="O373" s="60"/>
      <c r="P373" s="61"/>
      <c r="Q373" s="63"/>
      <c r="R373" s="64"/>
    </row>
    <row r="374" spans="1:18" ht="14.1" customHeight="1" x14ac:dyDescent="0.2">
      <c r="A374" s="39"/>
      <c r="B374" s="40"/>
      <c r="C374" s="29">
        <f t="shared" si="67"/>
        <v>44926</v>
      </c>
      <c r="D374" s="21" t="str">
        <f t="shared" si="68"/>
        <v>Samedi</v>
      </c>
      <c r="E374" s="28" t="str">
        <f>IF(OR(D374="Samedi",D374="Dimanche"),"",Données!$C$3)</f>
        <v/>
      </c>
      <c r="F374" s="28" t="str">
        <f>IF(OR(D374="Samedi",D374="Dimanche"),"",Données!$D$3)</f>
        <v/>
      </c>
      <c r="G374" s="28" t="str">
        <f>IF(OR(D374="Samedi",D374="Dimanche"),"",Données!$E$3)</f>
        <v/>
      </c>
      <c r="H374" s="28" t="str">
        <f>IF(OR(D374="Samedi",D374="Dimanche"),"",Données!$F$3)</f>
        <v/>
      </c>
      <c r="I374" s="20" t="str">
        <f t="shared" si="70"/>
        <v/>
      </c>
      <c r="J374" s="20"/>
      <c r="K374" s="26" t="str" cm="1">
        <f t="array" ref="K374">IF(OR(C374=$U$19:$U$31),"FERIE","")</f>
        <v/>
      </c>
      <c r="L374" s="22"/>
      <c r="M374" s="62"/>
      <c r="N374" s="62"/>
      <c r="O374" s="60"/>
      <c r="P374" s="61"/>
      <c r="Q374" s="63"/>
      <c r="R374" s="64"/>
    </row>
    <row r="375" spans="1:18" ht="14.1" customHeight="1" x14ac:dyDescent="0.2"/>
    <row r="376" spans="1:18" ht="14.1" customHeight="1" x14ac:dyDescent="0.2"/>
    <row r="377" spans="1:18" ht="12.75" customHeight="1" x14ac:dyDescent="0.2"/>
    <row r="378" spans="1:18" ht="12.75" customHeight="1" x14ac:dyDescent="0.2"/>
    <row r="379" spans="1:18" ht="12.75" customHeight="1" x14ac:dyDescent="0.2"/>
    <row r="380" spans="1:18" ht="12.75" customHeight="1" x14ac:dyDescent="0.2"/>
    <row r="381" spans="1:18" ht="12.75" customHeight="1" x14ac:dyDescent="0.2"/>
    <row r="382" spans="1:18" ht="12.75" customHeight="1" x14ac:dyDescent="0.2"/>
    <row r="383" spans="1:18" ht="12.75" customHeight="1" x14ac:dyDescent="0.2"/>
    <row r="384" spans="1:18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</sheetData>
  <mergeCells count="139">
    <mergeCell ref="M69:M99"/>
    <mergeCell ref="M100:M129"/>
    <mergeCell ref="M130:M160"/>
    <mergeCell ref="M161:M190"/>
    <mergeCell ref="M191:M221"/>
    <mergeCell ref="M222:M252"/>
    <mergeCell ref="M253:M282"/>
    <mergeCell ref="M283:M313"/>
    <mergeCell ref="M314:M343"/>
    <mergeCell ref="R344:R374"/>
    <mergeCell ref="B348:B354"/>
    <mergeCell ref="B355:B361"/>
    <mergeCell ref="B362:B368"/>
    <mergeCell ref="B369:B374"/>
    <mergeCell ref="R314:R343"/>
    <mergeCell ref="B320:B326"/>
    <mergeCell ref="B327:B333"/>
    <mergeCell ref="B334:B340"/>
    <mergeCell ref="B341:B347"/>
    <mergeCell ref="M344:M374"/>
    <mergeCell ref="A344:A374"/>
    <mergeCell ref="N344:N374"/>
    <mergeCell ref="O344:O374"/>
    <mergeCell ref="P344:P374"/>
    <mergeCell ref="Q344:Q374"/>
    <mergeCell ref="B313:B319"/>
    <mergeCell ref="A314:A343"/>
    <mergeCell ref="N314:N343"/>
    <mergeCell ref="O314:O343"/>
    <mergeCell ref="P314:P343"/>
    <mergeCell ref="Q314:Q343"/>
    <mergeCell ref="A283:A313"/>
    <mergeCell ref="N283:N313"/>
    <mergeCell ref="O283:O313"/>
    <mergeCell ref="P283:P313"/>
    <mergeCell ref="Q283:Q313"/>
    <mergeCell ref="R283:R313"/>
    <mergeCell ref="B285:B291"/>
    <mergeCell ref="B292:B298"/>
    <mergeCell ref="B299:B305"/>
    <mergeCell ref="B306:B312"/>
    <mergeCell ref="A253:A282"/>
    <mergeCell ref="N253:N282"/>
    <mergeCell ref="O253:O282"/>
    <mergeCell ref="P253:P282"/>
    <mergeCell ref="Q253:Q282"/>
    <mergeCell ref="R253:R282"/>
    <mergeCell ref="B257:B263"/>
    <mergeCell ref="B264:B270"/>
    <mergeCell ref="B271:B277"/>
    <mergeCell ref="B278:B284"/>
    <mergeCell ref="Q222:Q252"/>
    <mergeCell ref="R222:R252"/>
    <mergeCell ref="B229:B235"/>
    <mergeCell ref="B236:B242"/>
    <mergeCell ref="B243:B249"/>
    <mergeCell ref="B250:B256"/>
    <mergeCell ref="R191:R221"/>
    <mergeCell ref="B194:B200"/>
    <mergeCell ref="B201:B207"/>
    <mergeCell ref="B208:B214"/>
    <mergeCell ref="B215:B221"/>
    <mergeCell ref="A222:A252"/>
    <mergeCell ref="B222:B228"/>
    <mergeCell ref="N222:N252"/>
    <mergeCell ref="O222:O252"/>
    <mergeCell ref="P222:P252"/>
    <mergeCell ref="R161:R190"/>
    <mergeCell ref="B166:B172"/>
    <mergeCell ref="B173:B179"/>
    <mergeCell ref="B180:B186"/>
    <mergeCell ref="B187:B193"/>
    <mergeCell ref="A191:A221"/>
    <mergeCell ref="N191:N221"/>
    <mergeCell ref="O191:O221"/>
    <mergeCell ref="P191:P221"/>
    <mergeCell ref="Q191:Q221"/>
    <mergeCell ref="B159:B165"/>
    <mergeCell ref="A161:A190"/>
    <mergeCell ref="N161:N190"/>
    <mergeCell ref="O161:O190"/>
    <mergeCell ref="P161:P190"/>
    <mergeCell ref="Q161:Q190"/>
    <mergeCell ref="A130:A160"/>
    <mergeCell ref="N130:N160"/>
    <mergeCell ref="O130:O160"/>
    <mergeCell ref="P130:P160"/>
    <mergeCell ref="Q130:Q160"/>
    <mergeCell ref="R130:R160"/>
    <mergeCell ref="B131:B137"/>
    <mergeCell ref="B138:B144"/>
    <mergeCell ref="B145:B151"/>
    <mergeCell ref="B152:B158"/>
    <mergeCell ref="A100:A129"/>
    <mergeCell ref="N100:N129"/>
    <mergeCell ref="O100:O129"/>
    <mergeCell ref="P100:P129"/>
    <mergeCell ref="Q100:Q129"/>
    <mergeCell ref="R100:R129"/>
    <mergeCell ref="B103:B109"/>
    <mergeCell ref="B110:B116"/>
    <mergeCell ref="B117:B123"/>
    <mergeCell ref="B124:B130"/>
    <mergeCell ref="E8:F8"/>
    <mergeCell ref="G8:H8"/>
    <mergeCell ref="A41:A68"/>
    <mergeCell ref="N41:N68"/>
    <mergeCell ref="O41:O68"/>
    <mergeCell ref="P41:P68"/>
    <mergeCell ref="Q41:Q68"/>
    <mergeCell ref="R41:R68"/>
    <mergeCell ref="B47:B53"/>
    <mergeCell ref="B54:B60"/>
    <mergeCell ref="B61:B67"/>
    <mergeCell ref="B68:B74"/>
    <mergeCell ref="A69:A99"/>
    <mergeCell ref="N69:N99"/>
    <mergeCell ref="O69:O99"/>
    <mergeCell ref="P69:P99"/>
    <mergeCell ref="Q69:Q99"/>
    <mergeCell ref="R69:R99"/>
    <mergeCell ref="B75:B81"/>
    <mergeCell ref="B82:B88"/>
    <mergeCell ref="B89:B95"/>
    <mergeCell ref="B96:B102"/>
    <mergeCell ref="M10:M40"/>
    <mergeCell ref="M41:M68"/>
    <mergeCell ref="A10:A40"/>
    <mergeCell ref="B10:B11"/>
    <mergeCell ref="N10:N40"/>
    <mergeCell ref="O10:O40"/>
    <mergeCell ref="P10:P40"/>
    <mergeCell ref="Q10:Q40"/>
    <mergeCell ref="R10:R40"/>
    <mergeCell ref="B12:B18"/>
    <mergeCell ref="B19:B25"/>
    <mergeCell ref="B26:B32"/>
    <mergeCell ref="B33:B39"/>
    <mergeCell ref="B40:B46"/>
  </mergeCells>
  <conditionalFormatting sqref="C10:L374">
    <cfRule type="expression" dxfId="35" priority="4">
      <formula>$K10="JRE"</formula>
    </cfRule>
    <cfRule type="expression" dxfId="34" priority="5">
      <formula>$K10="FERIE"</formula>
    </cfRule>
    <cfRule type="expression" dxfId="33" priority="6">
      <formula>$K10="CP"</formula>
    </cfRule>
    <cfRule type="expression" dxfId="32" priority="12">
      <formula>$D10="Samedi"</formula>
    </cfRule>
    <cfRule type="expression" dxfId="31" priority="13">
      <formula>$D10="Dimanche"</formula>
    </cfRule>
    <cfRule type="expression" dxfId="30" priority="3">
      <formula>$K10="HCR"</formula>
    </cfRule>
    <cfRule type="expression" dxfId="29" priority="2">
      <formula>$K10="enfant malade"</formula>
    </cfRule>
    <cfRule type="expression" dxfId="28" priority="1">
      <formula>$K10="arret"</formula>
    </cfRule>
  </conditionalFormatting>
  <conditionalFormatting sqref="E10:H374">
    <cfRule type="expression" dxfId="27" priority="7">
      <formula>$D10="Vendredi"</formula>
    </cfRule>
    <cfRule type="expression" dxfId="26" priority="8">
      <formula>$D10="Jeudi"</formula>
    </cfRule>
    <cfRule type="expression" dxfId="25" priority="9">
      <formula>$D10="Mercredi"</formula>
    </cfRule>
    <cfRule type="expression" dxfId="24" priority="10">
      <formula>$D10="Mardi"</formula>
    </cfRule>
    <cfRule type="expression" dxfId="23" priority="11">
      <formula>$D10="Lundi"</formula>
    </cfRule>
  </conditionalFormatting>
  <dataValidations count="1">
    <dataValidation type="date" allowBlank="1" showInputMessage="1" showErrorMessage="1" sqref="C5:C6" xr:uid="{7F05BF9B-99F6-4A6F-B2F0-D3F7A074F741}">
      <formula1>1</formula1>
      <formula2>2921942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48621-26F8-4D3B-B91A-0CE9B5A96947}">
  <dimension ref="B2:F3"/>
  <sheetViews>
    <sheetView workbookViewId="0">
      <selection activeCell="B23" sqref="B23:B24"/>
    </sheetView>
  </sheetViews>
  <sheetFormatPr baseColWidth="10" defaultRowHeight="18" x14ac:dyDescent="0.25"/>
  <sheetData>
    <row r="2" spans="2:6" x14ac:dyDescent="0.25">
      <c r="B2" s="3" t="s">
        <v>0</v>
      </c>
      <c r="C2" s="4">
        <v>0.31666666666666665</v>
      </c>
      <c r="D2" s="3"/>
      <c r="E2" s="3"/>
      <c r="F2" s="5"/>
    </row>
    <row r="3" spans="2:6" x14ac:dyDescent="0.25">
      <c r="B3" s="3" t="s">
        <v>37</v>
      </c>
      <c r="C3" s="27">
        <v>0.35416666666666669</v>
      </c>
      <c r="D3" s="27">
        <v>0.51250000000000007</v>
      </c>
      <c r="E3" s="27">
        <v>0.53680555555555554</v>
      </c>
      <c r="F3" s="27" t="s">
        <v>36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7AAEE-2EDA-4868-B427-85F0D4A4F592}">
  <dimension ref="A1:WQ388"/>
  <sheetViews>
    <sheetView zoomScale="85" zoomScaleNormal="85" workbookViewId="0">
      <pane xSplit="4" ySplit="9" topLeftCell="G10" activePane="bottomRight" state="frozen"/>
      <selection pane="topRight" activeCell="E1" sqref="E1"/>
      <selection pane="bottomLeft" activeCell="A10" sqref="A10"/>
      <selection pane="bottomRight" activeCell="K32" sqref="K32"/>
    </sheetView>
  </sheetViews>
  <sheetFormatPr baseColWidth="10" defaultColWidth="18.36328125" defaultRowHeight="12.75" x14ac:dyDescent="0.2"/>
  <cols>
    <col min="1" max="1" width="7.54296875" style="1" customWidth="1"/>
    <col min="2" max="2" width="6.54296875" style="1" customWidth="1"/>
    <col min="3" max="3" width="9.26953125" style="2" customWidth="1"/>
    <col min="4" max="4" width="9.36328125" style="2" customWidth="1"/>
    <col min="5" max="8" width="9.26953125" style="3" customWidth="1"/>
    <col min="9" max="9" width="9.26953125" style="5" customWidth="1"/>
    <col min="10" max="10" width="11.36328125" style="5" customWidth="1"/>
    <col min="11" max="11" width="11.36328125" style="6" customWidth="1"/>
    <col min="12" max="12" width="9.26953125" style="5" customWidth="1"/>
    <col min="13" max="15" width="9.08984375" style="23" customWidth="1"/>
    <col min="16" max="16" width="8.08984375" style="23" customWidth="1"/>
    <col min="17" max="17" width="8.08984375" style="3" customWidth="1"/>
    <col min="18" max="18" width="7.36328125" style="3" customWidth="1"/>
    <col min="19" max="19" width="18.36328125" style="1"/>
    <col min="20" max="23" width="0" style="1" hidden="1" customWidth="1"/>
    <col min="24" max="16384" width="18.36328125" style="1"/>
  </cols>
  <sheetData>
    <row r="1" spans="1:615" ht="14.1" customHeight="1" x14ac:dyDescent="0.2">
      <c r="B1" s="30">
        <v>2021</v>
      </c>
      <c r="F1" s="4"/>
    </row>
    <row r="2" spans="1:615" ht="14.1" customHeight="1" x14ac:dyDescent="0.2">
      <c r="E2" s="33" t="s">
        <v>52</v>
      </c>
      <c r="F2" s="31"/>
      <c r="G2" s="31"/>
      <c r="H2" s="31"/>
      <c r="J2" s="35"/>
    </row>
    <row r="3" spans="1:615" ht="14.1" customHeight="1" x14ac:dyDescent="0.2"/>
    <row r="4" spans="1:615" ht="14.1" customHeight="1" x14ac:dyDescent="0.2">
      <c r="A4" s="7"/>
      <c r="B4" s="7"/>
      <c r="E4" s="34" t="s">
        <v>53</v>
      </c>
      <c r="O4" s="36"/>
    </row>
    <row r="5" spans="1:615" ht="14.1" customHeight="1" x14ac:dyDescent="0.2">
      <c r="B5" s="1" t="s">
        <v>32</v>
      </c>
      <c r="C5" s="32">
        <v>44197</v>
      </c>
      <c r="E5" s="8"/>
    </row>
    <row r="6" spans="1:615" ht="14.1" customHeight="1" x14ac:dyDescent="0.2">
      <c r="B6" s="1" t="s">
        <v>33</v>
      </c>
      <c r="C6" s="32">
        <v>44561</v>
      </c>
      <c r="D6" s="9"/>
      <c r="E6" s="8"/>
      <c r="F6" s="9"/>
      <c r="G6" s="9"/>
      <c r="H6" s="9"/>
      <c r="I6" s="10"/>
      <c r="J6" s="10"/>
      <c r="K6" s="11"/>
      <c r="M6" s="12"/>
      <c r="N6" s="12"/>
      <c r="O6" s="12"/>
      <c r="P6" s="12"/>
      <c r="Q6" s="9"/>
      <c r="R6" s="9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</row>
    <row r="7" spans="1:615" ht="14.1" customHeight="1" x14ac:dyDescent="0.2">
      <c r="I7" s="10"/>
      <c r="J7" s="10"/>
      <c r="K7" s="11"/>
    </row>
    <row r="8" spans="1:615" ht="24" customHeight="1" x14ac:dyDescent="0.2">
      <c r="E8" s="54" t="s">
        <v>1</v>
      </c>
      <c r="F8" s="55"/>
      <c r="G8" s="56" t="s">
        <v>2</v>
      </c>
      <c r="H8" s="57"/>
      <c r="I8" s="14" t="s">
        <v>3</v>
      </c>
      <c r="J8" s="14" t="s">
        <v>4</v>
      </c>
      <c r="K8" s="15" t="s">
        <v>5</v>
      </c>
      <c r="L8" s="14" t="s">
        <v>6</v>
      </c>
      <c r="M8" s="14" t="s">
        <v>54</v>
      </c>
      <c r="N8" s="14" t="s">
        <v>55</v>
      </c>
      <c r="O8" s="14" t="s">
        <v>35</v>
      </c>
      <c r="P8" s="14" t="s">
        <v>30</v>
      </c>
      <c r="Q8" s="14" t="s">
        <v>31</v>
      </c>
      <c r="R8" s="14" t="s">
        <v>34</v>
      </c>
      <c r="V8" s="1">
        <v>1</v>
      </c>
      <c r="W8" s="1" t="s">
        <v>7</v>
      </c>
    </row>
    <row r="9" spans="1:615" ht="21.75" customHeight="1" x14ac:dyDescent="0.2">
      <c r="A9" s="3" t="s">
        <v>8</v>
      </c>
      <c r="B9" s="3" t="s">
        <v>9</v>
      </c>
      <c r="E9" s="16" t="s">
        <v>10</v>
      </c>
      <c r="F9" s="17" t="s">
        <v>11</v>
      </c>
      <c r="G9" s="16" t="s">
        <v>10</v>
      </c>
      <c r="H9" s="17" t="s">
        <v>11</v>
      </c>
      <c r="I9" s="14"/>
      <c r="J9" s="14"/>
      <c r="K9" s="15"/>
      <c r="L9" s="14"/>
      <c r="M9" s="14"/>
      <c r="N9" s="14"/>
      <c r="O9" s="14"/>
      <c r="P9" s="14"/>
      <c r="Q9" s="14"/>
      <c r="R9" s="14"/>
      <c r="V9" s="1">
        <v>2</v>
      </c>
      <c r="W9" s="1" t="s">
        <v>12</v>
      </c>
    </row>
    <row r="10" spans="1:615" ht="14.1" customHeight="1" x14ac:dyDescent="0.2">
      <c r="A10" s="39" t="str">
        <f>VLOOKUP(MONTH($C10),$V$8:$W$19,2,0)</f>
        <v>JANVIER</v>
      </c>
      <c r="B10" s="40">
        <v>53</v>
      </c>
      <c r="C10" s="18">
        <f>$C$5</f>
        <v>44197</v>
      </c>
      <c r="D10" s="19" t="str">
        <f>VLOOKUP(WEEKDAY($C10),$V$21:$W$27,2,0)</f>
        <v>Vendredi</v>
      </c>
      <c r="E10" s="28"/>
      <c r="F10" s="28"/>
      <c r="G10" s="28"/>
      <c r="H10" s="28"/>
      <c r="I10" s="20"/>
      <c r="J10" s="20"/>
      <c r="K10" s="26" t="str" cm="1">
        <f t="array" ref="K10">IF(OR(C10=$U$19:$U$31),"FERIE","")</f>
        <v>FERIE</v>
      </c>
      <c r="L10" s="22" t="str">
        <f>IF(D10="Dimanche",SUM(I4:I10),"")</f>
        <v/>
      </c>
      <c r="M10" s="41">
        <f>SUMIF(K10:K40,"HCR",J10:J40)</f>
        <v>0</v>
      </c>
      <c r="N10" s="41">
        <f>SUMIF(K10:K40,"HPL",J10:J40)</f>
        <v>0</v>
      </c>
      <c r="O10" s="44">
        <f>N10*24</f>
        <v>0</v>
      </c>
      <c r="P10" s="47"/>
      <c r="Q10" s="50"/>
      <c r="R10" s="53">
        <f>O10-(P10+Q10)</f>
        <v>0</v>
      </c>
      <c r="V10" s="1">
        <v>3</v>
      </c>
      <c r="W10" s="1" t="s">
        <v>13</v>
      </c>
    </row>
    <row r="11" spans="1:615" ht="14.1" customHeight="1" x14ac:dyDescent="0.2">
      <c r="A11" s="39"/>
      <c r="B11" s="40"/>
      <c r="C11" s="18">
        <f t="shared" ref="C11:C74" si="0">IF(ISERROR(IF((C10+1)&lt;=$C$6,(C10+1),"")),"",IF((C10+1)&lt;=$C$6,(C10+1),""))</f>
        <v>44198</v>
      </c>
      <c r="D11" s="21" t="str">
        <f t="shared" ref="D11:D74" si="1">IF(ISERROR(VLOOKUP(WEEKDAY($C11),$V$21:$W$27,2,0)),"",VLOOKUP(WEEKDAY($C11),$V$21:$W$27,2,0))</f>
        <v>Samedi</v>
      </c>
      <c r="E11" s="28" t="str">
        <f>IF(OR(D11="Samedi",D11="Dimanche"),"",Données!$C$3)</f>
        <v/>
      </c>
      <c r="F11" s="28" t="str">
        <f>IF(OR(D11="Samedi",D11="Dimanche"),"",Données!$D$3)</f>
        <v/>
      </c>
      <c r="G11" s="28" t="str">
        <f>IF(OR(D11="Samedi",D11="Dimanche"),"",Données!$E$3)</f>
        <v/>
      </c>
      <c r="H11" s="28" t="str">
        <f>IF(OR(D11="Samedi",D11="Dimanche"),"",Données!$F$3)</f>
        <v/>
      </c>
      <c r="I11" s="20" t="str">
        <f>IFERROR(IF(OR(D11="samedi",D11="dimanche")*(F11-E11)+(H11-G11)=0,"",F11-E11+(H11-G11)),"")</f>
        <v/>
      </c>
      <c r="J11" s="20"/>
      <c r="K11" s="26" t="str" cm="1">
        <f t="array" ref="K11">IF(OR(C11=$U$19:$U$31),"FERIE","")</f>
        <v/>
      </c>
      <c r="L11" s="22" t="str">
        <f>IF(D11="Dimanche",SUM(I5:I11),"")</f>
        <v/>
      </c>
      <c r="M11" s="42"/>
      <c r="N11" s="42"/>
      <c r="O11" s="45"/>
      <c r="P11" s="48"/>
      <c r="Q11" s="51"/>
      <c r="R11" s="51"/>
      <c r="V11" s="1">
        <v>4</v>
      </c>
      <c r="W11" s="1" t="s">
        <v>14</v>
      </c>
    </row>
    <row r="12" spans="1:615" ht="14.1" customHeight="1" x14ac:dyDescent="0.2">
      <c r="A12" s="39"/>
      <c r="B12" s="40">
        <v>1</v>
      </c>
      <c r="C12" s="18">
        <f t="shared" si="0"/>
        <v>44199</v>
      </c>
      <c r="D12" s="21" t="str">
        <f t="shared" si="1"/>
        <v>Dimanche</v>
      </c>
      <c r="E12" s="28" t="str">
        <f>IF(OR(D12="Samedi",D12="Dimanche"),"",Données!$C$3)</f>
        <v/>
      </c>
      <c r="F12" s="28" t="str">
        <f>IF(OR(D12="Samedi",D12="Dimanche"),"",Données!$D$3)</f>
        <v/>
      </c>
      <c r="G12" s="28" t="str">
        <f>IF(OR(D12="Samedi",D12="Dimanche"),"",Données!$E$3)</f>
        <v/>
      </c>
      <c r="H12" s="28" t="str">
        <f>IF(OR(D12="Samedi",D12="Dimanche"),"",Données!$F$3)</f>
        <v/>
      </c>
      <c r="I12" s="20" t="str">
        <f t="shared" ref="I12:I16" si="2">IFERROR(IF(OR(D12="samedi",D12="dimanche")*(F12-E12)+(H12-G12)=0,"",F12-E12+(H12-G12)),"")</f>
        <v/>
      </c>
      <c r="J12" s="20"/>
      <c r="K12" s="26" t="str" cm="1">
        <f t="array" ref="K12">IF(OR(C12=$U$19:$U$31),"FERIE","")</f>
        <v/>
      </c>
      <c r="L12" s="22"/>
      <c r="M12" s="42"/>
      <c r="N12" s="42"/>
      <c r="O12" s="45"/>
      <c r="P12" s="48"/>
      <c r="Q12" s="51"/>
      <c r="R12" s="51"/>
      <c r="S12" s="37">
        <f>SUMIF(K12:K40,"HPL",J12:J40)</f>
        <v>0</v>
      </c>
      <c r="V12" s="1">
        <v>5</v>
      </c>
      <c r="W12" s="1" t="s">
        <v>15</v>
      </c>
    </row>
    <row r="13" spans="1:615" ht="14.1" customHeight="1" x14ac:dyDescent="0.2">
      <c r="A13" s="39"/>
      <c r="B13" s="40"/>
      <c r="C13" s="18">
        <f t="shared" si="0"/>
        <v>44200</v>
      </c>
      <c r="D13" s="21" t="str">
        <f t="shared" si="1"/>
        <v>Lundi</v>
      </c>
      <c r="E13" s="28">
        <v>0.32291666666666669</v>
      </c>
      <c r="F13" s="28">
        <f>IF(OR(D13="Samedi",D13="Dimanche"),"",Données!$D$3)</f>
        <v>0.51250000000000007</v>
      </c>
      <c r="G13" s="28">
        <f>IF(OR(D13="Samedi",D13="Dimanche"),"",Données!$E$3)</f>
        <v>0.53680555555555554</v>
      </c>
      <c r="H13" s="28" t="str">
        <f>IF(OR(D13="Samedi",D13="Dimanche"),"",Données!$F$3)</f>
        <v>16:41</v>
      </c>
      <c r="I13" s="20">
        <f t="shared" si="2"/>
        <v>0.34791666666666671</v>
      </c>
      <c r="J13" s="20">
        <f>IF(I13-Données!$C$2&gt;0,I13-Données!$C$2,0)</f>
        <v>3.1250000000000056E-2</v>
      </c>
      <c r="K13" s="26"/>
      <c r="L13" s="22"/>
      <c r="M13" s="42"/>
      <c r="N13" s="42"/>
      <c r="O13" s="45"/>
      <c r="P13" s="48"/>
      <c r="Q13" s="51"/>
      <c r="R13" s="51"/>
      <c r="S13" s="37">
        <f>SUMIF(K13:K41,"HCR",J13:J41)</f>
        <v>0</v>
      </c>
      <c r="V13" s="1">
        <v>6</v>
      </c>
      <c r="W13" s="1" t="s">
        <v>16</v>
      </c>
    </row>
    <row r="14" spans="1:615" ht="14.1" customHeight="1" x14ac:dyDescent="0.2">
      <c r="A14" s="39"/>
      <c r="B14" s="40"/>
      <c r="C14" s="18">
        <f t="shared" si="0"/>
        <v>44201</v>
      </c>
      <c r="D14" s="21" t="str">
        <f t="shared" si="1"/>
        <v>Mardi</v>
      </c>
      <c r="E14" s="28">
        <v>0.32291666666666669</v>
      </c>
      <c r="F14" s="28">
        <f>IF(OR(D14="Samedi",D14="Dimanche"),"",Données!$D$3)</f>
        <v>0.51250000000000007</v>
      </c>
      <c r="G14" s="28">
        <f>IF(OR(D14="Samedi",D14="Dimanche"),"",Données!$E$3)</f>
        <v>0.53680555555555554</v>
      </c>
      <c r="H14" s="28" t="str">
        <f>IF(OR(D14="Samedi",D14="Dimanche"),"",Données!$F$3)</f>
        <v>16:41</v>
      </c>
      <c r="I14" s="20">
        <f t="shared" si="2"/>
        <v>0.34791666666666671</v>
      </c>
      <c r="J14" s="20">
        <f>IF(I14-Données!$C$2&gt;0,I14-Données!$C$2,0)</f>
        <v>3.1250000000000056E-2</v>
      </c>
      <c r="K14" s="26"/>
      <c r="L14" s="22"/>
      <c r="M14" s="42"/>
      <c r="N14" s="42"/>
      <c r="O14" s="45"/>
      <c r="P14" s="48"/>
      <c r="Q14" s="51"/>
      <c r="R14" s="51"/>
      <c r="V14" s="1">
        <v>7</v>
      </c>
      <c r="W14" s="1" t="s">
        <v>17</v>
      </c>
    </row>
    <row r="15" spans="1:615" ht="14.1" customHeight="1" x14ac:dyDescent="0.2">
      <c r="A15" s="39"/>
      <c r="B15" s="40"/>
      <c r="C15" s="18">
        <f t="shared" si="0"/>
        <v>44202</v>
      </c>
      <c r="D15" s="21" t="str">
        <f t="shared" si="1"/>
        <v>Mercredi</v>
      </c>
      <c r="E15" s="28">
        <v>0.3125</v>
      </c>
      <c r="F15" s="28">
        <f>IF(OR(D15="Samedi",D15="Dimanche"),"",Données!$D$3)</f>
        <v>0.51250000000000007</v>
      </c>
      <c r="G15" s="28">
        <f>IF(OR(D15="Samedi",D15="Dimanche"),"",Données!$E$3)</f>
        <v>0.53680555555555554</v>
      </c>
      <c r="H15" s="28" t="str">
        <f>IF(OR(D15="Samedi",D15="Dimanche"),"",Données!$F$3)</f>
        <v>16:41</v>
      </c>
      <c r="I15" s="20">
        <f t="shared" si="2"/>
        <v>0.35833333333333339</v>
      </c>
      <c r="J15" s="20">
        <f>IF(I15-Données!$C$2&gt;0,I15-Données!$C$2,0)</f>
        <v>4.1666666666666741E-2</v>
      </c>
      <c r="K15" s="26"/>
      <c r="L15" s="22"/>
      <c r="M15" s="42"/>
      <c r="N15" s="42"/>
      <c r="O15" s="45"/>
      <c r="P15" s="48"/>
      <c r="Q15" s="51"/>
      <c r="R15" s="51"/>
      <c r="V15" s="1">
        <v>8</v>
      </c>
      <c r="W15" s="1" t="s">
        <v>18</v>
      </c>
    </row>
    <row r="16" spans="1:615" ht="14.1" customHeight="1" x14ac:dyDescent="0.2">
      <c r="A16" s="39"/>
      <c r="B16" s="40"/>
      <c r="C16" s="18">
        <f t="shared" si="0"/>
        <v>44203</v>
      </c>
      <c r="D16" s="21" t="str">
        <f t="shared" si="1"/>
        <v>Jeudi</v>
      </c>
      <c r="E16" s="28">
        <f>IF(OR(D16="Samedi",D16="Dimanche"),"",Données!$C$3)</f>
        <v>0.35416666666666669</v>
      </c>
      <c r="F16" s="28">
        <f>IF(OR(D16="Samedi",D16="Dimanche"),"",Données!$D$3)</f>
        <v>0.51250000000000007</v>
      </c>
      <c r="G16" s="28">
        <f>IF(OR(D16="Samedi",D16="Dimanche"),"",Données!$E$3)</f>
        <v>0.53680555555555554</v>
      </c>
      <c r="H16" s="28" t="str">
        <f>IF(OR(D16="Samedi",D16="Dimanche"),"",Données!$F$3)</f>
        <v>16:41</v>
      </c>
      <c r="I16" s="20">
        <f t="shared" si="2"/>
        <v>0.31666666666666671</v>
      </c>
      <c r="J16" s="20">
        <f>IF(I16-Données!$C$2&gt;0,I16-Données!$C$2,0)</f>
        <v>5.5511151231257827E-17</v>
      </c>
      <c r="K16" s="26"/>
      <c r="L16" s="22"/>
      <c r="M16" s="42"/>
      <c r="N16" s="42"/>
      <c r="O16" s="45"/>
      <c r="P16" s="48"/>
      <c r="Q16" s="51"/>
      <c r="R16" s="51"/>
      <c r="V16" s="1">
        <v>9</v>
      </c>
      <c r="W16" s="1" t="s">
        <v>19</v>
      </c>
    </row>
    <row r="17" spans="1:23" ht="14.1" customHeight="1" x14ac:dyDescent="0.2">
      <c r="A17" s="39"/>
      <c r="B17" s="40"/>
      <c r="C17" s="18">
        <f t="shared" si="0"/>
        <v>44204</v>
      </c>
      <c r="D17" s="21" t="str">
        <f t="shared" si="1"/>
        <v>Vendredi</v>
      </c>
      <c r="E17" s="28">
        <f>IF(OR(D17="Samedi",D17="Dimanche"),"",Données!$C$3)</f>
        <v>0.35416666666666669</v>
      </c>
      <c r="F17" s="28">
        <f>IF(OR(D17="Samedi",D17="Dimanche"),"",Données!$D$3)</f>
        <v>0.51250000000000007</v>
      </c>
      <c r="G17" s="28">
        <f>IF(OR(D17="Samedi",D17="Dimanche"),"",Données!$E$3)</f>
        <v>0.53680555555555554</v>
      </c>
      <c r="H17" s="28" t="str">
        <f>IF(OR(D17="Samedi",D17="Dimanche"),"",Données!$F$3)</f>
        <v>16:41</v>
      </c>
      <c r="I17" s="20">
        <f>IFERROR(IF(OR(D17="samedi",D17="dimanche")*(F17-E17)+(H17-G17)=0,"",F17-E17+(H17-G17)),"")</f>
        <v>0.31666666666666671</v>
      </c>
      <c r="J17" s="20">
        <f>IF(I17-Données!$C$2&gt;0,I17-Données!$C$2,0)</f>
        <v>5.5511151231257827E-17</v>
      </c>
      <c r="K17" s="26" t="s">
        <v>56</v>
      </c>
      <c r="L17" s="22"/>
      <c r="M17" s="42"/>
      <c r="N17" s="42"/>
      <c r="O17" s="45"/>
      <c r="P17" s="48"/>
      <c r="Q17" s="51"/>
      <c r="R17" s="51"/>
      <c r="V17" s="1">
        <v>10</v>
      </c>
      <c r="W17" s="1" t="s">
        <v>20</v>
      </c>
    </row>
    <row r="18" spans="1:23" ht="14.1" customHeight="1" x14ac:dyDescent="0.2">
      <c r="A18" s="39"/>
      <c r="B18" s="40"/>
      <c r="C18" s="18">
        <f t="shared" si="0"/>
        <v>44205</v>
      </c>
      <c r="D18" s="21" t="str">
        <f t="shared" si="1"/>
        <v>Samedi</v>
      </c>
      <c r="E18" s="28" t="str">
        <f>IF(OR(D18="Samedi",D18="Dimanche"),"",Données!$C$3)</f>
        <v/>
      </c>
      <c r="F18" s="28" t="str">
        <f>IF(OR(D18="Samedi",D18="Dimanche"),"",Données!$D$3)</f>
        <v/>
      </c>
      <c r="G18" s="28" t="str">
        <f>IF(OR(D18="Samedi",D18="Dimanche"),"",Données!$E$3)</f>
        <v/>
      </c>
      <c r="H18" s="28" t="str">
        <f>IF(OR(D18="Samedi",D18="Dimanche"),"",Données!$F$3)</f>
        <v/>
      </c>
      <c r="I18" s="20" t="str">
        <f>IFERROR(IF(OR(D18="samedi",D18="dimanche")*(F18-E18)+(H18-G18)=0,"",F18-E18+(H18-G18)),"")</f>
        <v/>
      </c>
      <c r="J18" s="20" t="str">
        <f>IF(D18="Dimanche",SUM(J12:J16),"")</f>
        <v/>
      </c>
      <c r="K18" s="26" t="str" cm="1">
        <f t="array" ref="K18">IF(OR(C18=$U$19:$U$31),"FERIE","")</f>
        <v/>
      </c>
      <c r="L18" s="22" t="str">
        <f>IF(D18="Dimanche",SUM(I12:I18),"")</f>
        <v/>
      </c>
      <c r="M18" s="42"/>
      <c r="N18" s="42"/>
      <c r="O18" s="45"/>
      <c r="P18" s="48"/>
      <c r="Q18" s="51"/>
      <c r="R18" s="51"/>
      <c r="T18" s="24" t="s">
        <v>51</v>
      </c>
      <c r="U18" s="24"/>
      <c r="V18" s="1">
        <v>11</v>
      </c>
      <c r="W18" s="1" t="s">
        <v>21</v>
      </c>
    </row>
    <row r="19" spans="1:23" ht="14.1" customHeight="1" x14ac:dyDescent="0.2">
      <c r="A19" s="39"/>
      <c r="B19" s="40">
        <v>2</v>
      </c>
      <c r="C19" s="18">
        <f t="shared" si="0"/>
        <v>44206</v>
      </c>
      <c r="D19" s="21" t="str">
        <f t="shared" si="1"/>
        <v>Dimanche</v>
      </c>
      <c r="E19" s="28" t="str">
        <f>IF(OR(D19="Samedi",D19="Dimanche"),"",Données!$C$3)</f>
        <v/>
      </c>
      <c r="F19" s="28" t="str">
        <f>IF(OR(D19="Samedi",D19="Dimanche"),"",Données!$D$3)</f>
        <v/>
      </c>
      <c r="G19" s="28" t="str">
        <f>IF(OR(D19="Samedi",D19="Dimanche"),"",Données!$E$3)</f>
        <v/>
      </c>
      <c r="H19" s="28" t="str">
        <f>IF(OR(D19="Samedi",D19="Dimanche"),"",Données!$F$3)</f>
        <v/>
      </c>
      <c r="I19" s="20" t="str">
        <f t="shared" ref="I19:I82" si="3">IFERROR(IF(OR(D19="samedi",D19="dimanche")*(F19-E19)+(H19-G19)=0,"",F19-E19+(H19-G19)),"")</f>
        <v/>
      </c>
      <c r="J19" s="20">
        <f>IF(D19="Dimanche",SUM(J13:J17),"")</f>
        <v>0.10416666666666696</v>
      </c>
      <c r="K19" s="26" t="str" cm="1">
        <f t="array" ref="K19">IF(OR(C19=$U$19:$U$31),"FERIE","")</f>
        <v/>
      </c>
      <c r="L19" s="22"/>
      <c r="M19" s="42"/>
      <c r="N19" s="42"/>
      <c r="O19" s="45"/>
      <c r="P19" s="48"/>
      <c r="Q19" s="51"/>
      <c r="R19" s="51"/>
      <c r="T19" s="24" t="s">
        <v>38</v>
      </c>
      <c r="U19" s="25">
        <f>DATE(B1,1,1)</f>
        <v>44197</v>
      </c>
      <c r="V19" s="1">
        <v>12</v>
      </c>
      <c r="W19" s="1" t="s">
        <v>22</v>
      </c>
    </row>
    <row r="20" spans="1:23" ht="14.1" customHeight="1" x14ac:dyDescent="0.2">
      <c r="A20" s="39"/>
      <c r="B20" s="40"/>
      <c r="C20" s="18">
        <f t="shared" si="0"/>
        <v>44207</v>
      </c>
      <c r="D20" s="21" t="str">
        <f t="shared" si="1"/>
        <v>Lundi</v>
      </c>
      <c r="E20" s="28">
        <f>IF(OR(D20="Samedi",D20="Dimanche"),"",Données!$C$3)</f>
        <v>0.35416666666666669</v>
      </c>
      <c r="F20" s="28">
        <f>IF(OR(D20="Samedi",D20="Dimanche"),"",Données!$D$3)</f>
        <v>0.51250000000000007</v>
      </c>
      <c r="G20" s="28">
        <f>IF(OR(D20="Samedi",D20="Dimanche"),"",Données!$E$3)</f>
        <v>0.53680555555555554</v>
      </c>
      <c r="H20" s="28" t="str">
        <f>IF(OR(D20="Samedi",D20="Dimanche"),"",Données!$F$3)</f>
        <v>16:41</v>
      </c>
      <c r="I20" s="20">
        <f t="shared" si="3"/>
        <v>0.31666666666666671</v>
      </c>
      <c r="J20" s="20">
        <f>IF(I20-Données!$C$2&gt;0,I20-Données!$C$2,0)</f>
        <v>5.5511151231257827E-17</v>
      </c>
      <c r="K20" s="26" t="str" cm="1">
        <f t="array" ref="K20">IF(OR(C20=$U$19:$U$31),"FERIE","")</f>
        <v/>
      </c>
      <c r="L20" s="22"/>
      <c r="M20" s="42"/>
      <c r="N20" s="42"/>
      <c r="O20" s="45"/>
      <c r="P20" s="48"/>
      <c r="Q20" s="51"/>
      <c r="R20" s="51"/>
      <c r="T20" s="24" t="s">
        <v>39</v>
      </c>
      <c r="U20" s="25">
        <f>ROUND(DATE(B1,4,MOD(234-11*MOD(B1,19),30))/7,0)*7-6</f>
        <v>44290</v>
      </c>
    </row>
    <row r="21" spans="1:23" ht="14.1" customHeight="1" x14ac:dyDescent="0.2">
      <c r="A21" s="39"/>
      <c r="B21" s="40"/>
      <c r="C21" s="18">
        <f t="shared" si="0"/>
        <v>44208</v>
      </c>
      <c r="D21" s="21" t="str">
        <f t="shared" si="1"/>
        <v>Mardi</v>
      </c>
      <c r="E21" s="28">
        <f>IF(OR(D21="Samedi",D21="Dimanche"),"",Données!$C$3)</f>
        <v>0.35416666666666669</v>
      </c>
      <c r="F21" s="28">
        <f>IF(OR(D21="Samedi",D21="Dimanche"),"",Données!$D$3)</f>
        <v>0.51250000000000007</v>
      </c>
      <c r="G21" s="28">
        <f>IF(OR(D21="Samedi",D21="Dimanche"),"",Données!$E$3)</f>
        <v>0.53680555555555554</v>
      </c>
      <c r="H21" s="28">
        <v>0.69513888888888886</v>
      </c>
      <c r="I21" s="20">
        <f t="shared" si="3"/>
        <v>0.31666666666666671</v>
      </c>
      <c r="J21" s="20">
        <f>IF(I21-Données!$C$2&gt;0,I21-Données!$C$2,0)</f>
        <v>5.5511151231257827E-17</v>
      </c>
      <c r="K21" s="26"/>
      <c r="L21" s="22"/>
      <c r="M21" s="42"/>
      <c r="N21" s="42"/>
      <c r="O21" s="45"/>
      <c r="P21" s="48"/>
      <c r="Q21" s="51"/>
      <c r="R21" s="51"/>
      <c r="T21" s="24" t="s">
        <v>40</v>
      </c>
      <c r="U21" s="25">
        <f>U20+1</f>
        <v>44291</v>
      </c>
      <c r="V21" s="1">
        <v>1</v>
      </c>
      <c r="W21" s="1" t="s">
        <v>23</v>
      </c>
    </row>
    <row r="22" spans="1:23" ht="14.1" customHeight="1" x14ac:dyDescent="0.2">
      <c r="A22" s="39"/>
      <c r="B22" s="40"/>
      <c r="C22" s="18">
        <f t="shared" si="0"/>
        <v>44209</v>
      </c>
      <c r="D22" s="21" t="str">
        <f t="shared" si="1"/>
        <v>Mercredi</v>
      </c>
      <c r="E22" s="28">
        <f>IF(OR(D22="Samedi",D22="Dimanche"),"",Données!$C$3)</f>
        <v>0.35416666666666669</v>
      </c>
      <c r="F22" s="28">
        <f>IF(OR(D22="Samedi",D22="Dimanche"),"",Données!$D$3)</f>
        <v>0.51250000000000007</v>
      </c>
      <c r="G22" s="28">
        <f>IF(OR(D22="Samedi",D22="Dimanche"),"",Données!$E$3)</f>
        <v>0.53680555555555554</v>
      </c>
      <c r="H22" s="28" t="str">
        <f>IF(OR(D22="Samedi",D22="Dimanche"),"",Données!$F$3)</f>
        <v>16:41</v>
      </c>
      <c r="I22" s="20">
        <f t="shared" si="3"/>
        <v>0.31666666666666671</v>
      </c>
      <c r="J22" s="20">
        <f>IF(I22-Données!$C$2&gt;0,I22-Données!$C$2,0)</f>
        <v>5.5511151231257827E-17</v>
      </c>
      <c r="K22" s="26" t="str" cm="1">
        <f t="array" ref="K22">IF(OR(C22=$U$19:$U$31),"FERIE","")</f>
        <v/>
      </c>
      <c r="L22" s="22"/>
      <c r="M22" s="42"/>
      <c r="N22" s="42"/>
      <c r="O22" s="45"/>
      <c r="P22" s="48"/>
      <c r="Q22" s="51"/>
      <c r="R22" s="51"/>
      <c r="T22" s="24" t="s">
        <v>41</v>
      </c>
      <c r="U22" s="25">
        <f>DATE(B1,5,1)</f>
        <v>44317</v>
      </c>
      <c r="V22" s="1">
        <v>2</v>
      </c>
      <c r="W22" s="1" t="s">
        <v>24</v>
      </c>
    </row>
    <row r="23" spans="1:23" ht="14.1" customHeight="1" x14ac:dyDescent="0.2">
      <c r="A23" s="39"/>
      <c r="B23" s="40"/>
      <c r="C23" s="18">
        <f t="shared" si="0"/>
        <v>44210</v>
      </c>
      <c r="D23" s="21" t="str">
        <f t="shared" si="1"/>
        <v>Jeudi</v>
      </c>
      <c r="E23" s="28">
        <f>IF(OR(D23="Samedi",D23="Dimanche"),"",Données!$C$3)</f>
        <v>0.35416666666666669</v>
      </c>
      <c r="F23" s="28">
        <f>IF(OR(D23="Samedi",D23="Dimanche"),"",Données!$D$3)</f>
        <v>0.51250000000000007</v>
      </c>
      <c r="G23" s="28">
        <f>IF(OR(D23="Samedi",D23="Dimanche"),"",Données!$E$3)</f>
        <v>0.53680555555555554</v>
      </c>
      <c r="H23" s="28" t="str">
        <f>IF(OR(D23="Samedi",D23="Dimanche"),"",Données!$F$3)</f>
        <v>16:41</v>
      </c>
      <c r="I23" s="20">
        <f t="shared" si="3"/>
        <v>0.31666666666666671</v>
      </c>
      <c r="J23" s="20">
        <f>IF(I23-Données!$C$2&gt;0,I23-Données!$C$2,0)</f>
        <v>5.5511151231257827E-17</v>
      </c>
      <c r="K23" s="26" t="str" cm="1">
        <f t="array" ref="K23">IF(OR(C23=$U$19:$U$31),"FERIE","")</f>
        <v/>
      </c>
      <c r="L23" s="22"/>
      <c r="M23" s="42"/>
      <c r="N23" s="42"/>
      <c r="O23" s="45"/>
      <c r="P23" s="48"/>
      <c r="Q23" s="51"/>
      <c r="R23" s="51"/>
      <c r="T23" s="24" t="s">
        <v>42</v>
      </c>
      <c r="U23" s="25">
        <f>DATE(B1,5,8)</f>
        <v>44324</v>
      </c>
      <c r="V23" s="1">
        <v>3</v>
      </c>
      <c r="W23" s="1" t="s">
        <v>25</v>
      </c>
    </row>
    <row r="24" spans="1:23" ht="14.1" customHeight="1" x14ac:dyDescent="0.2">
      <c r="A24" s="39"/>
      <c r="B24" s="40"/>
      <c r="C24" s="18">
        <f t="shared" si="0"/>
        <v>44211</v>
      </c>
      <c r="D24" s="21" t="str">
        <f t="shared" si="1"/>
        <v>Vendredi</v>
      </c>
      <c r="E24" s="28">
        <f>IF(OR(D24="Samedi",D24="Dimanche"),"",Données!$C$3)</f>
        <v>0.35416666666666669</v>
      </c>
      <c r="F24" s="28">
        <f>IF(OR(D24="Samedi",D24="Dimanche"),"",Données!$D$3)</f>
        <v>0.51250000000000007</v>
      </c>
      <c r="G24" s="28">
        <f>IF(OR(D24="Samedi",D24="Dimanche"),"",Données!$E$3)</f>
        <v>0.53680555555555554</v>
      </c>
      <c r="H24" s="28" t="str">
        <f>IF(OR(D24="Samedi",D24="Dimanche"),"",Données!$F$3)</f>
        <v>16:41</v>
      </c>
      <c r="I24" s="20">
        <f t="shared" si="3"/>
        <v>0.31666666666666671</v>
      </c>
      <c r="J24" s="20">
        <f>IF(I24-Données!$C$2&gt;0,I24-Données!$C$2,0)</f>
        <v>5.5511151231257827E-17</v>
      </c>
      <c r="K24" s="26" t="s">
        <v>56</v>
      </c>
      <c r="L24" s="22"/>
      <c r="M24" s="42"/>
      <c r="N24" s="42"/>
      <c r="O24" s="45"/>
      <c r="P24" s="48"/>
      <c r="Q24" s="51"/>
      <c r="R24" s="51"/>
      <c r="T24" s="24" t="s">
        <v>43</v>
      </c>
      <c r="U24" s="25">
        <f>U20+39</f>
        <v>44329</v>
      </c>
      <c r="V24" s="1">
        <v>4</v>
      </c>
      <c r="W24" s="1" t="s">
        <v>26</v>
      </c>
    </row>
    <row r="25" spans="1:23" ht="14.1" customHeight="1" x14ac:dyDescent="0.2">
      <c r="A25" s="39"/>
      <c r="B25" s="40"/>
      <c r="C25" s="18">
        <f t="shared" si="0"/>
        <v>44212</v>
      </c>
      <c r="D25" s="21" t="str">
        <f t="shared" si="1"/>
        <v>Samedi</v>
      </c>
      <c r="E25" s="28" t="str">
        <f>IF(OR(D25="Samedi",D25="Dimanche"),"",Données!$C$3)</f>
        <v/>
      </c>
      <c r="F25" s="28" t="str">
        <f>IF(OR(D25="Samedi",D25="Dimanche"),"",Données!$D$3)</f>
        <v/>
      </c>
      <c r="G25" s="28" t="str">
        <f>IF(OR(D25="Samedi",D25="Dimanche"),"",Données!$E$3)</f>
        <v/>
      </c>
      <c r="H25" s="28" t="str">
        <f>IF(OR(D25="Samedi",D25="Dimanche"),"",Données!$F$3)</f>
        <v/>
      </c>
      <c r="I25" s="20" t="str">
        <f t="shared" si="3"/>
        <v/>
      </c>
      <c r="J25" s="20" t="str">
        <f t="shared" ref="J25:J26" si="4">IF(D25="Dimanche",SUM(J19:J23),"")</f>
        <v/>
      </c>
      <c r="K25" s="26" t="str" cm="1">
        <f t="array" ref="K25">IF(OR(C25=$U$19:$U$31),"FERIE","")</f>
        <v/>
      </c>
      <c r="L25" s="22" t="str">
        <f>IF(D25="Dimanche",SUM(I19:I25),"")</f>
        <v/>
      </c>
      <c r="M25" s="42"/>
      <c r="N25" s="42"/>
      <c r="O25" s="45"/>
      <c r="P25" s="48"/>
      <c r="Q25" s="51"/>
      <c r="R25" s="51"/>
      <c r="T25" s="24" t="s">
        <v>44</v>
      </c>
      <c r="U25" s="25">
        <f>U20+49</f>
        <v>44339</v>
      </c>
      <c r="V25" s="1">
        <v>5</v>
      </c>
      <c r="W25" s="1" t="s">
        <v>27</v>
      </c>
    </row>
    <row r="26" spans="1:23" ht="14.1" customHeight="1" x14ac:dyDescent="0.2">
      <c r="A26" s="39"/>
      <c r="B26" s="40">
        <v>3</v>
      </c>
      <c r="C26" s="18">
        <f t="shared" si="0"/>
        <v>44213</v>
      </c>
      <c r="D26" s="21" t="str">
        <f t="shared" si="1"/>
        <v>Dimanche</v>
      </c>
      <c r="E26" s="28" t="str">
        <f>IF(OR(D26="Samedi",D26="Dimanche"),"",Données!$C$3)</f>
        <v/>
      </c>
      <c r="F26" s="28" t="str">
        <f>IF(OR(D26="Samedi",D26="Dimanche"),"",Données!$D$3)</f>
        <v/>
      </c>
      <c r="G26" s="28" t="str">
        <f>IF(OR(D26="Samedi",D26="Dimanche"),"",Données!$E$3)</f>
        <v/>
      </c>
      <c r="H26" s="28" t="str">
        <f>IF(OR(D26="Samedi",D26="Dimanche"),"",Données!$F$3)</f>
        <v/>
      </c>
      <c r="I26" s="20" t="str">
        <f t="shared" si="3"/>
        <v/>
      </c>
      <c r="J26" s="20">
        <f t="shared" si="4"/>
        <v>2.7755575615628914E-16</v>
      </c>
      <c r="K26" s="26" t="str" cm="1">
        <f t="array" ref="K26">IF(OR(C26=$U$19:$U$31),"FERIE","")</f>
        <v/>
      </c>
      <c r="L26" s="22"/>
      <c r="M26" s="42"/>
      <c r="N26" s="42"/>
      <c r="O26" s="45"/>
      <c r="P26" s="48"/>
      <c r="Q26" s="51"/>
      <c r="R26" s="51"/>
      <c r="T26" s="24" t="s">
        <v>45</v>
      </c>
      <c r="U26" s="25">
        <f>U20+50</f>
        <v>44340</v>
      </c>
      <c r="V26" s="1">
        <v>6</v>
      </c>
      <c r="W26" s="1" t="s">
        <v>28</v>
      </c>
    </row>
    <row r="27" spans="1:23" ht="14.1" customHeight="1" x14ac:dyDescent="0.2">
      <c r="A27" s="39"/>
      <c r="B27" s="40"/>
      <c r="C27" s="18">
        <f t="shared" si="0"/>
        <v>44214</v>
      </c>
      <c r="D27" s="21" t="str">
        <f t="shared" si="1"/>
        <v>Lundi</v>
      </c>
      <c r="E27" s="28">
        <f>IF(OR(D27="Samedi",D27="Dimanche"),"",Données!$C$3)</f>
        <v>0.35416666666666669</v>
      </c>
      <c r="F27" s="28">
        <f>IF(OR(D27="Samedi",D27="Dimanche"),"",Données!$D$3)</f>
        <v>0.51250000000000007</v>
      </c>
      <c r="G27" s="28">
        <f>IF(OR(D27="Samedi",D27="Dimanche"),"",Données!$E$3)</f>
        <v>0.53680555555555554</v>
      </c>
      <c r="H27" s="28" t="str">
        <f>IF(OR(D27="Samedi",D27="Dimanche"),"",Données!$F$3)</f>
        <v>16:41</v>
      </c>
      <c r="I27" s="20">
        <f t="shared" si="3"/>
        <v>0.31666666666666671</v>
      </c>
      <c r="J27" s="20">
        <f>IF(I27-Données!$C$2&gt;0,I27-Données!$C$2,0)</f>
        <v>5.5511151231257827E-17</v>
      </c>
      <c r="K27" s="26" t="str" cm="1">
        <f t="array" ref="K27">IF(OR(C27=$U$19:$U$31),"FERIE","")</f>
        <v/>
      </c>
      <c r="L27" s="22"/>
      <c r="M27" s="42"/>
      <c r="N27" s="42"/>
      <c r="O27" s="45"/>
      <c r="P27" s="48"/>
      <c r="Q27" s="51"/>
      <c r="R27" s="51"/>
      <c r="T27" s="24" t="s">
        <v>46</v>
      </c>
      <c r="U27" s="25">
        <f>DATE(B1,7,14)</f>
        <v>44391</v>
      </c>
      <c r="V27" s="1">
        <v>7</v>
      </c>
      <c r="W27" s="1" t="s">
        <v>29</v>
      </c>
    </row>
    <row r="28" spans="1:23" ht="14.1" customHeight="1" x14ac:dyDescent="0.2">
      <c r="A28" s="39"/>
      <c r="B28" s="40"/>
      <c r="C28" s="18">
        <f t="shared" si="0"/>
        <v>44215</v>
      </c>
      <c r="D28" s="21" t="str">
        <f t="shared" si="1"/>
        <v>Mardi</v>
      </c>
      <c r="E28" s="28">
        <f>IF(OR(D28="Samedi",D28="Dimanche"),"",Données!$C$3)</f>
        <v>0.35416666666666669</v>
      </c>
      <c r="F28" s="28">
        <f>IF(OR(D28="Samedi",D28="Dimanche"),"",Données!$D$3)</f>
        <v>0.51250000000000007</v>
      </c>
      <c r="G28" s="28">
        <f>IF(OR(D28="Samedi",D28="Dimanche"),"",Données!$E$3)</f>
        <v>0.53680555555555554</v>
      </c>
      <c r="H28" s="28" t="str">
        <f>IF(OR(D28="Samedi",D28="Dimanche"),"",Données!$F$3)</f>
        <v>16:41</v>
      </c>
      <c r="I28" s="20">
        <f t="shared" si="3"/>
        <v>0.31666666666666671</v>
      </c>
      <c r="J28" s="20">
        <f>IF(I28-Données!$C$2&gt;0,I28-Données!$C$2,0)</f>
        <v>5.5511151231257827E-17</v>
      </c>
      <c r="K28" s="26"/>
      <c r="L28" s="22"/>
      <c r="M28" s="42"/>
      <c r="N28" s="42"/>
      <c r="O28" s="45"/>
      <c r="P28" s="48"/>
      <c r="Q28" s="51"/>
      <c r="R28" s="51"/>
      <c r="T28" s="24" t="s">
        <v>47</v>
      </c>
      <c r="U28" s="25">
        <f>DATE(B1,8,15)</f>
        <v>44423</v>
      </c>
    </row>
    <row r="29" spans="1:23" ht="14.1" customHeight="1" x14ac:dyDescent="0.2">
      <c r="A29" s="39"/>
      <c r="B29" s="40"/>
      <c r="C29" s="18">
        <f t="shared" si="0"/>
        <v>44216</v>
      </c>
      <c r="D29" s="21" t="str">
        <f t="shared" si="1"/>
        <v>Mercredi</v>
      </c>
      <c r="E29" s="28">
        <f>IF(OR(D29="Samedi",D29="Dimanche"),"",Données!$C$3)</f>
        <v>0.35416666666666669</v>
      </c>
      <c r="F29" s="28">
        <f>IF(OR(D29="Samedi",D29="Dimanche"),"",Données!$D$3)</f>
        <v>0.51250000000000007</v>
      </c>
      <c r="G29" s="28">
        <f>IF(OR(D29="Samedi",D29="Dimanche"),"",Données!$E$3)</f>
        <v>0.53680555555555554</v>
      </c>
      <c r="H29" s="28" t="str">
        <f>IF(OR(D29="Samedi",D29="Dimanche"),"",Données!$F$3)</f>
        <v>16:41</v>
      </c>
      <c r="I29" s="20">
        <f t="shared" si="3"/>
        <v>0.31666666666666671</v>
      </c>
      <c r="J29" s="20">
        <f>IF(I29-Données!$C$2&gt;0,I29-Données!$C$2,0)</f>
        <v>5.5511151231257827E-17</v>
      </c>
      <c r="K29" s="26" t="str" cm="1">
        <f t="array" ref="K29">IF(OR(C29=$U$19:$U$31),"FERIE","")</f>
        <v/>
      </c>
      <c r="L29" s="22"/>
      <c r="M29" s="42"/>
      <c r="N29" s="42"/>
      <c r="O29" s="45"/>
      <c r="P29" s="48"/>
      <c r="Q29" s="51"/>
      <c r="R29" s="51"/>
      <c r="T29" s="24" t="s">
        <v>48</v>
      </c>
      <c r="U29" s="25">
        <f>DATE(B1,11,1)</f>
        <v>44501</v>
      </c>
    </row>
    <row r="30" spans="1:23" ht="14.1" customHeight="1" x14ac:dyDescent="0.2">
      <c r="A30" s="39"/>
      <c r="B30" s="40"/>
      <c r="C30" s="18">
        <f t="shared" si="0"/>
        <v>44217</v>
      </c>
      <c r="D30" s="21" t="str">
        <f t="shared" si="1"/>
        <v>Jeudi</v>
      </c>
      <c r="E30" s="28">
        <f>IF(OR(D30="Samedi",D30="Dimanche"),"",Données!$C$3)</f>
        <v>0.35416666666666669</v>
      </c>
      <c r="F30" s="28">
        <f>IF(OR(D30="Samedi",D30="Dimanche"),"",Données!$D$3)</f>
        <v>0.51250000000000007</v>
      </c>
      <c r="G30" s="28">
        <f>IF(OR(D30="Samedi",D30="Dimanche"),"",Données!$E$3)</f>
        <v>0.53680555555555554</v>
      </c>
      <c r="H30" s="28" t="str">
        <f>IF(OR(D30="Samedi",D30="Dimanche"),"",Données!$F$3)</f>
        <v>16:41</v>
      </c>
      <c r="I30" s="20">
        <f t="shared" si="3"/>
        <v>0.31666666666666671</v>
      </c>
      <c r="J30" s="20">
        <f>IF(I30-Données!$C$2&gt;0,I30-Données!$C$2,0)</f>
        <v>5.5511151231257827E-17</v>
      </c>
      <c r="K30" s="26" t="str" cm="1">
        <f t="array" ref="K30">IF(OR(C30=$U$19:$U$31),"FERIE","")</f>
        <v/>
      </c>
      <c r="L30" s="22"/>
      <c r="M30" s="42"/>
      <c r="N30" s="42"/>
      <c r="O30" s="45"/>
      <c r="P30" s="48"/>
      <c r="Q30" s="51"/>
      <c r="R30" s="51"/>
      <c r="T30" s="24" t="s">
        <v>49</v>
      </c>
      <c r="U30" s="25">
        <f>DATE(B1,11,11)</f>
        <v>44511</v>
      </c>
    </row>
    <row r="31" spans="1:23" ht="14.1" customHeight="1" x14ac:dyDescent="0.2">
      <c r="A31" s="39"/>
      <c r="B31" s="40"/>
      <c r="C31" s="18">
        <f t="shared" si="0"/>
        <v>44218</v>
      </c>
      <c r="D31" s="21" t="str">
        <f t="shared" si="1"/>
        <v>Vendredi</v>
      </c>
      <c r="E31" s="28">
        <f>IF(OR(D31="Samedi",D31="Dimanche"),"",Données!$C$3)</f>
        <v>0.35416666666666669</v>
      </c>
      <c r="F31" s="28">
        <f>IF(OR(D31="Samedi",D31="Dimanche"),"",Données!$D$3)</f>
        <v>0.51250000000000007</v>
      </c>
      <c r="G31" s="28">
        <f>IF(OR(D31="Samedi",D31="Dimanche"),"",Données!$E$3)</f>
        <v>0.53680555555555554</v>
      </c>
      <c r="H31" s="28" t="str">
        <f>IF(OR(D31="Samedi",D31="Dimanche"),"",Données!$F$3)</f>
        <v>16:41</v>
      </c>
      <c r="I31" s="20">
        <f t="shared" si="3"/>
        <v>0.31666666666666671</v>
      </c>
      <c r="J31" s="20">
        <f>IF(I31-Données!$C$2&gt;0,I31-Données!$C$2,0)</f>
        <v>5.5511151231257827E-17</v>
      </c>
      <c r="K31" s="26" t="s">
        <v>56</v>
      </c>
      <c r="L31" s="22"/>
      <c r="M31" s="42"/>
      <c r="N31" s="42"/>
      <c r="O31" s="45"/>
      <c r="P31" s="48"/>
      <c r="Q31" s="51"/>
      <c r="R31" s="51"/>
      <c r="T31" s="24" t="s">
        <v>50</v>
      </c>
      <c r="U31" s="25">
        <f>DATE(B1,12,25)</f>
        <v>44555</v>
      </c>
    </row>
    <row r="32" spans="1:23" ht="14.1" customHeight="1" x14ac:dyDescent="0.2">
      <c r="A32" s="39"/>
      <c r="B32" s="40"/>
      <c r="C32" s="18">
        <f t="shared" si="0"/>
        <v>44219</v>
      </c>
      <c r="D32" s="21" t="str">
        <f t="shared" si="1"/>
        <v>Samedi</v>
      </c>
      <c r="E32" s="28" t="str">
        <f>IF(OR(D32="Samedi",D32="Dimanche"),"",Données!$C$3)</f>
        <v/>
      </c>
      <c r="F32" s="28" t="str">
        <f>IF(OR(D32="Samedi",D32="Dimanche"),"",Données!$D$3)</f>
        <v/>
      </c>
      <c r="G32" s="28" t="str">
        <f>IF(OR(D32="Samedi",D32="Dimanche"),"",Données!$E$3)</f>
        <v/>
      </c>
      <c r="H32" s="28" t="str">
        <f>IF(OR(D32="Samedi",D32="Dimanche"),"",Données!$F$3)</f>
        <v/>
      </c>
      <c r="I32" s="20" t="str">
        <f t="shared" si="3"/>
        <v/>
      </c>
      <c r="J32" s="20" t="str">
        <f t="shared" ref="J32:J33" si="5">IF(D32="Dimanche",SUM(J26:J30),"")</f>
        <v/>
      </c>
      <c r="K32" s="26" t="str" cm="1">
        <f t="array" ref="K32">IF(OR(C32=$U$19:$U$31),"FERIE","")</f>
        <v/>
      </c>
      <c r="L32" s="22" t="str">
        <f>IF(D32="Dimanche",SUM(I26:I32),"")</f>
        <v/>
      </c>
      <c r="M32" s="42"/>
      <c r="N32" s="42"/>
      <c r="O32" s="45"/>
      <c r="P32" s="48"/>
      <c r="Q32" s="51"/>
      <c r="R32" s="51"/>
    </row>
    <row r="33" spans="1:20" ht="14.1" customHeight="1" x14ac:dyDescent="0.2">
      <c r="A33" s="39"/>
      <c r="B33" s="40">
        <v>4</v>
      </c>
      <c r="C33" s="18">
        <f t="shared" si="0"/>
        <v>44220</v>
      </c>
      <c r="D33" s="21" t="str">
        <f t="shared" si="1"/>
        <v>Dimanche</v>
      </c>
      <c r="E33" s="28" t="str">
        <f>IF(OR(D33="Samedi",D33="Dimanche"),"",Données!$C$3)</f>
        <v/>
      </c>
      <c r="F33" s="28" t="str">
        <f>IF(OR(D33="Samedi",D33="Dimanche"),"",Données!$D$3)</f>
        <v/>
      </c>
      <c r="G33" s="28" t="str">
        <f>IF(OR(D33="Samedi",D33="Dimanche"),"",Données!$E$3)</f>
        <v/>
      </c>
      <c r="H33" s="28" t="str">
        <f>IF(OR(D33="Samedi",D33="Dimanche"),"",Données!$F$3)</f>
        <v/>
      </c>
      <c r="I33" s="20" t="str">
        <f t="shared" si="3"/>
        <v/>
      </c>
      <c r="J33" s="20">
        <f t="shared" si="5"/>
        <v>2.7755575615628914E-16</v>
      </c>
      <c r="K33" s="26" t="str" cm="1">
        <f t="array" ref="K33">IF(OR(C33=$U$19:$U$31),"FERIE","")</f>
        <v/>
      </c>
      <c r="L33" s="22"/>
      <c r="M33" s="42"/>
      <c r="N33" s="42"/>
      <c r="O33" s="45"/>
      <c r="P33" s="48"/>
      <c r="Q33" s="51"/>
      <c r="R33" s="51"/>
    </row>
    <row r="34" spans="1:20" ht="14.1" customHeight="1" x14ac:dyDescent="0.2">
      <c r="A34" s="39"/>
      <c r="B34" s="40"/>
      <c r="C34" s="18">
        <f t="shared" si="0"/>
        <v>44221</v>
      </c>
      <c r="D34" s="21" t="str">
        <f t="shared" si="1"/>
        <v>Lundi</v>
      </c>
      <c r="E34" s="28">
        <f>IF(OR(D34="Samedi",D34="Dimanche"),"",Données!$C$3)</f>
        <v>0.35416666666666669</v>
      </c>
      <c r="F34" s="28">
        <f>IF(OR(D34="Samedi",D34="Dimanche"),"",Données!$D$3)</f>
        <v>0.51250000000000007</v>
      </c>
      <c r="G34" s="28">
        <f>IF(OR(D34="Samedi",D34="Dimanche"),"",Données!$E$3)</f>
        <v>0.53680555555555554</v>
      </c>
      <c r="H34" s="28" t="str">
        <f>IF(OR(D34="Samedi",D34="Dimanche"),"",Données!$F$3)</f>
        <v>16:41</v>
      </c>
      <c r="I34" s="20">
        <f t="shared" si="3"/>
        <v>0.31666666666666671</v>
      </c>
      <c r="J34" s="20">
        <f>IF(I34-Données!$C$2&gt;0,I34-Données!$C$2,0)</f>
        <v>5.5511151231257827E-17</v>
      </c>
      <c r="K34" s="26" t="str" cm="1">
        <f t="array" ref="K34">IF(OR(C34=$U$19:$U$31),"FERIE","")</f>
        <v/>
      </c>
      <c r="L34" s="22"/>
      <c r="M34" s="42"/>
      <c r="N34" s="42"/>
      <c r="O34" s="45"/>
      <c r="P34" s="48"/>
      <c r="Q34" s="51"/>
      <c r="R34" s="51"/>
    </row>
    <row r="35" spans="1:20" ht="14.1" customHeight="1" x14ac:dyDescent="0.2">
      <c r="A35" s="39"/>
      <c r="B35" s="40"/>
      <c r="C35" s="18">
        <f t="shared" si="0"/>
        <v>44222</v>
      </c>
      <c r="D35" s="21" t="str">
        <f t="shared" si="1"/>
        <v>Mardi</v>
      </c>
      <c r="E35" s="28">
        <f>IF(OR(D35="Samedi",D35="Dimanche"),"",Données!$C$3)</f>
        <v>0.35416666666666669</v>
      </c>
      <c r="F35" s="28">
        <f>IF(OR(D35="Samedi",D35="Dimanche"),"",Données!$D$3)</f>
        <v>0.51250000000000007</v>
      </c>
      <c r="G35" s="28">
        <f>IF(OR(D35="Samedi",D35="Dimanche"),"",Données!$E$3)</f>
        <v>0.53680555555555554</v>
      </c>
      <c r="H35" s="28" t="str">
        <f>IF(OR(D35="Samedi",D35="Dimanche"),"",Données!$F$3)</f>
        <v>16:41</v>
      </c>
      <c r="I35" s="20">
        <f t="shared" si="3"/>
        <v>0.31666666666666671</v>
      </c>
      <c r="J35" s="20">
        <f>IF(I35-Données!$C$2&gt;0,I35-Données!$C$2,0)</f>
        <v>5.5511151231257827E-17</v>
      </c>
      <c r="K35" s="26" t="str" cm="1">
        <f t="array" ref="K35">IF(OR(C35=$U$19:$U$31),"FERIE","")</f>
        <v/>
      </c>
      <c r="L35" s="22"/>
      <c r="M35" s="42"/>
      <c r="N35" s="42"/>
      <c r="O35" s="45"/>
      <c r="P35" s="48"/>
      <c r="Q35" s="51"/>
      <c r="R35" s="51"/>
    </row>
    <row r="36" spans="1:20" ht="14.1" customHeight="1" x14ac:dyDescent="0.2">
      <c r="A36" s="39"/>
      <c r="B36" s="40"/>
      <c r="C36" s="18">
        <f t="shared" si="0"/>
        <v>44223</v>
      </c>
      <c r="D36" s="21" t="str">
        <f t="shared" si="1"/>
        <v>Mercredi</v>
      </c>
      <c r="E36" s="28">
        <f>IF(OR(D36="Samedi",D36="Dimanche"),"",Données!$C$3)</f>
        <v>0.35416666666666669</v>
      </c>
      <c r="F36" s="28">
        <f>IF(OR(D36="Samedi",D36="Dimanche"),"",Données!$D$3)</f>
        <v>0.51250000000000007</v>
      </c>
      <c r="G36" s="28">
        <f>IF(OR(D36="Samedi",D36="Dimanche"),"",Données!$E$3)</f>
        <v>0.53680555555555554</v>
      </c>
      <c r="H36" s="28" t="str">
        <f>IF(OR(D36="Samedi",D36="Dimanche"),"",Données!$F$3)</f>
        <v>16:41</v>
      </c>
      <c r="I36" s="20">
        <f t="shared" si="3"/>
        <v>0.31666666666666671</v>
      </c>
      <c r="J36" s="20">
        <f>IF(I36-Données!$C$2&gt;0,I36-Données!$C$2,0)</f>
        <v>5.5511151231257827E-17</v>
      </c>
      <c r="K36" s="26" t="str" cm="1">
        <f t="array" ref="K36">IF(OR(C36=$U$19:$U$31),"FERIE","")</f>
        <v/>
      </c>
      <c r="L36" s="22"/>
      <c r="M36" s="42"/>
      <c r="N36" s="42"/>
      <c r="O36" s="45"/>
      <c r="P36" s="48"/>
      <c r="Q36" s="51"/>
      <c r="R36" s="51"/>
    </row>
    <row r="37" spans="1:20" ht="14.1" customHeight="1" x14ac:dyDescent="0.2">
      <c r="A37" s="39"/>
      <c r="B37" s="40"/>
      <c r="C37" s="18">
        <f t="shared" si="0"/>
        <v>44224</v>
      </c>
      <c r="D37" s="21" t="str">
        <f t="shared" si="1"/>
        <v>Jeudi</v>
      </c>
      <c r="E37" s="28">
        <f>IF(OR(D37="Samedi",D37="Dimanche"),"",Données!$C$3)</f>
        <v>0.35416666666666669</v>
      </c>
      <c r="F37" s="28">
        <f>IF(OR(D37="Samedi",D37="Dimanche"),"",Données!$D$3)</f>
        <v>0.51250000000000007</v>
      </c>
      <c r="G37" s="28">
        <f>IF(OR(D37="Samedi",D37="Dimanche"),"",Données!$E$3)</f>
        <v>0.53680555555555554</v>
      </c>
      <c r="H37" s="28" t="str">
        <f>IF(OR(D37="Samedi",D37="Dimanche"),"",Données!$F$3)</f>
        <v>16:41</v>
      </c>
      <c r="I37" s="20">
        <f t="shared" si="3"/>
        <v>0.31666666666666671</v>
      </c>
      <c r="J37" s="20">
        <f>IF(I37-Données!$C$2&gt;0,I37-Données!$C$2,0)</f>
        <v>5.5511151231257827E-17</v>
      </c>
      <c r="K37" s="26" t="str" cm="1">
        <f t="array" ref="K37">IF(OR(C37=$U$19:$U$31),"FERIE","")</f>
        <v/>
      </c>
      <c r="L37" s="22"/>
      <c r="M37" s="42"/>
      <c r="N37" s="42"/>
      <c r="O37" s="45"/>
      <c r="P37" s="48"/>
      <c r="Q37" s="51"/>
      <c r="R37" s="51"/>
    </row>
    <row r="38" spans="1:20" ht="14.1" customHeight="1" x14ac:dyDescent="0.2">
      <c r="A38" s="39"/>
      <c r="B38" s="40"/>
      <c r="C38" s="18">
        <f t="shared" si="0"/>
        <v>44225</v>
      </c>
      <c r="D38" s="21" t="str">
        <f t="shared" si="1"/>
        <v>Vendredi</v>
      </c>
      <c r="E38" s="28">
        <f>IF(OR(D38="Samedi",D38="Dimanche"),"",Données!$C$3)</f>
        <v>0.35416666666666669</v>
      </c>
      <c r="F38" s="28">
        <f>IF(OR(D38="Samedi",D38="Dimanche"),"",Données!$D$3)</f>
        <v>0.51250000000000007</v>
      </c>
      <c r="G38" s="28">
        <f>IF(OR(D38="Samedi",D38="Dimanche"),"",Données!$E$3)</f>
        <v>0.53680555555555554</v>
      </c>
      <c r="H38" s="28" t="str">
        <f>IF(OR(D38="Samedi",D38="Dimanche"),"",Données!$F$3)</f>
        <v>16:41</v>
      </c>
      <c r="I38" s="20">
        <f t="shared" si="3"/>
        <v>0.31666666666666671</v>
      </c>
      <c r="J38" s="20">
        <f>IF(I38-Données!$C$2&gt;0,I38-Données!$C$2,0)</f>
        <v>5.5511151231257827E-17</v>
      </c>
      <c r="K38" s="26" t="str" cm="1">
        <f t="array" ref="K38">IF(OR(C38=$U$19:$U$31),"FERIE","")</f>
        <v/>
      </c>
      <c r="L38" s="22"/>
      <c r="M38" s="42"/>
      <c r="N38" s="42"/>
      <c r="O38" s="45"/>
      <c r="P38" s="48"/>
      <c r="Q38" s="51"/>
      <c r="R38" s="51"/>
    </row>
    <row r="39" spans="1:20" ht="14.1" customHeight="1" x14ac:dyDescent="0.2">
      <c r="A39" s="39"/>
      <c r="B39" s="40"/>
      <c r="C39" s="18">
        <f t="shared" si="0"/>
        <v>44226</v>
      </c>
      <c r="D39" s="21" t="str">
        <f t="shared" si="1"/>
        <v>Samedi</v>
      </c>
      <c r="E39" s="28" t="str">
        <f>IF(OR(D39="Samedi",D39="Dimanche"),"",Données!$C$3)</f>
        <v/>
      </c>
      <c r="F39" s="28" t="str">
        <f>IF(OR(D39="Samedi",D39="Dimanche"),"",Données!$D$3)</f>
        <v/>
      </c>
      <c r="G39" s="28" t="str">
        <f>IF(OR(D39="Samedi",D39="Dimanche"),"",Données!$E$3)</f>
        <v/>
      </c>
      <c r="H39" s="28" t="str">
        <f>IF(OR(D39="Samedi",D39="Dimanche"),"",Données!$F$3)</f>
        <v/>
      </c>
      <c r="I39" s="20" t="str">
        <f t="shared" si="3"/>
        <v/>
      </c>
      <c r="J39" s="20" t="str">
        <f t="shared" ref="J39:J40" si="6">IF(D39="Dimanche",SUM(J33:J37),"")</f>
        <v/>
      </c>
      <c r="K39" s="26" t="str" cm="1">
        <f t="array" ref="K39">IF(OR(C39=$U$19:$U$31),"FERIE","")</f>
        <v/>
      </c>
      <c r="L39" s="22" t="str">
        <f>IF(D39="Dimanche",SUM(I33:I39),"")</f>
        <v/>
      </c>
      <c r="M39" s="42"/>
      <c r="N39" s="42"/>
      <c r="O39" s="45"/>
      <c r="P39" s="48"/>
      <c r="Q39" s="51"/>
      <c r="R39" s="51"/>
      <c r="T39" s="1" t="str" cm="1">
        <f t="array" ref="T39">IF(OR(K10=$U$19:$U$31),"ferie","")</f>
        <v/>
      </c>
    </row>
    <row r="40" spans="1:20" ht="14.1" customHeight="1" x14ac:dyDescent="0.2">
      <c r="A40" s="39"/>
      <c r="B40" s="40">
        <v>5</v>
      </c>
      <c r="C40" s="18">
        <f t="shared" si="0"/>
        <v>44227</v>
      </c>
      <c r="D40" s="21" t="str">
        <f t="shared" si="1"/>
        <v>Dimanche</v>
      </c>
      <c r="E40" s="28" t="str">
        <f>IF(OR(D40="Samedi",D40="Dimanche"),"",Données!$C$3)</f>
        <v/>
      </c>
      <c r="F40" s="28" t="str">
        <f>IF(OR(D40="Samedi",D40="Dimanche"),"",Données!$D$3)</f>
        <v/>
      </c>
      <c r="G40" s="28" t="str">
        <f>IF(OR(D40="Samedi",D40="Dimanche"),"",Données!$E$3)</f>
        <v/>
      </c>
      <c r="H40" s="28" t="str">
        <f>IF(OR(D40="Samedi",D40="Dimanche"),"",Données!$F$3)</f>
        <v/>
      </c>
      <c r="I40" s="20" t="str">
        <f t="shared" si="3"/>
        <v/>
      </c>
      <c r="J40" s="20">
        <f t="shared" si="6"/>
        <v>2.7755575615628914E-16</v>
      </c>
      <c r="K40" s="26" t="str" cm="1">
        <f t="array" ref="K40">IF(OR(C40=$U$19:$U$31),"FERIE","")</f>
        <v/>
      </c>
      <c r="L40" s="22"/>
      <c r="M40" s="43"/>
      <c r="N40" s="43"/>
      <c r="O40" s="46"/>
      <c r="P40" s="49"/>
      <c r="Q40" s="52"/>
      <c r="R40" s="52"/>
      <c r="T40" s="1" t="str" cm="1">
        <f t="array" ref="T40">IF(OR(K12=U19:U31),"ferie","")</f>
        <v/>
      </c>
    </row>
    <row r="41" spans="1:20" ht="14.1" customHeight="1" x14ac:dyDescent="0.2">
      <c r="A41" s="39" t="str">
        <f t="shared" ref="A41" si="7">VLOOKUP(MONTH($C41),$V$8:$W$19,2,0)</f>
        <v>FEVRIER</v>
      </c>
      <c r="B41" s="40"/>
      <c r="C41" s="18">
        <f t="shared" si="0"/>
        <v>44228</v>
      </c>
      <c r="D41" s="21" t="str">
        <f t="shared" si="1"/>
        <v>Lundi</v>
      </c>
      <c r="E41" s="28">
        <f>IF(OR(D41="Samedi",D41="Dimanche"),"",Données!$C$3)</f>
        <v>0.35416666666666669</v>
      </c>
      <c r="F41" s="28">
        <f>IF(OR(D41="Samedi",D41="Dimanche"),"",Données!$D$3)</f>
        <v>0.51250000000000007</v>
      </c>
      <c r="G41" s="28">
        <f>IF(OR(D41="Samedi",D41="Dimanche"),"",Données!$E$3)</f>
        <v>0.53680555555555554</v>
      </c>
      <c r="H41" s="28" t="str">
        <f>IF(OR(D41="Samedi",D41="Dimanche"),"",Données!$F$3)</f>
        <v>16:41</v>
      </c>
      <c r="I41" s="20">
        <f t="shared" si="3"/>
        <v>0.31666666666666671</v>
      </c>
      <c r="J41" s="20">
        <f>IF(I41-Données!$C$2&gt;0,I41-Données!$C$2,0)</f>
        <v>5.5511151231257827E-17</v>
      </c>
      <c r="K41" s="26" t="str" cm="1">
        <f t="array" ref="K41">IF(OR(C41=$U$19:$U$31),"FERIE","")</f>
        <v/>
      </c>
      <c r="L41" s="22"/>
      <c r="M41" s="58">
        <f>SUMIF(K41:K68,"HCR",J41:J68)</f>
        <v>0</v>
      </c>
      <c r="N41" s="58">
        <f>SUMIF(K41:K68,"HPL",J41:J68)</f>
        <v>0</v>
      </c>
      <c r="O41" s="59">
        <f>N41*24</f>
        <v>0</v>
      </c>
      <c r="P41" s="60"/>
      <c r="Q41" s="61"/>
      <c r="R41" s="60">
        <f>O41-(P41+Q41)</f>
        <v>0</v>
      </c>
    </row>
    <row r="42" spans="1:20" ht="14.1" customHeight="1" x14ac:dyDescent="0.2">
      <c r="A42" s="39"/>
      <c r="B42" s="40"/>
      <c r="C42" s="18">
        <f t="shared" si="0"/>
        <v>44229</v>
      </c>
      <c r="D42" s="21" t="str">
        <f t="shared" si="1"/>
        <v>Mardi</v>
      </c>
      <c r="E42" s="28">
        <v>0.35416666666666669</v>
      </c>
      <c r="F42" s="28">
        <f>IF(OR(D42="Samedi",D42="Dimanche"),"",Données!$D$3)</f>
        <v>0.51250000000000007</v>
      </c>
      <c r="G42" s="28">
        <f>IF(OR(D42="Samedi",D42="Dimanche"),"",Données!$E$3)</f>
        <v>0.53680555555555554</v>
      </c>
      <c r="H42" s="28" t="str">
        <f>IF(OR(D42="Samedi",D42="Dimanche"),"",Données!$F$3)</f>
        <v>16:41</v>
      </c>
      <c r="I42" s="20">
        <f t="shared" si="3"/>
        <v>0.31666666666666671</v>
      </c>
      <c r="J42" s="20">
        <f>IF(I42-Données!$C$2&gt;0,I42-Données!$C$2,0)</f>
        <v>5.5511151231257827E-17</v>
      </c>
      <c r="K42" s="26"/>
      <c r="L42" s="22"/>
      <c r="M42" s="58"/>
      <c r="N42" s="58"/>
      <c r="O42" s="59"/>
      <c r="P42" s="60"/>
      <c r="Q42" s="61"/>
      <c r="R42" s="61"/>
    </row>
    <row r="43" spans="1:20" ht="14.1" customHeight="1" x14ac:dyDescent="0.2">
      <c r="A43" s="39"/>
      <c r="B43" s="40"/>
      <c r="C43" s="18">
        <f t="shared" si="0"/>
        <v>44230</v>
      </c>
      <c r="D43" s="21" t="str">
        <f t="shared" si="1"/>
        <v>Mercredi</v>
      </c>
      <c r="E43" s="28">
        <f>IF(OR(D43="Samedi",D43="Dimanche"),"",Données!$C$3)</f>
        <v>0.35416666666666669</v>
      </c>
      <c r="F43" s="28">
        <f>IF(OR(D43="Samedi",D43="Dimanche"),"",Données!$D$3)</f>
        <v>0.51250000000000007</v>
      </c>
      <c r="G43" s="28">
        <f>IF(OR(D43="Samedi",D43="Dimanche"),"",Données!$E$3)</f>
        <v>0.53680555555555554</v>
      </c>
      <c r="H43" s="28" t="str">
        <f>IF(OR(D43="Samedi",D43="Dimanche"),"",Données!$F$3)</f>
        <v>16:41</v>
      </c>
      <c r="I43" s="20">
        <f t="shared" si="3"/>
        <v>0.31666666666666671</v>
      </c>
      <c r="J43" s="20">
        <f>IF(I43-Données!$C$2&gt;0,I43-Données!$C$2,0)</f>
        <v>5.5511151231257827E-17</v>
      </c>
      <c r="K43" s="26" t="str" cm="1">
        <f t="array" ref="K43">IF(OR(C43=$U$19:$U$31),"FERIE","")</f>
        <v/>
      </c>
      <c r="L43" s="22"/>
      <c r="M43" s="58"/>
      <c r="N43" s="58"/>
      <c r="O43" s="59"/>
      <c r="P43" s="60"/>
      <c r="Q43" s="61"/>
      <c r="R43" s="61"/>
    </row>
    <row r="44" spans="1:20" ht="14.1" customHeight="1" x14ac:dyDescent="0.2">
      <c r="A44" s="39"/>
      <c r="B44" s="40"/>
      <c r="C44" s="18">
        <f t="shared" si="0"/>
        <v>44231</v>
      </c>
      <c r="D44" s="21" t="str">
        <f t="shared" si="1"/>
        <v>Jeudi</v>
      </c>
      <c r="E44" s="28">
        <f>IF(OR(D44="Samedi",D44="Dimanche"),"",Données!$C$3)</f>
        <v>0.35416666666666669</v>
      </c>
      <c r="F44" s="28">
        <f>IF(OR(D44="Samedi",D44="Dimanche"),"",Données!$D$3)</f>
        <v>0.51250000000000007</v>
      </c>
      <c r="G44" s="28">
        <f>IF(OR(D44="Samedi",D44="Dimanche"),"",Données!$E$3)</f>
        <v>0.53680555555555554</v>
      </c>
      <c r="H44" s="28" t="str">
        <f>IF(OR(D44="Samedi",D44="Dimanche"),"",Données!$F$3)</f>
        <v>16:41</v>
      </c>
      <c r="I44" s="20">
        <f t="shared" si="3"/>
        <v>0.31666666666666671</v>
      </c>
      <c r="J44" s="20">
        <f>IF(I44-Données!$C$2&gt;0,I44-Données!$C$2,0)</f>
        <v>5.5511151231257827E-17</v>
      </c>
      <c r="K44" s="26" t="str" cm="1">
        <f t="array" ref="K44">IF(OR(C44=$U$19:$U$31),"FERIE","")</f>
        <v/>
      </c>
      <c r="L44" s="22"/>
      <c r="M44" s="58"/>
      <c r="N44" s="58"/>
      <c r="O44" s="59"/>
      <c r="P44" s="60"/>
      <c r="Q44" s="61"/>
      <c r="R44" s="61"/>
    </row>
    <row r="45" spans="1:20" ht="14.1" customHeight="1" x14ac:dyDescent="0.2">
      <c r="A45" s="39"/>
      <c r="B45" s="40"/>
      <c r="C45" s="18">
        <f t="shared" si="0"/>
        <v>44232</v>
      </c>
      <c r="D45" s="21" t="str">
        <f t="shared" si="1"/>
        <v>Vendredi</v>
      </c>
      <c r="E45" s="28">
        <f>IF(OR(D45="Samedi",D45="Dimanche"),"",Données!$C$3)</f>
        <v>0.35416666666666669</v>
      </c>
      <c r="F45" s="28">
        <f>IF(OR(D45="Samedi",D45="Dimanche"),"",Données!$D$3)</f>
        <v>0.51250000000000007</v>
      </c>
      <c r="G45" s="28">
        <f>IF(OR(D45="Samedi",D45="Dimanche"),"",Données!$E$3)</f>
        <v>0.53680555555555554</v>
      </c>
      <c r="H45" s="28" t="str">
        <f>IF(OR(D45="Samedi",D45="Dimanche"),"",Données!$F$3)</f>
        <v>16:41</v>
      </c>
      <c r="I45" s="20">
        <f t="shared" si="3"/>
        <v>0.31666666666666671</v>
      </c>
      <c r="J45" s="20">
        <f>IF(I45-Données!$C$2&gt;0,I45-Données!$C$2,0)</f>
        <v>5.5511151231257827E-17</v>
      </c>
      <c r="K45" s="26" t="str" cm="1">
        <f t="array" ref="K45">IF(OR(C45=$U$19:$U$31),"FERIE","")</f>
        <v/>
      </c>
      <c r="L45" s="22"/>
      <c r="M45" s="58"/>
      <c r="N45" s="58"/>
      <c r="O45" s="59"/>
      <c r="P45" s="60"/>
      <c r="Q45" s="61"/>
      <c r="R45" s="61"/>
    </row>
    <row r="46" spans="1:20" ht="14.1" customHeight="1" x14ac:dyDescent="0.2">
      <c r="A46" s="39"/>
      <c r="B46" s="40"/>
      <c r="C46" s="18">
        <f t="shared" si="0"/>
        <v>44233</v>
      </c>
      <c r="D46" s="21" t="str">
        <f t="shared" si="1"/>
        <v>Samedi</v>
      </c>
      <c r="E46" s="28" t="str">
        <f>IF(OR(D46="Samedi",D46="Dimanche"),"",Données!$C$3)</f>
        <v/>
      </c>
      <c r="F46" s="28" t="str">
        <f>IF(OR(D46="Samedi",D46="Dimanche"),"",Données!$D$3)</f>
        <v/>
      </c>
      <c r="G46" s="28" t="str">
        <f>IF(OR(D46="Samedi",D46="Dimanche"),"",Données!$E$3)</f>
        <v/>
      </c>
      <c r="H46" s="28" t="str">
        <f>IF(OR(D46="Samedi",D46="Dimanche"),"",Données!$F$3)</f>
        <v/>
      </c>
      <c r="I46" s="20" t="str">
        <f t="shared" si="3"/>
        <v/>
      </c>
      <c r="J46" s="20" t="str">
        <f t="shared" ref="J46:J47" si="8">IF(D46="Dimanche",SUM(J40:J44),"")</f>
        <v/>
      </c>
      <c r="K46" s="26" t="str" cm="1">
        <f t="array" ref="K46">IF(OR(C46=$U$19:$U$31),"FERIE","")</f>
        <v/>
      </c>
      <c r="L46" s="22" t="str">
        <f t="shared" ref="L46" si="9">IF(D46="Dimanche",SUM(I40:I46),"")</f>
        <v/>
      </c>
      <c r="M46" s="58"/>
      <c r="N46" s="58"/>
      <c r="O46" s="59"/>
      <c r="P46" s="60"/>
      <c r="Q46" s="61"/>
      <c r="R46" s="61"/>
    </row>
    <row r="47" spans="1:20" ht="14.1" customHeight="1" x14ac:dyDescent="0.2">
      <c r="A47" s="39"/>
      <c r="B47" s="40">
        <v>6</v>
      </c>
      <c r="C47" s="18">
        <f t="shared" si="0"/>
        <v>44234</v>
      </c>
      <c r="D47" s="21" t="str">
        <f t="shared" si="1"/>
        <v>Dimanche</v>
      </c>
      <c r="E47" s="28" t="str">
        <f>IF(OR(D47="Samedi",D47="Dimanche"),"",Données!$C$3)</f>
        <v/>
      </c>
      <c r="F47" s="28" t="str">
        <f>IF(OR(D47="Samedi",D47="Dimanche"),"",Données!$D$3)</f>
        <v/>
      </c>
      <c r="G47" s="28" t="str">
        <f>IF(OR(D47="Samedi",D47="Dimanche"),"",Données!$E$3)</f>
        <v/>
      </c>
      <c r="H47" s="28" t="str">
        <f>IF(OR(D47="Samedi",D47="Dimanche"),"",Données!$F$3)</f>
        <v/>
      </c>
      <c r="I47" s="20" t="str">
        <f t="shared" si="3"/>
        <v/>
      </c>
      <c r="J47" s="20">
        <f t="shared" si="8"/>
        <v>2.7755575615628914E-16</v>
      </c>
      <c r="K47" s="26" t="str" cm="1">
        <f t="array" ref="K47">IF(OR(C47=$U$19:$U$31),"FERIE","")</f>
        <v/>
      </c>
      <c r="L47" s="22"/>
      <c r="M47" s="58"/>
      <c r="N47" s="58"/>
      <c r="O47" s="59"/>
      <c r="P47" s="60"/>
      <c r="Q47" s="61"/>
      <c r="R47" s="61"/>
    </row>
    <row r="48" spans="1:20" ht="14.1" customHeight="1" x14ac:dyDescent="0.2">
      <c r="A48" s="39"/>
      <c r="B48" s="40"/>
      <c r="C48" s="18">
        <f t="shared" si="0"/>
        <v>44235</v>
      </c>
      <c r="D48" s="21" t="str">
        <f t="shared" si="1"/>
        <v>Lundi</v>
      </c>
      <c r="E48" s="28">
        <f>IF(OR(D48="Samedi",D48="Dimanche"),"",Données!$C$3)</f>
        <v>0.35416666666666669</v>
      </c>
      <c r="F48" s="28">
        <f>IF(OR(D48="Samedi",D48="Dimanche"),"",Données!$D$3)</f>
        <v>0.51250000000000007</v>
      </c>
      <c r="G48" s="28">
        <f>IF(OR(D48="Samedi",D48="Dimanche"),"",Données!$E$3)</f>
        <v>0.53680555555555554</v>
      </c>
      <c r="H48" s="28" t="str">
        <f>IF(OR(D48="Samedi",D48="Dimanche"),"",Données!$F$3)</f>
        <v>16:41</v>
      </c>
      <c r="I48" s="20">
        <f t="shared" si="3"/>
        <v>0.31666666666666671</v>
      </c>
      <c r="J48" s="20">
        <f>IF(I48-Données!$C$2&gt;0,I48-Données!$C$2,0)</f>
        <v>5.5511151231257827E-17</v>
      </c>
      <c r="K48" s="26" t="str" cm="1">
        <f t="array" ref="K48">IF(OR(C48=$U$19:$U$31),"FERIE","")</f>
        <v/>
      </c>
      <c r="L48" s="22"/>
      <c r="M48" s="58"/>
      <c r="N48" s="58"/>
      <c r="O48" s="59"/>
      <c r="P48" s="60"/>
      <c r="Q48" s="61"/>
      <c r="R48" s="61"/>
    </row>
    <row r="49" spans="1:18" ht="14.1" customHeight="1" x14ac:dyDescent="0.2">
      <c r="A49" s="39"/>
      <c r="B49" s="40"/>
      <c r="C49" s="18">
        <f t="shared" si="0"/>
        <v>44236</v>
      </c>
      <c r="D49" s="21" t="str">
        <f t="shared" si="1"/>
        <v>Mardi</v>
      </c>
      <c r="E49" s="28">
        <f>IF(OR(D49="Samedi",D49="Dimanche"),"",Données!$C$3)</f>
        <v>0.35416666666666669</v>
      </c>
      <c r="F49" s="28">
        <f>IF(OR(D49="Samedi",D49="Dimanche"),"",Données!$D$3)</f>
        <v>0.51250000000000007</v>
      </c>
      <c r="G49" s="28">
        <f>IF(OR(D49="Samedi",D49="Dimanche"),"",Données!$E$3)</f>
        <v>0.53680555555555554</v>
      </c>
      <c r="H49" s="28" t="str">
        <f>IF(OR(D49="Samedi",D49="Dimanche"),"",Données!$F$3)</f>
        <v>16:41</v>
      </c>
      <c r="I49" s="20">
        <f t="shared" si="3"/>
        <v>0.31666666666666671</v>
      </c>
      <c r="J49" s="20">
        <f>IF(I49-Données!$C$2&gt;0,I49-Données!$C$2,0)</f>
        <v>5.5511151231257827E-17</v>
      </c>
      <c r="K49" s="26" t="str" cm="1">
        <f t="array" ref="K49">IF(OR(C49=$U$19:$U$31),"FERIE","")</f>
        <v/>
      </c>
      <c r="L49" s="22"/>
      <c r="M49" s="58"/>
      <c r="N49" s="58"/>
      <c r="O49" s="59"/>
      <c r="P49" s="60"/>
      <c r="Q49" s="61"/>
      <c r="R49" s="61"/>
    </row>
    <row r="50" spans="1:18" ht="14.1" customHeight="1" x14ac:dyDescent="0.2">
      <c r="A50" s="39"/>
      <c r="B50" s="40"/>
      <c r="C50" s="18">
        <f t="shared" si="0"/>
        <v>44237</v>
      </c>
      <c r="D50" s="21" t="str">
        <f t="shared" si="1"/>
        <v>Mercredi</v>
      </c>
      <c r="E50" s="28">
        <f>IF(OR(D50="Samedi",D50="Dimanche"),"",Données!$C$3)</f>
        <v>0.35416666666666669</v>
      </c>
      <c r="F50" s="28">
        <f>IF(OR(D50="Samedi",D50="Dimanche"),"",Données!$D$3)</f>
        <v>0.51250000000000007</v>
      </c>
      <c r="G50" s="28">
        <f>IF(OR(D50="Samedi",D50="Dimanche"),"",Données!$E$3)</f>
        <v>0.53680555555555554</v>
      </c>
      <c r="H50" s="28" t="str">
        <f>IF(OR(D50="Samedi",D50="Dimanche"),"",Données!$F$3)</f>
        <v>16:41</v>
      </c>
      <c r="I50" s="20">
        <f t="shared" si="3"/>
        <v>0.31666666666666671</v>
      </c>
      <c r="J50" s="20">
        <f>IF(I50-Données!$C$2&gt;0,I50-Données!$C$2,0)</f>
        <v>5.5511151231257827E-17</v>
      </c>
      <c r="K50" s="26" t="str" cm="1">
        <f t="array" ref="K50">IF(OR(C50=$U$19:$U$31),"FERIE","")</f>
        <v/>
      </c>
      <c r="L50" s="22"/>
      <c r="M50" s="58"/>
      <c r="N50" s="58"/>
      <c r="O50" s="59"/>
      <c r="P50" s="60"/>
      <c r="Q50" s="61"/>
      <c r="R50" s="61"/>
    </row>
    <row r="51" spans="1:18" ht="14.1" customHeight="1" x14ac:dyDescent="0.2">
      <c r="A51" s="39"/>
      <c r="B51" s="40"/>
      <c r="C51" s="18">
        <f t="shared" si="0"/>
        <v>44238</v>
      </c>
      <c r="D51" s="21" t="str">
        <f t="shared" si="1"/>
        <v>Jeudi</v>
      </c>
      <c r="E51" s="28">
        <f>IF(OR(D51="Samedi",D51="Dimanche"),"",Données!$C$3)</f>
        <v>0.35416666666666669</v>
      </c>
      <c r="F51" s="28">
        <f>IF(OR(D51="Samedi",D51="Dimanche"),"",Données!$D$3)</f>
        <v>0.51250000000000007</v>
      </c>
      <c r="G51" s="28">
        <f>IF(OR(D51="Samedi",D51="Dimanche"),"",Données!$E$3)</f>
        <v>0.53680555555555554</v>
      </c>
      <c r="H51" s="28" t="str">
        <f>IF(OR(D51="Samedi",D51="Dimanche"),"",Données!$F$3)</f>
        <v>16:41</v>
      </c>
      <c r="I51" s="20">
        <f t="shared" si="3"/>
        <v>0.31666666666666671</v>
      </c>
      <c r="J51" s="20">
        <f>IF(I51-Données!$C$2&gt;0,I51-Données!$C$2,0)</f>
        <v>5.5511151231257827E-17</v>
      </c>
      <c r="K51" s="26" t="str" cm="1">
        <f t="array" ref="K51">IF(OR(C51=$U$19:$U$31),"FERIE","")</f>
        <v/>
      </c>
      <c r="L51" s="22"/>
      <c r="M51" s="58"/>
      <c r="N51" s="58"/>
      <c r="O51" s="59"/>
      <c r="P51" s="60"/>
      <c r="Q51" s="61"/>
      <c r="R51" s="61"/>
    </row>
    <row r="52" spans="1:18" ht="14.1" customHeight="1" x14ac:dyDescent="0.2">
      <c r="A52" s="39"/>
      <c r="B52" s="40"/>
      <c r="C52" s="18">
        <f t="shared" si="0"/>
        <v>44239</v>
      </c>
      <c r="D52" s="21" t="str">
        <f t="shared" si="1"/>
        <v>Vendredi</v>
      </c>
      <c r="E52" s="28">
        <f>IF(OR(D52="Samedi",D52="Dimanche"),"",Données!$C$3)</f>
        <v>0.35416666666666669</v>
      </c>
      <c r="F52" s="28">
        <f>IF(OR(D52="Samedi",D52="Dimanche"),"",Données!$D$3)</f>
        <v>0.51250000000000007</v>
      </c>
      <c r="G52" s="28">
        <f>IF(OR(D52="Samedi",D52="Dimanche"),"",Données!$E$3)</f>
        <v>0.53680555555555554</v>
      </c>
      <c r="H52" s="28" t="str">
        <f>IF(OR(D52="Samedi",D52="Dimanche"),"",Données!$F$3)</f>
        <v>16:41</v>
      </c>
      <c r="I52" s="20">
        <f t="shared" si="3"/>
        <v>0.31666666666666671</v>
      </c>
      <c r="J52" s="20">
        <f>IF(I52-Données!$C$2&gt;0,I52-Données!$C$2,0)</f>
        <v>5.5511151231257827E-17</v>
      </c>
      <c r="K52" s="26" t="str" cm="1">
        <f t="array" ref="K52">IF(OR(C52=$U$19:$U$31),"FERIE","")</f>
        <v/>
      </c>
      <c r="L52" s="22"/>
      <c r="M52" s="58"/>
      <c r="N52" s="58"/>
      <c r="O52" s="59"/>
      <c r="P52" s="60"/>
      <c r="Q52" s="61"/>
      <c r="R52" s="61"/>
    </row>
    <row r="53" spans="1:18" ht="14.1" customHeight="1" x14ac:dyDescent="0.2">
      <c r="A53" s="39"/>
      <c r="B53" s="40"/>
      <c r="C53" s="18">
        <f t="shared" si="0"/>
        <v>44240</v>
      </c>
      <c r="D53" s="21" t="str">
        <f t="shared" si="1"/>
        <v>Samedi</v>
      </c>
      <c r="E53" s="28" t="str">
        <f>IF(OR(D53="Samedi",D53="Dimanche"),"",Données!$C$3)</f>
        <v/>
      </c>
      <c r="F53" s="28" t="str">
        <f>IF(OR(D53="Samedi",D53="Dimanche"),"",Données!$D$3)</f>
        <v/>
      </c>
      <c r="G53" s="28" t="str">
        <f>IF(OR(D53="Samedi",D53="Dimanche"),"",Données!$E$3)</f>
        <v/>
      </c>
      <c r="H53" s="28" t="str">
        <f>IF(OR(D53="Samedi",D53="Dimanche"),"",Données!$F$3)</f>
        <v/>
      </c>
      <c r="I53" s="20" t="str">
        <f t="shared" si="3"/>
        <v/>
      </c>
      <c r="J53" s="20" t="str">
        <f t="shared" ref="J53:J54" si="10">IF(D53="Dimanche",SUM(J47:J51),"")</f>
        <v/>
      </c>
      <c r="K53" s="26" t="str" cm="1">
        <f t="array" ref="K53">IF(OR(C53=$U$19:$U$31),"FERIE","")</f>
        <v/>
      </c>
      <c r="L53" s="22" t="str">
        <f t="shared" ref="L53" si="11">IF(D53="Dimanche",SUM(I47:I53),"")</f>
        <v/>
      </c>
      <c r="M53" s="58"/>
      <c r="N53" s="58"/>
      <c r="O53" s="59"/>
      <c r="P53" s="60"/>
      <c r="Q53" s="61"/>
      <c r="R53" s="61"/>
    </row>
    <row r="54" spans="1:18" ht="14.1" customHeight="1" x14ac:dyDescent="0.2">
      <c r="A54" s="39"/>
      <c r="B54" s="40">
        <v>7</v>
      </c>
      <c r="C54" s="18">
        <f t="shared" si="0"/>
        <v>44241</v>
      </c>
      <c r="D54" s="21" t="str">
        <f t="shared" si="1"/>
        <v>Dimanche</v>
      </c>
      <c r="E54" s="28" t="str">
        <f>IF(OR(D54="Samedi",D54="Dimanche"),"",Données!$C$3)</f>
        <v/>
      </c>
      <c r="F54" s="28" t="str">
        <f>IF(OR(D54="Samedi",D54="Dimanche"),"",Données!$D$3)</f>
        <v/>
      </c>
      <c r="G54" s="28" t="str">
        <f>IF(OR(D54="Samedi",D54="Dimanche"),"",Données!$E$3)</f>
        <v/>
      </c>
      <c r="H54" s="28" t="str">
        <f>IF(OR(D54="Samedi",D54="Dimanche"),"",Données!$F$3)</f>
        <v/>
      </c>
      <c r="I54" s="20" t="str">
        <f t="shared" si="3"/>
        <v/>
      </c>
      <c r="J54" s="20">
        <f t="shared" si="10"/>
        <v>2.7755575615628914E-16</v>
      </c>
      <c r="K54" s="26" t="str" cm="1">
        <f t="array" ref="K54">IF(OR(C54=$U$19:$U$31),"FERIE","")</f>
        <v/>
      </c>
      <c r="L54" s="22"/>
      <c r="M54" s="58"/>
      <c r="N54" s="58"/>
      <c r="O54" s="59"/>
      <c r="P54" s="60"/>
      <c r="Q54" s="61"/>
      <c r="R54" s="61"/>
    </row>
    <row r="55" spans="1:18" ht="14.1" customHeight="1" x14ac:dyDescent="0.2">
      <c r="A55" s="39"/>
      <c r="B55" s="40"/>
      <c r="C55" s="18">
        <f t="shared" si="0"/>
        <v>44242</v>
      </c>
      <c r="D55" s="21" t="str">
        <f t="shared" si="1"/>
        <v>Lundi</v>
      </c>
      <c r="E55" s="28">
        <f>IF(OR(D55="Samedi",D55="Dimanche"),"",Données!$C$3)</f>
        <v>0.35416666666666669</v>
      </c>
      <c r="F55" s="28">
        <f>IF(OR(D55="Samedi",D55="Dimanche"),"",Données!$D$3)</f>
        <v>0.51250000000000007</v>
      </c>
      <c r="G55" s="28">
        <f>IF(OR(D55="Samedi",D55="Dimanche"),"",Données!$E$3)</f>
        <v>0.53680555555555554</v>
      </c>
      <c r="H55" s="28" t="str">
        <f>IF(OR(D55="Samedi",D55="Dimanche"),"",Données!$F$3)</f>
        <v>16:41</v>
      </c>
      <c r="I55" s="20">
        <f t="shared" si="3"/>
        <v>0.31666666666666671</v>
      </c>
      <c r="J55" s="20">
        <f>IF(I55-Données!$C$2&gt;0,I55-Données!$C$2,0)</f>
        <v>5.5511151231257827E-17</v>
      </c>
      <c r="K55" s="26" t="str" cm="1">
        <f t="array" ref="K55">IF(OR(C55=$U$19:$U$31),"FERIE","")</f>
        <v/>
      </c>
      <c r="L55" s="22"/>
      <c r="M55" s="58"/>
      <c r="N55" s="58"/>
      <c r="O55" s="59"/>
      <c r="P55" s="60"/>
      <c r="Q55" s="61"/>
      <c r="R55" s="61"/>
    </row>
    <row r="56" spans="1:18" ht="14.1" customHeight="1" x14ac:dyDescent="0.2">
      <c r="A56" s="39"/>
      <c r="B56" s="40"/>
      <c r="C56" s="18">
        <f t="shared" si="0"/>
        <v>44243</v>
      </c>
      <c r="D56" s="21" t="str">
        <f t="shared" si="1"/>
        <v>Mardi</v>
      </c>
      <c r="E56" s="28">
        <f>IF(OR(D56="Samedi",D56="Dimanche"),"",Données!$C$3)</f>
        <v>0.35416666666666669</v>
      </c>
      <c r="F56" s="28">
        <f>IF(OR(D56="Samedi",D56="Dimanche"),"",Données!$D$3)</f>
        <v>0.51250000000000007</v>
      </c>
      <c r="G56" s="28">
        <f>IF(OR(D56="Samedi",D56="Dimanche"),"",Données!$E$3)</f>
        <v>0.53680555555555554</v>
      </c>
      <c r="H56" s="28" t="str">
        <f>IF(OR(D56="Samedi",D56="Dimanche"),"",Données!$F$3)</f>
        <v>16:41</v>
      </c>
      <c r="I56" s="20">
        <f t="shared" si="3"/>
        <v>0.31666666666666671</v>
      </c>
      <c r="J56" s="20">
        <f>IF(I56-Données!$C$2&gt;0,I56-Données!$C$2,0)</f>
        <v>5.5511151231257827E-17</v>
      </c>
      <c r="K56" s="26" t="str" cm="1">
        <f t="array" ref="K56">IF(OR(C56=$U$19:$U$31),"FERIE","")</f>
        <v/>
      </c>
      <c r="L56" s="22"/>
      <c r="M56" s="58"/>
      <c r="N56" s="58"/>
      <c r="O56" s="59"/>
      <c r="P56" s="60"/>
      <c r="Q56" s="61"/>
      <c r="R56" s="61"/>
    </row>
    <row r="57" spans="1:18" ht="14.1" customHeight="1" x14ac:dyDescent="0.2">
      <c r="A57" s="39"/>
      <c r="B57" s="40"/>
      <c r="C57" s="18">
        <f t="shared" si="0"/>
        <v>44244</v>
      </c>
      <c r="D57" s="21" t="str">
        <f t="shared" si="1"/>
        <v>Mercredi</v>
      </c>
      <c r="E57" s="28">
        <f>IF(OR(D57="Samedi",D57="Dimanche"),"",Données!$C$3)</f>
        <v>0.35416666666666669</v>
      </c>
      <c r="F57" s="28">
        <f>IF(OR(D57="Samedi",D57="Dimanche"),"",Données!$D$3)</f>
        <v>0.51250000000000007</v>
      </c>
      <c r="G57" s="28">
        <f>IF(OR(D57="Samedi",D57="Dimanche"),"",Données!$E$3)</f>
        <v>0.53680555555555554</v>
      </c>
      <c r="H57" s="28" t="str">
        <f>IF(OR(D57="Samedi",D57="Dimanche"),"",Données!$F$3)</f>
        <v>16:41</v>
      </c>
      <c r="I57" s="20">
        <f t="shared" si="3"/>
        <v>0.31666666666666671</v>
      </c>
      <c r="J57" s="20">
        <f>IF(I57-Données!$C$2&gt;0,I57-Données!$C$2,0)</f>
        <v>5.5511151231257827E-17</v>
      </c>
      <c r="K57" s="26" t="str" cm="1">
        <f t="array" ref="K57">IF(OR(C57=$U$19:$U$31),"FERIE","")</f>
        <v/>
      </c>
      <c r="L57" s="22"/>
      <c r="M57" s="58"/>
      <c r="N57" s="58"/>
      <c r="O57" s="59"/>
      <c r="P57" s="60"/>
      <c r="Q57" s="61"/>
      <c r="R57" s="61"/>
    </row>
    <row r="58" spans="1:18" ht="14.1" customHeight="1" x14ac:dyDescent="0.2">
      <c r="A58" s="39"/>
      <c r="B58" s="40"/>
      <c r="C58" s="18">
        <f t="shared" si="0"/>
        <v>44245</v>
      </c>
      <c r="D58" s="21" t="str">
        <f t="shared" si="1"/>
        <v>Jeudi</v>
      </c>
      <c r="E58" s="28">
        <f>IF(OR(D58="Samedi",D58="Dimanche"),"",Données!$C$3)</f>
        <v>0.35416666666666669</v>
      </c>
      <c r="F58" s="28">
        <f>IF(OR(D58="Samedi",D58="Dimanche"),"",Données!$D$3)</f>
        <v>0.51250000000000007</v>
      </c>
      <c r="G58" s="28">
        <f>IF(OR(D58="Samedi",D58="Dimanche"),"",Données!$E$3)</f>
        <v>0.53680555555555554</v>
      </c>
      <c r="H58" s="28" t="str">
        <f>IF(OR(D58="Samedi",D58="Dimanche"),"",Données!$F$3)</f>
        <v>16:41</v>
      </c>
      <c r="I58" s="20">
        <f t="shared" si="3"/>
        <v>0.31666666666666671</v>
      </c>
      <c r="J58" s="20">
        <f>IF(I58-Données!$C$2&gt;0,I58-Données!$C$2,0)</f>
        <v>5.5511151231257827E-17</v>
      </c>
      <c r="K58" s="26" t="str" cm="1">
        <f t="array" ref="K58">IF(OR(C58=$U$19:$U$31),"FERIE","")</f>
        <v/>
      </c>
      <c r="L58" s="22"/>
      <c r="M58" s="58"/>
      <c r="N58" s="58"/>
      <c r="O58" s="59"/>
      <c r="P58" s="60"/>
      <c r="Q58" s="61"/>
      <c r="R58" s="61"/>
    </row>
    <row r="59" spans="1:18" ht="14.1" customHeight="1" x14ac:dyDescent="0.2">
      <c r="A59" s="39"/>
      <c r="B59" s="40"/>
      <c r="C59" s="18">
        <f t="shared" si="0"/>
        <v>44246</v>
      </c>
      <c r="D59" s="21" t="str">
        <f t="shared" si="1"/>
        <v>Vendredi</v>
      </c>
      <c r="E59" s="28">
        <f>IF(OR(D59="Samedi",D59="Dimanche"),"",Données!$C$3)</f>
        <v>0.35416666666666669</v>
      </c>
      <c r="F59" s="28">
        <f>IF(OR(D59="Samedi",D59="Dimanche"),"",Données!$D$3)</f>
        <v>0.51250000000000007</v>
      </c>
      <c r="G59" s="28">
        <f>IF(OR(D59="Samedi",D59="Dimanche"),"",Données!$E$3)</f>
        <v>0.53680555555555554</v>
      </c>
      <c r="H59" s="28" t="str">
        <f>IF(OR(D59="Samedi",D59="Dimanche"),"",Données!$F$3)</f>
        <v>16:41</v>
      </c>
      <c r="I59" s="20">
        <f t="shared" si="3"/>
        <v>0.31666666666666671</v>
      </c>
      <c r="J59" s="20">
        <f>IF(I59-Données!$C$2&gt;0,I59-Données!$C$2,0)</f>
        <v>5.5511151231257827E-17</v>
      </c>
      <c r="K59" s="26" t="str" cm="1">
        <f t="array" ref="K59">IF(OR(C59=$U$19:$U$31),"FERIE","")</f>
        <v/>
      </c>
      <c r="L59" s="22"/>
      <c r="M59" s="58"/>
      <c r="N59" s="58"/>
      <c r="O59" s="59"/>
      <c r="P59" s="60"/>
      <c r="Q59" s="61"/>
      <c r="R59" s="61"/>
    </row>
    <row r="60" spans="1:18" ht="14.1" customHeight="1" x14ac:dyDescent="0.2">
      <c r="A60" s="39"/>
      <c r="B60" s="40"/>
      <c r="C60" s="18">
        <f t="shared" si="0"/>
        <v>44247</v>
      </c>
      <c r="D60" s="21" t="str">
        <f t="shared" si="1"/>
        <v>Samedi</v>
      </c>
      <c r="E60" s="28" t="str">
        <f>IF(OR(D60="Samedi",D60="Dimanche"),"",Données!$C$3)</f>
        <v/>
      </c>
      <c r="F60" s="28" t="str">
        <f>IF(OR(D60="Samedi",D60="Dimanche"),"",Données!$D$3)</f>
        <v/>
      </c>
      <c r="G60" s="28" t="str">
        <f>IF(OR(D60="Samedi",D60="Dimanche"),"",Données!$E$3)</f>
        <v/>
      </c>
      <c r="H60" s="28" t="str">
        <f>IF(OR(D60="Samedi",D60="Dimanche"),"",Données!$F$3)</f>
        <v/>
      </c>
      <c r="I60" s="20" t="str">
        <f t="shared" si="3"/>
        <v/>
      </c>
      <c r="J60" s="20" t="str">
        <f t="shared" ref="J60:J61" si="12">IF(D60="Dimanche",SUM(J54:J58),"")</f>
        <v/>
      </c>
      <c r="K60" s="26" t="str" cm="1">
        <f t="array" ref="K60">IF(OR(C60=$U$19:$U$31),"FERIE","")</f>
        <v/>
      </c>
      <c r="L60" s="22" t="str">
        <f t="shared" ref="L60" si="13">IF(D60="Dimanche",SUM(I54:I60),"")</f>
        <v/>
      </c>
      <c r="M60" s="58"/>
      <c r="N60" s="58"/>
      <c r="O60" s="59"/>
      <c r="P60" s="60"/>
      <c r="Q60" s="61"/>
      <c r="R60" s="61"/>
    </row>
    <row r="61" spans="1:18" ht="14.1" customHeight="1" x14ac:dyDescent="0.2">
      <c r="A61" s="39"/>
      <c r="B61" s="40">
        <v>8</v>
      </c>
      <c r="C61" s="18">
        <f t="shared" si="0"/>
        <v>44248</v>
      </c>
      <c r="D61" s="21" t="str">
        <f t="shared" si="1"/>
        <v>Dimanche</v>
      </c>
      <c r="E61" s="28" t="str">
        <f>IF(OR(D61="Samedi",D61="Dimanche"),"",Données!$C$3)</f>
        <v/>
      </c>
      <c r="F61" s="28" t="str">
        <f>IF(OR(D61="Samedi",D61="Dimanche"),"",Données!$D$3)</f>
        <v/>
      </c>
      <c r="G61" s="28" t="str">
        <f>IF(OR(D61="Samedi",D61="Dimanche"),"",Données!$E$3)</f>
        <v/>
      </c>
      <c r="H61" s="28" t="str">
        <f>IF(OR(D61="Samedi",D61="Dimanche"),"",Données!$F$3)</f>
        <v/>
      </c>
      <c r="I61" s="20" t="str">
        <f t="shared" si="3"/>
        <v/>
      </c>
      <c r="J61" s="20">
        <f t="shared" si="12"/>
        <v>2.7755575615628914E-16</v>
      </c>
      <c r="K61" s="26" t="str" cm="1">
        <f t="array" ref="K61">IF(OR(C61=$U$19:$U$31),"FERIE","")</f>
        <v/>
      </c>
      <c r="L61" s="22"/>
      <c r="M61" s="58"/>
      <c r="N61" s="58"/>
      <c r="O61" s="59"/>
      <c r="P61" s="60"/>
      <c r="Q61" s="61"/>
      <c r="R61" s="61"/>
    </row>
    <row r="62" spans="1:18" ht="14.1" customHeight="1" x14ac:dyDescent="0.2">
      <c r="A62" s="39"/>
      <c r="B62" s="40"/>
      <c r="C62" s="18">
        <f t="shared" si="0"/>
        <v>44249</v>
      </c>
      <c r="D62" s="21" t="str">
        <f t="shared" si="1"/>
        <v>Lundi</v>
      </c>
      <c r="E62" s="28">
        <f>IF(OR(D62="Samedi",D62="Dimanche"),"",Données!$C$3)</f>
        <v>0.35416666666666669</v>
      </c>
      <c r="F62" s="28">
        <f>IF(OR(D62="Samedi",D62="Dimanche"),"",Données!$D$3)</f>
        <v>0.51250000000000007</v>
      </c>
      <c r="G62" s="28">
        <f>IF(OR(D62="Samedi",D62="Dimanche"),"",Données!$E$3)</f>
        <v>0.53680555555555554</v>
      </c>
      <c r="H62" s="28" t="str">
        <f>IF(OR(D62="Samedi",D62="Dimanche"),"",Données!$F$3)</f>
        <v>16:41</v>
      </c>
      <c r="I62" s="20">
        <f t="shared" si="3"/>
        <v>0.31666666666666671</v>
      </c>
      <c r="J62" s="20">
        <f>IF(I62-Données!$C$2&gt;0,I62-Données!$C$2,0)</f>
        <v>5.5511151231257827E-17</v>
      </c>
      <c r="K62" s="26" t="str" cm="1">
        <f t="array" ref="K62">IF(OR(C62=$U$19:$U$31),"FERIE","")</f>
        <v/>
      </c>
      <c r="L62" s="22"/>
      <c r="M62" s="58"/>
      <c r="N62" s="58"/>
      <c r="O62" s="59"/>
      <c r="P62" s="60"/>
      <c r="Q62" s="61"/>
      <c r="R62" s="61"/>
    </row>
    <row r="63" spans="1:18" ht="14.1" customHeight="1" x14ac:dyDescent="0.2">
      <c r="A63" s="39"/>
      <c r="B63" s="40"/>
      <c r="C63" s="18">
        <f t="shared" si="0"/>
        <v>44250</v>
      </c>
      <c r="D63" s="21" t="str">
        <f t="shared" si="1"/>
        <v>Mardi</v>
      </c>
      <c r="E63" s="28">
        <f>IF(OR(D63="Samedi",D63="Dimanche"),"",Données!$C$3)</f>
        <v>0.35416666666666669</v>
      </c>
      <c r="F63" s="28">
        <f>IF(OR(D63="Samedi",D63="Dimanche"),"",Données!$D$3)</f>
        <v>0.51250000000000007</v>
      </c>
      <c r="G63" s="28">
        <f>IF(OR(D63="Samedi",D63="Dimanche"),"",Données!$E$3)</f>
        <v>0.53680555555555554</v>
      </c>
      <c r="H63" s="28" t="str">
        <f>IF(OR(D63="Samedi",D63="Dimanche"),"",Données!$F$3)</f>
        <v>16:41</v>
      </c>
      <c r="I63" s="20">
        <f t="shared" si="3"/>
        <v>0.31666666666666671</v>
      </c>
      <c r="J63" s="20">
        <f>IF(I63-Données!$C$2&gt;0,I63-Données!$C$2,0)</f>
        <v>5.5511151231257827E-17</v>
      </c>
      <c r="K63" s="26" t="str" cm="1">
        <f t="array" ref="K63">IF(OR(C63=$U$19:$U$31),"FERIE","")</f>
        <v/>
      </c>
      <c r="L63" s="22"/>
      <c r="M63" s="58"/>
      <c r="N63" s="58"/>
      <c r="O63" s="59"/>
      <c r="P63" s="60"/>
      <c r="Q63" s="61"/>
      <c r="R63" s="61"/>
    </row>
    <row r="64" spans="1:18" ht="14.1" customHeight="1" x14ac:dyDescent="0.2">
      <c r="A64" s="39"/>
      <c r="B64" s="40"/>
      <c r="C64" s="18">
        <f t="shared" si="0"/>
        <v>44251</v>
      </c>
      <c r="D64" s="21" t="str">
        <f t="shared" si="1"/>
        <v>Mercredi</v>
      </c>
      <c r="E64" s="28">
        <f>IF(OR(D64="Samedi",D64="Dimanche"),"",Données!$C$3)</f>
        <v>0.35416666666666669</v>
      </c>
      <c r="F64" s="28">
        <f>IF(OR(D64="Samedi",D64="Dimanche"),"",Données!$D$3)</f>
        <v>0.51250000000000007</v>
      </c>
      <c r="G64" s="28">
        <f>IF(OR(D64="Samedi",D64="Dimanche"),"",Données!$E$3)</f>
        <v>0.53680555555555554</v>
      </c>
      <c r="H64" s="28" t="str">
        <f>IF(OR(D64="Samedi",D64="Dimanche"),"",Données!$F$3)</f>
        <v>16:41</v>
      </c>
      <c r="I64" s="20">
        <f t="shared" si="3"/>
        <v>0.31666666666666671</v>
      </c>
      <c r="J64" s="20">
        <f>IF(I64-Données!$C$2&gt;0,I64-Données!$C$2,0)</f>
        <v>5.5511151231257827E-17</v>
      </c>
      <c r="K64" s="26" t="str" cm="1">
        <f t="array" ref="K64">IF(OR(C64=$U$19:$U$31),"FERIE","")</f>
        <v/>
      </c>
      <c r="L64" s="22"/>
      <c r="M64" s="58"/>
      <c r="N64" s="58"/>
      <c r="O64" s="59"/>
      <c r="P64" s="60"/>
      <c r="Q64" s="61"/>
      <c r="R64" s="61"/>
    </row>
    <row r="65" spans="1:18" ht="14.1" customHeight="1" x14ac:dyDescent="0.2">
      <c r="A65" s="39"/>
      <c r="B65" s="40"/>
      <c r="C65" s="18">
        <f t="shared" si="0"/>
        <v>44252</v>
      </c>
      <c r="D65" s="21" t="str">
        <f t="shared" si="1"/>
        <v>Jeudi</v>
      </c>
      <c r="E65" s="28">
        <f>IF(OR(D65="Samedi",D65="Dimanche"),"",Données!$C$3)</f>
        <v>0.35416666666666669</v>
      </c>
      <c r="F65" s="28">
        <f>IF(OR(D65="Samedi",D65="Dimanche"),"",Données!$D$3)</f>
        <v>0.51250000000000007</v>
      </c>
      <c r="G65" s="28">
        <f>IF(OR(D65="Samedi",D65="Dimanche"),"",Données!$E$3)</f>
        <v>0.53680555555555554</v>
      </c>
      <c r="H65" s="28" t="str">
        <f>IF(OR(D65="Samedi",D65="Dimanche"),"",Données!$F$3)</f>
        <v>16:41</v>
      </c>
      <c r="I65" s="20">
        <f t="shared" si="3"/>
        <v>0.31666666666666671</v>
      </c>
      <c r="J65" s="20">
        <f>IF(I65-Données!$C$2&gt;0,I65-Données!$C$2,0)</f>
        <v>5.5511151231257827E-17</v>
      </c>
      <c r="K65" s="26" t="str" cm="1">
        <f t="array" ref="K65">IF(OR(C65=$U$19:$U$31),"FERIE","")</f>
        <v/>
      </c>
      <c r="L65" s="22"/>
      <c r="M65" s="58"/>
      <c r="N65" s="58"/>
      <c r="O65" s="59"/>
      <c r="P65" s="60"/>
      <c r="Q65" s="61"/>
      <c r="R65" s="61"/>
    </row>
    <row r="66" spans="1:18" ht="14.1" customHeight="1" x14ac:dyDescent="0.2">
      <c r="A66" s="39"/>
      <c r="B66" s="40"/>
      <c r="C66" s="18">
        <f t="shared" si="0"/>
        <v>44253</v>
      </c>
      <c r="D66" s="21" t="str">
        <f t="shared" si="1"/>
        <v>Vendredi</v>
      </c>
      <c r="E66" s="28">
        <f>IF(OR(D66="Samedi",D66="Dimanche"),"",Données!$C$3)</f>
        <v>0.35416666666666669</v>
      </c>
      <c r="F66" s="28">
        <f>IF(OR(D66="Samedi",D66="Dimanche"),"",Données!$D$3)</f>
        <v>0.51250000000000007</v>
      </c>
      <c r="G66" s="28">
        <f>IF(OR(D66="Samedi",D66="Dimanche"),"",Données!$E$3)</f>
        <v>0.53680555555555554</v>
      </c>
      <c r="H66" s="28" t="str">
        <f>IF(OR(D66="Samedi",D66="Dimanche"),"",Données!$F$3)</f>
        <v>16:41</v>
      </c>
      <c r="I66" s="20">
        <f t="shared" si="3"/>
        <v>0.31666666666666671</v>
      </c>
      <c r="J66" s="20">
        <f>IF(I66-Données!$C$2&gt;0,I66-Données!$C$2,0)</f>
        <v>5.5511151231257827E-17</v>
      </c>
      <c r="K66" s="26" t="str" cm="1">
        <f t="array" ref="K66">IF(OR(C66=$U$19:$U$31),"FERIE","")</f>
        <v/>
      </c>
      <c r="L66" s="22"/>
      <c r="M66" s="58"/>
      <c r="N66" s="58"/>
      <c r="O66" s="59"/>
      <c r="P66" s="60"/>
      <c r="Q66" s="61"/>
      <c r="R66" s="61"/>
    </row>
    <row r="67" spans="1:18" ht="14.1" customHeight="1" x14ac:dyDescent="0.2">
      <c r="A67" s="39"/>
      <c r="B67" s="40"/>
      <c r="C67" s="18">
        <f t="shared" si="0"/>
        <v>44254</v>
      </c>
      <c r="D67" s="21" t="str">
        <f t="shared" si="1"/>
        <v>Samedi</v>
      </c>
      <c r="E67" s="28" t="str">
        <f>IF(OR(D67="Samedi",D67="Dimanche"),"",Données!$C$3)</f>
        <v/>
      </c>
      <c r="F67" s="28" t="str">
        <f>IF(OR(D67="Samedi",D67="Dimanche"),"",Données!$D$3)</f>
        <v/>
      </c>
      <c r="G67" s="28" t="str">
        <f>IF(OR(D67="Samedi",D67="Dimanche"),"",Données!$E$3)</f>
        <v/>
      </c>
      <c r="H67" s="28" t="str">
        <f>IF(OR(D67="Samedi",D67="Dimanche"),"",Données!$F$3)</f>
        <v/>
      </c>
      <c r="I67" s="20" t="str">
        <f t="shared" si="3"/>
        <v/>
      </c>
      <c r="J67" s="20" t="str">
        <f t="shared" ref="J67:J68" si="14">IF(D67="Dimanche",SUM(J61:J65),"")</f>
        <v/>
      </c>
      <c r="K67" s="26" t="str" cm="1">
        <f t="array" ref="K67">IF(OR(C67=$U$19:$U$31),"FERIE","")</f>
        <v/>
      </c>
      <c r="L67" s="22" t="str">
        <f t="shared" ref="L67" si="15">IF(D67="Dimanche",SUM(I61:I67),"")</f>
        <v/>
      </c>
      <c r="M67" s="58"/>
      <c r="N67" s="58"/>
      <c r="O67" s="59"/>
      <c r="P67" s="60"/>
      <c r="Q67" s="61"/>
      <c r="R67" s="61"/>
    </row>
    <row r="68" spans="1:18" ht="14.1" customHeight="1" x14ac:dyDescent="0.2">
      <c r="A68" s="39"/>
      <c r="B68" s="40">
        <v>9</v>
      </c>
      <c r="C68" s="18">
        <f t="shared" si="0"/>
        <v>44255</v>
      </c>
      <c r="D68" s="21" t="str">
        <f t="shared" si="1"/>
        <v>Dimanche</v>
      </c>
      <c r="E68" s="28" t="str">
        <f>IF(OR(D68="Samedi",D68="Dimanche"),"",Données!$C$3)</f>
        <v/>
      </c>
      <c r="F68" s="28" t="str">
        <f>IF(OR(D68="Samedi",D68="Dimanche"),"",Données!$D$3)</f>
        <v/>
      </c>
      <c r="G68" s="28" t="str">
        <f>IF(OR(D68="Samedi",D68="Dimanche"),"",Données!$E$3)</f>
        <v/>
      </c>
      <c r="H68" s="28" t="str">
        <f>IF(OR(D68="Samedi",D68="Dimanche"),"",Données!$F$3)</f>
        <v/>
      </c>
      <c r="I68" s="20" t="str">
        <f t="shared" si="3"/>
        <v/>
      </c>
      <c r="J68" s="20">
        <f t="shared" si="14"/>
        <v>2.7755575615628914E-16</v>
      </c>
      <c r="K68" s="26" t="str" cm="1">
        <f t="array" ref="K68">IF(OR(C68=$U$19:$U$31),"FERIE","")</f>
        <v/>
      </c>
      <c r="L68" s="22"/>
      <c r="M68" s="58"/>
      <c r="N68" s="58"/>
      <c r="O68" s="59"/>
      <c r="P68" s="60"/>
      <c r="Q68" s="61"/>
      <c r="R68" s="61"/>
    </row>
    <row r="69" spans="1:18" ht="14.1" customHeight="1" x14ac:dyDescent="0.2">
      <c r="A69" s="39" t="str">
        <f t="shared" ref="A69" si="16">VLOOKUP(MONTH($C69),$V$8:$W$19,2,0)</f>
        <v>MARS</v>
      </c>
      <c r="B69" s="40"/>
      <c r="C69" s="18">
        <f t="shared" si="0"/>
        <v>44256</v>
      </c>
      <c r="D69" s="21" t="str">
        <f t="shared" si="1"/>
        <v>Lundi</v>
      </c>
      <c r="E69" s="28">
        <f>IF(OR(D69="Samedi",D69="Dimanche"),"",Données!$C$3)</f>
        <v>0.35416666666666669</v>
      </c>
      <c r="F69" s="28">
        <f>IF(OR(D69="Samedi",D69="Dimanche"),"",Données!$D$3)</f>
        <v>0.51250000000000007</v>
      </c>
      <c r="G69" s="28">
        <f>IF(OR(D69="Samedi",D69="Dimanche"),"",Données!$E$3)</f>
        <v>0.53680555555555554</v>
      </c>
      <c r="H69" s="28" t="str">
        <f>IF(OR(D69="Samedi",D69="Dimanche"),"",Données!$F$3)</f>
        <v>16:41</v>
      </c>
      <c r="I69" s="20">
        <f t="shared" si="3"/>
        <v>0.31666666666666671</v>
      </c>
      <c r="J69" s="20">
        <f>IF(I69-Données!$C$2&gt;0,I69-Données!$C$2,0)</f>
        <v>5.5511151231257827E-17</v>
      </c>
      <c r="K69" s="26" t="str" cm="1">
        <f t="array" ref="K69">IF(OR(C69=$U$19:$U$31),"FERIE","")</f>
        <v/>
      </c>
      <c r="L69" s="22"/>
      <c r="M69" s="62">
        <f>SUMIF(K69:K99,"HCR",J69:J99)</f>
        <v>0</v>
      </c>
      <c r="N69" s="62">
        <f>SUMIF(K69:K99,"HPL",J69:J99)</f>
        <v>0</v>
      </c>
      <c r="O69" s="60">
        <f>N69*24</f>
        <v>0</v>
      </c>
      <c r="P69" s="61"/>
      <c r="Q69" s="61"/>
      <c r="R69" s="60">
        <f>O69-(P69+Q69)</f>
        <v>0</v>
      </c>
    </row>
    <row r="70" spans="1:18" ht="14.1" customHeight="1" x14ac:dyDescent="0.2">
      <c r="A70" s="39"/>
      <c r="B70" s="40"/>
      <c r="C70" s="18">
        <f t="shared" si="0"/>
        <v>44257</v>
      </c>
      <c r="D70" s="21" t="str">
        <f t="shared" si="1"/>
        <v>Mardi</v>
      </c>
      <c r="E70" s="28">
        <f>IF(OR(D70="Samedi",D70="Dimanche"),"",Données!$C$3)</f>
        <v>0.35416666666666669</v>
      </c>
      <c r="F70" s="28">
        <f>IF(OR(D70="Samedi",D70="Dimanche"),"",Données!$D$3)</f>
        <v>0.51250000000000007</v>
      </c>
      <c r="G70" s="28">
        <f>IF(OR(D70="Samedi",D70="Dimanche"),"",Données!$E$3)</f>
        <v>0.53680555555555554</v>
      </c>
      <c r="H70" s="28" t="str">
        <f>IF(OR(D70="Samedi",D70="Dimanche"),"",Données!$F$3)</f>
        <v>16:41</v>
      </c>
      <c r="I70" s="20">
        <f t="shared" si="3"/>
        <v>0.31666666666666671</v>
      </c>
      <c r="J70" s="20">
        <f>IF(I70-Données!$C$2&gt;0,I70-Données!$C$2,0)</f>
        <v>5.5511151231257827E-17</v>
      </c>
      <c r="K70" s="26" t="str" cm="1">
        <f t="array" ref="K70">IF(OR(C70=$U$19:$U$31),"FERIE","")</f>
        <v/>
      </c>
      <c r="L70" s="22"/>
      <c r="M70" s="62"/>
      <c r="N70" s="62"/>
      <c r="O70" s="60"/>
      <c r="P70" s="61"/>
      <c r="Q70" s="61"/>
      <c r="R70" s="60"/>
    </row>
    <row r="71" spans="1:18" ht="14.1" customHeight="1" x14ac:dyDescent="0.2">
      <c r="A71" s="39"/>
      <c r="B71" s="40"/>
      <c r="C71" s="18">
        <f t="shared" si="0"/>
        <v>44258</v>
      </c>
      <c r="D71" s="21" t="str">
        <f t="shared" si="1"/>
        <v>Mercredi</v>
      </c>
      <c r="E71" s="28">
        <f>IF(OR(D71="Samedi",D71="Dimanche"),"",Données!$C$3)</f>
        <v>0.35416666666666669</v>
      </c>
      <c r="F71" s="28">
        <f>IF(OR(D71="Samedi",D71="Dimanche"),"",Données!$D$3)</f>
        <v>0.51250000000000007</v>
      </c>
      <c r="G71" s="28">
        <f>IF(OR(D71="Samedi",D71="Dimanche"),"",Données!$E$3)</f>
        <v>0.53680555555555554</v>
      </c>
      <c r="H71" s="28" t="str">
        <f>IF(OR(D71="Samedi",D71="Dimanche"),"",Données!$F$3)</f>
        <v>16:41</v>
      </c>
      <c r="I71" s="20">
        <f t="shared" si="3"/>
        <v>0.31666666666666671</v>
      </c>
      <c r="J71" s="20">
        <f>IF(I71-Données!$C$2&gt;0,I71-Données!$C$2,0)</f>
        <v>5.5511151231257827E-17</v>
      </c>
      <c r="K71" s="26" t="str" cm="1">
        <f t="array" ref="K71">IF(OR(C71=$U$19:$U$31),"FERIE","")</f>
        <v/>
      </c>
      <c r="L71" s="22"/>
      <c r="M71" s="62"/>
      <c r="N71" s="62"/>
      <c r="O71" s="60"/>
      <c r="P71" s="61"/>
      <c r="Q71" s="61"/>
      <c r="R71" s="60"/>
    </row>
    <row r="72" spans="1:18" ht="14.1" customHeight="1" x14ac:dyDescent="0.2">
      <c r="A72" s="39"/>
      <c r="B72" s="40"/>
      <c r="C72" s="18">
        <f t="shared" si="0"/>
        <v>44259</v>
      </c>
      <c r="D72" s="21" t="str">
        <f t="shared" si="1"/>
        <v>Jeudi</v>
      </c>
      <c r="E72" s="28">
        <f>IF(OR(D72="Samedi",D72="Dimanche"),"",Données!$C$3)</f>
        <v>0.35416666666666669</v>
      </c>
      <c r="F72" s="28">
        <f>IF(OR(D72="Samedi",D72="Dimanche"),"",Données!$D$3)</f>
        <v>0.51250000000000007</v>
      </c>
      <c r="G72" s="28">
        <f>IF(OR(D72="Samedi",D72="Dimanche"),"",Données!$E$3)</f>
        <v>0.53680555555555554</v>
      </c>
      <c r="H72" s="28" t="str">
        <f>IF(OR(D72="Samedi",D72="Dimanche"),"",Données!$F$3)</f>
        <v>16:41</v>
      </c>
      <c r="I72" s="20">
        <f t="shared" si="3"/>
        <v>0.31666666666666671</v>
      </c>
      <c r="J72" s="20">
        <f>IF(I72-Données!$C$2&gt;0,I72-Données!$C$2,0)</f>
        <v>5.5511151231257827E-17</v>
      </c>
      <c r="K72" s="26" t="str" cm="1">
        <f t="array" ref="K72">IF(OR(C72=$U$19:$U$31),"FERIE","")</f>
        <v/>
      </c>
      <c r="L72" s="22"/>
      <c r="M72" s="62"/>
      <c r="N72" s="62"/>
      <c r="O72" s="60"/>
      <c r="P72" s="61"/>
      <c r="Q72" s="61"/>
      <c r="R72" s="60"/>
    </row>
    <row r="73" spans="1:18" ht="14.1" customHeight="1" x14ac:dyDescent="0.2">
      <c r="A73" s="39"/>
      <c r="B73" s="40"/>
      <c r="C73" s="18">
        <f t="shared" si="0"/>
        <v>44260</v>
      </c>
      <c r="D73" s="21" t="str">
        <f t="shared" si="1"/>
        <v>Vendredi</v>
      </c>
      <c r="E73" s="28">
        <f>IF(OR(D73="Samedi",D73="Dimanche"),"",Données!$C$3)</f>
        <v>0.35416666666666669</v>
      </c>
      <c r="F73" s="28">
        <f>IF(OR(D73="Samedi",D73="Dimanche"),"",Données!$D$3)</f>
        <v>0.51250000000000007</v>
      </c>
      <c r="G73" s="28">
        <f>IF(OR(D73="Samedi",D73="Dimanche"),"",Données!$E$3)</f>
        <v>0.53680555555555554</v>
      </c>
      <c r="H73" s="28" t="str">
        <f>IF(OR(D73="Samedi",D73="Dimanche"),"",Données!$F$3)</f>
        <v>16:41</v>
      </c>
      <c r="I73" s="20">
        <f t="shared" si="3"/>
        <v>0.31666666666666671</v>
      </c>
      <c r="J73" s="20">
        <f>IF(I73-Données!$C$2&gt;0,I73-Données!$C$2,0)</f>
        <v>5.5511151231257827E-17</v>
      </c>
      <c r="K73" s="26" t="str" cm="1">
        <f t="array" ref="K73">IF(OR(C73=$U$19:$U$31),"FERIE","")</f>
        <v/>
      </c>
      <c r="L73" s="22"/>
      <c r="M73" s="62"/>
      <c r="N73" s="62"/>
      <c r="O73" s="60"/>
      <c r="P73" s="61"/>
      <c r="Q73" s="61"/>
      <c r="R73" s="60"/>
    </row>
    <row r="74" spans="1:18" ht="14.1" customHeight="1" x14ac:dyDescent="0.2">
      <c r="A74" s="39"/>
      <c r="B74" s="40"/>
      <c r="C74" s="18">
        <f t="shared" si="0"/>
        <v>44261</v>
      </c>
      <c r="D74" s="21" t="str">
        <f t="shared" si="1"/>
        <v>Samedi</v>
      </c>
      <c r="E74" s="28" t="str">
        <f>IF(OR(D74="Samedi",D74="Dimanche"),"",Données!$C$3)</f>
        <v/>
      </c>
      <c r="F74" s="28" t="str">
        <f>IF(OR(D74="Samedi",D74="Dimanche"),"",Données!$D$3)</f>
        <v/>
      </c>
      <c r="G74" s="28" t="str">
        <f>IF(OR(D74="Samedi",D74="Dimanche"),"",Données!$E$3)</f>
        <v/>
      </c>
      <c r="H74" s="28" t="str">
        <f>IF(OR(D74="Samedi",D74="Dimanche"),"",Données!$F$3)</f>
        <v/>
      </c>
      <c r="I74" s="20" t="str">
        <f t="shared" si="3"/>
        <v/>
      </c>
      <c r="J74" s="20" t="str">
        <f t="shared" ref="J74:J75" si="17">IF(D74="Dimanche",SUM(J68:J72),"")</f>
        <v/>
      </c>
      <c r="K74" s="26" t="str" cm="1">
        <f t="array" ref="K74">IF(OR(C74=$U$19:$U$31),"FERIE","")</f>
        <v/>
      </c>
      <c r="L74" s="22" t="str">
        <f t="shared" ref="L74" si="18">IF(D74="Dimanche",SUM(I68:I74),"")</f>
        <v/>
      </c>
      <c r="M74" s="62"/>
      <c r="N74" s="62"/>
      <c r="O74" s="60"/>
      <c r="P74" s="61"/>
      <c r="Q74" s="61"/>
      <c r="R74" s="60"/>
    </row>
    <row r="75" spans="1:18" ht="14.1" customHeight="1" x14ac:dyDescent="0.2">
      <c r="A75" s="39"/>
      <c r="B75" s="40">
        <v>10</v>
      </c>
      <c r="C75" s="18">
        <f t="shared" ref="C75:C138" si="19">IF(ISERROR(IF((C74+1)&lt;=$C$6,(C74+1),"")),"",IF((C74+1)&lt;=$C$6,(C74+1),""))</f>
        <v>44262</v>
      </c>
      <c r="D75" s="21" t="str">
        <f t="shared" ref="D75:D138" si="20">IF(ISERROR(VLOOKUP(WEEKDAY($C75),$V$21:$W$27,2,0)),"",VLOOKUP(WEEKDAY($C75),$V$21:$W$27,2,0))</f>
        <v>Dimanche</v>
      </c>
      <c r="E75" s="28" t="str">
        <f>IF(OR(D75="Samedi",D75="Dimanche"),"",Données!$C$3)</f>
        <v/>
      </c>
      <c r="F75" s="28" t="str">
        <f>IF(OR(D75="Samedi",D75="Dimanche"),"",Données!$D$3)</f>
        <v/>
      </c>
      <c r="G75" s="28" t="str">
        <f>IF(OR(D75="Samedi",D75="Dimanche"),"",Données!$E$3)</f>
        <v/>
      </c>
      <c r="H75" s="28" t="str">
        <f>IF(OR(D75="Samedi",D75="Dimanche"),"",Données!$F$3)</f>
        <v/>
      </c>
      <c r="I75" s="20" t="str">
        <f t="shared" si="3"/>
        <v/>
      </c>
      <c r="J75" s="20">
        <f t="shared" si="17"/>
        <v>2.7755575615628914E-16</v>
      </c>
      <c r="K75" s="26" t="str" cm="1">
        <f t="array" ref="K75">IF(OR(C75=$U$19:$U$31),"FERIE","")</f>
        <v/>
      </c>
      <c r="L75" s="22"/>
      <c r="M75" s="62"/>
      <c r="N75" s="62"/>
      <c r="O75" s="60"/>
      <c r="P75" s="61"/>
      <c r="Q75" s="61"/>
      <c r="R75" s="60"/>
    </row>
    <row r="76" spans="1:18" ht="14.1" customHeight="1" x14ac:dyDescent="0.2">
      <c r="A76" s="39"/>
      <c r="B76" s="40"/>
      <c r="C76" s="18">
        <f t="shared" si="19"/>
        <v>44263</v>
      </c>
      <c r="D76" s="21" t="str">
        <f t="shared" si="20"/>
        <v>Lundi</v>
      </c>
      <c r="E76" s="28">
        <f>IF(OR(D76="Samedi",D76="Dimanche"),"",Données!$C$3)</f>
        <v>0.35416666666666669</v>
      </c>
      <c r="F76" s="28">
        <f>IF(OR(D76="Samedi",D76="Dimanche"),"",Données!$D$3)</f>
        <v>0.51250000000000007</v>
      </c>
      <c r="G76" s="28">
        <f>IF(OR(D76="Samedi",D76="Dimanche"),"",Données!$E$3)</f>
        <v>0.53680555555555554</v>
      </c>
      <c r="H76" s="28" t="str">
        <f>IF(OR(D76="Samedi",D76="Dimanche"),"",Données!$F$3)</f>
        <v>16:41</v>
      </c>
      <c r="I76" s="20">
        <f t="shared" si="3"/>
        <v>0.31666666666666671</v>
      </c>
      <c r="J76" s="20">
        <f>IF(I76-Données!$C$2&gt;0,I76-Données!$C$2,0)</f>
        <v>5.5511151231257827E-17</v>
      </c>
      <c r="K76" s="26" t="str" cm="1">
        <f t="array" ref="K76">IF(OR(C76=$U$19:$U$31),"FERIE","")</f>
        <v/>
      </c>
      <c r="L76" s="22"/>
      <c r="M76" s="62"/>
      <c r="N76" s="62"/>
      <c r="O76" s="60"/>
      <c r="P76" s="61"/>
      <c r="Q76" s="61"/>
      <c r="R76" s="60"/>
    </row>
    <row r="77" spans="1:18" ht="14.1" customHeight="1" x14ac:dyDescent="0.2">
      <c r="A77" s="39"/>
      <c r="B77" s="40"/>
      <c r="C77" s="18">
        <f t="shared" si="19"/>
        <v>44264</v>
      </c>
      <c r="D77" s="21" t="str">
        <f t="shared" si="20"/>
        <v>Mardi</v>
      </c>
      <c r="E77" s="28">
        <f>IF(OR(D77="Samedi",D77="Dimanche"),"",Données!$C$3)</f>
        <v>0.35416666666666669</v>
      </c>
      <c r="F77" s="28">
        <f>IF(OR(D77="Samedi",D77="Dimanche"),"",Données!$D$3)</f>
        <v>0.51250000000000007</v>
      </c>
      <c r="G77" s="28">
        <f>IF(OR(D77="Samedi",D77="Dimanche"),"",Données!$E$3)</f>
        <v>0.53680555555555554</v>
      </c>
      <c r="H77" s="28" t="str">
        <f>IF(OR(D77="Samedi",D77="Dimanche"),"",Données!$F$3)</f>
        <v>16:41</v>
      </c>
      <c r="I77" s="20">
        <f t="shared" si="3"/>
        <v>0.31666666666666671</v>
      </c>
      <c r="J77" s="20">
        <f>IF(I77-Données!$C$2&gt;0,I77-Données!$C$2,0)</f>
        <v>5.5511151231257827E-17</v>
      </c>
      <c r="K77" s="26" t="str" cm="1">
        <f t="array" ref="K77">IF(OR(C77=$U$19:$U$31),"FERIE","")</f>
        <v/>
      </c>
      <c r="L77" s="22"/>
      <c r="M77" s="62"/>
      <c r="N77" s="62"/>
      <c r="O77" s="60"/>
      <c r="P77" s="61"/>
      <c r="Q77" s="61"/>
      <c r="R77" s="60"/>
    </row>
    <row r="78" spans="1:18" ht="14.1" customHeight="1" x14ac:dyDescent="0.2">
      <c r="A78" s="39"/>
      <c r="B78" s="40"/>
      <c r="C78" s="18">
        <f t="shared" si="19"/>
        <v>44265</v>
      </c>
      <c r="D78" s="21" t="str">
        <f t="shared" si="20"/>
        <v>Mercredi</v>
      </c>
      <c r="E78" s="28">
        <f>IF(OR(D78="Samedi",D78="Dimanche"),"",Données!$C$3)</f>
        <v>0.35416666666666669</v>
      </c>
      <c r="F78" s="28">
        <f>IF(OR(D78="Samedi",D78="Dimanche"),"",Données!$D$3)</f>
        <v>0.51250000000000007</v>
      </c>
      <c r="G78" s="28">
        <f>IF(OR(D78="Samedi",D78="Dimanche"),"",Données!$E$3)</f>
        <v>0.53680555555555554</v>
      </c>
      <c r="H78" s="28" t="str">
        <f>IF(OR(D78="Samedi",D78="Dimanche"),"",Données!$F$3)</f>
        <v>16:41</v>
      </c>
      <c r="I78" s="20">
        <f t="shared" si="3"/>
        <v>0.31666666666666671</v>
      </c>
      <c r="J78" s="20">
        <f>IF(I78-Données!$C$2&gt;0,I78-Données!$C$2,0)</f>
        <v>5.5511151231257827E-17</v>
      </c>
      <c r="K78" s="26" t="str" cm="1">
        <f t="array" ref="K78">IF(OR(C78=$U$19:$U$31),"FERIE","")</f>
        <v/>
      </c>
      <c r="L78" s="22"/>
      <c r="M78" s="62"/>
      <c r="N78" s="62"/>
      <c r="O78" s="60"/>
      <c r="P78" s="61"/>
      <c r="Q78" s="61"/>
      <c r="R78" s="60"/>
    </row>
    <row r="79" spans="1:18" ht="14.1" customHeight="1" x14ac:dyDescent="0.2">
      <c r="A79" s="39"/>
      <c r="B79" s="40"/>
      <c r="C79" s="18">
        <f t="shared" si="19"/>
        <v>44266</v>
      </c>
      <c r="D79" s="21" t="str">
        <f t="shared" si="20"/>
        <v>Jeudi</v>
      </c>
      <c r="E79" s="28">
        <f>IF(OR(D79="Samedi",D79="Dimanche"),"",Données!$C$3)</f>
        <v>0.35416666666666669</v>
      </c>
      <c r="F79" s="28">
        <f>IF(OR(D79="Samedi",D79="Dimanche"),"",Données!$D$3)</f>
        <v>0.51250000000000007</v>
      </c>
      <c r="G79" s="28">
        <f>IF(OR(D79="Samedi",D79="Dimanche"),"",Données!$E$3)</f>
        <v>0.53680555555555554</v>
      </c>
      <c r="H79" s="28" t="str">
        <f>IF(OR(D79="Samedi",D79="Dimanche"),"",Données!$F$3)</f>
        <v>16:41</v>
      </c>
      <c r="I79" s="20">
        <f t="shared" si="3"/>
        <v>0.31666666666666671</v>
      </c>
      <c r="J79" s="20">
        <f>IF(I79-Données!$C$2&gt;0,I79-Données!$C$2,0)</f>
        <v>5.5511151231257827E-17</v>
      </c>
      <c r="K79" s="26" t="str" cm="1">
        <f t="array" ref="K79">IF(OR(C79=$U$19:$U$31),"FERIE","")</f>
        <v/>
      </c>
      <c r="L79" s="22"/>
      <c r="M79" s="62"/>
      <c r="N79" s="62"/>
      <c r="O79" s="60"/>
      <c r="P79" s="61"/>
      <c r="Q79" s="61"/>
      <c r="R79" s="60"/>
    </row>
    <row r="80" spans="1:18" ht="14.1" customHeight="1" x14ac:dyDescent="0.2">
      <c r="A80" s="39"/>
      <c r="B80" s="40"/>
      <c r="C80" s="18">
        <f t="shared" si="19"/>
        <v>44267</v>
      </c>
      <c r="D80" s="21" t="str">
        <f t="shared" si="20"/>
        <v>Vendredi</v>
      </c>
      <c r="E80" s="28">
        <f>IF(OR(D80="Samedi",D80="Dimanche"),"",Données!$C$3)</f>
        <v>0.35416666666666669</v>
      </c>
      <c r="F80" s="28">
        <f>IF(OR(D80="Samedi",D80="Dimanche"),"",Données!$D$3)</f>
        <v>0.51250000000000007</v>
      </c>
      <c r="G80" s="28">
        <f>IF(OR(D80="Samedi",D80="Dimanche"),"",Données!$E$3)</f>
        <v>0.53680555555555554</v>
      </c>
      <c r="H80" s="28" t="str">
        <f>IF(OR(D80="Samedi",D80="Dimanche"),"",Données!$F$3)</f>
        <v>16:41</v>
      </c>
      <c r="I80" s="20">
        <f t="shared" si="3"/>
        <v>0.31666666666666671</v>
      </c>
      <c r="J80" s="20">
        <f>IF(I80-Données!$C$2&gt;0,I80-Données!$C$2,0)</f>
        <v>5.5511151231257827E-17</v>
      </c>
      <c r="K80" s="26" t="str" cm="1">
        <f t="array" ref="K80">IF(OR(C80=$U$19:$U$31),"FERIE","")</f>
        <v/>
      </c>
      <c r="L80" s="22"/>
      <c r="M80" s="62"/>
      <c r="N80" s="62"/>
      <c r="O80" s="60"/>
      <c r="P80" s="61"/>
      <c r="Q80" s="61"/>
      <c r="R80" s="60"/>
    </row>
    <row r="81" spans="1:18" ht="14.1" customHeight="1" x14ac:dyDescent="0.2">
      <c r="A81" s="39"/>
      <c r="B81" s="40"/>
      <c r="C81" s="18">
        <f t="shared" si="19"/>
        <v>44268</v>
      </c>
      <c r="D81" s="21" t="str">
        <f t="shared" si="20"/>
        <v>Samedi</v>
      </c>
      <c r="E81" s="28" t="str">
        <f>IF(OR(D81="Samedi",D81="Dimanche"),"",Données!$C$3)</f>
        <v/>
      </c>
      <c r="F81" s="28" t="str">
        <f>IF(OR(D81="Samedi",D81="Dimanche"),"",Données!$D$3)</f>
        <v/>
      </c>
      <c r="G81" s="28" t="str">
        <f>IF(OR(D81="Samedi",D81="Dimanche"),"",Données!$E$3)</f>
        <v/>
      </c>
      <c r="H81" s="28" t="str">
        <f>IF(OR(D81="Samedi",D81="Dimanche"),"",Données!$F$3)</f>
        <v/>
      </c>
      <c r="I81" s="20" t="str">
        <f t="shared" si="3"/>
        <v/>
      </c>
      <c r="J81" s="20" t="str">
        <f t="shared" ref="J81:J82" si="21">IF(D81="Dimanche",SUM(J75:J79),"")</f>
        <v/>
      </c>
      <c r="K81" s="26" t="str" cm="1">
        <f t="array" ref="K81">IF(OR(C81=$U$19:$U$31),"FERIE","")</f>
        <v/>
      </c>
      <c r="L81" s="22" t="str">
        <f t="shared" ref="L81" si="22">IF(D81="Dimanche",SUM(I75:I81),"")</f>
        <v/>
      </c>
      <c r="M81" s="62"/>
      <c r="N81" s="62"/>
      <c r="O81" s="60"/>
      <c r="P81" s="61"/>
      <c r="Q81" s="61"/>
      <c r="R81" s="60"/>
    </row>
    <row r="82" spans="1:18" ht="14.1" customHeight="1" x14ac:dyDescent="0.2">
      <c r="A82" s="39"/>
      <c r="B82" s="40">
        <v>11</v>
      </c>
      <c r="C82" s="18">
        <f t="shared" si="19"/>
        <v>44269</v>
      </c>
      <c r="D82" s="21" t="str">
        <f t="shared" si="20"/>
        <v>Dimanche</v>
      </c>
      <c r="E82" s="28" t="str">
        <f>IF(OR(D82="Samedi",D82="Dimanche"),"",Données!$C$3)</f>
        <v/>
      </c>
      <c r="F82" s="28" t="str">
        <f>IF(OR(D82="Samedi",D82="Dimanche"),"",Données!$D$3)</f>
        <v/>
      </c>
      <c r="G82" s="28" t="str">
        <f>IF(OR(D82="Samedi",D82="Dimanche"),"",Données!$E$3)</f>
        <v/>
      </c>
      <c r="H82" s="28" t="str">
        <f>IF(OR(D82="Samedi",D82="Dimanche"),"",Données!$F$3)</f>
        <v/>
      </c>
      <c r="I82" s="20" t="str">
        <f t="shared" si="3"/>
        <v/>
      </c>
      <c r="J82" s="20">
        <f t="shared" si="21"/>
        <v>2.7755575615628914E-16</v>
      </c>
      <c r="K82" s="26" t="str" cm="1">
        <f t="array" ref="K82">IF(OR(C82=$U$19:$U$31),"FERIE","")</f>
        <v/>
      </c>
      <c r="L82" s="22"/>
      <c r="M82" s="62"/>
      <c r="N82" s="62"/>
      <c r="O82" s="60"/>
      <c r="P82" s="61"/>
      <c r="Q82" s="61"/>
      <c r="R82" s="60"/>
    </row>
    <row r="83" spans="1:18" ht="14.1" customHeight="1" x14ac:dyDescent="0.2">
      <c r="A83" s="39"/>
      <c r="B83" s="40"/>
      <c r="C83" s="18">
        <f t="shared" si="19"/>
        <v>44270</v>
      </c>
      <c r="D83" s="21" t="str">
        <f t="shared" si="20"/>
        <v>Lundi</v>
      </c>
      <c r="E83" s="28">
        <f>IF(OR(D83="Samedi",D83="Dimanche"),"",Données!$C$3)</f>
        <v>0.35416666666666669</v>
      </c>
      <c r="F83" s="28">
        <f>IF(OR(D83="Samedi",D83="Dimanche"),"",Données!$D$3)</f>
        <v>0.51250000000000007</v>
      </c>
      <c r="G83" s="28">
        <f>IF(OR(D83="Samedi",D83="Dimanche"),"",Données!$E$3)</f>
        <v>0.53680555555555554</v>
      </c>
      <c r="H83" s="28" t="str">
        <f>IF(OR(D83="Samedi",D83="Dimanche"),"",Données!$F$3)</f>
        <v>16:41</v>
      </c>
      <c r="I83" s="20">
        <f t="shared" ref="I83:I146" si="23">IFERROR(IF(OR(D83="samedi",D83="dimanche")*(F83-E83)+(H83-G83)=0,"",F83-E83+(H83-G83)),"")</f>
        <v>0.31666666666666671</v>
      </c>
      <c r="J83" s="20">
        <f>IF(I83-Données!$C$2&gt;0,I83-Données!$C$2,0)</f>
        <v>5.5511151231257827E-17</v>
      </c>
      <c r="K83" s="26" t="str" cm="1">
        <f t="array" ref="K83">IF(OR(C83=$U$19:$U$31),"FERIE","")</f>
        <v/>
      </c>
      <c r="L83" s="22"/>
      <c r="M83" s="62"/>
      <c r="N83" s="62"/>
      <c r="O83" s="60"/>
      <c r="P83" s="61"/>
      <c r="Q83" s="61"/>
      <c r="R83" s="60"/>
    </row>
    <row r="84" spans="1:18" ht="14.1" customHeight="1" x14ac:dyDescent="0.2">
      <c r="A84" s="39"/>
      <c r="B84" s="40"/>
      <c r="C84" s="18">
        <f t="shared" si="19"/>
        <v>44271</v>
      </c>
      <c r="D84" s="21" t="str">
        <f t="shared" si="20"/>
        <v>Mardi</v>
      </c>
      <c r="E84" s="28">
        <f>IF(OR(D84="Samedi",D84="Dimanche"),"",Données!$C$3)</f>
        <v>0.35416666666666669</v>
      </c>
      <c r="F84" s="28">
        <f>IF(OR(D84="Samedi",D84="Dimanche"),"",Données!$D$3)</f>
        <v>0.51250000000000007</v>
      </c>
      <c r="G84" s="28">
        <f>IF(OR(D84="Samedi",D84="Dimanche"),"",Données!$E$3)</f>
        <v>0.53680555555555554</v>
      </c>
      <c r="H84" s="28" t="str">
        <f>IF(OR(D84="Samedi",D84="Dimanche"),"",Données!$F$3)</f>
        <v>16:41</v>
      </c>
      <c r="I84" s="20">
        <f t="shared" si="23"/>
        <v>0.31666666666666671</v>
      </c>
      <c r="J84" s="20">
        <f>IF(I84-Données!$C$2&gt;0,I84-Données!$C$2,0)</f>
        <v>5.5511151231257827E-17</v>
      </c>
      <c r="K84" s="26" t="str" cm="1">
        <f t="array" ref="K84">IF(OR(C84=$U$19:$U$31),"FERIE","")</f>
        <v/>
      </c>
      <c r="L84" s="22"/>
      <c r="M84" s="62"/>
      <c r="N84" s="62"/>
      <c r="O84" s="60"/>
      <c r="P84" s="61"/>
      <c r="Q84" s="61"/>
      <c r="R84" s="60"/>
    </row>
    <row r="85" spans="1:18" ht="14.1" customHeight="1" x14ac:dyDescent="0.2">
      <c r="A85" s="39"/>
      <c r="B85" s="40"/>
      <c r="C85" s="18">
        <f t="shared" si="19"/>
        <v>44272</v>
      </c>
      <c r="D85" s="21" t="str">
        <f t="shared" si="20"/>
        <v>Mercredi</v>
      </c>
      <c r="E85" s="28">
        <f>IF(OR(D85="Samedi",D85="Dimanche"),"",Données!$C$3)</f>
        <v>0.35416666666666669</v>
      </c>
      <c r="F85" s="28">
        <f>IF(OR(D85="Samedi",D85="Dimanche"),"",Données!$D$3)</f>
        <v>0.51250000000000007</v>
      </c>
      <c r="G85" s="28">
        <f>IF(OR(D85="Samedi",D85="Dimanche"),"",Données!$E$3)</f>
        <v>0.53680555555555554</v>
      </c>
      <c r="H85" s="28" t="str">
        <f>IF(OR(D85="Samedi",D85="Dimanche"),"",Données!$F$3)</f>
        <v>16:41</v>
      </c>
      <c r="I85" s="20">
        <f t="shared" si="23"/>
        <v>0.31666666666666671</v>
      </c>
      <c r="J85" s="20">
        <f>IF(I85-Données!$C$2&gt;0,I85-Données!$C$2,0)</f>
        <v>5.5511151231257827E-17</v>
      </c>
      <c r="K85" s="26" t="str" cm="1">
        <f t="array" ref="K85">IF(OR(C85=$U$19:$U$31),"FERIE","")</f>
        <v/>
      </c>
      <c r="L85" s="22"/>
      <c r="M85" s="62"/>
      <c r="N85" s="62"/>
      <c r="O85" s="60"/>
      <c r="P85" s="61"/>
      <c r="Q85" s="61"/>
      <c r="R85" s="60"/>
    </row>
    <row r="86" spans="1:18" ht="14.1" customHeight="1" x14ac:dyDescent="0.2">
      <c r="A86" s="39"/>
      <c r="B86" s="40"/>
      <c r="C86" s="18">
        <f t="shared" si="19"/>
        <v>44273</v>
      </c>
      <c r="D86" s="21" t="str">
        <f t="shared" si="20"/>
        <v>Jeudi</v>
      </c>
      <c r="E86" s="28">
        <f>IF(OR(D86="Samedi",D86="Dimanche"),"",Données!$C$3)</f>
        <v>0.35416666666666669</v>
      </c>
      <c r="F86" s="28">
        <f>IF(OR(D86="Samedi",D86="Dimanche"),"",Données!$D$3)</f>
        <v>0.51250000000000007</v>
      </c>
      <c r="G86" s="28">
        <f>IF(OR(D86="Samedi",D86="Dimanche"),"",Données!$E$3)</f>
        <v>0.53680555555555554</v>
      </c>
      <c r="H86" s="28" t="str">
        <f>IF(OR(D86="Samedi",D86="Dimanche"),"",Données!$F$3)</f>
        <v>16:41</v>
      </c>
      <c r="I86" s="20">
        <f t="shared" si="23"/>
        <v>0.31666666666666671</v>
      </c>
      <c r="J86" s="20">
        <f>IF(I86-Données!$C$2&gt;0,I86-Données!$C$2,0)</f>
        <v>5.5511151231257827E-17</v>
      </c>
      <c r="K86" s="26" t="str" cm="1">
        <f t="array" ref="K86">IF(OR(C86=$U$19:$U$31),"FERIE","")</f>
        <v/>
      </c>
      <c r="L86" s="22"/>
      <c r="M86" s="62"/>
      <c r="N86" s="62"/>
      <c r="O86" s="60"/>
      <c r="P86" s="61"/>
      <c r="Q86" s="61"/>
      <c r="R86" s="60"/>
    </row>
    <row r="87" spans="1:18" ht="14.1" customHeight="1" x14ac:dyDescent="0.2">
      <c r="A87" s="39"/>
      <c r="B87" s="40"/>
      <c r="C87" s="18">
        <f t="shared" si="19"/>
        <v>44274</v>
      </c>
      <c r="D87" s="21" t="str">
        <f t="shared" si="20"/>
        <v>Vendredi</v>
      </c>
      <c r="E87" s="28">
        <f>IF(OR(D87="Samedi",D87="Dimanche"),"",Données!$C$3)</f>
        <v>0.35416666666666669</v>
      </c>
      <c r="F87" s="28">
        <f>IF(OR(D87="Samedi",D87="Dimanche"),"",Données!$D$3)</f>
        <v>0.51250000000000007</v>
      </c>
      <c r="G87" s="28">
        <f>IF(OR(D87="Samedi",D87="Dimanche"),"",Données!$E$3)</f>
        <v>0.53680555555555554</v>
      </c>
      <c r="H87" s="28" t="str">
        <f>IF(OR(D87="Samedi",D87="Dimanche"),"",Données!$F$3)</f>
        <v>16:41</v>
      </c>
      <c r="I87" s="20">
        <f t="shared" si="23"/>
        <v>0.31666666666666671</v>
      </c>
      <c r="J87" s="20">
        <f>IF(I87-Données!$C$2&gt;0,I87-Données!$C$2,0)</f>
        <v>5.5511151231257827E-17</v>
      </c>
      <c r="K87" s="26" t="str" cm="1">
        <f t="array" ref="K87">IF(OR(C87=$U$19:$U$31),"FERIE","")</f>
        <v/>
      </c>
      <c r="L87" s="22"/>
      <c r="M87" s="62"/>
      <c r="N87" s="62"/>
      <c r="O87" s="60"/>
      <c r="P87" s="61"/>
      <c r="Q87" s="61"/>
      <c r="R87" s="60"/>
    </row>
    <row r="88" spans="1:18" ht="14.1" customHeight="1" x14ac:dyDescent="0.2">
      <c r="A88" s="39"/>
      <c r="B88" s="40"/>
      <c r="C88" s="18">
        <f t="shared" si="19"/>
        <v>44275</v>
      </c>
      <c r="D88" s="21" t="str">
        <f t="shared" si="20"/>
        <v>Samedi</v>
      </c>
      <c r="E88" s="28" t="str">
        <f>IF(OR(D88="Samedi",D88="Dimanche"),"",Données!$C$3)</f>
        <v/>
      </c>
      <c r="F88" s="28" t="str">
        <f>IF(OR(D88="Samedi",D88="Dimanche"),"",Données!$D$3)</f>
        <v/>
      </c>
      <c r="G88" s="28" t="str">
        <f>IF(OR(D88="Samedi",D88="Dimanche"),"",Données!$E$3)</f>
        <v/>
      </c>
      <c r="H88" s="28" t="str">
        <f>IF(OR(D88="Samedi",D88="Dimanche"),"",Données!$F$3)</f>
        <v/>
      </c>
      <c r="I88" s="20" t="str">
        <f t="shared" si="23"/>
        <v/>
      </c>
      <c r="J88" s="20" t="str">
        <f t="shared" ref="J88:J89" si="24">IF(D88="Dimanche",SUM(J82:J86),"")</f>
        <v/>
      </c>
      <c r="K88" s="26" t="str" cm="1">
        <f t="array" ref="K88">IF(OR(C88=$U$19:$U$31),"FERIE","")</f>
        <v/>
      </c>
      <c r="L88" s="22" t="str">
        <f t="shared" ref="L88" si="25">IF(D88="Dimanche",SUM(I82:I88),"")</f>
        <v/>
      </c>
      <c r="M88" s="62"/>
      <c r="N88" s="62"/>
      <c r="O88" s="60"/>
      <c r="P88" s="61"/>
      <c r="Q88" s="61"/>
      <c r="R88" s="60"/>
    </row>
    <row r="89" spans="1:18" ht="14.1" customHeight="1" x14ac:dyDescent="0.2">
      <c r="A89" s="39"/>
      <c r="B89" s="40">
        <v>12</v>
      </c>
      <c r="C89" s="18">
        <f t="shared" si="19"/>
        <v>44276</v>
      </c>
      <c r="D89" s="21" t="str">
        <f t="shared" si="20"/>
        <v>Dimanche</v>
      </c>
      <c r="E89" s="28" t="str">
        <f>IF(OR(D89="Samedi",D89="Dimanche"),"",Données!$C$3)</f>
        <v/>
      </c>
      <c r="F89" s="28" t="str">
        <f>IF(OR(D89="Samedi",D89="Dimanche"),"",Données!$D$3)</f>
        <v/>
      </c>
      <c r="G89" s="28" t="str">
        <f>IF(OR(D89="Samedi",D89="Dimanche"),"",Données!$E$3)</f>
        <v/>
      </c>
      <c r="H89" s="28" t="str">
        <f>IF(OR(D89="Samedi",D89="Dimanche"),"",Données!$F$3)</f>
        <v/>
      </c>
      <c r="I89" s="20" t="str">
        <f t="shared" si="23"/>
        <v/>
      </c>
      <c r="J89" s="20">
        <f t="shared" si="24"/>
        <v>2.7755575615628914E-16</v>
      </c>
      <c r="K89" s="26" t="str" cm="1">
        <f t="array" ref="K89">IF(OR(C89=$U$19:$U$31),"FERIE","")</f>
        <v/>
      </c>
      <c r="L89" s="22"/>
      <c r="M89" s="62"/>
      <c r="N89" s="62"/>
      <c r="O89" s="60"/>
      <c r="P89" s="61"/>
      <c r="Q89" s="61"/>
      <c r="R89" s="60"/>
    </row>
    <row r="90" spans="1:18" ht="14.1" customHeight="1" x14ac:dyDescent="0.2">
      <c r="A90" s="39"/>
      <c r="B90" s="40"/>
      <c r="C90" s="18">
        <f t="shared" si="19"/>
        <v>44277</v>
      </c>
      <c r="D90" s="21" t="str">
        <f t="shared" si="20"/>
        <v>Lundi</v>
      </c>
      <c r="E90" s="28">
        <f>IF(OR(D90="Samedi",D90="Dimanche"),"",Données!$C$3)</f>
        <v>0.35416666666666669</v>
      </c>
      <c r="F90" s="28">
        <f>IF(OR(D90="Samedi",D90="Dimanche"),"",Données!$D$3)</f>
        <v>0.51250000000000007</v>
      </c>
      <c r="G90" s="28">
        <f>IF(OR(D90="Samedi",D90="Dimanche"),"",Données!$E$3)</f>
        <v>0.53680555555555554</v>
      </c>
      <c r="H90" s="28" t="str">
        <f>IF(OR(D90="Samedi",D90="Dimanche"),"",Données!$F$3)</f>
        <v>16:41</v>
      </c>
      <c r="I90" s="20">
        <f t="shared" si="23"/>
        <v>0.31666666666666671</v>
      </c>
      <c r="J90" s="20">
        <f>IF(I90-Données!$C$2&gt;0,I90-Données!$C$2,0)</f>
        <v>5.5511151231257827E-17</v>
      </c>
      <c r="K90" s="26" t="str" cm="1">
        <f t="array" ref="K90">IF(OR(C90=$U$19:$U$31),"FERIE","")</f>
        <v/>
      </c>
      <c r="L90" s="22"/>
      <c r="M90" s="62"/>
      <c r="N90" s="62"/>
      <c r="O90" s="60"/>
      <c r="P90" s="61"/>
      <c r="Q90" s="61"/>
      <c r="R90" s="60"/>
    </row>
    <row r="91" spans="1:18" ht="14.1" customHeight="1" x14ac:dyDescent="0.2">
      <c r="A91" s="39"/>
      <c r="B91" s="40"/>
      <c r="C91" s="18">
        <f t="shared" si="19"/>
        <v>44278</v>
      </c>
      <c r="D91" s="21" t="str">
        <f t="shared" si="20"/>
        <v>Mardi</v>
      </c>
      <c r="E91" s="28">
        <f>IF(OR(D91="Samedi",D91="Dimanche"),"",Données!$C$3)</f>
        <v>0.35416666666666669</v>
      </c>
      <c r="F91" s="28">
        <f>IF(OR(D91="Samedi",D91="Dimanche"),"",Données!$D$3)</f>
        <v>0.51250000000000007</v>
      </c>
      <c r="G91" s="28">
        <f>IF(OR(D91="Samedi",D91="Dimanche"),"",Données!$E$3)</f>
        <v>0.53680555555555554</v>
      </c>
      <c r="H91" s="28" t="str">
        <f>IF(OR(D91="Samedi",D91="Dimanche"),"",Données!$F$3)</f>
        <v>16:41</v>
      </c>
      <c r="I91" s="20">
        <f t="shared" si="23"/>
        <v>0.31666666666666671</v>
      </c>
      <c r="J91" s="20">
        <f>IF(I91-Données!$C$2&gt;0,I91-Données!$C$2,0)</f>
        <v>5.5511151231257827E-17</v>
      </c>
      <c r="K91" s="26" t="str" cm="1">
        <f t="array" ref="K91">IF(OR(C91=$U$19:$U$31),"FERIE","")</f>
        <v/>
      </c>
      <c r="L91" s="22"/>
      <c r="M91" s="62"/>
      <c r="N91" s="62"/>
      <c r="O91" s="60"/>
      <c r="P91" s="61"/>
      <c r="Q91" s="61"/>
      <c r="R91" s="60"/>
    </row>
    <row r="92" spans="1:18" ht="14.1" customHeight="1" x14ac:dyDescent="0.2">
      <c r="A92" s="39"/>
      <c r="B92" s="40"/>
      <c r="C92" s="18">
        <f t="shared" si="19"/>
        <v>44279</v>
      </c>
      <c r="D92" s="21" t="str">
        <f t="shared" si="20"/>
        <v>Mercredi</v>
      </c>
      <c r="E92" s="28">
        <f>IF(OR(D92="Samedi",D92="Dimanche"),"",Données!$C$3)</f>
        <v>0.35416666666666669</v>
      </c>
      <c r="F92" s="28">
        <f>IF(OR(D92="Samedi",D92="Dimanche"),"",Données!$D$3)</f>
        <v>0.51250000000000007</v>
      </c>
      <c r="G92" s="28">
        <f>IF(OR(D92="Samedi",D92="Dimanche"),"",Données!$E$3)</f>
        <v>0.53680555555555554</v>
      </c>
      <c r="H92" s="28" t="str">
        <f>IF(OR(D92="Samedi",D92="Dimanche"),"",Données!$F$3)</f>
        <v>16:41</v>
      </c>
      <c r="I92" s="20">
        <f t="shared" si="23"/>
        <v>0.31666666666666671</v>
      </c>
      <c r="J92" s="20">
        <f>IF(I92-Données!$C$2&gt;0,I92-Données!$C$2,0)</f>
        <v>5.5511151231257827E-17</v>
      </c>
      <c r="K92" s="26" t="str" cm="1">
        <f t="array" ref="K92">IF(OR(C92=$U$19:$U$31),"FERIE","")</f>
        <v/>
      </c>
      <c r="L92" s="22"/>
      <c r="M92" s="62"/>
      <c r="N92" s="62"/>
      <c r="O92" s="60"/>
      <c r="P92" s="61"/>
      <c r="Q92" s="61"/>
      <c r="R92" s="60"/>
    </row>
    <row r="93" spans="1:18" ht="14.1" customHeight="1" x14ac:dyDescent="0.2">
      <c r="A93" s="39"/>
      <c r="B93" s="40"/>
      <c r="C93" s="18">
        <f t="shared" si="19"/>
        <v>44280</v>
      </c>
      <c r="D93" s="21" t="str">
        <f t="shared" si="20"/>
        <v>Jeudi</v>
      </c>
      <c r="E93" s="28">
        <f>IF(OR(D93="Samedi",D93="Dimanche"),"",Données!$C$3)</f>
        <v>0.35416666666666669</v>
      </c>
      <c r="F93" s="28">
        <f>IF(OR(D93="Samedi",D93="Dimanche"),"",Données!$D$3)</f>
        <v>0.51250000000000007</v>
      </c>
      <c r="G93" s="28">
        <f>IF(OR(D93="Samedi",D93="Dimanche"),"",Données!$E$3)</f>
        <v>0.53680555555555554</v>
      </c>
      <c r="H93" s="28" t="str">
        <f>IF(OR(D93="Samedi",D93="Dimanche"),"",Données!$F$3)</f>
        <v>16:41</v>
      </c>
      <c r="I93" s="20">
        <f t="shared" si="23"/>
        <v>0.31666666666666671</v>
      </c>
      <c r="J93" s="20">
        <f>IF(I93-Données!$C$2&gt;0,I93-Données!$C$2,0)</f>
        <v>5.5511151231257827E-17</v>
      </c>
      <c r="K93" s="26" t="str" cm="1">
        <f t="array" ref="K93">IF(OR(C93=$U$19:$U$31),"FERIE","")</f>
        <v/>
      </c>
      <c r="L93" s="22"/>
      <c r="M93" s="62"/>
      <c r="N93" s="62"/>
      <c r="O93" s="60"/>
      <c r="P93" s="61"/>
      <c r="Q93" s="61"/>
      <c r="R93" s="60"/>
    </row>
    <row r="94" spans="1:18" ht="14.1" customHeight="1" x14ac:dyDescent="0.2">
      <c r="A94" s="39"/>
      <c r="B94" s="40"/>
      <c r="C94" s="18">
        <f t="shared" si="19"/>
        <v>44281</v>
      </c>
      <c r="D94" s="21" t="str">
        <f t="shared" si="20"/>
        <v>Vendredi</v>
      </c>
      <c r="E94" s="28">
        <f>IF(OR(D94="Samedi",D94="Dimanche"),"",Données!$C$3)</f>
        <v>0.35416666666666669</v>
      </c>
      <c r="F94" s="28">
        <f>IF(OR(D94="Samedi",D94="Dimanche"),"",Données!$D$3)</f>
        <v>0.51250000000000007</v>
      </c>
      <c r="G94" s="28">
        <f>IF(OR(D94="Samedi",D94="Dimanche"),"",Données!$E$3)</f>
        <v>0.53680555555555554</v>
      </c>
      <c r="H94" s="28" t="str">
        <f>IF(OR(D94="Samedi",D94="Dimanche"),"",Données!$F$3)</f>
        <v>16:41</v>
      </c>
      <c r="I94" s="20">
        <f t="shared" si="23"/>
        <v>0.31666666666666671</v>
      </c>
      <c r="J94" s="20">
        <f>IF(I94-Données!$C$2&gt;0,I94-Données!$C$2,0)</f>
        <v>5.5511151231257827E-17</v>
      </c>
      <c r="K94" s="26" t="str" cm="1">
        <f t="array" ref="K94">IF(OR(C94=$U$19:$U$31),"FERIE","")</f>
        <v/>
      </c>
      <c r="L94" s="22"/>
      <c r="M94" s="62"/>
      <c r="N94" s="62"/>
      <c r="O94" s="60"/>
      <c r="P94" s="61"/>
      <c r="Q94" s="61"/>
      <c r="R94" s="60"/>
    </row>
    <row r="95" spans="1:18" ht="14.1" customHeight="1" x14ac:dyDescent="0.2">
      <c r="A95" s="39"/>
      <c r="B95" s="40"/>
      <c r="C95" s="18">
        <f t="shared" si="19"/>
        <v>44282</v>
      </c>
      <c r="D95" s="21" t="str">
        <f t="shared" si="20"/>
        <v>Samedi</v>
      </c>
      <c r="E95" s="28" t="str">
        <f>IF(OR(D95="Samedi",D95="Dimanche"),"",Données!$C$3)</f>
        <v/>
      </c>
      <c r="F95" s="28" t="str">
        <f>IF(OR(D95="Samedi",D95="Dimanche"),"",Données!$D$3)</f>
        <v/>
      </c>
      <c r="G95" s="28" t="str">
        <f>IF(OR(D95="Samedi",D95="Dimanche"),"",Données!$E$3)</f>
        <v/>
      </c>
      <c r="H95" s="28" t="str">
        <f>IF(OR(D95="Samedi",D95="Dimanche"),"",Données!$F$3)</f>
        <v/>
      </c>
      <c r="I95" s="20" t="str">
        <f t="shared" si="23"/>
        <v/>
      </c>
      <c r="J95" s="20" t="str">
        <f t="shared" ref="J95:J96" si="26">IF(D95="Dimanche",SUM(J89:J93),"")</f>
        <v/>
      </c>
      <c r="K95" s="26" t="str" cm="1">
        <f t="array" ref="K95">IF(OR(C95=$U$19:$U$31),"FERIE","")</f>
        <v/>
      </c>
      <c r="L95" s="22" t="str">
        <f t="shared" ref="L95" si="27">IF(D95="Dimanche",SUM(I89:I95),"")</f>
        <v/>
      </c>
      <c r="M95" s="62"/>
      <c r="N95" s="62"/>
      <c r="O95" s="60"/>
      <c r="P95" s="61"/>
      <c r="Q95" s="61"/>
      <c r="R95" s="60"/>
    </row>
    <row r="96" spans="1:18" ht="14.1" customHeight="1" x14ac:dyDescent="0.2">
      <c r="A96" s="39"/>
      <c r="B96" s="40">
        <v>13</v>
      </c>
      <c r="C96" s="18">
        <f t="shared" si="19"/>
        <v>44283</v>
      </c>
      <c r="D96" s="21" t="str">
        <f t="shared" si="20"/>
        <v>Dimanche</v>
      </c>
      <c r="E96" s="28" t="str">
        <f>IF(OR(D96="Samedi",D96="Dimanche"),"",Données!$C$3)</f>
        <v/>
      </c>
      <c r="F96" s="28" t="str">
        <f>IF(OR(D96="Samedi",D96="Dimanche"),"",Données!$D$3)</f>
        <v/>
      </c>
      <c r="G96" s="28" t="str">
        <f>IF(OR(D96="Samedi",D96="Dimanche"),"",Données!$E$3)</f>
        <v/>
      </c>
      <c r="H96" s="28" t="str">
        <f>IF(OR(D96="Samedi",D96="Dimanche"),"",Données!$F$3)</f>
        <v/>
      </c>
      <c r="I96" s="20" t="str">
        <f t="shared" si="23"/>
        <v/>
      </c>
      <c r="J96" s="20">
        <f t="shared" si="26"/>
        <v>2.7755575615628914E-16</v>
      </c>
      <c r="K96" s="26" t="str" cm="1">
        <f t="array" ref="K96">IF(OR(C96=$U$19:$U$31),"FERIE","")</f>
        <v/>
      </c>
      <c r="L96" s="22"/>
      <c r="M96" s="62"/>
      <c r="N96" s="62"/>
      <c r="O96" s="60"/>
      <c r="P96" s="61"/>
      <c r="Q96" s="61"/>
      <c r="R96" s="60"/>
    </row>
    <row r="97" spans="1:18" ht="14.1" customHeight="1" x14ac:dyDescent="0.2">
      <c r="A97" s="39"/>
      <c r="B97" s="40"/>
      <c r="C97" s="18">
        <f t="shared" si="19"/>
        <v>44284</v>
      </c>
      <c r="D97" s="21" t="str">
        <f t="shared" si="20"/>
        <v>Lundi</v>
      </c>
      <c r="E97" s="28">
        <f>IF(OR(D97="Samedi",D97="Dimanche"),"",Données!$C$3)</f>
        <v>0.35416666666666669</v>
      </c>
      <c r="F97" s="28">
        <f>IF(OR(D97="Samedi",D97="Dimanche"),"",Données!$D$3)</f>
        <v>0.51250000000000007</v>
      </c>
      <c r="G97" s="28">
        <f>IF(OR(D97="Samedi",D97="Dimanche"),"",Données!$E$3)</f>
        <v>0.53680555555555554</v>
      </c>
      <c r="H97" s="28" t="str">
        <f>IF(OR(D97="Samedi",D97="Dimanche"),"",Données!$F$3)</f>
        <v>16:41</v>
      </c>
      <c r="I97" s="20">
        <f t="shared" si="23"/>
        <v>0.31666666666666671</v>
      </c>
      <c r="J97" s="20">
        <f>IF(I97-Données!$C$2&gt;0,I97-Données!$C$2,0)</f>
        <v>5.5511151231257827E-17</v>
      </c>
      <c r="K97" s="26" t="str" cm="1">
        <f t="array" ref="K97">IF(OR(C97=$U$19:$U$31),"FERIE","")</f>
        <v/>
      </c>
      <c r="L97" s="22"/>
      <c r="M97" s="62"/>
      <c r="N97" s="62"/>
      <c r="O97" s="60"/>
      <c r="P97" s="61"/>
      <c r="Q97" s="61"/>
      <c r="R97" s="60"/>
    </row>
    <row r="98" spans="1:18" ht="14.1" customHeight="1" x14ac:dyDescent="0.2">
      <c r="A98" s="39"/>
      <c r="B98" s="40"/>
      <c r="C98" s="18">
        <f t="shared" si="19"/>
        <v>44285</v>
      </c>
      <c r="D98" s="21" t="str">
        <f t="shared" si="20"/>
        <v>Mardi</v>
      </c>
      <c r="E98" s="28">
        <f>IF(OR(D98="Samedi",D98="Dimanche"),"",Données!$C$3)</f>
        <v>0.35416666666666669</v>
      </c>
      <c r="F98" s="28">
        <f>IF(OR(D98="Samedi",D98="Dimanche"),"",Données!$D$3)</f>
        <v>0.51250000000000007</v>
      </c>
      <c r="G98" s="28">
        <f>IF(OR(D98="Samedi",D98="Dimanche"),"",Données!$E$3)</f>
        <v>0.53680555555555554</v>
      </c>
      <c r="H98" s="28" t="str">
        <f>IF(OR(D98="Samedi",D98="Dimanche"),"",Données!$F$3)</f>
        <v>16:41</v>
      </c>
      <c r="I98" s="20">
        <f t="shared" si="23"/>
        <v>0.31666666666666671</v>
      </c>
      <c r="J98" s="20">
        <f>IF(I98-Données!$C$2&gt;0,I98-Données!$C$2,0)</f>
        <v>5.5511151231257827E-17</v>
      </c>
      <c r="K98" s="26" t="str" cm="1">
        <f t="array" ref="K98">IF(OR(C98=$U$19:$U$31),"FERIE","")</f>
        <v/>
      </c>
      <c r="L98" s="22"/>
      <c r="M98" s="62"/>
      <c r="N98" s="62"/>
      <c r="O98" s="60"/>
      <c r="P98" s="61"/>
      <c r="Q98" s="61"/>
      <c r="R98" s="60"/>
    </row>
    <row r="99" spans="1:18" ht="14.1" customHeight="1" x14ac:dyDescent="0.2">
      <c r="A99" s="39"/>
      <c r="B99" s="40"/>
      <c r="C99" s="18">
        <f t="shared" si="19"/>
        <v>44286</v>
      </c>
      <c r="D99" s="21" t="str">
        <f t="shared" si="20"/>
        <v>Mercredi</v>
      </c>
      <c r="E99" s="28">
        <f>IF(OR(D99="Samedi",D99="Dimanche"),"",Données!$C$3)</f>
        <v>0.35416666666666669</v>
      </c>
      <c r="F99" s="28">
        <f>IF(OR(D99="Samedi",D99="Dimanche"),"",Données!$D$3)</f>
        <v>0.51250000000000007</v>
      </c>
      <c r="G99" s="28">
        <f>IF(OR(D99="Samedi",D99="Dimanche"),"",Données!$E$3)</f>
        <v>0.53680555555555554</v>
      </c>
      <c r="H99" s="28" t="str">
        <f>IF(OR(D99="Samedi",D99="Dimanche"),"",Données!$F$3)</f>
        <v>16:41</v>
      </c>
      <c r="I99" s="20">
        <f t="shared" si="23"/>
        <v>0.31666666666666671</v>
      </c>
      <c r="J99" s="20">
        <f>IF(I99-Données!$C$2&gt;0,I99-Données!$C$2,0)</f>
        <v>5.5511151231257827E-17</v>
      </c>
      <c r="K99" s="26" t="str" cm="1">
        <f t="array" ref="K99">IF(OR(C99=$U$19:$U$31),"FERIE","")</f>
        <v/>
      </c>
      <c r="L99" s="22"/>
      <c r="M99" s="62"/>
      <c r="N99" s="62"/>
      <c r="O99" s="60"/>
      <c r="P99" s="61"/>
      <c r="Q99" s="61"/>
      <c r="R99" s="60"/>
    </row>
    <row r="100" spans="1:18" ht="14.1" customHeight="1" x14ac:dyDescent="0.2">
      <c r="A100" s="39" t="str">
        <f t="shared" ref="A100" si="28">VLOOKUP(MONTH($C100),$V$8:$W$19,2,0)</f>
        <v>AVRIL</v>
      </c>
      <c r="B100" s="40"/>
      <c r="C100" s="18">
        <f t="shared" si="19"/>
        <v>44287</v>
      </c>
      <c r="D100" s="21" t="str">
        <f t="shared" si="20"/>
        <v>Jeudi</v>
      </c>
      <c r="E100" s="28">
        <f>IF(OR(D100="Samedi",D100="Dimanche"),"",Données!$C$3)</f>
        <v>0.35416666666666669</v>
      </c>
      <c r="F100" s="28">
        <f>IF(OR(D100="Samedi",D100="Dimanche"),"",Données!$D$3)</f>
        <v>0.51250000000000007</v>
      </c>
      <c r="G100" s="28">
        <f>IF(OR(D100="Samedi",D100="Dimanche"),"",Données!$E$3)</f>
        <v>0.53680555555555554</v>
      </c>
      <c r="H100" s="28" t="str">
        <f>IF(OR(D100="Samedi",D100="Dimanche"),"",Données!$F$3)</f>
        <v>16:41</v>
      </c>
      <c r="I100" s="20">
        <f t="shared" si="23"/>
        <v>0.31666666666666671</v>
      </c>
      <c r="J100" s="20">
        <f>IF(I100-Données!$C$2&gt;0,I100-Données!$C$2,0)</f>
        <v>5.5511151231257827E-17</v>
      </c>
      <c r="K100" s="26" t="str" cm="1">
        <f t="array" ref="K100">IF(OR(C100=$U$19:$U$31),"FERIE","")</f>
        <v/>
      </c>
      <c r="L100" s="22"/>
      <c r="M100" s="62">
        <f>SUMIF(K100:K129,"HCR",J100:J129)</f>
        <v>0</v>
      </c>
      <c r="N100" s="62">
        <f>SUMIF(K100:K129,"HPL",J100:J129)</f>
        <v>0</v>
      </c>
      <c r="O100" s="60">
        <f>N100*24</f>
        <v>0</v>
      </c>
      <c r="P100" s="61"/>
      <c r="Q100" s="61"/>
      <c r="R100" s="60">
        <f>O100-(P100+Q100)</f>
        <v>0</v>
      </c>
    </row>
    <row r="101" spans="1:18" ht="14.1" customHeight="1" x14ac:dyDescent="0.2">
      <c r="A101" s="39"/>
      <c r="B101" s="40"/>
      <c r="C101" s="18">
        <f t="shared" si="19"/>
        <v>44288</v>
      </c>
      <c r="D101" s="21" t="str">
        <f t="shared" si="20"/>
        <v>Vendredi</v>
      </c>
      <c r="E101" s="28">
        <f>IF(OR(D101="Samedi",D101="Dimanche"),"",Données!$C$3)</f>
        <v>0.35416666666666669</v>
      </c>
      <c r="F101" s="28">
        <f>IF(OR(D101="Samedi",D101="Dimanche"),"",Données!$D$3)</f>
        <v>0.51250000000000007</v>
      </c>
      <c r="G101" s="28">
        <f>IF(OR(D101="Samedi",D101="Dimanche"),"",Données!$E$3)</f>
        <v>0.53680555555555554</v>
      </c>
      <c r="H101" s="28" t="str">
        <f>IF(OR(D101="Samedi",D101="Dimanche"),"",Données!$F$3)</f>
        <v>16:41</v>
      </c>
      <c r="I101" s="20">
        <f t="shared" si="23"/>
        <v>0.31666666666666671</v>
      </c>
      <c r="J101" s="20">
        <f>IF(I101-Données!$C$2&gt;0,I101-Données!$C$2,0)</f>
        <v>5.5511151231257827E-17</v>
      </c>
      <c r="K101" s="26" t="str" cm="1">
        <f t="array" ref="K101">IF(OR(C101=$U$19:$U$31),"FERIE","")</f>
        <v/>
      </c>
      <c r="L101" s="22"/>
      <c r="M101" s="62"/>
      <c r="N101" s="62"/>
      <c r="O101" s="60"/>
      <c r="P101" s="61"/>
      <c r="Q101" s="61"/>
      <c r="R101" s="60"/>
    </row>
    <row r="102" spans="1:18" ht="14.1" customHeight="1" x14ac:dyDescent="0.2">
      <c r="A102" s="39"/>
      <c r="B102" s="40"/>
      <c r="C102" s="18">
        <f t="shared" si="19"/>
        <v>44289</v>
      </c>
      <c r="D102" s="21" t="str">
        <f t="shared" si="20"/>
        <v>Samedi</v>
      </c>
      <c r="E102" s="28" t="str">
        <f>IF(OR(D102="Samedi",D102="Dimanche"),"",Données!$C$3)</f>
        <v/>
      </c>
      <c r="F102" s="28" t="str">
        <f>IF(OR(D102="Samedi",D102="Dimanche"),"",Données!$D$3)</f>
        <v/>
      </c>
      <c r="G102" s="28" t="str">
        <f>IF(OR(D102="Samedi",D102="Dimanche"),"",Données!$E$3)</f>
        <v/>
      </c>
      <c r="H102" s="28" t="str">
        <f>IF(OR(D102="Samedi",D102="Dimanche"),"",Données!$F$3)</f>
        <v/>
      </c>
      <c r="I102" s="20" t="str">
        <f t="shared" si="23"/>
        <v/>
      </c>
      <c r="J102" s="20" t="str">
        <f t="shared" ref="J102:J103" si="29">IF(D102="Dimanche",SUM(J96:J100),"")</f>
        <v/>
      </c>
      <c r="K102" s="26" t="str" cm="1">
        <f t="array" ref="K102">IF(OR(C102=$U$19:$U$31),"FERIE","")</f>
        <v/>
      </c>
      <c r="L102" s="22" t="str">
        <f t="shared" ref="L102" si="30">IF(D102="Dimanche",SUM(I96:I102),"")</f>
        <v/>
      </c>
      <c r="M102" s="62"/>
      <c r="N102" s="62"/>
      <c r="O102" s="60"/>
      <c r="P102" s="61"/>
      <c r="Q102" s="61"/>
      <c r="R102" s="60"/>
    </row>
    <row r="103" spans="1:18" ht="14.1" customHeight="1" x14ac:dyDescent="0.2">
      <c r="A103" s="39"/>
      <c r="B103" s="40">
        <v>14</v>
      </c>
      <c r="C103" s="18">
        <f t="shared" si="19"/>
        <v>44290</v>
      </c>
      <c r="D103" s="21" t="str">
        <f t="shared" si="20"/>
        <v>Dimanche</v>
      </c>
      <c r="E103" s="28" t="str">
        <f>IF(OR(D103="Samedi",D103="Dimanche"),"",Données!$C$3)</f>
        <v/>
      </c>
      <c r="F103" s="28" t="str">
        <f>IF(OR(D103="Samedi",D103="Dimanche"),"",Données!$D$3)</f>
        <v/>
      </c>
      <c r="G103" s="28" t="str">
        <f>IF(OR(D103="Samedi",D103="Dimanche"),"",Données!$E$3)</f>
        <v/>
      </c>
      <c r="H103" s="28" t="str">
        <f>IF(OR(D103="Samedi",D103="Dimanche"),"",Données!$F$3)</f>
        <v/>
      </c>
      <c r="I103" s="20" t="str">
        <f t="shared" si="23"/>
        <v/>
      </c>
      <c r="J103" s="20">
        <f t="shared" si="29"/>
        <v>2.7755575615628914E-16</v>
      </c>
      <c r="K103" s="26" t="str" cm="1">
        <f t="array" ref="K103">IF(OR(C103=$U$19:$U$31),"FERIE","")</f>
        <v>FERIE</v>
      </c>
      <c r="L103" s="22"/>
      <c r="M103" s="62"/>
      <c r="N103" s="62"/>
      <c r="O103" s="60"/>
      <c r="P103" s="61"/>
      <c r="Q103" s="61"/>
      <c r="R103" s="60"/>
    </row>
    <row r="104" spans="1:18" ht="14.1" customHeight="1" x14ac:dyDescent="0.2">
      <c r="A104" s="39"/>
      <c r="B104" s="40"/>
      <c r="C104" s="18">
        <f t="shared" si="19"/>
        <v>44291</v>
      </c>
      <c r="D104" s="21" t="str">
        <f t="shared" si="20"/>
        <v>Lundi</v>
      </c>
      <c r="E104" s="28">
        <f>IF(OR(D104="Samedi",D104="Dimanche"),"",Données!$C$3)</f>
        <v>0.35416666666666669</v>
      </c>
      <c r="F104" s="28">
        <f>IF(OR(D104="Samedi",D104="Dimanche"),"",Données!$D$3)</f>
        <v>0.51250000000000007</v>
      </c>
      <c r="G104" s="28">
        <f>IF(OR(D104="Samedi",D104="Dimanche"),"",Données!$E$3)</f>
        <v>0.53680555555555554</v>
      </c>
      <c r="H104" s="28" t="str">
        <f>IF(OR(D104="Samedi",D104="Dimanche"),"",Données!$F$3)</f>
        <v>16:41</v>
      </c>
      <c r="I104" s="20">
        <f t="shared" si="23"/>
        <v>0.31666666666666671</v>
      </c>
      <c r="J104" s="20">
        <f>IF(I104-Données!$C$2&gt;0,I104-Données!$C$2,0)</f>
        <v>5.5511151231257827E-17</v>
      </c>
      <c r="K104" s="26" t="str" cm="1">
        <f t="array" ref="K104">IF(OR(C104=$U$19:$U$31),"FERIE","")</f>
        <v>FERIE</v>
      </c>
      <c r="L104" s="22"/>
      <c r="M104" s="62"/>
      <c r="N104" s="62"/>
      <c r="O104" s="60"/>
      <c r="P104" s="61"/>
      <c r="Q104" s="61"/>
      <c r="R104" s="60"/>
    </row>
    <row r="105" spans="1:18" ht="14.1" customHeight="1" x14ac:dyDescent="0.2">
      <c r="A105" s="39"/>
      <c r="B105" s="40"/>
      <c r="C105" s="18">
        <f t="shared" si="19"/>
        <v>44292</v>
      </c>
      <c r="D105" s="21" t="str">
        <f t="shared" si="20"/>
        <v>Mardi</v>
      </c>
      <c r="E105" s="28">
        <f>IF(OR(D105="Samedi",D105="Dimanche"),"",Données!$C$3)</f>
        <v>0.35416666666666669</v>
      </c>
      <c r="F105" s="28">
        <f>IF(OR(D105="Samedi",D105="Dimanche"),"",Données!$D$3)</f>
        <v>0.51250000000000007</v>
      </c>
      <c r="G105" s="28">
        <f>IF(OR(D105="Samedi",D105="Dimanche"),"",Données!$E$3)</f>
        <v>0.53680555555555554</v>
      </c>
      <c r="H105" s="28" t="str">
        <f>IF(OR(D105="Samedi",D105="Dimanche"),"",Données!$F$3)</f>
        <v>16:41</v>
      </c>
      <c r="I105" s="20">
        <f t="shared" si="23"/>
        <v>0.31666666666666671</v>
      </c>
      <c r="J105" s="20">
        <f>IF(I105-Données!$C$2&gt;0,I105-Données!$C$2,0)</f>
        <v>5.5511151231257827E-17</v>
      </c>
      <c r="K105" s="26" t="str" cm="1">
        <f t="array" ref="K105">IF(OR(C105=$U$19:$U$31),"FERIE","")</f>
        <v/>
      </c>
      <c r="L105" s="22"/>
      <c r="M105" s="62"/>
      <c r="N105" s="62"/>
      <c r="O105" s="60"/>
      <c r="P105" s="61"/>
      <c r="Q105" s="61"/>
      <c r="R105" s="60"/>
    </row>
    <row r="106" spans="1:18" ht="14.1" customHeight="1" x14ac:dyDescent="0.2">
      <c r="A106" s="39"/>
      <c r="B106" s="40"/>
      <c r="C106" s="18">
        <f t="shared" si="19"/>
        <v>44293</v>
      </c>
      <c r="D106" s="21" t="str">
        <f t="shared" si="20"/>
        <v>Mercredi</v>
      </c>
      <c r="E106" s="28">
        <f>IF(OR(D106="Samedi",D106="Dimanche"),"",Données!$C$3)</f>
        <v>0.35416666666666669</v>
      </c>
      <c r="F106" s="28">
        <f>IF(OR(D106="Samedi",D106="Dimanche"),"",Données!$D$3)</f>
        <v>0.51250000000000007</v>
      </c>
      <c r="G106" s="28">
        <f>IF(OR(D106="Samedi",D106="Dimanche"),"",Données!$E$3)</f>
        <v>0.53680555555555554</v>
      </c>
      <c r="H106" s="28" t="str">
        <f>IF(OR(D106="Samedi",D106="Dimanche"),"",Données!$F$3)</f>
        <v>16:41</v>
      </c>
      <c r="I106" s="20">
        <f t="shared" si="23"/>
        <v>0.31666666666666671</v>
      </c>
      <c r="J106" s="20">
        <f>IF(I106-Données!$C$2&gt;0,I106-Données!$C$2,0)</f>
        <v>5.5511151231257827E-17</v>
      </c>
      <c r="K106" s="26" t="str" cm="1">
        <f t="array" ref="K106">IF(OR(C106=$U$19:$U$31),"FERIE","")</f>
        <v/>
      </c>
      <c r="L106" s="22"/>
      <c r="M106" s="62"/>
      <c r="N106" s="62"/>
      <c r="O106" s="60"/>
      <c r="P106" s="61"/>
      <c r="Q106" s="61"/>
      <c r="R106" s="60"/>
    </row>
    <row r="107" spans="1:18" ht="14.1" customHeight="1" x14ac:dyDescent="0.2">
      <c r="A107" s="39"/>
      <c r="B107" s="40"/>
      <c r="C107" s="18">
        <f t="shared" si="19"/>
        <v>44294</v>
      </c>
      <c r="D107" s="21" t="str">
        <f t="shared" si="20"/>
        <v>Jeudi</v>
      </c>
      <c r="E107" s="28">
        <f>IF(OR(D107="Samedi",D107="Dimanche"),"",Données!$C$3)</f>
        <v>0.35416666666666669</v>
      </c>
      <c r="F107" s="28">
        <f>IF(OR(D107="Samedi",D107="Dimanche"),"",Données!$D$3)</f>
        <v>0.51250000000000007</v>
      </c>
      <c r="G107" s="28">
        <f>IF(OR(D107="Samedi",D107="Dimanche"),"",Données!$E$3)</f>
        <v>0.53680555555555554</v>
      </c>
      <c r="H107" s="28" t="str">
        <f>IF(OR(D107="Samedi",D107="Dimanche"),"",Données!$F$3)</f>
        <v>16:41</v>
      </c>
      <c r="I107" s="20">
        <f t="shared" si="23"/>
        <v>0.31666666666666671</v>
      </c>
      <c r="J107" s="20">
        <f>IF(I107-Données!$C$2&gt;0,I107-Données!$C$2,0)</f>
        <v>5.5511151231257827E-17</v>
      </c>
      <c r="K107" s="26" t="str" cm="1">
        <f t="array" ref="K107">IF(OR(C107=$U$19:$U$31),"FERIE","")</f>
        <v/>
      </c>
      <c r="L107" s="22"/>
      <c r="M107" s="62"/>
      <c r="N107" s="62"/>
      <c r="O107" s="60"/>
      <c r="P107" s="61"/>
      <c r="Q107" s="61"/>
      <c r="R107" s="60"/>
    </row>
    <row r="108" spans="1:18" ht="14.1" customHeight="1" x14ac:dyDescent="0.2">
      <c r="A108" s="39"/>
      <c r="B108" s="40"/>
      <c r="C108" s="18">
        <f t="shared" si="19"/>
        <v>44295</v>
      </c>
      <c r="D108" s="21" t="str">
        <f t="shared" si="20"/>
        <v>Vendredi</v>
      </c>
      <c r="E108" s="28">
        <f>IF(OR(D108="Samedi",D108="Dimanche"),"",Données!$C$3)</f>
        <v>0.35416666666666669</v>
      </c>
      <c r="F108" s="28">
        <f>IF(OR(D108="Samedi",D108="Dimanche"),"",Données!$D$3)</f>
        <v>0.51250000000000007</v>
      </c>
      <c r="G108" s="28">
        <f>IF(OR(D108="Samedi",D108="Dimanche"),"",Données!$E$3)</f>
        <v>0.53680555555555554</v>
      </c>
      <c r="H108" s="28" t="str">
        <f>IF(OR(D108="Samedi",D108="Dimanche"),"",Données!$F$3)</f>
        <v>16:41</v>
      </c>
      <c r="I108" s="20">
        <f t="shared" si="23"/>
        <v>0.31666666666666671</v>
      </c>
      <c r="J108" s="20">
        <f>IF(I108-Données!$C$2&gt;0,I108-Données!$C$2,0)</f>
        <v>5.5511151231257827E-17</v>
      </c>
      <c r="K108" s="26" t="str" cm="1">
        <f t="array" ref="K108">IF(OR(C108=$U$19:$U$31),"FERIE","")</f>
        <v/>
      </c>
      <c r="L108" s="22"/>
      <c r="M108" s="62"/>
      <c r="N108" s="62"/>
      <c r="O108" s="60"/>
      <c r="P108" s="61"/>
      <c r="Q108" s="61"/>
      <c r="R108" s="60"/>
    </row>
    <row r="109" spans="1:18" ht="14.1" customHeight="1" x14ac:dyDescent="0.2">
      <c r="A109" s="39"/>
      <c r="B109" s="40"/>
      <c r="C109" s="18">
        <f t="shared" si="19"/>
        <v>44296</v>
      </c>
      <c r="D109" s="21" t="str">
        <f t="shared" si="20"/>
        <v>Samedi</v>
      </c>
      <c r="E109" s="28" t="str">
        <f>IF(OR(D109="Samedi",D109="Dimanche"),"",Données!$C$3)</f>
        <v/>
      </c>
      <c r="F109" s="28" t="str">
        <f>IF(OR(D109="Samedi",D109="Dimanche"),"",Données!$D$3)</f>
        <v/>
      </c>
      <c r="G109" s="28" t="str">
        <f>IF(OR(D109="Samedi",D109="Dimanche"),"",Données!$E$3)</f>
        <v/>
      </c>
      <c r="H109" s="28" t="str">
        <f>IF(OR(D109="Samedi",D109="Dimanche"),"",Données!$F$3)</f>
        <v/>
      </c>
      <c r="I109" s="20" t="str">
        <f t="shared" si="23"/>
        <v/>
      </c>
      <c r="J109" s="20" t="str">
        <f t="shared" ref="J109:J110" si="31">IF(D109="Dimanche",SUM(J103:J107),"")</f>
        <v/>
      </c>
      <c r="K109" s="26" t="str" cm="1">
        <f t="array" ref="K109">IF(OR(C109=$U$19:$U$31),"FERIE","")</f>
        <v/>
      </c>
      <c r="L109" s="22" t="str">
        <f t="shared" ref="L109" si="32">IF(D109="Dimanche",SUM(I103:I109),"")</f>
        <v/>
      </c>
      <c r="M109" s="62"/>
      <c r="N109" s="62"/>
      <c r="O109" s="60"/>
      <c r="P109" s="61"/>
      <c r="Q109" s="61"/>
      <c r="R109" s="60"/>
    </row>
    <row r="110" spans="1:18" ht="14.1" customHeight="1" x14ac:dyDescent="0.2">
      <c r="A110" s="39"/>
      <c r="B110" s="40">
        <v>15</v>
      </c>
      <c r="C110" s="18">
        <f t="shared" si="19"/>
        <v>44297</v>
      </c>
      <c r="D110" s="21" t="str">
        <f t="shared" si="20"/>
        <v>Dimanche</v>
      </c>
      <c r="E110" s="28" t="str">
        <f>IF(OR(D110="Samedi",D110="Dimanche"),"",Données!$C$3)</f>
        <v/>
      </c>
      <c r="F110" s="28" t="str">
        <f>IF(OR(D110="Samedi",D110="Dimanche"),"",Données!$D$3)</f>
        <v/>
      </c>
      <c r="G110" s="28" t="str">
        <f>IF(OR(D110="Samedi",D110="Dimanche"),"",Données!$E$3)</f>
        <v/>
      </c>
      <c r="H110" s="28" t="str">
        <f>IF(OR(D110="Samedi",D110="Dimanche"),"",Données!$F$3)</f>
        <v/>
      </c>
      <c r="I110" s="20" t="str">
        <f t="shared" si="23"/>
        <v/>
      </c>
      <c r="J110" s="20">
        <f t="shared" si="31"/>
        <v>2.7755575615628914E-16</v>
      </c>
      <c r="K110" s="26" t="str" cm="1">
        <f t="array" ref="K110">IF(OR(C110=$U$19:$U$31),"FERIE","")</f>
        <v/>
      </c>
      <c r="L110" s="22"/>
      <c r="M110" s="62"/>
      <c r="N110" s="62"/>
      <c r="O110" s="60"/>
      <c r="P110" s="61"/>
      <c r="Q110" s="61"/>
      <c r="R110" s="60"/>
    </row>
    <row r="111" spans="1:18" ht="14.1" customHeight="1" x14ac:dyDescent="0.2">
      <c r="A111" s="39"/>
      <c r="B111" s="40"/>
      <c r="C111" s="18">
        <f t="shared" si="19"/>
        <v>44298</v>
      </c>
      <c r="D111" s="21" t="str">
        <f t="shared" si="20"/>
        <v>Lundi</v>
      </c>
      <c r="E111" s="28">
        <f>IF(OR(D111="Samedi",D111="Dimanche"),"",Données!$C$3)</f>
        <v>0.35416666666666669</v>
      </c>
      <c r="F111" s="28">
        <f>IF(OR(D111="Samedi",D111="Dimanche"),"",Données!$D$3)</f>
        <v>0.51250000000000007</v>
      </c>
      <c r="G111" s="28">
        <f>IF(OR(D111="Samedi",D111="Dimanche"),"",Données!$E$3)</f>
        <v>0.53680555555555554</v>
      </c>
      <c r="H111" s="28" t="str">
        <f>IF(OR(D111="Samedi",D111="Dimanche"),"",Données!$F$3)</f>
        <v>16:41</v>
      </c>
      <c r="I111" s="20">
        <f t="shared" si="23"/>
        <v>0.31666666666666671</v>
      </c>
      <c r="J111" s="20">
        <f>IF(I111-Données!$C$2&gt;0,I111-Données!$C$2,0)</f>
        <v>5.5511151231257827E-17</v>
      </c>
      <c r="K111" s="26" t="str" cm="1">
        <f t="array" ref="K111">IF(OR(C111=$U$19:$U$31),"FERIE","")</f>
        <v/>
      </c>
      <c r="L111" s="22"/>
      <c r="M111" s="62"/>
      <c r="N111" s="62"/>
      <c r="O111" s="60"/>
      <c r="P111" s="61"/>
      <c r="Q111" s="61"/>
      <c r="R111" s="60"/>
    </row>
    <row r="112" spans="1:18" ht="14.1" customHeight="1" x14ac:dyDescent="0.2">
      <c r="A112" s="39"/>
      <c r="B112" s="40"/>
      <c r="C112" s="18">
        <f t="shared" si="19"/>
        <v>44299</v>
      </c>
      <c r="D112" s="21" t="str">
        <f t="shared" si="20"/>
        <v>Mardi</v>
      </c>
      <c r="E112" s="28">
        <f>IF(OR(D112="Samedi",D112="Dimanche"),"",Données!$C$3)</f>
        <v>0.35416666666666669</v>
      </c>
      <c r="F112" s="28">
        <f>IF(OR(D112="Samedi",D112="Dimanche"),"",Données!$D$3)</f>
        <v>0.51250000000000007</v>
      </c>
      <c r="G112" s="28">
        <f>IF(OR(D112="Samedi",D112="Dimanche"),"",Données!$E$3)</f>
        <v>0.53680555555555554</v>
      </c>
      <c r="H112" s="28" t="str">
        <f>IF(OR(D112="Samedi",D112="Dimanche"),"",Données!$F$3)</f>
        <v>16:41</v>
      </c>
      <c r="I112" s="20">
        <f t="shared" si="23"/>
        <v>0.31666666666666671</v>
      </c>
      <c r="J112" s="20">
        <f>IF(I112-Données!$C$2&gt;0,I112-Données!$C$2,0)</f>
        <v>5.5511151231257827E-17</v>
      </c>
      <c r="K112" s="26" t="str" cm="1">
        <f t="array" ref="K112">IF(OR(C112=$U$19:$U$31),"FERIE","")</f>
        <v/>
      </c>
      <c r="L112" s="22"/>
      <c r="M112" s="62"/>
      <c r="N112" s="62"/>
      <c r="O112" s="60"/>
      <c r="P112" s="61"/>
      <c r="Q112" s="61"/>
      <c r="R112" s="60"/>
    </row>
    <row r="113" spans="1:18" ht="14.1" customHeight="1" x14ac:dyDescent="0.2">
      <c r="A113" s="39"/>
      <c r="B113" s="40"/>
      <c r="C113" s="18">
        <f t="shared" si="19"/>
        <v>44300</v>
      </c>
      <c r="D113" s="21" t="str">
        <f t="shared" si="20"/>
        <v>Mercredi</v>
      </c>
      <c r="E113" s="28">
        <f>IF(OR(D113="Samedi",D113="Dimanche"),"",Données!$C$3)</f>
        <v>0.35416666666666669</v>
      </c>
      <c r="F113" s="28">
        <f>IF(OR(D113="Samedi",D113="Dimanche"),"",Données!$D$3)</f>
        <v>0.51250000000000007</v>
      </c>
      <c r="G113" s="28">
        <f>IF(OR(D113="Samedi",D113="Dimanche"),"",Données!$E$3)</f>
        <v>0.53680555555555554</v>
      </c>
      <c r="H113" s="28" t="str">
        <f>IF(OR(D113="Samedi",D113="Dimanche"),"",Données!$F$3)</f>
        <v>16:41</v>
      </c>
      <c r="I113" s="20">
        <f t="shared" si="23"/>
        <v>0.31666666666666671</v>
      </c>
      <c r="J113" s="20">
        <f>IF(I113-Données!$C$2&gt;0,I113-Données!$C$2,0)</f>
        <v>5.5511151231257827E-17</v>
      </c>
      <c r="K113" s="26" t="str" cm="1">
        <f t="array" ref="K113">IF(OR(C113=$U$19:$U$31),"FERIE","")</f>
        <v/>
      </c>
      <c r="L113" s="22"/>
      <c r="M113" s="62"/>
      <c r="N113" s="62"/>
      <c r="O113" s="60"/>
      <c r="P113" s="61"/>
      <c r="Q113" s="61"/>
      <c r="R113" s="60"/>
    </row>
    <row r="114" spans="1:18" ht="14.1" customHeight="1" x14ac:dyDescent="0.2">
      <c r="A114" s="39"/>
      <c r="B114" s="40"/>
      <c r="C114" s="18">
        <f t="shared" si="19"/>
        <v>44301</v>
      </c>
      <c r="D114" s="21" t="str">
        <f t="shared" si="20"/>
        <v>Jeudi</v>
      </c>
      <c r="E114" s="28">
        <f>IF(OR(D114="Samedi",D114="Dimanche"),"",Données!$C$3)</f>
        <v>0.35416666666666669</v>
      </c>
      <c r="F114" s="28">
        <f>IF(OR(D114="Samedi",D114="Dimanche"),"",Données!$D$3)</f>
        <v>0.51250000000000007</v>
      </c>
      <c r="G114" s="28">
        <f>IF(OR(D114="Samedi",D114="Dimanche"),"",Données!$E$3)</f>
        <v>0.53680555555555554</v>
      </c>
      <c r="H114" s="28" t="str">
        <f>IF(OR(D114="Samedi",D114="Dimanche"),"",Données!$F$3)</f>
        <v>16:41</v>
      </c>
      <c r="I114" s="20">
        <f t="shared" si="23"/>
        <v>0.31666666666666671</v>
      </c>
      <c r="J114" s="20">
        <f>IF(I114-Données!$C$2&gt;0,I114-Données!$C$2,0)</f>
        <v>5.5511151231257827E-17</v>
      </c>
      <c r="K114" s="26" t="str" cm="1">
        <f t="array" ref="K114">IF(OR(C114=$U$19:$U$31),"FERIE","")</f>
        <v/>
      </c>
      <c r="L114" s="22"/>
      <c r="M114" s="62"/>
      <c r="N114" s="62"/>
      <c r="O114" s="60"/>
      <c r="P114" s="61"/>
      <c r="Q114" s="61"/>
      <c r="R114" s="60"/>
    </row>
    <row r="115" spans="1:18" ht="14.1" customHeight="1" x14ac:dyDescent="0.2">
      <c r="A115" s="39"/>
      <c r="B115" s="40"/>
      <c r="C115" s="18">
        <f t="shared" si="19"/>
        <v>44302</v>
      </c>
      <c r="D115" s="21" t="str">
        <f t="shared" si="20"/>
        <v>Vendredi</v>
      </c>
      <c r="E115" s="28">
        <f>IF(OR(D115="Samedi",D115="Dimanche"),"",Données!$C$3)</f>
        <v>0.35416666666666669</v>
      </c>
      <c r="F115" s="28">
        <f>IF(OR(D115="Samedi",D115="Dimanche"),"",Données!$D$3)</f>
        <v>0.51250000000000007</v>
      </c>
      <c r="G115" s="28">
        <f>IF(OR(D115="Samedi",D115="Dimanche"),"",Données!$E$3)</f>
        <v>0.53680555555555554</v>
      </c>
      <c r="H115" s="28" t="str">
        <f>IF(OR(D115="Samedi",D115="Dimanche"),"",Données!$F$3)</f>
        <v>16:41</v>
      </c>
      <c r="I115" s="20">
        <f t="shared" si="23"/>
        <v>0.31666666666666671</v>
      </c>
      <c r="J115" s="20">
        <f>IF(I115-Données!$C$2&gt;0,I115-Données!$C$2,0)</f>
        <v>5.5511151231257827E-17</v>
      </c>
      <c r="K115" s="26" t="str" cm="1">
        <f t="array" ref="K115">IF(OR(C115=$U$19:$U$31),"FERIE","")</f>
        <v/>
      </c>
      <c r="L115" s="22"/>
      <c r="M115" s="62"/>
      <c r="N115" s="62"/>
      <c r="O115" s="60"/>
      <c r="P115" s="61"/>
      <c r="Q115" s="61"/>
      <c r="R115" s="60"/>
    </row>
    <row r="116" spans="1:18" ht="14.1" customHeight="1" x14ac:dyDescent="0.2">
      <c r="A116" s="39"/>
      <c r="B116" s="40"/>
      <c r="C116" s="18">
        <f t="shared" si="19"/>
        <v>44303</v>
      </c>
      <c r="D116" s="21" t="str">
        <f t="shared" si="20"/>
        <v>Samedi</v>
      </c>
      <c r="E116" s="28" t="str">
        <f>IF(OR(D116="Samedi",D116="Dimanche"),"",Données!$C$3)</f>
        <v/>
      </c>
      <c r="F116" s="28" t="str">
        <f>IF(OR(D116="Samedi",D116="Dimanche"),"",Données!$D$3)</f>
        <v/>
      </c>
      <c r="G116" s="28" t="str">
        <f>IF(OR(D116="Samedi",D116="Dimanche"),"",Données!$E$3)</f>
        <v/>
      </c>
      <c r="H116" s="28" t="str">
        <f>IF(OR(D116="Samedi",D116="Dimanche"),"",Données!$F$3)</f>
        <v/>
      </c>
      <c r="I116" s="20" t="str">
        <f t="shared" si="23"/>
        <v/>
      </c>
      <c r="J116" s="20" t="str">
        <f t="shared" ref="J116:J117" si="33">IF(D116="Dimanche",SUM(J110:J114),"")</f>
        <v/>
      </c>
      <c r="K116" s="26" t="str" cm="1">
        <f t="array" ref="K116">IF(OR(C116=$U$19:$U$31),"FERIE","")</f>
        <v/>
      </c>
      <c r="L116" s="22" t="str">
        <f t="shared" ref="L116" si="34">IF(D116="Dimanche",SUM(I110:I116),"")</f>
        <v/>
      </c>
      <c r="M116" s="62"/>
      <c r="N116" s="62"/>
      <c r="O116" s="60"/>
      <c r="P116" s="61"/>
      <c r="Q116" s="61"/>
      <c r="R116" s="60"/>
    </row>
    <row r="117" spans="1:18" ht="14.1" customHeight="1" x14ac:dyDescent="0.2">
      <c r="A117" s="39"/>
      <c r="B117" s="40">
        <v>16</v>
      </c>
      <c r="C117" s="18">
        <f t="shared" si="19"/>
        <v>44304</v>
      </c>
      <c r="D117" s="21" t="str">
        <f t="shared" si="20"/>
        <v>Dimanche</v>
      </c>
      <c r="E117" s="28" t="str">
        <f>IF(OR(D117="Samedi",D117="Dimanche"),"",Données!$C$3)</f>
        <v/>
      </c>
      <c r="F117" s="28" t="str">
        <f>IF(OR(D117="Samedi",D117="Dimanche"),"",Données!$D$3)</f>
        <v/>
      </c>
      <c r="G117" s="28" t="str">
        <f>IF(OR(D117="Samedi",D117="Dimanche"),"",Données!$E$3)</f>
        <v/>
      </c>
      <c r="H117" s="28" t="str">
        <f>IF(OR(D117="Samedi",D117="Dimanche"),"",Données!$F$3)</f>
        <v/>
      </c>
      <c r="I117" s="20" t="str">
        <f t="shared" si="23"/>
        <v/>
      </c>
      <c r="J117" s="20">
        <f t="shared" si="33"/>
        <v>2.7755575615628914E-16</v>
      </c>
      <c r="K117" s="26" t="str" cm="1">
        <f t="array" ref="K117">IF(OR(C117=$U$19:$U$31),"FERIE","")</f>
        <v/>
      </c>
      <c r="L117" s="22"/>
      <c r="M117" s="62"/>
      <c r="N117" s="62"/>
      <c r="O117" s="60"/>
      <c r="P117" s="61"/>
      <c r="Q117" s="61"/>
      <c r="R117" s="60"/>
    </row>
    <row r="118" spans="1:18" ht="14.1" customHeight="1" x14ac:dyDescent="0.2">
      <c r="A118" s="39"/>
      <c r="B118" s="40"/>
      <c r="C118" s="18">
        <f t="shared" si="19"/>
        <v>44305</v>
      </c>
      <c r="D118" s="21" t="str">
        <f t="shared" si="20"/>
        <v>Lundi</v>
      </c>
      <c r="E118" s="28">
        <f>IF(OR(D118="Samedi",D118="Dimanche"),"",Données!$C$3)</f>
        <v>0.35416666666666669</v>
      </c>
      <c r="F118" s="28">
        <f>IF(OR(D118="Samedi",D118="Dimanche"),"",Données!$D$3)</f>
        <v>0.51250000000000007</v>
      </c>
      <c r="G118" s="28">
        <f>IF(OR(D118="Samedi",D118="Dimanche"),"",Données!$E$3)</f>
        <v>0.53680555555555554</v>
      </c>
      <c r="H118" s="28" t="str">
        <f>IF(OR(D118="Samedi",D118="Dimanche"),"",Données!$F$3)</f>
        <v>16:41</v>
      </c>
      <c r="I118" s="20">
        <f t="shared" si="23"/>
        <v>0.31666666666666671</v>
      </c>
      <c r="J118" s="20">
        <f>IF(I118-Données!$C$2&gt;0,I118-Données!$C$2,0)</f>
        <v>5.5511151231257827E-17</v>
      </c>
      <c r="K118" s="26" t="str" cm="1">
        <f t="array" ref="K118">IF(OR(C118=$U$19:$U$31),"FERIE","")</f>
        <v/>
      </c>
      <c r="L118" s="22"/>
      <c r="M118" s="62"/>
      <c r="N118" s="62"/>
      <c r="O118" s="60"/>
      <c r="P118" s="61"/>
      <c r="Q118" s="61"/>
      <c r="R118" s="60"/>
    </row>
    <row r="119" spans="1:18" ht="14.1" customHeight="1" x14ac:dyDescent="0.2">
      <c r="A119" s="39"/>
      <c r="B119" s="40"/>
      <c r="C119" s="18">
        <f t="shared" si="19"/>
        <v>44306</v>
      </c>
      <c r="D119" s="21" t="str">
        <f t="shared" si="20"/>
        <v>Mardi</v>
      </c>
      <c r="E119" s="28">
        <f>IF(OR(D119="Samedi",D119="Dimanche"),"",Données!$C$3)</f>
        <v>0.35416666666666669</v>
      </c>
      <c r="F119" s="28">
        <f>IF(OR(D119="Samedi",D119="Dimanche"),"",Données!$D$3)</f>
        <v>0.51250000000000007</v>
      </c>
      <c r="G119" s="28">
        <f>IF(OR(D119="Samedi",D119="Dimanche"),"",Données!$E$3)</f>
        <v>0.53680555555555554</v>
      </c>
      <c r="H119" s="28" t="str">
        <f>IF(OR(D119="Samedi",D119="Dimanche"),"",Données!$F$3)</f>
        <v>16:41</v>
      </c>
      <c r="I119" s="20">
        <f t="shared" si="23"/>
        <v>0.31666666666666671</v>
      </c>
      <c r="J119" s="20">
        <f>IF(I119-Données!$C$2&gt;0,I119-Données!$C$2,0)</f>
        <v>5.5511151231257827E-17</v>
      </c>
      <c r="K119" s="26" t="str" cm="1">
        <f t="array" ref="K119">IF(OR(C119=$U$19:$U$31),"FERIE","")</f>
        <v/>
      </c>
      <c r="L119" s="22"/>
      <c r="M119" s="62"/>
      <c r="N119" s="62"/>
      <c r="O119" s="60"/>
      <c r="P119" s="61"/>
      <c r="Q119" s="61"/>
      <c r="R119" s="60"/>
    </row>
    <row r="120" spans="1:18" ht="14.1" customHeight="1" x14ac:dyDescent="0.2">
      <c r="A120" s="39"/>
      <c r="B120" s="40"/>
      <c r="C120" s="18">
        <f t="shared" si="19"/>
        <v>44307</v>
      </c>
      <c r="D120" s="21" t="str">
        <f t="shared" si="20"/>
        <v>Mercredi</v>
      </c>
      <c r="E120" s="28">
        <f>IF(OR(D120="Samedi",D120="Dimanche"),"",Données!$C$3)</f>
        <v>0.35416666666666669</v>
      </c>
      <c r="F120" s="28">
        <f>IF(OR(D120="Samedi",D120="Dimanche"),"",Données!$D$3)</f>
        <v>0.51250000000000007</v>
      </c>
      <c r="G120" s="28">
        <f>IF(OR(D120="Samedi",D120="Dimanche"),"",Données!$E$3)</f>
        <v>0.53680555555555554</v>
      </c>
      <c r="H120" s="28" t="str">
        <f>IF(OR(D120="Samedi",D120="Dimanche"),"",Données!$F$3)</f>
        <v>16:41</v>
      </c>
      <c r="I120" s="20">
        <f t="shared" si="23"/>
        <v>0.31666666666666671</v>
      </c>
      <c r="J120" s="20">
        <f>IF(I120-Données!$C$2&gt;0,I120-Données!$C$2,0)</f>
        <v>5.5511151231257827E-17</v>
      </c>
      <c r="K120" s="26" t="str" cm="1">
        <f t="array" ref="K120">IF(OR(C120=$U$19:$U$31),"FERIE","")</f>
        <v/>
      </c>
      <c r="L120" s="22"/>
      <c r="M120" s="62"/>
      <c r="N120" s="62"/>
      <c r="O120" s="60"/>
      <c r="P120" s="61"/>
      <c r="Q120" s="61"/>
      <c r="R120" s="60"/>
    </row>
    <row r="121" spans="1:18" ht="14.1" customHeight="1" x14ac:dyDescent="0.2">
      <c r="A121" s="39"/>
      <c r="B121" s="40"/>
      <c r="C121" s="18">
        <f t="shared" si="19"/>
        <v>44308</v>
      </c>
      <c r="D121" s="21" t="str">
        <f t="shared" si="20"/>
        <v>Jeudi</v>
      </c>
      <c r="E121" s="28">
        <f>IF(OR(D121="Samedi",D121="Dimanche"),"",Données!$C$3)</f>
        <v>0.35416666666666669</v>
      </c>
      <c r="F121" s="28">
        <f>IF(OR(D121="Samedi",D121="Dimanche"),"",Données!$D$3)</f>
        <v>0.51250000000000007</v>
      </c>
      <c r="G121" s="28">
        <f>IF(OR(D121="Samedi",D121="Dimanche"),"",Données!$E$3)</f>
        <v>0.53680555555555554</v>
      </c>
      <c r="H121" s="28" t="str">
        <f>IF(OR(D121="Samedi",D121="Dimanche"),"",Données!$F$3)</f>
        <v>16:41</v>
      </c>
      <c r="I121" s="20">
        <f t="shared" si="23"/>
        <v>0.31666666666666671</v>
      </c>
      <c r="J121" s="20">
        <f>IF(I121-Données!$C$2&gt;0,I121-Données!$C$2,0)</f>
        <v>5.5511151231257827E-17</v>
      </c>
      <c r="K121" s="26" t="str" cm="1">
        <f t="array" ref="K121">IF(OR(C121=$U$19:$U$31),"FERIE","")</f>
        <v/>
      </c>
      <c r="L121" s="22"/>
      <c r="M121" s="62"/>
      <c r="N121" s="62"/>
      <c r="O121" s="60"/>
      <c r="P121" s="61"/>
      <c r="Q121" s="61"/>
      <c r="R121" s="60"/>
    </row>
    <row r="122" spans="1:18" ht="14.1" customHeight="1" x14ac:dyDescent="0.2">
      <c r="A122" s="39"/>
      <c r="B122" s="40"/>
      <c r="C122" s="18">
        <f t="shared" si="19"/>
        <v>44309</v>
      </c>
      <c r="D122" s="21" t="str">
        <f t="shared" si="20"/>
        <v>Vendredi</v>
      </c>
      <c r="E122" s="28">
        <f>IF(OR(D122="Samedi",D122="Dimanche"),"",Données!$C$3)</f>
        <v>0.35416666666666669</v>
      </c>
      <c r="F122" s="28">
        <f>IF(OR(D122="Samedi",D122="Dimanche"),"",Données!$D$3)</f>
        <v>0.51250000000000007</v>
      </c>
      <c r="G122" s="28">
        <f>IF(OR(D122="Samedi",D122="Dimanche"),"",Données!$E$3)</f>
        <v>0.53680555555555554</v>
      </c>
      <c r="H122" s="28" t="str">
        <f>IF(OR(D122="Samedi",D122="Dimanche"),"",Données!$F$3)</f>
        <v>16:41</v>
      </c>
      <c r="I122" s="20">
        <f t="shared" si="23"/>
        <v>0.31666666666666671</v>
      </c>
      <c r="J122" s="20">
        <f>IF(I122-Données!$C$2&gt;0,I122-Données!$C$2,0)</f>
        <v>5.5511151231257827E-17</v>
      </c>
      <c r="K122" s="26" t="str" cm="1">
        <f t="array" ref="K122">IF(OR(C122=$U$19:$U$31),"FERIE","")</f>
        <v/>
      </c>
      <c r="L122" s="22"/>
      <c r="M122" s="62"/>
      <c r="N122" s="62"/>
      <c r="O122" s="60"/>
      <c r="P122" s="61"/>
      <c r="Q122" s="61"/>
      <c r="R122" s="60"/>
    </row>
    <row r="123" spans="1:18" ht="14.1" customHeight="1" x14ac:dyDescent="0.2">
      <c r="A123" s="39"/>
      <c r="B123" s="40"/>
      <c r="C123" s="18">
        <f t="shared" si="19"/>
        <v>44310</v>
      </c>
      <c r="D123" s="21" t="str">
        <f t="shared" si="20"/>
        <v>Samedi</v>
      </c>
      <c r="E123" s="28" t="str">
        <f>IF(OR(D123="Samedi",D123="Dimanche"),"",Données!$C$3)</f>
        <v/>
      </c>
      <c r="F123" s="28" t="str">
        <f>IF(OR(D123="Samedi",D123="Dimanche"),"",Données!$D$3)</f>
        <v/>
      </c>
      <c r="G123" s="28" t="str">
        <f>IF(OR(D123="Samedi",D123="Dimanche"),"",Données!$E$3)</f>
        <v/>
      </c>
      <c r="H123" s="28" t="str">
        <f>IF(OR(D123="Samedi",D123="Dimanche"),"",Données!$F$3)</f>
        <v/>
      </c>
      <c r="I123" s="20" t="str">
        <f t="shared" si="23"/>
        <v/>
      </c>
      <c r="J123" s="20" t="str">
        <f t="shared" ref="J123:J124" si="35">IF(D123="Dimanche",SUM(J117:J121),"")</f>
        <v/>
      </c>
      <c r="K123" s="26" t="str" cm="1">
        <f t="array" ref="K123">IF(OR(C123=$U$19:$U$31),"FERIE","")</f>
        <v/>
      </c>
      <c r="L123" s="22" t="str">
        <f t="shared" ref="L123" si="36">IF(D123="Dimanche",SUM(I117:I123),"")</f>
        <v/>
      </c>
      <c r="M123" s="62"/>
      <c r="N123" s="62"/>
      <c r="O123" s="60"/>
      <c r="P123" s="61"/>
      <c r="Q123" s="61"/>
      <c r="R123" s="60"/>
    </row>
    <row r="124" spans="1:18" ht="14.1" customHeight="1" x14ac:dyDescent="0.2">
      <c r="A124" s="39"/>
      <c r="B124" s="40">
        <v>17</v>
      </c>
      <c r="C124" s="18">
        <f t="shared" si="19"/>
        <v>44311</v>
      </c>
      <c r="D124" s="21" t="str">
        <f t="shared" si="20"/>
        <v>Dimanche</v>
      </c>
      <c r="E124" s="28" t="str">
        <f>IF(OR(D124="Samedi",D124="Dimanche"),"",Données!$C$3)</f>
        <v/>
      </c>
      <c r="F124" s="28" t="str">
        <f>IF(OR(D124="Samedi",D124="Dimanche"),"",Données!$D$3)</f>
        <v/>
      </c>
      <c r="G124" s="28" t="str">
        <f>IF(OR(D124="Samedi",D124="Dimanche"),"",Données!$E$3)</f>
        <v/>
      </c>
      <c r="H124" s="28" t="str">
        <f>IF(OR(D124="Samedi",D124="Dimanche"),"",Données!$F$3)</f>
        <v/>
      </c>
      <c r="I124" s="20" t="str">
        <f t="shared" si="23"/>
        <v/>
      </c>
      <c r="J124" s="20">
        <f t="shared" si="35"/>
        <v>2.7755575615628914E-16</v>
      </c>
      <c r="K124" s="26" t="str" cm="1">
        <f t="array" ref="K124">IF(OR(C124=$U$19:$U$31),"FERIE","")</f>
        <v/>
      </c>
      <c r="L124" s="22"/>
      <c r="M124" s="62"/>
      <c r="N124" s="62"/>
      <c r="O124" s="60"/>
      <c r="P124" s="61"/>
      <c r="Q124" s="61"/>
      <c r="R124" s="60"/>
    </row>
    <row r="125" spans="1:18" ht="14.1" customHeight="1" x14ac:dyDescent="0.2">
      <c r="A125" s="39"/>
      <c r="B125" s="40"/>
      <c r="C125" s="18">
        <f t="shared" si="19"/>
        <v>44312</v>
      </c>
      <c r="D125" s="21" t="str">
        <f t="shared" si="20"/>
        <v>Lundi</v>
      </c>
      <c r="E125" s="28">
        <f>IF(OR(D125="Samedi",D125="Dimanche"),"",Données!$C$3)</f>
        <v>0.35416666666666669</v>
      </c>
      <c r="F125" s="28">
        <f>IF(OR(D125="Samedi",D125="Dimanche"),"",Données!$D$3)</f>
        <v>0.51250000000000007</v>
      </c>
      <c r="G125" s="28">
        <f>IF(OR(D125="Samedi",D125="Dimanche"),"",Données!$E$3)</f>
        <v>0.53680555555555554</v>
      </c>
      <c r="H125" s="28" t="str">
        <f>IF(OR(D125="Samedi",D125="Dimanche"),"",Données!$F$3)</f>
        <v>16:41</v>
      </c>
      <c r="I125" s="20">
        <f t="shared" si="23"/>
        <v>0.31666666666666671</v>
      </c>
      <c r="J125" s="20">
        <f>IF(I125-Données!$C$2&gt;0,I125-Données!$C$2,0)</f>
        <v>5.5511151231257827E-17</v>
      </c>
      <c r="K125" s="26" t="str" cm="1">
        <f t="array" ref="K125">IF(OR(C125=$U$19:$U$31),"FERIE","")</f>
        <v/>
      </c>
      <c r="L125" s="22"/>
      <c r="M125" s="62"/>
      <c r="N125" s="62"/>
      <c r="O125" s="60"/>
      <c r="P125" s="61"/>
      <c r="Q125" s="61"/>
      <c r="R125" s="60"/>
    </row>
    <row r="126" spans="1:18" ht="14.1" customHeight="1" x14ac:dyDescent="0.2">
      <c r="A126" s="39"/>
      <c r="B126" s="40"/>
      <c r="C126" s="18">
        <f t="shared" si="19"/>
        <v>44313</v>
      </c>
      <c r="D126" s="21" t="str">
        <f t="shared" si="20"/>
        <v>Mardi</v>
      </c>
      <c r="E126" s="28">
        <f>IF(OR(D126="Samedi",D126="Dimanche"),"",Données!$C$3)</f>
        <v>0.35416666666666669</v>
      </c>
      <c r="F126" s="28">
        <f>IF(OR(D126="Samedi",D126="Dimanche"),"",Données!$D$3)</f>
        <v>0.51250000000000007</v>
      </c>
      <c r="G126" s="28">
        <f>IF(OR(D126="Samedi",D126="Dimanche"),"",Données!$E$3)</f>
        <v>0.53680555555555554</v>
      </c>
      <c r="H126" s="28" t="str">
        <f>IF(OR(D126="Samedi",D126="Dimanche"),"",Données!$F$3)</f>
        <v>16:41</v>
      </c>
      <c r="I126" s="20">
        <f t="shared" si="23"/>
        <v>0.31666666666666671</v>
      </c>
      <c r="J126" s="20">
        <f>IF(I126-Données!$C$2&gt;0,I126-Données!$C$2,0)</f>
        <v>5.5511151231257827E-17</v>
      </c>
      <c r="K126" s="26" t="str" cm="1">
        <f t="array" ref="K126">IF(OR(C126=$U$19:$U$31),"FERIE","")</f>
        <v/>
      </c>
      <c r="L126" s="22"/>
      <c r="M126" s="62"/>
      <c r="N126" s="62"/>
      <c r="O126" s="60"/>
      <c r="P126" s="61"/>
      <c r="Q126" s="61"/>
      <c r="R126" s="60"/>
    </row>
    <row r="127" spans="1:18" ht="14.1" customHeight="1" x14ac:dyDescent="0.2">
      <c r="A127" s="39"/>
      <c r="B127" s="40"/>
      <c r="C127" s="18">
        <f t="shared" si="19"/>
        <v>44314</v>
      </c>
      <c r="D127" s="21" t="str">
        <f t="shared" si="20"/>
        <v>Mercredi</v>
      </c>
      <c r="E127" s="28">
        <f>IF(OR(D127="Samedi",D127="Dimanche"),"",Données!$C$3)</f>
        <v>0.35416666666666669</v>
      </c>
      <c r="F127" s="28">
        <f>IF(OR(D127="Samedi",D127="Dimanche"),"",Données!$D$3)</f>
        <v>0.51250000000000007</v>
      </c>
      <c r="G127" s="28">
        <f>IF(OR(D127="Samedi",D127="Dimanche"),"",Données!$E$3)</f>
        <v>0.53680555555555554</v>
      </c>
      <c r="H127" s="28" t="str">
        <f>IF(OR(D127="Samedi",D127="Dimanche"),"",Données!$F$3)</f>
        <v>16:41</v>
      </c>
      <c r="I127" s="20">
        <f t="shared" si="23"/>
        <v>0.31666666666666671</v>
      </c>
      <c r="J127" s="20">
        <f>IF(I127-Données!$C$2&gt;0,I127-Données!$C$2,0)</f>
        <v>5.5511151231257827E-17</v>
      </c>
      <c r="K127" s="26" t="str" cm="1">
        <f t="array" ref="K127">IF(OR(C127=$U$19:$U$31),"FERIE","")</f>
        <v/>
      </c>
      <c r="L127" s="22"/>
      <c r="M127" s="62"/>
      <c r="N127" s="62"/>
      <c r="O127" s="60"/>
      <c r="P127" s="61"/>
      <c r="Q127" s="61"/>
      <c r="R127" s="60"/>
    </row>
    <row r="128" spans="1:18" ht="14.1" customHeight="1" x14ac:dyDescent="0.2">
      <c r="A128" s="39"/>
      <c r="B128" s="40"/>
      <c r="C128" s="18">
        <f t="shared" si="19"/>
        <v>44315</v>
      </c>
      <c r="D128" s="21" t="str">
        <f t="shared" si="20"/>
        <v>Jeudi</v>
      </c>
      <c r="E128" s="28">
        <f>IF(OR(D128="Samedi",D128="Dimanche"),"",Données!$C$3)</f>
        <v>0.35416666666666669</v>
      </c>
      <c r="F128" s="28">
        <f>IF(OR(D128="Samedi",D128="Dimanche"),"",Données!$D$3)</f>
        <v>0.51250000000000007</v>
      </c>
      <c r="G128" s="28">
        <f>IF(OR(D128="Samedi",D128="Dimanche"),"",Données!$E$3)</f>
        <v>0.53680555555555554</v>
      </c>
      <c r="H128" s="28" t="str">
        <f>IF(OR(D128="Samedi",D128="Dimanche"),"",Données!$F$3)</f>
        <v>16:41</v>
      </c>
      <c r="I128" s="20">
        <f t="shared" si="23"/>
        <v>0.31666666666666671</v>
      </c>
      <c r="J128" s="20">
        <f>IF(I128-Données!$C$2&gt;0,I128-Données!$C$2,0)</f>
        <v>5.5511151231257827E-17</v>
      </c>
      <c r="K128" s="26" t="str" cm="1">
        <f t="array" ref="K128">IF(OR(C128=$U$19:$U$31),"FERIE","")</f>
        <v/>
      </c>
      <c r="L128" s="22"/>
      <c r="M128" s="62"/>
      <c r="N128" s="62"/>
      <c r="O128" s="60"/>
      <c r="P128" s="61"/>
      <c r="Q128" s="61"/>
      <c r="R128" s="60"/>
    </row>
    <row r="129" spans="1:18" ht="14.1" customHeight="1" x14ac:dyDescent="0.2">
      <c r="A129" s="39"/>
      <c r="B129" s="40"/>
      <c r="C129" s="18">
        <f t="shared" si="19"/>
        <v>44316</v>
      </c>
      <c r="D129" s="21" t="str">
        <f t="shared" si="20"/>
        <v>Vendredi</v>
      </c>
      <c r="E129" s="28">
        <f>IF(OR(D129="Samedi",D129="Dimanche"),"",Données!$C$3)</f>
        <v>0.35416666666666669</v>
      </c>
      <c r="F129" s="28">
        <f>IF(OR(D129="Samedi",D129="Dimanche"),"",Données!$D$3)</f>
        <v>0.51250000000000007</v>
      </c>
      <c r="G129" s="28">
        <f>IF(OR(D129="Samedi",D129="Dimanche"),"",Données!$E$3)</f>
        <v>0.53680555555555554</v>
      </c>
      <c r="H129" s="28" t="str">
        <f>IF(OR(D129="Samedi",D129="Dimanche"),"",Données!$F$3)</f>
        <v>16:41</v>
      </c>
      <c r="I129" s="20">
        <f t="shared" si="23"/>
        <v>0.31666666666666671</v>
      </c>
      <c r="J129" s="20">
        <f>IF(I129-Données!$C$2&gt;0,I129-Données!$C$2,0)</f>
        <v>5.5511151231257827E-17</v>
      </c>
      <c r="K129" s="26" t="str" cm="1">
        <f t="array" ref="K129">IF(OR(C129=$U$19:$U$31),"FERIE","")</f>
        <v/>
      </c>
      <c r="L129" s="22"/>
      <c r="M129" s="62"/>
      <c r="N129" s="62"/>
      <c r="O129" s="60"/>
      <c r="P129" s="61"/>
      <c r="Q129" s="61"/>
      <c r="R129" s="60"/>
    </row>
    <row r="130" spans="1:18" ht="14.1" customHeight="1" x14ac:dyDescent="0.2">
      <c r="A130" s="39" t="str">
        <f t="shared" ref="A130" si="37">VLOOKUP(MONTH($C130),$V$8:$W$19,2,0)</f>
        <v>MAI</v>
      </c>
      <c r="B130" s="40"/>
      <c r="C130" s="18">
        <f t="shared" si="19"/>
        <v>44317</v>
      </c>
      <c r="D130" s="21" t="str">
        <f t="shared" si="20"/>
        <v>Samedi</v>
      </c>
      <c r="E130" s="28" t="str">
        <f>IF(OR(D130="Samedi",D130="Dimanche"),"",Données!$C$3)</f>
        <v/>
      </c>
      <c r="F130" s="28" t="str">
        <f>IF(OR(D130="Samedi",D130="Dimanche"),"",Données!$D$3)</f>
        <v/>
      </c>
      <c r="G130" s="28" t="str">
        <f>IF(OR(D130="Samedi",D130="Dimanche"),"",Données!$E$3)</f>
        <v/>
      </c>
      <c r="H130" s="28" t="str">
        <f>IF(OR(D130="Samedi",D130="Dimanche"),"",Données!$F$3)</f>
        <v/>
      </c>
      <c r="I130" s="20" t="str">
        <f t="shared" si="23"/>
        <v/>
      </c>
      <c r="J130" s="20" t="str">
        <f t="shared" ref="J130:J131" si="38">IF(D130="Dimanche",SUM(J124:J128),"")</f>
        <v/>
      </c>
      <c r="K130" s="26" t="str" cm="1">
        <f t="array" ref="K130">IF(OR(C130=$U$19:$U$31),"FERIE","")</f>
        <v>FERIE</v>
      </c>
      <c r="L130" s="22" t="str">
        <f t="shared" ref="L130" si="39">IF(D130="Dimanche",SUM(I124:I130),"")</f>
        <v/>
      </c>
      <c r="M130" s="62">
        <f>SUMIF(K130:K160,"HCR",J130:J160)</f>
        <v>0</v>
      </c>
      <c r="N130" s="62">
        <f>SUMIF(K130:K160,"HPL",J130:J160)</f>
        <v>0</v>
      </c>
      <c r="O130" s="60">
        <f>N130*24</f>
        <v>0</v>
      </c>
      <c r="P130" s="61"/>
      <c r="Q130" s="61"/>
      <c r="R130" s="60">
        <f>O130-(P130+Q130)</f>
        <v>0</v>
      </c>
    </row>
    <row r="131" spans="1:18" ht="14.1" customHeight="1" x14ac:dyDescent="0.2">
      <c r="A131" s="39"/>
      <c r="B131" s="40">
        <v>18</v>
      </c>
      <c r="C131" s="18">
        <f t="shared" si="19"/>
        <v>44318</v>
      </c>
      <c r="D131" s="21" t="str">
        <f t="shared" si="20"/>
        <v>Dimanche</v>
      </c>
      <c r="E131" s="28" t="str">
        <f>IF(OR(D131="Samedi",D131="Dimanche"),"",Données!$C$3)</f>
        <v/>
      </c>
      <c r="F131" s="28" t="str">
        <f>IF(OR(D131="Samedi",D131="Dimanche"),"",Données!$D$3)</f>
        <v/>
      </c>
      <c r="G131" s="28" t="str">
        <f>IF(OR(D131="Samedi",D131="Dimanche"),"",Données!$E$3)</f>
        <v/>
      </c>
      <c r="H131" s="28" t="str">
        <f>IF(OR(D131="Samedi",D131="Dimanche"),"",Données!$F$3)</f>
        <v/>
      </c>
      <c r="I131" s="20" t="str">
        <f t="shared" si="23"/>
        <v/>
      </c>
      <c r="J131" s="20">
        <f t="shared" si="38"/>
        <v>2.7755575615628914E-16</v>
      </c>
      <c r="K131" s="26" t="str" cm="1">
        <f t="array" ref="K131">IF(OR(C131=$U$19:$U$31),"FERIE","")</f>
        <v/>
      </c>
      <c r="L131" s="22"/>
      <c r="M131" s="62"/>
      <c r="N131" s="62"/>
      <c r="O131" s="60"/>
      <c r="P131" s="61"/>
      <c r="Q131" s="61"/>
      <c r="R131" s="60"/>
    </row>
    <row r="132" spans="1:18" ht="14.1" customHeight="1" x14ac:dyDescent="0.2">
      <c r="A132" s="39"/>
      <c r="B132" s="40"/>
      <c r="C132" s="18">
        <f t="shared" si="19"/>
        <v>44319</v>
      </c>
      <c r="D132" s="21" t="str">
        <f t="shared" si="20"/>
        <v>Lundi</v>
      </c>
      <c r="E132" s="28">
        <f>IF(OR(D132="Samedi",D132="Dimanche"),"",Données!$C$3)</f>
        <v>0.35416666666666669</v>
      </c>
      <c r="F132" s="28">
        <f>IF(OR(D132="Samedi",D132="Dimanche"),"",Données!$D$3)</f>
        <v>0.51250000000000007</v>
      </c>
      <c r="G132" s="28">
        <f>IF(OR(D132="Samedi",D132="Dimanche"),"",Données!$E$3)</f>
        <v>0.53680555555555554</v>
      </c>
      <c r="H132" s="28" t="str">
        <f>IF(OR(D132="Samedi",D132="Dimanche"),"",Données!$F$3)</f>
        <v>16:41</v>
      </c>
      <c r="I132" s="20">
        <f t="shared" si="23"/>
        <v>0.31666666666666671</v>
      </c>
      <c r="J132" s="20">
        <f>IF(I132-Données!$C$2&gt;0,I132-Données!$C$2,0)</f>
        <v>5.5511151231257827E-17</v>
      </c>
      <c r="K132" s="26" t="str" cm="1">
        <f t="array" ref="K132">IF(OR(C132=$U$19:$U$31),"FERIE","")</f>
        <v/>
      </c>
      <c r="L132" s="22"/>
      <c r="M132" s="62"/>
      <c r="N132" s="62"/>
      <c r="O132" s="60"/>
      <c r="P132" s="61"/>
      <c r="Q132" s="61"/>
      <c r="R132" s="60"/>
    </row>
    <row r="133" spans="1:18" ht="14.1" customHeight="1" x14ac:dyDescent="0.2">
      <c r="A133" s="39"/>
      <c r="B133" s="40"/>
      <c r="C133" s="18">
        <f t="shared" si="19"/>
        <v>44320</v>
      </c>
      <c r="D133" s="21" t="str">
        <f t="shared" si="20"/>
        <v>Mardi</v>
      </c>
      <c r="E133" s="28">
        <f>IF(OR(D133="Samedi",D133="Dimanche"),"",Données!$C$3)</f>
        <v>0.35416666666666669</v>
      </c>
      <c r="F133" s="28">
        <f>IF(OR(D133="Samedi",D133="Dimanche"),"",Données!$D$3)</f>
        <v>0.51250000000000007</v>
      </c>
      <c r="G133" s="28">
        <f>IF(OR(D133="Samedi",D133="Dimanche"),"",Données!$E$3)</f>
        <v>0.53680555555555554</v>
      </c>
      <c r="H133" s="28" t="str">
        <f>IF(OR(D133="Samedi",D133="Dimanche"),"",Données!$F$3)</f>
        <v>16:41</v>
      </c>
      <c r="I133" s="20">
        <f t="shared" si="23"/>
        <v>0.31666666666666671</v>
      </c>
      <c r="J133" s="20">
        <f>IF(I133-Données!$C$2&gt;0,I133-Données!$C$2,0)</f>
        <v>5.5511151231257827E-17</v>
      </c>
      <c r="K133" s="26" t="str" cm="1">
        <f t="array" ref="K133">IF(OR(C133=$U$19:$U$31),"FERIE","")</f>
        <v/>
      </c>
      <c r="L133" s="22"/>
      <c r="M133" s="62"/>
      <c r="N133" s="62"/>
      <c r="O133" s="60"/>
      <c r="P133" s="61"/>
      <c r="Q133" s="61"/>
      <c r="R133" s="60"/>
    </row>
    <row r="134" spans="1:18" ht="14.1" customHeight="1" x14ac:dyDescent="0.2">
      <c r="A134" s="39"/>
      <c r="B134" s="40"/>
      <c r="C134" s="18">
        <f t="shared" si="19"/>
        <v>44321</v>
      </c>
      <c r="D134" s="21" t="str">
        <f t="shared" si="20"/>
        <v>Mercredi</v>
      </c>
      <c r="E134" s="28">
        <f>IF(OR(D134="Samedi",D134="Dimanche"),"",Données!$C$3)</f>
        <v>0.35416666666666669</v>
      </c>
      <c r="F134" s="28">
        <f>IF(OR(D134="Samedi",D134="Dimanche"),"",Données!$D$3)</f>
        <v>0.51250000000000007</v>
      </c>
      <c r="G134" s="28">
        <f>IF(OR(D134="Samedi",D134="Dimanche"),"",Données!$E$3)</f>
        <v>0.53680555555555554</v>
      </c>
      <c r="H134" s="28" t="str">
        <f>IF(OR(D134="Samedi",D134="Dimanche"),"",Données!$F$3)</f>
        <v>16:41</v>
      </c>
      <c r="I134" s="20">
        <f t="shared" si="23"/>
        <v>0.31666666666666671</v>
      </c>
      <c r="J134" s="20">
        <f>IF(I134-Données!$C$2&gt;0,I134-Données!$C$2,0)</f>
        <v>5.5511151231257827E-17</v>
      </c>
      <c r="K134" s="26" t="str" cm="1">
        <f t="array" ref="K134">IF(OR(C134=$U$19:$U$31),"FERIE","")</f>
        <v/>
      </c>
      <c r="L134" s="22"/>
      <c r="M134" s="62"/>
      <c r="N134" s="62"/>
      <c r="O134" s="60"/>
      <c r="P134" s="61"/>
      <c r="Q134" s="61"/>
      <c r="R134" s="60"/>
    </row>
    <row r="135" spans="1:18" ht="14.1" customHeight="1" x14ac:dyDescent="0.2">
      <c r="A135" s="39"/>
      <c r="B135" s="40"/>
      <c r="C135" s="18">
        <f t="shared" si="19"/>
        <v>44322</v>
      </c>
      <c r="D135" s="21" t="str">
        <f t="shared" si="20"/>
        <v>Jeudi</v>
      </c>
      <c r="E135" s="28">
        <f>IF(OR(D135="Samedi",D135="Dimanche"),"",Données!$C$3)</f>
        <v>0.35416666666666669</v>
      </c>
      <c r="F135" s="28">
        <f>IF(OR(D135="Samedi",D135="Dimanche"),"",Données!$D$3)</f>
        <v>0.51250000000000007</v>
      </c>
      <c r="G135" s="28">
        <f>IF(OR(D135="Samedi",D135="Dimanche"),"",Données!$E$3)</f>
        <v>0.53680555555555554</v>
      </c>
      <c r="H135" s="28" t="str">
        <f>IF(OR(D135="Samedi",D135="Dimanche"),"",Données!$F$3)</f>
        <v>16:41</v>
      </c>
      <c r="I135" s="20">
        <f t="shared" si="23"/>
        <v>0.31666666666666671</v>
      </c>
      <c r="J135" s="20">
        <f>IF(I135-Données!$C$2&gt;0,I135-Données!$C$2,0)</f>
        <v>5.5511151231257827E-17</v>
      </c>
      <c r="K135" s="26" t="str" cm="1">
        <f t="array" ref="K135">IF(OR(C135=$U$19:$U$31),"FERIE","")</f>
        <v/>
      </c>
      <c r="L135" s="22"/>
      <c r="M135" s="62"/>
      <c r="N135" s="62"/>
      <c r="O135" s="60"/>
      <c r="P135" s="61"/>
      <c r="Q135" s="61"/>
      <c r="R135" s="60"/>
    </row>
    <row r="136" spans="1:18" ht="14.1" customHeight="1" x14ac:dyDescent="0.2">
      <c r="A136" s="39"/>
      <c r="B136" s="40"/>
      <c r="C136" s="18">
        <f t="shared" si="19"/>
        <v>44323</v>
      </c>
      <c r="D136" s="21" t="str">
        <f t="shared" si="20"/>
        <v>Vendredi</v>
      </c>
      <c r="E136" s="28">
        <f>IF(OR(D136="Samedi",D136="Dimanche"),"",Données!$C$3)</f>
        <v>0.35416666666666669</v>
      </c>
      <c r="F136" s="28">
        <f>IF(OR(D136="Samedi",D136="Dimanche"),"",Données!$D$3)</f>
        <v>0.51250000000000007</v>
      </c>
      <c r="G136" s="28">
        <f>IF(OR(D136="Samedi",D136="Dimanche"),"",Données!$E$3)</f>
        <v>0.53680555555555554</v>
      </c>
      <c r="H136" s="28" t="str">
        <f>IF(OR(D136="Samedi",D136="Dimanche"),"",Données!$F$3)</f>
        <v>16:41</v>
      </c>
      <c r="I136" s="20">
        <f t="shared" si="23"/>
        <v>0.31666666666666671</v>
      </c>
      <c r="J136" s="20">
        <f>IF(I136-Données!$C$2&gt;0,I136-Données!$C$2,0)</f>
        <v>5.5511151231257827E-17</v>
      </c>
      <c r="K136" s="26" t="str" cm="1">
        <f t="array" ref="K136">IF(OR(C136=$U$19:$U$31),"FERIE","")</f>
        <v/>
      </c>
      <c r="L136" s="22"/>
      <c r="M136" s="62"/>
      <c r="N136" s="62"/>
      <c r="O136" s="60"/>
      <c r="P136" s="61"/>
      <c r="Q136" s="61"/>
      <c r="R136" s="60"/>
    </row>
    <row r="137" spans="1:18" ht="14.1" customHeight="1" x14ac:dyDescent="0.2">
      <c r="A137" s="39"/>
      <c r="B137" s="40"/>
      <c r="C137" s="18">
        <f t="shared" si="19"/>
        <v>44324</v>
      </c>
      <c r="D137" s="21" t="str">
        <f t="shared" si="20"/>
        <v>Samedi</v>
      </c>
      <c r="E137" s="28" t="str">
        <f>IF(OR(D137="Samedi",D137="Dimanche"),"",Données!$C$3)</f>
        <v/>
      </c>
      <c r="F137" s="28" t="str">
        <f>IF(OR(D137="Samedi",D137="Dimanche"),"",Données!$D$3)</f>
        <v/>
      </c>
      <c r="G137" s="28" t="str">
        <f>IF(OR(D137="Samedi",D137="Dimanche"),"",Données!$E$3)</f>
        <v/>
      </c>
      <c r="H137" s="28" t="str">
        <f>IF(OR(D137="Samedi",D137="Dimanche"),"",Données!$F$3)</f>
        <v/>
      </c>
      <c r="I137" s="20" t="str">
        <f t="shared" si="23"/>
        <v/>
      </c>
      <c r="J137" s="20" t="str">
        <f t="shared" ref="J137:J138" si="40">IF(D137="Dimanche",SUM(J131:J135),"")</f>
        <v/>
      </c>
      <c r="K137" s="26" t="str" cm="1">
        <f t="array" ref="K137">IF(OR(C137=$U$19:$U$31),"FERIE","")</f>
        <v>FERIE</v>
      </c>
      <c r="L137" s="22" t="str">
        <f t="shared" ref="L137" si="41">IF(D137="Dimanche",SUM(I131:I137),"")</f>
        <v/>
      </c>
      <c r="M137" s="62"/>
      <c r="N137" s="62"/>
      <c r="O137" s="60"/>
      <c r="P137" s="61"/>
      <c r="Q137" s="61"/>
      <c r="R137" s="60"/>
    </row>
    <row r="138" spans="1:18" ht="14.1" customHeight="1" x14ac:dyDescent="0.2">
      <c r="A138" s="39"/>
      <c r="B138" s="40">
        <v>19</v>
      </c>
      <c r="C138" s="18">
        <f t="shared" si="19"/>
        <v>44325</v>
      </c>
      <c r="D138" s="21" t="str">
        <f t="shared" si="20"/>
        <v>Dimanche</v>
      </c>
      <c r="E138" s="28" t="str">
        <f>IF(OR(D138="Samedi",D138="Dimanche"),"",Données!$C$3)</f>
        <v/>
      </c>
      <c r="F138" s="28" t="str">
        <f>IF(OR(D138="Samedi",D138="Dimanche"),"",Données!$D$3)</f>
        <v/>
      </c>
      <c r="G138" s="28" t="str">
        <f>IF(OR(D138="Samedi",D138="Dimanche"),"",Données!$E$3)</f>
        <v/>
      </c>
      <c r="H138" s="28" t="str">
        <f>IF(OR(D138="Samedi",D138="Dimanche"),"",Données!$F$3)</f>
        <v/>
      </c>
      <c r="I138" s="20" t="str">
        <f t="shared" si="23"/>
        <v/>
      </c>
      <c r="J138" s="20">
        <f t="shared" si="40"/>
        <v>2.7755575615628914E-16</v>
      </c>
      <c r="K138" s="26" t="str" cm="1">
        <f t="array" ref="K138">IF(OR(C138=$U$19:$U$31),"FERIE","")</f>
        <v/>
      </c>
      <c r="L138" s="22"/>
      <c r="M138" s="62"/>
      <c r="N138" s="62"/>
      <c r="O138" s="60"/>
      <c r="P138" s="61"/>
      <c r="Q138" s="61"/>
      <c r="R138" s="60"/>
    </row>
    <row r="139" spans="1:18" ht="14.1" customHeight="1" x14ac:dyDescent="0.2">
      <c r="A139" s="39"/>
      <c r="B139" s="40"/>
      <c r="C139" s="18">
        <f t="shared" ref="C139:C202" si="42">IF(ISERROR(IF((C138+1)&lt;=$C$6,(C138+1),"")),"",IF((C138+1)&lt;=$C$6,(C138+1),""))</f>
        <v>44326</v>
      </c>
      <c r="D139" s="21" t="str">
        <f t="shared" ref="D139:D202" si="43">IF(ISERROR(VLOOKUP(WEEKDAY($C139),$V$21:$W$27,2,0)),"",VLOOKUP(WEEKDAY($C139),$V$21:$W$27,2,0))</f>
        <v>Lundi</v>
      </c>
      <c r="E139" s="28">
        <f>IF(OR(D139="Samedi",D139="Dimanche"),"",Données!$C$3)</f>
        <v>0.35416666666666669</v>
      </c>
      <c r="F139" s="28">
        <f>IF(OR(D139="Samedi",D139="Dimanche"),"",Données!$D$3)</f>
        <v>0.51250000000000007</v>
      </c>
      <c r="G139" s="28">
        <f>IF(OR(D139="Samedi",D139="Dimanche"),"",Données!$E$3)</f>
        <v>0.53680555555555554</v>
      </c>
      <c r="H139" s="28" t="str">
        <f>IF(OR(D139="Samedi",D139="Dimanche"),"",Données!$F$3)</f>
        <v>16:41</v>
      </c>
      <c r="I139" s="20">
        <f t="shared" si="23"/>
        <v>0.31666666666666671</v>
      </c>
      <c r="J139" s="20">
        <f>IF(I139-Données!$C$2&gt;0,I139-Données!$C$2,0)</f>
        <v>5.5511151231257827E-17</v>
      </c>
      <c r="K139" s="26" t="str" cm="1">
        <f t="array" ref="K139">IF(OR(C139=$U$19:$U$31),"FERIE","")</f>
        <v/>
      </c>
      <c r="L139" s="22"/>
      <c r="M139" s="62"/>
      <c r="N139" s="62"/>
      <c r="O139" s="60"/>
      <c r="P139" s="61"/>
      <c r="Q139" s="61"/>
      <c r="R139" s="60"/>
    </row>
    <row r="140" spans="1:18" ht="14.1" customHeight="1" x14ac:dyDescent="0.2">
      <c r="A140" s="39"/>
      <c r="B140" s="40"/>
      <c r="C140" s="18">
        <f t="shared" si="42"/>
        <v>44327</v>
      </c>
      <c r="D140" s="21" t="str">
        <f t="shared" si="43"/>
        <v>Mardi</v>
      </c>
      <c r="E140" s="28">
        <f>IF(OR(D140="Samedi",D140="Dimanche"),"",Données!$C$3)</f>
        <v>0.35416666666666669</v>
      </c>
      <c r="F140" s="28">
        <f>IF(OR(D140="Samedi",D140="Dimanche"),"",Données!$D$3)</f>
        <v>0.51250000000000007</v>
      </c>
      <c r="G140" s="28">
        <f>IF(OR(D140="Samedi",D140="Dimanche"),"",Données!$E$3)</f>
        <v>0.53680555555555554</v>
      </c>
      <c r="H140" s="28" t="str">
        <f>IF(OR(D140="Samedi",D140="Dimanche"),"",Données!$F$3)</f>
        <v>16:41</v>
      </c>
      <c r="I140" s="20">
        <f t="shared" si="23"/>
        <v>0.31666666666666671</v>
      </c>
      <c r="J140" s="20">
        <f>IF(I140-Données!$C$2&gt;0,I140-Données!$C$2,0)</f>
        <v>5.5511151231257827E-17</v>
      </c>
      <c r="K140" s="26" t="str" cm="1">
        <f t="array" ref="K140">IF(OR(C140=$U$19:$U$31),"FERIE","")</f>
        <v/>
      </c>
      <c r="L140" s="22"/>
      <c r="M140" s="62"/>
      <c r="N140" s="62"/>
      <c r="O140" s="60"/>
      <c r="P140" s="61"/>
      <c r="Q140" s="61"/>
      <c r="R140" s="60"/>
    </row>
    <row r="141" spans="1:18" ht="14.1" customHeight="1" x14ac:dyDescent="0.2">
      <c r="A141" s="39"/>
      <c r="B141" s="40"/>
      <c r="C141" s="18">
        <f t="shared" si="42"/>
        <v>44328</v>
      </c>
      <c r="D141" s="21" t="str">
        <f t="shared" si="43"/>
        <v>Mercredi</v>
      </c>
      <c r="E141" s="28">
        <f>IF(OR(D141="Samedi",D141="Dimanche"),"",Données!$C$3)</f>
        <v>0.35416666666666669</v>
      </c>
      <c r="F141" s="28">
        <f>IF(OR(D141="Samedi",D141="Dimanche"),"",Données!$D$3)</f>
        <v>0.51250000000000007</v>
      </c>
      <c r="G141" s="28">
        <f>IF(OR(D141="Samedi",D141="Dimanche"),"",Données!$E$3)</f>
        <v>0.53680555555555554</v>
      </c>
      <c r="H141" s="28" t="str">
        <f>IF(OR(D141="Samedi",D141="Dimanche"),"",Données!$F$3)</f>
        <v>16:41</v>
      </c>
      <c r="I141" s="20">
        <f t="shared" si="23"/>
        <v>0.31666666666666671</v>
      </c>
      <c r="J141" s="20">
        <f>IF(I141-Données!$C$2&gt;0,I141-Données!$C$2,0)</f>
        <v>5.5511151231257827E-17</v>
      </c>
      <c r="K141" s="26" t="str" cm="1">
        <f t="array" ref="K141">IF(OR(C141=$U$19:$U$31),"FERIE","")</f>
        <v/>
      </c>
      <c r="L141" s="22"/>
      <c r="M141" s="62"/>
      <c r="N141" s="62"/>
      <c r="O141" s="60"/>
      <c r="P141" s="61"/>
      <c r="Q141" s="61"/>
      <c r="R141" s="60"/>
    </row>
    <row r="142" spans="1:18" ht="14.1" customHeight="1" x14ac:dyDescent="0.2">
      <c r="A142" s="39"/>
      <c r="B142" s="40"/>
      <c r="C142" s="18">
        <f t="shared" si="42"/>
        <v>44329</v>
      </c>
      <c r="D142" s="21" t="str">
        <f t="shared" si="43"/>
        <v>Jeudi</v>
      </c>
      <c r="E142" s="28">
        <f>IF(OR(D142="Samedi",D142="Dimanche"),"",Données!$C$3)</f>
        <v>0.35416666666666669</v>
      </c>
      <c r="F142" s="28">
        <f>IF(OR(D142="Samedi",D142="Dimanche"),"",Données!$D$3)</f>
        <v>0.51250000000000007</v>
      </c>
      <c r="G142" s="28">
        <f>IF(OR(D142="Samedi",D142="Dimanche"),"",Données!$E$3)</f>
        <v>0.53680555555555554</v>
      </c>
      <c r="H142" s="28" t="str">
        <f>IF(OR(D142="Samedi",D142="Dimanche"),"",Données!$F$3)</f>
        <v>16:41</v>
      </c>
      <c r="I142" s="20">
        <f t="shared" si="23"/>
        <v>0.31666666666666671</v>
      </c>
      <c r="J142" s="20">
        <f>IF(I142-Données!$C$2&gt;0,I142-Données!$C$2,0)</f>
        <v>5.5511151231257827E-17</v>
      </c>
      <c r="K142" s="26" t="str" cm="1">
        <f t="array" ref="K142">IF(OR(C142=$U$19:$U$31),"FERIE","")</f>
        <v>FERIE</v>
      </c>
      <c r="L142" s="22"/>
      <c r="M142" s="62"/>
      <c r="N142" s="62"/>
      <c r="O142" s="60"/>
      <c r="P142" s="61"/>
      <c r="Q142" s="61"/>
      <c r="R142" s="60"/>
    </row>
    <row r="143" spans="1:18" ht="14.1" customHeight="1" x14ac:dyDescent="0.2">
      <c r="A143" s="39"/>
      <c r="B143" s="40"/>
      <c r="C143" s="18">
        <f t="shared" si="42"/>
        <v>44330</v>
      </c>
      <c r="D143" s="21" t="str">
        <f t="shared" si="43"/>
        <v>Vendredi</v>
      </c>
      <c r="E143" s="28">
        <f>IF(OR(D143="Samedi",D143="Dimanche"),"",Données!$C$3)</f>
        <v>0.35416666666666669</v>
      </c>
      <c r="F143" s="28">
        <f>IF(OR(D143="Samedi",D143="Dimanche"),"",Données!$D$3)</f>
        <v>0.51250000000000007</v>
      </c>
      <c r="G143" s="28">
        <f>IF(OR(D143="Samedi",D143="Dimanche"),"",Données!$E$3)</f>
        <v>0.53680555555555554</v>
      </c>
      <c r="H143" s="28" t="str">
        <f>IF(OR(D143="Samedi",D143="Dimanche"),"",Données!$F$3)</f>
        <v>16:41</v>
      </c>
      <c r="I143" s="20">
        <f t="shared" si="23"/>
        <v>0.31666666666666671</v>
      </c>
      <c r="J143" s="20">
        <f>IF(I143-Données!$C$2&gt;0,I143-Données!$C$2,0)</f>
        <v>5.5511151231257827E-17</v>
      </c>
      <c r="K143" s="26" t="str" cm="1">
        <f t="array" ref="K143">IF(OR(C143=$U$19:$U$31),"FERIE","")</f>
        <v/>
      </c>
      <c r="L143" s="22"/>
      <c r="M143" s="62"/>
      <c r="N143" s="62"/>
      <c r="O143" s="60"/>
      <c r="P143" s="61"/>
      <c r="Q143" s="61"/>
      <c r="R143" s="60"/>
    </row>
    <row r="144" spans="1:18" ht="14.1" customHeight="1" x14ac:dyDescent="0.2">
      <c r="A144" s="39"/>
      <c r="B144" s="40"/>
      <c r="C144" s="18">
        <f t="shared" si="42"/>
        <v>44331</v>
      </c>
      <c r="D144" s="21" t="str">
        <f t="shared" si="43"/>
        <v>Samedi</v>
      </c>
      <c r="E144" s="28" t="str">
        <f>IF(OR(D144="Samedi",D144="Dimanche"),"",Données!$C$3)</f>
        <v/>
      </c>
      <c r="F144" s="28" t="str">
        <f>IF(OR(D144="Samedi",D144="Dimanche"),"",Données!$D$3)</f>
        <v/>
      </c>
      <c r="G144" s="28" t="str">
        <f>IF(OR(D144="Samedi",D144="Dimanche"),"",Données!$E$3)</f>
        <v/>
      </c>
      <c r="H144" s="28" t="str">
        <f>IF(OR(D144="Samedi",D144="Dimanche"),"",Données!$F$3)</f>
        <v/>
      </c>
      <c r="I144" s="20" t="str">
        <f t="shared" si="23"/>
        <v/>
      </c>
      <c r="J144" s="20" t="str">
        <f t="shared" ref="J144:J145" si="44">IF(D144="Dimanche",SUM(J138:J142),"")</f>
        <v/>
      </c>
      <c r="K144" s="26" t="str" cm="1">
        <f t="array" ref="K144">IF(OR(C144=$U$19:$U$31),"FERIE","")</f>
        <v/>
      </c>
      <c r="L144" s="22" t="str">
        <f t="shared" ref="L144" si="45">IF(D144="Dimanche",SUM(I138:I144),"")</f>
        <v/>
      </c>
      <c r="M144" s="62"/>
      <c r="N144" s="62"/>
      <c r="O144" s="60"/>
      <c r="P144" s="61"/>
      <c r="Q144" s="61"/>
      <c r="R144" s="60"/>
    </row>
    <row r="145" spans="1:18" ht="14.1" customHeight="1" x14ac:dyDescent="0.2">
      <c r="A145" s="39"/>
      <c r="B145" s="40">
        <v>20</v>
      </c>
      <c r="C145" s="18">
        <f t="shared" si="42"/>
        <v>44332</v>
      </c>
      <c r="D145" s="21" t="str">
        <f t="shared" si="43"/>
        <v>Dimanche</v>
      </c>
      <c r="E145" s="28" t="str">
        <f>IF(OR(D145="Samedi",D145="Dimanche"),"",Données!$C$3)</f>
        <v/>
      </c>
      <c r="F145" s="28" t="str">
        <f>IF(OR(D145="Samedi",D145="Dimanche"),"",Données!$D$3)</f>
        <v/>
      </c>
      <c r="G145" s="28" t="str">
        <f>IF(OR(D145="Samedi",D145="Dimanche"),"",Données!$E$3)</f>
        <v/>
      </c>
      <c r="H145" s="28" t="str">
        <f>IF(OR(D145="Samedi",D145="Dimanche"),"",Données!$F$3)</f>
        <v/>
      </c>
      <c r="I145" s="20" t="str">
        <f t="shared" si="23"/>
        <v/>
      </c>
      <c r="J145" s="20">
        <f t="shared" si="44"/>
        <v>2.7755575615628914E-16</v>
      </c>
      <c r="K145" s="26" t="str" cm="1">
        <f t="array" ref="K145">IF(OR(C145=$U$19:$U$31),"FERIE","")</f>
        <v/>
      </c>
      <c r="L145" s="22"/>
      <c r="M145" s="62"/>
      <c r="N145" s="62"/>
      <c r="O145" s="60"/>
      <c r="P145" s="61"/>
      <c r="Q145" s="61"/>
      <c r="R145" s="60"/>
    </row>
    <row r="146" spans="1:18" ht="14.1" customHeight="1" x14ac:dyDescent="0.2">
      <c r="A146" s="39"/>
      <c r="B146" s="40"/>
      <c r="C146" s="18">
        <f t="shared" si="42"/>
        <v>44333</v>
      </c>
      <c r="D146" s="21" t="str">
        <f t="shared" si="43"/>
        <v>Lundi</v>
      </c>
      <c r="E146" s="28">
        <f>IF(OR(D146="Samedi",D146="Dimanche"),"",Données!$C$3)</f>
        <v>0.35416666666666669</v>
      </c>
      <c r="F146" s="28">
        <f>IF(OR(D146="Samedi",D146="Dimanche"),"",Données!$D$3)</f>
        <v>0.51250000000000007</v>
      </c>
      <c r="G146" s="28">
        <f>IF(OR(D146="Samedi",D146="Dimanche"),"",Données!$E$3)</f>
        <v>0.53680555555555554</v>
      </c>
      <c r="H146" s="28" t="str">
        <f>IF(OR(D146="Samedi",D146="Dimanche"),"",Données!$F$3)</f>
        <v>16:41</v>
      </c>
      <c r="I146" s="20">
        <f t="shared" si="23"/>
        <v>0.31666666666666671</v>
      </c>
      <c r="J146" s="20">
        <f>IF(I146-Données!$C$2&gt;0,I146-Données!$C$2,0)</f>
        <v>5.5511151231257827E-17</v>
      </c>
      <c r="K146" s="26" t="str" cm="1">
        <f t="array" ref="K146">IF(OR(C146=$U$19:$U$31),"FERIE","")</f>
        <v/>
      </c>
      <c r="L146" s="22"/>
      <c r="M146" s="62"/>
      <c r="N146" s="62"/>
      <c r="O146" s="60"/>
      <c r="P146" s="61"/>
      <c r="Q146" s="61"/>
      <c r="R146" s="60"/>
    </row>
    <row r="147" spans="1:18" ht="14.1" customHeight="1" x14ac:dyDescent="0.2">
      <c r="A147" s="39"/>
      <c r="B147" s="40"/>
      <c r="C147" s="18">
        <f t="shared" si="42"/>
        <v>44334</v>
      </c>
      <c r="D147" s="21" t="str">
        <f t="shared" si="43"/>
        <v>Mardi</v>
      </c>
      <c r="E147" s="28">
        <f>IF(OR(D147="Samedi",D147="Dimanche"),"",Données!$C$3)</f>
        <v>0.35416666666666669</v>
      </c>
      <c r="F147" s="28">
        <f>IF(OR(D147="Samedi",D147="Dimanche"),"",Données!$D$3)</f>
        <v>0.51250000000000007</v>
      </c>
      <c r="G147" s="28">
        <f>IF(OR(D147="Samedi",D147="Dimanche"),"",Données!$E$3)</f>
        <v>0.53680555555555554</v>
      </c>
      <c r="H147" s="28" t="str">
        <f>IF(OR(D147="Samedi",D147="Dimanche"),"",Données!$F$3)</f>
        <v>16:41</v>
      </c>
      <c r="I147" s="20">
        <f t="shared" ref="I147:I210" si="46">IFERROR(IF(OR(D147="samedi",D147="dimanche")*(F147-E147)+(H147-G147)=0,"",F147-E147+(H147-G147)),"")</f>
        <v>0.31666666666666671</v>
      </c>
      <c r="J147" s="20">
        <f>IF(I147-Données!$C$2&gt;0,I147-Données!$C$2,0)</f>
        <v>5.5511151231257827E-17</v>
      </c>
      <c r="K147" s="26" t="str" cm="1">
        <f t="array" ref="K147">IF(OR(C147=$U$19:$U$31),"FERIE","")</f>
        <v/>
      </c>
      <c r="L147" s="22"/>
      <c r="M147" s="62"/>
      <c r="N147" s="62"/>
      <c r="O147" s="60"/>
      <c r="P147" s="61"/>
      <c r="Q147" s="61"/>
      <c r="R147" s="60"/>
    </row>
    <row r="148" spans="1:18" ht="14.1" customHeight="1" x14ac:dyDescent="0.2">
      <c r="A148" s="39"/>
      <c r="B148" s="40"/>
      <c r="C148" s="18">
        <f t="shared" si="42"/>
        <v>44335</v>
      </c>
      <c r="D148" s="21" t="str">
        <f t="shared" si="43"/>
        <v>Mercredi</v>
      </c>
      <c r="E148" s="28">
        <f>IF(OR(D148="Samedi",D148="Dimanche"),"",Données!$C$3)</f>
        <v>0.35416666666666669</v>
      </c>
      <c r="F148" s="28">
        <f>IF(OR(D148="Samedi",D148="Dimanche"),"",Données!$D$3)</f>
        <v>0.51250000000000007</v>
      </c>
      <c r="G148" s="28">
        <f>IF(OR(D148="Samedi",D148="Dimanche"),"",Données!$E$3)</f>
        <v>0.53680555555555554</v>
      </c>
      <c r="H148" s="28" t="str">
        <f>IF(OR(D148="Samedi",D148="Dimanche"),"",Données!$F$3)</f>
        <v>16:41</v>
      </c>
      <c r="I148" s="20">
        <f t="shared" si="46"/>
        <v>0.31666666666666671</v>
      </c>
      <c r="J148" s="20">
        <f>IF(I148-Données!$C$2&gt;0,I148-Données!$C$2,0)</f>
        <v>5.5511151231257827E-17</v>
      </c>
      <c r="K148" s="26" t="str" cm="1">
        <f t="array" ref="K148">IF(OR(C148=$U$19:$U$31),"FERIE","")</f>
        <v/>
      </c>
      <c r="L148" s="22"/>
      <c r="M148" s="62"/>
      <c r="N148" s="62"/>
      <c r="O148" s="60"/>
      <c r="P148" s="61"/>
      <c r="Q148" s="61"/>
      <c r="R148" s="60"/>
    </row>
    <row r="149" spans="1:18" ht="14.1" customHeight="1" x14ac:dyDescent="0.2">
      <c r="A149" s="39"/>
      <c r="B149" s="40"/>
      <c r="C149" s="18">
        <f t="shared" si="42"/>
        <v>44336</v>
      </c>
      <c r="D149" s="21" t="str">
        <f t="shared" si="43"/>
        <v>Jeudi</v>
      </c>
      <c r="E149" s="28">
        <f>IF(OR(D149="Samedi",D149="Dimanche"),"",Données!$C$3)</f>
        <v>0.35416666666666669</v>
      </c>
      <c r="F149" s="28">
        <f>IF(OR(D149="Samedi",D149="Dimanche"),"",Données!$D$3)</f>
        <v>0.51250000000000007</v>
      </c>
      <c r="G149" s="28">
        <f>IF(OR(D149="Samedi",D149="Dimanche"),"",Données!$E$3)</f>
        <v>0.53680555555555554</v>
      </c>
      <c r="H149" s="28" t="str">
        <f>IF(OR(D149="Samedi",D149="Dimanche"),"",Données!$F$3)</f>
        <v>16:41</v>
      </c>
      <c r="I149" s="20">
        <f t="shared" si="46"/>
        <v>0.31666666666666671</v>
      </c>
      <c r="J149" s="20">
        <f>IF(I149-Données!$C$2&gt;0,I149-Données!$C$2,0)</f>
        <v>5.5511151231257827E-17</v>
      </c>
      <c r="K149" s="26" t="str" cm="1">
        <f t="array" ref="K149">IF(OR(C149=$U$19:$U$31),"FERIE","")</f>
        <v/>
      </c>
      <c r="L149" s="22"/>
      <c r="M149" s="62"/>
      <c r="N149" s="62"/>
      <c r="O149" s="60"/>
      <c r="P149" s="61"/>
      <c r="Q149" s="61"/>
      <c r="R149" s="60"/>
    </row>
    <row r="150" spans="1:18" ht="14.1" customHeight="1" x14ac:dyDescent="0.2">
      <c r="A150" s="39"/>
      <c r="B150" s="40"/>
      <c r="C150" s="18">
        <f t="shared" si="42"/>
        <v>44337</v>
      </c>
      <c r="D150" s="21" t="str">
        <f t="shared" si="43"/>
        <v>Vendredi</v>
      </c>
      <c r="E150" s="28">
        <f>IF(OR(D150="Samedi",D150="Dimanche"),"",Données!$C$3)</f>
        <v>0.35416666666666669</v>
      </c>
      <c r="F150" s="28">
        <f>IF(OR(D150="Samedi",D150="Dimanche"),"",Données!$D$3)</f>
        <v>0.51250000000000007</v>
      </c>
      <c r="G150" s="28">
        <f>IF(OR(D150="Samedi",D150="Dimanche"),"",Données!$E$3)</f>
        <v>0.53680555555555554</v>
      </c>
      <c r="H150" s="28" t="str">
        <f>IF(OR(D150="Samedi",D150="Dimanche"),"",Données!$F$3)</f>
        <v>16:41</v>
      </c>
      <c r="I150" s="20">
        <f t="shared" si="46"/>
        <v>0.31666666666666671</v>
      </c>
      <c r="J150" s="20">
        <f>IF(I150-Données!$C$2&gt;0,I150-Données!$C$2,0)</f>
        <v>5.5511151231257827E-17</v>
      </c>
      <c r="K150" s="26" t="str" cm="1">
        <f t="array" ref="K150">IF(OR(C150=$U$19:$U$31),"FERIE","")</f>
        <v/>
      </c>
      <c r="L150" s="22"/>
      <c r="M150" s="62"/>
      <c r="N150" s="62"/>
      <c r="O150" s="60"/>
      <c r="P150" s="61"/>
      <c r="Q150" s="61"/>
      <c r="R150" s="60"/>
    </row>
    <row r="151" spans="1:18" ht="14.1" customHeight="1" x14ac:dyDescent="0.2">
      <c r="A151" s="39"/>
      <c r="B151" s="40"/>
      <c r="C151" s="18">
        <f t="shared" si="42"/>
        <v>44338</v>
      </c>
      <c r="D151" s="21" t="str">
        <f t="shared" si="43"/>
        <v>Samedi</v>
      </c>
      <c r="E151" s="28" t="str">
        <f>IF(OR(D151="Samedi",D151="Dimanche"),"",Données!$C$3)</f>
        <v/>
      </c>
      <c r="F151" s="28" t="str">
        <f>IF(OR(D151="Samedi",D151="Dimanche"),"",Données!$D$3)</f>
        <v/>
      </c>
      <c r="G151" s="28" t="str">
        <f>IF(OR(D151="Samedi",D151="Dimanche"),"",Données!$E$3)</f>
        <v/>
      </c>
      <c r="H151" s="28" t="str">
        <f>IF(OR(D151="Samedi",D151="Dimanche"),"",Données!$F$3)</f>
        <v/>
      </c>
      <c r="I151" s="20" t="str">
        <f t="shared" si="46"/>
        <v/>
      </c>
      <c r="J151" s="20" t="str">
        <f t="shared" ref="J151:J152" si="47">IF(D151="Dimanche",SUM(J145:J149),"")</f>
        <v/>
      </c>
      <c r="K151" s="26" t="str" cm="1">
        <f t="array" ref="K151">IF(OR(C151=$U$19:$U$31),"FERIE","")</f>
        <v/>
      </c>
      <c r="L151" s="22" t="str">
        <f t="shared" ref="L151" si="48">IF(D151="Dimanche",SUM(I145:I151),"")</f>
        <v/>
      </c>
      <c r="M151" s="62"/>
      <c r="N151" s="62"/>
      <c r="O151" s="60"/>
      <c r="P151" s="61"/>
      <c r="Q151" s="61"/>
      <c r="R151" s="60"/>
    </row>
    <row r="152" spans="1:18" ht="14.1" customHeight="1" x14ac:dyDescent="0.2">
      <c r="A152" s="39"/>
      <c r="B152" s="40">
        <v>21</v>
      </c>
      <c r="C152" s="18">
        <f t="shared" si="42"/>
        <v>44339</v>
      </c>
      <c r="D152" s="21" t="str">
        <f t="shared" si="43"/>
        <v>Dimanche</v>
      </c>
      <c r="E152" s="28" t="str">
        <f>IF(OR(D152="Samedi",D152="Dimanche"),"",Données!$C$3)</f>
        <v/>
      </c>
      <c r="F152" s="28" t="str">
        <f>IF(OR(D152="Samedi",D152="Dimanche"),"",Données!$D$3)</f>
        <v/>
      </c>
      <c r="G152" s="28" t="str">
        <f>IF(OR(D152="Samedi",D152="Dimanche"),"",Données!$E$3)</f>
        <v/>
      </c>
      <c r="H152" s="28" t="str">
        <f>IF(OR(D152="Samedi",D152="Dimanche"),"",Données!$F$3)</f>
        <v/>
      </c>
      <c r="I152" s="20" t="str">
        <f t="shared" si="46"/>
        <v/>
      </c>
      <c r="J152" s="20">
        <f t="shared" si="47"/>
        <v>2.7755575615628914E-16</v>
      </c>
      <c r="K152" s="26" t="str" cm="1">
        <f t="array" ref="K152">IF(OR(C152=$U$19:$U$31),"FERIE","")</f>
        <v>FERIE</v>
      </c>
      <c r="L152" s="22"/>
      <c r="M152" s="62"/>
      <c r="N152" s="62"/>
      <c r="O152" s="60"/>
      <c r="P152" s="61"/>
      <c r="Q152" s="61"/>
      <c r="R152" s="60"/>
    </row>
    <row r="153" spans="1:18" ht="14.1" customHeight="1" x14ac:dyDescent="0.2">
      <c r="A153" s="39"/>
      <c r="B153" s="40"/>
      <c r="C153" s="18">
        <f t="shared" si="42"/>
        <v>44340</v>
      </c>
      <c r="D153" s="21" t="str">
        <f t="shared" si="43"/>
        <v>Lundi</v>
      </c>
      <c r="E153" s="28">
        <f>IF(OR(D153="Samedi",D153="Dimanche"),"",Données!$C$3)</f>
        <v>0.35416666666666669</v>
      </c>
      <c r="F153" s="28">
        <f>IF(OR(D153="Samedi",D153="Dimanche"),"",Données!$D$3)</f>
        <v>0.51250000000000007</v>
      </c>
      <c r="G153" s="28">
        <f>IF(OR(D153="Samedi",D153="Dimanche"),"",Données!$E$3)</f>
        <v>0.53680555555555554</v>
      </c>
      <c r="H153" s="28" t="str">
        <f>IF(OR(D153="Samedi",D153="Dimanche"),"",Données!$F$3)</f>
        <v>16:41</v>
      </c>
      <c r="I153" s="20">
        <f t="shared" si="46"/>
        <v>0.31666666666666671</v>
      </c>
      <c r="J153" s="20">
        <f>IF(I153-Données!$C$2&gt;0,I153-Données!$C$2,0)</f>
        <v>5.5511151231257827E-17</v>
      </c>
      <c r="K153" s="26" t="str" cm="1">
        <f t="array" ref="K153">IF(OR(C153=$U$19:$U$31),"FERIE","")</f>
        <v>FERIE</v>
      </c>
      <c r="L153" s="22"/>
      <c r="M153" s="62"/>
      <c r="N153" s="62"/>
      <c r="O153" s="60"/>
      <c r="P153" s="61"/>
      <c r="Q153" s="61"/>
      <c r="R153" s="60"/>
    </row>
    <row r="154" spans="1:18" ht="14.1" customHeight="1" x14ac:dyDescent="0.2">
      <c r="A154" s="39"/>
      <c r="B154" s="40"/>
      <c r="C154" s="18">
        <f t="shared" si="42"/>
        <v>44341</v>
      </c>
      <c r="D154" s="21" t="str">
        <f t="shared" si="43"/>
        <v>Mardi</v>
      </c>
      <c r="E154" s="28">
        <f>IF(OR(D154="Samedi",D154="Dimanche"),"",Données!$C$3)</f>
        <v>0.35416666666666669</v>
      </c>
      <c r="F154" s="28">
        <f>IF(OR(D154="Samedi",D154="Dimanche"),"",Données!$D$3)</f>
        <v>0.51250000000000007</v>
      </c>
      <c r="G154" s="28">
        <f>IF(OR(D154="Samedi",D154="Dimanche"),"",Données!$E$3)</f>
        <v>0.53680555555555554</v>
      </c>
      <c r="H154" s="28" t="str">
        <f>IF(OR(D154="Samedi",D154="Dimanche"),"",Données!$F$3)</f>
        <v>16:41</v>
      </c>
      <c r="I154" s="20">
        <f t="shared" si="46"/>
        <v>0.31666666666666671</v>
      </c>
      <c r="J154" s="20">
        <f>IF(I154-Données!$C$2&gt;0,I154-Données!$C$2,0)</f>
        <v>5.5511151231257827E-17</v>
      </c>
      <c r="K154" s="26" t="str" cm="1">
        <f t="array" ref="K154">IF(OR(C154=$U$19:$U$31),"FERIE","")</f>
        <v/>
      </c>
      <c r="L154" s="22"/>
      <c r="M154" s="62"/>
      <c r="N154" s="62"/>
      <c r="O154" s="60"/>
      <c r="P154" s="61"/>
      <c r="Q154" s="61"/>
      <c r="R154" s="60"/>
    </row>
    <row r="155" spans="1:18" ht="14.1" customHeight="1" x14ac:dyDescent="0.2">
      <c r="A155" s="39"/>
      <c r="B155" s="40"/>
      <c r="C155" s="18">
        <f t="shared" si="42"/>
        <v>44342</v>
      </c>
      <c r="D155" s="21" t="str">
        <f t="shared" si="43"/>
        <v>Mercredi</v>
      </c>
      <c r="E155" s="28">
        <f>IF(OR(D155="Samedi",D155="Dimanche"),"",Données!$C$3)</f>
        <v>0.35416666666666669</v>
      </c>
      <c r="F155" s="28">
        <f>IF(OR(D155="Samedi",D155="Dimanche"),"",Données!$D$3)</f>
        <v>0.51250000000000007</v>
      </c>
      <c r="G155" s="28">
        <f>IF(OR(D155="Samedi",D155="Dimanche"),"",Données!$E$3)</f>
        <v>0.53680555555555554</v>
      </c>
      <c r="H155" s="28" t="str">
        <f>IF(OR(D155="Samedi",D155="Dimanche"),"",Données!$F$3)</f>
        <v>16:41</v>
      </c>
      <c r="I155" s="20">
        <f t="shared" si="46"/>
        <v>0.31666666666666671</v>
      </c>
      <c r="J155" s="20">
        <f>IF(I155-Données!$C$2&gt;0,I155-Données!$C$2,0)</f>
        <v>5.5511151231257827E-17</v>
      </c>
      <c r="K155" s="26" t="str" cm="1">
        <f t="array" ref="K155">IF(OR(C155=$U$19:$U$31),"FERIE","")</f>
        <v/>
      </c>
      <c r="L155" s="22"/>
      <c r="M155" s="62"/>
      <c r="N155" s="62"/>
      <c r="O155" s="60"/>
      <c r="P155" s="61"/>
      <c r="Q155" s="61"/>
      <c r="R155" s="60"/>
    </row>
    <row r="156" spans="1:18" ht="14.1" customHeight="1" x14ac:dyDescent="0.2">
      <c r="A156" s="39"/>
      <c r="B156" s="40"/>
      <c r="C156" s="18">
        <f t="shared" si="42"/>
        <v>44343</v>
      </c>
      <c r="D156" s="21" t="str">
        <f t="shared" si="43"/>
        <v>Jeudi</v>
      </c>
      <c r="E156" s="28">
        <f>IF(OR(D156="Samedi",D156="Dimanche"),"",Données!$C$3)</f>
        <v>0.35416666666666669</v>
      </c>
      <c r="F156" s="28">
        <f>IF(OR(D156="Samedi",D156="Dimanche"),"",Données!$D$3)</f>
        <v>0.51250000000000007</v>
      </c>
      <c r="G156" s="28">
        <f>IF(OR(D156="Samedi",D156="Dimanche"),"",Données!$E$3)</f>
        <v>0.53680555555555554</v>
      </c>
      <c r="H156" s="28" t="str">
        <f>IF(OR(D156="Samedi",D156="Dimanche"),"",Données!$F$3)</f>
        <v>16:41</v>
      </c>
      <c r="I156" s="20">
        <f t="shared" si="46"/>
        <v>0.31666666666666671</v>
      </c>
      <c r="J156" s="20">
        <f>IF(I156-Données!$C$2&gt;0,I156-Données!$C$2,0)</f>
        <v>5.5511151231257827E-17</v>
      </c>
      <c r="K156" s="26" t="str" cm="1">
        <f t="array" ref="K156">IF(OR(C156=$U$19:$U$31),"FERIE","")</f>
        <v/>
      </c>
      <c r="L156" s="22"/>
      <c r="M156" s="62"/>
      <c r="N156" s="62"/>
      <c r="O156" s="60"/>
      <c r="P156" s="61"/>
      <c r="Q156" s="61"/>
      <c r="R156" s="60"/>
    </row>
    <row r="157" spans="1:18" ht="14.1" customHeight="1" x14ac:dyDescent="0.2">
      <c r="A157" s="39"/>
      <c r="B157" s="40"/>
      <c r="C157" s="18">
        <f t="shared" si="42"/>
        <v>44344</v>
      </c>
      <c r="D157" s="21" t="str">
        <f t="shared" si="43"/>
        <v>Vendredi</v>
      </c>
      <c r="E157" s="28">
        <f>IF(OR(D157="Samedi",D157="Dimanche"),"",Données!$C$3)</f>
        <v>0.35416666666666669</v>
      </c>
      <c r="F157" s="28">
        <f>IF(OR(D157="Samedi",D157="Dimanche"),"",Données!$D$3)</f>
        <v>0.51250000000000007</v>
      </c>
      <c r="G157" s="28">
        <f>IF(OR(D157="Samedi",D157="Dimanche"),"",Données!$E$3)</f>
        <v>0.53680555555555554</v>
      </c>
      <c r="H157" s="28" t="str">
        <f>IF(OR(D157="Samedi",D157="Dimanche"),"",Données!$F$3)</f>
        <v>16:41</v>
      </c>
      <c r="I157" s="20">
        <f t="shared" si="46"/>
        <v>0.31666666666666671</v>
      </c>
      <c r="J157" s="20">
        <f>IF(I157-Données!$C$2&gt;0,I157-Données!$C$2,0)</f>
        <v>5.5511151231257827E-17</v>
      </c>
      <c r="K157" s="26" t="str" cm="1">
        <f t="array" ref="K157">IF(OR(C157=$U$19:$U$31),"FERIE","")</f>
        <v/>
      </c>
      <c r="L157" s="22"/>
      <c r="M157" s="62"/>
      <c r="N157" s="62"/>
      <c r="O157" s="60"/>
      <c r="P157" s="61"/>
      <c r="Q157" s="61"/>
      <c r="R157" s="60"/>
    </row>
    <row r="158" spans="1:18" ht="14.1" customHeight="1" x14ac:dyDescent="0.2">
      <c r="A158" s="39"/>
      <c r="B158" s="40"/>
      <c r="C158" s="18">
        <f t="shared" si="42"/>
        <v>44345</v>
      </c>
      <c r="D158" s="21" t="str">
        <f t="shared" si="43"/>
        <v>Samedi</v>
      </c>
      <c r="E158" s="28" t="str">
        <f>IF(OR(D158="Samedi",D158="Dimanche"),"",Données!$C$3)</f>
        <v/>
      </c>
      <c r="F158" s="28" t="str">
        <f>IF(OR(D158="Samedi",D158="Dimanche"),"",Données!$D$3)</f>
        <v/>
      </c>
      <c r="G158" s="28" t="str">
        <f>IF(OR(D158="Samedi",D158="Dimanche"),"",Données!$E$3)</f>
        <v/>
      </c>
      <c r="H158" s="28" t="str">
        <f>IF(OR(D158="Samedi",D158="Dimanche"),"",Données!$F$3)</f>
        <v/>
      </c>
      <c r="I158" s="20" t="str">
        <f t="shared" si="46"/>
        <v/>
      </c>
      <c r="J158" s="20" t="str">
        <f t="shared" ref="J158:J159" si="49">IF(D158="Dimanche",SUM(J152:J156),"")</f>
        <v/>
      </c>
      <c r="K158" s="26" t="str" cm="1">
        <f t="array" ref="K158">IF(OR(C158=$U$19:$U$31),"FERIE","")</f>
        <v/>
      </c>
      <c r="L158" s="22" t="str">
        <f t="shared" ref="L158" si="50">IF(D158="Dimanche",SUM(I152:I158),"")</f>
        <v/>
      </c>
      <c r="M158" s="62"/>
      <c r="N158" s="62"/>
      <c r="O158" s="60"/>
      <c r="P158" s="61"/>
      <c r="Q158" s="61"/>
      <c r="R158" s="60"/>
    </row>
    <row r="159" spans="1:18" ht="14.1" customHeight="1" x14ac:dyDescent="0.2">
      <c r="A159" s="39"/>
      <c r="B159" s="40">
        <v>22</v>
      </c>
      <c r="C159" s="18">
        <f t="shared" si="42"/>
        <v>44346</v>
      </c>
      <c r="D159" s="21" t="str">
        <f t="shared" si="43"/>
        <v>Dimanche</v>
      </c>
      <c r="E159" s="28" t="str">
        <f>IF(OR(D159="Samedi",D159="Dimanche"),"",Données!$C$3)</f>
        <v/>
      </c>
      <c r="F159" s="28" t="str">
        <f>IF(OR(D159="Samedi",D159="Dimanche"),"",Données!$D$3)</f>
        <v/>
      </c>
      <c r="G159" s="28" t="str">
        <f>IF(OR(D159="Samedi",D159="Dimanche"),"",Données!$E$3)</f>
        <v/>
      </c>
      <c r="H159" s="28" t="str">
        <f>IF(OR(D159="Samedi",D159="Dimanche"),"",Données!$F$3)</f>
        <v/>
      </c>
      <c r="I159" s="20" t="str">
        <f t="shared" si="46"/>
        <v/>
      </c>
      <c r="J159" s="20">
        <f t="shared" si="49"/>
        <v>2.7755575615628914E-16</v>
      </c>
      <c r="K159" s="26" t="str" cm="1">
        <f t="array" ref="K159">IF(OR(C159=$U$19:$U$31),"FERIE","")</f>
        <v/>
      </c>
      <c r="L159" s="22"/>
      <c r="M159" s="62"/>
      <c r="N159" s="62"/>
      <c r="O159" s="60"/>
      <c r="P159" s="61"/>
      <c r="Q159" s="61"/>
      <c r="R159" s="60"/>
    </row>
    <row r="160" spans="1:18" ht="14.1" customHeight="1" x14ac:dyDescent="0.2">
      <c r="A160" s="39"/>
      <c r="B160" s="40"/>
      <c r="C160" s="18">
        <f t="shared" si="42"/>
        <v>44347</v>
      </c>
      <c r="D160" s="21" t="str">
        <f t="shared" si="43"/>
        <v>Lundi</v>
      </c>
      <c r="E160" s="28">
        <f>IF(OR(D160="Samedi",D160="Dimanche"),"",Données!$C$3)</f>
        <v>0.35416666666666669</v>
      </c>
      <c r="F160" s="28">
        <f>IF(OR(D160="Samedi",D160="Dimanche"),"",Données!$D$3)</f>
        <v>0.51250000000000007</v>
      </c>
      <c r="G160" s="28">
        <f>IF(OR(D160="Samedi",D160="Dimanche"),"",Données!$E$3)</f>
        <v>0.53680555555555554</v>
      </c>
      <c r="H160" s="28" t="str">
        <f>IF(OR(D160="Samedi",D160="Dimanche"),"",Données!$F$3)</f>
        <v>16:41</v>
      </c>
      <c r="I160" s="20">
        <f t="shared" si="46"/>
        <v>0.31666666666666671</v>
      </c>
      <c r="J160" s="20">
        <f>IF(I160-Données!$C$2&gt;0,I160-Données!$C$2,0)</f>
        <v>5.5511151231257827E-17</v>
      </c>
      <c r="K160" s="26" t="str" cm="1">
        <f t="array" ref="K160">IF(OR(C160=$U$19:$U$31),"FERIE","")</f>
        <v/>
      </c>
      <c r="L160" s="22"/>
      <c r="M160" s="62"/>
      <c r="N160" s="62"/>
      <c r="O160" s="60"/>
      <c r="P160" s="61"/>
      <c r="Q160" s="61"/>
      <c r="R160" s="60"/>
    </row>
    <row r="161" spans="1:18" ht="14.1" customHeight="1" x14ac:dyDescent="0.2">
      <c r="A161" s="39" t="str">
        <f t="shared" ref="A161" si="51">VLOOKUP(MONTH($C161),$V$8:$W$19,2,0)</f>
        <v>JUIN</v>
      </c>
      <c r="B161" s="40"/>
      <c r="C161" s="18">
        <f t="shared" si="42"/>
        <v>44348</v>
      </c>
      <c r="D161" s="21" t="str">
        <f t="shared" si="43"/>
        <v>Mardi</v>
      </c>
      <c r="E161" s="28">
        <f>IF(OR(D161="Samedi",D161="Dimanche"),"",Données!$C$3)</f>
        <v>0.35416666666666669</v>
      </c>
      <c r="F161" s="28">
        <f>IF(OR(D161="Samedi",D161="Dimanche"),"",Données!$D$3)</f>
        <v>0.51250000000000007</v>
      </c>
      <c r="G161" s="28">
        <f>IF(OR(D161="Samedi",D161="Dimanche"),"",Données!$E$3)</f>
        <v>0.53680555555555554</v>
      </c>
      <c r="H161" s="28" t="str">
        <f>IF(OR(D161="Samedi",D161="Dimanche"),"",Données!$F$3)</f>
        <v>16:41</v>
      </c>
      <c r="I161" s="20">
        <f t="shared" si="46"/>
        <v>0.31666666666666671</v>
      </c>
      <c r="J161" s="20">
        <f>IF(I161-Données!$C$2&gt;0,I161-Données!$C$2,0)</f>
        <v>5.5511151231257827E-17</v>
      </c>
      <c r="K161" s="26" t="str" cm="1">
        <f t="array" ref="K161">IF(OR(C161=$U$19:$U$31),"FERIE","")</f>
        <v/>
      </c>
      <c r="L161" s="22"/>
      <c r="M161" s="62">
        <f>SUMIF(K161:K190,"HCR",J161:J190)</f>
        <v>0</v>
      </c>
      <c r="N161" s="62">
        <f>SUMIF(K161:K190,"HPL",J161:J190)</f>
        <v>0</v>
      </c>
      <c r="O161" s="60">
        <f>N161*24</f>
        <v>0</v>
      </c>
      <c r="P161" s="61"/>
      <c r="Q161" s="61"/>
      <c r="R161" s="60">
        <f>O161-(P161+Q161)</f>
        <v>0</v>
      </c>
    </row>
    <row r="162" spans="1:18" ht="14.1" customHeight="1" x14ac:dyDescent="0.2">
      <c r="A162" s="39"/>
      <c r="B162" s="40"/>
      <c r="C162" s="18">
        <f t="shared" si="42"/>
        <v>44349</v>
      </c>
      <c r="D162" s="21" t="str">
        <f t="shared" si="43"/>
        <v>Mercredi</v>
      </c>
      <c r="E162" s="28">
        <f>IF(OR(D162="Samedi",D162="Dimanche"),"",Données!$C$3)</f>
        <v>0.35416666666666669</v>
      </c>
      <c r="F162" s="28">
        <f>IF(OR(D162="Samedi",D162="Dimanche"),"",Données!$D$3)</f>
        <v>0.51250000000000007</v>
      </c>
      <c r="G162" s="28">
        <f>IF(OR(D162="Samedi",D162="Dimanche"),"",Données!$E$3)</f>
        <v>0.53680555555555554</v>
      </c>
      <c r="H162" s="28" t="str">
        <f>IF(OR(D162="Samedi",D162="Dimanche"),"",Données!$F$3)</f>
        <v>16:41</v>
      </c>
      <c r="I162" s="20">
        <f t="shared" si="46"/>
        <v>0.31666666666666671</v>
      </c>
      <c r="J162" s="20">
        <f>IF(I162-Données!$C$2&gt;0,I162-Données!$C$2,0)</f>
        <v>5.5511151231257827E-17</v>
      </c>
      <c r="K162" s="26" t="str" cm="1">
        <f t="array" ref="K162">IF(OR(C162=$U$19:$U$31),"FERIE","")</f>
        <v/>
      </c>
      <c r="L162" s="22"/>
      <c r="M162" s="62"/>
      <c r="N162" s="62"/>
      <c r="O162" s="60"/>
      <c r="P162" s="61"/>
      <c r="Q162" s="61"/>
      <c r="R162" s="60"/>
    </row>
    <row r="163" spans="1:18" ht="14.1" customHeight="1" x14ac:dyDescent="0.2">
      <c r="A163" s="39"/>
      <c r="B163" s="40"/>
      <c r="C163" s="18">
        <f t="shared" si="42"/>
        <v>44350</v>
      </c>
      <c r="D163" s="21" t="str">
        <f t="shared" si="43"/>
        <v>Jeudi</v>
      </c>
      <c r="E163" s="28">
        <f>IF(OR(D163="Samedi",D163="Dimanche"),"",Données!$C$3)</f>
        <v>0.35416666666666669</v>
      </c>
      <c r="F163" s="28">
        <f>IF(OR(D163="Samedi",D163="Dimanche"),"",Données!$D$3)</f>
        <v>0.51250000000000007</v>
      </c>
      <c r="G163" s="28">
        <f>IF(OR(D163="Samedi",D163="Dimanche"),"",Données!$E$3)</f>
        <v>0.53680555555555554</v>
      </c>
      <c r="H163" s="28" t="str">
        <f>IF(OR(D163="Samedi",D163="Dimanche"),"",Données!$F$3)</f>
        <v>16:41</v>
      </c>
      <c r="I163" s="20">
        <f t="shared" si="46"/>
        <v>0.31666666666666671</v>
      </c>
      <c r="J163" s="20">
        <f>IF(I163-Données!$C$2&gt;0,I163-Données!$C$2,0)</f>
        <v>5.5511151231257827E-17</v>
      </c>
      <c r="K163" s="26" t="str" cm="1">
        <f t="array" ref="K163">IF(OR(C163=$U$19:$U$31),"FERIE","")</f>
        <v/>
      </c>
      <c r="L163" s="22"/>
      <c r="M163" s="62"/>
      <c r="N163" s="62"/>
      <c r="O163" s="60"/>
      <c r="P163" s="61"/>
      <c r="Q163" s="61"/>
      <c r="R163" s="60"/>
    </row>
    <row r="164" spans="1:18" ht="14.1" customHeight="1" x14ac:dyDescent="0.2">
      <c r="A164" s="39"/>
      <c r="B164" s="40"/>
      <c r="C164" s="18">
        <f t="shared" si="42"/>
        <v>44351</v>
      </c>
      <c r="D164" s="21" t="str">
        <f t="shared" si="43"/>
        <v>Vendredi</v>
      </c>
      <c r="E164" s="28">
        <f>IF(OR(D164="Samedi",D164="Dimanche"),"",Données!$C$3)</f>
        <v>0.35416666666666669</v>
      </c>
      <c r="F164" s="28">
        <f>IF(OR(D164="Samedi",D164="Dimanche"),"",Données!$D$3)</f>
        <v>0.51250000000000007</v>
      </c>
      <c r="G164" s="28">
        <f>IF(OR(D164="Samedi",D164="Dimanche"),"",Données!$E$3)</f>
        <v>0.53680555555555554</v>
      </c>
      <c r="H164" s="28" t="str">
        <f>IF(OR(D164="Samedi",D164="Dimanche"),"",Données!$F$3)</f>
        <v>16:41</v>
      </c>
      <c r="I164" s="20">
        <f t="shared" si="46"/>
        <v>0.31666666666666671</v>
      </c>
      <c r="J164" s="20">
        <f>IF(I164-Données!$C$2&gt;0,I164-Données!$C$2,0)</f>
        <v>5.5511151231257827E-17</v>
      </c>
      <c r="K164" s="26" t="str" cm="1">
        <f t="array" ref="K164">IF(OR(C164=$U$19:$U$31),"FERIE","")</f>
        <v/>
      </c>
      <c r="L164" s="22"/>
      <c r="M164" s="62"/>
      <c r="N164" s="62"/>
      <c r="O164" s="60"/>
      <c r="P164" s="61"/>
      <c r="Q164" s="61"/>
      <c r="R164" s="60"/>
    </row>
    <row r="165" spans="1:18" ht="14.1" customHeight="1" x14ac:dyDescent="0.2">
      <c r="A165" s="39"/>
      <c r="B165" s="40"/>
      <c r="C165" s="18">
        <f t="shared" si="42"/>
        <v>44352</v>
      </c>
      <c r="D165" s="21" t="str">
        <f t="shared" si="43"/>
        <v>Samedi</v>
      </c>
      <c r="E165" s="28" t="str">
        <f>IF(OR(D165="Samedi",D165="Dimanche"),"",Données!$C$3)</f>
        <v/>
      </c>
      <c r="F165" s="28" t="str">
        <f>IF(OR(D165="Samedi",D165="Dimanche"),"",Données!$D$3)</f>
        <v/>
      </c>
      <c r="G165" s="28" t="str">
        <f>IF(OR(D165="Samedi",D165="Dimanche"),"",Données!$E$3)</f>
        <v/>
      </c>
      <c r="H165" s="28" t="str">
        <f>IF(OR(D165="Samedi",D165="Dimanche"),"",Données!$F$3)</f>
        <v/>
      </c>
      <c r="I165" s="20" t="str">
        <f t="shared" si="46"/>
        <v/>
      </c>
      <c r="J165" s="20" t="str">
        <f t="shared" ref="J165:J166" si="52">IF(D165="Dimanche",SUM(J159:J163),"")</f>
        <v/>
      </c>
      <c r="K165" s="26" t="str" cm="1">
        <f t="array" ref="K165">IF(OR(C165=$U$19:$U$31),"FERIE","")</f>
        <v/>
      </c>
      <c r="L165" s="22" t="str">
        <f t="shared" ref="L165" si="53">IF(D165="Dimanche",SUM(I159:I165),"")</f>
        <v/>
      </c>
      <c r="M165" s="62"/>
      <c r="N165" s="62"/>
      <c r="O165" s="60"/>
      <c r="P165" s="61"/>
      <c r="Q165" s="61"/>
      <c r="R165" s="60"/>
    </row>
    <row r="166" spans="1:18" ht="14.1" customHeight="1" x14ac:dyDescent="0.2">
      <c r="A166" s="39"/>
      <c r="B166" s="40">
        <v>23</v>
      </c>
      <c r="C166" s="18">
        <f t="shared" si="42"/>
        <v>44353</v>
      </c>
      <c r="D166" s="21" t="str">
        <f t="shared" si="43"/>
        <v>Dimanche</v>
      </c>
      <c r="E166" s="28" t="str">
        <f>IF(OR(D166="Samedi",D166="Dimanche"),"",Données!$C$3)</f>
        <v/>
      </c>
      <c r="F166" s="28" t="str">
        <f>IF(OR(D166="Samedi",D166="Dimanche"),"",Données!$D$3)</f>
        <v/>
      </c>
      <c r="G166" s="28" t="str">
        <f>IF(OR(D166="Samedi",D166="Dimanche"),"",Données!$E$3)</f>
        <v/>
      </c>
      <c r="H166" s="28" t="str">
        <f>IF(OR(D166="Samedi",D166="Dimanche"),"",Données!$F$3)</f>
        <v/>
      </c>
      <c r="I166" s="20" t="str">
        <f t="shared" si="46"/>
        <v/>
      </c>
      <c r="J166" s="20">
        <f t="shared" si="52"/>
        <v>2.7755575615628914E-16</v>
      </c>
      <c r="K166" s="26" t="str" cm="1">
        <f t="array" ref="K166">IF(OR(C166=$U$19:$U$31),"FERIE","")</f>
        <v/>
      </c>
      <c r="L166" s="22"/>
      <c r="M166" s="62"/>
      <c r="N166" s="62"/>
      <c r="O166" s="60"/>
      <c r="P166" s="61"/>
      <c r="Q166" s="61"/>
      <c r="R166" s="60"/>
    </row>
    <row r="167" spans="1:18" ht="14.1" customHeight="1" x14ac:dyDescent="0.2">
      <c r="A167" s="39"/>
      <c r="B167" s="40"/>
      <c r="C167" s="18">
        <f t="shared" si="42"/>
        <v>44354</v>
      </c>
      <c r="D167" s="21" t="str">
        <f t="shared" si="43"/>
        <v>Lundi</v>
      </c>
      <c r="E167" s="28">
        <f>IF(OR(D167="Samedi",D167="Dimanche"),"",Données!$C$3)</f>
        <v>0.35416666666666669</v>
      </c>
      <c r="F167" s="28">
        <f>IF(OR(D167="Samedi",D167="Dimanche"),"",Données!$D$3)</f>
        <v>0.51250000000000007</v>
      </c>
      <c r="G167" s="28">
        <f>IF(OR(D167="Samedi",D167="Dimanche"),"",Données!$E$3)</f>
        <v>0.53680555555555554</v>
      </c>
      <c r="H167" s="28" t="str">
        <f>IF(OR(D167="Samedi",D167="Dimanche"),"",Données!$F$3)</f>
        <v>16:41</v>
      </c>
      <c r="I167" s="20">
        <f t="shared" si="46"/>
        <v>0.31666666666666671</v>
      </c>
      <c r="J167" s="20">
        <f>IF(I167-Données!$C$2&gt;0,I167-Données!$C$2,0)</f>
        <v>5.5511151231257827E-17</v>
      </c>
      <c r="K167" s="26" t="str" cm="1">
        <f t="array" ref="K167">IF(OR(C167=$U$19:$U$31),"FERIE","")</f>
        <v/>
      </c>
      <c r="L167" s="22"/>
      <c r="M167" s="62"/>
      <c r="N167" s="62"/>
      <c r="O167" s="60"/>
      <c r="P167" s="61"/>
      <c r="Q167" s="61"/>
      <c r="R167" s="60"/>
    </row>
    <row r="168" spans="1:18" ht="14.1" customHeight="1" x14ac:dyDescent="0.2">
      <c r="A168" s="39"/>
      <c r="B168" s="40"/>
      <c r="C168" s="18">
        <f t="shared" si="42"/>
        <v>44355</v>
      </c>
      <c r="D168" s="21" t="str">
        <f t="shared" si="43"/>
        <v>Mardi</v>
      </c>
      <c r="E168" s="28">
        <f>IF(OR(D168="Samedi",D168="Dimanche"),"",Données!$C$3)</f>
        <v>0.35416666666666669</v>
      </c>
      <c r="F168" s="28">
        <f>IF(OR(D168="Samedi",D168="Dimanche"),"",Données!$D$3)</f>
        <v>0.51250000000000007</v>
      </c>
      <c r="G168" s="28">
        <f>IF(OR(D168="Samedi",D168="Dimanche"),"",Données!$E$3)</f>
        <v>0.53680555555555554</v>
      </c>
      <c r="H168" s="28" t="str">
        <f>IF(OR(D168="Samedi",D168="Dimanche"),"",Données!$F$3)</f>
        <v>16:41</v>
      </c>
      <c r="I168" s="20">
        <f t="shared" si="46"/>
        <v>0.31666666666666671</v>
      </c>
      <c r="J168" s="20">
        <f>IF(I168-Données!$C$2&gt;0,I168-Données!$C$2,0)</f>
        <v>5.5511151231257827E-17</v>
      </c>
      <c r="K168" s="26" t="str" cm="1">
        <f t="array" ref="K168">IF(OR(C168=$U$19:$U$31),"FERIE","")</f>
        <v/>
      </c>
      <c r="L168" s="22"/>
      <c r="M168" s="62"/>
      <c r="N168" s="62"/>
      <c r="O168" s="60"/>
      <c r="P168" s="61"/>
      <c r="Q168" s="61"/>
      <c r="R168" s="60"/>
    </row>
    <row r="169" spans="1:18" ht="14.1" customHeight="1" x14ac:dyDescent="0.2">
      <c r="A169" s="39"/>
      <c r="B169" s="40"/>
      <c r="C169" s="18">
        <f t="shared" si="42"/>
        <v>44356</v>
      </c>
      <c r="D169" s="21" t="str">
        <f t="shared" si="43"/>
        <v>Mercredi</v>
      </c>
      <c r="E169" s="28">
        <f>IF(OR(D169="Samedi",D169="Dimanche"),"",Données!$C$3)</f>
        <v>0.35416666666666669</v>
      </c>
      <c r="F169" s="28">
        <f>IF(OR(D169="Samedi",D169="Dimanche"),"",Données!$D$3)</f>
        <v>0.51250000000000007</v>
      </c>
      <c r="G169" s="28">
        <f>IF(OR(D169="Samedi",D169="Dimanche"),"",Données!$E$3)</f>
        <v>0.53680555555555554</v>
      </c>
      <c r="H169" s="28" t="str">
        <f>IF(OR(D169="Samedi",D169="Dimanche"),"",Données!$F$3)</f>
        <v>16:41</v>
      </c>
      <c r="I169" s="20">
        <f t="shared" si="46"/>
        <v>0.31666666666666671</v>
      </c>
      <c r="J169" s="20">
        <f>IF(I169-Données!$C$2&gt;0,I169-Données!$C$2,0)</f>
        <v>5.5511151231257827E-17</v>
      </c>
      <c r="K169" s="26" t="str" cm="1">
        <f t="array" ref="K169">IF(OR(C169=$U$19:$U$31),"FERIE","")</f>
        <v/>
      </c>
      <c r="L169" s="22"/>
      <c r="M169" s="62"/>
      <c r="N169" s="62"/>
      <c r="O169" s="60"/>
      <c r="P169" s="61"/>
      <c r="Q169" s="61"/>
      <c r="R169" s="60"/>
    </row>
    <row r="170" spans="1:18" ht="14.1" customHeight="1" x14ac:dyDescent="0.2">
      <c r="A170" s="39"/>
      <c r="B170" s="40"/>
      <c r="C170" s="18">
        <f t="shared" si="42"/>
        <v>44357</v>
      </c>
      <c r="D170" s="21" t="str">
        <f t="shared" si="43"/>
        <v>Jeudi</v>
      </c>
      <c r="E170" s="28">
        <f>IF(OR(D170="Samedi",D170="Dimanche"),"",Données!$C$3)</f>
        <v>0.35416666666666669</v>
      </c>
      <c r="F170" s="28">
        <f>IF(OR(D170="Samedi",D170="Dimanche"),"",Données!$D$3)</f>
        <v>0.51250000000000007</v>
      </c>
      <c r="G170" s="28">
        <f>IF(OR(D170="Samedi",D170="Dimanche"),"",Données!$E$3)</f>
        <v>0.53680555555555554</v>
      </c>
      <c r="H170" s="28" t="str">
        <f>IF(OR(D170="Samedi",D170="Dimanche"),"",Données!$F$3)</f>
        <v>16:41</v>
      </c>
      <c r="I170" s="20">
        <f t="shared" si="46"/>
        <v>0.31666666666666671</v>
      </c>
      <c r="J170" s="20">
        <f>IF(I170-Données!$C$2&gt;0,I170-Données!$C$2,0)</f>
        <v>5.5511151231257827E-17</v>
      </c>
      <c r="K170" s="26" t="str" cm="1">
        <f t="array" ref="K170">IF(OR(C170=$U$19:$U$31),"FERIE","")</f>
        <v/>
      </c>
      <c r="L170" s="22"/>
      <c r="M170" s="62"/>
      <c r="N170" s="62"/>
      <c r="O170" s="60"/>
      <c r="P170" s="61"/>
      <c r="Q170" s="61"/>
      <c r="R170" s="60"/>
    </row>
    <row r="171" spans="1:18" ht="14.1" customHeight="1" x14ac:dyDescent="0.2">
      <c r="A171" s="39"/>
      <c r="B171" s="40"/>
      <c r="C171" s="18">
        <f t="shared" si="42"/>
        <v>44358</v>
      </c>
      <c r="D171" s="21" t="str">
        <f t="shared" si="43"/>
        <v>Vendredi</v>
      </c>
      <c r="E171" s="28">
        <f>IF(OR(D171="Samedi",D171="Dimanche"),"",Données!$C$3)</f>
        <v>0.35416666666666669</v>
      </c>
      <c r="F171" s="28">
        <f>IF(OR(D171="Samedi",D171="Dimanche"),"",Données!$D$3)</f>
        <v>0.51250000000000007</v>
      </c>
      <c r="G171" s="28">
        <f>IF(OR(D171="Samedi",D171="Dimanche"),"",Données!$E$3)</f>
        <v>0.53680555555555554</v>
      </c>
      <c r="H171" s="28" t="str">
        <f>IF(OR(D171="Samedi",D171="Dimanche"),"",Données!$F$3)</f>
        <v>16:41</v>
      </c>
      <c r="I171" s="20">
        <f t="shared" si="46"/>
        <v>0.31666666666666671</v>
      </c>
      <c r="J171" s="20">
        <f>IF(I171-Données!$C$2&gt;0,I171-Données!$C$2,0)</f>
        <v>5.5511151231257827E-17</v>
      </c>
      <c r="K171" s="26" t="str" cm="1">
        <f t="array" ref="K171">IF(OR(C171=$U$19:$U$31),"FERIE","")</f>
        <v/>
      </c>
      <c r="L171" s="22"/>
      <c r="M171" s="62"/>
      <c r="N171" s="62"/>
      <c r="O171" s="60"/>
      <c r="P171" s="61"/>
      <c r="Q171" s="61"/>
      <c r="R171" s="60"/>
    </row>
    <row r="172" spans="1:18" ht="14.1" customHeight="1" x14ac:dyDescent="0.2">
      <c r="A172" s="39"/>
      <c r="B172" s="40"/>
      <c r="C172" s="18">
        <f t="shared" si="42"/>
        <v>44359</v>
      </c>
      <c r="D172" s="21" t="str">
        <f t="shared" si="43"/>
        <v>Samedi</v>
      </c>
      <c r="E172" s="28" t="str">
        <f>IF(OR(D172="Samedi",D172="Dimanche"),"",Données!$C$3)</f>
        <v/>
      </c>
      <c r="F172" s="28" t="str">
        <f>IF(OR(D172="Samedi",D172="Dimanche"),"",Données!$D$3)</f>
        <v/>
      </c>
      <c r="G172" s="28" t="str">
        <f>IF(OR(D172="Samedi",D172="Dimanche"),"",Données!$E$3)</f>
        <v/>
      </c>
      <c r="H172" s="28" t="str">
        <f>IF(OR(D172="Samedi",D172="Dimanche"),"",Données!$F$3)</f>
        <v/>
      </c>
      <c r="I172" s="20" t="str">
        <f t="shared" si="46"/>
        <v/>
      </c>
      <c r="J172" s="20" t="str">
        <f t="shared" ref="J172:J173" si="54">IF(D172="Dimanche",SUM(J166:J170),"")</f>
        <v/>
      </c>
      <c r="K172" s="26" t="str" cm="1">
        <f t="array" ref="K172">IF(OR(C172=$U$19:$U$31),"FERIE","")</f>
        <v/>
      </c>
      <c r="L172" s="22" t="str">
        <f t="shared" ref="L172" si="55">IF(D172="Dimanche",SUM(I166:I172),"")</f>
        <v/>
      </c>
      <c r="M172" s="62"/>
      <c r="N172" s="62"/>
      <c r="O172" s="60"/>
      <c r="P172" s="61"/>
      <c r="Q172" s="61"/>
      <c r="R172" s="60"/>
    </row>
    <row r="173" spans="1:18" ht="14.1" customHeight="1" x14ac:dyDescent="0.2">
      <c r="A173" s="39"/>
      <c r="B173" s="40">
        <v>24</v>
      </c>
      <c r="C173" s="18">
        <f t="shared" si="42"/>
        <v>44360</v>
      </c>
      <c r="D173" s="21" t="str">
        <f t="shared" si="43"/>
        <v>Dimanche</v>
      </c>
      <c r="E173" s="28" t="str">
        <f>IF(OR(D173="Samedi",D173="Dimanche"),"",Données!$C$3)</f>
        <v/>
      </c>
      <c r="F173" s="28" t="str">
        <f>IF(OR(D173="Samedi",D173="Dimanche"),"",Données!$D$3)</f>
        <v/>
      </c>
      <c r="G173" s="28" t="str">
        <f>IF(OR(D173="Samedi",D173="Dimanche"),"",Données!$E$3)</f>
        <v/>
      </c>
      <c r="H173" s="28" t="str">
        <f>IF(OR(D173="Samedi",D173="Dimanche"),"",Données!$F$3)</f>
        <v/>
      </c>
      <c r="I173" s="20" t="str">
        <f t="shared" si="46"/>
        <v/>
      </c>
      <c r="J173" s="20">
        <f t="shared" si="54"/>
        <v>2.7755575615628914E-16</v>
      </c>
      <c r="K173" s="26" t="str" cm="1">
        <f t="array" ref="K173">IF(OR(C173=$U$19:$U$31),"FERIE","")</f>
        <v/>
      </c>
      <c r="L173" s="22"/>
      <c r="M173" s="62"/>
      <c r="N173" s="62"/>
      <c r="O173" s="60"/>
      <c r="P173" s="61"/>
      <c r="Q173" s="61"/>
      <c r="R173" s="60"/>
    </row>
    <row r="174" spans="1:18" ht="14.1" customHeight="1" x14ac:dyDescent="0.2">
      <c r="A174" s="39"/>
      <c r="B174" s="40"/>
      <c r="C174" s="18">
        <f t="shared" si="42"/>
        <v>44361</v>
      </c>
      <c r="D174" s="21" t="str">
        <f t="shared" si="43"/>
        <v>Lundi</v>
      </c>
      <c r="E174" s="28">
        <f>IF(OR(D174="Samedi",D174="Dimanche"),"",Données!$C$3)</f>
        <v>0.35416666666666669</v>
      </c>
      <c r="F174" s="28">
        <f>IF(OR(D174="Samedi",D174="Dimanche"),"",Données!$D$3)</f>
        <v>0.51250000000000007</v>
      </c>
      <c r="G174" s="28">
        <f>IF(OR(D174="Samedi",D174="Dimanche"),"",Données!$E$3)</f>
        <v>0.53680555555555554</v>
      </c>
      <c r="H174" s="28" t="str">
        <f>IF(OR(D174="Samedi",D174="Dimanche"),"",Données!$F$3)</f>
        <v>16:41</v>
      </c>
      <c r="I174" s="20">
        <f t="shared" si="46"/>
        <v>0.31666666666666671</v>
      </c>
      <c r="J174" s="20">
        <f>IF(I174-Données!$C$2&gt;0,I174-Données!$C$2,0)</f>
        <v>5.5511151231257827E-17</v>
      </c>
      <c r="K174" s="26" t="str" cm="1">
        <f t="array" ref="K174">IF(OR(C174=$U$19:$U$31),"FERIE","")</f>
        <v/>
      </c>
      <c r="L174" s="22"/>
      <c r="M174" s="62"/>
      <c r="N174" s="62"/>
      <c r="O174" s="60"/>
      <c r="P174" s="61"/>
      <c r="Q174" s="61"/>
      <c r="R174" s="60"/>
    </row>
    <row r="175" spans="1:18" ht="14.1" customHeight="1" x14ac:dyDescent="0.2">
      <c r="A175" s="39"/>
      <c r="B175" s="40"/>
      <c r="C175" s="18">
        <f t="shared" si="42"/>
        <v>44362</v>
      </c>
      <c r="D175" s="21" t="str">
        <f t="shared" si="43"/>
        <v>Mardi</v>
      </c>
      <c r="E175" s="28">
        <f>IF(OR(D175="Samedi",D175="Dimanche"),"",Données!$C$3)</f>
        <v>0.35416666666666669</v>
      </c>
      <c r="F175" s="28">
        <f>IF(OR(D175="Samedi",D175="Dimanche"),"",Données!$D$3)</f>
        <v>0.51250000000000007</v>
      </c>
      <c r="G175" s="28">
        <f>IF(OR(D175="Samedi",D175="Dimanche"),"",Données!$E$3)</f>
        <v>0.53680555555555554</v>
      </c>
      <c r="H175" s="28" t="str">
        <f>IF(OR(D175="Samedi",D175="Dimanche"),"",Données!$F$3)</f>
        <v>16:41</v>
      </c>
      <c r="I175" s="20">
        <f t="shared" si="46"/>
        <v>0.31666666666666671</v>
      </c>
      <c r="J175" s="20">
        <f>IF(I175-Données!$C$2&gt;0,I175-Données!$C$2,0)</f>
        <v>5.5511151231257827E-17</v>
      </c>
      <c r="K175" s="26" t="str" cm="1">
        <f t="array" ref="K175">IF(OR(C175=$U$19:$U$31),"FERIE","")</f>
        <v/>
      </c>
      <c r="L175" s="22"/>
      <c r="M175" s="62"/>
      <c r="N175" s="62"/>
      <c r="O175" s="60"/>
      <c r="P175" s="61"/>
      <c r="Q175" s="61"/>
      <c r="R175" s="60"/>
    </row>
    <row r="176" spans="1:18" ht="14.1" customHeight="1" x14ac:dyDescent="0.2">
      <c r="A176" s="39"/>
      <c r="B176" s="40"/>
      <c r="C176" s="18">
        <f t="shared" si="42"/>
        <v>44363</v>
      </c>
      <c r="D176" s="21" t="str">
        <f t="shared" si="43"/>
        <v>Mercredi</v>
      </c>
      <c r="E176" s="28">
        <f>IF(OR(D176="Samedi",D176="Dimanche"),"",Données!$C$3)</f>
        <v>0.35416666666666669</v>
      </c>
      <c r="F176" s="28">
        <f>IF(OR(D176="Samedi",D176="Dimanche"),"",Données!$D$3)</f>
        <v>0.51250000000000007</v>
      </c>
      <c r="G176" s="28">
        <f>IF(OR(D176="Samedi",D176="Dimanche"),"",Données!$E$3)</f>
        <v>0.53680555555555554</v>
      </c>
      <c r="H176" s="28" t="str">
        <f>IF(OR(D176="Samedi",D176="Dimanche"),"",Données!$F$3)</f>
        <v>16:41</v>
      </c>
      <c r="I176" s="20">
        <f t="shared" si="46"/>
        <v>0.31666666666666671</v>
      </c>
      <c r="J176" s="20">
        <f>IF(I176-Données!$C$2&gt;0,I176-Données!$C$2,0)</f>
        <v>5.5511151231257827E-17</v>
      </c>
      <c r="K176" s="26" t="str" cm="1">
        <f t="array" ref="K176">IF(OR(C176=$U$19:$U$31),"FERIE","")</f>
        <v/>
      </c>
      <c r="L176" s="22"/>
      <c r="M176" s="62"/>
      <c r="N176" s="62"/>
      <c r="O176" s="60"/>
      <c r="P176" s="61"/>
      <c r="Q176" s="61"/>
      <c r="R176" s="60"/>
    </row>
    <row r="177" spans="1:18" ht="14.1" customHeight="1" x14ac:dyDescent="0.2">
      <c r="A177" s="39"/>
      <c r="B177" s="40"/>
      <c r="C177" s="18">
        <f t="shared" si="42"/>
        <v>44364</v>
      </c>
      <c r="D177" s="21" t="str">
        <f t="shared" si="43"/>
        <v>Jeudi</v>
      </c>
      <c r="E177" s="28">
        <f>IF(OR(D177="Samedi",D177="Dimanche"),"",Données!$C$3)</f>
        <v>0.35416666666666669</v>
      </c>
      <c r="F177" s="28">
        <f>IF(OR(D177="Samedi",D177="Dimanche"),"",Données!$D$3)</f>
        <v>0.51250000000000007</v>
      </c>
      <c r="G177" s="28">
        <f>IF(OR(D177="Samedi",D177="Dimanche"),"",Données!$E$3)</f>
        <v>0.53680555555555554</v>
      </c>
      <c r="H177" s="28" t="str">
        <f>IF(OR(D177="Samedi",D177="Dimanche"),"",Données!$F$3)</f>
        <v>16:41</v>
      </c>
      <c r="I177" s="20">
        <f t="shared" si="46"/>
        <v>0.31666666666666671</v>
      </c>
      <c r="J177" s="20">
        <f>IF(I177-Données!$C$2&gt;0,I177-Données!$C$2,0)</f>
        <v>5.5511151231257827E-17</v>
      </c>
      <c r="K177" s="26" t="str" cm="1">
        <f t="array" ref="K177">IF(OR(C177=$U$19:$U$31),"FERIE","")</f>
        <v/>
      </c>
      <c r="L177" s="22"/>
      <c r="M177" s="62"/>
      <c r="N177" s="62"/>
      <c r="O177" s="60"/>
      <c r="P177" s="61"/>
      <c r="Q177" s="61"/>
      <c r="R177" s="60"/>
    </row>
    <row r="178" spans="1:18" ht="14.1" customHeight="1" x14ac:dyDescent="0.2">
      <c r="A178" s="39"/>
      <c r="B178" s="40"/>
      <c r="C178" s="18">
        <f t="shared" si="42"/>
        <v>44365</v>
      </c>
      <c r="D178" s="21" t="str">
        <f t="shared" si="43"/>
        <v>Vendredi</v>
      </c>
      <c r="E178" s="28">
        <f>IF(OR(D178="Samedi",D178="Dimanche"),"",Données!$C$3)</f>
        <v>0.35416666666666669</v>
      </c>
      <c r="F178" s="28">
        <f>IF(OR(D178="Samedi",D178="Dimanche"),"",Données!$D$3)</f>
        <v>0.51250000000000007</v>
      </c>
      <c r="G178" s="28">
        <f>IF(OR(D178="Samedi",D178="Dimanche"),"",Données!$E$3)</f>
        <v>0.53680555555555554</v>
      </c>
      <c r="H178" s="28" t="str">
        <f>IF(OR(D178="Samedi",D178="Dimanche"),"",Données!$F$3)</f>
        <v>16:41</v>
      </c>
      <c r="I178" s="20">
        <f t="shared" si="46"/>
        <v>0.31666666666666671</v>
      </c>
      <c r="J178" s="20">
        <f>IF(I178-Données!$C$2&gt;0,I178-Données!$C$2,0)</f>
        <v>5.5511151231257827E-17</v>
      </c>
      <c r="K178" s="26" t="str" cm="1">
        <f t="array" ref="K178">IF(OR(C178=$U$19:$U$31),"FERIE","")</f>
        <v/>
      </c>
      <c r="L178" s="22"/>
      <c r="M178" s="62"/>
      <c r="N178" s="62"/>
      <c r="O178" s="60"/>
      <c r="P178" s="61"/>
      <c r="Q178" s="61"/>
      <c r="R178" s="60"/>
    </row>
    <row r="179" spans="1:18" ht="14.1" customHeight="1" x14ac:dyDescent="0.2">
      <c r="A179" s="39"/>
      <c r="B179" s="40"/>
      <c r="C179" s="18">
        <f t="shared" si="42"/>
        <v>44366</v>
      </c>
      <c r="D179" s="21" t="str">
        <f t="shared" si="43"/>
        <v>Samedi</v>
      </c>
      <c r="E179" s="28" t="str">
        <f>IF(OR(D179="Samedi",D179="Dimanche"),"",Données!$C$3)</f>
        <v/>
      </c>
      <c r="F179" s="28" t="str">
        <f>IF(OR(D179="Samedi",D179="Dimanche"),"",Données!$D$3)</f>
        <v/>
      </c>
      <c r="G179" s="28" t="str">
        <f>IF(OR(D179="Samedi",D179="Dimanche"),"",Données!$E$3)</f>
        <v/>
      </c>
      <c r="H179" s="28" t="str">
        <f>IF(OR(D179="Samedi",D179="Dimanche"),"",Données!$F$3)</f>
        <v/>
      </c>
      <c r="I179" s="20" t="str">
        <f t="shared" si="46"/>
        <v/>
      </c>
      <c r="J179" s="20" t="str">
        <f t="shared" ref="J179:J180" si="56">IF(D179="Dimanche",SUM(J173:J177),"")</f>
        <v/>
      </c>
      <c r="K179" s="26" t="str" cm="1">
        <f t="array" ref="K179">IF(OR(C179=$U$19:$U$31),"FERIE","")</f>
        <v/>
      </c>
      <c r="L179" s="22" t="str">
        <f t="shared" ref="L179" si="57">IF(D179="Dimanche",SUM(I173:I179),"")</f>
        <v/>
      </c>
      <c r="M179" s="62"/>
      <c r="N179" s="62"/>
      <c r="O179" s="60"/>
      <c r="P179" s="61"/>
      <c r="Q179" s="61"/>
      <c r="R179" s="60"/>
    </row>
    <row r="180" spans="1:18" ht="14.1" customHeight="1" x14ac:dyDescent="0.2">
      <c r="A180" s="39"/>
      <c r="B180" s="40">
        <v>25</v>
      </c>
      <c r="C180" s="18">
        <f t="shared" si="42"/>
        <v>44367</v>
      </c>
      <c r="D180" s="21" t="str">
        <f t="shared" si="43"/>
        <v>Dimanche</v>
      </c>
      <c r="E180" s="28" t="str">
        <f>IF(OR(D180="Samedi",D180="Dimanche"),"",Données!$C$3)</f>
        <v/>
      </c>
      <c r="F180" s="28" t="str">
        <f>IF(OR(D180="Samedi",D180="Dimanche"),"",Données!$D$3)</f>
        <v/>
      </c>
      <c r="G180" s="28" t="str">
        <f>IF(OR(D180="Samedi",D180="Dimanche"),"",Données!$E$3)</f>
        <v/>
      </c>
      <c r="H180" s="28" t="str">
        <f>IF(OR(D180="Samedi",D180="Dimanche"),"",Données!$F$3)</f>
        <v/>
      </c>
      <c r="I180" s="20" t="str">
        <f t="shared" si="46"/>
        <v/>
      </c>
      <c r="J180" s="20">
        <f t="shared" si="56"/>
        <v>2.7755575615628914E-16</v>
      </c>
      <c r="K180" s="26" t="str" cm="1">
        <f t="array" ref="K180">IF(OR(C180=$U$19:$U$31),"FERIE","")</f>
        <v/>
      </c>
      <c r="L180" s="22"/>
      <c r="M180" s="62"/>
      <c r="N180" s="62"/>
      <c r="O180" s="60"/>
      <c r="P180" s="61"/>
      <c r="Q180" s="61"/>
      <c r="R180" s="60"/>
    </row>
    <row r="181" spans="1:18" ht="14.1" customHeight="1" x14ac:dyDescent="0.2">
      <c r="A181" s="39"/>
      <c r="B181" s="40"/>
      <c r="C181" s="18">
        <f t="shared" si="42"/>
        <v>44368</v>
      </c>
      <c r="D181" s="21" t="str">
        <f t="shared" si="43"/>
        <v>Lundi</v>
      </c>
      <c r="E181" s="28">
        <f>IF(OR(D181="Samedi",D181="Dimanche"),"",Données!$C$3)</f>
        <v>0.35416666666666669</v>
      </c>
      <c r="F181" s="28">
        <f>IF(OR(D181="Samedi",D181="Dimanche"),"",Données!$D$3)</f>
        <v>0.51250000000000007</v>
      </c>
      <c r="G181" s="28">
        <f>IF(OR(D181="Samedi",D181="Dimanche"),"",Données!$E$3)</f>
        <v>0.53680555555555554</v>
      </c>
      <c r="H181" s="28" t="str">
        <f>IF(OR(D181="Samedi",D181="Dimanche"),"",Données!$F$3)</f>
        <v>16:41</v>
      </c>
      <c r="I181" s="20">
        <f t="shared" si="46"/>
        <v>0.31666666666666671</v>
      </c>
      <c r="J181" s="20">
        <f>IF(I181-Données!$C$2&gt;0,I181-Données!$C$2,0)</f>
        <v>5.5511151231257827E-17</v>
      </c>
      <c r="K181" s="26" t="str" cm="1">
        <f t="array" ref="K181">IF(OR(C181=$U$19:$U$31),"FERIE","")</f>
        <v/>
      </c>
      <c r="L181" s="22"/>
      <c r="M181" s="62"/>
      <c r="N181" s="62"/>
      <c r="O181" s="60"/>
      <c r="P181" s="61"/>
      <c r="Q181" s="61"/>
      <c r="R181" s="60"/>
    </row>
    <row r="182" spans="1:18" ht="14.1" customHeight="1" x14ac:dyDescent="0.2">
      <c r="A182" s="39"/>
      <c r="B182" s="40"/>
      <c r="C182" s="18">
        <f t="shared" si="42"/>
        <v>44369</v>
      </c>
      <c r="D182" s="21" t="str">
        <f t="shared" si="43"/>
        <v>Mardi</v>
      </c>
      <c r="E182" s="28">
        <f>IF(OR(D182="Samedi",D182="Dimanche"),"",Données!$C$3)</f>
        <v>0.35416666666666669</v>
      </c>
      <c r="F182" s="28">
        <f>IF(OR(D182="Samedi",D182="Dimanche"),"",Données!$D$3)</f>
        <v>0.51250000000000007</v>
      </c>
      <c r="G182" s="28">
        <f>IF(OR(D182="Samedi",D182="Dimanche"),"",Données!$E$3)</f>
        <v>0.53680555555555554</v>
      </c>
      <c r="H182" s="28" t="str">
        <f>IF(OR(D182="Samedi",D182="Dimanche"),"",Données!$F$3)</f>
        <v>16:41</v>
      </c>
      <c r="I182" s="20">
        <f t="shared" si="46"/>
        <v>0.31666666666666671</v>
      </c>
      <c r="J182" s="20">
        <f>IF(I182-Données!$C$2&gt;0,I182-Données!$C$2,0)</f>
        <v>5.5511151231257827E-17</v>
      </c>
      <c r="K182" s="26" t="str" cm="1">
        <f t="array" ref="K182">IF(OR(C182=$U$19:$U$31),"FERIE","")</f>
        <v/>
      </c>
      <c r="L182" s="22"/>
      <c r="M182" s="62"/>
      <c r="N182" s="62"/>
      <c r="O182" s="60"/>
      <c r="P182" s="61"/>
      <c r="Q182" s="61"/>
      <c r="R182" s="60"/>
    </row>
    <row r="183" spans="1:18" ht="14.1" customHeight="1" x14ac:dyDescent="0.2">
      <c r="A183" s="39"/>
      <c r="B183" s="40"/>
      <c r="C183" s="18">
        <f t="shared" si="42"/>
        <v>44370</v>
      </c>
      <c r="D183" s="21" t="str">
        <f t="shared" si="43"/>
        <v>Mercredi</v>
      </c>
      <c r="E183" s="28">
        <f>IF(OR(D183="Samedi",D183="Dimanche"),"",Données!$C$3)</f>
        <v>0.35416666666666669</v>
      </c>
      <c r="F183" s="28">
        <f>IF(OR(D183="Samedi",D183="Dimanche"),"",Données!$D$3)</f>
        <v>0.51250000000000007</v>
      </c>
      <c r="G183" s="28">
        <f>IF(OR(D183="Samedi",D183="Dimanche"),"",Données!$E$3)</f>
        <v>0.53680555555555554</v>
      </c>
      <c r="H183" s="28" t="str">
        <f>IF(OR(D183="Samedi",D183="Dimanche"),"",Données!$F$3)</f>
        <v>16:41</v>
      </c>
      <c r="I183" s="20">
        <f t="shared" si="46"/>
        <v>0.31666666666666671</v>
      </c>
      <c r="J183" s="20">
        <f>IF(I183-Données!$C$2&gt;0,I183-Données!$C$2,0)</f>
        <v>5.5511151231257827E-17</v>
      </c>
      <c r="K183" s="26" t="str" cm="1">
        <f t="array" ref="K183">IF(OR(C183=$U$19:$U$31),"FERIE","")</f>
        <v/>
      </c>
      <c r="L183" s="22"/>
      <c r="M183" s="62"/>
      <c r="N183" s="62"/>
      <c r="O183" s="60"/>
      <c r="P183" s="61"/>
      <c r="Q183" s="61"/>
      <c r="R183" s="60"/>
    </row>
    <row r="184" spans="1:18" ht="14.1" customHeight="1" x14ac:dyDescent="0.2">
      <c r="A184" s="39"/>
      <c r="B184" s="40"/>
      <c r="C184" s="18">
        <f t="shared" si="42"/>
        <v>44371</v>
      </c>
      <c r="D184" s="21" t="str">
        <f t="shared" si="43"/>
        <v>Jeudi</v>
      </c>
      <c r="E184" s="28">
        <f>IF(OR(D184="Samedi",D184="Dimanche"),"",Données!$C$3)</f>
        <v>0.35416666666666669</v>
      </c>
      <c r="F184" s="28">
        <f>IF(OR(D184="Samedi",D184="Dimanche"),"",Données!$D$3)</f>
        <v>0.51250000000000007</v>
      </c>
      <c r="G184" s="28">
        <f>IF(OR(D184="Samedi",D184="Dimanche"),"",Données!$E$3)</f>
        <v>0.53680555555555554</v>
      </c>
      <c r="H184" s="28" t="str">
        <f>IF(OR(D184="Samedi",D184="Dimanche"),"",Données!$F$3)</f>
        <v>16:41</v>
      </c>
      <c r="I184" s="20">
        <f t="shared" si="46"/>
        <v>0.31666666666666671</v>
      </c>
      <c r="J184" s="20">
        <f>IF(I184-Données!$C$2&gt;0,I184-Données!$C$2,0)</f>
        <v>5.5511151231257827E-17</v>
      </c>
      <c r="K184" s="26" t="str" cm="1">
        <f t="array" ref="K184">IF(OR(C184=$U$19:$U$31),"FERIE","")</f>
        <v/>
      </c>
      <c r="L184" s="22"/>
      <c r="M184" s="62"/>
      <c r="N184" s="62"/>
      <c r="O184" s="60"/>
      <c r="P184" s="61"/>
      <c r="Q184" s="61"/>
      <c r="R184" s="60"/>
    </row>
    <row r="185" spans="1:18" ht="14.1" customHeight="1" x14ac:dyDescent="0.2">
      <c r="A185" s="39"/>
      <c r="B185" s="40"/>
      <c r="C185" s="18">
        <f t="shared" si="42"/>
        <v>44372</v>
      </c>
      <c r="D185" s="21" t="str">
        <f t="shared" si="43"/>
        <v>Vendredi</v>
      </c>
      <c r="E185" s="28">
        <f>IF(OR(D185="Samedi",D185="Dimanche"),"",Données!$C$3)</f>
        <v>0.35416666666666669</v>
      </c>
      <c r="F185" s="28">
        <f>IF(OR(D185="Samedi",D185="Dimanche"),"",Données!$D$3)</f>
        <v>0.51250000000000007</v>
      </c>
      <c r="G185" s="28">
        <f>IF(OR(D185="Samedi",D185="Dimanche"),"",Données!$E$3)</f>
        <v>0.53680555555555554</v>
      </c>
      <c r="H185" s="28" t="str">
        <f>IF(OR(D185="Samedi",D185="Dimanche"),"",Données!$F$3)</f>
        <v>16:41</v>
      </c>
      <c r="I185" s="20">
        <f t="shared" si="46"/>
        <v>0.31666666666666671</v>
      </c>
      <c r="J185" s="20">
        <f>IF(I185-Données!$C$2&gt;0,I185-Données!$C$2,0)</f>
        <v>5.5511151231257827E-17</v>
      </c>
      <c r="K185" s="26" t="str" cm="1">
        <f t="array" ref="K185">IF(OR(C185=$U$19:$U$31),"FERIE","")</f>
        <v/>
      </c>
      <c r="L185" s="22"/>
      <c r="M185" s="62"/>
      <c r="N185" s="62"/>
      <c r="O185" s="60"/>
      <c r="P185" s="61"/>
      <c r="Q185" s="61"/>
      <c r="R185" s="60"/>
    </row>
    <row r="186" spans="1:18" ht="14.1" customHeight="1" x14ac:dyDescent="0.2">
      <c r="A186" s="39"/>
      <c r="B186" s="40"/>
      <c r="C186" s="18">
        <f t="shared" si="42"/>
        <v>44373</v>
      </c>
      <c r="D186" s="21" t="str">
        <f t="shared" si="43"/>
        <v>Samedi</v>
      </c>
      <c r="E186" s="28" t="str">
        <f>IF(OR(D186="Samedi",D186="Dimanche"),"",Données!$C$3)</f>
        <v/>
      </c>
      <c r="F186" s="28" t="str">
        <f>IF(OR(D186="Samedi",D186="Dimanche"),"",Données!$D$3)</f>
        <v/>
      </c>
      <c r="G186" s="28" t="str">
        <f>IF(OR(D186="Samedi",D186="Dimanche"),"",Données!$E$3)</f>
        <v/>
      </c>
      <c r="H186" s="28" t="str">
        <f>IF(OR(D186="Samedi",D186="Dimanche"),"",Données!$F$3)</f>
        <v/>
      </c>
      <c r="I186" s="20" t="str">
        <f t="shared" si="46"/>
        <v/>
      </c>
      <c r="J186" s="20" t="str">
        <f t="shared" ref="J186:J187" si="58">IF(D186="Dimanche",SUM(J180:J184),"")</f>
        <v/>
      </c>
      <c r="K186" s="26" t="str" cm="1">
        <f t="array" ref="K186">IF(OR(C186=$U$19:$U$31),"FERIE","")</f>
        <v/>
      </c>
      <c r="L186" s="22" t="str">
        <f t="shared" ref="L186" si="59">IF(D186="Dimanche",SUM(I180:I186),"")</f>
        <v/>
      </c>
      <c r="M186" s="62"/>
      <c r="N186" s="62"/>
      <c r="O186" s="60"/>
      <c r="P186" s="61"/>
      <c r="Q186" s="61"/>
      <c r="R186" s="60"/>
    </row>
    <row r="187" spans="1:18" ht="14.1" customHeight="1" x14ac:dyDescent="0.2">
      <c r="A187" s="39"/>
      <c r="B187" s="40">
        <v>26</v>
      </c>
      <c r="C187" s="18">
        <f t="shared" si="42"/>
        <v>44374</v>
      </c>
      <c r="D187" s="21" t="str">
        <f t="shared" si="43"/>
        <v>Dimanche</v>
      </c>
      <c r="E187" s="28" t="str">
        <f>IF(OR(D187="Samedi",D187="Dimanche"),"",Données!$C$3)</f>
        <v/>
      </c>
      <c r="F187" s="28" t="str">
        <f>IF(OR(D187="Samedi",D187="Dimanche"),"",Données!$D$3)</f>
        <v/>
      </c>
      <c r="G187" s="28" t="str">
        <f>IF(OR(D187="Samedi",D187="Dimanche"),"",Données!$E$3)</f>
        <v/>
      </c>
      <c r="H187" s="28" t="str">
        <f>IF(OR(D187="Samedi",D187="Dimanche"),"",Données!$F$3)</f>
        <v/>
      </c>
      <c r="I187" s="20" t="str">
        <f t="shared" si="46"/>
        <v/>
      </c>
      <c r="J187" s="20">
        <f t="shared" si="58"/>
        <v>2.7755575615628914E-16</v>
      </c>
      <c r="K187" s="26" t="str" cm="1">
        <f t="array" ref="K187">IF(OR(C187=$U$19:$U$31),"FERIE","")</f>
        <v/>
      </c>
      <c r="L187" s="22"/>
      <c r="M187" s="62"/>
      <c r="N187" s="62"/>
      <c r="O187" s="60"/>
      <c r="P187" s="61"/>
      <c r="Q187" s="61"/>
      <c r="R187" s="60"/>
    </row>
    <row r="188" spans="1:18" ht="14.1" customHeight="1" x14ac:dyDescent="0.2">
      <c r="A188" s="39"/>
      <c r="B188" s="40"/>
      <c r="C188" s="18">
        <f t="shared" si="42"/>
        <v>44375</v>
      </c>
      <c r="D188" s="21" t="str">
        <f t="shared" si="43"/>
        <v>Lundi</v>
      </c>
      <c r="E188" s="28">
        <f>IF(OR(D188="Samedi",D188="Dimanche"),"",Données!$C$3)</f>
        <v>0.35416666666666669</v>
      </c>
      <c r="F188" s="28">
        <f>IF(OR(D188="Samedi",D188="Dimanche"),"",Données!$D$3)</f>
        <v>0.51250000000000007</v>
      </c>
      <c r="G188" s="28">
        <f>IF(OR(D188="Samedi",D188="Dimanche"),"",Données!$E$3)</f>
        <v>0.53680555555555554</v>
      </c>
      <c r="H188" s="28" t="str">
        <f>IF(OR(D188="Samedi",D188="Dimanche"),"",Données!$F$3)</f>
        <v>16:41</v>
      </c>
      <c r="I188" s="20">
        <f t="shared" si="46"/>
        <v>0.31666666666666671</v>
      </c>
      <c r="J188" s="20">
        <f>IF(I188-Données!$C$2&gt;0,I188-Données!$C$2,0)</f>
        <v>5.5511151231257827E-17</v>
      </c>
      <c r="K188" s="26" t="str" cm="1">
        <f t="array" ref="K188">IF(OR(C188=$U$19:$U$31),"FERIE","")</f>
        <v/>
      </c>
      <c r="L188" s="22"/>
      <c r="M188" s="62"/>
      <c r="N188" s="62"/>
      <c r="O188" s="60"/>
      <c r="P188" s="61"/>
      <c r="Q188" s="61"/>
      <c r="R188" s="60"/>
    </row>
    <row r="189" spans="1:18" ht="14.1" customHeight="1" x14ac:dyDescent="0.2">
      <c r="A189" s="39"/>
      <c r="B189" s="40"/>
      <c r="C189" s="18">
        <f t="shared" si="42"/>
        <v>44376</v>
      </c>
      <c r="D189" s="21" t="str">
        <f t="shared" si="43"/>
        <v>Mardi</v>
      </c>
      <c r="E189" s="28">
        <f>IF(OR(D189="Samedi",D189="Dimanche"),"",Données!$C$3)</f>
        <v>0.35416666666666669</v>
      </c>
      <c r="F189" s="28">
        <f>IF(OR(D189="Samedi",D189="Dimanche"),"",Données!$D$3)</f>
        <v>0.51250000000000007</v>
      </c>
      <c r="G189" s="28">
        <f>IF(OR(D189="Samedi",D189="Dimanche"),"",Données!$E$3)</f>
        <v>0.53680555555555554</v>
      </c>
      <c r="H189" s="28" t="str">
        <f>IF(OR(D189="Samedi",D189="Dimanche"),"",Données!$F$3)</f>
        <v>16:41</v>
      </c>
      <c r="I189" s="20">
        <f t="shared" si="46"/>
        <v>0.31666666666666671</v>
      </c>
      <c r="J189" s="20">
        <f>IF(I189-Données!$C$2&gt;0,I189-Données!$C$2,0)</f>
        <v>5.5511151231257827E-17</v>
      </c>
      <c r="K189" s="26" t="str" cm="1">
        <f t="array" ref="K189">IF(OR(C189=$U$19:$U$31),"FERIE","")</f>
        <v/>
      </c>
      <c r="L189" s="22"/>
      <c r="M189" s="62"/>
      <c r="N189" s="62"/>
      <c r="O189" s="60"/>
      <c r="P189" s="61"/>
      <c r="Q189" s="61"/>
      <c r="R189" s="60"/>
    </row>
    <row r="190" spans="1:18" ht="14.1" customHeight="1" x14ac:dyDescent="0.2">
      <c r="A190" s="39"/>
      <c r="B190" s="40"/>
      <c r="C190" s="18">
        <f t="shared" si="42"/>
        <v>44377</v>
      </c>
      <c r="D190" s="21" t="str">
        <f t="shared" si="43"/>
        <v>Mercredi</v>
      </c>
      <c r="E190" s="28">
        <f>IF(OR(D190="Samedi",D190="Dimanche"),"",Données!$C$3)</f>
        <v>0.35416666666666669</v>
      </c>
      <c r="F190" s="28">
        <f>IF(OR(D190="Samedi",D190="Dimanche"),"",Données!$D$3)</f>
        <v>0.51250000000000007</v>
      </c>
      <c r="G190" s="28">
        <f>IF(OR(D190="Samedi",D190="Dimanche"),"",Données!$E$3)</f>
        <v>0.53680555555555554</v>
      </c>
      <c r="H190" s="28" t="str">
        <f>IF(OR(D190="Samedi",D190="Dimanche"),"",Données!$F$3)</f>
        <v>16:41</v>
      </c>
      <c r="I190" s="20">
        <f t="shared" si="46"/>
        <v>0.31666666666666671</v>
      </c>
      <c r="J190" s="20">
        <f>IF(I190-Données!$C$2&gt;0,I190-Données!$C$2,0)</f>
        <v>5.5511151231257827E-17</v>
      </c>
      <c r="K190" s="26" t="str" cm="1">
        <f t="array" ref="K190">IF(OR(C190=$U$19:$U$31),"FERIE","")</f>
        <v/>
      </c>
      <c r="L190" s="22"/>
      <c r="M190" s="62"/>
      <c r="N190" s="62"/>
      <c r="O190" s="60"/>
      <c r="P190" s="61"/>
      <c r="Q190" s="61"/>
      <c r="R190" s="60"/>
    </row>
    <row r="191" spans="1:18" ht="14.1" customHeight="1" x14ac:dyDescent="0.2">
      <c r="A191" s="39" t="str">
        <f t="shared" ref="A191" si="60">VLOOKUP(MONTH($C191),$V$8:$W$19,2,0)</f>
        <v>JUILLET</v>
      </c>
      <c r="B191" s="40"/>
      <c r="C191" s="18">
        <f t="shared" si="42"/>
        <v>44378</v>
      </c>
      <c r="D191" s="21" t="str">
        <f t="shared" si="43"/>
        <v>Jeudi</v>
      </c>
      <c r="E191" s="28">
        <f>IF(OR(D191="Samedi",D191="Dimanche"),"",Données!$C$3)</f>
        <v>0.35416666666666669</v>
      </c>
      <c r="F191" s="28">
        <f>IF(OR(D191="Samedi",D191="Dimanche"),"",Données!$D$3)</f>
        <v>0.51250000000000007</v>
      </c>
      <c r="G191" s="28">
        <f>IF(OR(D191="Samedi",D191="Dimanche"),"",Données!$E$3)</f>
        <v>0.53680555555555554</v>
      </c>
      <c r="H191" s="28" t="str">
        <f>IF(OR(D191="Samedi",D191="Dimanche"),"",Données!$F$3)</f>
        <v>16:41</v>
      </c>
      <c r="I191" s="20">
        <f t="shared" si="46"/>
        <v>0.31666666666666671</v>
      </c>
      <c r="J191" s="20">
        <f>IF(I191-Données!$C$2&gt;0,I191-Données!$C$2,0)</f>
        <v>5.5511151231257827E-17</v>
      </c>
      <c r="K191" s="26" t="str" cm="1">
        <f t="array" ref="K191">IF(OR(C191=$U$19:$U$31),"FERIE","")</f>
        <v/>
      </c>
      <c r="L191" s="22"/>
      <c r="M191" s="62">
        <f>SUMIF(K191:K221,"HCR",J191:J221)</f>
        <v>0</v>
      </c>
      <c r="N191" s="62">
        <f>SUMIF(K191:K221,"HPL",J191:J221)</f>
        <v>0</v>
      </c>
      <c r="O191" s="60">
        <f>N191*24</f>
        <v>0</v>
      </c>
      <c r="P191" s="61"/>
      <c r="Q191" s="61"/>
      <c r="R191" s="60">
        <f>O191-(P191+Q191)</f>
        <v>0</v>
      </c>
    </row>
    <row r="192" spans="1:18" ht="14.1" customHeight="1" x14ac:dyDescent="0.2">
      <c r="A192" s="39"/>
      <c r="B192" s="40"/>
      <c r="C192" s="18">
        <f t="shared" si="42"/>
        <v>44379</v>
      </c>
      <c r="D192" s="21" t="str">
        <f t="shared" si="43"/>
        <v>Vendredi</v>
      </c>
      <c r="E192" s="28">
        <f>IF(OR(D192="Samedi",D192="Dimanche"),"",Données!$C$3)</f>
        <v>0.35416666666666669</v>
      </c>
      <c r="F192" s="28">
        <f>IF(OR(D192="Samedi",D192="Dimanche"),"",Données!$D$3)</f>
        <v>0.51250000000000007</v>
      </c>
      <c r="G192" s="28">
        <f>IF(OR(D192="Samedi",D192="Dimanche"),"",Données!$E$3)</f>
        <v>0.53680555555555554</v>
      </c>
      <c r="H192" s="28" t="str">
        <f>IF(OR(D192="Samedi",D192="Dimanche"),"",Données!$F$3)</f>
        <v>16:41</v>
      </c>
      <c r="I192" s="20">
        <f t="shared" si="46"/>
        <v>0.31666666666666671</v>
      </c>
      <c r="J192" s="20">
        <f>IF(I192-Données!$C$2&gt;0,I192-Données!$C$2,0)</f>
        <v>5.5511151231257827E-17</v>
      </c>
      <c r="K192" s="26" t="str" cm="1">
        <f t="array" ref="K192">IF(OR(C192=$U$19:$U$31),"FERIE","")</f>
        <v/>
      </c>
      <c r="L192" s="22"/>
      <c r="M192" s="62"/>
      <c r="N192" s="62"/>
      <c r="O192" s="60"/>
      <c r="P192" s="61"/>
      <c r="Q192" s="61"/>
      <c r="R192" s="60"/>
    </row>
    <row r="193" spans="1:18" ht="14.1" customHeight="1" x14ac:dyDescent="0.2">
      <c r="A193" s="39"/>
      <c r="B193" s="40"/>
      <c r="C193" s="18">
        <f t="shared" si="42"/>
        <v>44380</v>
      </c>
      <c r="D193" s="21" t="str">
        <f t="shared" si="43"/>
        <v>Samedi</v>
      </c>
      <c r="E193" s="28" t="str">
        <f>IF(OR(D193="Samedi",D193="Dimanche"),"",Données!$C$3)</f>
        <v/>
      </c>
      <c r="F193" s="28" t="str">
        <f>IF(OR(D193="Samedi",D193="Dimanche"),"",Données!$D$3)</f>
        <v/>
      </c>
      <c r="G193" s="28" t="str">
        <f>IF(OR(D193="Samedi",D193="Dimanche"),"",Données!$E$3)</f>
        <v/>
      </c>
      <c r="H193" s="28" t="str">
        <f>IF(OR(D193="Samedi",D193="Dimanche"),"",Données!$F$3)</f>
        <v/>
      </c>
      <c r="I193" s="20" t="str">
        <f t="shared" si="46"/>
        <v/>
      </c>
      <c r="J193" s="20" t="str">
        <f t="shared" ref="J193:J194" si="61">IF(D193="Dimanche",SUM(J187:J191),"")</f>
        <v/>
      </c>
      <c r="K193" s="26" t="str" cm="1">
        <f t="array" ref="K193">IF(OR(C193=$U$19:$U$31),"FERIE","")</f>
        <v/>
      </c>
      <c r="L193" s="22" t="str">
        <f t="shared" ref="L193" si="62">IF(D193="Dimanche",SUM(I187:I193),"")</f>
        <v/>
      </c>
      <c r="M193" s="62"/>
      <c r="N193" s="62"/>
      <c r="O193" s="60"/>
      <c r="P193" s="61"/>
      <c r="Q193" s="61"/>
      <c r="R193" s="60"/>
    </row>
    <row r="194" spans="1:18" ht="14.1" customHeight="1" x14ac:dyDescent="0.2">
      <c r="A194" s="39"/>
      <c r="B194" s="40">
        <v>27</v>
      </c>
      <c r="C194" s="18">
        <f t="shared" si="42"/>
        <v>44381</v>
      </c>
      <c r="D194" s="21" t="str">
        <f t="shared" si="43"/>
        <v>Dimanche</v>
      </c>
      <c r="E194" s="28" t="str">
        <f>IF(OR(D194="Samedi",D194="Dimanche"),"",Données!$C$3)</f>
        <v/>
      </c>
      <c r="F194" s="28" t="str">
        <f>IF(OR(D194="Samedi",D194="Dimanche"),"",Données!$D$3)</f>
        <v/>
      </c>
      <c r="G194" s="28" t="str">
        <f>IF(OR(D194="Samedi",D194="Dimanche"),"",Données!$E$3)</f>
        <v/>
      </c>
      <c r="H194" s="28" t="str">
        <f>IF(OR(D194="Samedi",D194="Dimanche"),"",Données!$F$3)</f>
        <v/>
      </c>
      <c r="I194" s="20" t="str">
        <f t="shared" si="46"/>
        <v/>
      </c>
      <c r="J194" s="20">
        <f t="shared" si="61"/>
        <v>2.7755575615628914E-16</v>
      </c>
      <c r="K194" s="26" t="str" cm="1">
        <f t="array" ref="K194">IF(OR(C194=$U$19:$U$31),"FERIE","")</f>
        <v/>
      </c>
      <c r="L194" s="22"/>
      <c r="M194" s="62"/>
      <c r="N194" s="62"/>
      <c r="O194" s="60"/>
      <c r="P194" s="61"/>
      <c r="Q194" s="61"/>
      <c r="R194" s="60"/>
    </row>
    <row r="195" spans="1:18" ht="14.1" customHeight="1" x14ac:dyDescent="0.2">
      <c r="A195" s="39"/>
      <c r="B195" s="40"/>
      <c r="C195" s="18">
        <f t="shared" si="42"/>
        <v>44382</v>
      </c>
      <c r="D195" s="21" t="str">
        <f t="shared" si="43"/>
        <v>Lundi</v>
      </c>
      <c r="E195" s="28">
        <f>IF(OR(D195="Samedi",D195="Dimanche"),"",Données!$C$3)</f>
        <v>0.35416666666666669</v>
      </c>
      <c r="F195" s="28">
        <f>IF(OR(D195="Samedi",D195="Dimanche"),"",Données!$D$3)</f>
        <v>0.51250000000000007</v>
      </c>
      <c r="G195" s="28">
        <f>IF(OR(D195="Samedi",D195="Dimanche"),"",Données!$E$3)</f>
        <v>0.53680555555555554</v>
      </c>
      <c r="H195" s="28" t="str">
        <f>IF(OR(D195="Samedi",D195="Dimanche"),"",Données!$F$3)</f>
        <v>16:41</v>
      </c>
      <c r="I195" s="20">
        <f t="shared" si="46"/>
        <v>0.31666666666666671</v>
      </c>
      <c r="J195" s="20">
        <f>IF(I195-Données!$C$2&gt;0,I195-Données!$C$2,0)</f>
        <v>5.5511151231257827E-17</v>
      </c>
      <c r="K195" s="26" t="str" cm="1">
        <f t="array" ref="K195">IF(OR(C195=$U$19:$U$31),"FERIE","")</f>
        <v/>
      </c>
      <c r="L195" s="22"/>
      <c r="M195" s="62"/>
      <c r="N195" s="62"/>
      <c r="O195" s="60"/>
      <c r="P195" s="61"/>
      <c r="Q195" s="61"/>
      <c r="R195" s="60"/>
    </row>
    <row r="196" spans="1:18" ht="14.1" customHeight="1" x14ac:dyDescent="0.2">
      <c r="A196" s="39"/>
      <c r="B196" s="40"/>
      <c r="C196" s="18">
        <f t="shared" si="42"/>
        <v>44383</v>
      </c>
      <c r="D196" s="21" t="str">
        <f t="shared" si="43"/>
        <v>Mardi</v>
      </c>
      <c r="E196" s="28">
        <f>IF(OR(D196="Samedi",D196="Dimanche"),"",Données!$C$3)</f>
        <v>0.35416666666666669</v>
      </c>
      <c r="F196" s="28">
        <f>IF(OR(D196="Samedi",D196="Dimanche"),"",Données!$D$3)</f>
        <v>0.51250000000000007</v>
      </c>
      <c r="G196" s="28">
        <f>IF(OR(D196="Samedi",D196="Dimanche"),"",Données!$E$3)</f>
        <v>0.53680555555555554</v>
      </c>
      <c r="H196" s="28" t="str">
        <f>IF(OR(D196="Samedi",D196="Dimanche"),"",Données!$F$3)</f>
        <v>16:41</v>
      </c>
      <c r="I196" s="20">
        <f t="shared" si="46"/>
        <v>0.31666666666666671</v>
      </c>
      <c r="J196" s="20">
        <f>IF(I196-Données!$C$2&gt;0,I196-Données!$C$2,0)</f>
        <v>5.5511151231257827E-17</v>
      </c>
      <c r="K196" s="26" t="str" cm="1">
        <f t="array" ref="K196">IF(OR(C196=$U$19:$U$31),"FERIE","")</f>
        <v/>
      </c>
      <c r="L196" s="22"/>
      <c r="M196" s="62"/>
      <c r="N196" s="62"/>
      <c r="O196" s="60"/>
      <c r="P196" s="61"/>
      <c r="Q196" s="61"/>
      <c r="R196" s="60"/>
    </row>
    <row r="197" spans="1:18" ht="14.1" customHeight="1" x14ac:dyDescent="0.2">
      <c r="A197" s="39"/>
      <c r="B197" s="40"/>
      <c r="C197" s="18">
        <f t="shared" si="42"/>
        <v>44384</v>
      </c>
      <c r="D197" s="21" t="str">
        <f t="shared" si="43"/>
        <v>Mercredi</v>
      </c>
      <c r="E197" s="28">
        <f>IF(OR(D197="Samedi",D197="Dimanche"),"",Données!$C$3)</f>
        <v>0.35416666666666669</v>
      </c>
      <c r="F197" s="28">
        <f>IF(OR(D197="Samedi",D197="Dimanche"),"",Données!$D$3)</f>
        <v>0.51250000000000007</v>
      </c>
      <c r="G197" s="28">
        <f>IF(OR(D197="Samedi",D197="Dimanche"),"",Données!$E$3)</f>
        <v>0.53680555555555554</v>
      </c>
      <c r="H197" s="28" t="str">
        <f>IF(OR(D197="Samedi",D197="Dimanche"),"",Données!$F$3)</f>
        <v>16:41</v>
      </c>
      <c r="I197" s="20">
        <f t="shared" si="46"/>
        <v>0.31666666666666671</v>
      </c>
      <c r="J197" s="20">
        <f>IF(I197-Données!$C$2&gt;0,I197-Données!$C$2,0)</f>
        <v>5.5511151231257827E-17</v>
      </c>
      <c r="K197" s="26" t="str" cm="1">
        <f t="array" ref="K197">IF(OR(C197=$U$19:$U$31),"FERIE","")</f>
        <v/>
      </c>
      <c r="L197" s="22"/>
      <c r="M197" s="62"/>
      <c r="N197" s="62"/>
      <c r="O197" s="60"/>
      <c r="P197" s="61"/>
      <c r="Q197" s="61"/>
      <c r="R197" s="60"/>
    </row>
    <row r="198" spans="1:18" ht="14.1" customHeight="1" x14ac:dyDescent="0.2">
      <c r="A198" s="39"/>
      <c r="B198" s="40"/>
      <c r="C198" s="18">
        <f t="shared" si="42"/>
        <v>44385</v>
      </c>
      <c r="D198" s="21" t="str">
        <f t="shared" si="43"/>
        <v>Jeudi</v>
      </c>
      <c r="E198" s="28">
        <f>IF(OR(D198="Samedi",D198="Dimanche"),"",Données!$C$3)</f>
        <v>0.35416666666666669</v>
      </c>
      <c r="F198" s="28">
        <f>IF(OR(D198="Samedi",D198="Dimanche"),"",Données!$D$3)</f>
        <v>0.51250000000000007</v>
      </c>
      <c r="G198" s="28">
        <f>IF(OR(D198="Samedi",D198="Dimanche"),"",Données!$E$3)</f>
        <v>0.53680555555555554</v>
      </c>
      <c r="H198" s="28" t="str">
        <f>IF(OR(D198="Samedi",D198="Dimanche"),"",Données!$F$3)</f>
        <v>16:41</v>
      </c>
      <c r="I198" s="20">
        <f t="shared" si="46"/>
        <v>0.31666666666666671</v>
      </c>
      <c r="J198" s="20">
        <f>IF(I198-Données!$C$2&gt;0,I198-Données!$C$2,0)</f>
        <v>5.5511151231257827E-17</v>
      </c>
      <c r="K198" s="26" t="str" cm="1">
        <f t="array" ref="K198">IF(OR(C198=$U$19:$U$31),"FERIE","")</f>
        <v/>
      </c>
      <c r="L198" s="22"/>
      <c r="M198" s="62"/>
      <c r="N198" s="62"/>
      <c r="O198" s="60"/>
      <c r="P198" s="61"/>
      <c r="Q198" s="61"/>
      <c r="R198" s="60"/>
    </row>
    <row r="199" spans="1:18" ht="14.1" customHeight="1" x14ac:dyDescent="0.2">
      <c r="A199" s="39"/>
      <c r="B199" s="40"/>
      <c r="C199" s="18">
        <f t="shared" si="42"/>
        <v>44386</v>
      </c>
      <c r="D199" s="21" t="str">
        <f t="shared" si="43"/>
        <v>Vendredi</v>
      </c>
      <c r="E199" s="28">
        <f>IF(OR(D199="Samedi",D199="Dimanche"),"",Données!$C$3)</f>
        <v>0.35416666666666669</v>
      </c>
      <c r="F199" s="28">
        <f>IF(OR(D199="Samedi",D199="Dimanche"),"",Données!$D$3)</f>
        <v>0.51250000000000007</v>
      </c>
      <c r="G199" s="28">
        <f>IF(OR(D199="Samedi",D199="Dimanche"),"",Données!$E$3)</f>
        <v>0.53680555555555554</v>
      </c>
      <c r="H199" s="28" t="str">
        <f>IF(OR(D199="Samedi",D199="Dimanche"),"",Données!$F$3)</f>
        <v>16:41</v>
      </c>
      <c r="I199" s="20">
        <f t="shared" si="46"/>
        <v>0.31666666666666671</v>
      </c>
      <c r="J199" s="20">
        <f>IF(I199-Données!$C$2&gt;0,I199-Données!$C$2,0)</f>
        <v>5.5511151231257827E-17</v>
      </c>
      <c r="K199" s="26" t="str" cm="1">
        <f t="array" ref="K199">IF(OR(C199=$U$19:$U$31),"FERIE","")</f>
        <v/>
      </c>
      <c r="L199" s="22"/>
      <c r="M199" s="62"/>
      <c r="N199" s="62"/>
      <c r="O199" s="60"/>
      <c r="P199" s="61"/>
      <c r="Q199" s="61"/>
      <c r="R199" s="60"/>
    </row>
    <row r="200" spans="1:18" ht="14.1" customHeight="1" x14ac:dyDescent="0.2">
      <c r="A200" s="39"/>
      <c r="B200" s="40"/>
      <c r="C200" s="18">
        <f t="shared" si="42"/>
        <v>44387</v>
      </c>
      <c r="D200" s="21" t="str">
        <f t="shared" si="43"/>
        <v>Samedi</v>
      </c>
      <c r="E200" s="28" t="str">
        <f>IF(OR(D200="Samedi",D200="Dimanche"),"",Données!$C$3)</f>
        <v/>
      </c>
      <c r="F200" s="28" t="str">
        <f>IF(OR(D200="Samedi",D200="Dimanche"),"",Données!$D$3)</f>
        <v/>
      </c>
      <c r="G200" s="28" t="str">
        <f>IF(OR(D200="Samedi",D200="Dimanche"),"",Données!$E$3)</f>
        <v/>
      </c>
      <c r="H200" s="28" t="str">
        <f>IF(OR(D200="Samedi",D200="Dimanche"),"",Données!$F$3)</f>
        <v/>
      </c>
      <c r="I200" s="20" t="str">
        <f t="shared" si="46"/>
        <v/>
      </c>
      <c r="J200" s="20" t="str">
        <f t="shared" ref="J200:J201" si="63">IF(D200="Dimanche",SUM(J194:J198),"")</f>
        <v/>
      </c>
      <c r="K200" s="26" t="str" cm="1">
        <f t="array" ref="K200">IF(OR(C200=$U$19:$U$31),"FERIE","")</f>
        <v/>
      </c>
      <c r="L200" s="22" t="str">
        <f t="shared" ref="L200" si="64">IF(D200="Dimanche",SUM(I194:I200),"")</f>
        <v/>
      </c>
      <c r="M200" s="62"/>
      <c r="N200" s="62"/>
      <c r="O200" s="60"/>
      <c r="P200" s="61"/>
      <c r="Q200" s="61"/>
      <c r="R200" s="60"/>
    </row>
    <row r="201" spans="1:18" ht="14.1" customHeight="1" x14ac:dyDescent="0.2">
      <c r="A201" s="39"/>
      <c r="B201" s="40">
        <v>28</v>
      </c>
      <c r="C201" s="18">
        <f t="shared" si="42"/>
        <v>44388</v>
      </c>
      <c r="D201" s="21" t="str">
        <f t="shared" si="43"/>
        <v>Dimanche</v>
      </c>
      <c r="E201" s="28" t="str">
        <f>IF(OR(D201="Samedi",D201="Dimanche"),"",Données!$C$3)</f>
        <v/>
      </c>
      <c r="F201" s="28" t="str">
        <f>IF(OR(D201="Samedi",D201="Dimanche"),"",Données!$D$3)</f>
        <v/>
      </c>
      <c r="G201" s="28" t="str">
        <f>IF(OR(D201="Samedi",D201="Dimanche"),"",Données!$E$3)</f>
        <v/>
      </c>
      <c r="H201" s="28" t="str">
        <f>IF(OR(D201="Samedi",D201="Dimanche"),"",Données!$F$3)</f>
        <v/>
      </c>
      <c r="I201" s="20" t="str">
        <f t="shared" si="46"/>
        <v/>
      </c>
      <c r="J201" s="20">
        <f t="shared" si="63"/>
        <v>2.7755575615628914E-16</v>
      </c>
      <c r="K201" s="26" t="str" cm="1">
        <f t="array" ref="K201">IF(OR(C201=$U$19:$U$31),"FERIE","")</f>
        <v/>
      </c>
      <c r="L201" s="22"/>
      <c r="M201" s="62"/>
      <c r="N201" s="62"/>
      <c r="O201" s="60"/>
      <c r="P201" s="61"/>
      <c r="Q201" s="61"/>
      <c r="R201" s="60"/>
    </row>
    <row r="202" spans="1:18" ht="14.1" customHeight="1" x14ac:dyDescent="0.2">
      <c r="A202" s="39"/>
      <c r="B202" s="40"/>
      <c r="C202" s="18">
        <f t="shared" si="42"/>
        <v>44389</v>
      </c>
      <c r="D202" s="21" t="str">
        <f t="shared" si="43"/>
        <v>Lundi</v>
      </c>
      <c r="E202" s="28">
        <f>IF(OR(D202="Samedi",D202="Dimanche"),"",Données!$C$3)</f>
        <v>0.35416666666666669</v>
      </c>
      <c r="F202" s="28">
        <f>IF(OR(D202="Samedi",D202="Dimanche"),"",Données!$D$3)</f>
        <v>0.51250000000000007</v>
      </c>
      <c r="G202" s="28">
        <f>IF(OR(D202="Samedi",D202="Dimanche"),"",Données!$E$3)</f>
        <v>0.53680555555555554</v>
      </c>
      <c r="H202" s="28" t="str">
        <f>IF(OR(D202="Samedi",D202="Dimanche"),"",Données!$F$3)</f>
        <v>16:41</v>
      </c>
      <c r="I202" s="20">
        <f t="shared" si="46"/>
        <v>0.31666666666666671</v>
      </c>
      <c r="J202" s="20">
        <f>IF(I202-Données!$C$2&gt;0,I202-Données!$C$2,0)</f>
        <v>5.5511151231257827E-17</v>
      </c>
      <c r="K202" s="26" t="str" cm="1">
        <f t="array" ref="K202">IF(OR(C202=$U$19:$U$31),"FERIE","")</f>
        <v/>
      </c>
      <c r="L202" s="22"/>
      <c r="M202" s="62"/>
      <c r="N202" s="62"/>
      <c r="O202" s="60"/>
      <c r="P202" s="61"/>
      <c r="Q202" s="61"/>
      <c r="R202" s="60"/>
    </row>
    <row r="203" spans="1:18" ht="14.1" customHeight="1" x14ac:dyDescent="0.2">
      <c r="A203" s="39"/>
      <c r="B203" s="40"/>
      <c r="C203" s="18">
        <f t="shared" ref="C203:C266" si="65">IF(ISERROR(IF((C202+1)&lt;=$C$6,(C202+1),"")),"",IF((C202+1)&lt;=$C$6,(C202+1),""))</f>
        <v>44390</v>
      </c>
      <c r="D203" s="21" t="str">
        <f t="shared" ref="D203:D266" si="66">IF(ISERROR(VLOOKUP(WEEKDAY($C203),$V$21:$W$27,2,0)),"",VLOOKUP(WEEKDAY($C203),$V$21:$W$27,2,0))</f>
        <v>Mardi</v>
      </c>
      <c r="E203" s="28">
        <f>IF(OR(D203="Samedi",D203="Dimanche"),"",Données!$C$3)</f>
        <v>0.35416666666666669</v>
      </c>
      <c r="F203" s="28">
        <f>IF(OR(D203="Samedi",D203="Dimanche"),"",Données!$D$3)</f>
        <v>0.51250000000000007</v>
      </c>
      <c r="G203" s="28">
        <f>IF(OR(D203="Samedi",D203="Dimanche"),"",Données!$E$3)</f>
        <v>0.53680555555555554</v>
      </c>
      <c r="H203" s="28" t="str">
        <f>IF(OR(D203="Samedi",D203="Dimanche"),"",Données!$F$3)</f>
        <v>16:41</v>
      </c>
      <c r="I203" s="20">
        <f t="shared" si="46"/>
        <v>0.31666666666666671</v>
      </c>
      <c r="J203" s="20">
        <f>IF(I203-Données!$C$2&gt;0,I203-Données!$C$2,0)</f>
        <v>5.5511151231257827E-17</v>
      </c>
      <c r="K203" s="26" t="str" cm="1">
        <f t="array" ref="K203">IF(OR(C203=$U$19:$U$31),"FERIE","")</f>
        <v/>
      </c>
      <c r="L203" s="22"/>
      <c r="M203" s="62"/>
      <c r="N203" s="62"/>
      <c r="O203" s="60"/>
      <c r="P203" s="61"/>
      <c r="Q203" s="61"/>
      <c r="R203" s="60"/>
    </row>
    <row r="204" spans="1:18" ht="14.1" customHeight="1" x14ac:dyDescent="0.2">
      <c r="A204" s="39"/>
      <c r="B204" s="40"/>
      <c r="C204" s="18">
        <f t="shared" si="65"/>
        <v>44391</v>
      </c>
      <c r="D204" s="21" t="str">
        <f t="shared" si="66"/>
        <v>Mercredi</v>
      </c>
      <c r="E204" s="28">
        <f>IF(OR(D204="Samedi",D204="Dimanche"),"",Données!$C$3)</f>
        <v>0.35416666666666669</v>
      </c>
      <c r="F204" s="28">
        <f>IF(OR(D204="Samedi",D204="Dimanche"),"",Données!$D$3)</f>
        <v>0.51250000000000007</v>
      </c>
      <c r="G204" s="28">
        <f>IF(OR(D204="Samedi",D204="Dimanche"),"",Données!$E$3)</f>
        <v>0.53680555555555554</v>
      </c>
      <c r="H204" s="28" t="str">
        <f>IF(OR(D204="Samedi",D204="Dimanche"),"",Données!$F$3)</f>
        <v>16:41</v>
      </c>
      <c r="I204" s="20">
        <f t="shared" si="46"/>
        <v>0.31666666666666671</v>
      </c>
      <c r="J204" s="20">
        <f>IF(I204-Données!$C$2&gt;0,I204-Données!$C$2,0)</f>
        <v>5.5511151231257827E-17</v>
      </c>
      <c r="K204" s="26" t="str" cm="1">
        <f t="array" ref="K204">IF(OR(C204=$U$19:$U$31),"FERIE","")</f>
        <v>FERIE</v>
      </c>
      <c r="L204" s="22"/>
      <c r="M204" s="62"/>
      <c r="N204" s="62"/>
      <c r="O204" s="60"/>
      <c r="P204" s="61"/>
      <c r="Q204" s="61"/>
      <c r="R204" s="60"/>
    </row>
    <row r="205" spans="1:18" ht="14.1" customHeight="1" x14ac:dyDescent="0.2">
      <c r="A205" s="39"/>
      <c r="B205" s="40"/>
      <c r="C205" s="18">
        <f t="shared" si="65"/>
        <v>44392</v>
      </c>
      <c r="D205" s="21" t="str">
        <f t="shared" si="66"/>
        <v>Jeudi</v>
      </c>
      <c r="E205" s="28">
        <f>IF(OR(D205="Samedi",D205="Dimanche"),"",Données!$C$3)</f>
        <v>0.35416666666666669</v>
      </c>
      <c r="F205" s="28">
        <f>IF(OR(D205="Samedi",D205="Dimanche"),"",Données!$D$3)</f>
        <v>0.51250000000000007</v>
      </c>
      <c r="G205" s="28">
        <f>IF(OR(D205="Samedi",D205="Dimanche"),"",Données!$E$3)</f>
        <v>0.53680555555555554</v>
      </c>
      <c r="H205" s="28" t="str">
        <f>IF(OR(D205="Samedi",D205="Dimanche"),"",Données!$F$3)</f>
        <v>16:41</v>
      </c>
      <c r="I205" s="20">
        <f t="shared" si="46"/>
        <v>0.31666666666666671</v>
      </c>
      <c r="J205" s="20">
        <f>IF(I205-Données!$C$2&gt;0,I205-Données!$C$2,0)</f>
        <v>5.5511151231257827E-17</v>
      </c>
      <c r="K205" s="26" t="str" cm="1">
        <f t="array" ref="K205">IF(OR(C205=$U$19:$U$31),"FERIE","")</f>
        <v/>
      </c>
      <c r="L205" s="22"/>
      <c r="M205" s="62"/>
      <c r="N205" s="62"/>
      <c r="O205" s="60"/>
      <c r="P205" s="61"/>
      <c r="Q205" s="61"/>
      <c r="R205" s="60"/>
    </row>
    <row r="206" spans="1:18" ht="14.1" customHeight="1" x14ac:dyDescent="0.2">
      <c r="A206" s="39"/>
      <c r="B206" s="40"/>
      <c r="C206" s="18">
        <f t="shared" si="65"/>
        <v>44393</v>
      </c>
      <c r="D206" s="21" t="str">
        <f t="shared" si="66"/>
        <v>Vendredi</v>
      </c>
      <c r="E206" s="28">
        <f>IF(OR(D206="Samedi",D206="Dimanche"),"",Données!$C$3)</f>
        <v>0.35416666666666669</v>
      </c>
      <c r="F206" s="28">
        <f>IF(OR(D206="Samedi",D206="Dimanche"),"",Données!$D$3)</f>
        <v>0.51250000000000007</v>
      </c>
      <c r="G206" s="28">
        <f>IF(OR(D206="Samedi",D206="Dimanche"),"",Données!$E$3)</f>
        <v>0.53680555555555554</v>
      </c>
      <c r="H206" s="28" t="str">
        <f>IF(OR(D206="Samedi",D206="Dimanche"),"",Données!$F$3)</f>
        <v>16:41</v>
      </c>
      <c r="I206" s="20">
        <f t="shared" si="46"/>
        <v>0.31666666666666671</v>
      </c>
      <c r="J206" s="20">
        <f>IF(I206-Données!$C$2&gt;0,I206-Données!$C$2,0)</f>
        <v>5.5511151231257827E-17</v>
      </c>
      <c r="K206" s="26" t="str" cm="1">
        <f t="array" ref="K206">IF(OR(C206=$U$19:$U$31),"FERIE","")</f>
        <v/>
      </c>
      <c r="L206" s="22"/>
      <c r="M206" s="62"/>
      <c r="N206" s="62"/>
      <c r="O206" s="60"/>
      <c r="P206" s="61"/>
      <c r="Q206" s="61"/>
      <c r="R206" s="60"/>
    </row>
    <row r="207" spans="1:18" ht="14.1" customHeight="1" x14ac:dyDescent="0.2">
      <c r="A207" s="39"/>
      <c r="B207" s="40"/>
      <c r="C207" s="18">
        <f t="shared" si="65"/>
        <v>44394</v>
      </c>
      <c r="D207" s="21" t="str">
        <f t="shared" si="66"/>
        <v>Samedi</v>
      </c>
      <c r="E207" s="28" t="str">
        <f>IF(OR(D207="Samedi",D207="Dimanche"),"",Données!$C$3)</f>
        <v/>
      </c>
      <c r="F207" s="28" t="str">
        <f>IF(OR(D207="Samedi",D207="Dimanche"),"",Données!$D$3)</f>
        <v/>
      </c>
      <c r="G207" s="28" t="str">
        <f>IF(OR(D207="Samedi",D207="Dimanche"),"",Données!$E$3)</f>
        <v/>
      </c>
      <c r="H207" s="28" t="str">
        <f>IF(OR(D207="Samedi",D207="Dimanche"),"",Données!$F$3)</f>
        <v/>
      </c>
      <c r="I207" s="20" t="str">
        <f t="shared" si="46"/>
        <v/>
      </c>
      <c r="J207" s="20" t="str">
        <f t="shared" ref="J207:J208" si="67">IF(D207="Dimanche",SUM(J201:J205),"")</f>
        <v/>
      </c>
      <c r="K207" s="26" t="str" cm="1">
        <f t="array" ref="K207">IF(OR(C207=$U$19:$U$31),"FERIE","")</f>
        <v/>
      </c>
      <c r="L207" s="22" t="str">
        <f t="shared" ref="L207" si="68">IF(D207="Dimanche",SUM(I201:I207),"")</f>
        <v/>
      </c>
      <c r="M207" s="62"/>
      <c r="N207" s="62"/>
      <c r="O207" s="60"/>
      <c r="P207" s="61"/>
      <c r="Q207" s="61"/>
      <c r="R207" s="60"/>
    </row>
    <row r="208" spans="1:18" ht="14.1" customHeight="1" x14ac:dyDescent="0.2">
      <c r="A208" s="39"/>
      <c r="B208" s="40">
        <v>29</v>
      </c>
      <c r="C208" s="18">
        <f t="shared" si="65"/>
        <v>44395</v>
      </c>
      <c r="D208" s="21" t="str">
        <f t="shared" si="66"/>
        <v>Dimanche</v>
      </c>
      <c r="E208" s="28" t="str">
        <f>IF(OR(D208="Samedi",D208="Dimanche"),"",Données!$C$3)</f>
        <v/>
      </c>
      <c r="F208" s="28" t="str">
        <f>IF(OR(D208="Samedi",D208="Dimanche"),"",Données!$D$3)</f>
        <v/>
      </c>
      <c r="G208" s="28" t="str">
        <f>IF(OR(D208="Samedi",D208="Dimanche"),"",Données!$E$3)</f>
        <v/>
      </c>
      <c r="H208" s="28" t="str">
        <f>IF(OR(D208="Samedi",D208="Dimanche"),"",Données!$F$3)</f>
        <v/>
      </c>
      <c r="I208" s="20" t="str">
        <f t="shared" si="46"/>
        <v/>
      </c>
      <c r="J208" s="20">
        <f t="shared" si="67"/>
        <v>2.7755575615628914E-16</v>
      </c>
      <c r="K208" s="26" t="str" cm="1">
        <f t="array" ref="K208">IF(OR(C208=$U$19:$U$31),"FERIE","")</f>
        <v/>
      </c>
      <c r="L208" s="22"/>
      <c r="M208" s="62"/>
      <c r="N208" s="62"/>
      <c r="O208" s="60"/>
      <c r="P208" s="61"/>
      <c r="Q208" s="61"/>
      <c r="R208" s="60"/>
    </row>
    <row r="209" spans="1:18" ht="14.1" customHeight="1" x14ac:dyDescent="0.2">
      <c r="A209" s="39"/>
      <c r="B209" s="40"/>
      <c r="C209" s="18">
        <f t="shared" si="65"/>
        <v>44396</v>
      </c>
      <c r="D209" s="21" t="str">
        <f t="shared" si="66"/>
        <v>Lundi</v>
      </c>
      <c r="E209" s="28">
        <f>IF(OR(D209="Samedi",D209="Dimanche"),"",Données!$C$3)</f>
        <v>0.35416666666666669</v>
      </c>
      <c r="F209" s="28">
        <f>IF(OR(D209="Samedi",D209="Dimanche"),"",Données!$D$3)</f>
        <v>0.51250000000000007</v>
      </c>
      <c r="G209" s="28">
        <f>IF(OR(D209="Samedi",D209="Dimanche"),"",Données!$E$3)</f>
        <v>0.53680555555555554</v>
      </c>
      <c r="H209" s="28" t="str">
        <f>IF(OR(D209="Samedi",D209="Dimanche"),"",Données!$F$3)</f>
        <v>16:41</v>
      </c>
      <c r="I209" s="20">
        <f t="shared" si="46"/>
        <v>0.31666666666666671</v>
      </c>
      <c r="J209" s="20">
        <f>IF(I209-Données!$C$2&gt;0,I209-Données!$C$2,0)</f>
        <v>5.5511151231257827E-17</v>
      </c>
      <c r="K209" s="26" t="str" cm="1">
        <f t="array" ref="K209">IF(OR(C209=$U$19:$U$31),"FERIE","")</f>
        <v/>
      </c>
      <c r="L209" s="22"/>
      <c r="M209" s="62"/>
      <c r="N209" s="62"/>
      <c r="O209" s="60"/>
      <c r="P209" s="61"/>
      <c r="Q209" s="61"/>
      <c r="R209" s="60"/>
    </row>
    <row r="210" spans="1:18" ht="14.1" customHeight="1" x14ac:dyDescent="0.2">
      <c r="A210" s="39"/>
      <c r="B210" s="40"/>
      <c r="C210" s="18">
        <f t="shared" si="65"/>
        <v>44397</v>
      </c>
      <c r="D210" s="21" t="str">
        <f t="shared" si="66"/>
        <v>Mardi</v>
      </c>
      <c r="E210" s="28">
        <f>IF(OR(D210="Samedi",D210="Dimanche"),"",Données!$C$3)</f>
        <v>0.35416666666666669</v>
      </c>
      <c r="F210" s="28">
        <f>IF(OR(D210="Samedi",D210="Dimanche"),"",Données!$D$3)</f>
        <v>0.51250000000000007</v>
      </c>
      <c r="G210" s="28">
        <f>IF(OR(D210="Samedi",D210="Dimanche"),"",Données!$E$3)</f>
        <v>0.53680555555555554</v>
      </c>
      <c r="H210" s="28" t="str">
        <f>IF(OR(D210="Samedi",D210="Dimanche"),"",Données!$F$3)</f>
        <v>16:41</v>
      </c>
      <c r="I210" s="20">
        <f t="shared" si="46"/>
        <v>0.31666666666666671</v>
      </c>
      <c r="J210" s="20">
        <f>IF(I210-Données!$C$2&gt;0,I210-Données!$C$2,0)</f>
        <v>5.5511151231257827E-17</v>
      </c>
      <c r="K210" s="26" t="str" cm="1">
        <f t="array" ref="K210">IF(OR(C210=$U$19:$U$31),"FERIE","")</f>
        <v/>
      </c>
      <c r="L210" s="22"/>
      <c r="M210" s="62"/>
      <c r="N210" s="62"/>
      <c r="O210" s="60"/>
      <c r="P210" s="61"/>
      <c r="Q210" s="61"/>
      <c r="R210" s="60"/>
    </row>
    <row r="211" spans="1:18" ht="14.1" customHeight="1" x14ac:dyDescent="0.2">
      <c r="A211" s="39"/>
      <c r="B211" s="40"/>
      <c r="C211" s="18">
        <f t="shared" si="65"/>
        <v>44398</v>
      </c>
      <c r="D211" s="21" t="str">
        <f t="shared" si="66"/>
        <v>Mercredi</v>
      </c>
      <c r="E211" s="28">
        <f>IF(OR(D211="Samedi",D211="Dimanche"),"",Données!$C$3)</f>
        <v>0.35416666666666669</v>
      </c>
      <c r="F211" s="28">
        <f>IF(OR(D211="Samedi",D211="Dimanche"),"",Données!$D$3)</f>
        <v>0.51250000000000007</v>
      </c>
      <c r="G211" s="28">
        <f>IF(OR(D211="Samedi",D211="Dimanche"),"",Données!$E$3)</f>
        <v>0.53680555555555554</v>
      </c>
      <c r="H211" s="28" t="str">
        <f>IF(OR(D211="Samedi",D211="Dimanche"),"",Données!$F$3)</f>
        <v>16:41</v>
      </c>
      <c r="I211" s="20">
        <f t="shared" ref="I211:I274" si="69">IFERROR(IF(OR(D211="samedi",D211="dimanche")*(F211-E211)+(H211-G211)=0,"",F211-E211+(H211-G211)),"")</f>
        <v>0.31666666666666671</v>
      </c>
      <c r="J211" s="20">
        <f>IF(I211-Données!$C$2&gt;0,I211-Données!$C$2,0)</f>
        <v>5.5511151231257827E-17</v>
      </c>
      <c r="K211" s="26" t="str" cm="1">
        <f t="array" ref="K211">IF(OR(C211=$U$19:$U$31),"FERIE","")</f>
        <v/>
      </c>
      <c r="L211" s="22"/>
      <c r="M211" s="62"/>
      <c r="N211" s="62"/>
      <c r="O211" s="60"/>
      <c r="P211" s="61"/>
      <c r="Q211" s="61"/>
      <c r="R211" s="60"/>
    </row>
    <row r="212" spans="1:18" ht="14.1" customHeight="1" x14ac:dyDescent="0.2">
      <c r="A212" s="39"/>
      <c r="B212" s="40"/>
      <c r="C212" s="18">
        <f t="shared" si="65"/>
        <v>44399</v>
      </c>
      <c r="D212" s="21" t="str">
        <f t="shared" si="66"/>
        <v>Jeudi</v>
      </c>
      <c r="E212" s="28">
        <f>IF(OR(D212="Samedi",D212="Dimanche"),"",Données!$C$3)</f>
        <v>0.35416666666666669</v>
      </c>
      <c r="F212" s="28">
        <f>IF(OR(D212="Samedi",D212="Dimanche"),"",Données!$D$3)</f>
        <v>0.51250000000000007</v>
      </c>
      <c r="G212" s="28">
        <f>IF(OR(D212="Samedi",D212="Dimanche"),"",Données!$E$3)</f>
        <v>0.53680555555555554</v>
      </c>
      <c r="H212" s="28" t="str">
        <f>IF(OR(D212="Samedi",D212="Dimanche"),"",Données!$F$3)</f>
        <v>16:41</v>
      </c>
      <c r="I212" s="20">
        <f t="shared" si="69"/>
        <v>0.31666666666666671</v>
      </c>
      <c r="J212" s="20">
        <f>IF(I212-Données!$C$2&gt;0,I212-Données!$C$2,0)</f>
        <v>5.5511151231257827E-17</v>
      </c>
      <c r="K212" s="26" t="str" cm="1">
        <f t="array" ref="K212">IF(OR(C212=$U$19:$U$31),"FERIE","")</f>
        <v/>
      </c>
      <c r="L212" s="22"/>
      <c r="M212" s="62"/>
      <c r="N212" s="62"/>
      <c r="O212" s="60"/>
      <c r="P212" s="61"/>
      <c r="Q212" s="61"/>
      <c r="R212" s="60"/>
    </row>
    <row r="213" spans="1:18" ht="14.1" customHeight="1" x14ac:dyDescent="0.2">
      <c r="A213" s="39"/>
      <c r="B213" s="40"/>
      <c r="C213" s="18">
        <f t="shared" si="65"/>
        <v>44400</v>
      </c>
      <c r="D213" s="21" t="str">
        <f t="shared" si="66"/>
        <v>Vendredi</v>
      </c>
      <c r="E213" s="28">
        <f>IF(OR(D213="Samedi",D213="Dimanche"),"",Données!$C$3)</f>
        <v>0.35416666666666669</v>
      </c>
      <c r="F213" s="28">
        <f>IF(OR(D213="Samedi",D213="Dimanche"),"",Données!$D$3)</f>
        <v>0.51250000000000007</v>
      </c>
      <c r="G213" s="28">
        <f>IF(OR(D213="Samedi",D213="Dimanche"),"",Données!$E$3)</f>
        <v>0.53680555555555554</v>
      </c>
      <c r="H213" s="28" t="str">
        <f>IF(OR(D213="Samedi",D213="Dimanche"),"",Données!$F$3)</f>
        <v>16:41</v>
      </c>
      <c r="I213" s="20">
        <f t="shared" si="69"/>
        <v>0.31666666666666671</v>
      </c>
      <c r="J213" s="20">
        <f>IF(I213-Données!$C$2&gt;0,I213-Données!$C$2,0)</f>
        <v>5.5511151231257827E-17</v>
      </c>
      <c r="K213" s="26" t="str" cm="1">
        <f t="array" ref="K213">IF(OR(C213=$U$19:$U$31),"FERIE","")</f>
        <v/>
      </c>
      <c r="L213" s="22"/>
      <c r="M213" s="62"/>
      <c r="N213" s="62"/>
      <c r="O213" s="60"/>
      <c r="P213" s="61"/>
      <c r="Q213" s="61"/>
      <c r="R213" s="60"/>
    </row>
    <row r="214" spans="1:18" ht="14.1" customHeight="1" x14ac:dyDescent="0.2">
      <c r="A214" s="39"/>
      <c r="B214" s="40"/>
      <c r="C214" s="18">
        <f t="shared" si="65"/>
        <v>44401</v>
      </c>
      <c r="D214" s="21" t="str">
        <f t="shared" si="66"/>
        <v>Samedi</v>
      </c>
      <c r="E214" s="28" t="str">
        <f>IF(OR(D214="Samedi",D214="Dimanche"),"",Données!$C$3)</f>
        <v/>
      </c>
      <c r="F214" s="28" t="str">
        <f>IF(OR(D214="Samedi",D214="Dimanche"),"",Données!$D$3)</f>
        <v/>
      </c>
      <c r="G214" s="28" t="str">
        <f>IF(OR(D214="Samedi",D214="Dimanche"),"",Données!$E$3)</f>
        <v/>
      </c>
      <c r="H214" s="28" t="str">
        <f>IF(OR(D214="Samedi",D214="Dimanche"),"",Données!$F$3)</f>
        <v/>
      </c>
      <c r="I214" s="20" t="str">
        <f t="shared" si="69"/>
        <v/>
      </c>
      <c r="J214" s="20" t="str">
        <f t="shared" ref="J214:J215" si="70">IF(D214="Dimanche",SUM(J208:J212),"")</f>
        <v/>
      </c>
      <c r="K214" s="26" t="str" cm="1">
        <f t="array" ref="K214">IF(OR(C214=$U$19:$U$31),"FERIE","")</f>
        <v/>
      </c>
      <c r="L214" s="22" t="str">
        <f t="shared" ref="L214" si="71">IF(D214="Dimanche",SUM(I208:I214),"")</f>
        <v/>
      </c>
      <c r="M214" s="62"/>
      <c r="N214" s="62"/>
      <c r="O214" s="60"/>
      <c r="P214" s="61"/>
      <c r="Q214" s="61"/>
      <c r="R214" s="60"/>
    </row>
    <row r="215" spans="1:18" ht="14.1" customHeight="1" x14ac:dyDescent="0.2">
      <c r="A215" s="39"/>
      <c r="B215" s="40">
        <v>30</v>
      </c>
      <c r="C215" s="18">
        <f t="shared" si="65"/>
        <v>44402</v>
      </c>
      <c r="D215" s="21" t="str">
        <f t="shared" si="66"/>
        <v>Dimanche</v>
      </c>
      <c r="E215" s="28" t="str">
        <f>IF(OR(D215="Samedi",D215="Dimanche"),"",Données!$C$3)</f>
        <v/>
      </c>
      <c r="F215" s="28" t="str">
        <f>IF(OR(D215="Samedi",D215="Dimanche"),"",Données!$D$3)</f>
        <v/>
      </c>
      <c r="G215" s="28" t="str">
        <f>IF(OR(D215="Samedi",D215="Dimanche"),"",Données!$E$3)</f>
        <v/>
      </c>
      <c r="H215" s="28" t="str">
        <f>IF(OR(D215="Samedi",D215="Dimanche"),"",Données!$F$3)</f>
        <v/>
      </c>
      <c r="I215" s="20" t="str">
        <f t="shared" si="69"/>
        <v/>
      </c>
      <c r="J215" s="20">
        <f t="shared" si="70"/>
        <v>2.7755575615628914E-16</v>
      </c>
      <c r="K215" s="26" t="str" cm="1">
        <f t="array" ref="K215">IF(OR(C215=$U$19:$U$31),"FERIE","")</f>
        <v/>
      </c>
      <c r="L215" s="22"/>
      <c r="M215" s="62"/>
      <c r="N215" s="62"/>
      <c r="O215" s="60"/>
      <c r="P215" s="61"/>
      <c r="Q215" s="61"/>
      <c r="R215" s="60"/>
    </row>
    <row r="216" spans="1:18" ht="14.1" customHeight="1" x14ac:dyDescent="0.2">
      <c r="A216" s="39"/>
      <c r="B216" s="40"/>
      <c r="C216" s="18">
        <f t="shared" si="65"/>
        <v>44403</v>
      </c>
      <c r="D216" s="21" t="str">
        <f t="shared" si="66"/>
        <v>Lundi</v>
      </c>
      <c r="E216" s="28">
        <f>IF(OR(D216="Samedi",D216="Dimanche"),"",Données!$C$3)</f>
        <v>0.35416666666666669</v>
      </c>
      <c r="F216" s="28">
        <f>IF(OR(D216="Samedi",D216="Dimanche"),"",Données!$D$3)</f>
        <v>0.51250000000000007</v>
      </c>
      <c r="G216" s="28">
        <f>IF(OR(D216="Samedi",D216="Dimanche"),"",Données!$E$3)</f>
        <v>0.53680555555555554</v>
      </c>
      <c r="H216" s="28" t="str">
        <f>IF(OR(D216="Samedi",D216="Dimanche"),"",Données!$F$3)</f>
        <v>16:41</v>
      </c>
      <c r="I216" s="20">
        <f t="shared" si="69"/>
        <v>0.31666666666666671</v>
      </c>
      <c r="J216" s="20">
        <f>IF(I216-Données!$C$2&gt;0,I216-Données!$C$2,0)</f>
        <v>5.5511151231257827E-17</v>
      </c>
      <c r="K216" s="26" t="str" cm="1">
        <f t="array" ref="K216">IF(OR(C216=$U$19:$U$31),"FERIE","")</f>
        <v/>
      </c>
      <c r="L216" s="22"/>
      <c r="M216" s="62"/>
      <c r="N216" s="62"/>
      <c r="O216" s="60"/>
      <c r="P216" s="61"/>
      <c r="Q216" s="61"/>
      <c r="R216" s="60"/>
    </row>
    <row r="217" spans="1:18" ht="14.1" customHeight="1" x14ac:dyDescent="0.2">
      <c r="A217" s="39"/>
      <c r="B217" s="40"/>
      <c r="C217" s="18">
        <f t="shared" si="65"/>
        <v>44404</v>
      </c>
      <c r="D217" s="21" t="str">
        <f t="shared" si="66"/>
        <v>Mardi</v>
      </c>
      <c r="E217" s="28">
        <f>IF(OR(D217="Samedi",D217="Dimanche"),"",Données!$C$3)</f>
        <v>0.35416666666666669</v>
      </c>
      <c r="F217" s="28">
        <f>IF(OR(D217="Samedi",D217="Dimanche"),"",Données!$D$3)</f>
        <v>0.51250000000000007</v>
      </c>
      <c r="G217" s="28">
        <f>IF(OR(D217="Samedi",D217="Dimanche"),"",Données!$E$3)</f>
        <v>0.53680555555555554</v>
      </c>
      <c r="H217" s="28" t="str">
        <f>IF(OR(D217="Samedi",D217="Dimanche"),"",Données!$F$3)</f>
        <v>16:41</v>
      </c>
      <c r="I217" s="20">
        <f t="shared" si="69"/>
        <v>0.31666666666666671</v>
      </c>
      <c r="J217" s="20">
        <f>IF(I217-Données!$C$2&gt;0,I217-Données!$C$2,0)</f>
        <v>5.5511151231257827E-17</v>
      </c>
      <c r="K217" s="26" t="str" cm="1">
        <f t="array" ref="K217">IF(OR(C217=$U$19:$U$31),"FERIE","")</f>
        <v/>
      </c>
      <c r="L217" s="22"/>
      <c r="M217" s="62"/>
      <c r="N217" s="62"/>
      <c r="O217" s="60"/>
      <c r="P217" s="61"/>
      <c r="Q217" s="61"/>
      <c r="R217" s="60"/>
    </row>
    <row r="218" spans="1:18" ht="14.1" customHeight="1" x14ac:dyDescent="0.2">
      <c r="A218" s="39"/>
      <c r="B218" s="40"/>
      <c r="C218" s="18">
        <f t="shared" si="65"/>
        <v>44405</v>
      </c>
      <c r="D218" s="21" t="str">
        <f t="shared" si="66"/>
        <v>Mercredi</v>
      </c>
      <c r="E218" s="28">
        <f>IF(OR(D218="Samedi",D218="Dimanche"),"",Données!$C$3)</f>
        <v>0.35416666666666669</v>
      </c>
      <c r="F218" s="28">
        <f>IF(OR(D218="Samedi",D218="Dimanche"),"",Données!$D$3)</f>
        <v>0.51250000000000007</v>
      </c>
      <c r="G218" s="28">
        <f>IF(OR(D218="Samedi",D218="Dimanche"),"",Données!$E$3)</f>
        <v>0.53680555555555554</v>
      </c>
      <c r="H218" s="28" t="str">
        <f>IF(OR(D218="Samedi",D218="Dimanche"),"",Données!$F$3)</f>
        <v>16:41</v>
      </c>
      <c r="I218" s="20">
        <f t="shared" si="69"/>
        <v>0.31666666666666671</v>
      </c>
      <c r="J218" s="20">
        <f>IF(I218-Données!$C$2&gt;0,I218-Données!$C$2,0)</f>
        <v>5.5511151231257827E-17</v>
      </c>
      <c r="K218" s="26" t="str" cm="1">
        <f t="array" ref="K218">IF(OR(C218=$U$19:$U$31),"FERIE","")</f>
        <v/>
      </c>
      <c r="L218" s="22"/>
      <c r="M218" s="62"/>
      <c r="N218" s="62"/>
      <c r="O218" s="60"/>
      <c r="P218" s="61"/>
      <c r="Q218" s="61"/>
      <c r="R218" s="60"/>
    </row>
    <row r="219" spans="1:18" ht="14.1" customHeight="1" x14ac:dyDescent="0.2">
      <c r="A219" s="39"/>
      <c r="B219" s="40"/>
      <c r="C219" s="18">
        <f t="shared" si="65"/>
        <v>44406</v>
      </c>
      <c r="D219" s="21" t="str">
        <f t="shared" si="66"/>
        <v>Jeudi</v>
      </c>
      <c r="E219" s="28">
        <f>IF(OR(D219="Samedi",D219="Dimanche"),"",Données!$C$3)</f>
        <v>0.35416666666666669</v>
      </c>
      <c r="F219" s="28">
        <f>IF(OR(D219="Samedi",D219="Dimanche"),"",Données!$D$3)</f>
        <v>0.51250000000000007</v>
      </c>
      <c r="G219" s="28">
        <f>IF(OR(D219="Samedi",D219="Dimanche"),"",Données!$E$3)</f>
        <v>0.53680555555555554</v>
      </c>
      <c r="H219" s="28" t="str">
        <f>IF(OR(D219="Samedi",D219="Dimanche"),"",Données!$F$3)</f>
        <v>16:41</v>
      </c>
      <c r="I219" s="20">
        <f t="shared" si="69"/>
        <v>0.31666666666666671</v>
      </c>
      <c r="J219" s="20">
        <f>IF(I219-Données!$C$2&gt;0,I219-Données!$C$2,0)</f>
        <v>5.5511151231257827E-17</v>
      </c>
      <c r="K219" s="26" t="str" cm="1">
        <f t="array" ref="K219">IF(OR(C219=$U$19:$U$31),"FERIE","")</f>
        <v/>
      </c>
      <c r="L219" s="22"/>
      <c r="M219" s="62"/>
      <c r="N219" s="62"/>
      <c r="O219" s="60"/>
      <c r="P219" s="61"/>
      <c r="Q219" s="61"/>
      <c r="R219" s="60"/>
    </row>
    <row r="220" spans="1:18" ht="14.1" customHeight="1" x14ac:dyDescent="0.2">
      <c r="A220" s="39"/>
      <c r="B220" s="40"/>
      <c r="C220" s="18">
        <f t="shared" si="65"/>
        <v>44407</v>
      </c>
      <c r="D220" s="21" t="str">
        <f t="shared" si="66"/>
        <v>Vendredi</v>
      </c>
      <c r="E220" s="28">
        <f>IF(OR(D220="Samedi",D220="Dimanche"),"",Données!$C$3)</f>
        <v>0.35416666666666669</v>
      </c>
      <c r="F220" s="28">
        <f>IF(OR(D220="Samedi",D220="Dimanche"),"",Données!$D$3)</f>
        <v>0.51250000000000007</v>
      </c>
      <c r="G220" s="28">
        <f>IF(OR(D220="Samedi",D220="Dimanche"),"",Données!$E$3)</f>
        <v>0.53680555555555554</v>
      </c>
      <c r="H220" s="28" t="str">
        <f>IF(OR(D220="Samedi",D220="Dimanche"),"",Données!$F$3)</f>
        <v>16:41</v>
      </c>
      <c r="I220" s="20">
        <f t="shared" si="69"/>
        <v>0.31666666666666671</v>
      </c>
      <c r="J220" s="20">
        <f>IF(I220-Données!$C$2&gt;0,I220-Données!$C$2,0)</f>
        <v>5.5511151231257827E-17</v>
      </c>
      <c r="K220" s="26" t="str" cm="1">
        <f t="array" ref="K220">IF(OR(C220=$U$19:$U$31),"FERIE","")</f>
        <v/>
      </c>
      <c r="L220" s="22"/>
      <c r="M220" s="62"/>
      <c r="N220" s="62"/>
      <c r="O220" s="60"/>
      <c r="P220" s="61"/>
      <c r="Q220" s="61"/>
      <c r="R220" s="60"/>
    </row>
    <row r="221" spans="1:18" ht="14.1" customHeight="1" x14ac:dyDescent="0.2">
      <c r="A221" s="39"/>
      <c r="B221" s="40"/>
      <c r="C221" s="18">
        <f t="shared" si="65"/>
        <v>44408</v>
      </c>
      <c r="D221" s="21" t="str">
        <f t="shared" si="66"/>
        <v>Samedi</v>
      </c>
      <c r="E221" s="28" t="str">
        <f>IF(OR(D221="Samedi",D221="Dimanche"),"",Données!$C$3)</f>
        <v/>
      </c>
      <c r="F221" s="28" t="str">
        <f>IF(OR(D221="Samedi",D221="Dimanche"),"",Données!$D$3)</f>
        <v/>
      </c>
      <c r="G221" s="28" t="str">
        <f>IF(OR(D221="Samedi",D221="Dimanche"),"",Données!$E$3)</f>
        <v/>
      </c>
      <c r="H221" s="28" t="str">
        <f>IF(OR(D221="Samedi",D221="Dimanche"),"",Données!$F$3)</f>
        <v/>
      </c>
      <c r="I221" s="20" t="str">
        <f t="shared" si="69"/>
        <v/>
      </c>
      <c r="J221" s="20" t="str">
        <f t="shared" ref="J221:J222" si="72">IF(D221="Dimanche",SUM(J215:J219),"")</f>
        <v/>
      </c>
      <c r="K221" s="26" t="str" cm="1">
        <f t="array" ref="K221">IF(OR(C221=$U$19:$U$31),"FERIE","")</f>
        <v/>
      </c>
      <c r="L221" s="22" t="str">
        <f t="shared" ref="L221" si="73">IF(D221="Dimanche",SUM(I215:I221),"")</f>
        <v/>
      </c>
      <c r="M221" s="62"/>
      <c r="N221" s="62"/>
      <c r="O221" s="60"/>
      <c r="P221" s="61"/>
      <c r="Q221" s="61"/>
      <c r="R221" s="60"/>
    </row>
    <row r="222" spans="1:18" ht="14.1" customHeight="1" x14ac:dyDescent="0.2">
      <c r="A222" s="39" t="str">
        <f t="shared" ref="A222" si="74">VLOOKUP(MONTH($C222),$V$8:$W$19,2,0)</f>
        <v>AOÛT</v>
      </c>
      <c r="B222" s="40">
        <v>31</v>
      </c>
      <c r="C222" s="18">
        <f t="shared" si="65"/>
        <v>44409</v>
      </c>
      <c r="D222" s="21" t="str">
        <f t="shared" si="66"/>
        <v>Dimanche</v>
      </c>
      <c r="E222" s="28" t="str">
        <f>IF(OR(D222="Samedi",D222="Dimanche"),"",Données!$C$3)</f>
        <v/>
      </c>
      <c r="F222" s="28" t="str">
        <f>IF(OR(D222="Samedi",D222="Dimanche"),"",Données!$D$3)</f>
        <v/>
      </c>
      <c r="G222" s="28" t="str">
        <f>IF(OR(D222="Samedi",D222="Dimanche"),"",Données!$E$3)</f>
        <v/>
      </c>
      <c r="H222" s="28" t="str">
        <f>IF(OR(D222="Samedi",D222="Dimanche"),"",Données!$F$3)</f>
        <v/>
      </c>
      <c r="I222" s="20" t="str">
        <f t="shared" si="69"/>
        <v/>
      </c>
      <c r="J222" s="20">
        <f t="shared" si="72"/>
        <v>2.7755575615628914E-16</v>
      </c>
      <c r="K222" s="26" t="str" cm="1">
        <f t="array" ref="K222">IF(OR(C222=$U$19:$U$31),"FERIE","")</f>
        <v/>
      </c>
      <c r="L222" s="22"/>
      <c r="M222" s="62">
        <f>SUMIF(K222:K252,"HCR",J222:J252)</f>
        <v>0</v>
      </c>
      <c r="N222" s="62">
        <f>SUMIF(K222:K252,"HPL",J222:J252)</f>
        <v>0</v>
      </c>
      <c r="O222" s="60">
        <f>N222*24</f>
        <v>0</v>
      </c>
      <c r="P222" s="61"/>
      <c r="Q222" s="61"/>
      <c r="R222" s="60">
        <f>O222-(P222+Q222)</f>
        <v>0</v>
      </c>
    </row>
    <row r="223" spans="1:18" ht="14.1" customHeight="1" x14ac:dyDescent="0.2">
      <c r="A223" s="39"/>
      <c r="B223" s="40"/>
      <c r="C223" s="18">
        <f t="shared" si="65"/>
        <v>44410</v>
      </c>
      <c r="D223" s="21" t="str">
        <f t="shared" si="66"/>
        <v>Lundi</v>
      </c>
      <c r="E223" s="28">
        <f>IF(OR(D223="Samedi",D223="Dimanche"),"",Données!$C$3)</f>
        <v>0.35416666666666669</v>
      </c>
      <c r="F223" s="28">
        <f>IF(OR(D223="Samedi",D223="Dimanche"),"",Données!$D$3)</f>
        <v>0.51250000000000007</v>
      </c>
      <c r="G223" s="28">
        <f>IF(OR(D223="Samedi",D223="Dimanche"),"",Données!$E$3)</f>
        <v>0.53680555555555554</v>
      </c>
      <c r="H223" s="28" t="str">
        <f>IF(OR(D223="Samedi",D223="Dimanche"),"",Données!$F$3)</f>
        <v>16:41</v>
      </c>
      <c r="I223" s="20">
        <f t="shared" si="69"/>
        <v>0.31666666666666671</v>
      </c>
      <c r="J223" s="20">
        <f>IF(I223-Données!$C$2&gt;0,I223-Données!$C$2,0)</f>
        <v>5.5511151231257827E-17</v>
      </c>
      <c r="K223" s="26" t="str" cm="1">
        <f t="array" ref="K223">IF(OR(C223=$U$19:$U$31),"FERIE","")</f>
        <v/>
      </c>
      <c r="L223" s="22"/>
      <c r="M223" s="62"/>
      <c r="N223" s="62"/>
      <c r="O223" s="60"/>
      <c r="P223" s="61"/>
      <c r="Q223" s="61"/>
      <c r="R223" s="60"/>
    </row>
    <row r="224" spans="1:18" ht="14.1" customHeight="1" x14ac:dyDescent="0.2">
      <c r="A224" s="39"/>
      <c r="B224" s="40"/>
      <c r="C224" s="18">
        <f t="shared" si="65"/>
        <v>44411</v>
      </c>
      <c r="D224" s="21" t="str">
        <f t="shared" si="66"/>
        <v>Mardi</v>
      </c>
      <c r="E224" s="28">
        <f>IF(OR(D224="Samedi",D224="Dimanche"),"",Données!$C$3)</f>
        <v>0.35416666666666669</v>
      </c>
      <c r="F224" s="28">
        <f>IF(OR(D224="Samedi",D224="Dimanche"),"",Données!$D$3)</f>
        <v>0.51250000000000007</v>
      </c>
      <c r="G224" s="28">
        <f>IF(OR(D224="Samedi",D224="Dimanche"),"",Données!$E$3)</f>
        <v>0.53680555555555554</v>
      </c>
      <c r="H224" s="28" t="str">
        <f>IF(OR(D224="Samedi",D224="Dimanche"),"",Données!$F$3)</f>
        <v>16:41</v>
      </c>
      <c r="I224" s="20">
        <f t="shared" si="69"/>
        <v>0.31666666666666671</v>
      </c>
      <c r="J224" s="20">
        <f>IF(I224-Données!$C$2&gt;0,I224-Données!$C$2,0)</f>
        <v>5.5511151231257827E-17</v>
      </c>
      <c r="K224" s="26" t="str" cm="1">
        <f t="array" ref="K224">IF(OR(C224=$U$19:$U$31),"FERIE","")</f>
        <v/>
      </c>
      <c r="L224" s="22"/>
      <c r="M224" s="62"/>
      <c r="N224" s="62"/>
      <c r="O224" s="60"/>
      <c r="P224" s="61"/>
      <c r="Q224" s="61"/>
      <c r="R224" s="60"/>
    </row>
    <row r="225" spans="1:18" ht="14.1" customHeight="1" x14ac:dyDescent="0.2">
      <c r="A225" s="39"/>
      <c r="B225" s="40"/>
      <c r="C225" s="18">
        <f t="shared" si="65"/>
        <v>44412</v>
      </c>
      <c r="D225" s="21" t="str">
        <f t="shared" si="66"/>
        <v>Mercredi</v>
      </c>
      <c r="E225" s="28">
        <f>IF(OR(D225="Samedi",D225="Dimanche"),"",Données!$C$3)</f>
        <v>0.35416666666666669</v>
      </c>
      <c r="F225" s="28">
        <f>IF(OR(D225="Samedi",D225="Dimanche"),"",Données!$D$3)</f>
        <v>0.51250000000000007</v>
      </c>
      <c r="G225" s="28">
        <f>IF(OR(D225="Samedi",D225="Dimanche"),"",Données!$E$3)</f>
        <v>0.53680555555555554</v>
      </c>
      <c r="H225" s="28" t="str">
        <f>IF(OR(D225="Samedi",D225="Dimanche"),"",Données!$F$3)</f>
        <v>16:41</v>
      </c>
      <c r="I225" s="20">
        <f t="shared" si="69"/>
        <v>0.31666666666666671</v>
      </c>
      <c r="J225" s="20">
        <f>IF(I225-Données!$C$2&gt;0,I225-Données!$C$2,0)</f>
        <v>5.5511151231257827E-17</v>
      </c>
      <c r="K225" s="26" t="str" cm="1">
        <f t="array" ref="K225">IF(OR(C225=$U$19:$U$31),"FERIE","")</f>
        <v/>
      </c>
      <c r="L225" s="22"/>
      <c r="M225" s="62"/>
      <c r="N225" s="62"/>
      <c r="O225" s="60"/>
      <c r="P225" s="61"/>
      <c r="Q225" s="61"/>
      <c r="R225" s="60"/>
    </row>
    <row r="226" spans="1:18" ht="14.1" customHeight="1" x14ac:dyDescent="0.2">
      <c r="A226" s="39"/>
      <c r="B226" s="40"/>
      <c r="C226" s="18">
        <f t="shared" si="65"/>
        <v>44413</v>
      </c>
      <c r="D226" s="21" t="str">
        <f t="shared" si="66"/>
        <v>Jeudi</v>
      </c>
      <c r="E226" s="28">
        <f>IF(OR(D226="Samedi",D226="Dimanche"),"",Données!$C$3)</f>
        <v>0.35416666666666669</v>
      </c>
      <c r="F226" s="28">
        <f>IF(OR(D226="Samedi",D226="Dimanche"),"",Données!$D$3)</f>
        <v>0.51250000000000007</v>
      </c>
      <c r="G226" s="28">
        <f>IF(OR(D226="Samedi",D226="Dimanche"),"",Données!$E$3)</f>
        <v>0.53680555555555554</v>
      </c>
      <c r="H226" s="28" t="str">
        <f>IF(OR(D226="Samedi",D226="Dimanche"),"",Données!$F$3)</f>
        <v>16:41</v>
      </c>
      <c r="I226" s="20">
        <f t="shared" si="69"/>
        <v>0.31666666666666671</v>
      </c>
      <c r="J226" s="20">
        <f>IF(I226-Données!$C$2&gt;0,I226-Données!$C$2,0)</f>
        <v>5.5511151231257827E-17</v>
      </c>
      <c r="K226" s="26" t="str" cm="1">
        <f t="array" ref="K226">IF(OR(C226=$U$19:$U$31),"FERIE","")</f>
        <v/>
      </c>
      <c r="L226" s="22"/>
      <c r="M226" s="62"/>
      <c r="N226" s="62"/>
      <c r="O226" s="60"/>
      <c r="P226" s="61"/>
      <c r="Q226" s="61"/>
      <c r="R226" s="60"/>
    </row>
    <row r="227" spans="1:18" ht="14.1" customHeight="1" x14ac:dyDescent="0.2">
      <c r="A227" s="39"/>
      <c r="B227" s="40"/>
      <c r="C227" s="18">
        <f t="shared" si="65"/>
        <v>44414</v>
      </c>
      <c r="D227" s="21" t="str">
        <f t="shared" si="66"/>
        <v>Vendredi</v>
      </c>
      <c r="E227" s="28">
        <f>IF(OR(D227="Samedi",D227="Dimanche"),"",Données!$C$3)</f>
        <v>0.35416666666666669</v>
      </c>
      <c r="F227" s="28">
        <f>IF(OR(D227="Samedi",D227="Dimanche"),"",Données!$D$3)</f>
        <v>0.51250000000000007</v>
      </c>
      <c r="G227" s="28">
        <f>IF(OR(D227="Samedi",D227="Dimanche"),"",Données!$E$3)</f>
        <v>0.53680555555555554</v>
      </c>
      <c r="H227" s="28" t="str">
        <f>IF(OR(D227="Samedi",D227="Dimanche"),"",Données!$F$3)</f>
        <v>16:41</v>
      </c>
      <c r="I227" s="20">
        <f t="shared" si="69"/>
        <v>0.31666666666666671</v>
      </c>
      <c r="J227" s="20">
        <f>IF(I227-Données!$C$2&gt;0,I227-Données!$C$2,0)</f>
        <v>5.5511151231257827E-17</v>
      </c>
      <c r="K227" s="26" t="str" cm="1">
        <f t="array" ref="K227">IF(OR(C227=$U$19:$U$31),"FERIE","")</f>
        <v/>
      </c>
      <c r="L227" s="22"/>
      <c r="M227" s="62"/>
      <c r="N227" s="62"/>
      <c r="O227" s="60"/>
      <c r="P227" s="61"/>
      <c r="Q227" s="61"/>
      <c r="R227" s="60"/>
    </row>
    <row r="228" spans="1:18" ht="14.1" customHeight="1" x14ac:dyDescent="0.2">
      <c r="A228" s="39"/>
      <c r="B228" s="40"/>
      <c r="C228" s="18">
        <f t="shared" si="65"/>
        <v>44415</v>
      </c>
      <c r="D228" s="21" t="str">
        <f t="shared" si="66"/>
        <v>Samedi</v>
      </c>
      <c r="E228" s="28" t="str">
        <f>IF(OR(D228="Samedi",D228="Dimanche"),"",Données!$C$3)</f>
        <v/>
      </c>
      <c r="F228" s="28" t="str">
        <f>IF(OR(D228="Samedi",D228="Dimanche"),"",Données!$D$3)</f>
        <v/>
      </c>
      <c r="G228" s="28" t="str">
        <f>IF(OR(D228="Samedi",D228="Dimanche"),"",Données!$E$3)</f>
        <v/>
      </c>
      <c r="H228" s="28" t="str">
        <f>IF(OR(D228="Samedi",D228="Dimanche"),"",Données!$F$3)</f>
        <v/>
      </c>
      <c r="I228" s="20" t="str">
        <f t="shared" si="69"/>
        <v/>
      </c>
      <c r="J228" s="20" t="str">
        <f t="shared" ref="J228:J229" si="75">IF(D228="Dimanche",SUM(J222:J226),"")</f>
        <v/>
      </c>
      <c r="K228" s="26" t="str" cm="1">
        <f t="array" ref="K228">IF(OR(C228=$U$19:$U$31),"FERIE","")</f>
        <v/>
      </c>
      <c r="L228" s="22" t="str">
        <f t="shared" ref="L228" si="76">IF(D228="Dimanche",SUM(I222:I228),"")</f>
        <v/>
      </c>
      <c r="M228" s="62"/>
      <c r="N228" s="62"/>
      <c r="O228" s="60"/>
      <c r="P228" s="61"/>
      <c r="Q228" s="61"/>
      <c r="R228" s="60"/>
    </row>
    <row r="229" spans="1:18" ht="14.1" customHeight="1" x14ac:dyDescent="0.2">
      <c r="A229" s="39"/>
      <c r="B229" s="40">
        <v>32</v>
      </c>
      <c r="C229" s="18">
        <f t="shared" si="65"/>
        <v>44416</v>
      </c>
      <c r="D229" s="21" t="str">
        <f t="shared" si="66"/>
        <v>Dimanche</v>
      </c>
      <c r="E229" s="28" t="str">
        <f>IF(OR(D229="Samedi",D229="Dimanche"),"",Données!$C$3)</f>
        <v/>
      </c>
      <c r="F229" s="28" t="str">
        <f>IF(OR(D229="Samedi",D229="Dimanche"),"",Données!$D$3)</f>
        <v/>
      </c>
      <c r="G229" s="28" t="str">
        <f>IF(OR(D229="Samedi",D229="Dimanche"),"",Données!$E$3)</f>
        <v/>
      </c>
      <c r="H229" s="28" t="str">
        <f>IF(OR(D229="Samedi",D229="Dimanche"),"",Données!$F$3)</f>
        <v/>
      </c>
      <c r="I229" s="20" t="str">
        <f t="shared" si="69"/>
        <v/>
      </c>
      <c r="J229" s="20">
        <f t="shared" si="75"/>
        <v>2.7755575615628914E-16</v>
      </c>
      <c r="K229" s="26" t="str" cm="1">
        <f t="array" ref="K229">IF(OR(C229=$U$19:$U$31),"FERIE","")</f>
        <v/>
      </c>
      <c r="L229" s="22"/>
      <c r="M229" s="62"/>
      <c r="N229" s="62"/>
      <c r="O229" s="60"/>
      <c r="P229" s="61"/>
      <c r="Q229" s="61"/>
      <c r="R229" s="60"/>
    </row>
    <row r="230" spans="1:18" ht="14.1" customHeight="1" x14ac:dyDescent="0.2">
      <c r="A230" s="39"/>
      <c r="B230" s="40"/>
      <c r="C230" s="18">
        <f t="shared" si="65"/>
        <v>44417</v>
      </c>
      <c r="D230" s="21" t="str">
        <f t="shared" si="66"/>
        <v>Lundi</v>
      </c>
      <c r="E230" s="28">
        <f>IF(OR(D230="Samedi",D230="Dimanche"),"",Données!$C$3)</f>
        <v>0.35416666666666669</v>
      </c>
      <c r="F230" s="28">
        <f>IF(OR(D230="Samedi",D230="Dimanche"),"",Données!$D$3)</f>
        <v>0.51250000000000007</v>
      </c>
      <c r="G230" s="28">
        <f>IF(OR(D230="Samedi",D230="Dimanche"),"",Données!$E$3)</f>
        <v>0.53680555555555554</v>
      </c>
      <c r="H230" s="28" t="str">
        <f>IF(OR(D230="Samedi",D230="Dimanche"),"",Données!$F$3)</f>
        <v>16:41</v>
      </c>
      <c r="I230" s="20">
        <f t="shared" si="69"/>
        <v>0.31666666666666671</v>
      </c>
      <c r="J230" s="20">
        <f>IF(I230-Données!$C$2&gt;0,I230-Données!$C$2,0)</f>
        <v>5.5511151231257827E-17</v>
      </c>
      <c r="K230" s="26" t="str" cm="1">
        <f t="array" ref="K230">IF(OR(C230=$U$19:$U$31),"FERIE","")</f>
        <v/>
      </c>
      <c r="L230" s="22"/>
      <c r="M230" s="62"/>
      <c r="N230" s="62"/>
      <c r="O230" s="60"/>
      <c r="P230" s="61"/>
      <c r="Q230" s="61"/>
      <c r="R230" s="60"/>
    </row>
    <row r="231" spans="1:18" ht="14.1" customHeight="1" x14ac:dyDescent="0.2">
      <c r="A231" s="39"/>
      <c r="B231" s="40"/>
      <c r="C231" s="18">
        <f t="shared" si="65"/>
        <v>44418</v>
      </c>
      <c r="D231" s="21" t="str">
        <f t="shared" si="66"/>
        <v>Mardi</v>
      </c>
      <c r="E231" s="28">
        <f>IF(OR(D231="Samedi",D231="Dimanche"),"",Données!$C$3)</f>
        <v>0.35416666666666669</v>
      </c>
      <c r="F231" s="28">
        <f>IF(OR(D231="Samedi",D231="Dimanche"),"",Données!$D$3)</f>
        <v>0.51250000000000007</v>
      </c>
      <c r="G231" s="28">
        <f>IF(OR(D231="Samedi",D231="Dimanche"),"",Données!$E$3)</f>
        <v>0.53680555555555554</v>
      </c>
      <c r="H231" s="28" t="str">
        <f>IF(OR(D231="Samedi",D231="Dimanche"),"",Données!$F$3)</f>
        <v>16:41</v>
      </c>
      <c r="I231" s="20">
        <f t="shared" si="69"/>
        <v>0.31666666666666671</v>
      </c>
      <c r="J231" s="20">
        <f>IF(I231-Données!$C$2&gt;0,I231-Données!$C$2,0)</f>
        <v>5.5511151231257827E-17</v>
      </c>
      <c r="K231" s="26" t="str" cm="1">
        <f t="array" ref="K231">IF(OR(C231=$U$19:$U$31),"FERIE","")</f>
        <v/>
      </c>
      <c r="L231" s="22"/>
      <c r="M231" s="62"/>
      <c r="N231" s="62"/>
      <c r="O231" s="60"/>
      <c r="P231" s="61"/>
      <c r="Q231" s="61"/>
      <c r="R231" s="60"/>
    </row>
    <row r="232" spans="1:18" ht="14.1" customHeight="1" x14ac:dyDescent="0.2">
      <c r="A232" s="39"/>
      <c r="B232" s="40"/>
      <c r="C232" s="18">
        <f t="shared" si="65"/>
        <v>44419</v>
      </c>
      <c r="D232" s="21" t="str">
        <f t="shared" si="66"/>
        <v>Mercredi</v>
      </c>
      <c r="E232" s="28">
        <f>IF(OR(D232="Samedi",D232="Dimanche"),"",Données!$C$3)</f>
        <v>0.35416666666666669</v>
      </c>
      <c r="F232" s="28">
        <f>IF(OR(D232="Samedi",D232="Dimanche"),"",Données!$D$3)</f>
        <v>0.51250000000000007</v>
      </c>
      <c r="G232" s="28">
        <f>IF(OR(D232="Samedi",D232="Dimanche"),"",Données!$E$3)</f>
        <v>0.53680555555555554</v>
      </c>
      <c r="H232" s="28" t="str">
        <f>IF(OR(D232="Samedi",D232="Dimanche"),"",Données!$F$3)</f>
        <v>16:41</v>
      </c>
      <c r="I232" s="20">
        <f t="shared" si="69"/>
        <v>0.31666666666666671</v>
      </c>
      <c r="J232" s="20">
        <f>IF(I232-Données!$C$2&gt;0,I232-Données!$C$2,0)</f>
        <v>5.5511151231257827E-17</v>
      </c>
      <c r="K232" s="26" t="str" cm="1">
        <f t="array" ref="K232">IF(OR(C232=$U$19:$U$31),"FERIE","")</f>
        <v/>
      </c>
      <c r="L232" s="22"/>
      <c r="M232" s="62"/>
      <c r="N232" s="62"/>
      <c r="O232" s="60"/>
      <c r="P232" s="61"/>
      <c r="Q232" s="61"/>
      <c r="R232" s="60"/>
    </row>
    <row r="233" spans="1:18" ht="14.1" customHeight="1" x14ac:dyDescent="0.2">
      <c r="A233" s="39"/>
      <c r="B233" s="40"/>
      <c r="C233" s="18">
        <f t="shared" si="65"/>
        <v>44420</v>
      </c>
      <c r="D233" s="21" t="str">
        <f t="shared" si="66"/>
        <v>Jeudi</v>
      </c>
      <c r="E233" s="28">
        <f>IF(OR(D233="Samedi",D233="Dimanche"),"",Données!$C$3)</f>
        <v>0.35416666666666669</v>
      </c>
      <c r="F233" s="28">
        <f>IF(OR(D233="Samedi",D233="Dimanche"),"",Données!$D$3)</f>
        <v>0.51250000000000007</v>
      </c>
      <c r="G233" s="28">
        <f>IF(OR(D233="Samedi",D233="Dimanche"),"",Données!$E$3)</f>
        <v>0.53680555555555554</v>
      </c>
      <c r="H233" s="28" t="str">
        <f>IF(OR(D233="Samedi",D233="Dimanche"),"",Données!$F$3)</f>
        <v>16:41</v>
      </c>
      <c r="I233" s="20">
        <f t="shared" si="69"/>
        <v>0.31666666666666671</v>
      </c>
      <c r="J233" s="20">
        <f>IF(I233-Données!$C$2&gt;0,I233-Données!$C$2,0)</f>
        <v>5.5511151231257827E-17</v>
      </c>
      <c r="K233" s="26" t="str" cm="1">
        <f t="array" ref="K233">IF(OR(C233=$U$19:$U$31),"FERIE","")</f>
        <v/>
      </c>
      <c r="L233" s="22"/>
      <c r="M233" s="62"/>
      <c r="N233" s="62"/>
      <c r="O233" s="60"/>
      <c r="P233" s="61"/>
      <c r="Q233" s="61"/>
      <c r="R233" s="60"/>
    </row>
    <row r="234" spans="1:18" ht="14.1" customHeight="1" x14ac:dyDescent="0.2">
      <c r="A234" s="39"/>
      <c r="B234" s="40"/>
      <c r="C234" s="18">
        <f t="shared" si="65"/>
        <v>44421</v>
      </c>
      <c r="D234" s="21" t="str">
        <f t="shared" si="66"/>
        <v>Vendredi</v>
      </c>
      <c r="E234" s="28">
        <f>IF(OR(D234="Samedi",D234="Dimanche"),"",Données!$C$3)</f>
        <v>0.35416666666666669</v>
      </c>
      <c r="F234" s="28">
        <f>IF(OR(D234="Samedi",D234="Dimanche"),"",Données!$D$3)</f>
        <v>0.51250000000000007</v>
      </c>
      <c r="G234" s="28">
        <f>IF(OR(D234="Samedi",D234="Dimanche"),"",Données!$E$3)</f>
        <v>0.53680555555555554</v>
      </c>
      <c r="H234" s="28" t="str">
        <f>IF(OR(D234="Samedi",D234="Dimanche"),"",Données!$F$3)</f>
        <v>16:41</v>
      </c>
      <c r="I234" s="20">
        <f t="shared" si="69"/>
        <v>0.31666666666666671</v>
      </c>
      <c r="J234" s="20">
        <f>IF(I234-Données!$C$2&gt;0,I234-Données!$C$2,0)</f>
        <v>5.5511151231257827E-17</v>
      </c>
      <c r="K234" s="26" t="str" cm="1">
        <f t="array" ref="K234">IF(OR(C234=$U$19:$U$31),"FERIE","")</f>
        <v/>
      </c>
      <c r="L234" s="22"/>
      <c r="M234" s="62"/>
      <c r="N234" s="62"/>
      <c r="O234" s="60"/>
      <c r="P234" s="61"/>
      <c r="Q234" s="61"/>
      <c r="R234" s="60"/>
    </row>
    <row r="235" spans="1:18" ht="14.1" customHeight="1" x14ac:dyDescent="0.2">
      <c r="A235" s="39"/>
      <c r="B235" s="40"/>
      <c r="C235" s="18">
        <f t="shared" si="65"/>
        <v>44422</v>
      </c>
      <c r="D235" s="21" t="str">
        <f t="shared" si="66"/>
        <v>Samedi</v>
      </c>
      <c r="E235" s="28" t="str">
        <f>IF(OR(D235="Samedi",D235="Dimanche"),"",Données!$C$3)</f>
        <v/>
      </c>
      <c r="F235" s="28" t="str">
        <f>IF(OR(D235="Samedi",D235="Dimanche"),"",Données!$D$3)</f>
        <v/>
      </c>
      <c r="G235" s="28" t="str">
        <f>IF(OR(D235="Samedi",D235="Dimanche"),"",Données!$E$3)</f>
        <v/>
      </c>
      <c r="H235" s="28" t="str">
        <f>IF(OR(D235="Samedi",D235="Dimanche"),"",Données!$F$3)</f>
        <v/>
      </c>
      <c r="I235" s="20" t="str">
        <f t="shared" si="69"/>
        <v/>
      </c>
      <c r="J235" s="20" t="str">
        <f t="shared" ref="J235:J236" si="77">IF(D235="Dimanche",SUM(J229:J233),"")</f>
        <v/>
      </c>
      <c r="K235" s="26" t="str" cm="1">
        <f t="array" ref="K235">IF(OR(C235=$U$19:$U$31),"FERIE","")</f>
        <v/>
      </c>
      <c r="L235" s="22" t="str">
        <f t="shared" ref="L235" si="78">IF(D235="Dimanche",SUM(I229:I235),"")</f>
        <v/>
      </c>
      <c r="M235" s="62"/>
      <c r="N235" s="62"/>
      <c r="O235" s="60"/>
      <c r="P235" s="61"/>
      <c r="Q235" s="61"/>
      <c r="R235" s="60"/>
    </row>
    <row r="236" spans="1:18" ht="14.1" customHeight="1" x14ac:dyDescent="0.2">
      <c r="A236" s="39"/>
      <c r="B236" s="40">
        <v>33</v>
      </c>
      <c r="C236" s="18">
        <f t="shared" si="65"/>
        <v>44423</v>
      </c>
      <c r="D236" s="21" t="str">
        <f t="shared" si="66"/>
        <v>Dimanche</v>
      </c>
      <c r="E236" s="28" t="str">
        <f>IF(OR(D236="Samedi",D236="Dimanche"),"",Données!$C$3)</f>
        <v/>
      </c>
      <c r="F236" s="28" t="str">
        <f>IF(OR(D236="Samedi",D236="Dimanche"),"",Données!$D$3)</f>
        <v/>
      </c>
      <c r="G236" s="28" t="str">
        <f>IF(OR(D236="Samedi",D236="Dimanche"),"",Données!$E$3)</f>
        <v/>
      </c>
      <c r="H236" s="28" t="str">
        <f>IF(OR(D236="Samedi",D236="Dimanche"),"",Données!$F$3)</f>
        <v/>
      </c>
      <c r="I236" s="20" t="str">
        <f t="shared" si="69"/>
        <v/>
      </c>
      <c r="J236" s="20">
        <f t="shared" si="77"/>
        <v>2.7755575615628914E-16</v>
      </c>
      <c r="K236" s="26" t="str" cm="1">
        <f t="array" ref="K236">IF(OR(C236=$U$19:$U$31),"FERIE","")</f>
        <v>FERIE</v>
      </c>
      <c r="L236" s="22"/>
      <c r="M236" s="62"/>
      <c r="N236" s="62"/>
      <c r="O236" s="60"/>
      <c r="P236" s="61"/>
      <c r="Q236" s="61"/>
      <c r="R236" s="60"/>
    </row>
    <row r="237" spans="1:18" ht="14.1" customHeight="1" x14ac:dyDescent="0.2">
      <c r="A237" s="39"/>
      <c r="B237" s="40"/>
      <c r="C237" s="18">
        <f t="shared" si="65"/>
        <v>44424</v>
      </c>
      <c r="D237" s="21" t="str">
        <f t="shared" si="66"/>
        <v>Lundi</v>
      </c>
      <c r="E237" s="28">
        <f>IF(OR(D237="Samedi",D237="Dimanche"),"",Données!$C$3)</f>
        <v>0.35416666666666669</v>
      </c>
      <c r="F237" s="28">
        <f>IF(OR(D237="Samedi",D237="Dimanche"),"",Données!$D$3)</f>
        <v>0.51250000000000007</v>
      </c>
      <c r="G237" s="28">
        <f>IF(OR(D237="Samedi",D237="Dimanche"),"",Données!$E$3)</f>
        <v>0.53680555555555554</v>
      </c>
      <c r="H237" s="28" t="str">
        <f>IF(OR(D237="Samedi",D237="Dimanche"),"",Données!$F$3)</f>
        <v>16:41</v>
      </c>
      <c r="I237" s="20">
        <f t="shared" si="69"/>
        <v>0.31666666666666671</v>
      </c>
      <c r="J237" s="20">
        <f>IF(I237-Données!$C$2&gt;0,I237-Données!$C$2,0)</f>
        <v>5.5511151231257827E-17</v>
      </c>
      <c r="K237" s="26" t="str" cm="1">
        <f t="array" ref="K237">IF(OR(C237=$U$19:$U$31),"FERIE","")</f>
        <v/>
      </c>
      <c r="L237" s="22"/>
      <c r="M237" s="62"/>
      <c r="N237" s="62"/>
      <c r="O237" s="60"/>
      <c r="P237" s="61"/>
      <c r="Q237" s="61"/>
      <c r="R237" s="60"/>
    </row>
    <row r="238" spans="1:18" ht="14.1" customHeight="1" x14ac:dyDescent="0.2">
      <c r="A238" s="39"/>
      <c r="B238" s="40"/>
      <c r="C238" s="18">
        <f t="shared" si="65"/>
        <v>44425</v>
      </c>
      <c r="D238" s="21" t="str">
        <f t="shared" si="66"/>
        <v>Mardi</v>
      </c>
      <c r="E238" s="28">
        <f>IF(OR(D238="Samedi",D238="Dimanche"),"",Données!$C$3)</f>
        <v>0.35416666666666669</v>
      </c>
      <c r="F238" s="28">
        <f>IF(OR(D238="Samedi",D238="Dimanche"),"",Données!$D$3)</f>
        <v>0.51250000000000007</v>
      </c>
      <c r="G238" s="28">
        <f>IF(OR(D238="Samedi",D238="Dimanche"),"",Données!$E$3)</f>
        <v>0.53680555555555554</v>
      </c>
      <c r="H238" s="28" t="str">
        <f>IF(OR(D238="Samedi",D238="Dimanche"),"",Données!$F$3)</f>
        <v>16:41</v>
      </c>
      <c r="I238" s="20">
        <f t="shared" si="69"/>
        <v>0.31666666666666671</v>
      </c>
      <c r="J238" s="20">
        <f>IF(I238-Données!$C$2&gt;0,I238-Données!$C$2,0)</f>
        <v>5.5511151231257827E-17</v>
      </c>
      <c r="K238" s="26" t="str" cm="1">
        <f t="array" ref="K238">IF(OR(C238=$U$19:$U$31),"FERIE","")</f>
        <v/>
      </c>
      <c r="L238" s="22"/>
      <c r="M238" s="62"/>
      <c r="N238" s="62"/>
      <c r="O238" s="60"/>
      <c r="P238" s="61"/>
      <c r="Q238" s="61"/>
      <c r="R238" s="60"/>
    </row>
    <row r="239" spans="1:18" ht="14.1" customHeight="1" x14ac:dyDescent="0.2">
      <c r="A239" s="39"/>
      <c r="B239" s="40"/>
      <c r="C239" s="18">
        <f t="shared" si="65"/>
        <v>44426</v>
      </c>
      <c r="D239" s="21" t="str">
        <f t="shared" si="66"/>
        <v>Mercredi</v>
      </c>
      <c r="E239" s="28">
        <f>IF(OR(D239="Samedi",D239="Dimanche"),"",Données!$C$3)</f>
        <v>0.35416666666666669</v>
      </c>
      <c r="F239" s="28">
        <f>IF(OR(D239="Samedi",D239="Dimanche"),"",Données!$D$3)</f>
        <v>0.51250000000000007</v>
      </c>
      <c r="G239" s="28">
        <f>IF(OR(D239="Samedi",D239="Dimanche"),"",Données!$E$3)</f>
        <v>0.53680555555555554</v>
      </c>
      <c r="H239" s="28" t="str">
        <f>IF(OR(D239="Samedi",D239="Dimanche"),"",Données!$F$3)</f>
        <v>16:41</v>
      </c>
      <c r="I239" s="20">
        <f t="shared" si="69"/>
        <v>0.31666666666666671</v>
      </c>
      <c r="J239" s="20">
        <f>IF(I239-Données!$C$2&gt;0,I239-Données!$C$2,0)</f>
        <v>5.5511151231257827E-17</v>
      </c>
      <c r="K239" s="26" t="str" cm="1">
        <f t="array" ref="K239">IF(OR(C239=$U$19:$U$31),"FERIE","")</f>
        <v/>
      </c>
      <c r="L239" s="22"/>
      <c r="M239" s="62"/>
      <c r="N239" s="62"/>
      <c r="O239" s="60"/>
      <c r="P239" s="61"/>
      <c r="Q239" s="61"/>
      <c r="R239" s="60"/>
    </row>
    <row r="240" spans="1:18" ht="14.1" customHeight="1" x14ac:dyDescent="0.2">
      <c r="A240" s="39"/>
      <c r="B240" s="40"/>
      <c r="C240" s="18">
        <f t="shared" si="65"/>
        <v>44427</v>
      </c>
      <c r="D240" s="21" t="str">
        <f t="shared" si="66"/>
        <v>Jeudi</v>
      </c>
      <c r="E240" s="28">
        <f>IF(OR(D240="Samedi",D240="Dimanche"),"",Données!$C$3)</f>
        <v>0.35416666666666669</v>
      </c>
      <c r="F240" s="28">
        <f>IF(OR(D240="Samedi",D240="Dimanche"),"",Données!$D$3)</f>
        <v>0.51250000000000007</v>
      </c>
      <c r="G240" s="28">
        <f>IF(OR(D240="Samedi",D240="Dimanche"),"",Données!$E$3)</f>
        <v>0.53680555555555554</v>
      </c>
      <c r="H240" s="28" t="str">
        <f>IF(OR(D240="Samedi",D240="Dimanche"),"",Données!$F$3)</f>
        <v>16:41</v>
      </c>
      <c r="I240" s="20">
        <f t="shared" si="69"/>
        <v>0.31666666666666671</v>
      </c>
      <c r="J240" s="20">
        <f>IF(I240-Données!$C$2&gt;0,I240-Données!$C$2,0)</f>
        <v>5.5511151231257827E-17</v>
      </c>
      <c r="K240" s="26" t="str" cm="1">
        <f t="array" ref="K240">IF(OR(C240=$U$19:$U$31),"FERIE","")</f>
        <v/>
      </c>
      <c r="L240" s="22"/>
      <c r="M240" s="62"/>
      <c r="N240" s="62"/>
      <c r="O240" s="60"/>
      <c r="P240" s="61"/>
      <c r="Q240" s="61"/>
      <c r="R240" s="60"/>
    </row>
    <row r="241" spans="1:18" ht="14.1" customHeight="1" x14ac:dyDescent="0.2">
      <c r="A241" s="39"/>
      <c r="B241" s="40"/>
      <c r="C241" s="18">
        <f t="shared" si="65"/>
        <v>44428</v>
      </c>
      <c r="D241" s="21" t="str">
        <f t="shared" si="66"/>
        <v>Vendredi</v>
      </c>
      <c r="E241" s="28">
        <f>IF(OR(D241="Samedi",D241="Dimanche"),"",Données!$C$3)</f>
        <v>0.35416666666666669</v>
      </c>
      <c r="F241" s="28">
        <f>IF(OR(D241="Samedi",D241="Dimanche"),"",Données!$D$3)</f>
        <v>0.51250000000000007</v>
      </c>
      <c r="G241" s="28">
        <f>IF(OR(D241="Samedi",D241="Dimanche"),"",Données!$E$3)</f>
        <v>0.53680555555555554</v>
      </c>
      <c r="H241" s="28" t="str">
        <f>IF(OR(D241="Samedi",D241="Dimanche"),"",Données!$F$3)</f>
        <v>16:41</v>
      </c>
      <c r="I241" s="20">
        <f t="shared" si="69"/>
        <v>0.31666666666666671</v>
      </c>
      <c r="J241" s="20">
        <f>IF(I241-Données!$C$2&gt;0,I241-Données!$C$2,0)</f>
        <v>5.5511151231257827E-17</v>
      </c>
      <c r="K241" s="26" t="str" cm="1">
        <f t="array" ref="K241">IF(OR(C241=$U$19:$U$31),"FERIE","")</f>
        <v/>
      </c>
      <c r="L241" s="22"/>
      <c r="M241" s="62"/>
      <c r="N241" s="62"/>
      <c r="O241" s="60"/>
      <c r="P241" s="61"/>
      <c r="Q241" s="61"/>
      <c r="R241" s="60"/>
    </row>
    <row r="242" spans="1:18" ht="14.1" customHeight="1" x14ac:dyDescent="0.2">
      <c r="A242" s="39"/>
      <c r="B242" s="40"/>
      <c r="C242" s="18">
        <f t="shared" si="65"/>
        <v>44429</v>
      </c>
      <c r="D242" s="21" t="str">
        <f t="shared" si="66"/>
        <v>Samedi</v>
      </c>
      <c r="E242" s="28" t="str">
        <f>IF(OR(D242="Samedi",D242="Dimanche"),"",Données!$C$3)</f>
        <v/>
      </c>
      <c r="F242" s="28" t="str">
        <f>IF(OR(D242="Samedi",D242="Dimanche"),"",Données!$D$3)</f>
        <v/>
      </c>
      <c r="G242" s="28" t="str">
        <f>IF(OR(D242="Samedi",D242="Dimanche"),"",Données!$E$3)</f>
        <v/>
      </c>
      <c r="H242" s="28" t="str">
        <f>IF(OR(D242="Samedi",D242="Dimanche"),"",Données!$F$3)</f>
        <v/>
      </c>
      <c r="I242" s="20" t="str">
        <f t="shared" si="69"/>
        <v/>
      </c>
      <c r="J242" s="20" t="str">
        <f t="shared" ref="J242:J243" si="79">IF(D242="Dimanche",SUM(J236:J240),"")</f>
        <v/>
      </c>
      <c r="K242" s="26" t="str" cm="1">
        <f t="array" ref="K242">IF(OR(C242=$U$19:$U$31),"FERIE","")</f>
        <v/>
      </c>
      <c r="L242" s="22" t="str">
        <f t="shared" ref="L242" si="80">IF(D242="Dimanche",SUM(I236:I242),"")</f>
        <v/>
      </c>
      <c r="M242" s="62"/>
      <c r="N242" s="62"/>
      <c r="O242" s="60"/>
      <c r="P242" s="61"/>
      <c r="Q242" s="61"/>
      <c r="R242" s="60"/>
    </row>
    <row r="243" spans="1:18" ht="14.1" customHeight="1" x14ac:dyDescent="0.2">
      <c r="A243" s="39"/>
      <c r="B243" s="40">
        <v>34</v>
      </c>
      <c r="C243" s="18">
        <f t="shared" si="65"/>
        <v>44430</v>
      </c>
      <c r="D243" s="21" t="str">
        <f t="shared" si="66"/>
        <v>Dimanche</v>
      </c>
      <c r="E243" s="28" t="str">
        <f>IF(OR(D243="Samedi",D243="Dimanche"),"",Données!$C$3)</f>
        <v/>
      </c>
      <c r="F243" s="28" t="str">
        <f>IF(OR(D243="Samedi",D243="Dimanche"),"",Données!$D$3)</f>
        <v/>
      </c>
      <c r="G243" s="28" t="str">
        <f>IF(OR(D243="Samedi",D243="Dimanche"),"",Données!$E$3)</f>
        <v/>
      </c>
      <c r="H243" s="28" t="str">
        <f>IF(OR(D243="Samedi",D243="Dimanche"),"",Données!$F$3)</f>
        <v/>
      </c>
      <c r="I243" s="20" t="str">
        <f t="shared" si="69"/>
        <v/>
      </c>
      <c r="J243" s="20">
        <f t="shared" si="79"/>
        <v>2.7755575615628914E-16</v>
      </c>
      <c r="K243" s="26" t="str" cm="1">
        <f t="array" ref="K243">IF(OR(C243=$U$19:$U$31),"FERIE","")</f>
        <v/>
      </c>
      <c r="L243" s="22"/>
      <c r="M243" s="62"/>
      <c r="N243" s="62"/>
      <c r="O243" s="60"/>
      <c r="P243" s="61"/>
      <c r="Q243" s="61"/>
      <c r="R243" s="60"/>
    </row>
    <row r="244" spans="1:18" ht="14.1" customHeight="1" x14ac:dyDescent="0.2">
      <c r="A244" s="39"/>
      <c r="B244" s="40"/>
      <c r="C244" s="18">
        <f t="shared" si="65"/>
        <v>44431</v>
      </c>
      <c r="D244" s="21" t="str">
        <f t="shared" si="66"/>
        <v>Lundi</v>
      </c>
      <c r="E244" s="28">
        <f>IF(OR(D244="Samedi",D244="Dimanche"),"",Données!$C$3)</f>
        <v>0.35416666666666669</v>
      </c>
      <c r="F244" s="28">
        <f>IF(OR(D244="Samedi",D244="Dimanche"),"",Données!$D$3)</f>
        <v>0.51250000000000007</v>
      </c>
      <c r="G244" s="28">
        <f>IF(OR(D244="Samedi",D244="Dimanche"),"",Données!$E$3)</f>
        <v>0.53680555555555554</v>
      </c>
      <c r="H244" s="28" t="str">
        <f>IF(OR(D244="Samedi",D244="Dimanche"),"",Données!$F$3)</f>
        <v>16:41</v>
      </c>
      <c r="I244" s="20">
        <f t="shared" si="69"/>
        <v>0.31666666666666671</v>
      </c>
      <c r="J244" s="20">
        <f>IF(I244-Données!$C$2&gt;0,I244-Données!$C$2,0)</f>
        <v>5.5511151231257827E-17</v>
      </c>
      <c r="K244" s="26" t="str" cm="1">
        <f t="array" ref="K244">IF(OR(C244=$U$19:$U$31),"FERIE","")</f>
        <v/>
      </c>
      <c r="L244" s="22"/>
      <c r="M244" s="62"/>
      <c r="N244" s="62"/>
      <c r="O244" s="60"/>
      <c r="P244" s="61"/>
      <c r="Q244" s="61"/>
      <c r="R244" s="60"/>
    </row>
    <row r="245" spans="1:18" ht="14.1" customHeight="1" x14ac:dyDescent="0.2">
      <c r="A245" s="39"/>
      <c r="B245" s="40"/>
      <c r="C245" s="18">
        <f t="shared" si="65"/>
        <v>44432</v>
      </c>
      <c r="D245" s="21" t="str">
        <f t="shared" si="66"/>
        <v>Mardi</v>
      </c>
      <c r="E245" s="28">
        <f>IF(OR(D245="Samedi",D245="Dimanche"),"",Données!$C$3)</f>
        <v>0.35416666666666669</v>
      </c>
      <c r="F245" s="28">
        <f>IF(OR(D245="Samedi",D245="Dimanche"),"",Données!$D$3)</f>
        <v>0.51250000000000007</v>
      </c>
      <c r="G245" s="28">
        <f>IF(OR(D245="Samedi",D245="Dimanche"),"",Données!$E$3)</f>
        <v>0.53680555555555554</v>
      </c>
      <c r="H245" s="28" t="str">
        <f>IF(OR(D245="Samedi",D245="Dimanche"),"",Données!$F$3)</f>
        <v>16:41</v>
      </c>
      <c r="I245" s="20">
        <f t="shared" si="69"/>
        <v>0.31666666666666671</v>
      </c>
      <c r="J245" s="20">
        <f>IF(I245-Données!$C$2&gt;0,I245-Données!$C$2,0)</f>
        <v>5.5511151231257827E-17</v>
      </c>
      <c r="K245" s="26" t="str" cm="1">
        <f t="array" ref="K245">IF(OR(C245=$U$19:$U$31),"FERIE","")</f>
        <v/>
      </c>
      <c r="L245" s="22"/>
      <c r="M245" s="62"/>
      <c r="N245" s="62"/>
      <c r="O245" s="60"/>
      <c r="P245" s="61"/>
      <c r="Q245" s="61"/>
      <c r="R245" s="60"/>
    </row>
    <row r="246" spans="1:18" ht="14.1" customHeight="1" x14ac:dyDescent="0.2">
      <c r="A246" s="39"/>
      <c r="B246" s="40"/>
      <c r="C246" s="18">
        <f t="shared" si="65"/>
        <v>44433</v>
      </c>
      <c r="D246" s="21" t="str">
        <f t="shared" si="66"/>
        <v>Mercredi</v>
      </c>
      <c r="E246" s="28">
        <f>IF(OR(D246="Samedi",D246="Dimanche"),"",Données!$C$3)</f>
        <v>0.35416666666666669</v>
      </c>
      <c r="F246" s="28">
        <f>IF(OR(D246="Samedi",D246="Dimanche"),"",Données!$D$3)</f>
        <v>0.51250000000000007</v>
      </c>
      <c r="G246" s="28">
        <f>IF(OR(D246="Samedi",D246="Dimanche"),"",Données!$E$3)</f>
        <v>0.53680555555555554</v>
      </c>
      <c r="H246" s="28" t="str">
        <f>IF(OR(D246="Samedi",D246="Dimanche"),"",Données!$F$3)</f>
        <v>16:41</v>
      </c>
      <c r="I246" s="20">
        <f t="shared" si="69"/>
        <v>0.31666666666666671</v>
      </c>
      <c r="J246" s="20">
        <f>IF(I246-Données!$C$2&gt;0,I246-Données!$C$2,0)</f>
        <v>5.5511151231257827E-17</v>
      </c>
      <c r="K246" s="26" t="str" cm="1">
        <f t="array" ref="K246">IF(OR(C246=$U$19:$U$31),"FERIE","")</f>
        <v/>
      </c>
      <c r="L246" s="22"/>
      <c r="M246" s="62"/>
      <c r="N246" s="62"/>
      <c r="O246" s="60"/>
      <c r="P246" s="61"/>
      <c r="Q246" s="61"/>
      <c r="R246" s="60"/>
    </row>
    <row r="247" spans="1:18" ht="14.1" customHeight="1" x14ac:dyDescent="0.2">
      <c r="A247" s="39"/>
      <c r="B247" s="40"/>
      <c r="C247" s="18">
        <f t="shared" si="65"/>
        <v>44434</v>
      </c>
      <c r="D247" s="21" t="str">
        <f t="shared" si="66"/>
        <v>Jeudi</v>
      </c>
      <c r="E247" s="28">
        <f>IF(OR(D247="Samedi",D247="Dimanche"),"",Données!$C$3)</f>
        <v>0.35416666666666669</v>
      </c>
      <c r="F247" s="28">
        <f>IF(OR(D247="Samedi",D247="Dimanche"),"",Données!$D$3)</f>
        <v>0.51250000000000007</v>
      </c>
      <c r="G247" s="28">
        <f>IF(OR(D247="Samedi",D247="Dimanche"),"",Données!$E$3)</f>
        <v>0.53680555555555554</v>
      </c>
      <c r="H247" s="28" t="str">
        <f>IF(OR(D247="Samedi",D247="Dimanche"),"",Données!$F$3)</f>
        <v>16:41</v>
      </c>
      <c r="I247" s="20">
        <f t="shared" si="69"/>
        <v>0.31666666666666671</v>
      </c>
      <c r="J247" s="20">
        <f>IF(I247-Données!$C$2&gt;0,I247-Données!$C$2,0)</f>
        <v>5.5511151231257827E-17</v>
      </c>
      <c r="K247" s="26" t="str" cm="1">
        <f t="array" ref="K247">IF(OR(C247=$U$19:$U$31),"FERIE","")</f>
        <v/>
      </c>
      <c r="L247" s="22"/>
      <c r="M247" s="62"/>
      <c r="N247" s="62"/>
      <c r="O247" s="60"/>
      <c r="P247" s="61"/>
      <c r="Q247" s="61"/>
      <c r="R247" s="60"/>
    </row>
    <row r="248" spans="1:18" ht="14.1" customHeight="1" x14ac:dyDescent="0.2">
      <c r="A248" s="39"/>
      <c r="B248" s="40"/>
      <c r="C248" s="18">
        <f t="shared" si="65"/>
        <v>44435</v>
      </c>
      <c r="D248" s="21" t="str">
        <f t="shared" si="66"/>
        <v>Vendredi</v>
      </c>
      <c r="E248" s="28">
        <f>IF(OR(D248="Samedi",D248="Dimanche"),"",Données!$C$3)</f>
        <v>0.35416666666666669</v>
      </c>
      <c r="F248" s="28">
        <f>IF(OR(D248="Samedi",D248="Dimanche"),"",Données!$D$3)</f>
        <v>0.51250000000000007</v>
      </c>
      <c r="G248" s="28">
        <f>IF(OR(D248="Samedi",D248="Dimanche"),"",Données!$E$3)</f>
        <v>0.53680555555555554</v>
      </c>
      <c r="H248" s="28" t="str">
        <f>IF(OR(D248="Samedi",D248="Dimanche"),"",Données!$F$3)</f>
        <v>16:41</v>
      </c>
      <c r="I248" s="20">
        <f t="shared" si="69"/>
        <v>0.31666666666666671</v>
      </c>
      <c r="J248" s="20">
        <f>IF(I248-Données!$C$2&gt;0,I248-Données!$C$2,0)</f>
        <v>5.5511151231257827E-17</v>
      </c>
      <c r="K248" s="26" t="str" cm="1">
        <f t="array" ref="K248">IF(OR(C248=$U$19:$U$31),"FERIE","")</f>
        <v/>
      </c>
      <c r="L248" s="22"/>
      <c r="M248" s="62"/>
      <c r="N248" s="62"/>
      <c r="O248" s="60"/>
      <c r="P248" s="61"/>
      <c r="Q248" s="61"/>
      <c r="R248" s="60"/>
    </row>
    <row r="249" spans="1:18" ht="14.1" customHeight="1" x14ac:dyDescent="0.2">
      <c r="A249" s="39"/>
      <c r="B249" s="40"/>
      <c r="C249" s="18">
        <f t="shared" si="65"/>
        <v>44436</v>
      </c>
      <c r="D249" s="21" t="str">
        <f t="shared" si="66"/>
        <v>Samedi</v>
      </c>
      <c r="E249" s="28" t="str">
        <f>IF(OR(D249="Samedi",D249="Dimanche"),"",Données!$C$3)</f>
        <v/>
      </c>
      <c r="F249" s="28" t="str">
        <f>IF(OR(D249="Samedi",D249="Dimanche"),"",Données!$D$3)</f>
        <v/>
      </c>
      <c r="G249" s="28" t="str">
        <f>IF(OR(D249="Samedi",D249="Dimanche"),"",Données!$E$3)</f>
        <v/>
      </c>
      <c r="H249" s="28" t="str">
        <f>IF(OR(D249="Samedi",D249="Dimanche"),"",Données!$F$3)</f>
        <v/>
      </c>
      <c r="I249" s="20" t="str">
        <f t="shared" si="69"/>
        <v/>
      </c>
      <c r="J249" s="20" t="str">
        <f t="shared" ref="J249:J250" si="81">IF(D249="Dimanche",SUM(J243:J247),"")</f>
        <v/>
      </c>
      <c r="K249" s="26" t="str" cm="1">
        <f t="array" ref="K249">IF(OR(C249=$U$19:$U$31),"FERIE","")</f>
        <v/>
      </c>
      <c r="L249" s="22" t="str">
        <f t="shared" ref="L249" si="82">IF(D249="Dimanche",SUM(I243:I249),"")</f>
        <v/>
      </c>
      <c r="M249" s="62"/>
      <c r="N249" s="62"/>
      <c r="O249" s="60"/>
      <c r="P249" s="61"/>
      <c r="Q249" s="61"/>
      <c r="R249" s="60"/>
    </row>
    <row r="250" spans="1:18" ht="14.1" customHeight="1" x14ac:dyDescent="0.2">
      <c r="A250" s="39"/>
      <c r="B250" s="40">
        <v>35</v>
      </c>
      <c r="C250" s="18">
        <f t="shared" si="65"/>
        <v>44437</v>
      </c>
      <c r="D250" s="21" t="str">
        <f t="shared" si="66"/>
        <v>Dimanche</v>
      </c>
      <c r="E250" s="28" t="str">
        <f>IF(OR(D250="Samedi",D250="Dimanche"),"",Données!$C$3)</f>
        <v/>
      </c>
      <c r="F250" s="28" t="str">
        <f>IF(OR(D250="Samedi",D250="Dimanche"),"",Données!$D$3)</f>
        <v/>
      </c>
      <c r="G250" s="28" t="str">
        <f>IF(OR(D250="Samedi",D250="Dimanche"),"",Données!$E$3)</f>
        <v/>
      </c>
      <c r="H250" s="28" t="str">
        <f>IF(OR(D250="Samedi",D250="Dimanche"),"",Données!$F$3)</f>
        <v/>
      </c>
      <c r="I250" s="20" t="str">
        <f t="shared" si="69"/>
        <v/>
      </c>
      <c r="J250" s="20">
        <f t="shared" si="81"/>
        <v>2.7755575615628914E-16</v>
      </c>
      <c r="K250" s="26" t="str" cm="1">
        <f t="array" ref="K250">IF(OR(C250=$U$19:$U$31),"FERIE","")</f>
        <v/>
      </c>
      <c r="L250" s="22"/>
      <c r="M250" s="62"/>
      <c r="N250" s="62"/>
      <c r="O250" s="60"/>
      <c r="P250" s="61"/>
      <c r="Q250" s="61"/>
      <c r="R250" s="60"/>
    </row>
    <row r="251" spans="1:18" ht="14.1" customHeight="1" x14ac:dyDescent="0.2">
      <c r="A251" s="39"/>
      <c r="B251" s="40"/>
      <c r="C251" s="18">
        <f t="shared" si="65"/>
        <v>44438</v>
      </c>
      <c r="D251" s="21" t="str">
        <f t="shared" si="66"/>
        <v>Lundi</v>
      </c>
      <c r="E251" s="28">
        <f>IF(OR(D251="Samedi",D251="Dimanche"),"",Données!$C$3)</f>
        <v>0.35416666666666669</v>
      </c>
      <c r="F251" s="28">
        <f>IF(OR(D251="Samedi",D251="Dimanche"),"",Données!$D$3)</f>
        <v>0.51250000000000007</v>
      </c>
      <c r="G251" s="28">
        <f>IF(OR(D251="Samedi",D251="Dimanche"),"",Données!$E$3)</f>
        <v>0.53680555555555554</v>
      </c>
      <c r="H251" s="28" t="str">
        <f>IF(OR(D251="Samedi",D251="Dimanche"),"",Données!$F$3)</f>
        <v>16:41</v>
      </c>
      <c r="I251" s="20">
        <f t="shared" si="69"/>
        <v>0.31666666666666671</v>
      </c>
      <c r="J251" s="20">
        <f>IF(I251-Données!$C$2&gt;0,I251-Données!$C$2,0)</f>
        <v>5.5511151231257827E-17</v>
      </c>
      <c r="K251" s="26" t="str" cm="1">
        <f t="array" ref="K251">IF(OR(C251=$U$19:$U$31),"FERIE","")</f>
        <v/>
      </c>
      <c r="L251" s="22"/>
      <c r="M251" s="62"/>
      <c r="N251" s="62"/>
      <c r="O251" s="60"/>
      <c r="P251" s="61"/>
      <c r="Q251" s="61"/>
      <c r="R251" s="60"/>
    </row>
    <row r="252" spans="1:18" ht="14.1" customHeight="1" x14ac:dyDescent="0.2">
      <c r="A252" s="39"/>
      <c r="B252" s="40"/>
      <c r="C252" s="18">
        <f t="shared" si="65"/>
        <v>44439</v>
      </c>
      <c r="D252" s="21" t="str">
        <f t="shared" si="66"/>
        <v>Mardi</v>
      </c>
      <c r="E252" s="28">
        <f>IF(OR(D252="Samedi",D252="Dimanche"),"",Données!$C$3)</f>
        <v>0.35416666666666669</v>
      </c>
      <c r="F252" s="28">
        <f>IF(OR(D252="Samedi",D252="Dimanche"),"",Données!$D$3)</f>
        <v>0.51250000000000007</v>
      </c>
      <c r="G252" s="28">
        <f>IF(OR(D252="Samedi",D252="Dimanche"),"",Données!$E$3)</f>
        <v>0.53680555555555554</v>
      </c>
      <c r="H252" s="28" t="str">
        <f>IF(OR(D252="Samedi",D252="Dimanche"),"",Données!$F$3)</f>
        <v>16:41</v>
      </c>
      <c r="I252" s="20">
        <f t="shared" si="69"/>
        <v>0.31666666666666671</v>
      </c>
      <c r="J252" s="20">
        <f>IF(I252-Données!$C$2&gt;0,I252-Données!$C$2,0)</f>
        <v>5.5511151231257827E-17</v>
      </c>
      <c r="K252" s="26" t="str" cm="1">
        <f t="array" ref="K252">IF(OR(C252=$U$19:$U$31),"FERIE","")</f>
        <v/>
      </c>
      <c r="L252" s="22"/>
      <c r="M252" s="62"/>
      <c r="N252" s="62"/>
      <c r="O252" s="60"/>
      <c r="P252" s="61"/>
      <c r="Q252" s="61"/>
      <c r="R252" s="60"/>
    </row>
    <row r="253" spans="1:18" ht="14.1" customHeight="1" x14ac:dyDescent="0.2">
      <c r="A253" s="39" t="str">
        <f t="shared" ref="A253" si="83">VLOOKUP(MONTH($C253),$V$8:$W$19,2,0)</f>
        <v>SEPTEMBRE</v>
      </c>
      <c r="B253" s="40"/>
      <c r="C253" s="18">
        <f t="shared" si="65"/>
        <v>44440</v>
      </c>
      <c r="D253" s="21" t="str">
        <f t="shared" si="66"/>
        <v>Mercredi</v>
      </c>
      <c r="E253" s="28">
        <f>IF(OR(D253="Samedi",D253="Dimanche"),"",Données!$C$3)</f>
        <v>0.35416666666666669</v>
      </c>
      <c r="F253" s="28">
        <f>IF(OR(D253="Samedi",D253="Dimanche"),"",Données!$D$3)</f>
        <v>0.51250000000000007</v>
      </c>
      <c r="G253" s="28">
        <f>IF(OR(D253="Samedi",D253="Dimanche"),"",Données!$E$3)</f>
        <v>0.53680555555555554</v>
      </c>
      <c r="H253" s="28" t="str">
        <f>IF(OR(D253="Samedi",D253="Dimanche"),"",Données!$F$3)</f>
        <v>16:41</v>
      </c>
      <c r="I253" s="20">
        <f t="shared" si="69"/>
        <v>0.31666666666666671</v>
      </c>
      <c r="J253" s="20">
        <f>IF(I253-Données!$C$2&gt;0,I253-Données!$C$2,0)</f>
        <v>5.5511151231257827E-17</v>
      </c>
      <c r="K253" s="26" t="str" cm="1">
        <f t="array" ref="K253">IF(OR(C253=$U$19:$U$31),"FERIE","")</f>
        <v/>
      </c>
      <c r="L253" s="22"/>
      <c r="M253" s="62">
        <f>SUMIF(K253:K282,"HCR",J253:J282)</f>
        <v>0</v>
      </c>
      <c r="N253" s="62">
        <f>SUMIF(K253:K282,"HPL",J253:J282)</f>
        <v>0</v>
      </c>
      <c r="O253" s="60">
        <f>N253*24</f>
        <v>0</v>
      </c>
      <c r="P253" s="61"/>
      <c r="Q253" s="61"/>
      <c r="R253" s="60">
        <f>O253-(P253+Q253)</f>
        <v>0</v>
      </c>
    </row>
    <row r="254" spans="1:18" ht="14.1" customHeight="1" x14ac:dyDescent="0.2">
      <c r="A254" s="39"/>
      <c r="B254" s="40"/>
      <c r="C254" s="18">
        <f t="shared" si="65"/>
        <v>44441</v>
      </c>
      <c r="D254" s="21" t="str">
        <f t="shared" si="66"/>
        <v>Jeudi</v>
      </c>
      <c r="E254" s="28">
        <f>IF(OR(D254="Samedi",D254="Dimanche"),"",Données!$C$3)</f>
        <v>0.35416666666666669</v>
      </c>
      <c r="F254" s="28">
        <f>IF(OR(D254="Samedi",D254="Dimanche"),"",Données!$D$3)</f>
        <v>0.51250000000000007</v>
      </c>
      <c r="G254" s="28">
        <f>IF(OR(D254="Samedi",D254="Dimanche"),"",Données!$E$3)</f>
        <v>0.53680555555555554</v>
      </c>
      <c r="H254" s="28" t="str">
        <f>IF(OR(D254="Samedi",D254="Dimanche"),"",Données!$F$3)</f>
        <v>16:41</v>
      </c>
      <c r="I254" s="20">
        <f t="shared" si="69"/>
        <v>0.31666666666666671</v>
      </c>
      <c r="J254" s="20">
        <f>IF(I254-Données!$C$2&gt;0,I254-Données!$C$2,0)</f>
        <v>5.5511151231257827E-17</v>
      </c>
      <c r="K254" s="26" t="str" cm="1">
        <f t="array" ref="K254">IF(OR(C254=$U$19:$U$31),"FERIE","")</f>
        <v/>
      </c>
      <c r="L254" s="22"/>
      <c r="M254" s="62"/>
      <c r="N254" s="62"/>
      <c r="O254" s="60"/>
      <c r="P254" s="61"/>
      <c r="Q254" s="61"/>
      <c r="R254" s="60"/>
    </row>
    <row r="255" spans="1:18" ht="14.1" customHeight="1" x14ac:dyDescent="0.2">
      <c r="A255" s="39"/>
      <c r="B255" s="40"/>
      <c r="C255" s="18">
        <f t="shared" si="65"/>
        <v>44442</v>
      </c>
      <c r="D255" s="21" t="str">
        <f t="shared" si="66"/>
        <v>Vendredi</v>
      </c>
      <c r="E255" s="28">
        <f>IF(OR(D255="Samedi",D255="Dimanche"),"",Données!$C$3)</f>
        <v>0.35416666666666669</v>
      </c>
      <c r="F255" s="28">
        <f>IF(OR(D255="Samedi",D255="Dimanche"),"",Données!$D$3)</f>
        <v>0.51250000000000007</v>
      </c>
      <c r="G255" s="28">
        <f>IF(OR(D255="Samedi",D255="Dimanche"),"",Données!$E$3)</f>
        <v>0.53680555555555554</v>
      </c>
      <c r="H255" s="28" t="str">
        <f>IF(OR(D255="Samedi",D255="Dimanche"),"",Données!$F$3)</f>
        <v>16:41</v>
      </c>
      <c r="I255" s="20">
        <f t="shared" si="69"/>
        <v>0.31666666666666671</v>
      </c>
      <c r="J255" s="20">
        <f>IF(I255-Données!$C$2&gt;0,I255-Données!$C$2,0)</f>
        <v>5.5511151231257827E-17</v>
      </c>
      <c r="K255" s="26" t="str" cm="1">
        <f t="array" ref="K255">IF(OR(C255=$U$19:$U$31),"FERIE","")</f>
        <v/>
      </c>
      <c r="L255" s="22"/>
      <c r="M255" s="62"/>
      <c r="N255" s="62"/>
      <c r="O255" s="60"/>
      <c r="P255" s="61"/>
      <c r="Q255" s="61"/>
      <c r="R255" s="60"/>
    </row>
    <row r="256" spans="1:18" ht="14.1" customHeight="1" x14ac:dyDescent="0.2">
      <c r="A256" s="39"/>
      <c r="B256" s="40"/>
      <c r="C256" s="18">
        <f t="shared" si="65"/>
        <v>44443</v>
      </c>
      <c r="D256" s="21" t="str">
        <f t="shared" si="66"/>
        <v>Samedi</v>
      </c>
      <c r="E256" s="28" t="str">
        <f>IF(OR(D256="Samedi",D256="Dimanche"),"",Données!$C$3)</f>
        <v/>
      </c>
      <c r="F256" s="28" t="str">
        <f>IF(OR(D256="Samedi",D256="Dimanche"),"",Données!$D$3)</f>
        <v/>
      </c>
      <c r="G256" s="28" t="str">
        <f>IF(OR(D256="Samedi",D256="Dimanche"),"",Données!$E$3)</f>
        <v/>
      </c>
      <c r="H256" s="28" t="str">
        <f>IF(OR(D256="Samedi",D256="Dimanche"),"",Données!$F$3)</f>
        <v/>
      </c>
      <c r="I256" s="20" t="str">
        <f t="shared" si="69"/>
        <v/>
      </c>
      <c r="J256" s="20" t="str">
        <f t="shared" ref="J256:J257" si="84">IF(D256="Dimanche",SUM(J250:J254),"")</f>
        <v/>
      </c>
      <c r="K256" s="26" t="str" cm="1">
        <f t="array" ref="K256">IF(OR(C256=$U$19:$U$31),"FERIE","")</f>
        <v/>
      </c>
      <c r="L256" s="22" t="str">
        <f t="shared" ref="L256" si="85">IF(D256="Dimanche",SUM(I250:I256),"")</f>
        <v/>
      </c>
      <c r="M256" s="62"/>
      <c r="N256" s="62"/>
      <c r="O256" s="60"/>
      <c r="P256" s="61"/>
      <c r="Q256" s="61"/>
      <c r="R256" s="60"/>
    </row>
    <row r="257" spans="1:18" ht="14.1" customHeight="1" x14ac:dyDescent="0.2">
      <c r="A257" s="39"/>
      <c r="B257" s="40">
        <v>36</v>
      </c>
      <c r="C257" s="18">
        <f t="shared" si="65"/>
        <v>44444</v>
      </c>
      <c r="D257" s="21" t="str">
        <f t="shared" si="66"/>
        <v>Dimanche</v>
      </c>
      <c r="E257" s="28" t="str">
        <f>IF(OR(D257="Samedi",D257="Dimanche"),"",Données!$C$3)</f>
        <v/>
      </c>
      <c r="F257" s="28" t="str">
        <f>IF(OR(D257="Samedi",D257="Dimanche"),"",Données!$D$3)</f>
        <v/>
      </c>
      <c r="G257" s="28" t="str">
        <f>IF(OR(D257="Samedi",D257="Dimanche"),"",Données!$E$3)</f>
        <v/>
      </c>
      <c r="H257" s="28" t="str">
        <f>IF(OR(D257="Samedi",D257="Dimanche"),"",Données!$F$3)</f>
        <v/>
      </c>
      <c r="I257" s="20" t="str">
        <f t="shared" si="69"/>
        <v/>
      </c>
      <c r="J257" s="20">
        <f t="shared" si="84"/>
        <v>2.7755575615628914E-16</v>
      </c>
      <c r="K257" s="26" t="str" cm="1">
        <f t="array" ref="K257">IF(OR(C257=$U$19:$U$31),"FERIE","")</f>
        <v/>
      </c>
      <c r="L257" s="22"/>
      <c r="M257" s="62"/>
      <c r="N257" s="62"/>
      <c r="O257" s="60"/>
      <c r="P257" s="61"/>
      <c r="Q257" s="61"/>
      <c r="R257" s="60"/>
    </row>
    <row r="258" spans="1:18" ht="14.1" customHeight="1" x14ac:dyDescent="0.2">
      <c r="A258" s="39"/>
      <c r="B258" s="40"/>
      <c r="C258" s="18">
        <f t="shared" si="65"/>
        <v>44445</v>
      </c>
      <c r="D258" s="21" t="str">
        <f t="shared" si="66"/>
        <v>Lundi</v>
      </c>
      <c r="E258" s="28">
        <f>IF(OR(D258="Samedi",D258="Dimanche"),"",Données!$C$3)</f>
        <v>0.35416666666666669</v>
      </c>
      <c r="F258" s="28">
        <f>IF(OR(D258="Samedi",D258="Dimanche"),"",Données!$D$3)</f>
        <v>0.51250000000000007</v>
      </c>
      <c r="G258" s="28">
        <f>IF(OR(D258="Samedi",D258="Dimanche"),"",Données!$E$3)</f>
        <v>0.53680555555555554</v>
      </c>
      <c r="H258" s="28" t="str">
        <f>IF(OR(D258="Samedi",D258="Dimanche"),"",Données!$F$3)</f>
        <v>16:41</v>
      </c>
      <c r="I258" s="20">
        <f t="shared" si="69"/>
        <v>0.31666666666666671</v>
      </c>
      <c r="J258" s="20">
        <f>IF(I258-Données!$C$2&gt;0,I258-Données!$C$2,0)</f>
        <v>5.5511151231257827E-17</v>
      </c>
      <c r="K258" s="26" t="str" cm="1">
        <f t="array" ref="K258">IF(OR(C258=$U$19:$U$31),"FERIE","")</f>
        <v/>
      </c>
      <c r="L258" s="22"/>
      <c r="M258" s="62"/>
      <c r="N258" s="62"/>
      <c r="O258" s="60"/>
      <c r="P258" s="61"/>
      <c r="Q258" s="61"/>
      <c r="R258" s="60"/>
    </row>
    <row r="259" spans="1:18" ht="14.1" customHeight="1" x14ac:dyDescent="0.2">
      <c r="A259" s="39"/>
      <c r="B259" s="40"/>
      <c r="C259" s="18">
        <f t="shared" si="65"/>
        <v>44446</v>
      </c>
      <c r="D259" s="21" t="str">
        <f t="shared" si="66"/>
        <v>Mardi</v>
      </c>
      <c r="E259" s="28">
        <f>IF(OR(D259="Samedi",D259="Dimanche"),"",Données!$C$3)</f>
        <v>0.35416666666666669</v>
      </c>
      <c r="F259" s="28">
        <f>IF(OR(D259="Samedi",D259="Dimanche"),"",Données!$D$3)</f>
        <v>0.51250000000000007</v>
      </c>
      <c r="G259" s="28">
        <f>IF(OR(D259="Samedi",D259="Dimanche"),"",Données!$E$3)</f>
        <v>0.53680555555555554</v>
      </c>
      <c r="H259" s="28" t="str">
        <f>IF(OR(D259="Samedi",D259="Dimanche"),"",Données!$F$3)</f>
        <v>16:41</v>
      </c>
      <c r="I259" s="20">
        <f t="shared" si="69"/>
        <v>0.31666666666666671</v>
      </c>
      <c r="J259" s="20">
        <f>IF(I259-Données!$C$2&gt;0,I259-Données!$C$2,0)</f>
        <v>5.5511151231257827E-17</v>
      </c>
      <c r="K259" s="26" t="str" cm="1">
        <f t="array" ref="K259">IF(OR(C259=$U$19:$U$31),"FERIE","")</f>
        <v/>
      </c>
      <c r="L259" s="22"/>
      <c r="M259" s="62"/>
      <c r="N259" s="62"/>
      <c r="O259" s="60"/>
      <c r="P259" s="61"/>
      <c r="Q259" s="61"/>
      <c r="R259" s="60"/>
    </row>
    <row r="260" spans="1:18" ht="14.1" customHeight="1" x14ac:dyDescent="0.2">
      <c r="A260" s="39"/>
      <c r="B260" s="40"/>
      <c r="C260" s="18">
        <f t="shared" si="65"/>
        <v>44447</v>
      </c>
      <c r="D260" s="21" t="str">
        <f t="shared" si="66"/>
        <v>Mercredi</v>
      </c>
      <c r="E260" s="28">
        <f>IF(OR(D260="Samedi",D260="Dimanche"),"",Données!$C$3)</f>
        <v>0.35416666666666669</v>
      </c>
      <c r="F260" s="28">
        <f>IF(OR(D260="Samedi",D260="Dimanche"),"",Données!$D$3)</f>
        <v>0.51250000000000007</v>
      </c>
      <c r="G260" s="28">
        <f>IF(OR(D260="Samedi",D260="Dimanche"),"",Données!$E$3)</f>
        <v>0.53680555555555554</v>
      </c>
      <c r="H260" s="28" t="str">
        <f>IF(OR(D260="Samedi",D260="Dimanche"),"",Données!$F$3)</f>
        <v>16:41</v>
      </c>
      <c r="I260" s="20">
        <f t="shared" si="69"/>
        <v>0.31666666666666671</v>
      </c>
      <c r="J260" s="20">
        <f>IF(I260-Données!$C$2&gt;0,I260-Données!$C$2,0)</f>
        <v>5.5511151231257827E-17</v>
      </c>
      <c r="K260" s="26" t="str" cm="1">
        <f t="array" ref="K260">IF(OR(C260=$U$19:$U$31),"FERIE","")</f>
        <v/>
      </c>
      <c r="L260" s="22"/>
      <c r="M260" s="62"/>
      <c r="N260" s="62"/>
      <c r="O260" s="60"/>
      <c r="P260" s="61"/>
      <c r="Q260" s="61"/>
      <c r="R260" s="60"/>
    </row>
    <row r="261" spans="1:18" ht="14.1" customHeight="1" x14ac:dyDescent="0.2">
      <c r="A261" s="39"/>
      <c r="B261" s="40"/>
      <c r="C261" s="18">
        <f t="shared" si="65"/>
        <v>44448</v>
      </c>
      <c r="D261" s="21" t="str">
        <f t="shared" si="66"/>
        <v>Jeudi</v>
      </c>
      <c r="E261" s="28">
        <f>IF(OR(D261="Samedi",D261="Dimanche"),"",Données!$C$3)</f>
        <v>0.35416666666666669</v>
      </c>
      <c r="F261" s="28">
        <f>IF(OR(D261="Samedi",D261="Dimanche"),"",Données!$D$3)</f>
        <v>0.51250000000000007</v>
      </c>
      <c r="G261" s="28">
        <f>IF(OR(D261="Samedi",D261="Dimanche"),"",Données!$E$3)</f>
        <v>0.53680555555555554</v>
      </c>
      <c r="H261" s="28" t="str">
        <f>IF(OR(D261="Samedi",D261="Dimanche"),"",Données!$F$3)</f>
        <v>16:41</v>
      </c>
      <c r="I261" s="20">
        <f t="shared" si="69"/>
        <v>0.31666666666666671</v>
      </c>
      <c r="J261" s="20">
        <f>IF(I261-Données!$C$2&gt;0,I261-Données!$C$2,0)</f>
        <v>5.5511151231257827E-17</v>
      </c>
      <c r="K261" s="26" t="str" cm="1">
        <f t="array" ref="K261">IF(OR(C261=$U$19:$U$31),"FERIE","")</f>
        <v/>
      </c>
      <c r="L261" s="22"/>
      <c r="M261" s="62"/>
      <c r="N261" s="62"/>
      <c r="O261" s="60"/>
      <c r="P261" s="61"/>
      <c r="Q261" s="61"/>
      <c r="R261" s="60"/>
    </row>
    <row r="262" spans="1:18" ht="14.1" customHeight="1" x14ac:dyDescent="0.2">
      <c r="A262" s="39"/>
      <c r="B262" s="40"/>
      <c r="C262" s="18">
        <f t="shared" si="65"/>
        <v>44449</v>
      </c>
      <c r="D262" s="21" t="str">
        <f t="shared" si="66"/>
        <v>Vendredi</v>
      </c>
      <c r="E262" s="28">
        <f>IF(OR(D262="Samedi",D262="Dimanche"),"",Données!$C$3)</f>
        <v>0.35416666666666669</v>
      </c>
      <c r="F262" s="28">
        <f>IF(OR(D262="Samedi",D262="Dimanche"),"",Données!$D$3)</f>
        <v>0.51250000000000007</v>
      </c>
      <c r="G262" s="28">
        <f>IF(OR(D262="Samedi",D262="Dimanche"),"",Données!$E$3)</f>
        <v>0.53680555555555554</v>
      </c>
      <c r="H262" s="28" t="str">
        <f>IF(OR(D262="Samedi",D262="Dimanche"),"",Données!$F$3)</f>
        <v>16:41</v>
      </c>
      <c r="I262" s="20">
        <f t="shared" si="69"/>
        <v>0.31666666666666671</v>
      </c>
      <c r="J262" s="20">
        <f>IF(I262-Données!$C$2&gt;0,I262-Données!$C$2,0)</f>
        <v>5.5511151231257827E-17</v>
      </c>
      <c r="K262" s="26" t="str" cm="1">
        <f t="array" ref="K262">IF(OR(C262=$U$19:$U$31),"FERIE","")</f>
        <v/>
      </c>
      <c r="L262" s="22"/>
      <c r="M262" s="62"/>
      <c r="N262" s="62"/>
      <c r="O262" s="60"/>
      <c r="P262" s="61"/>
      <c r="Q262" s="61"/>
      <c r="R262" s="60"/>
    </row>
    <row r="263" spans="1:18" ht="14.1" customHeight="1" x14ac:dyDescent="0.2">
      <c r="A263" s="39"/>
      <c r="B263" s="40"/>
      <c r="C263" s="18">
        <f t="shared" si="65"/>
        <v>44450</v>
      </c>
      <c r="D263" s="21" t="str">
        <f t="shared" si="66"/>
        <v>Samedi</v>
      </c>
      <c r="E263" s="28" t="str">
        <f>IF(OR(D263="Samedi",D263="Dimanche"),"",Données!$C$3)</f>
        <v/>
      </c>
      <c r="F263" s="28" t="str">
        <f>IF(OR(D263="Samedi",D263="Dimanche"),"",Données!$D$3)</f>
        <v/>
      </c>
      <c r="G263" s="28" t="str">
        <f>IF(OR(D263="Samedi",D263="Dimanche"),"",Données!$E$3)</f>
        <v/>
      </c>
      <c r="H263" s="28" t="str">
        <f>IF(OR(D263="Samedi",D263="Dimanche"),"",Données!$F$3)</f>
        <v/>
      </c>
      <c r="I263" s="20" t="str">
        <f t="shared" si="69"/>
        <v/>
      </c>
      <c r="J263" s="20" t="str">
        <f t="shared" ref="J263:J264" si="86">IF(D263="Dimanche",SUM(J257:J261),"")</f>
        <v/>
      </c>
      <c r="K263" s="26" t="str" cm="1">
        <f t="array" ref="K263">IF(OR(C263=$U$19:$U$31),"FERIE","")</f>
        <v/>
      </c>
      <c r="L263" s="22" t="str">
        <f t="shared" ref="L263" si="87">IF(D263="Dimanche",SUM(I257:I263),"")</f>
        <v/>
      </c>
      <c r="M263" s="62"/>
      <c r="N263" s="62"/>
      <c r="O263" s="60"/>
      <c r="P263" s="61"/>
      <c r="Q263" s="61"/>
      <c r="R263" s="60"/>
    </row>
    <row r="264" spans="1:18" ht="14.1" customHeight="1" x14ac:dyDescent="0.2">
      <c r="A264" s="39"/>
      <c r="B264" s="40">
        <v>37</v>
      </c>
      <c r="C264" s="18">
        <f t="shared" si="65"/>
        <v>44451</v>
      </c>
      <c r="D264" s="21" t="str">
        <f t="shared" si="66"/>
        <v>Dimanche</v>
      </c>
      <c r="E264" s="28" t="str">
        <f>IF(OR(D264="Samedi",D264="Dimanche"),"",Données!$C$3)</f>
        <v/>
      </c>
      <c r="F264" s="28" t="str">
        <f>IF(OR(D264="Samedi",D264="Dimanche"),"",Données!$D$3)</f>
        <v/>
      </c>
      <c r="G264" s="28" t="str">
        <f>IF(OR(D264="Samedi",D264="Dimanche"),"",Données!$E$3)</f>
        <v/>
      </c>
      <c r="H264" s="28" t="str">
        <f>IF(OR(D264="Samedi",D264="Dimanche"),"",Données!$F$3)</f>
        <v/>
      </c>
      <c r="I264" s="20" t="str">
        <f t="shared" si="69"/>
        <v/>
      </c>
      <c r="J264" s="20">
        <f t="shared" si="86"/>
        <v>2.7755575615628914E-16</v>
      </c>
      <c r="K264" s="26" t="str" cm="1">
        <f t="array" ref="K264">IF(OR(C264=$U$19:$U$31),"FERIE","")</f>
        <v/>
      </c>
      <c r="L264" s="22"/>
      <c r="M264" s="62"/>
      <c r="N264" s="62"/>
      <c r="O264" s="60"/>
      <c r="P264" s="61"/>
      <c r="Q264" s="61"/>
      <c r="R264" s="60"/>
    </row>
    <row r="265" spans="1:18" ht="14.1" customHeight="1" x14ac:dyDescent="0.2">
      <c r="A265" s="39"/>
      <c r="B265" s="40"/>
      <c r="C265" s="18">
        <f t="shared" si="65"/>
        <v>44452</v>
      </c>
      <c r="D265" s="21" t="str">
        <f t="shared" si="66"/>
        <v>Lundi</v>
      </c>
      <c r="E265" s="28">
        <f>IF(OR(D265="Samedi",D265="Dimanche"),"",Données!$C$3)</f>
        <v>0.35416666666666669</v>
      </c>
      <c r="F265" s="28">
        <f>IF(OR(D265="Samedi",D265="Dimanche"),"",Données!$D$3)</f>
        <v>0.51250000000000007</v>
      </c>
      <c r="G265" s="28">
        <f>IF(OR(D265="Samedi",D265="Dimanche"),"",Données!$E$3)</f>
        <v>0.53680555555555554</v>
      </c>
      <c r="H265" s="28" t="str">
        <f>IF(OR(D265="Samedi",D265="Dimanche"),"",Données!$F$3)</f>
        <v>16:41</v>
      </c>
      <c r="I265" s="20">
        <f t="shared" si="69"/>
        <v>0.31666666666666671</v>
      </c>
      <c r="J265" s="20">
        <f>IF(I265-Données!$C$2&gt;0,I265-Données!$C$2,0)</f>
        <v>5.5511151231257827E-17</v>
      </c>
      <c r="K265" s="26" t="str" cm="1">
        <f t="array" ref="K265">IF(OR(C265=$U$19:$U$31),"FERIE","")</f>
        <v/>
      </c>
      <c r="L265" s="22"/>
      <c r="M265" s="62"/>
      <c r="N265" s="62"/>
      <c r="O265" s="60"/>
      <c r="P265" s="61"/>
      <c r="Q265" s="61"/>
      <c r="R265" s="60"/>
    </row>
    <row r="266" spans="1:18" ht="14.1" customHeight="1" x14ac:dyDescent="0.2">
      <c r="A266" s="39"/>
      <c r="B266" s="40"/>
      <c r="C266" s="18">
        <f t="shared" si="65"/>
        <v>44453</v>
      </c>
      <c r="D266" s="21" t="str">
        <f t="shared" si="66"/>
        <v>Mardi</v>
      </c>
      <c r="E266" s="28">
        <f>IF(OR(D266="Samedi",D266="Dimanche"),"",Données!$C$3)</f>
        <v>0.35416666666666669</v>
      </c>
      <c r="F266" s="28">
        <f>IF(OR(D266="Samedi",D266="Dimanche"),"",Données!$D$3)</f>
        <v>0.51250000000000007</v>
      </c>
      <c r="G266" s="28">
        <f>IF(OR(D266="Samedi",D266="Dimanche"),"",Données!$E$3)</f>
        <v>0.53680555555555554</v>
      </c>
      <c r="H266" s="28" t="str">
        <f>IF(OR(D266="Samedi",D266="Dimanche"),"",Données!$F$3)</f>
        <v>16:41</v>
      </c>
      <c r="I266" s="20">
        <f t="shared" si="69"/>
        <v>0.31666666666666671</v>
      </c>
      <c r="J266" s="20">
        <f>IF(I266-Données!$C$2&gt;0,I266-Données!$C$2,0)</f>
        <v>5.5511151231257827E-17</v>
      </c>
      <c r="K266" s="26" t="str" cm="1">
        <f t="array" ref="K266">IF(OR(C266=$U$19:$U$31),"FERIE","")</f>
        <v/>
      </c>
      <c r="L266" s="22"/>
      <c r="M266" s="62"/>
      <c r="N266" s="62"/>
      <c r="O266" s="60"/>
      <c r="P266" s="61"/>
      <c r="Q266" s="61"/>
      <c r="R266" s="60"/>
    </row>
    <row r="267" spans="1:18" ht="14.1" customHeight="1" x14ac:dyDescent="0.2">
      <c r="A267" s="39"/>
      <c r="B267" s="40"/>
      <c r="C267" s="18">
        <f t="shared" ref="C267:C330" si="88">IF(ISERROR(IF((C266+1)&lt;=$C$6,(C266+1),"")),"",IF((C266+1)&lt;=$C$6,(C266+1),""))</f>
        <v>44454</v>
      </c>
      <c r="D267" s="21" t="str">
        <f t="shared" ref="D267:D330" si="89">IF(ISERROR(VLOOKUP(WEEKDAY($C267),$V$21:$W$27,2,0)),"",VLOOKUP(WEEKDAY($C267),$V$21:$W$27,2,0))</f>
        <v>Mercredi</v>
      </c>
      <c r="E267" s="28">
        <f>IF(OR(D267="Samedi",D267="Dimanche"),"",Données!$C$3)</f>
        <v>0.35416666666666669</v>
      </c>
      <c r="F267" s="28">
        <f>IF(OR(D267="Samedi",D267="Dimanche"),"",Données!$D$3)</f>
        <v>0.51250000000000007</v>
      </c>
      <c r="G267" s="28">
        <f>IF(OR(D267="Samedi",D267="Dimanche"),"",Données!$E$3)</f>
        <v>0.53680555555555554</v>
      </c>
      <c r="H267" s="28" t="str">
        <f>IF(OR(D267="Samedi",D267="Dimanche"),"",Données!$F$3)</f>
        <v>16:41</v>
      </c>
      <c r="I267" s="20">
        <f t="shared" si="69"/>
        <v>0.31666666666666671</v>
      </c>
      <c r="J267" s="20">
        <f>IF(I267-Données!$C$2&gt;0,I267-Données!$C$2,0)</f>
        <v>5.5511151231257827E-17</v>
      </c>
      <c r="K267" s="26" t="str" cm="1">
        <f t="array" ref="K267">IF(OR(C267=$U$19:$U$31),"FERIE","")</f>
        <v/>
      </c>
      <c r="L267" s="22"/>
      <c r="M267" s="62"/>
      <c r="N267" s="62"/>
      <c r="O267" s="60"/>
      <c r="P267" s="61"/>
      <c r="Q267" s="61"/>
      <c r="R267" s="60"/>
    </row>
    <row r="268" spans="1:18" ht="14.1" customHeight="1" x14ac:dyDescent="0.2">
      <c r="A268" s="39"/>
      <c r="B268" s="40"/>
      <c r="C268" s="18">
        <f t="shared" si="88"/>
        <v>44455</v>
      </c>
      <c r="D268" s="21" t="str">
        <f t="shared" si="89"/>
        <v>Jeudi</v>
      </c>
      <c r="E268" s="28">
        <f>IF(OR(D268="Samedi",D268="Dimanche"),"",Données!$C$3)</f>
        <v>0.35416666666666669</v>
      </c>
      <c r="F268" s="28">
        <f>IF(OR(D268="Samedi",D268="Dimanche"),"",Données!$D$3)</f>
        <v>0.51250000000000007</v>
      </c>
      <c r="G268" s="28">
        <f>IF(OR(D268="Samedi",D268="Dimanche"),"",Données!$E$3)</f>
        <v>0.53680555555555554</v>
      </c>
      <c r="H268" s="28" t="str">
        <f>IF(OR(D268="Samedi",D268="Dimanche"),"",Données!$F$3)</f>
        <v>16:41</v>
      </c>
      <c r="I268" s="20">
        <f t="shared" si="69"/>
        <v>0.31666666666666671</v>
      </c>
      <c r="J268" s="20">
        <f>IF(I268-Données!$C$2&gt;0,I268-Données!$C$2,0)</f>
        <v>5.5511151231257827E-17</v>
      </c>
      <c r="K268" s="26" t="str" cm="1">
        <f t="array" ref="K268">IF(OR(C268=$U$19:$U$31),"FERIE","")</f>
        <v/>
      </c>
      <c r="L268" s="22"/>
      <c r="M268" s="62"/>
      <c r="N268" s="62"/>
      <c r="O268" s="60"/>
      <c r="P268" s="61"/>
      <c r="Q268" s="61"/>
      <c r="R268" s="60"/>
    </row>
    <row r="269" spans="1:18" ht="14.1" customHeight="1" x14ac:dyDescent="0.2">
      <c r="A269" s="39"/>
      <c r="B269" s="40"/>
      <c r="C269" s="18">
        <f t="shared" si="88"/>
        <v>44456</v>
      </c>
      <c r="D269" s="21" t="str">
        <f t="shared" si="89"/>
        <v>Vendredi</v>
      </c>
      <c r="E269" s="28">
        <f>IF(OR(D269="Samedi",D269="Dimanche"),"",Données!$C$3)</f>
        <v>0.35416666666666669</v>
      </c>
      <c r="F269" s="28">
        <f>IF(OR(D269="Samedi",D269="Dimanche"),"",Données!$D$3)</f>
        <v>0.51250000000000007</v>
      </c>
      <c r="G269" s="28">
        <f>IF(OR(D269="Samedi",D269="Dimanche"),"",Données!$E$3)</f>
        <v>0.53680555555555554</v>
      </c>
      <c r="H269" s="28" t="str">
        <f>IF(OR(D269="Samedi",D269="Dimanche"),"",Données!$F$3)</f>
        <v>16:41</v>
      </c>
      <c r="I269" s="20">
        <f t="shared" si="69"/>
        <v>0.31666666666666671</v>
      </c>
      <c r="J269" s="20">
        <f>IF(I269-Données!$C$2&gt;0,I269-Données!$C$2,0)</f>
        <v>5.5511151231257827E-17</v>
      </c>
      <c r="K269" s="26" t="str" cm="1">
        <f t="array" ref="K269">IF(OR(C269=$U$19:$U$31),"FERIE","")</f>
        <v/>
      </c>
      <c r="L269" s="22"/>
      <c r="M269" s="62"/>
      <c r="N269" s="62"/>
      <c r="O269" s="60"/>
      <c r="P269" s="61"/>
      <c r="Q269" s="61"/>
      <c r="R269" s="60"/>
    </row>
    <row r="270" spans="1:18" ht="14.1" customHeight="1" x14ac:dyDescent="0.2">
      <c r="A270" s="39"/>
      <c r="B270" s="40"/>
      <c r="C270" s="18">
        <f t="shared" si="88"/>
        <v>44457</v>
      </c>
      <c r="D270" s="21" t="str">
        <f t="shared" si="89"/>
        <v>Samedi</v>
      </c>
      <c r="E270" s="28" t="str">
        <f>IF(OR(D270="Samedi",D270="Dimanche"),"",Données!$C$3)</f>
        <v/>
      </c>
      <c r="F270" s="28" t="str">
        <f>IF(OR(D270="Samedi",D270="Dimanche"),"",Données!$D$3)</f>
        <v/>
      </c>
      <c r="G270" s="28" t="str">
        <f>IF(OR(D270="Samedi",D270="Dimanche"),"",Données!$E$3)</f>
        <v/>
      </c>
      <c r="H270" s="28" t="str">
        <f>IF(OR(D270="Samedi",D270="Dimanche"),"",Données!$F$3)</f>
        <v/>
      </c>
      <c r="I270" s="20" t="str">
        <f t="shared" si="69"/>
        <v/>
      </c>
      <c r="J270" s="20" t="str">
        <f t="shared" ref="J270:J271" si="90">IF(D270="Dimanche",SUM(J264:J268),"")</f>
        <v/>
      </c>
      <c r="K270" s="26" t="str" cm="1">
        <f t="array" ref="K270">IF(OR(C270=$U$19:$U$31),"FERIE","")</f>
        <v/>
      </c>
      <c r="L270" s="22" t="str">
        <f t="shared" ref="L270" si="91">IF(D270="Dimanche",SUM(I264:I270),"")</f>
        <v/>
      </c>
      <c r="M270" s="62"/>
      <c r="N270" s="62"/>
      <c r="O270" s="60"/>
      <c r="P270" s="61"/>
      <c r="Q270" s="61"/>
      <c r="R270" s="60"/>
    </row>
    <row r="271" spans="1:18" ht="14.1" customHeight="1" x14ac:dyDescent="0.2">
      <c r="A271" s="39"/>
      <c r="B271" s="40">
        <v>38</v>
      </c>
      <c r="C271" s="18">
        <f t="shared" si="88"/>
        <v>44458</v>
      </c>
      <c r="D271" s="21" t="str">
        <f t="shared" si="89"/>
        <v>Dimanche</v>
      </c>
      <c r="E271" s="28" t="str">
        <f>IF(OR(D271="Samedi",D271="Dimanche"),"",Données!$C$3)</f>
        <v/>
      </c>
      <c r="F271" s="28" t="str">
        <f>IF(OR(D271="Samedi",D271="Dimanche"),"",Données!$D$3)</f>
        <v/>
      </c>
      <c r="G271" s="28" t="str">
        <f>IF(OR(D271="Samedi",D271="Dimanche"),"",Données!$E$3)</f>
        <v/>
      </c>
      <c r="H271" s="28" t="str">
        <f>IF(OR(D271="Samedi",D271="Dimanche"),"",Données!$F$3)</f>
        <v/>
      </c>
      <c r="I271" s="20" t="str">
        <f t="shared" si="69"/>
        <v/>
      </c>
      <c r="J271" s="20">
        <f t="shared" si="90"/>
        <v>2.7755575615628914E-16</v>
      </c>
      <c r="K271" s="26" t="str" cm="1">
        <f t="array" ref="K271">IF(OR(C271=$U$19:$U$31),"FERIE","")</f>
        <v/>
      </c>
      <c r="L271" s="22"/>
      <c r="M271" s="62"/>
      <c r="N271" s="62"/>
      <c r="O271" s="60"/>
      <c r="P271" s="61"/>
      <c r="Q271" s="61"/>
      <c r="R271" s="60"/>
    </row>
    <row r="272" spans="1:18" ht="14.1" customHeight="1" x14ac:dyDescent="0.2">
      <c r="A272" s="39"/>
      <c r="B272" s="40"/>
      <c r="C272" s="18">
        <f t="shared" si="88"/>
        <v>44459</v>
      </c>
      <c r="D272" s="21" t="str">
        <f t="shared" si="89"/>
        <v>Lundi</v>
      </c>
      <c r="E272" s="28">
        <f>IF(OR(D272="Samedi",D272="Dimanche"),"",Données!$C$3)</f>
        <v>0.35416666666666669</v>
      </c>
      <c r="F272" s="28">
        <f>IF(OR(D272="Samedi",D272="Dimanche"),"",Données!$D$3)</f>
        <v>0.51250000000000007</v>
      </c>
      <c r="G272" s="28">
        <f>IF(OR(D272="Samedi",D272="Dimanche"),"",Données!$E$3)</f>
        <v>0.53680555555555554</v>
      </c>
      <c r="H272" s="28" t="str">
        <f>IF(OR(D272="Samedi",D272="Dimanche"),"",Données!$F$3)</f>
        <v>16:41</v>
      </c>
      <c r="I272" s="20">
        <f t="shared" si="69"/>
        <v>0.31666666666666671</v>
      </c>
      <c r="J272" s="20">
        <f>IF(I272-Données!$C$2&gt;0,I272-Données!$C$2,0)</f>
        <v>5.5511151231257827E-17</v>
      </c>
      <c r="K272" s="26" t="str" cm="1">
        <f t="array" ref="K272">IF(OR(C272=$U$19:$U$31),"FERIE","")</f>
        <v/>
      </c>
      <c r="L272" s="22"/>
      <c r="M272" s="62"/>
      <c r="N272" s="62"/>
      <c r="O272" s="60"/>
      <c r="P272" s="61"/>
      <c r="Q272" s="61"/>
      <c r="R272" s="60"/>
    </row>
    <row r="273" spans="1:18" ht="14.1" customHeight="1" x14ac:dyDescent="0.2">
      <c r="A273" s="39"/>
      <c r="B273" s="40"/>
      <c r="C273" s="18">
        <f t="shared" si="88"/>
        <v>44460</v>
      </c>
      <c r="D273" s="21" t="str">
        <f t="shared" si="89"/>
        <v>Mardi</v>
      </c>
      <c r="E273" s="28">
        <f>IF(OR(D273="Samedi",D273="Dimanche"),"",Données!$C$3)</f>
        <v>0.35416666666666669</v>
      </c>
      <c r="F273" s="28">
        <f>IF(OR(D273="Samedi",D273="Dimanche"),"",Données!$D$3)</f>
        <v>0.51250000000000007</v>
      </c>
      <c r="G273" s="28">
        <f>IF(OR(D273="Samedi",D273="Dimanche"),"",Données!$E$3)</f>
        <v>0.53680555555555554</v>
      </c>
      <c r="H273" s="28" t="str">
        <f>IF(OR(D273="Samedi",D273="Dimanche"),"",Données!$F$3)</f>
        <v>16:41</v>
      </c>
      <c r="I273" s="20">
        <f t="shared" si="69"/>
        <v>0.31666666666666671</v>
      </c>
      <c r="J273" s="20">
        <f>IF(I273-Données!$C$2&gt;0,I273-Données!$C$2,0)</f>
        <v>5.5511151231257827E-17</v>
      </c>
      <c r="K273" s="26" t="str" cm="1">
        <f t="array" ref="K273">IF(OR(C273=$U$19:$U$31),"FERIE","")</f>
        <v/>
      </c>
      <c r="L273" s="22"/>
      <c r="M273" s="62"/>
      <c r="N273" s="62"/>
      <c r="O273" s="60"/>
      <c r="P273" s="61"/>
      <c r="Q273" s="61"/>
      <c r="R273" s="60"/>
    </row>
    <row r="274" spans="1:18" ht="14.1" customHeight="1" x14ac:dyDescent="0.2">
      <c r="A274" s="39"/>
      <c r="B274" s="40"/>
      <c r="C274" s="18">
        <f t="shared" si="88"/>
        <v>44461</v>
      </c>
      <c r="D274" s="21" t="str">
        <f t="shared" si="89"/>
        <v>Mercredi</v>
      </c>
      <c r="E274" s="28">
        <f>IF(OR(D274="Samedi",D274="Dimanche"),"",Données!$C$3)</f>
        <v>0.35416666666666669</v>
      </c>
      <c r="F274" s="28">
        <f>IF(OR(D274="Samedi",D274="Dimanche"),"",Données!$D$3)</f>
        <v>0.51250000000000007</v>
      </c>
      <c r="G274" s="28">
        <f>IF(OR(D274="Samedi",D274="Dimanche"),"",Données!$E$3)</f>
        <v>0.53680555555555554</v>
      </c>
      <c r="H274" s="28" t="str">
        <f>IF(OR(D274="Samedi",D274="Dimanche"),"",Données!$F$3)</f>
        <v>16:41</v>
      </c>
      <c r="I274" s="20">
        <f t="shared" si="69"/>
        <v>0.31666666666666671</v>
      </c>
      <c r="J274" s="20">
        <f>IF(I274-Données!$C$2&gt;0,I274-Données!$C$2,0)</f>
        <v>5.5511151231257827E-17</v>
      </c>
      <c r="K274" s="26" t="str" cm="1">
        <f t="array" ref="K274">IF(OR(C274=$U$19:$U$31),"FERIE","")</f>
        <v/>
      </c>
      <c r="L274" s="22"/>
      <c r="M274" s="62"/>
      <c r="N274" s="62"/>
      <c r="O274" s="60"/>
      <c r="P274" s="61"/>
      <c r="Q274" s="61"/>
      <c r="R274" s="60"/>
    </row>
    <row r="275" spans="1:18" ht="14.1" customHeight="1" x14ac:dyDescent="0.2">
      <c r="A275" s="39"/>
      <c r="B275" s="40"/>
      <c r="C275" s="18">
        <f t="shared" si="88"/>
        <v>44462</v>
      </c>
      <c r="D275" s="21" t="str">
        <f t="shared" si="89"/>
        <v>Jeudi</v>
      </c>
      <c r="E275" s="28">
        <f>IF(OR(D275="Samedi",D275="Dimanche"),"",Données!$C$3)</f>
        <v>0.35416666666666669</v>
      </c>
      <c r="F275" s="28">
        <f>IF(OR(D275="Samedi",D275="Dimanche"),"",Données!$D$3)</f>
        <v>0.51250000000000007</v>
      </c>
      <c r="G275" s="28">
        <f>IF(OR(D275="Samedi",D275="Dimanche"),"",Données!$E$3)</f>
        <v>0.53680555555555554</v>
      </c>
      <c r="H275" s="28" t="str">
        <f>IF(OR(D275="Samedi",D275="Dimanche"),"",Données!$F$3)</f>
        <v>16:41</v>
      </c>
      <c r="I275" s="20">
        <f t="shared" ref="I275:I338" si="92">IFERROR(IF(OR(D275="samedi",D275="dimanche")*(F275-E275)+(H275-G275)=0,"",F275-E275+(H275-G275)),"")</f>
        <v>0.31666666666666671</v>
      </c>
      <c r="J275" s="20">
        <f>IF(I275-Données!$C$2&gt;0,I275-Données!$C$2,0)</f>
        <v>5.5511151231257827E-17</v>
      </c>
      <c r="K275" s="26" t="str" cm="1">
        <f t="array" ref="K275">IF(OR(C275=$U$19:$U$31),"FERIE","")</f>
        <v/>
      </c>
      <c r="L275" s="22"/>
      <c r="M275" s="62"/>
      <c r="N275" s="62"/>
      <c r="O275" s="60"/>
      <c r="P275" s="61"/>
      <c r="Q275" s="61"/>
      <c r="R275" s="60"/>
    </row>
    <row r="276" spans="1:18" ht="14.1" customHeight="1" x14ac:dyDescent="0.2">
      <c r="A276" s="39"/>
      <c r="B276" s="40"/>
      <c r="C276" s="18">
        <f t="shared" si="88"/>
        <v>44463</v>
      </c>
      <c r="D276" s="21" t="str">
        <f t="shared" si="89"/>
        <v>Vendredi</v>
      </c>
      <c r="E276" s="28">
        <f>IF(OR(D276="Samedi",D276="Dimanche"),"",Données!$C$3)</f>
        <v>0.35416666666666669</v>
      </c>
      <c r="F276" s="28">
        <f>IF(OR(D276="Samedi",D276="Dimanche"),"",Données!$D$3)</f>
        <v>0.51250000000000007</v>
      </c>
      <c r="G276" s="28">
        <f>IF(OR(D276="Samedi",D276="Dimanche"),"",Données!$E$3)</f>
        <v>0.53680555555555554</v>
      </c>
      <c r="H276" s="28" t="str">
        <f>IF(OR(D276="Samedi",D276="Dimanche"),"",Données!$F$3)</f>
        <v>16:41</v>
      </c>
      <c r="I276" s="20">
        <f t="shared" si="92"/>
        <v>0.31666666666666671</v>
      </c>
      <c r="J276" s="20">
        <f>IF(I276-Données!$C$2&gt;0,I276-Données!$C$2,0)</f>
        <v>5.5511151231257827E-17</v>
      </c>
      <c r="K276" s="26" t="str" cm="1">
        <f t="array" ref="K276">IF(OR(C276=$U$19:$U$31),"FERIE","")</f>
        <v/>
      </c>
      <c r="L276" s="22"/>
      <c r="M276" s="62"/>
      <c r="N276" s="62"/>
      <c r="O276" s="60"/>
      <c r="P276" s="61"/>
      <c r="Q276" s="61"/>
      <c r="R276" s="60"/>
    </row>
    <row r="277" spans="1:18" ht="14.1" customHeight="1" x14ac:dyDescent="0.2">
      <c r="A277" s="39"/>
      <c r="B277" s="40"/>
      <c r="C277" s="18">
        <f t="shared" si="88"/>
        <v>44464</v>
      </c>
      <c r="D277" s="21" t="str">
        <f t="shared" si="89"/>
        <v>Samedi</v>
      </c>
      <c r="E277" s="28" t="str">
        <f>IF(OR(D277="Samedi",D277="Dimanche"),"",Données!$C$3)</f>
        <v/>
      </c>
      <c r="F277" s="28" t="str">
        <f>IF(OR(D277="Samedi",D277="Dimanche"),"",Données!$D$3)</f>
        <v/>
      </c>
      <c r="G277" s="28" t="str">
        <f>IF(OR(D277="Samedi",D277="Dimanche"),"",Données!$E$3)</f>
        <v/>
      </c>
      <c r="H277" s="28" t="str">
        <f>IF(OR(D277="Samedi",D277="Dimanche"),"",Données!$F$3)</f>
        <v/>
      </c>
      <c r="I277" s="20" t="str">
        <f t="shared" si="92"/>
        <v/>
      </c>
      <c r="J277" s="20" t="str">
        <f t="shared" ref="J277:J278" si="93">IF(D277="Dimanche",SUM(J271:J275),"")</f>
        <v/>
      </c>
      <c r="K277" s="26" t="str" cm="1">
        <f t="array" ref="K277">IF(OR(C277=$U$19:$U$31),"FERIE","")</f>
        <v/>
      </c>
      <c r="L277" s="22" t="str">
        <f t="shared" ref="L277" si="94">IF(D277="Dimanche",SUM(I271:I277),"")</f>
        <v/>
      </c>
      <c r="M277" s="62"/>
      <c r="N277" s="62"/>
      <c r="O277" s="60"/>
      <c r="P277" s="61"/>
      <c r="Q277" s="61"/>
      <c r="R277" s="60"/>
    </row>
    <row r="278" spans="1:18" ht="14.1" customHeight="1" x14ac:dyDescent="0.2">
      <c r="A278" s="39"/>
      <c r="B278" s="40">
        <v>39</v>
      </c>
      <c r="C278" s="18">
        <f t="shared" si="88"/>
        <v>44465</v>
      </c>
      <c r="D278" s="21" t="str">
        <f t="shared" si="89"/>
        <v>Dimanche</v>
      </c>
      <c r="E278" s="28" t="str">
        <f>IF(OR(D278="Samedi",D278="Dimanche"),"",Données!$C$3)</f>
        <v/>
      </c>
      <c r="F278" s="28" t="str">
        <f>IF(OR(D278="Samedi",D278="Dimanche"),"",Données!$D$3)</f>
        <v/>
      </c>
      <c r="G278" s="28" t="str">
        <f>IF(OR(D278="Samedi",D278="Dimanche"),"",Données!$E$3)</f>
        <v/>
      </c>
      <c r="H278" s="28" t="str">
        <f>IF(OR(D278="Samedi",D278="Dimanche"),"",Données!$F$3)</f>
        <v/>
      </c>
      <c r="I278" s="20" t="str">
        <f t="shared" si="92"/>
        <v/>
      </c>
      <c r="J278" s="20">
        <f t="shared" si="93"/>
        <v>2.7755575615628914E-16</v>
      </c>
      <c r="K278" s="26" t="str" cm="1">
        <f t="array" ref="K278">IF(OR(C278=$U$19:$U$31),"FERIE","")</f>
        <v/>
      </c>
      <c r="L278" s="22"/>
      <c r="M278" s="62"/>
      <c r="N278" s="62"/>
      <c r="O278" s="60"/>
      <c r="P278" s="61"/>
      <c r="Q278" s="61"/>
      <c r="R278" s="60"/>
    </row>
    <row r="279" spans="1:18" ht="14.1" customHeight="1" x14ac:dyDescent="0.2">
      <c r="A279" s="39"/>
      <c r="B279" s="40"/>
      <c r="C279" s="18">
        <f t="shared" si="88"/>
        <v>44466</v>
      </c>
      <c r="D279" s="21" t="str">
        <f t="shared" si="89"/>
        <v>Lundi</v>
      </c>
      <c r="E279" s="28">
        <f>IF(OR(D279="Samedi",D279="Dimanche"),"",Données!$C$3)</f>
        <v>0.35416666666666669</v>
      </c>
      <c r="F279" s="28">
        <f>IF(OR(D279="Samedi",D279="Dimanche"),"",Données!$D$3)</f>
        <v>0.51250000000000007</v>
      </c>
      <c r="G279" s="28">
        <f>IF(OR(D279="Samedi",D279="Dimanche"),"",Données!$E$3)</f>
        <v>0.53680555555555554</v>
      </c>
      <c r="H279" s="28" t="str">
        <f>IF(OR(D279="Samedi",D279="Dimanche"),"",Données!$F$3)</f>
        <v>16:41</v>
      </c>
      <c r="I279" s="20">
        <f t="shared" si="92"/>
        <v>0.31666666666666671</v>
      </c>
      <c r="J279" s="20">
        <f>IF(I279-Données!$C$2&gt;0,I279-Données!$C$2,0)</f>
        <v>5.5511151231257827E-17</v>
      </c>
      <c r="K279" s="26" t="str" cm="1">
        <f t="array" ref="K279">IF(OR(C279=$U$19:$U$31),"FERIE","")</f>
        <v/>
      </c>
      <c r="L279" s="22"/>
      <c r="M279" s="62"/>
      <c r="N279" s="62"/>
      <c r="O279" s="60"/>
      <c r="P279" s="61"/>
      <c r="Q279" s="61"/>
      <c r="R279" s="60"/>
    </row>
    <row r="280" spans="1:18" ht="14.1" customHeight="1" x14ac:dyDescent="0.2">
      <c r="A280" s="39"/>
      <c r="B280" s="40"/>
      <c r="C280" s="18">
        <f t="shared" si="88"/>
        <v>44467</v>
      </c>
      <c r="D280" s="21" t="str">
        <f t="shared" si="89"/>
        <v>Mardi</v>
      </c>
      <c r="E280" s="28">
        <f>IF(OR(D280="Samedi",D280="Dimanche"),"",Données!$C$3)</f>
        <v>0.35416666666666669</v>
      </c>
      <c r="F280" s="28">
        <f>IF(OR(D280="Samedi",D280="Dimanche"),"",Données!$D$3)</f>
        <v>0.51250000000000007</v>
      </c>
      <c r="G280" s="28">
        <f>IF(OR(D280="Samedi",D280="Dimanche"),"",Données!$E$3)</f>
        <v>0.53680555555555554</v>
      </c>
      <c r="H280" s="28" t="str">
        <f>IF(OR(D280="Samedi",D280="Dimanche"),"",Données!$F$3)</f>
        <v>16:41</v>
      </c>
      <c r="I280" s="20">
        <f t="shared" si="92"/>
        <v>0.31666666666666671</v>
      </c>
      <c r="J280" s="20">
        <f>IF(I280-Données!$C$2&gt;0,I280-Données!$C$2,0)</f>
        <v>5.5511151231257827E-17</v>
      </c>
      <c r="K280" s="26" t="str" cm="1">
        <f t="array" ref="K280">IF(OR(C280=$U$19:$U$31),"FERIE","")</f>
        <v/>
      </c>
      <c r="L280" s="22"/>
      <c r="M280" s="62"/>
      <c r="N280" s="62"/>
      <c r="O280" s="60"/>
      <c r="P280" s="61"/>
      <c r="Q280" s="61"/>
      <c r="R280" s="60"/>
    </row>
    <row r="281" spans="1:18" ht="14.1" customHeight="1" x14ac:dyDescent="0.2">
      <c r="A281" s="39"/>
      <c r="B281" s="40"/>
      <c r="C281" s="18">
        <f t="shared" si="88"/>
        <v>44468</v>
      </c>
      <c r="D281" s="21" t="str">
        <f t="shared" si="89"/>
        <v>Mercredi</v>
      </c>
      <c r="E281" s="28">
        <f>IF(OR(D281="Samedi",D281="Dimanche"),"",Données!$C$3)</f>
        <v>0.35416666666666669</v>
      </c>
      <c r="F281" s="28">
        <f>IF(OR(D281="Samedi",D281="Dimanche"),"",Données!$D$3)</f>
        <v>0.51250000000000007</v>
      </c>
      <c r="G281" s="28">
        <f>IF(OR(D281="Samedi",D281="Dimanche"),"",Données!$E$3)</f>
        <v>0.53680555555555554</v>
      </c>
      <c r="H281" s="28" t="str">
        <f>IF(OR(D281="Samedi",D281="Dimanche"),"",Données!$F$3)</f>
        <v>16:41</v>
      </c>
      <c r="I281" s="20">
        <f t="shared" si="92"/>
        <v>0.31666666666666671</v>
      </c>
      <c r="J281" s="20">
        <f>IF(I281-Données!$C$2&gt;0,I281-Données!$C$2,0)</f>
        <v>5.5511151231257827E-17</v>
      </c>
      <c r="K281" s="26" t="str" cm="1">
        <f t="array" ref="K281">IF(OR(C281=$U$19:$U$31),"FERIE","")</f>
        <v/>
      </c>
      <c r="L281" s="22"/>
      <c r="M281" s="62"/>
      <c r="N281" s="62"/>
      <c r="O281" s="60"/>
      <c r="P281" s="61"/>
      <c r="Q281" s="61"/>
      <c r="R281" s="60"/>
    </row>
    <row r="282" spans="1:18" ht="14.1" customHeight="1" x14ac:dyDescent="0.2">
      <c r="A282" s="39"/>
      <c r="B282" s="40"/>
      <c r="C282" s="18">
        <f t="shared" si="88"/>
        <v>44469</v>
      </c>
      <c r="D282" s="21" t="str">
        <f t="shared" si="89"/>
        <v>Jeudi</v>
      </c>
      <c r="E282" s="28">
        <f>IF(OR(D282="Samedi",D282="Dimanche"),"",Données!$C$3)</f>
        <v>0.35416666666666669</v>
      </c>
      <c r="F282" s="28">
        <f>IF(OR(D282="Samedi",D282="Dimanche"),"",Données!$D$3)</f>
        <v>0.51250000000000007</v>
      </c>
      <c r="G282" s="28">
        <f>IF(OR(D282="Samedi",D282="Dimanche"),"",Données!$E$3)</f>
        <v>0.53680555555555554</v>
      </c>
      <c r="H282" s="28" t="str">
        <f>IF(OR(D282="Samedi",D282="Dimanche"),"",Données!$F$3)</f>
        <v>16:41</v>
      </c>
      <c r="I282" s="20">
        <f t="shared" si="92"/>
        <v>0.31666666666666671</v>
      </c>
      <c r="J282" s="20">
        <f>IF(I282-Données!$C$2&gt;0,I282-Données!$C$2,0)</f>
        <v>5.5511151231257827E-17</v>
      </c>
      <c r="K282" s="26" t="str" cm="1">
        <f t="array" ref="K282">IF(OR(C282=$U$19:$U$31),"FERIE","")</f>
        <v/>
      </c>
      <c r="L282" s="22"/>
      <c r="M282" s="62"/>
      <c r="N282" s="62"/>
      <c r="O282" s="60"/>
      <c r="P282" s="61"/>
      <c r="Q282" s="61"/>
      <c r="R282" s="60"/>
    </row>
    <row r="283" spans="1:18" ht="14.1" customHeight="1" x14ac:dyDescent="0.2">
      <c r="A283" s="39" t="str">
        <f t="shared" ref="A283" si="95">VLOOKUP(MONTH($C283),$V$8:$W$19,2,0)</f>
        <v>OCTOBRE</v>
      </c>
      <c r="B283" s="40"/>
      <c r="C283" s="18">
        <f t="shared" si="88"/>
        <v>44470</v>
      </c>
      <c r="D283" s="21" t="str">
        <f t="shared" si="89"/>
        <v>Vendredi</v>
      </c>
      <c r="E283" s="28">
        <f>IF(OR(D283="Samedi",D283="Dimanche"),"",Données!$C$3)</f>
        <v>0.35416666666666669</v>
      </c>
      <c r="F283" s="28">
        <f>IF(OR(D283="Samedi",D283="Dimanche"),"",Données!$D$3)</f>
        <v>0.51250000000000007</v>
      </c>
      <c r="G283" s="28">
        <f>IF(OR(D283="Samedi",D283="Dimanche"),"",Données!$E$3)</f>
        <v>0.53680555555555554</v>
      </c>
      <c r="H283" s="28" t="str">
        <f>IF(OR(D283="Samedi",D283="Dimanche"),"",Données!$F$3)</f>
        <v>16:41</v>
      </c>
      <c r="I283" s="20">
        <f t="shared" si="92"/>
        <v>0.31666666666666671</v>
      </c>
      <c r="J283" s="20">
        <f>IF(I283-Données!$C$2&gt;0,I283-Données!$C$2,0)</f>
        <v>5.5511151231257827E-17</v>
      </c>
      <c r="K283" s="26" t="str" cm="1">
        <f t="array" ref="K283">IF(OR(C283=$U$19:$U$31),"FERIE","")</f>
        <v/>
      </c>
      <c r="L283" s="22"/>
      <c r="M283" s="62">
        <f>SUMIF(K283:K313,"HCR",J283:J313)</f>
        <v>0</v>
      </c>
      <c r="N283" s="62">
        <f>SUMIF(K283:K313,"HPL",J283:J313)</f>
        <v>0</v>
      </c>
      <c r="O283" s="60">
        <f>N283*24</f>
        <v>0</v>
      </c>
      <c r="P283" s="61"/>
      <c r="Q283" s="61"/>
      <c r="R283" s="60">
        <f>O283-(P283+Q283)</f>
        <v>0</v>
      </c>
    </row>
    <row r="284" spans="1:18" ht="14.1" customHeight="1" x14ac:dyDescent="0.2">
      <c r="A284" s="39"/>
      <c r="B284" s="40"/>
      <c r="C284" s="18">
        <f t="shared" si="88"/>
        <v>44471</v>
      </c>
      <c r="D284" s="21" t="str">
        <f t="shared" si="89"/>
        <v>Samedi</v>
      </c>
      <c r="E284" s="28" t="str">
        <f>IF(OR(D284="Samedi",D284="Dimanche"),"",Données!$C$3)</f>
        <v/>
      </c>
      <c r="F284" s="28" t="str">
        <f>IF(OR(D284="Samedi",D284="Dimanche"),"",Données!$D$3)</f>
        <v/>
      </c>
      <c r="G284" s="28" t="str">
        <f>IF(OR(D284="Samedi",D284="Dimanche"),"",Données!$E$3)</f>
        <v/>
      </c>
      <c r="H284" s="28" t="str">
        <f>IF(OR(D284="Samedi",D284="Dimanche"),"",Données!$F$3)</f>
        <v/>
      </c>
      <c r="I284" s="20" t="str">
        <f t="shared" si="92"/>
        <v/>
      </c>
      <c r="J284" s="20" t="str">
        <f t="shared" ref="J284:J285" si="96">IF(D284="Dimanche",SUM(J278:J282),"")</f>
        <v/>
      </c>
      <c r="K284" s="26" t="str" cm="1">
        <f t="array" ref="K284">IF(OR(C284=$U$19:$U$31),"FERIE","")</f>
        <v/>
      </c>
      <c r="L284" s="22" t="str">
        <f t="shared" ref="L284" si="97">IF(D284="Dimanche",SUM(I278:I284),"")</f>
        <v/>
      </c>
      <c r="M284" s="62"/>
      <c r="N284" s="62"/>
      <c r="O284" s="60"/>
      <c r="P284" s="61"/>
      <c r="Q284" s="61"/>
      <c r="R284" s="60"/>
    </row>
    <row r="285" spans="1:18" ht="14.1" customHeight="1" x14ac:dyDescent="0.2">
      <c r="A285" s="39"/>
      <c r="B285" s="40">
        <v>40</v>
      </c>
      <c r="C285" s="18">
        <f t="shared" si="88"/>
        <v>44472</v>
      </c>
      <c r="D285" s="21" t="str">
        <f t="shared" si="89"/>
        <v>Dimanche</v>
      </c>
      <c r="E285" s="28" t="str">
        <f>IF(OR(D285="Samedi",D285="Dimanche"),"",Données!$C$3)</f>
        <v/>
      </c>
      <c r="F285" s="28" t="str">
        <f>IF(OR(D285="Samedi",D285="Dimanche"),"",Données!$D$3)</f>
        <v/>
      </c>
      <c r="G285" s="28" t="str">
        <f>IF(OR(D285="Samedi",D285="Dimanche"),"",Données!$E$3)</f>
        <v/>
      </c>
      <c r="H285" s="28" t="str">
        <f>IF(OR(D285="Samedi",D285="Dimanche"),"",Données!$F$3)</f>
        <v/>
      </c>
      <c r="I285" s="20" t="str">
        <f t="shared" si="92"/>
        <v/>
      </c>
      <c r="J285" s="20">
        <f t="shared" si="96"/>
        <v>2.7755575615628914E-16</v>
      </c>
      <c r="K285" s="26" t="str" cm="1">
        <f t="array" ref="K285">IF(OR(C285=$U$19:$U$31),"FERIE","")</f>
        <v/>
      </c>
      <c r="L285" s="22"/>
      <c r="M285" s="62"/>
      <c r="N285" s="62"/>
      <c r="O285" s="60"/>
      <c r="P285" s="61"/>
      <c r="Q285" s="61"/>
      <c r="R285" s="60"/>
    </row>
    <row r="286" spans="1:18" ht="14.1" customHeight="1" x14ac:dyDescent="0.2">
      <c r="A286" s="39"/>
      <c r="B286" s="40"/>
      <c r="C286" s="18">
        <f t="shared" si="88"/>
        <v>44473</v>
      </c>
      <c r="D286" s="21" t="str">
        <f t="shared" si="89"/>
        <v>Lundi</v>
      </c>
      <c r="E286" s="28">
        <f>IF(OR(D286="Samedi",D286="Dimanche"),"",Données!$C$3)</f>
        <v>0.35416666666666669</v>
      </c>
      <c r="F286" s="28">
        <f>IF(OR(D286="Samedi",D286="Dimanche"),"",Données!$D$3)</f>
        <v>0.51250000000000007</v>
      </c>
      <c r="G286" s="28">
        <f>IF(OR(D286="Samedi",D286="Dimanche"),"",Données!$E$3)</f>
        <v>0.53680555555555554</v>
      </c>
      <c r="H286" s="28" t="str">
        <f>IF(OR(D286="Samedi",D286="Dimanche"),"",Données!$F$3)</f>
        <v>16:41</v>
      </c>
      <c r="I286" s="20">
        <f t="shared" si="92"/>
        <v>0.31666666666666671</v>
      </c>
      <c r="J286" s="20">
        <f>IF(I286-Données!$C$2&gt;0,I286-Données!$C$2,0)</f>
        <v>5.5511151231257827E-17</v>
      </c>
      <c r="K286" s="26" t="str" cm="1">
        <f t="array" ref="K286">IF(OR(C286=$U$19:$U$31),"FERIE","")</f>
        <v/>
      </c>
      <c r="L286" s="22"/>
      <c r="M286" s="62"/>
      <c r="N286" s="62"/>
      <c r="O286" s="60"/>
      <c r="P286" s="61"/>
      <c r="Q286" s="61"/>
      <c r="R286" s="60"/>
    </row>
    <row r="287" spans="1:18" ht="14.1" customHeight="1" x14ac:dyDescent="0.2">
      <c r="A287" s="39"/>
      <c r="B287" s="40"/>
      <c r="C287" s="18">
        <f t="shared" si="88"/>
        <v>44474</v>
      </c>
      <c r="D287" s="21" t="str">
        <f t="shared" si="89"/>
        <v>Mardi</v>
      </c>
      <c r="E287" s="28">
        <f>IF(OR(D287="Samedi",D287="Dimanche"),"",Données!$C$3)</f>
        <v>0.35416666666666669</v>
      </c>
      <c r="F287" s="28">
        <f>IF(OR(D287="Samedi",D287="Dimanche"),"",Données!$D$3)</f>
        <v>0.51250000000000007</v>
      </c>
      <c r="G287" s="28">
        <f>IF(OR(D287="Samedi",D287="Dimanche"),"",Données!$E$3)</f>
        <v>0.53680555555555554</v>
      </c>
      <c r="H287" s="28" t="str">
        <f>IF(OR(D287="Samedi",D287="Dimanche"),"",Données!$F$3)</f>
        <v>16:41</v>
      </c>
      <c r="I287" s="20">
        <f t="shared" si="92"/>
        <v>0.31666666666666671</v>
      </c>
      <c r="J287" s="20">
        <f>IF(I287-Données!$C$2&gt;0,I287-Données!$C$2,0)</f>
        <v>5.5511151231257827E-17</v>
      </c>
      <c r="K287" s="26" t="str" cm="1">
        <f t="array" ref="K287">IF(OR(C287=$U$19:$U$31),"FERIE","")</f>
        <v/>
      </c>
      <c r="L287" s="22"/>
      <c r="M287" s="62"/>
      <c r="N287" s="62"/>
      <c r="O287" s="60"/>
      <c r="P287" s="61"/>
      <c r="Q287" s="61"/>
      <c r="R287" s="60"/>
    </row>
    <row r="288" spans="1:18" ht="14.1" customHeight="1" x14ac:dyDescent="0.2">
      <c r="A288" s="39"/>
      <c r="B288" s="40"/>
      <c r="C288" s="18">
        <f t="shared" si="88"/>
        <v>44475</v>
      </c>
      <c r="D288" s="21" t="str">
        <f t="shared" si="89"/>
        <v>Mercredi</v>
      </c>
      <c r="E288" s="28">
        <f>IF(OR(D288="Samedi",D288="Dimanche"),"",Données!$C$3)</f>
        <v>0.35416666666666669</v>
      </c>
      <c r="F288" s="28">
        <f>IF(OR(D288="Samedi",D288="Dimanche"),"",Données!$D$3)</f>
        <v>0.51250000000000007</v>
      </c>
      <c r="G288" s="28">
        <f>IF(OR(D288="Samedi",D288="Dimanche"),"",Données!$E$3)</f>
        <v>0.53680555555555554</v>
      </c>
      <c r="H288" s="28" t="str">
        <f>IF(OR(D288="Samedi",D288="Dimanche"),"",Données!$F$3)</f>
        <v>16:41</v>
      </c>
      <c r="I288" s="20">
        <f t="shared" si="92"/>
        <v>0.31666666666666671</v>
      </c>
      <c r="J288" s="20">
        <f>IF(I288-Données!$C$2&gt;0,I288-Données!$C$2,0)</f>
        <v>5.5511151231257827E-17</v>
      </c>
      <c r="K288" s="26" t="str" cm="1">
        <f t="array" ref="K288">IF(OR(C288=$U$19:$U$31),"FERIE","")</f>
        <v/>
      </c>
      <c r="L288" s="22"/>
      <c r="M288" s="62"/>
      <c r="N288" s="62"/>
      <c r="O288" s="60"/>
      <c r="P288" s="61"/>
      <c r="Q288" s="61"/>
      <c r="R288" s="60"/>
    </row>
    <row r="289" spans="1:18" ht="14.1" customHeight="1" x14ac:dyDescent="0.2">
      <c r="A289" s="39"/>
      <c r="B289" s="40"/>
      <c r="C289" s="18">
        <f t="shared" si="88"/>
        <v>44476</v>
      </c>
      <c r="D289" s="21" t="str">
        <f t="shared" si="89"/>
        <v>Jeudi</v>
      </c>
      <c r="E289" s="28">
        <f>IF(OR(D289="Samedi",D289="Dimanche"),"",Données!$C$3)</f>
        <v>0.35416666666666669</v>
      </c>
      <c r="F289" s="28">
        <f>IF(OR(D289="Samedi",D289="Dimanche"),"",Données!$D$3)</f>
        <v>0.51250000000000007</v>
      </c>
      <c r="G289" s="28">
        <f>IF(OR(D289="Samedi",D289="Dimanche"),"",Données!$E$3)</f>
        <v>0.53680555555555554</v>
      </c>
      <c r="H289" s="28" t="str">
        <f>IF(OR(D289="Samedi",D289="Dimanche"),"",Données!$F$3)</f>
        <v>16:41</v>
      </c>
      <c r="I289" s="20">
        <f t="shared" si="92"/>
        <v>0.31666666666666671</v>
      </c>
      <c r="J289" s="20">
        <f>IF(I289-Données!$C$2&gt;0,I289-Données!$C$2,0)</f>
        <v>5.5511151231257827E-17</v>
      </c>
      <c r="K289" s="26" t="str" cm="1">
        <f t="array" ref="K289">IF(OR(C289=$U$19:$U$31),"FERIE","")</f>
        <v/>
      </c>
      <c r="L289" s="22"/>
      <c r="M289" s="62"/>
      <c r="N289" s="62"/>
      <c r="O289" s="60"/>
      <c r="P289" s="61"/>
      <c r="Q289" s="61"/>
      <c r="R289" s="60"/>
    </row>
    <row r="290" spans="1:18" ht="14.1" customHeight="1" x14ac:dyDescent="0.2">
      <c r="A290" s="39"/>
      <c r="B290" s="40"/>
      <c r="C290" s="18">
        <f t="shared" si="88"/>
        <v>44477</v>
      </c>
      <c r="D290" s="21" t="str">
        <f t="shared" si="89"/>
        <v>Vendredi</v>
      </c>
      <c r="E290" s="28">
        <f>IF(OR(D290="Samedi",D290="Dimanche"),"",Données!$C$3)</f>
        <v>0.35416666666666669</v>
      </c>
      <c r="F290" s="28">
        <f>IF(OR(D290="Samedi",D290="Dimanche"),"",Données!$D$3)</f>
        <v>0.51250000000000007</v>
      </c>
      <c r="G290" s="28">
        <f>IF(OR(D290="Samedi",D290="Dimanche"),"",Données!$E$3)</f>
        <v>0.53680555555555554</v>
      </c>
      <c r="H290" s="28" t="str">
        <f>IF(OR(D290="Samedi",D290="Dimanche"),"",Données!$F$3)</f>
        <v>16:41</v>
      </c>
      <c r="I290" s="20">
        <f t="shared" si="92"/>
        <v>0.31666666666666671</v>
      </c>
      <c r="J290" s="20">
        <f>IF(I290-Données!$C$2&gt;0,I290-Données!$C$2,0)</f>
        <v>5.5511151231257827E-17</v>
      </c>
      <c r="K290" s="26" t="str" cm="1">
        <f t="array" ref="K290">IF(OR(C290=$U$19:$U$31),"FERIE","")</f>
        <v/>
      </c>
      <c r="L290" s="22"/>
      <c r="M290" s="62"/>
      <c r="N290" s="62"/>
      <c r="O290" s="60"/>
      <c r="P290" s="61"/>
      <c r="Q290" s="61"/>
      <c r="R290" s="60"/>
    </row>
    <row r="291" spans="1:18" ht="14.1" customHeight="1" x14ac:dyDescent="0.2">
      <c r="A291" s="39"/>
      <c r="B291" s="40"/>
      <c r="C291" s="18">
        <f t="shared" si="88"/>
        <v>44478</v>
      </c>
      <c r="D291" s="21" t="str">
        <f t="shared" si="89"/>
        <v>Samedi</v>
      </c>
      <c r="E291" s="28" t="str">
        <f>IF(OR(D291="Samedi",D291="Dimanche"),"",Données!$C$3)</f>
        <v/>
      </c>
      <c r="F291" s="28" t="str">
        <f>IF(OR(D291="Samedi",D291="Dimanche"),"",Données!$D$3)</f>
        <v/>
      </c>
      <c r="G291" s="28" t="str">
        <f>IF(OR(D291="Samedi",D291="Dimanche"),"",Données!$E$3)</f>
        <v/>
      </c>
      <c r="H291" s="28" t="str">
        <f>IF(OR(D291="Samedi",D291="Dimanche"),"",Données!$F$3)</f>
        <v/>
      </c>
      <c r="I291" s="20" t="str">
        <f t="shared" si="92"/>
        <v/>
      </c>
      <c r="J291" s="20" t="str">
        <f t="shared" ref="J291:J292" si="98">IF(D291="Dimanche",SUM(J285:J289),"")</f>
        <v/>
      </c>
      <c r="K291" s="26" t="str" cm="1">
        <f t="array" ref="K291">IF(OR(C291=$U$19:$U$31),"FERIE","")</f>
        <v/>
      </c>
      <c r="L291" s="22" t="str">
        <f t="shared" ref="L291" si="99">IF(D291="Dimanche",SUM(I285:I291),"")</f>
        <v/>
      </c>
      <c r="M291" s="62"/>
      <c r="N291" s="62"/>
      <c r="O291" s="60"/>
      <c r="P291" s="61"/>
      <c r="Q291" s="61"/>
      <c r="R291" s="60"/>
    </row>
    <row r="292" spans="1:18" ht="14.1" customHeight="1" x14ac:dyDescent="0.2">
      <c r="A292" s="39"/>
      <c r="B292" s="40">
        <v>41</v>
      </c>
      <c r="C292" s="18">
        <f t="shared" si="88"/>
        <v>44479</v>
      </c>
      <c r="D292" s="21" t="str">
        <f t="shared" si="89"/>
        <v>Dimanche</v>
      </c>
      <c r="E292" s="28" t="str">
        <f>IF(OR(D292="Samedi",D292="Dimanche"),"",Données!$C$3)</f>
        <v/>
      </c>
      <c r="F292" s="28" t="str">
        <f>IF(OR(D292="Samedi",D292="Dimanche"),"",Données!$D$3)</f>
        <v/>
      </c>
      <c r="G292" s="28" t="str">
        <f>IF(OR(D292="Samedi",D292="Dimanche"),"",Données!$E$3)</f>
        <v/>
      </c>
      <c r="H292" s="28" t="str">
        <f>IF(OR(D292="Samedi",D292="Dimanche"),"",Données!$F$3)</f>
        <v/>
      </c>
      <c r="I292" s="20" t="str">
        <f t="shared" si="92"/>
        <v/>
      </c>
      <c r="J292" s="20">
        <f t="shared" si="98"/>
        <v>2.7755575615628914E-16</v>
      </c>
      <c r="K292" s="26" t="str" cm="1">
        <f t="array" ref="K292">IF(OR(C292=$U$19:$U$31),"FERIE","")</f>
        <v/>
      </c>
      <c r="L292" s="22"/>
      <c r="M292" s="62"/>
      <c r="N292" s="62"/>
      <c r="O292" s="60"/>
      <c r="P292" s="61"/>
      <c r="Q292" s="61"/>
      <c r="R292" s="60"/>
    </row>
    <row r="293" spans="1:18" ht="14.1" customHeight="1" x14ac:dyDescent="0.2">
      <c r="A293" s="39"/>
      <c r="B293" s="40"/>
      <c r="C293" s="18">
        <f t="shared" si="88"/>
        <v>44480</v>
      </c>
      <c r="D293" s="21" t="str">
        <f t="shared" si="89"/>
        <v>Lundi</v>
      </c>
      <c r="E293" s="28">
        <f>IF(OR(D293="Samedi",D293="Dimanche"),"",Données!$C$3)</f>
        <v>0.35416666666666669</v>
      </c>
      <c r="F293" s="28">
        <f>IF(OR(D293="Samedi",D293="Dimanche"),"",Données!$D$3)</f>
        <v>0.51250000000000007</v>
      </c>
      <c r="G293" s="28">
        <f>IF(OR(D293="Samedi",D293="Dimanche"),"",Données!$E$3)</f>
        <v>0.53680555555555554</v>
      </c>
      <c r="H293" s="28" t="str">
        <f>IF(OR(D293="Samedi",D293="Dimanche"),"",Données!$F$3)</f>
        <v>16:41</v>
      </c>
      <c r="I293" s="20">
        <f t="shared" si="92"/>
        <v>0.31666666666666671</v>
      </c>
      <c r="J293" s="20">
        <f>IF(I293-Données!$C$2&gt;0,I293-Données!$C$2,0)</f>
        <v>5.5511151231257827E-17</v>
      </c>
      <c r="K293" s="26" t="str" cm="1">
        <f t="array" ref="K293">IF(OR(C293=$U$19:$U$31),"FERIE","")</f>
        <v/>
      </c>
      <c r="L293" s="22"/>
      <c r="M293" s="62"/>
      <c r="N293" s="62"/>
      <c r="O293" s="60"/>
      <c r="P293" s="61"/>
      <c r="Q293" s="61"/>
      <c r="R293" s="60"/>
    </row>
    <row r="294" spans="1:18" ht="14.1" customHeight="1" x14ac:dyDescent="0.2">
      <c r="A294" s="39"/>
      <c r="B294" s="40"/>
      <c r="C294" s="18">
        <f t="shared" si="88"/>
        <v>44481</v>
      </c>
      <c r="D294" s="21" t="str">
        <f t="shared" si="89"/>
        <v>Mardi</v>
      </c>
      <c r="E294" s="28">
        <f>IF(OR(D294="Samedi",D294="Dimanche"),"",Données!$C$3)</f>
        <v>0.35416666666666669</v>
      </c>
      <c r="F294" s="28">
        <f>IF(OR(D294="Samedi",D294="Dimanche"),"",Données!$D$3)</f>
        <v>0.51250000000000007</v>
      </c>
      <c r="G294" s="28">
        <f>IF(OR(D294="Samedi",D294="Dimanche"),"",Données!$E$3)</f>
        <v>0.53680555555555554</v>
      </c>
      <c r="H294" s="28" t="str">
        <f>IF(OR(D294="Samedi",D294="Dimanche"),"",Données!$F$3)</f>
        <v>16:41</v>
      </c>
      <c r="I294" s="20">
        <f t="shared" si="92"/>
        <v>0.31666666666666671</v>
      </c>
      <c r="J294" s="20">
        <f>IF(I294-Données!$C$2&gt;0,I294-Données!$C$2,0)</f>
        <v>5.5511151231257827E-17</v>
      </c>
      <c r="K294" s="26" t="str" cm="1">
        <f t="array" ref="K294">IF(OR(C294=$U$19:$U$31),"FERIE","")</f>
        <v/>
      </c>
      <c r="L294" s="22"/>
      <c r="M294" s="62"/>
      <c r="N294" s="62"/>
      <c r="O294" s="60"/>
      <c r="P294" s="61"/>
      <c r="Q294" s="61"/>
      <c r="R294" s="60"/>
    </row>
    <row r="295" spans="1:18" ht="14.1" customHeight="1" x14ac:dyDescent="0.2">
      <c r="A295" s="39"/>
      <c r="B295" s="40"/>
      <c r="C295" s="18">
        <f t="shared" si="88"/>
        <v>44482</v>
      </c>
      <c r="D295" s="21" t="str">
        <f t="shared" si="89"/>
        <v>Mercredi</v>
      </c>
      <c r="E295" s="28">
        <f>IF(OR(D295="Samedi",D295="Dimanche"),"",Données!$C$3)</f>
        <v>0.35416666666666669</v>
      </c>
      <c r="F295" s="28">
        <f>IF(OR(D295="Samedi",D295="Dimanche"),"",Données!$D$3)</f>
        <v>0.51250000000000007</v>
      </c>
      <c r="G295" s="28">
        <f>IF(OR(D295="Samedi",D295="Dimanche"),"",Données!$E$3)</f>
        <v>0.53680555555555554</v>
      </c>
      <c r="H295" s="28" t="str">
        <f>IF(OR(D295="Samedi",D295="Dimanche"),"",Données!$F$3)</f>
        <v>16:41</v>
      </c>
      <c r="I295" s="20">
        <f t="shared" si="92"/>
        <v>0.31666666666666671</v>
      </c>
      <c r="J295" s="20">
        <f>IF(I295-Données!$C$2&gt;0,I295-Données!$C$2,0)</f>
        <v>5.5511151231257827E-17</v>
      </c>
      <c r="K295" s="26" t="str" cm="1">
        <f t="array" ref="K295">IF(OR(C295=$U$19:$U$31),"FERIE","")</f>
        <v/>
      </c>
      <c r="L295" s="22"/>
      <c r="M295" s="62"/>
      <c r="N295" s="62"/>
      <c r="O295" s="60"/>
      <c r="P295" s="61"/>
      <c r="Q295" s="61"/>
      <c r="R295" s="60"/>
    </row>
    <row r="296" spans="1:18" ht="14.1" customHeight="1" x14ac:dyDescent="0.2">
      <c r="A296" s="39"/>
      <c r="B296" s="40"/>
      <c r="C296" s="18">
        <f t="shared" si="88"/>
        <v>44483</v>
      </c>
      <c r="D296" s="21" t="str">
        <f t="shared" si="89"/>
        <v>Jeudi</v>
      </c>
      <c r="E296" s="28">
        <f>IF(OR(D296="Samedi",D296="Dimanche"),"",Données!$C$3)</f>
        <v>0.35416666666666669</v>
      </c>
      <c r="F296" s="28">
        <f>IF(OR(D296="Samedi",D296="Dimanche"),"",Données!$D$3)</f>
        <v>0.51250000000000007</v>
      </c>
      <c r="G296" s="28">
        <f>IF(OR(D296="Samedi",D296="Dimanche"),"",Données!$E$3)</f>
        <v>0.53680555555555554</v>
      </c>
      <c r="H296" s="28" t="str">
        <f>IF(OR(D296="Samedi",D296="Dimanche"),"",Données!$F$3)</f>
        <v>16:41</v>
      </c>
      <c r="I296" s="20">
        <f t="shared" si="92"/>
        <v>0.31666666666666671</v>
      </c>
      <c r="J296" s="20">
        <f>IF(I296-Données!$C$2&gt;0,I296-Données!$C$2,0)</f>
        <v>5.5511151231257827E-17</v>
      </c>
      <c r="K296" s="26" t="str" cm="1">
        <f t="array" ref="K296">IF(OR(C296=$U$19:$U$31),"FERIE","")</f>
        <v/>
      </c>
      <c r="L296" s="22"/>
      <c r="M296" s="62"/>
      <c r="N296" s="62"/>
      <c r="O296" s="60"/>
      <c r="P296" s="61"/>
      <c r="Q296" s="61"/>
      <c r="R296" s="60"/>
    </row>
    <row r="297" spans="1:18" ht="14.1" customHeight="1" x14ac:dyDescent="0.2">
      <c r="A297" s="39"/>
      <c r="B297" s="40"/>
      <c r="C297" s="18">
        <f t="shared" si="88"/>
        <v>44484</v>
      </c>
      <c r="D297" s="21" t="str">
        <f t="shared" si="89"/>
        <v>Vendredi</v>
      </c>
      <c r="E297" s="28">
        <f>IF(OR(D297="Samedi",D297="Dimanche"),"",Données!$C$3)</f>
        <v>0.35416666666666669</v>
      </c>
      <c r="F297" s="28">
        <f>IF(OR(D297="Samedi",D297="Dimanche"),"",Données!$D$3)</f>
        <v>0.51250000000000007</v>
      </c>
      <c r="G297" s="28">
        <f>IF(OR(D297="Samedi",D297="Dimanche"),"",Données!$E$3)</f>
        <v>0.53680555555555554</v>
      </c>
      <c r="H297" s="28" t="str">
        <f>IF(OR(D297="Samedi",D297="Dimanche"),"",Données!$F$3)</f>
        <v>16:41</v>
      </c>
      <c r="I297" s="20">
        <f t="shared" si="92"/>
        <v>0.31666666666666671</v>
      </c>
      <c r="J297" s="20">
        <f>IF(I297-Données!$C$2&gt;0,I297-Données!$C$2,0)</f>
        <v>5.5511151231257827E-17</v>
      </c>
      <c r="K297" s="26" t="str" cm="1">
        <f t="array" ref="K297">IF(OR(C297=$U$19:$U$31),"FERIE","")</f>
        <v/>
      </c>
      <c r="L297" s="22"/>
      <c r="M297" s="62"/>
      <c r="N297" s="62"/>
      <c r="O297" s="60"/>
      <c r="P297" s="61"/>
      <c r="Q297" s="61"/>
      <c r="R297" s="60"/>
    </row>
    <row r="298" spans="1:18" ht="14.1" customHeight="1" x14ac:dyDescent="0.2">
      <c r="A298" s="39"/>
      <c r="B298" s="40"/>
      <c r="C298" s="18">
        <f t="shared" si="88"/>
        <v>44485</v>
      </c>
      <c r="D298" s="21" t="str">
        <f t="shared" si="89"/>
        <v>Samedi</v>
      </c>
      <c r="E298" s="28" t="str">
        <f>IF(OR(D298="Samedi",D298="Dimanche"),"",Données!$C$3)</f>
        <v/>
      </c>
      <c r="F298" s="28" t="str">
        <f>IF(OR(D298="Samedi",D298="Dimanche"),"",Données!$D$3)</f>
        <v/>
      </c>
      <c r="G298" s="28" t="str">
        <f>IF(OR(D298="Samedi",D298="Dimanche"),"",Données!$E$3)</f>
        <v/>
      </c>
      <c r="H298" s="28" t="str">
        <f>IF(OR(D298="Samedi",D298="Dimanche"),"",Données!$F$3)</f>
        <v/>
      </c>
      <c r="I298" s="20" t="str">
        <f t="shared" si="92"/>
        <v/>
      </c>
      <c r="J298" s="20" t="str">
        <f t="shared" ref="J298:J299" si="100">IF(D298="Dimanche",SUM(J292:J296),"")</f>
        <v/>
      </c>
      <c r="K298" s="26" t="str" cm="1">
        <f t="array" ref="K298">IF(OR(C298=$U$19:$U$31),"FERIE","")</f>
        <v/>
      </c>
      <c r="L298" s="22" t="str">
        <f t="shared" ref="L298" si="101">IF(D298="Dimanche",SUM(I292:I298),"")</f>
        <v/>
      </c>
      <c r="M298" s="62"/>
      <c r="N298" s="62"/>
      <c r="O298" s="60"/>
      <c r="P298" s="61"/>
      <c r="Q298" s="61"/>
      <c r="R298" s="60"/>
    </row>
    <row r="299" spans="1:18" ht="14.1" customHeight="1" x14ac:dyDescent="0.2">
      <c r="A299" s="39"/>
      <c r="B299" s="40">
        <v>42</v>
      </c>
      <c r="C299" s="18">
        <f t="shared" si="88"/>
        <v>44486</v>
      </c>
      <c r="D299" s="21" t="str">
        <f t="shared" si="89"/>
        <v>Dimanche</v>
      </c>
      <c r="E299" s="28" t="str">
        <f>IF(OR(D299="Samedi",D299="Dimanche"),"",Données!$C$3)</f>
        <v/>
      </c>
      <c r="F299" s="28" t="str">
        <f>IF(OR(D299="Samedi",D299="Dimanche"),"",Données!$D$3)</f>
        <v/>
      </c>
      <c r="G299" s="28" t="str">
        <f>IF(OR(D299="Samedi",D299="Dimanche"),"",Données!$E$3)</f>
        <v/>
      </c>
      <c r="H299" s="28" t="str">
        <f>IF(OR(D299="Samedi",D299="Dimanche"),"",Données!$F$3)</f>
        <v/>
      </c>
      <c r="I299" s="20" t="str">
        <f t="shared" si="92"/>
        <v/>
      </c>
      <c r="J299" s="20">
        <f t="shared" si="100"/>
        <v>2.7755575615628914E-16</v>
      </c>
      <c r="K299" s="26" t="str" cm="1">
        <f t="array" ref="K299">IF(OR(C299=$U$19:$U$31),"FERIE","")</f>
        <v/>
      </c>
      <c r="L299" s="22"/>
      <c r="M299" s="62"/>
      <c r="N299" s="62"/>
      <c r="O299" s="60"/>
      <c r="P299" s="61"/>
      <c r="Q299" s="61"/>
      <c r="R299" s="60"/>
    </row>
    <row r="300" spans="1:18" ht="14.1" customHeight="1" x14ac:dyDescent="0.2">
      <c r="A300" s="39"/>
      <c r="B300" s="40"/>
      <c r="C300" s="18">
        <f t="shared" si="88"/>
        <v>44487</v>
      </c>
      <c r="D300" s="21" t="str">
        <f t="shared" si="89"/>
        <v>Lundi</v>
      </c>
      <c r="E300" s="28">
        <f>IF(OR(D300="Samedi",D300="Dimanche"),"",Données!$C$3)</f>
        <v>0.35416666666666669</v>
      </c>
      <c r="F300" s="28">
        <f>IF(OR(D300="Samedi",D300="Dimanche"),"",Données!$D$3)</f>
        <v>0.51250000000000007</v>
      </c>
      <c r="G300" s="28">
        <f>IF(OR(D300="Samedi",D300="Dimanche"),"",Données!$E$3)</f>
        <v>0.53680555555555554</v>
      </c>
      <c r="H300" s="28" t="str">
        <f>IF(OR(D300="Samedi",D300="Dimanche"),"",Données!$F$3)</f>
        <v>16:41</v>
      </c>
      <c r="I300" s="20">
        <f t="shared" si="92"/>
        <v>0.31666666666666671</v>
      </c>
      <c r="J300" s="20">
        <f>IF(I300-Données!$C$2&gt;0,I300-Données!$C$2,0)</f>
        <v>5.5511151231257827E-17</v>
      </c>
      <c r="K300" s="26" t="str" cm="1">
        <f t="array" ref="K300">IF(OR(C300=$U$19:$U$31),"FERIE","")</f>
        <v/>
      </c>
      <c r="L300" s="22"/>
      <c r="M300" s="62"/>
      <c r="N300" s="62"/>
      <c r="O300" s="60"/>
      <c r="P300" s="61"/>
      <c r="Q300" s="61"/>
      <c r="R300" s="60"/>
    </row>
    <row r="301" spans="1:18" ht="14.1" customHeight="1" x14ac:dyDescent="0.2">
      <c r="A301" s="39"/>
      <c r="B301" s="40"/>
      <c r="C301" s="18">
        <f t="shared" si="88"/>
        <v>44488</v>
      </c>
      <c r="D301" s="21" t="str">
        <f t="shared" si="89"/>
        <v>Mardi</v>
      </c>
      <c r="E301" s="28">
        <f>IF(OR(D301="Samedi",D301="Dimanche"),"",Données!$C$3)</f>
        <v>0.35416666666666669</v>
      </c>
      <c r="F301" s="28">
        <f>IF(OR(D301="Samedi",D301="Dimanche"),"",Données!$D$3)</f>
        <v>0.51250000000000007</v>
      </c>
      <c r="G301" s="28">
        <f>IF(OR(D301="Samedi",D301="Dimanche"),"",Données!$E$3)</f>
        <v>0.53680555555555554</v>
      </c>
      <c r="H301" s="28" t="str">
        <f>IF(OR(D301="Samedi",D301="Dimanche"),"",Données!$F$3)</f>
        <v>16:41</v>
      </c>
      <c r="I301" s="20">
        <f t="shared" si="92"/>
        <v>0.31666666666666671</v>
      </c>
      <c r="J301" s="20">
        <f>IF(I301-Données!$C$2&gt;0,I301-Données!$C$2,0)</f>
        <v>5.5511151231257827E-17</v>
      </c>
      <c r="K301" s="26" t="str" cm="1">
        <f t="array" ref="K301">IF(OR(C301=$U$19:$U$31),"FERIE","")</f>
        <v/>
      </c>
      <c r="L301" s="22"/>
      <c r="M301" s="62"/>
      <c r="N301" s="62"/>
      <c r="O301" s="60"/>
      <c r="P301" s="61"/>
      <c r="Q301" s="61"/>
      <c r="R301" s="60"/>
    </row>
    <row r="302" spans="1:18" ht="14.1" customHeight="1" x14ac:dyDescent="0.2">
      <c r="A302" s="39"/>
      <c r="B302" s="40"/>
      <c r="C302" s="18">
        <f t="shared" si="88"/>
        <v>44489</v>
      </c>
      <c r="D302" s="21" t="str">
        <f t="shared" si="89"/>
        <v>Mercredi</v>
      </c>
      <c r="E302" s="28">
        <f>IF(OR(D302="Samedi",D302="Dimanche"),"",Données!$C$3)</f>
        <v>0.35416666666666669</v>
      </c>
      <c r="F302" s="28">
        <f>IF(OR(D302="Samedi",D302="Dimanche"),"",Données!$D$3)</f>
        <v>0.51250000000000007</v>
      </c>
      <c r="G302" s="28">
        <f>IF(OR(D302="Samedi",D302="Dimanche"),"",Données!$E$3)</f>
        <v>0.53680555555555554</v>
      </c>
      <c r="H302" s="28" t="str">
        <f>IF(OR(D302="Samedi",D302="Dimanche"),"",Données!$F$3)</f>
        <v>16:41</v>
      </c>
      <c r="I302" s="20">
        <f t="shared" si="92"/>
        <v>0.31666666666666671</v>
      </c>
      <c r="J302" s="20">
        <f>IF(I302-Données!$C$2&gt;0,I302-Données!$C$2,0)</f>
        <v>5.5511151231257827E-17</v>
      </c>
      <c r="K302" s="26" t="str" cm="1">
        <f t="array" ref="K302">IF(OR(C302=$U$19:$U$31),"FERIE","")</f>
        <v/>
      </c>
      <c r="L302" s="22"/>
      <c r="M302" s="62"/>
      <c r="N302" s="62"/>
      <c r="O302" s="60"/>
      <c r="P302" s="61"/>
      <c r="Q302" s="61"/>
      <c r="R302" s="60"/>
    </row>
    <row r="303" spans="1:18" ht="14.1" customHeight="1" x14ac:dyDescent="0.2">
      <c r="A303" s="39"/>
      <c r="B303" s="40"/>
      <c r="C303" s="18">
        <f t="shared" si="88"/>
        <v>44490</v>
      </c>
      <c r="D303" s="21" t="str">
        <f t="shared" si="89"/>
        <v>Jeudi</v>
      </c>
      <c r="E303" s="28">
        <f>IF(OR(D303="Samedi",D303="Dimanche"),"",Données!$C$3)</f>
        <v>0.35416666666666669</v>
      </c>
      <c r="F303" s="28">
        <f>IF(OR(D303="Samedi",D303="Dimanche"),"",Données!$D$3)</f>
        <v>0.51250000000000007</v>
      </c>
      <c r="G303" s="28">
        <f>IF(OR(D303="Samedi",D303="Dimanche"),"",Données!$E$3)</f>
        <v>0.53680555555555554</v>
      </c>
      <c r="H303" s="28" t="str">
        <f>IF(OR(D303="Samedi",D303="Dimanche"),"",Données!$F$3)</f>
        <v>16:41</v>
      </c>
      <c r="I303" s="20">
        <f t="shared" si="92"/>
        <v>0.31666666666666671</v>
      </c>
      <c r="J303" s="20">
        <f>IF(I303-Données!$C$2&gt;0,I303-Données!$C$2,0)</f>
        <v>5.5511151231257827E-17</v>
      </c>
      <c r="K303" s="26" t="str" cm="1">
        <f t="array" ref="K303">IF(OR(C303=$U$19:$U$31),"FERIE","")</f>
        <v/>
      </c>
      <c r="L303" s="22"/>
      <c r="M303" s="62"/>
      <c r="N303" s="62"/>
      <c r="O303" s="60"/>
      <c r="P303" s="61"/>
      <c r="Q303" s="61"/>
      <c r="R303" s="60"/>
    </row>
    <row r="304" spans="1:18" ht="14.1" customHeight="1" x14ac:dyDescent="0.2">
      <c r="A304" s="39"/>
      <c r="B304" s="40"/>
      <c r="C304" s="18">
        <f t="shared" si="88"/>
        <v>44491</v>
      </c>
      <c r="D304" s="21" t="str">
        <f t="shared" si="89"/>
        <v>Vendredi</v>
      </c>
      <c r="E304" s="28">
        <f>IF(OR(D304="Samedi",D304="Dimanche"),"",Données!$C$3)</f>
        <v>0.35416666666666669</v>
      </c>
      <c r="F304" s="28">
        <f>IF(OR(D304="Samedi",D304="Dimanche"),"",Données!$D$3)</f>
        <v>0.51250000000000007</v>
      </c>
      <c r="G304" s="28">
        <f>IF(OR(D304="Samedi",D304="Dimanche"),"",Données!$E$3)</f>
        <v>0.53680555555555554</v>
      </c>
      <c r="H304" s="28" t="str">
        <f>IF(OR(D304="Samedi",D304="Dimanche"),"",Données!$F$3)</f>
        <v>16:41</v>
      </c>
      <c r="I304" s="20">
        <f t="shared" si="92"/>
        <v>0.31666666666666671</v>
      </c>
      <c r="J304" s="20">
        <f>IF(I304-Données!$C$2&gt;0,I304-Données!$C$2,0)</f>
        <v>5.5511151231257827E-17</v>
      </c>
      <c r="K304" s="26" t="str" cm="1">
        <f t="array" ref="K304">IF(OR(C304=$U$19:$U$31),"FERIE","")</f>
        <v/>
      </c>
      <c r="L304" s="22"/>
      <c r="M304" s="62"/>
      <c r="N304" s="62"/>
      <c r="O304" s="60"/>
      <c r="P304" s="61"/>
      <c r="Q304" s="61"/>
      <c r="R304" s="60"/>
    </row>
    <row r="305" spans="1:18" ht="14.1" customHeight="1" x14ac:dyDescent="0.2">
      <c r="A305" s="39"/>
      <c r="B305" s="40"/>
      <c r="C305" s="18">
        <f t="shared" si="88"/>
        <v>44492</v>
      </c>
      <c r="D305" s="21" t="str">
        <f t="shared" si="89"/>
        <v>Samedi</v>
      </c>
      <c r="E305" s="28" t="str">
        <f>IF(OR(D305="Samedi",D305="Dimanche"),"",Données!$C$3)</f>
        <v/>
      </c>
      <c r="F305" s="28" t="str">
        <f>IF(OR(D305="Samedi",D305="Dimanche"),"",Données!$D$3)</f>
        <v/>
      </c>
      <c r="G305" s="28" t="str">
        <f>IF(OR(D305="Samedi",D305="Dimanche"),"",Données!$E$3)</f>
        <v/>
      </c>
      <c r="H305" s="28" t="str">
        <f>IF(OR(D305="Samedi",D305="Dimanche"),"",Données!$F$3)</f>
        <v/>
      </c>
      <c r="I305" s="20" t="str">
        <f t="shared" si="92"/>
        <v/>
      </c>
      <c r="J305" s="20" t="str">
        <f t="shared" ref="J305:J306" si="102">IF(D305="Dimanche",SUM(J299:J303),"")</f>
        <v/>
      </c>
      <c r="K305" s="26" t="str" cm="1">
        <f t="array" ref="K305">IF(OR(C305=$U$19:$U$31),"FERIE","")</f>
        <v/>
      </c>
      <c r="L305" s="22" t="str">
        <f t="shared" ref="L305" si="103">IF(D305="Dimanche",SUM(I299:I305),"")</f>
        <v/>
      </c>
      <c r="M305" s="62"/>
      <c r="N305" s="62"/>
      <c r="O305" s="60"/>
      <c r="P305" s="61"/>
      <c r="Q305" s="61"/>
      <c r="R305" s="60"/>
    </row>
    <row r="306" spans="1:18" ht="14.1" customHeight="1" x14ac:dyDescent="0.2">
      <c r="A306" s="39"/>
      <c r="B306" s="40">
        <v>43</v>
      </c>
      <c r="C306" s="18">
        <f t="shared" si="88"/>
        <v>44493</v>
      </c>
      <c r="D306" s="21" t="str">
        <f t="shared" si="89"/>
        <v>Dimanche</v>
      </c>
      <c r="E306" s="28" t="str">
        <f>IF(OR(D306="Samedi",D306="Dimanche"),"",Données!$C$3)</f>
        <v/>
      </c>
      <c r="F306" s="28" t="str">
        <f>IF(OR(D306="Samedi",D306="Dimanche"),"",Données!$D$3)</f>
        <v/>
      </c>
      <c r="G306" s="28" t="str">
        <f>IF(OR(D306="Samedi",D306="Dimanche"),"",Données!$E$3)</f>
        <v/>
      </c>
      <c r="H306" s="28" t="str">
        <f>IF(OR(D306="Samedi",D306="Dimanche"),"",Données!$F$3)</f>
        <v/>
      </c>
      <c r="I306" s="20" t="str">
        <f t="shared" si="92"/>
        <v/>
      </c>
      <c r="J306" s="20">
        <f t="shared" si="102"/>
        <v>2.7755575615628914E-16</v>
      </c>
      <c r="K306" s="26" t="str" cm="1">
        <f t="array" ref="K306">IF(OR(C306=$U$19:$U$31),"FERIE","")</f>
        <v/>
      </c>
      <c r="L306" s="22"/>
      <c r="M306" s="62"/>
      <c r="N306" s="62"/>
      <c r="O306" s="60"/>
      <c r="P306" s="61"/>
      <c r="Q306" s="61"/>
      <c r="R306" s="60"/>
    </row>
    <row r="307" spans="1:18" ht="14.1" customHeight="1" x14ac:dyDescent="0.2">
      <c r="A307" s="39"/>
      <c r="B307" s="40"/>
      <c r="C307" s="18">
        <f t="shared" si="88"/>
        <v>44494</v>
      </c>
      <c r="D307" s="21" t="str">
        <f t="shared" si="89"/>
        <v>Lundi</v>
      </c>
      <c r="E307" s="28">
        <f>IF(OR(D307="Samedi",D307="Dimanche"),"",Données!$C$3)</f>
        <v>0.35416666666666669</v>
      </c>
      <c r="F307" s="28">
        <f>IF(OR(D307="Samedi",D307="Dimanche"),"",Données!$D$3)</f>
        <v>0.51250000000000007</v>
      </c>
      <c r="G307" s="28">
        <f>IF(OR(D307="Samedi",D307="Dimanche"),"",Données!$E$3)</f>
        <v>0.53680555555555554</v>
      </c>
      <c r="H307" s="28" t="str">
        <f>IF(OR(D307="Samedi",D307="Dimanche"),"",Données!$F$3)</f>
        <v>16:41</v>
      </c>
      <c r="I307" s="20">
        <f t="shared" si="92"/>
        <v>0.31666666666666671</v>
      </c>
      <c r="J307" s="20">
        <f>IF(I307-Données!$C$2&gt;0,I307-Données!$C$2,0)</f>
        <v>5.5511151231257827E-17</v>
      </c>
      <c r="K307" s="26" t="str" cm="1">
        <f t="array" ref="K307">IF(OR(C307=$U$19:$U$31),"FERIE","")</f>
        <v/>
      </c>
      <c r="L307" s="22"/>
      <c r="M307" s="62"/>
      <c r="N307" s="62"/>
      <c r="O307" s="60"/>
      <c r="P307" s="61"/>
      <c r="Q307" s="61"/>
      <c r="R307" s="60"/>
    </row>
    <row r="308" spans="1:18" ht="14.1" customHeight="1" x14ac:dyDescent="0.2">
      <c r="A308" s="39"/>
      <c r="B308" s="40"/>
      <c r="C308" s="18">
        <f t="shared" si="88"/>
        <v>44495</v>
      </c>
      <c r="D308" s="21" t="str">
        <f t="shared" si="89"/>
        <v>Mardi</v>
      </c>
      <c r="E308" s="28">
        <f>IF(OR(D308="Samedi",D308="Dimanche"),"",Données!$C$3)</f>
        <v>0.35416666666666669</v>
      </c>
      <c r="F308" s="28">
        <f>IF(OR(D308="Samedi",D308="Dimanche"),"",Données!$D$3)</f>
        <v>0.51250000000000007</v>
      </c>
      <c r="G308" s="28">
        <f>IF(OR(D308="Samedi",D308="Dimanche"),"",Données!$E$3)</f>
        <v>0.53680555555555554</v>
      </c>
      <c r="H308" s="28" t="str">
        <f>IF(OR(D308="Samedi",D308="Dimanche"),"",Données!$F$3)</f>
        <v>16:41</v>
      </c>
      <c r="I308" s="20">
        <f t="shared" si="92"/>
        <v>0.31666666666666671</v>
      </c>
      <c r="J308" s="20">
        <f>IF(I308-Données!$C$2&gt;0,I308-Données!$C$2,0)</f>
        <v>5.5511151231257827E-17</v>
      </c>
      <c r="K308" s="26" t="str" cm="1">
        <f t="array" ref="K308">IF(OR(C308=$U$19:$U$31),"FERIE","")</f>
        <v/>
      </c>
      <c r="L308" s="22"/>
      <c r="M308" s="62"/>
      <c r="N308" s="62"/>
      <c r="O308" s="60"/>
      <c r="P308" s="61"/>
      <c r="Q308" s="61"/>
      <c r="R308" s="60"/>
    </row>
    <row r="309" spans="1:18" ht="14.1" customHeight="1" x14ac:dyDescent="0.2">
      <c r="A309" s="39"/>
      <c r="B309" s="40"/>
      <c r="C309" s="18">
        <f t="shared" si="88"/>
        <v>44496</v>
      </c>
      <c r="D309" s="21" t="str">
        <f t="shared" si="89"/>
        <v>Mercredi</v>
      </c>
      <c r="E309" s="28">
        <f>IF(OR(D309="Samedi",D309="Dimanche"),"",Données!$C$3)</f>
        <v>0.35416666666666669</v>
      </c>
      <c r="F309" s="28">
        <f>IF(OR(D309="Samedi",D309="Dimanche"),"",Données!$D$3)</f>
        <v>0.51250000000000007</v>
      </c>
      <c r="G309" s="28">
        <f>IF(OR(D309="Samedi",D309="Dimanche"),"",Données!$E$3)</f>
        <v>0.53680555555555554</v>
      </c>
      <c r="H309" s="28" t="str">
        <f>IF(OR(D309="Samedi",D309="Dimanche"),"",Données!$F$3)</f>
        <v>16:41</v>
      </c>
      <c r="I309" s="20">
        <f t="shared" si="92"/>
        <v>0.31666666666666671</v>
      </c>
      <c r="J309" s="20">
        <f>IF(I309-Données!$C$2&gt;0,I309-Données!$C$2,0)</f>
        <v>5.5511151231257827E-17</v>
      </c>
      <c r="K309" s="26" t="str" cm="1">
        <f t="array" ref="K309">IF(OR(C309=$U$19:$U$31),"FERIE","")</f>
        <v/>
      </c>
      <c r="L309" s="22"/>
      <c r="M309" s="62"/>
      <c r="N309" s="62"/>
      <c r="O309" s="60"/>
      <c r="P309" s="61"/>
      <c r="Q309" s="61"/>
      <c r="R309" s="60"/>
    </row>
    <row r="310" spans="1:18" ht="14.1" customHeight="1" x14ac:dyDescent="0.2">
      <c r="A310" s="39"/>
      <c r="B310" s="40"/>
      <c r="C310" s="18">
        <f t="shared" si="88"/>
        <v>44497</v>
      </c>
      <c r="D310" s="21" t="str">
        <f t="shared" si="89"/>
        <v>Jeudi</v>
      </c>
      <c r="E310" s="28">
        <f>IF(OR(D310="Samedi",D310="Dimanche"),"",Données!$C$3)</f>
        <v>0.35416666666666669</v>
      </c>
      <c r="F310" s="28">
        <f>IF(OR(D310="Samedi",D310="Dimanche"),"",Données!$D$3)</f>
        <v>0.51250000000000007</v>
      </c>
      <c r="G310" s="28">
        <f>IF(OR(D310="Samedi",D310="Dimanche"),"",Données!$E$3)</f>
        <v>0.53680555555555554</v>
      </c>
      <c r="H310" s="28" t="str">
        <f>IF(OR(D310="Samedi",D310="Dimanche"),"",Données!$F$3)</f>
        <v>16:41</v>
      </c>
      <c r="I310" s="20">
        <f t="shared" si="92"/>
        <v>0.31666666666666671</v>
      </c>
      <c r="J310" s="20">
        <f>IF(I310-Données!$C$2&gt;0,I310-Données!$C$2,0)</f>
        <v>5.5511151231257827E-17</v>
      </c>
      <c r="K310" s="26" t="str" cm="1">
        <f t="array" ref="K310">IF(OR(C310=$U$19:$U$31),"FERIE","")</f>
        <v/>
      </c>
      <c r="L310" s="22"/>
      <c r="M310" s="62"/>
      <c r="N310" s="62"/>
      <c r="O310" s="60"/>
      <c r="P310" s="61"/>
      <c r="Q310" s="61"/>
      <c r="R310" s="60"/>
    </row>
    <row r="311" spans="1:18" ht="14.1" customHeight="1" x14ac:dyDescent="0.2">
      <c r="A311" s="39"/>
      <c r="B311" s="40"/>
      <c r="C311" s="18">
        <f t="shared" si="88"/>
        <v>44498</v>
      </c>
      <c r="D311" s="21" t="str">
        <f t="shared" si="89"/>
        <v>Vendredi</v>
      </c>
      <c r="E311" s="28">
        <f>IF(OR(D311="Samedi",D311="Dimanche"),"",Données!$C$3)</f>
        <v>0.35416666666666669</v>
      </c>
      <c r="F311" s="28">
        <f>IF(OR(D311="Samedi",D311="Dimanche"),"",Données!$D$3)</f>
        <v>0.51250000000000007</v>
      </c>
      <c r="G311" s="28">
        <f>IF(OR(D311="Samedi",D311="Dimanche"),"",Données!$E$3)</f>
        <v>0.53680555555555554</v>
      </c>
      <c r="H311" s="28" t="str">
        <f>IF(OR(D311="Samedi",D311="Dimanche"),"",Données!$F$3)</f>
        <v>16:41</v>
      </c>
      <c r="I311" s="20">
        <f t="shared" si="92"/>
        <v>0.31666666666666671</v>
      </c>
      <c r="J311" s="20">
        <f>IF(I311-Données!$C$2&gt;0,I311-Données!$C$2,0)</f>
        <v>5.5511151231257827E-17</v>
      </c>
      <c r="K311" s="26" t="str" cm="1">
        <f t="array" ref="K311">IF(OR(C311=$U$19:$U$31),"FERIE","")</f>
        <v/>
      </c>
      <c r="L311" s="22"/>
      <c r="M311" s="62"/>
      <c r="N311" s="62"/>
      <c r="O311" s="60"/>
      <c r="P311" s="61"/>
      <c r="Q311" s="61"/>
      <c r="R311" s="60"/>
    </row>
    <row r="312" spans="1:18" ht="14.1" customHeight="1" x14ac:dyDescent="0.2">
      <c r="A312" s="39"/>
      <c r="B312" s="40"/>
      <c r="C312" s="18">
        <f t="shared" si="88"/>
        <v>44499</v>
      </c>
      <c r="D312" s="21" t="str">
        <f t="shared" si="89"/>
        <v>Samedi</v>
      </c>
      <c r="E312" s="28" t="str">
        <f>IF(OR(D312="Samedi",D312="Dimanche"),"",Données!$C$3)</f>
        <v/>
      </c>
      <c r="F312" s="28" t="str">
        <f>IF(OR(D312="Samedi",D312="Dimanche"),"",Données!$D$3)</f>
        <v/>
      </c>
      <c r="G312" s="28" t="str">
        <f>IF(OR(D312="Samedi",D312="Dimanche"),"",Données!$E$3)</f>
        <v/>
      </c>
      <c r="H312" s="28" t="str">
        <f>IF(OR(D312="Samedi",D312="Dimanche"),"",Données!$F$3)</f>
        <v/>
      </c>
      <c r="I312" s="20" t="str">
        <f t="shared" si="92"/>
        <v/>
      </c>
      <c r="J312" s="20" t="str">
        <f t="shared" ref="J312:J313" si="104">IF(D312="Dimanche",SUM(J306:J310),"")</f>
        <v/>
      </c>
      <c r="K312" s="26" t="str" cm="1">
        <f t="array" ref="K312">IF(OR(C312=$U$19:$U$31),"FERIE","")</f>
        <v/>
      </c>
      <c r="L312" s="22" t="str">
        <f t="shared" ref="L312" si="105">IF(D312="Dimanche",SUM(I306:I312),"")</f>
        <v/>
      </c>
      <c r="M312" s="62"/>
      <c r="N312" s="62"/>
      <c r="O312" s="60"/>
      <c r="P312" s="61"/>
      <c r="Q312" s="61"/>
      <c r="R312" s="60"/>
    </row>
    <row r="313" spans="1:18" ht="14.1" customHeight="1" x14ac:dyDescent="0.2">
      <c r="A313" s="39"/>
      <c r="B313" s="40">
        <v>44</v>
      </c>
      <c r="C313" s="18">
        <f t="shared" si="88"/>
        <v>44500</v>
      </c>
      <c r="D313" s="21" t="str">
        <f t="shared" si="89"/>
        <v>Dimanche</v>
      </c>
      <c r="E313" s="28" t="str">
        <f>IF(OR(D313="Samedi",D313="Dimanche"),"",Données!$C$3)</f>
        <v/>
      </c>
      <c r="F313" s="28" t="str">
        <f>IF(OR(D313="Samedi",D313="Dimanche"),"",Données!$D$3)</f>
        <v/>
      </c>
      <c r="G313" s="28" t="str">
        <f>IF(OR(D313="Samedi",D313="Dimanche"),"",Données!$E$3)</f>
        <v/>
      </c>
      <c r="H313" s="28" t="str">
        <f>IF(OR(D313="Samedi",D313="Dimanche"),"",Données!$F$3)</f>
        <v/>
      </c>
      <c r="I313" s="20" t="str">
        <f t="shared" si="92"/>
        <v/>
      </c>
      <c r="J313" s="20">
        <f t="shared" si="104"/>
        <v>2.7755575615628914E-16</v>
      </c>
      <c r="K313" s="26" t="str" cm="1">
        <f t="array" ref="K313">IF(OR(C313=$U$19:$U$31),"FERIE","")</f>
        <v/>
      </c>
      <c r="L313" s="22"/>
      <c r="M313" s="62"/>
      <c r="N313" s="62"/>
      <c r="O313" s="60"/>
      <c r="P313" s="61"/>
      <c r="Q313" s="61"/>
      <c r="R313" s="60"/>
    </row>
    <row r="314" spans="1:18" ht="14.1" customHeight="1" x14ac:dyDescent="0.2">
      <c r="A314" s="39" t="str">
        <f t="shared" ref="A314" si="106">VLOOKUP(MONTH($C314),$V$8:$W$19,2,0)</f>
        <v>NOVEMBRE</v>
      </c>
      <c r="B314" s="40"/>
      <c r="C314" s="18">
        <f t="shared" si="88"/>
        <v>44501</v>
      </c>
      <c r="D314" s="21" t="str">
        <f t="shared" si="89"/>
        <v>Lundi</v>
      </c>
      <c r="E314" s="28">
        <f>IF(OR(D314="Samedi",D314="Dimanche"),"",Données!$C$3)</f>
        <v>0.35416666666666669</v>
      </c>
      <c r="F314" s="28">
        <f>IF(OR(D314="Samedi",D314="Dimanche"),"",Données!$D$3)</f>
        <v>0.51250000000000007</v>
      </c>
      <c r="G314" s="28">
        <f>IF(OR(D314="Samedi",D314="Dimanche"),"",Données!$E$3)</f>
        <v>0.53680555555555554</v>
      </c>
      <c r="H314" s="28" t="str">
        <f>IF(OR(D314="Samedi",D314="Dimanche"),"",Données!$F$3)</f>
        <v>16:41</v>
      </c>
      <c r="I314" s="20">
        <f t="shared" si="92"/>
        <v>0.31666666666666671</v>
      </c>
      <c r="J314" s="20">
        <f>IF(I314-Données!$C$2&gt;0,I314-Données!$C$2,0)</f>
        <v>5.5511151231257827E-17</v>
      </c>
      <c r="K314" s="26" t="str" cm="1">
        <f t="array" ref="K314">IF(OR(C314=$U$19:$U$31),"FERIE","")</f>
        <v>FERIE</v>
      </c>
      <c r="L314" s="22"/>
      <c r="M314" s="62">
        <f>SUMIF(K314:K343,"HCR",J314:J343)</f>
        <v>0</v>
      </c>
      <c r="N314" s="62">
        <f>SUMIF(K314:K343,"HPL",J314:J343)</f>
        <v>0</v>
      </c>
      <c r="O314" s="60">
        <f>N314*24</f>
        <v>0</v>
      </c>
      <c r="P314" s="61"/>
      <c r="Q314" s="61"/>
      <c r="R314" s="60">
        <f>O314-(P314+Q314)</f>
        <v>0</v>
      </c>
    </row>
    <row r="315" spans="1:18" ht="14.1" customHeight="1" x14ac:dyDescent="0.2">
      <c r="A315" s="39"/>
      <c r="B315" s="40"/>
      <c r="C315" s="18">
        <f t="shared" si="88"/>
        <v>44502</v>
      </c>
      <c r="D315" s="21" t="str">
        <f t="shared" si="89"/>
        <v>Mardi</v>
      </c>
      <c r="E315" s="28">
        <f>IF(OR(D315="Samedi",D315="Dimanche"),"",Données!$C$3)</f>
        <v>0.35416666666666669</v>
      </c>
      <c r="F315" s="28">
        <f>IF(OR(D315="Samedi",D315="Dimanche"),"",Données!$D$3)</f>
        <v>0.51250000000000007</v>
      </c>
      <c r="G315" s="28">
        <f>IF(OR(D315="Samedi",D315="Dimanche"),"",Données!$E$3)</f>
        <v>0.53680555555555554</v>
      </c>
      <c r="H315" s="28" t="str">
        <f>IF(OR(D315="Samedi",D315="Dimanche"),"",Données!$F$3)</f>
        <v>16:41</v>
      </c>
      <c r="I315" s="20">
        <f t="shared" si="92"/>
        <v>0.31666666666666671</v>
      </c>
      <c r="J315" s="20">
        <f>IF(I315-Données!$C$2&gt;0,I315-Données!$C$2,0)</f>
        <v>5.5511151231257827E-17</v>
      </c>
      <c r="K315" s="26" t="str" cm="1">
        <f t="array" ref="K315">IF(OR(C315=$U$19:$U$31),"FERIE","")</f>
        <v/>
      </c>
      <c r="L315" s="22"/>
      <c r="M315" s="62"/>
      <c r="N315" s="62"/>
      <c r="O315" s="60"/>
      <c r="P315" s="61"/>
      <c r="Q315" s="61"/>
      <c r="R315" s="60"/>
    </row>
    <row r="316" spans="1:18" ht="14.1" customHeight="1" x14ac:dyDescent="0.2">
      <c r="A316" s="39"/>
      <c r="B316" s="40"/>
      <c r="C316" s="18">
        <f t="shared" si="88"/>
        <v>44503</v>
      </c>
      <c r="D316" s="21" t="str">
        <f t="shared" si="89"/>
        <v>Mercredi</v>
      </c>
      <c r="E316" s="28">
        <f>IF(OR(D316="Samedi",D316="Dimanche"),"",Données!$C$3)</f>
        <v>0.35416666666666669</v>
      </c>
      <c r="F316" s="28">
        <f>IF(OR(D316="Samedi",D316="Dimanche"),"",Données!$D$3)</f>
        <v>0.51250000000000007</v>
      </c>
      <c r="G316" s="28">
        <f>IF(OR(D316="Samedi",D316="Dimanche"),"",Données!$E$3)</f>
        <v>0.53680555555555554</v>
      </c>
      <c r="H316" s="28" t="str">
        <f>IF(OR(D316="Samedi",D316="Dimanche"),"",Données!$F$3)</f>
        <v>16:41</v>
      </c>
      <c r="I316" s="20">
        <f t="shared" si="92"/>
        <v>0.31666666666666671</v>
      </c>
      <c r="J316" s="20">
        <f>IF(I316-Données!$C$2&gt;0,I316-Données!$C$2,0)</f>
        <v>5.5511151231257827E-17</v>
      </c>
      <c r="K316" s="26" t="str" cm="1">
        <f t="array" ref="K316">IF(OR(C316=$U$19:$U$31),"FERIE","")</f>
        <v/>
      </c>
      <c r="L316" s="22"/>
      <c r="M316" s="62"/>
      <c r="N316" s="62"/>
      <c r="O316" s="60"/>
      <c r="P316" s="61"/>
      <c r="Q316" s="61"/>
      <c r="R316" s="60"/>
    </row>
    <row r="317" spans="1:18" ht="14.1" customHeight="1" x14ac:dyDescent="0.2">
      <c r="A317" s="39"/>
      <c r="B317" s="40"/>
      <c r="C317" s="18">
        <f t="shared" si="88"/>
        <v>44504</v>
      </c>
      <c r="D317" s="21" t="str">
        <f t="shared" si="89"/>
        <v>Jeudi</v>
      </c>
      <c r="E317" s="28">
        <f>IF(OR(D317="Samedi",D317="Dimanche"),"",Données!$C$3)</f>
        <v>0.35416666666666669</v>
      </c>
      <c r="F317" s="28">
        <f>IF(OR(D317="Samedi",D317="Dimanche"),"",Données!$D$3)</f>
        <v>0.51250000000000007</v>
      </c>
      <c r="G317" s="28">
        <f>IF(OR(D317="Samedi",D317="Dimanche"),"",Données!$E$3)</f>
        <v>0.53680555555555554</v>
      </c>
      <c r="H317" s="28" t="str">
        <f>IF(OR(D317="Samedi",D317="Dimanche"),"",Données!$F$3)</f>
        <v>16:41</v>
      </c>
      <c r="I317" s="20">
        <f t="shared" si="92"/>
        <v>0.31666666666666671</v>
      </c>
      <c r="J317" s="20">
        <f>IF(I317-Données!$C$2&gt;0,I317-Données!$C$2,0)</f>
        <v>5.5511151231257827E-17</v>
      </c>
      <c r="K317" s="26" t="str" cm="1">
        <f t="array" ref="K317">IF(OR(C317=$U$19:$U$31),"FERIE","")</f>
        <v/>
      </c>
      <c r="L317" s="22"/>
      <c r="M317" s="62"/>
      <c r="N317" s="62"/>
      <c r="O317" s="60"/>
      <c r="P317" s="61"/>
      <c r="Q317" s="61"/>
      <c r="R317" s="60"/>
    </row>
    <row r="318" spans="1:18" ht="14.1" customHeight="1" x14ac:dyDescent="0.2">
      <c r="A318" s="39"/>
      <c r="B318" s="40"/>
      <c r="C318" s="18">
        <f t="shared" si="88"/>
        <v>44505</v>
      </c>
      <c r="D318" s="21" t="str">
        <f t="shared" si="89"/>
        <v>Vendredi</v>
      </c>
      <c r="E318" s="28">
        <f>IF(OR(D318="Samedi",D318="Dimanche"),"",Données!$C$3)</f>
        <v>0.35416666666666669</v>
      </c>
      <c r="F318" s="28">
        <f>IF(OR(D318="Samedi",D318="Dimanche"),"",Données!$D$3)</f>
        <v>0.51250000000000007</v>
      </c>
      <c r="G318" s="28">
        <f>IF(OR(D318="Samedi",D318="Dimanche"),"",Données!$E$3)</f>
        <v>0.53680555555555554</v>
      </c>
      <c r="H318" s="28" t="str">
        <f>IF(OR(D318="Samedi",D318="Dimanche"),"",Données!$F$3)</f>
        <v>16:41</v>
      </c>
      <c r="I318" s="20">
        <f t="shared" si="92"/>
        <v>0.31666666666666671</v>
      </c>
      <c r="J318" s="20">
        <f>IF(I318-Données!$C$2&gt;0,I318-Données!$C$2,0)</f>
        <v>5.5511151231257827E-17</v>
      </c>
      <c r="K318" s="26" t="str" cm="1">
        <f t="array" ref="K318">IF(OR(C318=$U$19:$U$31),"FERIE","")</f>
        <v/>
      </c>
      <c r="L318" s="22"/>
      <c r="M318" s="62"/>
      <c r="N318" s="62"/>
      <c r="O318" s="60"/>
      <c r="P318" s="61"/>
      <c r="Q318" s="61"/>
      <c r="R318" s="60"/>
    </row>
    <row r="319" spans="1:18" ht="14.1" customHeight="1" x14ac:dyDescent="0.2">
      <c r="A319" s="39"/>
      <c r="B319" s="40"/>
      <c r="C319" s="18">
        <f t="shared" si="88"/>
        <v>44506</v>
      </c>
      <c r="D319" s="21" t="str">
        <f t="shared" si="89"/>
        <v>Samedi</v>
      </c>
      <c r="E319" s="28" t="str">
        <f>IF(OR(D319="Samedi",D319="Dimanche"),"",Données!$C$3)</f>
        <v/>
      </c>
      <c r="F319" s="28" t="str">
        <f>IF(OR(D319="Samedi",D319="Dimanche"),"",Données!$D$3)</f>
        <v/>
      </c>
      <c r="G319" s="28" t="str">
        <f>IF(OR(D319="Samedi",D319="Dimanche"),"",Données!$E$3)</f>
        <v/>
      </c>
      <c r="H319" s="28" t="str">
        <f>IF(OR(D319="Samedi",D319="Dimanche"),"",Données!$F$3)</f>
        <v/>
      </c>
      <c r="I319" s="20" t="str">
        <f t="shared" si="92"/>
        <v/>
      </c>
      <c r="J319" s="20" t="str">
        <f t="shared" ref="J319:J320" si="107">IF(D319="Dimanche",SUM(J313:J317),"")</f>
        <v/>
      </c>
      <c r="K319" s="26" t="str" cm="1">
        <f t="array" ref="K319">IF(OR(C319=$U$19:$U$31),"FERIE","")</f>
        <v/>
      </c>
      <c r="L319" s="22" t="str">
        <f t="shared" ref="L319" si="108">IF(D319="Dimanche",SUM(I313:I319),"")</f>
        <v/>
      </c>
      <c r="M319" s="62"/>
      <c r="N319" s="62"/>
      <c r="O319" s="60"/>
      <c r="P319" s="61"/>
      <c r="Q319" s="61"/>
      <c r="R319" s="60"/>
    </row>
    <row r="320" spans="1:18" ht="14.1" customHeight="1" x14ac:dyDescent="0.2">
      <c r="A320" s="39"/>
      <c r="B320" s="40">
        <v>45</v>
      </c>
      <c r="C320" s="18">
        <f t="shared" si="88"/>
        <v>44507</v>
      </c>
      <c r="D320" s="21" t="str">
        <f t="shared" si="89"/>
        <v>Dimanche</v>
      </c>
      <c r="E320" s="28" t="str">
        <f>IF(OR(D320="Samedi",D320="Dimanche"),"",Données!$C$3)</f>
        <v/>
      </c>
      <c r="F320" s="28" t="str">
        <f>IF(OR(D320="Samedi",D320="Dimanche"),"",Données!$D$3)</f>
        <v/>
      </c>
      <c r="G320" s="28" t="str">
        <f>IF(OR(D320="Samedi",D320="Dimanche"),"",Données!$E$3)</f>
        <v/>
      </c>
      <c r="H320" s="28" t="str">
        <f>IF(OR(D320="Samedi",D320="Dimanche"),"",Données!$F$3)</f>
        <v/>
      </c>
      <c r="I320" s="20" t="str">
        <f t="shared" si="92"/>
        <v/>
      </c>
      <c r="J320" s="20">
        <f t="shared" si="107"/>
        <v>2.7755575615628914E-16</v>
      </c>
      <c r="K320" s="26" t="str" cm="1">
        <f t="array" ref="K320">IF(OR(C320=$U$19:$U$31),"FERIE","")</f>
        <v/>
      </c>
      <c r="L320" s="22"/>
      <c r="M320" s="62"/>
      <c r="N320" s="62"/>
      <c r="O320" s="60"/>
      <c r="P320" s="61"/>
      <c r="Q320" s="61"/>
      <c r="R320" s="60"/>
    </row>
    <row r="321" spans="1:18" ht="14.1" customHeight="1" x14ac:dyDescent="0.2">
      <c r="A321" s="39"/>
      <c r="B321" s="40"/>
      <c r="C321" s="18">
        <f t="shared" si="88"/>
        <v>44508</v>
      </c>
      <c r="D321" s="21" t="str">
        <f t="shared" si="89"/>
        <v>Lundi</v>
      </c>
      <c r="E321" s="28">
        <f>IF(OR(D321="Samedi",D321="Dimanche"),"",Données!$C$3)</f>
        <v>0.35416666666666669</v>
      </c>
      <c r="F321" s="28">
        <f>IF(OR(D321="Samedi",D321="Dimanche"),"",Données!$D$3)</f>
        <v>0.51250000000000007</v>
      </c>
      <c r="G321" s="28">
        <f>IF(OR(D321="Samedi",D321="Dimanche"),"",Données!$E$3)</f>
        <v>0.53680555555555554</v>
      </c>
      <c r="H321" s="28" t="str">
        <f>IF(OR(D321="Samedi",D321="Dimanche"),"",Données!$F$3)</f>
        <v>16:41</v>
      </c>
      <c r="I321" s="20">
        <f t="shared" si="92"/>
        <v>0.31666666666666671</v>
      </c>
      <c r="J321" s="20">
        <f>IF(I321-Données!$C$2&gt;0,I321-Données!$C$2,0)</f>
        <v>5.5511151231257827E-17</v>
      </c>
      <c r="K321" s="26" t="str" cm="1">
        <f t="array" ref="K321">IF(OR(C321=$U$19:$U$31),"FERIE","")</f>
        <v/>
      </c>
      <c r="L321" s="22"/>
      <c r="M321" s="62"/>
      <c r="N321" s="62"/>
      <c r="O321" s="60"/>
      <c r="P321" s="61"/>
      <c r="Q321" s="61"/>
      <c r="R321" s="60"/>
    </row>
    <row r="322" spans="1:18" ht="14.1" customHeight="1" x14ac:dyDescent="0.2">
      <c r="A322" s="39"/>
      <c r="B322" s="40"/>
      <c r="C322" s="18">
        <f t="shared" si="88"/>
        <v>44509</v>
      </c>
      <c r="D322" s="21" t="str">
        <f t="shared" si="89"/>
        <v>Mardi</v>
      </c>
      <c r="E322" s="28">
        <f>IF(OR(D322="Samedi",D322="Dimanche"),"",Données!$C$3)</f>
        <v>0.35416666666666669</v>
      </c>
      <c r="F322" s="28">
        <f>IF(OR(D322="Samedi",D322="Dimanche"),"",Données!$D$3)</f>
        <v>0.51250000000000007</v>
      </c>
      <c r="G322" s="28">
        <f>IF(OR(D322="Samedi",D322="Dimanche"),"",Données!$E$3)</f>
        <v>0.53680555555555554</v>
      </c>
      <c r="H322" s="28" t="str">
        <f>IF(OR(D322="Samedi",D322="Dimanche"),"",Données!$F$3)</f>
        <v>16:41</v>
      </c>
      <c r="I322" s="20">
        <f t="shared" si="92"/>
        <v>0.31666666666666671</v>
      </c>
      <c r="J322" s="20">
        <f>IF(I322-Données!$C$2&gt;0,I322-Données!$C$2,0)</f>
        <v>5.5511151231257827E-17</v>
      </c>
      <c r="K322" s="26" t="str" cm="1">
        <f t="array" ref="K322">IF(OR(C322=$U$19:$U$31),"FERIE","")</f>
        <v/>
      </c>
      <c r="L322" s="22"/>
      <c r="M322" s="62"/>
      <c r="N322" s="62"/>
      <c r="O322" s="60"/>
      <c r="P322" s="61"/>
      <c r="Q322" s="61"/>
      <c r="R322" s="60"/>
    </row>
    <row r="323" spans="1:18" ht="14.1" customHeight="1" x14ac:dyDescent="0.2">
      <c r="A323" s="39"/>
      <c r="B323" s="40"/>
      <c r="C323" s="18">
        <f t="shared" si="88"/>
        <v>44510</v>
      </c>
      <c r="D323" s="21" t="str">
        <f t="shared" si="89"/>
        <v>Mercredi</v>
      </c>
      <c r="E323" s="28">
        <f>IF(OR(D323="Samedi",D323="Dimanche"),"",Données!$C$3)</f>
        <v>0.35416666666666669</v>
      </c>
      <c r="F323" s="28">
        <f>IF(OR(D323="Samedi",D323="Dimanche"),"",Données!$D$3)</f>
        <v>0.51250000000000007</v>
      </c>
      <c r="G323" s="28">
        <f>IF(OR(D323="Samedi",D323="Dimanche"),"",Données!$E$3)</f>
        <v>0.53680555555555554</v>
      </c>
      <c r="H323" s="28" t="str">
        <f>IF(OR(D323="Samedi",D323="Dimanche"),"",Données!$F$3)</f>
        <v>16:41</v>
      </c>
      <c r="I323" s="20">
        <f t="shared" si="92"/>
        <v>0.31666666666666671</v>
      </c>
      <c r="J323" s="20">
        <f>IF(I323-Données!$C$2&gt;0,I323-Données!$C$2,0)</f>
        <v>5.5511151231257827E-17</v>
      </c>
      <c r="K323" s="26" t="str" cm="1">
        <f t="array" ref="K323">IF(OR(C323=$U$19:$U$31),"FERIE","")</f>
        <v/>
      </c>
      <c r="L323" s="22"/>
      <c r="M323" s="62"/>
      <c r="N323" s="62"/>
      <c r="O323" s="60"/>
      <c r="P323" s="61"/>
      <c r="Q323" s="61"/>
      <c r="R323" s="60"/>
    </row>
    <row r="324" spans="1:18" ht="14.1" customHeight="1" x14ac:dyDescent="0.2">
      <c r="A324" s="39"/>
      <c r="B324" s="40"/>
      <c r="C324" s="18">
        <f t="shared" si="88"/>
        <v>44511</v>
      </c>
      <c r="D324" s="21" t="str">
        <f t="shared" si="89"/>
        <v>Jeudi</v>
      </c>
      <c r="E324" s="28">
        <f>IF(OR(D324="Samedi",D324="Dimanche"),"",Données!$C$3)</f>
        <v>0.35416666666666669</v>
      </c>
      <c r="F324" s="28">
        <f>IF(OR(D324="Samedi",D324="Dimanche"),"",Données!$D$3)</f>
        <v>0.51250000000000007</v>
      </c>
      <c r="G324" s="28">
        <f>IF(OR(D324="Samedi",D324="Dimanche"),"",Données!$E$3)</f>
        <v>0.53680555555555554</v>
      </c>
      <c r="H324" s="28" t="str">
        <f>IF(OR(D324="Samedi",D324="Dimanche"),"",Données!$F$3)</f>
        <v>16:41</v>
      </c>
      <c r="I324" s="20">
        <f t="shared" si="92"/>
        <v>0.31666666666666671</v>
      </c>
      <c r="J324" s="20">
        <f>IF(I324-Données!$C$2&gt;0,I324-Données!$C$2,0)</f>
        <v>5.5511151231257827E-17</v>
      </c>
      <c r="K324" s="26" t="str" cm="1">
        <f t="array" ref="K324">IF(OR(C324=$U$19:$U$31),"FERIE","")</f>
        <v>FERIE</v>
      </c>
      <c r="L324" s="22"/>
      <c r="M324" s="62"/>
      <c r="N324" s="62"/>
      <c r="O324" s="60"/>
      <c r="P324" s="61"/>
      <c r="Q324" s="61"/>
      <c r="R324" s="60"/>
    </row>
    <row r="325" spans="1:18" ht="14.1" customHeight="1" x14ac:dyDescent="0.2">
      <c r="A325" s="39"/>
      <c r="B325" s="40"/>
      <c r="C325" s="18">
        <f t="shared" si="88"/>
        <v>44512</v>
      </c>
      <c r="D325" s="21" t="str">
        <f t="shared" si="89"/>
        <v>Vendredi</v>
      </c>
      <c r="E325" s="28">
        <f>IF(OR(D325="Samedi",D325="Dimanche"),"",Données!$C$3)</f>
        <v>0.35416666666666669</v>
      </c>
      <c r="F325" s="28">
        <f>IF(OR(D325="Samedi",D325="Dimanche"),"",Données!$D$3)</f>
        <v>0.51250000000000007</v>
      </c>
      <c r="G325" s="28">
        <f>IF(OR(D325="Samedi",D325="Dimanche"),"",Données!$E$3)</f>
        <v>0.53680555555555554</v>
      </c>
      <c r="H325" s="28" t="str">
        <f>IF(OR(D325="Samedi",D325="Dimanche"),"",Données!$F$3)</f>
        <v>16:41</v>
      </c>
      <c r="I325" s="20">
        <f t="shared" si="92"/>
        <v>0.31666666666666671</v>
      </c>
      <c r="J325" s="20">
        <f>IF(I325-Données!$C$2&gt;0,I325-Données!$C$2,0)</f>
        <v>5.5511151231257827E-17</v>
      </c>
      <c r="K325" s="26" t="str" cm="1">
        <f t="array" ref="K325">IF(OR(C325=$U$19:$U$31),"FERIE","")</f>
        <v/>
      </c>
      <c r="L325" s="22"/>
      <c r="M325" s="62"/>
      <c r="N325" s="62"/>
      <c r="O325" s="60"/>
      <c r="P325" s="61"/>
      <c r="Q325" s="61"/>
      <c r="R325" s="60"/>
    </row>
    <row r="326" spans="1:18" ht="14.1" customHeight="1" x14ac:dyDescent="0.2">
      <c r="A326" s="39"/>
      <c r="B326" s="40"/>
      <c r="C326" s="18">
        <f t="shared" si="88"/>
        <v>44513</v>
      </c>
      <c r="D326" s="21" t="str">
        <f t="shared" si="89"/>
        <v>Samedi</v>
      </c>
      <c r="E326" s="28" t="str">
        <f>IF(OR(D326="Samedi",D326="Dimanche"),"",Données!$C$3)</f>
        <v/>
      </c>
      <c r="F326" s="28" t="str">
        <f>IF(OR(D326="Samedi",D326="Dimanche"),"",Données!$D$3)</f>
        <v/>
      </c>
      <c r="G326" s="28" t="str">
        <f>IF(OR(D326="Samedi",D326="Dimanche"),"",Données!$E$3)</f>
        <v/>
      </c>
      <c r="H326" s="28" t="str">
        <f>IF(OR(D326="Samedi",D326="Dimanche"),"",Données!$F$3)</f>
        <v/>
      </c>
      <c r="I326" s="20" t="str">
        <f t="shared" si="92"/>
        <v/>
      </c>
      <c r="J326" s="20" t="str">
        <f t="shared" ref="J326:J327" si="109">IF(D326="Dimanche",SUM(J320:J324),"")</f>
        <v/>
      </c>
      <c r="K326" s="26" t="str" cm="1">
        <f t="array" ref="K326">IF(OR(C326=$U$19:$U$31),"FERIE","")</f>
        <v/>
      </c>
      <c r="L326" s="22" t="str">
        <f t="shared" ref="L326" si="110">IF(D326="Dimanche",SUM(I320:I326),"")</f>
        <v/>
      </c>
      <c r="M326" s="62"/>
      <c r="N326" s="62"/>
      <c r="O326" s="60"/>
      <c r="P326" s="61"/>
      <c r="Q326" s="61"/>
      <c r="R326" s="60"/>
    </row>
    <row r="327" spans="1:18" ht="14.1" customHeight="1" x14ac:dyDescent="0.2">
      <c r="A327" s="39"/>
      <c r="B327" s="40">
        <v>46</v>
      </c>
      <c r="C327" s="18">
        <f t="shared" si="88"/>
        <v>44514</v>
      </c>
      <c r="D327" s="21" t="str">
        <f t="shared" si="89"/>
        <v>Dimanche</v>
      </c>
      <c r="E327" s="28" t="str">
        <f>IF(OR(D327="Samedi",D327="Dimanche"),"",Données!$C$3)</f>
        <v/>
      </c>
      <c r="F327" s="28" t="str">
        <f>IF(OR(D327="Samedi",D327="Dimanche"),"",Données!$D$3)</f>
        <v/>
      </c>
      <c r="G327" s="28" t="str">
        <f>IF(OR(D327="Samedi",D327="Dimanche"),"",Données!$E$3)</f>
        <v/>
      </c>
      <c r="H327" s="28" t="str">
        <f>IF(OR(D327="Samedi",D327="Dimanche"),"",Données!$F$3)</f>
        <v/>
      </c>
      <c r="I327" s="20" t="str">
        <f t="shared" si="92"/>
        <v/>
      </c>
      <c r="J327" s="20">
        <f t="shared" si="109"/>
        <v>2.7755575615628914E-16</v>
      </c>
      <c r="K327" s="26" t="str" cm="1">
        <f t="array" ref="K327">IF(OR(C327=$U$19:$U$31),"FERIE","")</f>
        <v/>
      </c>
      <c r="L327" s="22"/>
      <c r="M327" s="62"/>
      <c r="N327" s="62"/>
      <c r="O327" s="60"/>
      <c r="P327" s="61"/>
      <c r="Q327" s="61"/>
      <c r="R327" s="60"/>
    </row>
    <row r="328" spans="1:18" ht="14.1" customHeight="1" x14ac:dyDescent="0.2">
      <c r="A328" s="39"/>
      <c r="B328" s="40"/>
      <c r="C328" s="18">
        <f t="shared" si="88"/>
        <v>44515</v>
      </c>
      <c r="D328" s="21" t="str">
        <f t="shared" si="89"/>
        <v>Lundi</v>
      </c>
      <c r="E328" s="28">
        <f>IF(OR(D328="Samedi",D328="Dimanche"),"",Données!$C$3)</f>
        <v>0.35416666666666669</v>
      </c>
      <c r="F328" s="28">
        <f>IF(OR(D328="Samedi",D328="Dimanche"),"",Données!$D$3)</f>
        <v>0.51250000000000007</v>
      </c>
      <c r="G328" s="28">
        <f>IF(OR(D328="Samedi",D328="Dimanche"),"",Données!$E$3)</f>
        <v>0.53680555555555554</v>
      </c>
      <c r="H328" s="28" t="str">
        <f>IF(OR(D328="Samedi",D328="Dimanche"),"",Données!$F$3)</f>
        <v>16:41</v>
      </c>
      <c r="I328" s="20">
        <f t="shared" si="92"/>
        <v>0.31666666666666671</v>
      </c>
      <c r="J328" s="20">
        <f>IF(I328-Données!$C$2&gt;0,I328-Données!$C$2,0)</f>
        <v>5.5511151231257827E-17</v>
      </c>
      <c r="K328" s="26" t="str" cm="1">
        <f t="array" ref="K328">IF(OR(C328=$U$19:$U$31),"FERIE","")</f>
        <v/>
      </c>
      <c r="L328" s="22"/>
      <c r="M328" s="62"/>
      <c r="N328" s="62"/>
      <c r="O328" s="60"/>
      <c r="P328" s="61"/>
      <c r="Q328" s="61"/>
      <c r="R328" s="60"/>
    </row>
    <row r="329" spans="1:18" ht="14.1" customHeight="1" x14ac:dyDescent="0.2">
      <c r="A329" s="39"/>
      <c r="B329" s="40"/>
      <c r="C329" s="18">
        <f t="shared" si="88"/>
        <v>44516</v>
      </c>
      <c r="D329" s="21" t="str">
        <f t="shared" si="89"/>
        <v>Mardi</v>
      </c>
      <c r="E329" s="28">
        <f>IF(OR(D329="Samedi",D329="Dimanche"),"",Données!$C$3)</f>
        <v>0.35416666666666669</v>
      </c>
      <c r="F329" s="28">
        <f>IF(OR(D329="Samedi",D329="Dimanche"),"",Données!$D$3)</f>
        <v>0.51250000000000007</v>
      </c>
      <c r="G329" s="28">
        <f>IF(OR(D329="Samedi",D329="Dimanche"),"",Données!$E$3)</f>
        <v>0.53680555555555554</v>
      </c>
      <c r="H329" s="28" t="str">
        <f>IF(OR(D329="Samedi",D329="Dimanche"),"",Données!$F$3)</f>
        <v>16:41</v>
      </c>
      <c r="I329" s="20">
        <f t="shared" si="92"/>
        <v>0.31666666666666671</v>
      </c>
      <c r="J329" s="20">
        <f>IF(I329-Données!$C$2&gt;0,I329-Données!$C$2,0)</f>
        <v>5.5511151231257827E-17</v>
      </c>
      <c r="K329" s="26" t="str" cm="1">
        <f t="array" ref="K329">IF(OR(C329=$U$19:$U$31),"FERIE","")</f>
        <v/>
      </c>
      <c r="L329" s="22"/>
      <c r="M329" s="62"/>
      <c r="N329" s="62"/>
      <c r="O329" s="60"/>
      <c r="P329" s="61"/>
      <c r="Q329" s="61"/>
      <c r="R329" s="60"/>
    </row>
    <row r="330" spans="1:18" ht="14.1" customHeight="1" x14ac:dyDescent="0.2">
      <c r="A330" s="39"/>
      <c r="B330" s="40"/>
      <c r="C330" s="18">
        <f t="shared" si="88"/>
        <v>44517</v>
      </c>
      <c r="D330" s="21" t="str">
        <f t="shared" si="89"/>
        <v>Mercredi</v>
      </c>
      <c r="E330" s="28">
        <f>IF(OR(D330="Samedi",D330="Dimanche"),"",Données!$C$3)</f>
        <v>0.35416666666666669</v>
      </c>
      <c r="F330" s="28">
        <f>IF(OR(D330="Samedi",D330="Dimanche"),"",Données!$D$3)</f>
        <v>0.51250000000000007</v>
      </c>
      <c r="G330" s="28">
        <f>IF(OR(D330="Samedi",D330="Dimanche"),"",Données!$E$3)</f>
        <v>0.53680555555555554</v>
      </c>
      <c r="H330" s="28" t="str">
        <f>IF(OR(D330="Samedi",D330="Dimanche"),"",Données!$F$3)</f>
        <v>16:41</v>
      </c>
      <c r="I330" s="20">
        <f t="shared" si="92"/>
        <v>0.31666666666666671</v>
      </c>
      <c r="J330" s="20">
        <f>IF(I330-Données!$C$2&gt;0,I330-Données!$C$2,0)</f>
        <v>5.5511151231257827E-17</v>
      </c>
      <c r="K330" s="26" t="str" cm="1">
        <f t="array" ref="K330">IF(OR(C330=$U$19:$U$31),"FERIE","")</f>
        <v/>
      </c>
      <c r="L330" s="22"/>
      <c r="M330" s="62"/>
      <c r="N330" s="62"/>
      <c r="O330" s="60"/>
      <c r="P330" s="61"/>
      <c r="Q330" s="61"/>
      <c r="R330" s="60"/>
    </row>
    <row r="331" spans="1:18" ht="14.1" customHeight="1" x14ac:dyDescent="0.2">
      <c r="A331" s="39"/>
      <c r="B331" s="40"/>
      <c r="C331" s="18">
        <f t="shared" ref="C331:C374" si="111">IF(ISERROR(IF((C330+1)&lt;=$C$6,(C330+1),"")),"",IF((C330+1)&lt;=$C$6,(C330+1),""))</f>
        <v>44518</v>
      </c>
      <c r="D331" s="21" t="str">
        <f t="shared" ref="D331:D374" si="112">IF(ISERROR(VLOOKUP(WEEKDAY($C331),$V$21:$W$27,2,0)),"",VLOOKUP(WEEKDAY($C331),$V$21:$W$27,2,0))</f>
        <v>Jeudi</v>
      </c>
      <c r="E331" s="28">
        <f>IF(OR(D331="Samedi",D331="Dimanche"),"",Données!$C$3)</f>
        <v>0.35416666666666669</v>
      </c>
      <c r="F331" s="28">
        <f>IF(OR(D331="Samedi",D331="Dimanche"),"",Données!$D$3)</f>
        <v>0.51250000000000007</v>
      </c>
      <c r="G331" s="28">
        <f>IF(OR(D331="Samedi",D331="Dimanche"),"",Données!$E$3)</f>
        <v>0.53680555555555554</v>
      </c>
      <c r="H331" s="28" t="str">
        <f>IF(OR(D331="Samedi",D331="Dimanche"),"",Données!$F$3)</f>
        <v>16:41</v>
      </c>
      <c r="I331" s="20">
        <f t="shared" si="92"/>
        <v>0.31666666666666671</v>
      </c>
      <c r="J331" s="20">
        <f>IF(I331-Données!$C$2&gt;0,I331-Données!$C$2,0)</f>
        <v>5.5511151231257827E-17</v>
      </c>
      <c r="K331" s="26" t="str" cm="1">
        <f t="array" ref="K331">IF(OR(C331=$U$19:$U$31),"FERIE","")</f>
        <v/>
      </c>
      <c r="L331" s="22"/>
      <c r="M331" s="62"/>
      <c r="N331" s="62"/>
      <c r="O331" s="60"/>
      <c r="P331" s="61"/>
      <c r="Q331" s="61"/>
      <c r="R331" s="60"/>
    </row>
    <row r="332" spans="1:18" ht="14.1" customHeight="1" x14ac:dyDescent="0.2">
      <c r="A332" s="39"/>
      <c r="B332" s="40"/>
      <c r="C332" s="18">
        <f t="shared" si="111"/>
        <v>44519</v>
      </c>
      <c r="D332" s="21" t="str">
        <f t="shared" si="112"/>
        <v>Vendredi</v>
      </c>
      <c r="E332" s="28">
        <f>IF(OR(D332="Samedi",D332="Dimanche"),"",Données!$C$3)</f>
        <v>0.35416666666666669</v>
      </c>
      <c r="F332" s="28">
        <f>IF(OR(D332="Samedi",D332="Dimanche"),"",Données!$D$3)</f>
        <v>0.51250000000000007</v>
      </c>
      <c r="G332" s="28">
        <f>IF(OR(D332="Samedi",D332="Dimanche"),"",Données!$E$3)</f>
        <v>0.53680555555555554</v>
      </c>
      <c r="H332" s="28" t="str">
        <f>IF(OR(D332="Samedi",D332="Dimanche"),"",Données!$F$3)</f>
        <v>16:41</v>
      </c>
      <c r="I332" s="20">
        <f t="shared" si="92"/>
        <v>0.31666666666666671</v>
      </c>
      <c r="J332" s="20">
        <f>IF(I332-Données!$C$2&gt;0,I332-Données!$C$2,0)</f>
        <v>5.5511151231257827E-17</v>
      </c>
      <c r="K332" s="26" t="str" cm="1">
        <f t="array" ref="K332">IF(OR(C332=$U$19:$U$31),"FERIE","")</f>
        <v/>
      </c>
      <c r="L332" s="22"/>
      <c r="M332" s="62"/>
      <c r="N332" s="62"/>
      <c r="O332" s="60"/>
      <c r="P332" s="61"/>
      <c r="Q332" s="61"/>
      <c r="R332" s="60"/>
    </row>
    <row r="333" spans="1:18" ht="14.1" customHeight="1" x14ac:dyDescent="0.2">
      <c r="A333" s="39"/>
      <c r="B333" s="40"/>
      <c r="C333" s="18">
        <f t="shared" si="111"/>
        <v>44520</v>
      </c>
      <c r="D333" s="21" t="str">
        <f t="shared" si="112"/>
        <v>Samedi</v>
      </c>
      <c r="E333" s="28" t="str">
        <f>IF(OR(D333="Samedi",D333="Dimanche"),"",Données!$C$3)</f>
        <v/>
      </c>
      <c r="F333" s="28" t="str">
        <f>IF(OR(D333="Samedi",D333="Dimanche"),"",Données!$D$3)</f>
        <v/>
      </c>
      <c r="G333" s="28" t="str">
        <f>IF(OR(D333="Samedi",D333="Dimanche"),"",Données!$E$3)</f>
        <v/>
      </c>
      <c r="H333" s="28" t="str">
        <f>IF(OR(D333="Samedi",D333="Dimanche"),"",Données!$F$3)</f>
        <v/>
      </c>
      <c r="I333" s="20" t="str">
        <f t="shared" si="92"/>
        <v/>
      </c>
      <c r="J333" s="20" t="str">
        <f t="shared" ref="J333:J334" si="113">IF(D333="Dimanche",SUM(J327:J331),"")</f>
        <v/>
      </c>
      <c r="K333" s="26" t="str" cm="1">
        <f t="array" ref="K333">IF(OR(C333=$U$19:$U$31),"FERIE","")</f>
        <v/>
      </c>
      <c r="L333" s="22" t="str">
        <f t="shared" ref="L333" si="114">IF(D333="Dimanche",SUM(I327:I333),"")</f>
        <v/>
      </c>
      <c r="M333" s="62"/>
      <c r="N333" s="62"/>
      <c r="O333" s="60"/>
      <c r="P333" s="61"/>
      <c r="Q333" s="61"/>
      <c r="R333" s="60"/>
    </row>
    <row r="334" spans="1:18" ht="14.1" customHeight="1" x14ac:dyDescent="0.2">
      <c r="A334" s="39"/>
      <c r="B334" s="40">
        <v>47</v>
      </c>
      <c r="C334" s="18">
        <f t="shared" si="111"/>
        <v>44521</v>
      </c>
      <c r="D334" s="21" t="str">
        <f t="shared" si="112"/>
        <v>Dimanche</v>
      </c>
      <c r="E334" s="28" t="str">
        <f>IF(OR(D334="Samedi",D334="Dimanche"),"",Données!$C$3)</f>
        <v/>
      </c>
      <c r="F334" s="28" t="str">
        <f>IF(OR(D334="Samedi",D334="Dimanche"),"",Données!$D$3)</f>
        <v/>
      </c>
      <c r="G334" s="28" t="str">
        <f>IF(OR(D334="Samedi",D334="Dimanche"),"",Données!$E$3)</f>
        <v/>
      </c>
      <c r="H334" s="28" t="str">
        <f>IF(OR(D334="Samedi",D334="Dimanche"),"",Données!$F$3)</f>
        <v/>
      </c>
      <c r="I334" s="20" t="str">
        <f t="shared" si="92"/>
        <v/>
      </c>
      <c r="J334" s="20">
        <f t="shared" si="113"/>
        <v>2.7755575615628914E-16</v>
      </c>
      <c r="K334" s="26" t="str" cm="1">
        <f t="array" ref="K334">IF(OR(C334=$U$19:$U$31),"FERIE","")</f>
        <v/>
      </c>
      <c r="L334" s="22"/>
      <c r="M334" s="62"/>
      <c r="N334" s="62"/>
      <c r="O334" s="60"/>
      <c r="P334" s="61"/>
      <c r="Q334" s="61"/>
      <c r="R334" s="60"/>
    </row>
    <row r="335" spans="1:18" ht="14.1" customHeight="1" x14ac:dyDescent="0.2">
      <c r="A335" s="39"/>
      <c r="B335" s="40"/>
      <c r="C335" s="18">
        <f t="shared" si="111"/>
        <v>44522</v>
      </c>
      <c r="D335" s="21" t="str">
        <f t="shared" si="112"/>
        <v>Lundi</v>
      </c>
      <c r="E335" s="28">
        <f>IF(OR(D335="Samedi",D335="Dimanche"),"",Données!$C$3)</f>
        <v>0.35416666666666669</v>
      </c>
      <c r="F335" s="28">
        <f>IF(OR(D335="Samedi",D335="Dimanche"),"",Données!$D$3)</f>
        <v>0.51250000000000007</v>
      </c>
      <c r="G335" s="28">
        <f>IF(OR(D335="Samedi",D335="Dimanche"),"",Données!$E$3)</f>
        <v>0.53680555555555554</v>
      </c>
      <c r="H335" s="28" t="str">
        <f>IF(OR(D335="Samedi",D335="Dimanche"),"",Données!$F$3)</f>
        <v>16:41</v>
      </c>
      <c r="I335" s="20">
        <f t="shared" si="92"/>
        <v>0.31666666666666671</v>
      </c>
      <c r="J335" s="20">
        <f>IF(I335-Données!$C$2&gt;0,I335-Données!$C$2,0)</f>
        <v>5.5511151231257827E-17</v>
      </c>
      <c r="K335" s="26" t="str" cm="1">
        <f t="array" ref="K335">IF(OR(C335=$U$19:$U$31),"FERIE","")</f>
        <v/>
      </c>
      <c r="L335" s="22"/>
      <c r="M335" s="62"/>
      <c r="N335" s="62"/>
      <c r="O335" s="60"/>
      <c r="P335" s="61"/>
      <c r="Q335" s="61"/>
      <c r="R335" s="60"/>
    </row>
    <row r="336" spans="1:18" ht="14.1" customHeight="1" x14ac:dyDescent="0.2">
      <c r="A336" s="39"/>
      <c r="B336" s="40"/>
      <c r="C336" s="18">
        <f t="shared" si="111"/>
        <v>44523</v>
      </c>
      <c r="D336" s="21" t="str">
        <f t="shared" si="112"/>
        <v>Mardi</v>
      </c>
      <c r="E336" s="28">
        <f>IF(OR(D336="Samedi",D336="Dimanche"),"",Données!$C$3)</f>
        <v>0.35416666666666669</v>
      </c>
      <c r="F336" s="28">
        <f>IF(OR(D336="Samedi",D336="Dimanche"),"",Données!$D$3)</f>
        <v>0.51250000000000007</v>
      </c>
      <c r="G336" s="28">
        <f>IF(OR(D336="Samedi",D336="Dimanche"),"",Données!$E$3)</f>
        <v>0.53680555555555554</v>
      </c>
      <c r="H336" s="28" t="str">
        <f>IF(OR(D336="Samedi",D336="Dimanche"),"",Données!$F$3)</f>
        <v>16:41</v>
      </c>
      <c r="I336" s="20">
        <f t="shared" si="92"/>
        <v>0.31666666666666671</v>
      </c>
      <c r="J336" s="20">
        <f>IF(I336-Données!$C$2&gt;0,I336-Données!$C$2,0)</f>
        <v>5.5511151231257827E-17</v>
      </c>
      <c r="K336" s="26" t="str" cm="1">
        <f t="array" ref="K336">IF(OR(C336=$U$19:$U$31),"FERIE","")</f>
        <v/>
      </c>
      <c r="L336" s="22"/>
      <c r="M336" s="62"/>
      <c r="N336" s="62"/>
      <c r="O336" s="60"/>
      <c r="P336" s="61"/>
      <c r="Q336" s="61"/>
      <c r="R336" s="60"/>
    </row>
    <row r="337" spans="1:18" ht="14.1" customHeight="1" x14ac:dyDescent="0.2">
      <c r="A337" s="39"/>
      <c r="B337" s="40"/>
      <c r="C337" s="18">
        <f t="shared" si="111"/>
        <v>44524</v>
      </c>
      <c r="D337" s="21" t="str">
        <f t="shared" si="112"/>
        <v>Mercredi</v>
      </c>
      <c r="E337" s="28">
        <f>IF(OR(D337="Samedi",D337="Dimanche"),"",Données!$C$3)</f>
        <v>0.35416666666666669</v>
      </c>
      <c r="F337" s="28">
        <f>IF(OR(D337="Samedi",D337="Dimanche"),"",Données!$D$3)</f>
        <v>0.51250000000000007</v>
      </c>
      <c r="G337" s="28">
        <f>IF(OR(D337="Samedi",D337="Dimanche"),"",Données!$E$3)</f>
        <v>0.53680555555555554</v>
      </c>
      <c r="H337" s="28" t="str">
        <f>IF(OR(D337="Samedi",D337="Dimanche"),"",Données!$F$3)</f>
        <v>16:41</v>
      </c>
      <c r="I337" s="20">
        <f t="shared" si="92"/>
        <v>0.31666666666666671</v>
      </c>
      <c r="J337" s="20">
        <f>IF(I337-Données!$C$2&gt;0,I337-Données!$C$2,0)</f>
        <v>5.5511151231257827E-17</v>
      </c>
      <c r="K337" s="26" t="str" cm="1">
        <f t="array" ref="K337">IF(OR(C337=$U$19:$U$31),"FERIE","")</f>
        <v/>
      </c>
      <c r="L337" s="22"/>
      <c r="M337" s="62"/>
      <c r="N337" s="62"/>
      <c r="O337" s="60"/>
      <c r="P337" s="61"/>
      <c r="Q337" s="61"/>
      <c r="R337" s="60"/>
    </row>
    <row r="338" spans="1:18" ht="14.1" customHeight="1" x14ac:dyDescent="0.2">
      <c r="A338" s="39"/>
      <c r="B338" s="40"/>
      <c r="C338" s="18">
        <f t="shared" si="111"/>
        <v>44525</v>
      </c>
      <c r="D338" s="21" t="str">
        <f t="shared" si="112"/>
        <v>Jeudi</v>
      </c>
      <c r="E338" s="28">
        <f>IF(OR(D338="Samedi",D338="Dimanche"),"",Données!$C$3)</f>
        <v>0.35416666666666669</v>
      </c>
      <c r="F338" s="28">
        <f>IF(OR(D338="Samedi",D338="Dimanche"),"",Données!$D$3)</f>
        <v>0.51250000000000007</v>
      </c>
      <c r="G338" s="28">
        <f>IF(OR(D338="Samedi",D338="Dimanche"),"",Données!$E$3)</f>
        <v>0.53680555555555554</v>
      </c>
      <c r="H338" s="28" t="str">
        <f>IF(OR(D338="Samedi",D338="Dimanche"),"",Données!$F$3)</f>
        <v>16:41</v>
      </c>
      <c r="I338" s="20">
        <f t="shared" si="92"/>
        <v>0.31666666666666671</v>
      </c>
      <c r="J338" s="20">
        <f>IF(I338-Données!$C$2&gt;0,I338-Données!$C$2,0)</f>
        <v>5.5511151231257827E-17</v>
      </c>
      <c r="K338" s="26" t="str" cm="1">
        <f t="array" ref="K338">IF(OR(C338=$U$19:$U$31),"FERIE","")</f>
        <v/>
      </c>
      <c r="L338" s="22"/>
      <c r="M338" s="62"/>
      <c r="N338" s="62"/>
      <c r="O338" s="60"/>
      <c r="P338" s="61"/>
      <c r="Q338" s="61"/>
      <c r="R338" s="60"/>
    </row>
    <row r="339" spans="1:18" ht="14.1" customHeight="1" x14ac:dyDescent="0.2">
      <c r="A339" s="39"/>
      <c r="B339" s="40"/>
      <c r="C339" s="18">
        <f t="shared" si="111"/>
        <v>44526</v>
      </c>
      <c r="D339" s="21" t="str">
        <f t="shared" si="112"/>
        <v>Vendredi</v>
      </c>
      <c r="E339" s="28">
        <f>IF(OR(D339="Samedi",D339="Dimanche"),"",Données!$C$3)</f>
        <v>0.35416666666666669</v>
      </c>
      <c r="F339" s="28">
        <f>IF(OR(D339="Samedi",D339="Dimanche"),"",Données!$D$3)</f>
        <v>0.51250000000000007</v>
      </c>
      <c r="G339" s="28">
        <f>IF(OR(D339="Samedi",D339="Dimanche"),"",Données!$E$3)</f>
        <v>0.53680555555555554</v>
      </c>
      <c r="H339" s="28" t="str">
        <f>IF(OR(D339="Samedi",D339="Dimanche"),"",Données!$F$3)</f>
        <v>16:41</v>
      </c>
      <c r="I339" s="20">
        <f t="shared" ref="I339:I374" si="115">IFERROR(IF(OR(D339="samedi",D339="dimanche")*(F339-E339)+(H339-G339)=0,"",F339-E339+(H339-G339)),"")</f>
        <v>0.31666666666666671</v>
      </c>
      <c r="J339" s="20">
        <f>IF(I339-Données!$C$2&gt;0,I339-Données!$C$2,0)</f>
        <v>5.5511151231257827E-17</v>
      </c>
      <c r="K339" s="26" t="str" cm="1">
        <f t="array" ref="K339">IF(OR(C339=$U$19:$U$31),"FERIE","")</f>
        <v/>
      </c>
      <c r="L339" s="22"/>
      <c r="M339" s="62"/>
      <c r="N339" s="62"/>
      <c r="O339" s="60"/>
      <c r="P339" s="61"/>
      <c r="Q339" s="61"/>
      <c r="R339" s="60"/>
    </row>
    <row r="340" spans="1:18" ht="14.1" customHeight="1" x14ac:dyDescent="0.2">
      <c r="A340" s="39"/>
      <c r="B340" s="40"/>
      <c r="C340" s="18">
        <f t="shared" si="111"/>
        <v>44527</v>
      </c>
      <c r="D340" s="21" t="str">
        <f t="shared" si="112"/>
        <v>Samedi</v>
      </c>
      <c r="E340" s="28" t="str">
        <f>IF(OR(D340="Samedi",D340="Dimanche"),"",Données!$C$3)</f>
        <v/>
      </c>
      <c r="F340" s="28" t="str">
        <f>IF(OR(D340="Samedi",D340="Dimanche"),"",Données!$D$3)</f>
        <v/>
      </c>
      <c r="G340" s="28" t="str">
        <f>IF(OR(D340="Samedi",D340="Dimanche"),"",Données!$E$3)</f>
        <v/>
      </c>
      <c r="H340" s="28" t="str">
        <f>IF(OR(D340="Samedi",D340="Dimanche"),"",Données!$F$3)</f>
        <v/>
      </c>
      <c r="I340" s="20" t="str">
        <f t="shared" si="115"/>
        <v/>
      </c>
      <c r="J340" s="20" t="str">
        <f t="shared" ref="J340:J341" si="116">IF(D340="Dimanche",SUM(J334:J338),"")</f>
        <v/>
      </c>
      <c r="K340" s="26" t="str" cm="1">
        <f t="array" ref="K340">IF(OR(C340=$U$19:$U$31),"FERIE","")</f>
        <v/>
      </c>
      <c r="L340" s="22" t="str">
        <f t="shared" ref="L340" si="117">IF(D340="Dimanche",SUM(I334:I340),"")</f>
        <v/>
      </c>
      <c r="M340" s="62"/>
      <c r="N340" s="62"/>
      <c r="O340" s="60"/>
      <c r="P340" s="61"/>
      <c r="Q340" s="61"/>
      <c r="R340" s="60"/>
    </row>
    <row r="341" spans="1:18" ht="14.1" customHeight="1" x14ac:dyDescent="0.2">
      <c r="A341" s="39"/>
      <c r="B341" s="40">
        <v>48</v>
      </c>
      <c r="C341" s="18">
        <f t="shared" si="111"/>
        <v>44528</v>
      </c>
      <c r="D341" s="21" t="str">
        <f t="shared" si="112"/>
        <v>Dimanche</v>
      </c>
      <c r="E341" s="28" t="str">
        <f>IF(OR(D341="Samedi",D341="Dimanche"),"",Données!$C$3)</f>
        <v/>
      </c>
      <c r="F341" s="28" t="str">
        <f>IF(OR(D341="Samedi",D341="Dimanche"),"",Données!$D$3)</f>
        <v/>
      </c>
      <c r="G341" s="28" t="str">
        <f>IF(OR(D341="Samedi",D341="Dimanche"),"",Données!$E$3)</f>
        <v/>
      </c>
      <c r="H341" s="28" t="str">
        <f>IF(OR(D341="Samedi",D341="Dimanche"),"",Données!$F$3)</f>
        <v/>
      </c>
      <c r="I341" s="20" t="str">
        <f t="shared" si="115"/>
        <v/>
      </c>
      <c r="J341" s="20">
        <f t="shared" si="116"/>
        <v>2.7755575615628914E-16</v>
      </c>
      <c r="K341" s="26" t="str" cm="1">
        <f t="array" ref="K341">IF(OR(C341=$U$19:$U$31),"FERIE","")</f>
        <v/>
      </c>
      <c r="L341" s="22"/>
      <c r="M341" s="62"/>
      <c r="N341" s="62"/>
      <c r="O341" s="60"/>
      <c r="P341" s="61"/>
      <c r="Q341" s="61"/>
      <c r="R341" s="60"/>
    </row>
    <row r="342" spans="1:18" ht="14.1" customHeight="1" x14ac:dyDescent="0.2">
      <c r="A342" s="39"/>
      <c r="B342" s="40"/>
      <c r="C342" s="18">
        <f t="shared" si="111"/>
        <v>44529</v>
      </c>
      <c r="D342" s="21" t="str">
        <f t="shared" si="112"/>
        <v>Lundi</v>
      </c>
      <c r="E342" s="28">
        <f>IF(OR(D342="Samedi",D342="Dimanche"),"",Données!$C$3)</f>
        <v>0.35416666666666669</v>
      </c>
      <c r="F342" s="28">
        <f>IF(OR(D342="Samedi",D342="Dimanche"),"",Données!$D$3)</f>
        <v>0.51250000000000007</v>
      </c>
      <c r="G342" s="28">
        <f>IF(OR(D342="Samedi",D342="Dimanche"),"",Données!$E$3)</f>
        <v>0.53680555555555554</v>
      </c>
      <c r="H342" s="28" t="str">
        <f>IF(OR(D342="Samedi",D342="Dimanche"),"",Données!$F$3)</f>
        <v>16:41</v>
      </c>
      <c r="I342" s="20">
        <f t="shared" si="115"/>
        <v>0.31666666666666671</v>
      </c>
      <c r="J342" s="20">
        <f>IF(I342-Données!$C$2&gt;0,I342-Données!$C$2,0)</f>
        <v>5.5511151231257827E-17</v>
      </c>
      <c r="K342" s="26" t="str" cm="1">
        <f t="array" ref="K342">IF(OR(C342=$U$19:$U$31),"FERIE","")</f>
        <v/>
      </c>
      <c r="L342" s="22"/>
      <c r="M342" s="62"/>
      <c r="N342" s="62"/>
      <c r="O342" s="60"/>
      <c r="P342" s="61"/>
      <c r="Q342" s="61"/>
      <c r="R342" s="60"/>
    </row>
    <row r="343" spans="1:18" ht="14.1" customHeight="1" x14ac:dyDescent="0.2">
      <c r="A343" s="39"/>
      <c r="B343" s="40"/>
      <c r="C343" s="18">
        <f t="shared" si="111"/>
        <v>44530</v>
      </c>
      <c r="D343" s="21" t="str">
        <f t="shared" si="112"/>
        <v>Mardi</v>
      </c>
      <c r="E343" s="28">
        <f>IF(OR(D343="Samedi",D343="Dimanche"),"",Données!$C$3)</f>
        <v>0.35416666666666669</v>
      </c>
      <c r="F343" s="28">
        <f>IF(OR(D343="Samedi",D343="Dimanche"),"",Données!$D$3)</f>
        <v>0.51250000000000007</v>
      </c>
      <c r="G343" s="28">
        <f>IF(OR(D343="Samedi",D343="Dimanche"),"",Données!$E$3)</f>
        <v>0.53680555555555554</v>
      </c>
      <c r="H343" s="28" t="str">
        <f>IF(OR(D343="Samedi",D343="Dimanche"),"",Données!$F$3)</f>
        <v>16:41</v>
      </c>
      <c r="I343" s="20">
        <f t="shared" si="115"/>
        <v>0.31666666666666671</v>
      </c>
      <c r="J343" s="20">
        <f>IF(I343-Données!$C$2&gt;0,I343-Données!$C$2,0)</f>
        <v>5.5511151231257827E-17</v>
      </c>
      <c r="K343" s="26" t="str" cm="1">
        <f t="array" ref="K343">IF(OR(C343=$U$19:$U$31),"FERIE","")</f>
        <v/>
      </c>
      <c r="L343" s="22"/>
      <c r="M343" s="62"/>
      <c r="N343" s="62"/>
      <c r="O343" s="60"/>
      <c r="P343" s="61"/>
      <c r="Q343" s="61"/>
      <c r="R343" s="60"/>
    </row>
    <row r="344" spans="1:18" ht="14.1" customHeight="1" x14ac:dyDescent="0.2">
      <c r="A344" s="39" t="str">
        <f>VLOOKUP(MONTH($C344),$V$8:$W$19,2,0)</f>
        <v>DECEMBRE</v>
      </c>
      <c r="B344" s="40"/>
      <c r="C344" s="18">
        <f t="shared" si="111"/>
        <v>44531</v>
      </c>
      <c r="D344" s="21" t="str">
        <f t="shared" si="112"/>
        <v>Mercredi</v>
      </c>
      <c r="E344" s="28">
        <f>IF(OR(D344="Samedi",D344="Dimanche"),"",Données!$C$3)</f>
        <v>0.35416666666666669</v>
      </c>
      <c r="F344" s="28">
        <f>IF(OR(D344="Samedi",D344="Dimanche"),"",Données!$D$3)</f>
        <v>0.51250000000000007</v>
      </c>
      <c r="G344" s="28">
        <f>IF(OR(D344="Samedi",D344="Dimanche"),"",Données!$E$3)</f>
        <v>0.53680555555555554</v>
      </c>
      <c r="H344" s="28" t="str">
        <f>IF(OR(D344="Samedi",D344="Dimanche"),"",Données!$F$3)</f>
        <v>16:41</v>
      </c>
      <c r="I344" s="20">
        <f t="shared" si="115"/>
        <v>0.31666666666666671</v>
      </c>
      <c r="J344" s="20">
        <f>IF(I344-Données!$C$2&gt;0,I344-Données!$C$2,0)</f>
        <v>5.5511151231257827E-17</v>
      </c>
      <c r="K344" s="26" t="str" cm="1">
        <f t="array" ref="K344">IF(OR(C344=$U$19:$U$31),"FERIE","")</f>
        <v/>
      </c>
      <c r="L344" s="22"/>
      <c r="M344" s="62">
        <f>SUMIF(K344:K374,"HCR",J344:J374)</f>
        <v>0</v>
      </c>
      <c r="N344" s="62">
        <f>SUMIF(K344:K374,"HPL",J344:J374)</f>
        <v>0</v>
      </c>
      <c r="O344" s="60">
        <f>N344*2</f>
        <v>0</v>
      </c>
      <c r="P344" s="61"/>
      <c r="Q344" s="63"/>
      <c r="R344" s="64">
        <f>O344-(P344+Q344)</f>
        <v>0</v>
      </c>
    </row>
    <row r="345" spans="1:18" ht="14.1" customHeight="1" x14ac:dyDescent="0.2">
      <c r="A345" s="39"/>
      <c r="B345" s="40"/>
      <c r="C345" s="18">
        <f t="shared" si="111"/>
        <v>44532</v>
      </c>
      <c r="D345" s="21" t="str">
        <f t="shared" si="112"/>
        <v>Jeudi</v>
      </c>
      <c r="E345" s="28">
        <f>IF(OR(D345="Samedi",D345="Dimanche"),"",Données!$C$3)</f>
        <v>0.35416666666666669</v>
      </c>
      <c r="F345" s="28">
        <f>IF(OR(D345="Samedi",D345="Dimanche"),"",Données!$D$3)</f>
        <v>0.51250000000000007</v>
      </c>
      <c r="G345" s="28">
        <f>IF(OR(D345="Samedi",D345="Dimanche"),"",Données!$E$3)</f>
        <v>0.53680555555555554</v>
      </c>
      <c r="H345" s="28" t="str">
        <f>IF(OR(D345="Samedi",D345="Dimanche"),"",Données!$F$3)</f>
        <v>16:41</v>
      </c>
      <c r="I345" s="20">
        <f t="shared" si="115"/>
        <v>0.31666666666666671</v>
      </c>
      <c r="J345" s="20">
        <f>IF(I345-Données!$C$2&gt;0,I345-Données!$C$2,0)</f>
        <v>5.5511151231257827E-17</v>
      </c>
      <c r="K345" s="26" t="str" cm="1">
        <f t="array" ref="K345">IF(OR(C345=$U$19:$U$31),"FERIE","")</f>
        <v/>
      </c>
      <c r="L345" s="22"/>
      <c r="M345" s="62"/>
      <c r="N345" s="62"/>
      <c r="O345" s="60"/>
      <c r="P345" s="61"/>
      <c r="Q345" s="63"/>
      <c r="R345" s="64"/>
    </row>
    <row r="346" spans="1:18" ht="14.1" customHeight="1" x14ac:dyDescent="0.2">
      <c r="A346" s="39"/>
      <c r="B346" s="40"/>
      <c r="C346" s="18">
        <f t="shared" si="111"/>
        <v>44533</v>
      </c>
      <c r="D346" s="21" t="str">
        <f t="shared" si="112"/>
        <v>Vendredi</v>
      </c>
      <c r="E346" s="28">
        <f>IF(OR(D346="Samedi",D346="Dimanche"),"",Données!$C$3)</f>
        <v>0.35416666666666669</v>
      </c>
      <c r="F346" s="28">
        <f>IF(OR(D346="Samedi",D346="Dimanche"),"",Données!$D$3)</f>
        <v>0.51250000000000007</v>
      </c>
      <c r="G346" s="28">
        <f>IF(OR(D346="Samedi",D346="Dimanche"),"",Données!$E$3)</f>
        <v>0.53680555555555554</v>
      </c>
      <c r="H346" s="28" t="str">
        <f>IF(OR(D346="Samedi",D346="Dimanche"),"",Données!$F$3)</f>
        <v>16:41</v>
      </c>
      <c r="I346" s="20">
        <f t="shared" si="115"/>
        <v>0.31666666666666671</v>
      </c>
      <c r="J346" s="20">
        <f>IF(I346-Données!$C$2&gt;0,I346-Données!$C$2,0)</f>
        <v>5.5511151231257827E-17</v>
      </c>
      <c r="K346" s="26" t="str" cm="1">
        <f t="array" ref="K346">IF(OR(C346=$U$19:$U$31),"FERIE","")</f>
        <v/>
      </c>
      <c r="L346" s="22"/>
      <c r="M346" s="62"/>
      <c r="N346" s="62"/>
      <c r="O346" s="60"/>
      <c r="P346" s="61"/>
      <c r="Q346" s="63"/>
      <c r="R346" s="64"/>
    </row>
    <row r="347" spans="1:18" ht="14.1" customHeight="1" x14ac:dyDescent="0.2">
      <c r="A347" s="39"/>
      <c r="B347" s="40"/>
      <c r="C347" s="18">
        <f t="shared" si="111"/>
        <v>44534</v>
      </c>
      <c r="D347" s="21" t="str">
        <f t="shared" si="112"/>
        <v>Samedi</v>
      </c>
      <c r="E347" s="28" t="str">
        <f>IF(OR(D347="Samedi",D347="Dimanche"),"",Données!$C$3)</f>
        <v/>
      </c>
      <c r="F347" s="28" t="str">
        <f>IF(OR(D347="Samedi",D347="Dimanche"),"",Données!$D$3)</f>
        <v/>
      </c>
      <c r="G347" s="28" t="str">
        <f>IF(OR(D347="Samedi",D347="Dimanche"),"",Données!$E$3)</f>
        <v/>
      </c>
      <c r="H347" s="28" t="str">
        <f>IF(OR(D347="Samedi",D347="Dimanche"),"",Données!$F$3)</f>
        <v/>
      </c>
      <c r="I347" s="20" t="str">
        <f t="shared" si="115"/>
        <v/>
      </c>
      <c r="J347" s="20" t="str">
        <f t="shared" ref="J347:J348" si="118">IF(D347="Dimanche",SUM(J341:J345),"")</f>
        <v/>
      </c>
      <c r="K347" s="26" t="str" cm="1">
        <f t="array" ref="K347">IF(OR(C347=$U$19:$U$31),"FERIE","")</f>
        <v/>
      </c>
      <c r="L347" s="22" t="str">
        <f t="shared" ref="L347" si="119">IF(D347="Dimanche",SUM(I341:I347),"")</f>
        <v/>
      </c>
      <c r="M347" s="62"/>
      <c r="N347" s="62"/>
      <c r="O347" s="60"/>
      <c r="P347" s="61"/>
      <c r="Q347" s="63"/>
      <c r="R347" s="64"/>
    </row>
    <row r="348" spans="1:18" ht="14.1" customHeight="1" x14ac:dyDescent="0.2">
      <c r="A348" s="39"/>
      <c r="B348" s="40">
        <v>49</v>
      </c>
      <c r="C348" s="18">
        <f t="shared" si="111"/>
        <v>44535</v>
      </c>
      <c r="D348" s="21" t="str">
        <f t="shared" si="112"/>
        <v>Dimanche</v>
      </c>
      <c r="E348" s="28" t="str">
        <f>IF(OR(D348="Samedi",D348="Dimanche"),"",Données!$C$3)</f>
        <v/>
      </c>
      <c r="F348" s="28" t="str">
        <f>IF(OR(D348="Samedi",D348="Dimanche"),"",Données!$D$3)</f>
        <v/>
      </c>
      <c r="G348" s="28" t="str">
        <f>IF(OR(D348="Samedi",D348="Dimanche"),"",Données!$E$3)</f>
        <v/>
      </c>
      <c r="H348" s="28" t="str">
        <f>IF(OR(D348="Samedi",D348="Dimanche"),"",Données!$F$3)</f>
        <v/>
      </c>
      <c r="I348" s="20" t="str">
        <f t="shared" si="115"/>
        <v/>
      </c>
      <c r="J348" s="20">
        <f t="shared" si="118"/>
        <v>2.7755575615628914E-16</v>
      </c>
      <c r="K348" s="26" t="str" cm="1">
        <f t="array" ref="K348">IF(OR(C348=$U$19:$U$31),"FERIE","")</f>
        <v/>
      </c>
      <c r="L348" s="22"/>
      <c r="M348" s="62"/>
      <c r="N348" s="62"/>
      <c r="O348" s="60"/>
      <c r="P348" s="61"/>
      <c r="Q348" s="63"/>
      <c r="R348" s="64"/>
    </row>
    <row r="349" spans="1:18" ht="14.1" customHeight="1" x14ac:dyDescent="0.2">
      <c r="A349" s="39"/>
      <c r="B349" s="40"/>
      <c r="C349" s="18">
        <f t="shared" si="111"/>
        <v>44536</v>
      </c>
      <c r="D349" s="21" t="str">
        <f t="shared" si="112"/>
        <v>Lundi</v>
      </c>
      <c r="E349" s="28">
        <f>IF(OR(D349="Samedi",D349="Dimanche"),"",Données!$C$3)</f>
        <v>0.35416666666666669</v>
      </c>
      <c r="F349" s="28">
        <f>IF(OR(D349="Samedi",D349="Dimanche"),"",Données!$D$3)</f>
        <v>0.51250000000000007</v>
      </c>
      <c r="G349" s="28">
        <f>IF(OR(D349="Samedi",D349="Dimanche"),"",Données!$E$3)</f>
        <v>0.53680555555555554</v>
      </c>
      <c r="H349" s="28" t="str">
        <f>IF(OR(D349="Samedi",D349="Dimanche"),"",Données!$F$3)</f>
        <v>16:41</v>
      </c>
      <c r="I349" s="20">
        <f t="shared" si="115"/>
        <v>0.31666666666666671</v>
      </c>
      <c r="J349" s="20">
        <f>IF(I349-Données!$C$2&gt;0,I349-Données!$C$2,0)</f>
        <v>5.5511151231257827E-17</v>
      </c>
      <c r="K349" s="26" t="str" cm="1">
        <f t="array" ref="K349">IF(OR(C349=$U$19:$U$31),"FERIE","")</f>
        <v/>
      </c>
      <c r="L349" s="22"/>
      <c r="M349" s="62"/>
      <c r="N349" s="62"/>
      <c r="O349" s="60"/>
      <c r="P349" s="61"/>
      <c r="Q349" s="63"/>
      <c r="R349" s="64"/>
    </row>
    <row r="350" spans="1:18" ht="14.1" customHeight="1" x14ac:dyDescent="0.2">
      <c r="A350" s="39"/>
      <c r="B350" s="40"/>
      <c r="C350" s="18">
        <f t="shared" si="111"/>
        <v>44537</v>
      </c>
      <c r="D350" s="21" t="str">
        <f t="shared" si="112"/>
        <v>Mardi</v>
      </c>
      <c r="E350" s="28">
        <f>IF(OR(D350="Samedi",D350="Dimanche"),"",Données!$C$3)</f>
        <v>0.35416666666666669</v>
      </c>
      <c r="F350" s="28">
        <f>IF(OR(D350="Samedi",D350="Dimanche"),"",Données!$D$3)</f>
        <v>0.51250000000000007</v>
      </c>
      <c r="G350" s="28">
        <f>IF(OR(D350="Samedi",D350="Dimanche"),"",Données!$E$3)</f>
        <v>0.53680555555555554</v>
      </c>
      <c r="H350" s="28" t="str">
        <f>IF(OR(D350="Samedi",D350="Dimanche"),"",Données!$F$3)</f>
        <v>16:41</v>
      </c>
      <c r="I350" s="20">
        <f t="shared" si="115"/>
        <v>0.31666666666666671</v>
      </c>
      <c r="J350" s="20">
        <f>IF(I350-Données!$C$2&gt;0,I350-Données!$C$2,0)</f>
        <v>5.5511151231257827E-17</v>
      </c>
      <c r="K350" s="26" t="str" cm="1">
        <f t="array" ref="K350">IF(OR(C350=$U$19:$U$31),"FERIE","")</f>
        <v/>
      </c>
      <c r="L350" s="22"/>
      <c r="M350" s="62"/>
      <c r="N350" s="62"/>
      <c r="O350" s="60"/>
      <c r="P350" s="61"/>
      <c r="Q350" s="63"/>
      <c r="R350" s="64"/>
    </row>
    <row r="351" spans="1:18" ht="14.1" customHeight="1" x14ac:dyDescent="0.2">
      <c r="A351" s="39"/>
      <c r="B351" s="40"/>
      <c r="C351" s="18">
        <f t="shared" si="111"/>
        <v>44538</v>
      </c>
      <c r="D351" s="21" t="str">
        <f t="shared" si="112"/>
        <v>Mercredi</v>
      </c>
      <c r="E351" s="28">
        <f>IF(OR(D351="Samedi",D351="Dimanche"),"",Données!$C$3)</f>
        <v>0.35416666666666669</v>
      </c>
      <c r="F351" s="28">
        <f>IF(OR(D351="Samedi",D351="Dimanche"),"",Données!$D$3)</f>
        <v>0.51250000000000007</v>
      </c>
      <c r="G351" s="28">
        <f>IF(OR(D351="Samedi",D351="Dimanche"),"",Données!$E$3)</f>
        <v>0.53680555555555554</v>
      </c>
      <c r="H351" s="28" t="str">
        <f>IF(OR(D351="Samedi",D351="Dimanche"),"",Données!$F$3)</f>
        <v>16:41</v>
      </c>
      <c r="I351" s="20">
        <f t="shared" si="115"/>
        <v>0.31666666666666671</v>
      </c>
      <c r="J351" s="20">
        <f>IF(I351-Données!$C$2&gt;0,I351-Données!$C$2,0)</f>
        <v>5.5511151231257827E-17</v>
      </c>
      <c r="K351" s="26" t="str" cm="1">
        <f t="array" ref="K351">IF(OR(C351=$U$19:$U$31),"FERIE","")</f>
        <v/>
      </c>
      <c r="L351" s="22"/>
      <c r="M351" s="62"/>
      <c r="N351" s="62"/>
      <c r="O351" s="60"/>
      <c r="P351" s="61"/>
      <c r="Q351" s="63"/>
      <c r="R351" s="64"/>
    </row>
    <row r="352" spans="1:18" ht="14.1" customHeight="1" x14ac:dyDescent="0.2">
      <c r="A352" s="39"/>
      <c r="B352" s="40"/>
      <c r="C352" s="18">
        <f t="shared" si="111"/>
        <v>44539</v>
      </c>
      <c r="D352" s="21" t="str">
        <f t="shared" si="112"/>
        <v>Jeudi</v>
      </c>
      <c r="E352" s="28">
        <f>IF(OR(D352="Samedi",D352="Dimanche"),"",Données!$C$3)</f>
        <v>0.35416666666666669</v>
      </c>
      <c r="F352" s="28">
        <f>IF(OR(D352="Samedi",D352="Dimanche"),"",Données!$D$3)</f>
        <v>0.51250000000000007</v>
      </c>
      <c r="G352" s="28">
        <f>IF(OR(D352="Samedi",D352="Dimanche"),"",Données!$E$3)</f>
        <v>0.53680555555555554</v>
      </c>
      <c r="H352" s="28" t="str">
        <f>IF(OR(D352="Samedi",D352="Dimanche"),"",Données!$F$3)</f>
        <v>16:41</v>
      </c>
      <c r="I352" s="20">
        <f t="shared" si="115"/>
        <v>0.31666666666666671</v>
      </c>
      <c r="J352" s="20">
        <f>IF(I352-Données!$C$2&gt;0,I352-Données!$C$2,0)</f>
        <v>5.5511151231257827E-17</v>
      </c>
      <c r="K352" s="26" t="str" cm="1">
        <f t="array" ref="K352">IF(OR(C352=$U$19:$U$31),"FERIE","")</f>
        <v/>
      </c>
      <c r="L352" s="22"/>
      <c r="M352" s="62"/>
      <c r="N352" s="62"/>
      <c r="O352" s="60"/>
      <c r="P352" s="61"/>
      <c r="Q352" s="63"/>
      <c r="R352" s="64"/>
    </row>
    <row r="353" spans="1:18" ht="14.1" customHeight="1" x14ac:dyDescent="0.2">
      <c r="A353" s="39"/>
      <c r="B353" s="40"/>
      <c r="C353" s="18">
        <f t="shared" si="111"/>
        <v>44540</v>
      </c>
      <c r="D353" s="21" t="str">
        <f t="shared" si="112"/>
        <v>Vendredi</v>
      </c>
      <c r="E353" s="28">
        <f>IF(OR(D353="Samedi",D353="Dimanche"),"",Données!$C$3)</f>
        <v>0.35416666666666669</v>
      </c>
      <c r="F353" s="28">
        <f>IF(OR(D353="Samedi",D353="Dimanche"),"",Données!$D$3)</f>
        <v>0.51250000000000007</v>
      </c>
      <c r="G353" s="28">
        <f>IF(OR(D353="Samedi",D353="Dimanche"),"",Données!$E$3)</f>
        <v>0.53680555555555554</v>
      </c>
      <c r="H353" s="28" t="str">
        <f>IF(OR(D353="Samedi",D353="Dimanche"),"",Données!$F$3)</f>
        <v>16:41</v>
      </c>
      <c r="I353" s="20">
        <f t="shared" si="115"/>
        <v>0.31666666666666671</v>
      </c>
      <c r="J353" s="20">
        <f>IF(I353-Données!$C$2&gt;0,I353-Données!$C$2,0)</f>
        <v>5.5511151231257827E-17</v>
      </c>
      <c r="K353" s="26" t="str" cm="1">
        <f t="array" ref="K353">IF(OR(C353=$U$19:$U$31),"FERIE","")</f>
        <v/>
      </c>
      <c r="L353" s="22"/>
      <c r="M353" s="62"/>
      <c r="N353" s="62"/>
      <c r="O353" s="60"/>
      <c r="P353" s="61"/>
      <c r="Q353" s="63"/>
      <c r="R353" s="64"/>
    </row>
    <row r="354" spans="1:18" ht="14.1" customHeight="1" x14ac:dyDescent="0.2">
      <c r="A354" s="39"/>
      <c r="B354" s="40"/>
      <c r="C354" s="18">
        <f t="shared" si="111"/>
        <v>44541</v>
      </c>
      <c r="D354" s="21" t="str">
        <f t="shared" si="112"/>
        <v>Samedi</v>
      </c>
      <c r="E354" s="28" t="str">
        <f>IF(OR(D354="Samedi",D354="Dimanche"),"",Données!$C$3)</f>
        <v/>
      </c>
      <c r="F354" s="28" t="str">
        <f>IF(OR(D354="Samedi",D354="Dimanche"),"",Données!$D$3)</f>
        <v/>
      </c>
      <c r="G354" s="28" t="str">
        <f>IF(OR(D354="Samedi",D354="Dimanche"),"",Données!$E$3)</f>
        <v/>
      </c>
      <c r="H354" s="28" t="str">
        <f>IF(OR(D354="Samedi",D354="Dimanche"),"",Données!$F$3)</f>
        <v/>
      </c>
      <c r="I354" s="20" t="str">
        <f t="shared" si="115"/>
        <v/>
      </c>
      <c r="J354" s="20" t="str">
        <f t="shared" ref="J354:J355" si="120">IF(D354="Dimanche",SUM(J348:J352),"")</f>
        <v/>
      </c>
      <c r="K354" s="26" t="str" cm="1">
        <f t="array" ref="K354">IF(OR(C354=$U$19:$U$31),"FERIE","")</f>
        <v/>
      </c>
      <c r="L354" s="22" t="str">
        <f t="shared" ref="L354" si="121">IF(D354="Dimanche",SUM(I348:I354),"")</f>
        <v/>
      </c>
      <c r="M354" s="62"/>
      <c r="N354" s="62"/>
      <c r="O354" s="60"/>
      <c r="P354" s="61"/>
      <c r="Q354" s="63"/>
      <c r="R354" s="64"/>
    </row>
    <row r="355" spans="1:18" ht="14.1" customHeight="1" x14ac:dyDescent="0.2">
      <c r="A355" s="39"/>
      <c r="B355" s="40">
        <v>50</v>
      </c>
      <c r="C355" s="18">
        <f t="shared" si="111"/>
        <v>44542</v>
      </c>
      <c r="D355" s="21" t="str">
        <f t="shared" si="112"/>
        <v>Dimanche</v>
      </c>
      <c r="E355" s="28" t="str">
        <f>IF(OR(D355="Samedi",D355="Dimanche"),"",Données!$C$3)</f>
        <v/>
      </c>
      <c r="F355" s="28" t="str">
        <f>IF(OR(D355="Samedi",D355="Dimanche"),"",Données!$D$3)</f>
        <v/>
      </c>
      <c r="G355" s="28" t="str">
        <f>IF(OR(D355="Samedi",D355="Dimanche"),"",Données!$E$3)</f>
        <v/>
      </c>
      <c r="H355" s="28" t="str">
        <f>IF(OR(D355="Samedi",D355="Dimanche"),"",Données!$F$3)</f>
        <v/>
      </c>
      <c r="I355" s="20" t="str">
        <f t="shared" si="115"/>
        <v/>
      </c>
      <c r="J355" s="20">
        <f t="shared" si="120"/>
        <v>2.7755575615628914E-16</v>
      </c>
      <c r="K355" s="26" t="str" cm="1">
        <f t="array" ref="K355">IF(OR(C355=$U$19:$U$31),"FERIE","")</f>
        <v/>
      </c>
      <c r="L355" s="22"/>
      <c r="M355" s="62"/>
      <c r="N355" s="62"/>
      <c r="O355" s="60"/>
      <c r="P355" s="61"/>
      <c r="Q355" s="63"/>
      <c r="R355" s="64"/>
    </row>
    <row r="356" spans="1:18" ht="14.1" customHeight="1" x14ac:dyDescent="0.2">
      <c r="A356" s="39"/>
      <c r="B356" s="40"/>
      <c r="C356" s="18">
        <f t="shared" si="111"/>
        <v>44543</v>
      </c>
      <c r="D356" s="21" t="str">
        <f t="shared" si="112"/>
        <v>Lundi</v>
      </c>
      <c r="E356" s="28">
        <f>IF(OR(D356="Samedi",D356="Dimanche"),"",Données!$C$3)</f>
        <v>0.35416666666666669</v>
      </c>
      <c r="F356" s="28">
        <f>IF(OR(D356="Samedi",D356="Dimanche"),"",Données!$D$3)</f>
        <v>0.51250000000000007</v>
      </c>
      <c r="G356" s="28">
        <f>IF(OR(D356="Samedi",D356="Dimanche"),"",Données!$E$3)</f>
        <v>0.53680555555555554</v>
      </c>
      <c r="H356" s="28" t="str">
        <f>IF(OR(D356="Samedi",D356="Dimanche"),"",Données!$F$3)</f>
        <v>16:41</v>
      </c>
      <c r="I356" s="20">
        <f t="shared" si="115"/>
        <v>0.31666666666666671</v>
      </c>
      <c r="J356" s="20">
        <f>IF(I356-Données!$C$2&gt;0,I356-Données!$C$2,0)</f>
        <v>5.5511151231257827E-17</v>
      </c>
      <c r="K356" s="26" t="str" cm="1">
        <f t="array" ref="K356">IF(OR(C356=$U$19:$U$31),"FERIE","")</f>
        <v/>
      </c>
      <c r="L356" s="22"/>
      <c r="M356" s="62"/>
      <c r="N356" s="62"/>
      <c r="O356" s="60"/>
      <c r="P356" s="61"/>
      <c r="Q356" s="63"/>
      <c r="R356" s="64"/>
    </row>
    <row r="357" spans="1:18" ht="14.1" customHeight="1" x14ac:dyDescent="0.2">
      <c r="A357" s="39"/>
      <c r="B357" s="40"/>
      <c r="C357" s="18">
        <f t="shared" si="111"/>
        <v>44544</v>
      </c>
      <c r="D357" s="21" t="str">
        <f t="shared" si="112"/>
        <v>Mardi</v>
      </c>
      <c r="E357" s="28">
        <f>IF(OR(D357="Samedi",D357="Dimanche"),"",Données!$C$3)</f>
        <v>0.35416666666666669</v>
      </c>
      <c r="F357" s="28">
        <f>IF(OR(D357="Samedi",D357="Dimanche"),"",Données!$D$3)</f>
        <v>0.51250000000000007</v>
      </c>
      <c r="G357" s="28">
        <f>IF(OR(D357="Samedi",D357="Dimanche"),"",Données!$E$3)</f>
        <v>0.53680555555555554</v>
      </c>
      <c r="H357" s="28" t="str">
        <f>IF(OR(D357="Samedi",D357="Dimanche"),"",Données!$F$3)</f>
        <v>16:41</v>
      </c>
      <c r="I357" s="20">
        <f t="shared" si="115"/>
        <v>0.31666666666666671</v>
      </c>
      <c r="J357" s="20">
        <f>IF(I357-Données!$C$2&gt;0,I357-Données!$C$2,0)</f>
        <v>5.5511151231257827E-17</v>
      </c>
      <c r="K357" s="26" t="str" cm="1">
        <f t="array" ref="K357">IF(OR(C357=$U$19:$U$31),"FERIE","")</f>
        <v/>
      </c>
      <c r="L357" s="22"/>
      <c r="M357" s="62"/>
      <c r="N357" s="62"/>
      <c r="O357" s="60"/>
      <c r="P357" s="61"/>
      <c r="Q357" s="63"/>
      <c r="R357" s="64"/>
    </row>
    <row r="358" spans="1:18" ht="14.1" customHeight="1" x14ac:dyDescent="0.2">
      <c r="A358" s="39"/>
      <c r="B358" s="40"/>
      <c r="C358" s="18">
        <f t="shared" si="111"/>
        <v>44545</v>
      </c>
      <c r="D358" s="21" t="str">
        <f t="shared" si="112"/>
        <v>Mercredi</v>
      </c>
      <c r="E358" s="28">
        <f>IF(OR(D358="Samedi",D358="Dimanche"),"",Données!$C$3)</f>
        <v>0.35416666666666669</v>
      </c>
      <c r="F358" s="28">
        <f>IF(OR(D358="Samedi",D358="Dimanche"),"",Données!$D$3)</f>
        <v>0.51250000000000007</v>
      </c>
      <c r="G358" s="28">
        <f>IF(OR(D358="Samedi",D358="Dimanche"),"",Données!$E$3)</f>
        <v>0.53680555555555554</v>
      </c>
      <c r="H358" s="28" t="str">
        <f>IF(OR(D358="Samedi",D358="Dimanche"),"",Données!$F$3)</f>
        <v>16:41</v>
      </c>
      <c r="I358" s="20">
        <f t="shared" si="115"/>
        <v>0.31666666666666671</v>
      </c>
      <c r="J358" s="20">
        <f>IF(I358-Données!$C$2&gt;0,I358-Données!$C$2,0)</f>
        <v>5.5511151231257827E-17</v>
      </c>
      <c r="K358" s="26" t="str" cm="1">
        <f t="array" ref="K358">IF(OR(C358=$U$19:$U$31),"FERIE","")</f>
        <v/>
      </c>
      <c r="L358" s="22"/>
      <c r="M358" s="62"/>
      <c r="N358" s="62"/>
      <c r="O358" s="60"/>
      <c r="P358" s="61"/>
      <c r="Q358" s="63"/>
      <c r="R358" s="64"/>
    </row>
    <row r="359" spans="1:18" ht="14.1" customHeight="1" x14ac:dyDescent="0.2">
      <c r="A359" s="39"/>
      <c r="B359" s="40"/>
      <c r="C359" s="18">
        <f t="shared" si="111"/>
        <v>44546</v>
      </c>
      <c r="D359" s="21" t="str">
        <f t="shared" si="112"/>
        <v>Jeudi</v>
      </c>
      <c r="E359" s="28">
        <f>IF(OR(D359="Samedi",D359="Dimanche"),"",Données!$C$3)</f>
        <v>0.35416666666666669</v>
      </c>
      <c r="F359" s="28">
        <f>IF(OR(D359="Samedi",D359="Dimanche"),"",Données!$D$3)</f>
        <v>0.51250000000000007</v>
      </c>
      <c r="G359" s="28">
        <f>IF(OR(D359="Samedi",D359="Dimanche"),"",Données!$E$3)</f>
        <v>0.53680555555555554</v>
      </c>
      <c r="H359" s="28" t="str">
        <f>IF(OR(D359="Samedi",D359="Dimanche"),"",Données!$F$3)</f>
        <v>16:41</v>
      </c>
      <c r="I359" s="20">
        <f t="shared" si="115"/>
        <v>0.31666666666666671</v>
      </c>
      <c r="J359" s="20">
        <f>IF(I359-Données!$C$2&gt;0,I359-Données!$C$2,0)</f>
        <v>5.5511151231257827E-17</v>
      </c>
      <c r="K359" s="26" t="str" cm="1">
        <f t="array" ref="K359">IF(OR(C359=$U$19:$U$31),"FERIE","")</f>
        <v/>
      </c>
      <c r="L359" s="22"/>
      <c r="M359" s="62"/>
      <c r="N359" s="62"/>
      <c r="O359" s="60"/>
      <c r="P359" s="61"/>
      <c r="Q359" s="63"/>
      <c r="R359" s="64"/>
    </row>
    <row r="360" spans="1:18" ht="14.1" customHeight="1" x14ac:dyDescent="0.2">
      <c r="A360" s="39"/>
      <c r="B360" s="40"/>
      <c r="C360" s="18">
        <f t="shared" si="111"/>
        <v>44547</v>
      </c>
      <c r="D360" s="21" t="str">
        <f t="shared" si="112"/>
        <v>Vendredi</v>
      </c>
      <c r="E360" s="28">
        <f>IF(OR(D360="Samedi",D360="Dimanche"),"",Données!$C$3)</f>
        <v>0.35416666666666669</v>
      </c>
      <c r="F360" s="28">
        <f>IF(OR(D360="Samedi",D360="Dimanche"),"",Données!$D$3)</f>
        <v>0.51250000000000007</v>
      </c>
      <c r="G360" s="28">
        <f>IF(OR(D360="Samedi",D360="Dimanche"),"",Données!$E$3)</f>
        <v>0.53680555555555554</v>
      </c>
      <c r="H360" s="28" t="str">
        <f>IF(OR(D360="Samedi",D360="Dimanche"),"",Données!$F$3)</f>
        <v>16:41</v>
      </c>
      <c r="I360" s="20">
        <f t="shared" si="115"/>
        <v>0.31666666666666671</v>
      </c>
      <c r="J360" s="20">
        <f>IF(I360-Données!$C$2&gt;0,I360-Données!$C$2,0)</f>
        <v>5.5511151231257827E-17</v>
      </c>
      <c r="K360" s="26" t="str" cm="1">
        <f t="array" ref="K360">IF(OR(C360=$U$19:$U$31),"FERIE","")</f>
        <v/>
      </c>
      <c r="L360" s="22"/>
      <c r="M360" s="62"/>
      <c r="N360" s="62"/>
      <c r="O360" s="60"/>
      <c r="P360" s="61"/>
      <c r="Q360" s="63"/>
      <c r="R360" s="64"/>
    </row>
    <row r="361" spans="1:18" ht="14.1" customHeight="1" x14ac:dyDescent="0.2">
      <c r="A361" s="39"/>
      <c r="B361" s="40"/>
      <c r="C361" s="18">
        <f t="shared" si="111"/>
        <v>44548</v>
      </c>
      <c r="D361" s="21" t="str">
        <f t="shared" si="112"/>
        <v>Samedi</v>
      </c>
      <c r="E361" s="28" t="str">
        <f>IF(OR(D361="Samedi",D361="Dimanche"),"",Données!$C$3)</f>
        <v/>
      </c>
      <c r="F361" s="28" t="str">
        <f>IF(OR(D361="Samedi",D361="Dimanche"),"",Données!$D$3)</f>
        <v/>
      </c>
      <c r="G361" s="28" t="str">
        <f>IF(OR(D361="Samedi",D361="Dimanche"),"",Données!$E$3)</f>
        <v/>
      </c>
      <c r="H361" s="28" t="str">
        <f>IF(OR(D361="Samedi",D361="Dimanche"),"",Données!$F$3)</f>
        <v/>
      </c>
      <c r="I361" s="20" t="str">
        <f t="shared" si="115"/>
        <v/>
      </c>
      <c r="J361" s="20" t="str">
        <f t="shared" ref="J361:J362" si="122">IF(D361="Dimanche",SUM(J355:J359),"")</f>
        <v/>
      </c>
      <c r="K361" s="26" t="str" cm="1">
        <f t="array" ref="K361">IF(OR(C361=$U$19:$U$31),"FERIE","")</f>
        <v/>
      </c>
      <c r="L361" s="22" t="str">
        <f t="shared" ref="L361" si="123">IF(D361="Dimanche",SUM(I355:I361),"")</f>
        <v/>
      </c>
      <c r="M361" s="62"/>
      <c r="N361" s="62"/>
      <c r="O361" s="60"/>
      <c r="P361" s="61"/>
      <c r="Q361" s="63"/>
      <c r="R361" s="64"/>
    </row>
    <row r="362" spans="1:18" ht="14.1" customHeight="1" x14ac:dyDescent="0.2">
      <c r="A362" s="39"/>
      <c r="B362" s="40">
        <v>51</v>
      </c>
      <c r="C362" s="18">
        <f t="shared" si="111"/>
        <v>44549</v>
      </c>
      <c r="D362" s="21" t="str">
        <f t="shared" si="112"/>
        <v>Dimanche</v>
      </c>
      <c r="E362" s="28" t="str">
        <f>IF(OR(D362="Samedi",D362="Dimanche"),"",Données!$C$3)</f>
        <v/>
      </c>
      <c r="F362" s="28" t="str">
        <f>IF(OR(D362="Samedi",D362="Dimanche"),"",Données!$D$3)</f>
        <v/>
      </c>
      <c r="G362" s="28" t="str">
        <f>IF(OR(D362="Samedi",D362="Dimanche"),"",Données!$E$3)</f>
        <v/>
      </c>
      <c r="H362" s="28" t="str">
        <f>IF(OR(D362="Samedi",D362="Dimanche"),"",Données!$F$3)</f>
        <v/>
      </c>
      <c r="I362" s="20" t="str">
        <f t="shared" si="115"/>
        <v/>
      </c>
      <c r="J362" s="20">
        <f t="shared" si="122"/>
        <v>2.7755575615628914E-16</v>
      </c>
      <c r="K362" s="26" t="str" cm="1">
        <f t="array" ref="K362">IF(OR(C362=$U$19:$U$31),"FERIE","")</f>
        <v/>
      </c>
      <c r="L362" s="22"/>
      <c r="M362" s="62"/>
      <c r="N362" s="62"/>
      <c r="O362" s="60"/>
      <c r="P362" s="61"/>
      <c r="Q362" s="63"/>
      <c r="R362" s="64"/>
    </row>
    <row r="363" spans="1:18" ht="14.1" customHeight="1" x14ac:dyDescent="0.2">
      <c r="A363" s="39"/>
      <c r="B363" s="40"/>
      <c r="C363" s="18">
        <f t="shared" si="111"/>
        <v>44550</v>
      </c>
      <c r="D363" s="21" t="str">
        <f t="shared" si="112"/>
        <v>Lundi</v>
      </c>
      <c r="E363" s="28">
        <f>IF(OR(D363="Samedi",D363="Dimanche"),"",Données!$C$3)</f>
        <v>0.35416666666666669</v>
      </c>
      <c r="F363" s="28">
        <f>IF(OR(D363="Samedi",D363="Dimanche"),"",Données!$D$3)</f>
        <v>0.51250000000000007</v>
      </c>
      <c r="G363" s="28">
        <f>IF(OR(D363="Samedi",D363="Dimanche"),"",Données!$E$3)</f>
        <v>0.53680555555555554</v>
      </c>
      <c r="H363" s="28" t="str">
        <f>IF(OR(D363="Samedi",D363="Dimanche"),"",Données!$F$3)</f>
        <v>16:41</v>
      </c>
      <c r="I363" s="20">
        <f t="shared" si="115"/>
        <v>0.31666666666666671</v>
      </c>
      <c r="J363" s="20">
        <f>IF(I363-Données!$C$2&gt;0,I363-Données!$C$2,0)</f>
        <v>5.5511151231257827E-17</v>
      </c>
      <c r="K363" s="26" t="str" cm="1">
        <f t="array" ref="K363">IF(OR(C363=$U$19:$U$31),"FERIE","")</f>
        <v/>
      </c>
      <c r="L363" s="22"/>
      <c r="M363" s="62"/>
      <c r="N363" s="62"/>
      <c r="O363" s="60"/>
      <c r="P363" s="61"/>
      <c r="Q363" s="63"/>
      <c r="R363" s="64"/>
    </row>
    <row r="364" spans="1:18" ht="14.1" customHeight="1" x14ac:dyDescent="0.2">
      <c r="A364" s="39"/>
      <c r="B364" s="40"/>
      <c r="C364" s="18">
        <f t="shared" si="111"/>
        <v>44551</v>
      </c>
      <c r="D364" s="21" t="str">
        <f t="shared" si="112"/>
        <v>Mardi</v>
      </c>
      <c r="E364" s="28">
        <f>IF(OR(D364="Samedi",D364="Dimanche"),"",Données!$C$3)</f>
        <v>0.35416666666666669</v>
      </c>
      <c r="F364" s="28">
        <f>IF(OR(D364="Samedi",D364="Dimanche"),"",Données!$D$3)</f>
        <v>0.51250000000000007</v>
      </c>
      <c r="G364" s="28">
        <f>IF(OR(D364="Samedi",D364="Dimanche"),"",Données!$E$3)</f>
        <v>0.53680555555555554</v>
      </c>
      <c r="H364" s="28" t="str">
        <f>IF(OR(D364="Samedi",D364="Dimanche"),"",Données!$F$3)</f>
        <v>16:41</v>
      </c>
      <c r="I364" s="20">
        <f t="shared" si="115"/>
        <v>0.31666666666666671</v>
      </c>
      <c r="J364" s="20">
        <f>IF(I364-Données!$C$2&gt;0,I364-Données!$C$2,0)</f>
        <v>5.5511151231257827E-17</v>
      </c>
      <c r="K364" s="26" t="str" cm="1">
        <f t="array" ref="K364">IF(OR(C364=$U$19:$U$31),"FERIE","")</f>
        <v/>
      </c>
      <c r="L364" s="22"/>
      <c r="M364" s="62"/>
      <c r="N364" s="62"/>
      <c r="O364" s="60"/>
      <c r="P364" s="61"/>
      <c r="Q364" s="63"/>
      <c r="R364" s="64"/>
    </row>
    <row r="365" spans="1:18" ht="14.1" customHeight="1" x14ac:dyDescent="0.2">
      <c r="A365" s="39"/>
      <c r="B365" s="40"/>
      <c r="C365" s="18">
        <f t="shared" si="111"/>
        <v>44552</v>
      </c>
      <c r="D365" s="21" t="str">
        <f t="shared" si="112"/>
        <v>Mercredi</v>
      </c>
      <c r="E365" s="28">
        <f>IF(OR(D365="Samedi",D365="Dimanche"),"",Données!$C$3)</f>
        <v>0.35416666666666669</v>
      </c>
      <c r="F365" s="28">
        <f>IF(OR(D365="Samedi",D365="Dimanche"),"",Données!$D$3)</f>
        <v>0.51250000000000007</v>
      </c>
      <c r="G365" s="28">
        <f>IF(OR(D365="Samedi",D365="Dimanche"),"",Données!$E$3)</f>
        <v>0.53680555555555554</v>
      </c>
      <c r="H365" s="28" t="str">
        <f>IF(OR(D365="Samedi",D365="Dimanche"),"",Données!$F$3)</f>
        <v>16:41</v>
      </c>
      <c r="I365" s="20">
        <f t="shared" si="115"/>
        <v>0.31666666666666671</v>
      </c>
      <c r="J365" s="20">
        <f>IF(I365-Données!$C$2&gt;0,I365-Données!$C$2,0)</f>
        <v>5.5511151231257827E-17</v>
      </c>
      <c r="K365" s="26" t="str" cm="1">
        <f t="array" ref="K365">IF(OR(C365=$U$19:$U$31),"FERIE","")</f>
        <v/>
      </c>
      <c r="L365" s="22"/>
      <c r="M365" s="62"/>
      <c r="N365" s="62"/>
      <c r="O365" s="60"/>
      <c r="P365" s="61"/>
      <c r="Q365" s="63"/>
      <c r="R365" s="64"/>
    </row>
    <row r="366" spans="1:18" ht="14.1" customHeight="1" x14ac:dyDescent="0.2">
      <c r="A366" s="39"/>
      <c r="B366" s="40"/>
      <c r="C366" s="18">
        <f t="shared" si="111"/>
        <v>44553</v>
      </c>
      <c r="D366" s="21" t="str">
        <f t="shared" si="112"/>
        <v>Jeudi</v>
      </c>
      <c r="E366" s="28">
        <f>IF(OR(D366="Samedi",D366="Dimanche"),"",Données!$C$3)</f>
        <v>0.35416666666666669</v>
      </c>
      <c r="F366" s="28">
        <f>IF(OR(D366="Samedi",D366="Dimanche"),"",Données!$D$3)</f>
        <v>0.51250000000000007</v>
      </c>
      <c r="G366" s="28">
        <f>IF(OR(D366="Samedi",D366="Dimanche"),"",Données!$E$3)</f>
        <v>0.53680555555555554</v>
      </c>
      <c r="H366" s="28" t="str">
        <f>IF(OR(D366="Samedi",D366="Dimanche"),"",Données!$F$3)</f>
        <v>16:41</v>
      </c>
      <c r="I366" s="20">
        <f t="shared" si="115"/>
        <v>0.31666666666666671</v>
      </c>
      <c r="J366" s="20">
        <f>IF(I366-Données!$C$2&gt;0,I366-Données!$C$2,0)</f>
        <v>5.5511151231257827E-17</v>
      </c>
      <c r="K366" s="26" t="str" cm="1">
        <f t="array" ref="K366">IF(OR(C366=$U$19:$U$31),"FERIE","")</f>
        <v/>
      </c>
      <c r="L366" s="22"/>
      <c r="M366" s="62"/>
      <c r="N366" s="62"/>
      <c r="O366" s="60"/>
      <c r="P366" s="61"/>
      <c r="Q366" s="63"/>
      <c r="R366" s="64"/>
    </row>
    <row r="367" spans="1:18" ht="14.1" customHeight="1" x14ac:dyDescent="0.2">
      <c r="A367" s="39"/>
      <c r="B367" s="40"/>
      <c r="C367" s="18">
        <f t="shared" si="111"/>
        <v>44554</v>
      </c>
      <c r="D367" s="21" t="str">
        <f t="shared" si="112"/>
        <v>Vendredi</v>
      </c>
      <c r="E367" s="28">
        <f>IF(OR(D367="Samedi",D367="Dimanche"),"",Données!$C$3)</f>
        <v>0.35416666666666669</v>
      </c>
      <c r="F367" s="28">
        <f>IF(OR(D367="Samedi",D367="Dimanche"),"",Données!$D$3)</f>
        <v>0.51250000000000007</v>
      </c>
      <c r="G367" s="28">
        <f>IF(OR(D367="Samedi",D367="Dimanche"),"",Données!$E$3)</f>
        <v>0.53680555555555554</v>
      </c>
      <c r="H367" s="28" t="str">
        <f>IF(OR(D367="Samedi",D367="Dimanche"),"",Données!$F$3)</f>
        <v>16:41</v>
      </c>
      <c r="I367" s="20">
        <f t="shared" si="115"/>
        <v>0.31666666666666671</v>
      </c>
      <c r="J367" s="20">
        <f>IF(I367-Données!$C$2&gt;0,I367-Données!$C$2,0)</f>
        <v>5.5511151231257827E-17</v>
      </c>
      <c r="K367" s="26" t="str" cm="1">
        <f t="array" ref="K367">IF(OR(C367=$U$19:$U$31),"FERIE","")</f>
        <v/>
      </c>
      <c r="L367" s="22"/>
      <c r="M367" s="62"/>
      <c r="N367" s="62"/>
      <c r="O367" s="60"/>
      <c r="P367" s="61"/>
      <c r="Q367" s="63"/>
      <c r="R367" s="64"/>
    </row>
    <row r="368" spans="1:18" ht="14.1" customHeight="1" x14ac:dyDescent="0.2">
      <c r="A368" s="39"/>
      <c r="B368" s="40"/>
      <c r="C368" s="18">
        <f t="shared" si="111"/>
        <v>44555</v>
      </c>
      <c r="D368" s="21" t="str">
        <f t="shared" si="112"/>
        <v>Samedi</v>
      </c>
      <c r="E368" s="28" t="str">
        <f>IF(OR(D368="Samedi",D368="Dimanche"),"",Données!$C$3)</f>
        <v/>
      </c>
      <c r="F368" s="28" t="str">
        <f>IF(OR(D368="Samedi",D368="Dimanche"),"",Données!$D$3)</f>
        <v/>
      </c>
      <c r="G368" s="28" t="str">
        <f>IF(OR(D368="Samedi",D368="Dimanche"),"",Données!$E$3)</f>
        <v/>
      </c>
      <c r="H368" s="28" t="str">
        <f>IF(OR(D368="Samedi",D368="Dimanche"),"",Données!$F$3)</f>
        <v/>
      </c>
      <c r="I368" s="20" t="str">
        <f t="shared" si="115"/>
        <v/>
      </c>
      <c r="J368" s="20" t="str">
        <f t="shared" ref="J368:J369" si="124">IF(D368="Dimanche",SUM(J362:J366),"")</f>
        <v/>
      </c>
      <c r="K368" s="26" t="str" cm="1">
        <f t="array" ref="K368">IF(OR(C368=$U$19:$U$31),"FERIE","")</f>
        <v>FERIE</v>
      </c>
      <c r="L368" s="22" t="str">
        <f>IF(D368="Dimanche",SUM(I362:I368),"")</f>
        <v/>
      </c>
      <c r="M368" s="62"/>
      <c r="N368" s="62"/>
      <c r="O368" s="60"/>
      <c r="P368" s="61"/>
      <c r="Q368" s="63"/>
      <c r="R368" s="64"/>
    </row>
    <row r="369" spans="1:18" ht="14.1" customHeight="1" x14ac:dyDescent="0.2">
      <c r="A369" s="39"/>
      <c r="B369" s="40">
        <v>52</v>
      </c>
      <c r="C369" s="18">
        <f t="shared" si="111"/>
        <v>44556</v>
      </c>
      <c r="D369" s="21" t="str">
        <f t="shared" si="112"/>
        <v>Dimanche</v>
      </c>
      <c r="E369" s="28" t="str">
        <f>IF(OR(D369="Samedi",D369="Dimanche"),"",Données!$C$3)</f>
        <v/>
      </c>
      <c r="F369" s="28" t="str">
        <f>IF(OR(D369="Samedi",D369="Dimanche"),"",Données!$D$3)</f>
        <v/>
      </c>
      <c r="G369" s="28" t="str">
        <f>IF(OR(D369="Samedi",D369="Dimanche"),"",Données!$E$3)</f>
        <v/>
      </c>
      <c r="H369" s="28" t="str">
        <f>IF(OR(D369="Samedi",D369="Dimanche"),"",Données!$F$3)</f>
        <v/>
      </c>
      <c r="I369" s="20" t="str">
        <f t="shared" si="115"/>
        <v/>
      </c>
      <c r="J369" s="20">
        <f t="shared" si="124"/>
        <v>2.7755575615628914E-16</v>
      </c>
      <c r="K369" s="26" t="str" cm="1">
        <f t="array" ref="K369">IF(OR(C369=$U$19:$U$31),"FERIE","")</f>
        <v/>
      </c>
      <c r="L369" s="22"/>
      <c r="M369" s="62"/>
      <c r="N369" s="62"/>
      <c r="O369" s="60"/>
      <c r="P369" s="61"/>
      <c r="Q369" s="63"/>
      <c r="R369" s="64"/>
    </row>
    <row r="370" spans="1:18" ht="14.1" customHeight="1" x14ac:dyDescent="0.2">
      <c r="A370" s="39"/>
      <c r="B370" s="40"/>
      <c r="C370" s="18">
        <f t="shared" si="111"/>
        <v>44557</v>
      </c>
      <c r="D370" s="21" t="str">
        <f t="shared" si="112"/>
        <v>Lundi</v>
      </c>
      <c r="E370" s="28">
        <f>IF(OR(D370="Samedi",D370="Dimanche"),"",Données!$C$3)</f>
        <v>0.35416666666666669</v>
      </c>
      <c r="F370" s="28">
        <f>IF(OR(D370="Samedi",D370="Dimanche"),"",Données!$D$3)</f>
        <v>0.51250000000000007</v>
      </c>
      <c r="G370" s="28">
        <f>IF(OR(D370="Samedi",D370="Dimanche"),"",Données!$E$3)</f>
        <v>0.53680555555555554</v>
      </c>
      <c r="H370" s="28" t="str">
        <f>IF(OR(D370="Samedi",D370="Dimanche"),"",Données!$F$3)</f>
        <v>16:41</v>
      </c>
      <c r="I370" s="20">
        <f t="shared" si="115"/>
        <v>0.31666666666666671</v>
      </c>
      <c r="J370" s="20">
        <f>IF(I370-Données!$C$2&gt;0,I370-Données!$C$2,0)</f>
        <v>5.5511151231257827E-17</v>
      </c>
      <c r="K370" s="26" t="str" cm="1">
        <f t="array" ref="K370">IF(OR(C370=$U$19:$U$31),"FERIE","")</f>
        <v/>
      </c>
      <c r="L370" s="22"/>
      <c r="M370" s="62"/>
      <c r="N370" s="62"/>
      <c r="O370" s="60"/>
      <c r="P370" s="61"/>
      <c r="Q370" s="63"/>
      <c r="R370" s="64"/>
    </row>
    <row r="371" spans="1:18" ht="14.1" customHeight="1" x14ac:dyDescent="0.2">
      <c r="A371" s="39"/>
      <c r="B371" s="40"/>
      <c r="C371" s="18">
        <f t="shared" si="111"/>
        <v>44558</v>
      </c>
      <c r="D371" s="21" t="str">
        <f t="shared" si="112"/>
        <v>Mardi</v>
      </c>
      <c r="E371" s="28">
        <f>IF(OR(D371="Samedi",D371="Dimanche"),"",Données!$C$3)</f>
        <v>0.35416666666666669</v>
      </c>
      <c r="F371" s="28">
        <f>IF(OR(D371="Samedi",D371="Dimanche"),"",Données!$D$3)</f>
        <v>0.51250000000000007</v>
      </c>
      <c r="G371" s="28">
        <f>IF(OR(D371="Samedi",D371="Dimanche"),"",Données!$E$3)</f>
        <v>0.53680555555555554</v>
      </c>
      <c r="H371" s="28" t="str">
        <f>IF(OR(D371="Samedi",D371="Dimanche"),"",Données!$F$3)</f>
        <v>16:41</v>
      </c>
      <c r="I371" s="20">
        <f t="shared" si="115"/>
        <v>0.31666666666666671</v>
      </c>
      <c r="J371" s="20">
        <f>IF(I371-Données!$C$2&gt;0,I371-Données!$C$2,0)</f>
        <v>5.5511151231257827E-17</v>
      </c>
      <c r="K371" s="26" t="str" cm="1">
        <f t="array" ref="K371">IF(OR(C371=$U$19:$U$31),"FERIE","")</f>
        <v/>
      </c>
      <c r="L371" s="22"/>
      <c r="M371" s="62"/>
      <c r="N371" s="62"/>
      <c r="O371" s="60"/>
      <c r="P371" s="61"/>
      <c r="Q371" s="63"/>
      <c r="R371" s="64"/>
    </row>
    <row r="372" spans="1:18" ht="14.1" customHeight="1" x14ac:dyDescent="0.2">
      <c r="A372" s="39"/>
      <c r="B372" s="40"/>
      <c r="C372" s="18">
        <f t="shared" si="111"/>
        <v>44559</v>
      </c>
      <c r="D372" s="21" t="str">
        <f t="shared" si="112"/>
        <v>Mercredi</v>
      </c>
      <c r="E372" s="28">
        <f>IF(OR(D372="Samedi",D372="Dimanche"),"",Données!$C$3)</f>
        <v>0.35416666666666669</v>
      </c>
      <c r="F372" s="28">
        <f>IF(OR(D372="Samedi",D372="Dimanche"),"",Données!$D$3)</f>
        <v>0.51250000000000007</v>
      </c>
      <c r="G372" s="28">
        <f>IF(OR(D372="Samedi",D372="Dimanche"),"",Données!$E$3)</f>
        <v>0.53680555555555554</v>
      </c>
      <c r="H372" s="28" t="str">
        <f>IF(OR(D372="Samedi",D372="Dimanche"),"",Données!$F$3)</f>
        <v>16:41</v>
      </c>
      <c r="I372" s="20">
        <f t="shared" si="115"/>
        <v>0.31666666666666671</v>
      </c>
      <c r="J372" s="20">
        <f>IF(I372-Données!$C$2&gt;0,I372-Données!$C$2,0)</f>
        <v>5.5511151231257827E-17</v>
      </c>
      <c r="K372" s="26" t="str" cm="1">
        <f t="array" ref="K372">IF(OR(C372=$U$19:$U$31),"FERIE","")</f>
        <v/>
      </c>
      <c r="L372" s="22"/>
      <c r="M372" s="62"/>
      <c r="N372" s="62"/>
      <c r="O372" s="60"/>
      <c r="P372" s="61"/>
      <c r="Q372" s="63"/>
      <c r="R372" s="64"/>
    </row>
    <row r="373" spans="1:18" ht="14.1" customHeight="1" x14ac:dyDescent="0.2">
      <c r="A373" s="39"/>
      <c r="B373" s="40"/>
      <c r="C373" s="18">
        <f t="shared" si="111"/>
        <v>44560</v>
      </c>
      <c r="D373" s="21" t="str">
        <f t="shared" si="112"/>
        <v>Jeudi</v>
      </c>
      <c r="E373" s="28">
        <f>IF(OR(D373="Samedi",D373="Dimanche"),"",Données!$C$3)</f>
        <v>0.35416666666666669</v>
      </c>
      <c r="F373" s="28">
        <f>IF(OR(D373="Samedi",D373="Dimanche"),"",Données!$D$3)</f>
        <v>0.51250000000000007</v>
      </c>
      <c r="G373" s="28">
        <f>IF(OR(D373="Samedi",D373="Dimanche"),"",Données!$E$3)</f>
        <v>0.53680555555555554</v>
      </c>
      <c r="H373" s="28" t="str">
        <f>IF(OR(D373="Samedi",D373="Dimanche"),"",Données!$F$3)</f>
        <v>16:41</v>
      </c>
      <c r="I373" s="20">
        <f t="shared" si="115"/>
        <v>0.31666666666666671</v>
      </c>
      <c r="J373" s="20">
        <f>IF(I373-Données!$C$2&gt;0,I373-Données!$C$2,0)</f>
        <v>5.5511151231257827E-17</v>
      </c>
      <c r="K373" s="26" t="str" cm="1">
        <f t="array" ref="K373">IF(OR(C373=$U$19:$U$31),"FERIE","")</f>
        <v/>
      </c>
      <c r="L373" s="22"/>
      <c r="M373" s="62"/>
      <c r="N373" s="62"/>
      <c r="O373" s="60"/>
      <c r="P373" s="61"/>
      <c r="Q373" s="63"/>
      <c r="R373" s="64"/>
    </row>
    <row r="374" spans="1:18" ht="14.1" customHeight="1" x14ac:dyDescent="0.2">
      <c r="A374" s="39"/>
      <c r="B374" s="40"/>
      <c r="C374" s="29">
        <f t="shared" si="111"/>
        <v>44561</v>
      </c>
      <c r="D374" s="21" t="str">
        <f t="shared" si="112"/>
        <v>Vendredi</v>
      </c>
      <c r="E374" s="28">
        <f>IF(OR(D374="Samedi",D374="Dimanche"),"",Données!$C$3)</f>
        <v>0.35416666666666669</v>
      </c>
      <c r="F374" s="28">
        <f>IF(OR(D374="Samedi",D374="Dimanche"),"",Données!$D$3)</f>
        <v>0.51250000000000007</v>
      </c>
      <c r="G374" s="28">
        <f>IF(OR(D374="Samedi",D374="Dimanche"),"",Données!$E$3)</f>
        <v>0.53680555555555554</v>
      </c>
      <c r="H374" s="28" t="str">
        <f>IF(OR(D374="Samedi",D374="Dimanche"),"",Données!$F$3)</f>
        <v>16:41</v>
      </c>
      <c r="I374" s="20">
        <f t="shared" si="115"/>
        <v>0.31666666666666671</v>
      </c>
      <c r="J374" s="20">
        <f>IF(I374-Données!$C$2&gt;0,I374-Données!$C$2,0)</f>
        <v>5.5511151231257827E-17</v>
      </c>
      <c r="K374" s="26" t="str" cm="1">
        <f t="array" ref="K374">IF(OR(C374=$U$19:$U$31),"FERIE","")</f>
        <v/>
      </c>
      <c r="L374" s="22"/>
      <c r="M374" s="62"/>
      <c r="N374" s="62"/>
      <c r="O374" s="60"/>
      <c r="P374" s="61"/>
      <c r="Q374" s="63"/>
      <c r="R374" s="64"/>
    </row>
    <row r="375" spans="1:18" ht="14.1" customHeight="1" x14ac:dyDescent="0.2"/>
    <row r="376" spans="1:18" ht="14.1" customHeight="1" x14ac:dyDescent="0.2"/>
    <row r="377" spans="1:18" ht="12.75" customHeight="1" x14ac:dyDescent="0.2"/>
    <row r="378" spans="1:18" ht="12.75" customHeight="1" x14ac:dyDescent="0.2"/>
    <row r="379" spans="1:18" ht="12.75" customHeight="1" x14ac:dyDescent="0.2"/>
    <row r="380" spans="1:18" ht="12.75" customHeight="1" x14ac:dyDescent="0.2"/>
    <row r="381" spans="1:18" ht="12.75" customHeight="1" x14ac:dyDescent="0.2"/>
    <row r="382" spans="1:18" ht="12.75" customHeight="1" x14ac:dyDescent="0.2"/>
    <row r="383" spans="1:18" ht="12.75" customHeight="1" x14ac:dyDescent="0.2"/>
    <row r="384" spans="1:18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</sheetData>
  <mergeCells count="139">
    <mergeCell ref="Q344:Q374"/>
    <mergeCell ref="B348:B354"/>
    <mergeCell ref="B355:B361"/>
    <mergeCell ref="B362:B368"/>
    <mergeCell ref="B369:B374"/>
    <mergeCell ref="A344:A374"/>
    <mergeCell ref="M344:M374"/>
    <mergeCell ref="N344:N374"/>
    <mergeCell ref="O344:O374"/>
    <mergeCell ref="P344:P374"/>
    <mergeCell ref="R283:R313"/>
    <mergeCell ref="B285:B291"/>
    <mergeCell ref="B292:B298"/>
    <mergeCell ref="B299:B305"/>
    <mergeCell ref="B306:B312"/>
    <mergeCell ref="B313:B319"/>
    <mergeCell ref="R314:R343"/>
    <mergeCell ref="A283:A313"/>
    <mergeCell ref="M283:M313"/>
    <mergeCell ref="N283:N313"/>
    <mergeCell ref="O283:O313"/>
    <mergeCell ref="P283:P313"/>
    <mergeCell ref="Q283:Q313"/>
    <mergeCell ref="A314:A343"/>
    <mergeCell ref="M314:M343"/>
    <mergeCell ref="N314:N343"/>
    <mergeCell ref="O314:O343"/>
    <mergeCell ref="P314:P343"/>
    <mergeCell ref="Q314:Q343"/>
    <mergeCell ref="B320:B326"/>
    <mergeCell ref="B327:B333"/>
    <mergeCell ref="B334:B340"/>
    <mergeCell ref="B341:B347"/>
    <mergeCell ref="R344:R374"/>
    <mergeCell ref="A253:A282"/>
    <mergeCell ref="M253:M282"/>
    <mergeCell ref="N253:N282"/>
    <mergeCell ref="O253:O282"/>
    <mergeCell ref="P253:P282"/>
    <mergeCell ref="Q253:Q282"/>
    <mergeCell ref="B257:B263"/>
    <mergeCell ref="B264:B270"/>
    <mergeCell ref="B271:B277"/>
    <mergeCell ref="B278:B284"/>
    <mergeCell ref="P222:P252"/>
    <mergeCell ref="Q222:Q252"/>
    <mergeCell ref="R222:R252"/>
    <mergeCell ref="B229:B235"/>
    <mergeCell ref="B236:B242"/>
    <mergeCell ref="B243:B249"/>
    <mergeCell ref="B250:B256"/>
    <mergeCell ref="R253:R282"/>
    <mergeCell ref="R191:R221"/>
    <mergeCell ref="B194:B200"/>
    <mergeCell ref="B201:B207"/>
    <mergeCell ref="B208:B214"/>
    <mergeCell ref="B215:B221"/>
    <mergeCell ref="P191:P221"/>
    <mergeCell ref="Q191:Q221"/>
    <mergeCell ref="B166:B172"/>
    <mergeCell ref="B173:B179"/>
    <mergeCell ref="B180:B186"/>
    <mergeCell ref="B187:B193"/>
    <mergeCell ref="A222:A252"/>
    <mergeCell ref="B222:B228"/>
    <mergeCell ref="M222:M252"/>
    <mergeCell ref="N222:N252"/>
    <mergeCell ref="O222:O252"/>
    <mergeCell ref="A191:A221"/>
    <mergeCell ref="M191:M221"/>
    <mergeCell ref="N191:N221"/>
    <mergeCell ref="O191:O221"/>
    <mergeCell ref="R100:R129"/>
    <mergeCell ref="B103:B109"/>
    <mergeCell ref="B110:B116"/>
    <mergeCell ref="B117:B123"/>
    <mergeCell ref="B124:B130"/>
    <mergeCell ref="R130:R160"/>
    <mergeCell ref="B159:B165"/>
    <mergeCell ref="R161:R190"/>
    <mergeCell ref="A130:A160"/>
    <mergeCell ref="M130:M160"/>
    <mergeCell ref="N130:N160"/>
    <mergeCell ref="O130:O160"/>
    <mergeCell ref="P130:P160"/>
    <mergeCell ref="Q130:Q160"/>
    <mergeCell ref="B131:B137"/>
    <mergeCell ref="B138:B144"/>
    <mergeCell ref="B145:B151"/>
    <mergeCell ref="B152:B158"/>
    <mergeCell ref="A161:A190"/>
    <mergeCell ref="M161:M190"/>
    <mergeCell ref="N161:N190"/>
    <mergeCell ref="O161:O190"/>
    <mergeCell ref="P161:P190"/>
    <mergeCell ref="Q161:Q190"/>
    <mergeCell ref="N100:N129"/>
    <mergeCell ref="O100:O129"/>
    <mergeCell ref="P100:P129"/>
    <mergeCell ref="A69:A99"/>
    <mergeCell ref="M69:M99"/>
    <mergeCell ref="N69:N99"/>
    <mergeCell ref="O69:O99"/>
    <mergeCell ref="P69:P99"/>
    <mergeCell ref="Q69:Q99"/>
    <mergeCell ref="Q100:Q129"/>
    <mergeCell ref="R10:R40"/>
    <mergeCell ref="B12:B18"/>
    <mergeCell ref="B19:B25"/>
    <mergeCell ref="B26:B32"/>
    <mergeCell ref="B33:B39"/>
    <mergeCell ref="B40:B46"/>
    <mergeCell ref="R41:R68"/>
    <mergeCell ref="A41:A68"/>
    <mergeCell ref="M41:M68"/>
    <mergeCell ref="N41:N68"/>
    <mergeCell ref="O41:O68"/>
    <mergeCell ref="P41:P68"/>
    <mergeCell ref="Q41:Q68"/>
    <mergeCell ref="B47:B53"/>
    <mergeCell ref="B54:B60"/>
    <mergeCell ref="B61:B67"/>
    <mergeCell ref="B68:B74"/>
    <mergeCell ref="R69:R99"/>
    <mergeCell ref="B75:B81"/>
    <mergeCell ref="B82:B88"/>
    <mergeCell ref="B89:B95"/>
    <mergeCell ref="B96:B102"/>
    <mergeCell ref="A100:A129"/>
    <mergeCell ref="M100:M129"/>
    <mergeCell ref="E8:F8"/>
    <mergeCell ref="G8:H8"/>
    <mergeCell ref="A10:A40"/>
    <mergeCell ref="B10:B11"/>
    <mergeCell ref="M10:M40"/>
    <mergeCell ref="N10:N40"/>
    <mergeCell ref="O10:O40"/>
    <mergeCell ref="P10:P40"/>
    <mergeCell ref="Q10:Q40"/>
  </mergeCells>
  <conditionalFormatting sqref="C10:L374">
    <cfRule type="expression" dxfId="22" priority="1">
      <formula>$K10="JRE"</formula>
    </cfRule>
    <cfRule type="expression" dxfId="21" priority="2">
      <formula>$K10="FERIE"</formula>
    </cfRule>
    <cfRule type="expression" dxfId="20" priority="3">
      <formula>$K10="CP"</formula>
    </cfRule>
    <cfRule type="expression" dxfId="19" priority="9">
      <formula>$D10="Samedi"</formula>
    </cfRule>
    <cfRule type="expression" dxfId="18" priority="10">
      <formula>$D10="Dimanche"</formula>
    </cfRule>
  </conditionalFormatting>
  <conditionalFormatting sqref="E10:H374">
    <cfRule type="expression" dxfId="17" priority="4">
      <formula>$D10="Vendredi"</formula>
    </cfRule>
    <cfRule type="expression" dxfId="16" priority="5">
      <formula>$D10="Jeudi"</formula>
    </cfRule>
    <cfRule type="expression" dxfId="15" priority="6">
      <formula>$D10="Mercredi"</formula>
    </cfRule>
    <cfRule type="expression" dxfId="14" priority="7">
      <formula>$D10="Mardi"</formula>
    </cfRule>
    <cfRule type="expression" dxfId="13" priority="8">
      <formula>$D10="Lundi"</formula>
    </cfRule>
  </conditionalFormatting>
  <dataValidations count="1">
    <dataValidation type="date" allowBlank="1" showInputMessage="1" showErrorMessage="1" sqref="C5:C6" xr:uid="{2189793B-CB9A-442B-9A43-088A9AE2387F}">
      <formula1>1</formula1>
      <formula2>2921942</formula2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0AF9-4A42-4FA4-87F6-AC2EEF858434}">
  <dimension ref="A1:WQ388"/>
  <sheetViews>
    <sheetView zoomScale="70" zoomScaleNormal="70" workbookViewId="0">
      <pane xSplit="4" ySplit="9" topLeftCell="E43" activePane="bottomRight" state="frozen"/>
      <selection pane="topRight" activeCell="E1" sqref="E1"/>
      <selection pane="bottomLeft" activeCell="A10" sqref="A10"/>
      <selection pane="bottomRight" activeCell="S26" sqref="S26"/>
    </sheetView>
  </sheetViews>
  <sheetFormatPr baseColWidth="10" defaultColWidth="18.36328125" defaultRowHeight="12.75" x14ac:dyDescent="0.2"/>
  <cols>
    <col min="1" max="1" width="7.54296875" style="1" customWidth="1"/>
    <col min="2" max="2" width="6.54296875" style="1" customWidth="1"/>
    <col min="3" max="3" width="9.26953125" style="2" customWidth="1"/>
    <col min="4" max="4" width="9.36328125" style="2" customWidth="1"/>
    <col min="5" max="8" width="9.26953125" style="3" customWidth="1"/>
    <col min="9" max="9" width="9.26953125" style="5" customWidth="1"/>
    <col min="10" max="10" width="11.36328125" style="5" customWidth="1"/>
    <col min="11" max="11" width="11.36328125" style="6" customWidth="1"/>
    <col min="12" max="12" width="9.26953125" style="5" customWidth="1"/>
    <col min="13" max="15" width="9.08984375" style="23" customWidth="1"/>
    <col min="16" max="16" width="8.08984375" style="23" customWidth="1"/>
    <col min="17" max="17" width="8.08984375" style="3" customWidth="1"/>
    <col min="18" max="18" width="7.36328125" style="3" customWidth="1"/>
    <col min="19" max="19" width="18.36328125" style="1"/>
    <col min="20" max="23" width="0" style="1" hidden="1" customWidth="1"/>
    <col min="24" max="16384" width="18.36328125" style="1"/>
  </cols>
  <sheetData>
    <row r="1" spans="1:615" ht="14.1" customHeight="1" x14ac:dyDescent="0.2">
      <c r="B1" s="30">
        <v>2022</v>
      </c>
      <c r="F1" s="4"/>
    </row>
    <row r="2" spans="1:615" ht="14.1" customHeight="1" x14ac:dyDescent="0.2">
      <c r="E2" s="33" t="s">
        <v>52</v>
      </c>
      <c r="F2" s="31"/>
      <c r="G2" s="31"/>
      <c r="H2" s="31"/>
      <c r="J2" s="35"/>
    </row>
    <row r="3" spans="1:615" ht="14.1" customHeight="1" x14ac:dyDescent="0.2"/>
    <row r="4" spans="1:615" ht="14.1" customHeight="1" x14ac:dyDescent="0.2">
      <c r="A4" s="7"/>
      <c r="B4" s="7"/>
      <c r="E4" s="34" t="s">
        <v>53</v>
      </c>
      <c r="O4" s="36"/>
    </row>
    <row r="5" spans="1:615" ht="14.1" customHeight="1" x14ac:dyDescent="0.2">
      <c r="B5" s="1" t="s">
        <v>32</v>
      </c>
      <c r="C5" s="32">
        <v>44562</v>
      </c>
      <c r="E5" s="8"/>
    </row>
    <row r="6" spans="1:615" ht="14.1" customHeight="1" x14ac:dyDescent="0.2">
      <c r="B6" s="1" t="s">
        <v>33</v>
      </c>
      <c r="C6" s="32">
        <v>44926</v>
      </c>
      <c r="D6" s="9"/>
      <c r="E6" s="8"/>
      <c r="F6" s="9"/>
      <c r="G6" s="9"/>
      <c r="H6" s="9"/>
      <c r="I6" s="10"/>
      <c r="J6" s="10"/>
      <c r="K6" s="11"/>
      <c r="M6" s="12"/>
      <c r="N6" s="12"/>
      <c r="O6" s="12"/>
      <c r="P6" s="12"/>
      <c r="Q6" s="9"/>
      <c r="R6" s="9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</row>
    <row r="7" spans="1:615" ht="14.1" customHeight="1" x14ac:dyDescent="0.2">
      <c r="I7" s="10"/>
      <c r="J7" s="10"/>
      <c r="K7" s="11"/>
    </row>
    <row r="8" spans="1:615" ht="24" customHeight="1" x14ac:dyDescent="0.2">
      <c r="E8" s="54" t="s">
        <v>1</v>
      </c>
      <c r="F8" s="55"/>
      <c r="G8" s="56" t="s">
        <v>2</v>
      </c>
      <c r="H8" s="57"/>
      <c r="I8" s="14" t="s">
        <v>3</v>
      </c>
      <c r="J8" s="14" t="s">
        <v>4</v>
      </c>
      <c r="K8" s="15" t="s">
        <v>5</v>
      </c>
      <c r="L8" s="14" t="s">
        <v>6</v>
      </c>
      <c r="M8" s="14" t="s">
        <v>54</v>
      </c>
      <c r="N8" s="14" t="s">
        <v>55</v>
      </c>
      <c r="O8" s="14" t="s">
        <v>35</v>
      </c>
      <c r="P8" s="14" t="s">
        <v>30</v>
      </c>
      <c r="Q8" s="14" t="s">
        <v>31</v>
      </c>
      <c r="R8" s="14" t="s">
        <v>34</v>
      </c>
      <c r="V8" s="1">
        <v>1</v>
      </c>
      <c r="W8" s="1" t="s">
        <v>7</v>
      </c>
    </row>
    <row r="9" spans="1:615" ht="21.75" customHeight="1" x14ac:dyDescent="0.2">
      <c r="A9" s="3" t="s">
        <v>8</v>
      </c>
      <c r="B9" s="3" t="s">
        <v>9</v>
      </c>
      <c r="E9" s="16" t="s">
        <v>10</v>
      </c>
      <c r="F9" s="17" t="s">
        <v>11</v>
      </c>
      <c r="G9" s="16" t="s">
        <v>10</v>
      </c>
      <c r="H9" s="17" t="s">
        <v>11</v>
      </c>
      <c r="I9" s="14"/>
      <c r="J9" s="14"/>
      <c r="K9" s="15"/>
      <c r="L9" s="14"/>
      <c r="M9" s="14"/>
      <c r="N9" s="14"/>
      <c r="O9" s="14"/>
      <c r="P9" s="14"/>
      <c r="Q9" s="14"/>
      <c r="R9" s="14"/>
      <c r="V9" s="1">
        <v>2</v>
      </c>
      <c r="W9" s="1" t="s">
        <v>12</v>
      </c>
    </row>
    <row r="10" spans="1:615" ht="14.1" customHeight="1" x14ac:dyDescent="0.2">
      <c r="A10" s="39" t="str">
        <f>VLOOKUP(MONTH($C10),$V$8:$W$19,2,0)</f>
        <v>JANVIER</v>
      </c>
      <c r="B10" s="40">
        <v>53</v>
      </c>
      <c r="C10" s="18">
        <f>$C$5</f>
        <v>44562</v>
      </c>
      <c r="D10" s="19" t="str">
        <f>VLOOKUP(WEEKDAY($C10),$V$21:$W$27,2,0)</f>
        <v>Samedi</v>
      </c>
      <c r="E10" s="28" t="str">
        <f>IF(OR(D10="Samedi",D10="Dimanche"),"",Données!$C$3)</f>
        <v/>
      </c>
      <c r="F10" s="28" t="str">
        <f>IF(OR(D10="Samedi",D10="Dimanche"),"",Données!$D$3)</f>
        <v/>
      </c>
      <c r="G10" s="28" t="str">
        <f>IF(OR(D10="Samedi",D10="Dimanche"),"",Données!$E$3)</f>
        <v/>
      </c>
      <c r="H10" s="28" t="str">
        <f>IF(OR(D10="Samedi",D10="Dimanche"),"",Données!$F$3)</f>
        <v/>
      </c>
      <c r="I10" s="20" t="str">
        <f>IFERROR(IF(OR(D10="samedi",D10="dimanche")*(F10-E10)+(H10-G10)=0,"",F10-E10+(H10-G10)),"")</f>
        <v/>
      </c>
      <c r="J10" s="20"/>
      <c r="K10" s="26" t="str" cm="1">
        <f t="array" ref="K10">IF(OR(C10=$U$19:$U$31),"FERIE","")</f>
        <v>FERIE</v>
      </c>
      <c r="L10" s="22" t="str">
        <f>IF(D10="Dimanche",SUM(I4:I10),"")</f>
        <v/>
      </c>
      <c r="M10" s="65">
        <f>SUMIF(K10:K40,"HCR",J10:J40)</f>
        <v>9.0277777777778012E-2</v>
      </c>
      <c r="N10" s="41">
        <f>SUMIF(K10:K40,"HPL",J10:J40)</f>
        <v>0.19444444444444525</v>
      </c>
      <c r="O10" s="44">
        <f>N10*24</f>
        <v>4.6666666666666856</v>
      </c>
      <c r="P10" s="47">
        <v>4.41</v>
      </c>
      <c r="Q10" s="50"/>
      <c r="R10" s="53">
        <f>O10-(P10+Q10)</f>
        <v>0.25666666666668547</v>
      </c>
      <c r="V10" s="1">
        <v>3</v>
      </c>
      <c r="W10" s="1" t="s">
        <v>13</v>
      </c>
    </row>
    <row r="11" spans="1:615" ht="14.1" customHeight="1" x14ac:dyDescent="0.2">
      <c r="A11" s="39"/>
      <c r="B11" s="40"/>
      <c r="C11" s="18">
        <f t="shared" ref="C11:C74" si="0">IF(ISERROR(IF((C10+1)&lt;=$C$6,(C10+1),"")),"",IF((C10+1)&lt;=$C$6,(C10+1),""))</f>
        <v>44563</v>
      </c>
      <c r="D11" s="21" t="str">
        <f t="shared" ref="D11:D74" si="1">IF(ISERROR(VLOOKUP(WEEKDAY($C11),$V$21:$W$27,2,0)),"",VLOOKUP(WEEKDAY($C11),$V$21:$W$27,2,0))</f>
        <v>Dimanche</v>
      </c>
      <c r="E11" s="28" t="str">
        <f>IF(OR(D11="Samedi",D11="Dimanche"),"",Données!$C$3)</f>
        <v/>
      </c>
      <c r="F11" s="28" t="str">
        <f>IF(OR(D11="Samedi",D11="Dimanche"),"",Données!$D$3)</f>
        <v/>
      </c>
      <c r="G11" s="28" t="str">
        <f>IF(OR(D11="Samedi",D11="Dimanche"),"",Données!$E$3)</f>
        <v/>
      </c>
      <c r="H11" s="28" t="str">
        <f>IF(OR(D11="Samedi",D11="Dimanche"),"",Données!$F$3)</f>
        <v/>
      </c>
      <c r="I11" s="20" t="str">
        <f>IFERROR(IF(OR(D11="samedi",D11="dimanche")*(F11-E11)+(H11-G11)=0,"",F11-E11+(H11-G11)),"")</f>
        <v/>
      </c>
      <c r="J11" s="20"/>
      <c r="K11" s="26" t="str" cm="1">
        <f t="array" ref="K11">IF(OR(C11=$U$19:$U$31),"FERIE","")</f>
        <v/>
      </c>
      <c r="L11" s="22">
        <f>IF(D11="Dimanche",SUM(I5:I11),"")</f>
        <v>0</v>
      </c>
      <c r="M11" s="66"/>
      <c r="N11" s="42"/>
      <c r="O11" s="45"/>
      <c r="P11" s="48"/>
      <c r="Q11" s="51"/>
      <c r="R11" s="51"/>
      <c r="V11" s="1">
        <v>4</v>
      </c>
      <c r="W11" s="1" t="s">
        <v>14</v>
      </c>
    </row>
    <row r="12" spans="1:615" ht="14.1" customHeight="1" x14ac:dyDescent="0.2">
      <c r="A12" s="39"/>
      <c r="B12" s="40">
        <v>1</v>
      </c>
      <c r="C12" s="18">
        <f t="shared" si="0"/>
        <v>44564</v>
      </c>
      <c r="D12" s="21" t="str">
        <f t="shared" si="1"/>
        <v>Lundi</v>
      </c>
      <c r="E12" s="28"/>
      <c r="F12" s="28"/>
      <c r="G12" s="28"/>
      <c r="H12" s="28"/>
      <c r="I12" s="20"/>
      <c r="J12" s="20"/>
      <c r="K12" s="26" t="s">
        <v>56</v>
      </c>
      <c r="L12" s="22"/>
      <c r="M12" s="66"/>
      <c r="N12" s="42"/>
      <c r="O12" s="45"/>
      <c r="P12" s="48"/>
      <c r="Q12" s="51"/>
      <c r="R12" s="51"/>
      <c r="S12" s="37"/>
      <c r="V12" s="1">
        <v>5</v>
      </c>
      <c r="W12" s="1" t="s">
        <v>15</v>
      </c>
    </row>
    <row r="13" spans="1:615" ht="14.1" customHeight="1" x14ac:dyDescent="0.2">
      <c r="A13" s="39"/>
      <c r="B13" s="40"/>
      <c r="C13" s="18">
        <f t="shared" si="0"/>
        <v>44565</v>
      </c>
      <c r="D13" s="21" t="str">
        <f t="shared" si="1"/>
        <v>Mardi</v>
      </c>
      <c r="E13" s="28">
        <v>0.35416666666666669</v>
      </c>
      <c r="F13" s="28">
        <f>IF(OR(D13="Samedi",D13="Dimanche"),"",Données!$D$3)</f>
        <v>0.51250000000000007</v>
      </c>
      <c r="G13" s="28">
        <f>IF(OR(D13="Samedi",D13="Dimanche"),"",Données!$E$3)</f>
        <v>0.53680555555555554</v>
      </c>
      <c r="H13" s="28" t="str">
        <f>IF(OR(D13="Samedi",D13="Dimanche"),"",Données!$F$3)</f>
        <v>16:41</v>
      </c>
      <c r="I13" s="20">
        <f t="shared" ref="I13:I16" si="2">IFERROR(IF(OR(D13="samedi",D13="dimanche")*(F13-E13)+(H13-G13)=0,"",F13-E13+(H13-G13)),"")</f>
        <v>0.31666666666666671</v>
      </c>
      <c r="J13" s="20">
        <f>IF(I13-Données!$C$2&gt;0,I13-Données!$C$2,0)</f>
        <v>5.5511151231257827E-17</v>
      </c>
      <c r="K13" s="26" t="s">
        <v>57</v>
      </c>
      <c r="L13" s="22"/>
      <c r="M13" s="66"/>
      <c r="N13" s="42"/>
      <c r="O13" s="45"/>
      <c r="P13" s="48"/>
      <c r="Q13" s="51"/>
      <c r="R13" s="51"/>
      <c r="S13" s="37"/>
      <c r="V13" s="1">
        <v>6</v>
      </c>
      <c r="W13" s="1" t="s">
        <v>16</v>
      </c>
    </row>
    <row r="14" spans="1:615" ht="14.1" customHeight="1" x14ac:dyDescent="0.2">
      <c r="A14" s="39"/>
      <c r="B14" s="40"/>
      <c r="C14" s="18">
        <f t="shared" si="0"/>
        <v>44566</v>
      </c>
      <c r="D14" s="21" t="str">
        <f t="shared" si="1"/>
        <v>Mercredi</v>
      </c>
      <c r="E14" s="28">
        <v>0.35416666666666669</v>
      </c>
      <c r="F14" s="28">
        <f>IF(OR(D14="Samedi",D14="Dimanche"),"",Données!$D$3)</f>
        <v>0.51250000000000007</v>
      </c>
      <c r="G14" s="28">
        <f>IF(OR(D14="Samedi",D14="Dimanche"),"",Données!$E$3)</f>
        <v>0.53680555555555554</v>
      </c>
      <c r="H14" s="28" t="str">
        <f>IF(OR(D14="Samedi",D14="Dimanche"),"",Données!$F$3)</f>
        <v>16:41</v>
      </c>
      <c r="I14" s="20">
        <f t="shared" si="2"/>
        <v>0.31666666666666671</v>
      </c>
      <c r="J14" s="20">
        <f>IF(I14-Données!$C$2&gt;0,I14-Données!$C$2,0)</f>
        <v>5.5511151231257827E-17</v>
      </c>
      <c r="K14" s="26" t="s">
        <v>57</v>
      </c>
      <c r="L14" s="22"/>
      <c r="M14" s="66"/>
      <c r="N14" s="42"/>
      <c r="O14" s="45"/>
      <c r="P14" s="48"/>
      <c r="Q14" s="51"/>
      <c r="R14" s="51"/>
      <c r="V14" s="1">
        <v>7</v>
      </c>
      <c r="W14" s="1" t="s">
        <v>17</v>
      </c>
    </row>
    <row r="15" spans="1:615" ht="14.1" customHeight="1" x14ac:dyDescent="0.2">
      <c r="A15" s="39"/>
      <c r="B15" s="40"/>
      <c r="C15" s="18">
        <f t="shared" si="0"/>
        <v>44567</v>
      </c>
      <c r="D15" s="21" t="str">
        <f t="shared" si="1"/>
        <v>Jeudi</v>
      </c>
      <c r="E15" s="28">
        <v>0.33680555555555558</v>
      </c>
      <c r="F15" s="28">
        <f>IF(OR(D15="Samedi",D15="Dimanche"),"",Données!$D$3)</f>
        <v>0.51250000000000007</v>
      </c>
      <c r="G15" s="28">
        <f>IF(OR(D15="Samedi",D15="Dimanche"),"",Données!$E$3)</f>
        <v>0.53680555555555554</v>
      </c>
      <c r="H15" s="28" t="str">
        <f>IF(OR(D15="Samedi",D15="Dimanche"),"",Données!$F$3)</f>
        <v>16:41</v>
      </c>
      <c r="I15" s="20">
        <f t="shared" si="2"/>
        <v>0.33402777777777781</v>
      </c>
      <c r="J15" s="20">
        <f>IF(I15-Données!$C$2&gt;0,I15-Données!$C$2,0)</f>
        <v>1.736111111111116E-2</v>
      </c>
      <c r="K15" s="26" t="s">
        <v>57</v>
      </c>
      <c r="L15" s="22"/>
      <c r="M15" s="66"/>
      <c r="N15" s="42"/>
      <c r="O15" s="45"/>
      <c r="P15" s="48"/>
      <c r="Q15" s="51"/>
      <c r="R15" s="51"/>
      <c r="V15" s="1">
        <v>8</v>
      </c>
      <c r="W15" s="1" t="s">
        <v>18</v>
      </c>
    </row>
    <row r="16" spans="1:615" ht="14.1" customHeight="1" x14ac:dyDescent="0.2">
      <c r="A16" s="39"/>
      <c r="B16" s="40"/>
      <c r="C16" s="18">
        <f t="shared" si="0"/>
        <v>44568</v>
      </c>
      <c r="D16" s="21" t="str">
        <f t="shared" si="1"/>
        <v>Vendredi</v>
      </c>
      <c r="E16" s="28">
        <v>0.33680555555555558</v>
      </c>
      <c r="F16" s="28">
        <f>IF(OR(D16="Samedi",D16="Dimanche"),"",Données!$D$3)</f>
        <v>0.51250000000000007</v>
      </c>
      <c r="G16" s="28">
        <f>IF(OR(D16="Samedi",D16="Dimanche"),"",Données!$E$3)</f>
        <v>0.53680555555555554</v>
      </c>
      <c r="H16" s="28" t="str">
        <f>IF(OR(D16="Samedi",D16="Dimanche"),"",Données!$F$3)</f>
        <v>16:41</v>
      </c>
      <c r="I16" s="20">
        <f t="shared" si="2"/>
        <v>0.33402777777777781</v>
      </c>
      <c r="J16" s="20">
        <f>IF(I16-Données!$C$2&gt;0,I16-Données!$C$2,0)</f>
        <v>1.736111111111116E-2</v>
      </c>
      <c r="K16" s="26" t="s">
        <v>57</v>
      </c>
      <c r="L16" s="22"/>
      <c r="M16" s="66"/>
      <c r="N16" s="42"/>
      <c r="O16" s="45"/>
      <c r="P16" s="48"/>
      <c r="Q16" s="51"/>
      <c r="R16" s="51"/>
      <c r="V16" s="1">
        <v>9</v>
      </c>
      <c r="W16" s="1" t="s">
        <v>19</v>
      </c>
    </row>
    <row r="17" spans="1:23" ht="14.1" customHeight="1" x14ac:dyDescent="0.2">
      <c r="A17" s="39"/>
      <c r="B17" s="40"/>
      <c r="C17" s="18">
        <f t="shared" si="0"/>
        <v>44569</v>
      </c>
      <c r="D17" s="21" t="str">
        <f t="shared" si="1"/>
        <v>Samedi</v>
      </c>
      <c r="E17" s="28" t="str">
        <f>IF(OR(D17="Samedi",D17="Dimanche"),"",Données!$C$3)</f>
        <v/>
      </c>
      <c r="F17" s="28" t="str">
        <f>IF(OR(D17="Samedi",D17="Dimanche"),"",Données!$D$3)</f>
        <v/>
      </c>
      <c r="G17" s="28" t="str">
        <f>IF(OR(D17="Samedi",D17="Dimanche"),"",Données!$E$3)</f>
        <v/>
      </c>
      <c r="H17" s="28" t="str">
        <f>IF(OR(D17="Samedi",D17="Dimanche"),"",Données!$F$3)</f>
        <v/>
      </c>
      <c r="I17" s="20" t="str">
        <f>IFERROR(IF(OR(D17="samedi",D17="dimanche")*(F17-E17)+(H17-G17)=0,"",F17-E17+(H17-G17)),"")</f>
        <v/>
      </c>
      <c r="J17" s="20"/>
      <c r="K17" s="26" t="str" cm="1">
        <f t="array" ref="K17">IF(OR(C17=$U$19:$U$31),"FERIE","")</f>
        <v/>
      </c>
      <c r="L17" s="22"/>
      <c r="M17" s="66"/>
      <c r="N17" s="42"/>
      <c r="O17" s="45"/>
      <c r="P17" s="48"/>
      <c r="Q17" s="51"/>
      <c r="R17" s="51"/>
      <c r="V17" s="1">
        <v>10</v>
      </c>
      <c r="W17" s="1" t="s">
        <v>20</v>
      </c>
    </row>
    <row r="18" spans="1:23" ht="14.1" customHeight="1" x14ac:dyDescent="0.2">
      <c r="A18" s="39"/>
      <c r="B18" s="40"/>
      <c r="C18" s="18">
        <f t="shared" si="0"/>
        <v>44570</v>
      </c>
      <c r="D18" s="21" t="str">
        <f t="shared" si="1"/>
        <v>Dimanche</v>
      </c>
      <c r="E18" s="28" t="str">
        <f>IF(OR(D18="Samedi",D18="Dimanche"),"",Données!$C$3)</f>
        <v/>
      </c>
      <c r="F18" s="28" t="str">
        <f>IF(OR(D18="Samedi",D18="Dimanche"),"",Données!$D$3)</f>
        <v/>
      </c>
      <c r="G18" s="28" t="str">
        <f>IF(OR(D18="Samedi",D18="Dimanche"),"",Données!$E$3)</f>
        <v/>
      </c>
      <c r="H18" s="28" t="str">
        <f>IF(OR(D18="Samedi",D18="Dimanche"),"",Données!$F$3)</f>
        <v/>
      </c>
      <c r="I18" s="20" t="str">
        <f>IFERROR(IF(OR(D18="samedi",D18="dimanche")*(F18-E18)+(H18-G18)=0,"",F18-E18+(H18-G18)),"")</f>
        <v/>
      </c>
      <c r="J18" s="20">
        <f>IF(D18="Dimanche",SUM(J12:J16),"")</f>
        <v>3.4722222222222432E-2</v>
      </c>
      <c r="K18" s="26" t="str" cm="1">
        <f t="array" ref="K18">IF(OR(C18=$U$19:$U$31),"FERIE","")</f>
        <v/>
      </c>
      <c r="L18" s="22">
        <f>IF(D18="Dimanche",SUM(I12:I18),"")</f>
        <v>1.3013888888888889</v>
      </c>
      <c r="M18" s="66"/>
      <c r="N18" s="42"/>
      <c r="O18" s="45"/>
      <c r="P18" s="48"/>
      <c r="Q18" s="51"/>
      <c r="R18" s="51"/>
      <c r="T18" s="24" t="s">
        <v>51</v>
      </c>
      <c r="U18" s="24"/>
      <c r="V18" s="1">
        <v>11</v>
      </c>
      <c r="W18" s="1" t="s">
        <v>21</v>
      </c>
    </row>
    <row r="19" spans="1:23" ht="14.1" customHeight="1" x14ac:dyDescent="0.2">
      <c r="A19" s="39"/>
      <c r="B19" s="40">
        <v>2</v>
      </c>
      <c r="C19" s="18">
        <f t="shared" si="0"/>
        <v>44571</v>
      </c>
      <c r="D19" s="21" t="str">
        <f t="shared" si="1"/>
        <v>Lundi</v>
      </c>
      <c r="E19" s="28"/>
      <c r="F19" s="28"/>
      <c r="G19" s="28"/>
      <c r="H19" s="28"/>
      <c r="I19" s="20"/>
      <c r="J19" s="20"/>
      <c r="K19" s="26" t="s">
        <v>56</v>
      </c>
      <c r="L19" s="22"/>
      <c r="M19" s="66"/>
      <c r="N19" s="42"/>
      <c r="O19" s="45"/>
      <c r="P19" s="48"/>
      <c r="Q19" s="51"/>
      <c r="R19" s="51"/>
      <c r="T19" s="24" t="s">
        <v>38</v>
      </c>
      <c r="U19" s="25">
        <f>DATE(B1,1,1)</f>
        <v>44562</v>
      </c>
      <c r="V19" s="1">
        <v>12</v>
      </c>
      <c r="W19" s="1" t="s">
        <v>22</v>
      </c>
    </row>
    <row r="20" spans="1:23" ht="14.1" customHeight="1" x14ac:dyDescent="0.2">
      <c r="A20" s="39"/>
      <c r="B20" s="40"/>
      <c r="C20" s="18">
        <f t="shared" si="0"/>
        <v>44572</v>
      </c>
      <c r="D20" s="21" t="str">
        <f t="shared" si="1"/>
        <v>Mardi</v>
      </c>
      <c r="E20" s="28">
        <v>0.33333333333333331</v>
      </c>
      <c r="F20" s="28">
        <f>IF(OR(D20="Samedi",D20="Dimanche"),"",Données!$D$3)</f>
        <v>0.51250000000000007</v>
      </c>
      <c r="G20" s="28">
        <f>IF(OR(D20="Samedi",D20="Dimanche"),"",Données!$E$3)</f>
        <v>0.53680555555555554</v>
      </c>
      <c r="H20" s="28">
        <v>0.7090277777777777</v>
      </c>
      <c r="I20" s="20">
        <f t="shared" ref="I20:I82" si="3">IFERROR(IF(OR(D20="samedi",D20="dimanche")*(F20-E20)+(H20-G20)=0,"",F20-E20+(H20-G20)),"")</f>
        <v>0.35138888888888892</v>
      </c>
      <c r="J20" s="20">
        <f>IF(I20-Données!$C$2&gt;0,I20-Données!$C$2,0)</f>
        <v>3.4722222222222265E-2</v>
      </c>
      <c r="K20" s="26" t="s">
        <v>57</v>
      </c>
      <c r="L20" s="22"/>
      <c r="M20" s="66"/>
      <c r="N20" s="42"/>
      <c r="O20" s="45"/>
      <c r="P20" s="48"/>
      <c r="Q20" s="51"/>
      <c r="R20" s="51"/>
      <c r="T20" s="24" t="s">
        <v>39</v>
      </c>
      <c r="U20" s="25">
        <f>ROUND(DATE(B1,4,MOD(234-11*MOD(B1,19),30))/7,0)*7-6</f>
        <v>44668</v>
      </c>
    </row>
    <row r="21" spans="1:23" ht="14.1" customHeight="1" x14ac:dyDescent="0.2">
      <c r="A21" s="39"/>
      <c r="B21" s="40"/>
      <c r="C21" s="18">
        <f t="shared" si="0"/>
        <v>44573</v>
      </c>
      <c r="D21" s="21" t="str">
        <f t="shared" si="1"/>
        <v>Mercredi</v>
      </c>
      <c r="E21" s="28">
        <v>0.34375</v>
      </c>
      <c r="F21" s="28">
        <f>IF(OR(D21="Samedi",D21="Dimanche"),"",Données!$D$3)</f>
        <v>0.51250000000000007</v>
      </c>
      <c r="G21" s="28">
        <f>IF(OR(D21="Samedi",D21="Dimanche"),"",Données!$E$3)</f>
        <v>0.53680555555555554</v>
      </c>
      <c r="H21" s="28">
        <v>0.69513888888888886</v>
      </c>
      <c r="I21" s="20">
        <f t="shared" si="3"/>
        <v>0.32708333333333339</v>
      </c>
      <c r="J21" s="20">
        <f>IF(I21-Données!$C$2&gt;0,I21-Données!$C$2,0)</f>
        <v>1.0416666666666741E-2</v>
      </c>
      <c r="K21" s="26" t="s">
        <v>57</v>
      </c>
      <c r="L21" s="22"/>
      <c r="M21" s="66"/>
      <c r="N21" s="42"/>
      <c r="O21" s="45"/>
      <c r="P21" s="48"/>
      <c r="Q21" s="51"/>
      <c r="R21" s="51"/>
      <c r="T21" s="24" t="s">
        <v>40</v>
      </c>
      <c r="U21" s="25">
        <f>U20+1</f>
        <v>44669</v>
      </c>
      <c r="V21" s="1">
        <v>1</v>
      </c>
      <c r="W21" s="1" t="s">
        <v>23</v>
      </c>
    </row>
    <row r="22" spans="1:23" ht="14.1" customHeight="1" x14ac:dyDescent="0.2">
      <c r="A22" s="39"/>
      <c r="B22" s="40"/>
      <c r="C22" s="18">
        <f t="shared" si="0"/>
        <v>44574</v>
      </c>
      <c r="D22" s="21" t="str">
        <f t="shared" si="1"/>
        <v>Jeudi</v>
      </c>
      <c r="E22" s="28">
        <v>0.33333333333333331</v>
      </c>
      <c r="F22" s="28">
        <f>IF(OR(D22="Samedi",D22="Dimanche"),"",Données!$D$3)</f>
        <v>0.51250000000000007</v>
      </c>
      <c r="G22" s="28">
        <f>IF(OR(D22="Samedi",D22="Dimanche"),"",Données!$E$3)</f>
        <v>0.53680555555555554</v>
      </c>
      <c r="H22" s="28">
        <v>0.7090277777777777</v>
      </c>
      <c r="I22" s="20">
        <f t="shared" si="3"/>
        <v>0.35138888888888892</v>
      </c>
      <c r="J22" s="20">
        <f>IF(I22-Données!$C$2&gt;0,I22-Données!$C$2,0)</f>
        <v>3.4722222222222265E-2</v>
      </c>
      <c r="K22" s="26" t="s">
        <v>57</v>
      </c>
      <c r="L22" s="22"/>
      <c r="M22" s="66"/>
      <c r="N22" s="42"/>
      <c r="O22" s="45"/>
      <c r="P22" s="48"/>
      <c r="Q22" s="51"/>
      <c r="R22" s="51"/>
      <c r="T22" s="24" t="s">
        <v>41</v>
      </c>
      <c r="U22" s="25">
        <f>DATE(B1,5,1)</f>
        <v>44682</v>
      </c>
      <c r="V22" s="1">
        <v>2</v>
      </c>
      <c r="W22" s="1" t="s">
        <v>24</v>
      </c>
    </row>
    <row r="23" spans="1:23" ht="14.1" customHeight="1" x14ac:dyDescent="0.2">
      <c r="A23" s="39"/>
      <c r="B23" s="40"/>
      <c r="C23" s="18">
        <f t="shared" si="0"/>
        <v>44575</v>
      </c>
      <c r="D23" s="21" t="str">
        <f t="shared" si="1"/>
        <v>Vendredi</v>
      </c>
      <c r="E23" s="28"/>
      <c r="F23" s="28"/>
      <c r="G23" s="28"/>
      <c r="H23" s="28"/>
      <c r="I23" s="20"/>
      <c r="J23" s="20"/>
      <c r="K23" s="26" t="s">
        <v>56</v>
      </c>
      <c r="L23" s="22"/>
      <c r="M23" s="66"/>
      <c r="N23" s="42"/>
      <c r="O23" s="45"/>
      <c r="P23" s="48"/>
      <c r="Q23" s="51"/>
      <c r="R23" s="51"/>
      <c r="T23" s="24" t="s">
        <v>42</v>
      </c>
      <c r="U23" s="25">
        <f>DATE(B1,5,8)</f>
        <v>44689</v>
      </c>
      <c r="V23" s="1">
        <v>3</v>
      </c>
      <c r="W23" s="1" t="s">
        <v>25</v>
      </c>
    </row>
    <row r="24" spans="1:23" ht="14.1" customHeight="1" x14ac:dyDescent="0.2">
      <c r="A24" s="39"/>
      <c r="B24" s="40"/>
      <c r="C24" s="18">
        <f t="shared" si="0"/>
        <v>44576</v>
      </c>
      <c r="D24" s="21" t="str">
        <f t="shared" si="1"/>
        <v>Samedi</v>
      </c>
      <c r="E24" s="28" t="str">
        <f>IF(OR(D24="Samedi",D24="Dimanche"),"",Données!$C$3)</f>
        <v/>
      </c>
      <c r="F24" s="28" t="str">
        <f>IF(OR(D24="Samedi",D24="Dimanche"),"",Données!$D$3)</f>
        <v/>
      </c>
      <c r="G24" s="28" t="str">
        <f>IF(OR(D24="Samedi",D24="Dimanche"),"",Données!$E$3)</f>
        <v/>
      </c>
      <c r="H24" s="28" t="str">
        <f>IF(OR(D24="Samedi",D24="Dimanche"),"",Données!$F$3)</f>
        <v/>
      </c>
      <c r="I24" s="20" t="str">
        <f t="shared" si="3"/>
        <v/>
      </c>
      <c r="J24" s="20"/>
      <c r="K24" s="26" t="str" cm="1">
        <f t="array" ref="K24">IF(OR(C24=$U$19:$U$31),"FERIE","")</f>
        <v/>
      </c>
      <c r="L24" s="22"/>
      <c r="M24" s="66"/>
      <c r="N24" s="42"/>
      <c r="O24" s="45"/>
      <c r="P24" s="48"/>
      <c r="Q24" s="51"/>
      <c r="R24" s="51"/>
      <c r="T24" s="24" t="s">
        <v>43</v>
      </c>
      <c r="U24" s="25">
        <f>U20+39</f>
        <v>44707</v>
      </c>
      <c r="V24" s="1">
        <v>4</v>
      </c>
      <c r="W24" s="1" t="s">
        <v>26</v>
      </c>
    </row>
    <row r="25" spans="1:23" ht="14.1" customHeight="1" x14ac:dyDescent="0.2">
      <c r="A25" s="39"/>
      <c r="B25" s="40"/>
      <c r="C25" s="18">
        <f t="shared" si="0"/>
        <v>44577</v>
      </c>
      <c r="D25" s="21" t="str">
        <f t="shared" si="1"/>
        <v>Dimanche</v>
      </c>
      <c r="E25" s="28" t="str">
        <f>IF(OR(D25="Samedi",D25="Dimanche"),"",Données!$C$3)</f>
        <v/>
      </c>
      <c r="F25" s="28" t="str">
        <f>IF(OR(D25="Samedi",D25="Dimanche"),"",Données!$D$3)</f>
        <v/>
      </c>
      <c r="G25" s="28" t="str">
        <f>IF(OR(D25="Samedi",D25="Dimanche"),"",Données!$E$3)</f>
        <v/>
      </c>
      <c r="H25" s="28" t="str">
        <f>IF(OR(D25="Samedi",D25="Dimanche"),"",Données!$F$3)</f>
        <v/>
      </c>
      <c r="I25" s="20" t="str">
        <f t="shared" si="3"/>
        <v/>
      </c>
      <c r="J25" s="20">
        <f t="shared" ref="J25" si="4">IF(D25="Dimanche",SUM(J19:J23),"")</f>
        <v>7.9861111111111271E-2</v>
      </c>
      <c r="K25" s="26" t="str" cm="1">
        <f t="array" ref="K25">IF(OR(C25=$U$19:$U$31),"FERIE","")</f>
        <v/>
      </c>
      <c r="L25" s="22">
        <f>IF(D25="Dimanche",SUM(I19:I25),"")</f>
        <v>1.0298611111111113</v>
      </c>
      <c r="M25" s="66"/>
      <c r="N25" s="42"/>
      <c r="O25" s="45"/>
      <c r="P25" s="48"/>
      <c r="Q25" s="51"/>
      <c r="R25" s="51"/>
      <c r="T25" s="24" t="s">
        <v>44</v>
      </c>
      <c r="U25" s="25">
        <f>U20+49</f>
        <v>44717</v>
      </c>
      <c r="V25" s="1">
        <v>5</v>
      </c>
      <c r="W25" s="1" t="s">
        <v>27</v>
      </c>
    </row>
    <row r="26" spans="1:23" ht="14.1" customHeight="1" x14ac:dyDescent="0.2">
      <c r="A26" s="39"/>
      <c r="B26" s="40">
        <v>3</v>
      </c>
      <c r="C26" s="18">
        <f t="shared" si="0"/>
        <v>44578</v>
      </c>
      <c r="D26" s="21" t="str">
        <f t="shared" si="1"/>
        <v>Lundi</v>
      </c>
      <c r="E26" s="28">
        <v>0.34375</v>
      </c>
      <c r="F26" s="28">
        <f>IF(OR(D26="Samedi",D26="Dimanche"),"",Données!$D$3)</f>
        <v>0.51250000000000007</v>
      </c>
      <c r="G26" s="28">
        <f>IF(OR(D26="Samedi",D26="Dimanche"),"",Données!$E$3)</f>
        <v>0.53680555555555554</v>
      </c>
      <c r="H26" s="28">
        <v>0.71250000000000002</v>
      </c>
      <c r="I26" s="20">
        <f t="shared" si="3"/>
        <v>0.34444444444444455</v>
      </c>
      <c r="J26" s="20">
        <f>IF(I26-Données!$C$2&gt;0,I26-Données!$C$2,0)</f>
        <v>2.7777777777777901E-2</v>
      </c>
      <c r="K26" s="26" t="s">
        <v>57</v>
      </c>
      <c r="L26" s="22"/>
      <c r="M26" s="66"/>
      <c r="N26" s="42"/>
      <c r="O26" s="45"/>
      <c r="P26" s="48"/>
      <c r="Q26" s="51"/>
      <c r="R26" s="51"/>
      <c r="T26" s="24" t="s">
        <v>45</v>
      </c>
      <c r="U26" s="25">
        <f>U20+50</f>
        <v>44718</v>
      </c>
      <c r="V26" s="1">
        <v>6</v>
      </c>
      <c r="W26" s="1" t="s">
        <v>28</v>
      </c>
    </row>
    <row r="27" spans="1:23" ht="14.1" customHeight="1" x14ac:dyDescent="0.2">
      <c r="A27" s="39"/>
      <c r="B27" s="40"/>
      <c r="C27" s="18">
        <f t="shared" si="0"/>
        <v>44579</v>
      </c>
      <c r="D27" s="21" t="str">
        <f t="shared" si="1"/>
        <v>Mardi</v>
      </c>
      <c r="E27" s="28">
        <v>0.33333333333333331</v>
      </c>
      <c r="F27" s="28">
        <f>IF(OR(D27="Samedi",D27="Dimanche"),"",Données!$D$3)</f>
        <v>0.51250000000000007</v>
      </c>
      <c r="G27" s="28">
        <f>IF(OR(D27="Samedi",D27="Dimanche"),"",Données!$E$3)</f>
        <v>0.53680555555555554</v>
      </c>
      <c r="H27" s="28" t="str">
        <f>IF(OR(D27="Samedi",D27="Dimanche"),"",Données!$F$3)</f>
        <v>16:41</v>
      </c>
      <c r="I27" s="20">
        <f t="shared" si="3"/>
        <v>0.33750000000000008</v>
      </c>
      <c r="J27" s="20">
        <f>IF(I27-Données!$C$2&gt;0,I27-Données!$C$2,0)</f>
        <v>2.0833333333333426E-2</v>
      </c>
      <c r="K27" s="26" t="s">
        <v>57</v>
      </c>
      <c r="L27" s="22"/>
      <c r="M27" s="66"/>
      <c r="N27" s="42"/>
      <c r="O27" s="45"/>
      <c r="P27" s="48"/>
      <c r="Q27" s="51"/>
      <c r="R27" s="51"/>
      <c r="T27" s="24" t="s">
        <v>46</v>
      </c>
      <c r="U27" s="25">
        <f>DATE(B1,7,14)</f>
        <v>44756</v>
      </c>
      <c r="V27" s="1">
        <v>7</v>
      </c>
      <c r="W27" s="1" t="s">
        <v>29</v>
      </c>
    </row>
    <row r="28" spans="1:23" ht="14.1" customHeight="1" x14ac:dyDescent="0.2">
      <c r="A28" s="39"/>
      <c r="B28" s="40"/>
      <c r="C28" s="18">
        <f t="shared" si="0"/>
        <v>44580</v>
      </c>
      <c r="D28" s="21" t="str">
        <f t="shared" si="1"/>
        <v>Mercredi</v>
      </c>
      <c r="E28" s="28">
        <v>0.34375</v>
      </c>
      <c r="F28" s="28">
        <f>IF(OR(D28="Samedi",D28="Dimanche"),"",Données!$D$3)</f>
        <v>0.51250000000000007</v>
      </c>
      <c r="G28" s="28">
        <f>IF(OR(D28="Samedi",D28="Dimanche"),"",Données!$E$3)</f>
        <v>0.53680555555555554</v>
      </c>
      <c r="H28" s="28" t="str">
        <f>IF(OR(D28="Samedi",D28="Dimanche"),"",Données!$F$3)</f>
        <v>16:41</v>
      </c>
      <c r="I28" s="20">
        <f t="shared" si="3"/>
        <v>0.32708333333333339</v>
      </c>
      <c r="J28" s="20">
        <f>IF(I28-Données!$C$2&gt;0,I28-Données!$C$2,0)</f>
        <v>1.0416666666666741E-2</v>
      </c>
      <c r="K28" s="26" t="s">
        <v>57</v>
      </c>
      <c r="L28" s="22"/>
      <c r="M28" s="66"/>
      <c r="N28" s="42"/>
      <c r="O28" s="45"/>
      <c r="P28" s="48"/>
      <c r="Q28" s="51"/>
      <c r="R28" s="51"/>
      <c r="T28" s="24" t="s">
        <v>47</v>
      </c>
      <c r="U28" s="25">
        <f>DATE(B1,8,15)</f>
        <v>44788</v>
      </c>
    </row>
    <row r="29" spans="1:23" ht="14.1" customHeight="1" x14ac:dyDescent="0.2">
      <c r="A29" s="39"/>
      <c r="B29" s="40"/>
      <c r="C29" s="18">
        <f t="shared" si="0"/>
        <v>44581</v>
      </c>
      <c r="D29" s="21" t="str">
        <f t="shared" si="1"/>
        <v>Jeudi</v>
      </c>
      <c r="E29" s="28">
        <v>0.34375</v>
      </c>
      <c r="F29" s="28">
        <f>IF(OR(D29="Samedi",D29="Dimanche"),"",Données!$D$3)</f>
        <v>0.51250000000000007</v>
      </c>
      <c r="G29" s="28">
        <f>IF(OR(D29="Samedi",D29="Dimanche"),"",Données!$E$3)</f>
        <v>0.53680555555555554</v>
      </c>
      <c r="H29" s="28" t="str">
        <f>IF(OR(D29="Samedi",D29="Dimanche"),"",Données!$F$3)</f>
        <v>16:41</v>
      </c>
      <c r="I29" s="20">
        <f t="shared" si="3"/>
        <v>0.32708333333333339</v>
      </c>
      <c r="J29" s="20">
        <f>IF(I29-Données!$C$2&gt;0,I29-Données!$C$2,0)</f>
        <v>1.0416666666666741E-2</v>
      </c>
      <c r="K29" s="26" t="s">
        <v>57</v>
      </c>
      <c r="L29" s="22"/>
      <c r="M29" s="66"/>
      <c r="N29" s="42"/>
      <c r="O29" s="45"/>
      <c r="P29" s="48"/>
      <c r="Q29" s="51"/>
      <c r="R29" s="51"/>
      <c r="T29" s="24" t="s">
        <v>48</v>
      </c>
      <c r="U29" s="25">
        <f>DATE(B1,11,1)</f>
        <v>44866</v>
      </c>
    </row>
    <row r="30" spans="1:23" ht="14.1" customHeight="1" x14ac:dyDescent="0.2">
      <c r="A30" s="39"/>
      <c r="B30" s="40"/>
      <c r="C30" s="18">
        <f t="shared" si="0"/>
        <v>44582</v>
      </c>
      <c r="D30" s="21" t="str">
        <f t="shared" si="1"/>
        <v>Vendredi</v>
      </c>
      <c r="E30" s="28"/>
      <c r="F30" s="28"/>
      <c r="G30" s="28"/>
      <c r="H30" s="28"/>
      <c r="I30" s="20"/>
      <c r="J30" s="20"/>
      <c r="K30" s="26" t="s">
        <v>56</v>
      </c>
      <c r="L30" s="22"/>
      <c r="M30" s="66"/>
      <c r="N30" s="42"/>
      <c r="O30" s="45"/>
      <c r="P30" s="48"/>
      <c r="Q30" s="51"/>
      <c r="R30" s="51"/>
      <c r="T30" s="24" t="s">
        <v>49</v>
      </c>
      <c r="U30" s="25">
        <f>DATE(B1,11,11)</f>
        <v>44876</v>
      </c>
    </row>
    <row r="31" spans="1:23" ht="14.1" customHeight="1" x14ac:dyDescent="0.2">
      <c r="A31" s="39"/>
      <c r="B31" s="40"/>
      <c r="C31" s="18">
        <f t="shared" si="0"/>
        <v>44583</v>
      </c>
      <c r="D31" s="21" t="str">
        <f t="shared" si="1"/>
        <v>Samedi</v>
      </c>
      <c r="E31" s="28" t="str">
        <f>IF(OR(D31="Samedi",D31="Dimanche"),"",Données!$C$3)</f>
        <v/>
      </c>
      <c r="F31" s="28" t="str">
        <f>IF(OR(D31="Samedi",D31="Dimanche"),"",Données!$D$3)</f>
        <v/>
      </c>
      <c r="G31" s="28" t="str">
        <f>IF(OR(D31="Samedi",D31="Dimanche"),"",Données!$E$3)</f>
        <v/>
      </c>
      <c r="H31" s="28" t="str">
        <f>IF(OR(D31="Samedi",D31="Dimanche"),"",Données!$F$3)</f>
        <v/>
      </c>
      <c r="I31" s="20" t="str">
        <f t="shared" si="3"/>
        <v/>
      </c>
      <c r="J31" s="20"/>
      <c r="K31" s="26" t="str" cm="1">
        <f t="array" ref="K31">IF(OR(C31=$U$19:$U$31),"FERIE","")</f>
        <v/>
      </c>
      <c r="L31" s="22"/>
      <c r="M31" s="66"/>
      <c r="N31" s="42"/>
      <c r="O31" s="45"/>
      <c r="P31" s="48"/>
      <c r="Q31" s="51"/>
      <c r="R31" s="51"/>
      <c r="T31" s="24" t="s">
        <v>50</v>
      </c>
      <c r="U31" s="25">
        <f>DATE(B1,12,25)</f>
        <v>44920</v>
      </c>
    </row>
    <row r="32" spans="1:23" ht="14.1" customHeight="1" x14ac:dyDescent="0.2">
      <c r="A32" s="39"/>
      <c r="B32" s="40"/>
      <c r="C32" s="18">
        <f t="shared" si="0"/>
        <v>44584</v>
      </c>
      <c r="D32" s="21" t="str">
        <f t="shared" si="1"/>
        <v>Dimanche</v>
      </c>
      <c r="E32" s="28" t="str">
        <f>IF(OR(D32="Samedi",D32="Dimanche"),"",Données!$C$3)</f>
        <v/>
      </c>
      <c r="F32" s="28" t="str">
        <f>IF(OR(D32="Samedi",D32="Dimanche"),"",Données!$D$3)</f>
        <v/>
      </c>
      <c r="G32" s="28" t="str">
        <f>IF(OR(D32="Samedi",D32="Dimanche"),"",Données!$E$3)</f>
        <v/>
      </c>
      <c r="H32" s="28" t="str">
        <f>IF(OR(D32="Samedi",D32="Dimanche"),"",Données!$F$3)</f>
        <v/>
      </c>
      <c r="I32" s="20" t="str">
        <f t="shared" si="3"/>
        <v/>
      </c>
      <c r="J32" s="20">
        <f t="shared" ref="J32" si="5">IF(D32="Dimanche",SUM(J26:J30),"")</f>
        <v>6.9444444444444808E-2</v>
      </c>
      <c r="K32" s="26" t="str" cm="1">
        <f t="array" ref="K32">IF(OR(C32=$U$19:$U$31),"FERIE","")</f>
        <v/>
      </c>
      <c r="L32" s="22">
        <f>IF(D32="Dimanche",SUM(I26:I32),"")</f>
        <v>1.3361111111111115</v>
      </c>
      <c r="M32" s="66"/>
      <c r="N32" s="42"/>
      <c r="O32" s="45"/>
      <c r="P32" s="48"/>
      <c r="Q32" s="51"/>
      <c r="R32" s="51"/>
    </row>
    <row r="33" spans="1:20" ht="14.1" customHeight="1" x14ac:dyDescent="0.2">
      <c r="A33" s="39"/>
      <c r="B33" s="40">
        <v>4</v>
      </c>
      <c r="C33" s="18">
        <f t="shared" si="0"/>
        <v>44585</v>
      </c>
      <c r="D33" s="21" t="str">
        <f t="shared" si="1"/>
        <v>Lundi</v>
      </c>
      <c r="E33" s="28">
        <v>0.34375</v>
      </c>
      <c r="F33" s="28">
        <f>IF(OR(D33="Samedi",D33="Dimanche"),"",Données!$D$3)</f>
        <v>0.51250000000000007</v>
      </c>
      <c r="G33" s="28">
        <f>IF(OR(D33="Samedi",D33="Dimanche"),"",Données!$E$3)</f>
        <v>0.53680555555555554</v>
      </c>
      <c r="H33" s="28">
        <v>0.7055555555555556</v>
      </c>
      <c r="I33" s="20">
        <f t="shared" si="3"/>
        <v>0.33750000000000013</v>
      </c>
      <c r="J33" s="20">
        <f>IF(I33-Données!$C$2&gt;0,I33-Données!$C$2,0)</f>
        <v>2.0833333333333481E-2</v>
      </c>
      <c r="K33" s="38" t="s">
        <v>58</v>
      </c>
      <c r="L33" s="22"/>
      <c r="M33" s="66"/>
      <c r="N33" s="42"/>
      <c r="O33" s="45"/>
      <c r="P33" s="48"/>
      <c r="Q33" s="51"/>
      <c r="R33" s="51"/>
    </row>
    <row r="34" spans="1:20" ht="14.1" customHeight="1" x14ac:dyDescent="0.2">
      <c r="A34" s="39"/>
      <c r="B34" s="40"/>
      <c r="C34" s="18">
        <f t="shared" si="0"/>
        <v>44586</v>
      </c>
      <c r="D34" s="21" t="str">
        <f t="shared" si="1"/>
        <v>Mardi</v>
      </c>
      <c r="E34" s="28">
        <v>0.33333333333333331</v>
      </c>
      <c r="F34" s="28">
        <f>IF(OR(D34="Samedi",D34="Dimanche"),"",Données!$D$3)</f>
        <v>0.51250000000000007</v>
      </c>
      <c r="G34" s="28">
        <f>IF(OR(D34="Samedi",D34="Dimanche"),"",Données!$E$3)</f>
        <v>0.53680555555555554</v>
      </c>
      <c r="H34" s="28">
        <v>0.7090277777777777</v>
      </c>
      <c r="I34" s="20">
        <f t="shared" si="3"/>
        <v>0.35138888888888892</v>
      </c>
      <c r="J34" s="20">
        <f>IF(I34-Données!$C$2&gt;0,I34-Données!$C$2,0)</f>
        <v>3.4722222222222265E-2</v>
      </c>
      <c r="K34" s="38" t="s">
        <v>58</v>
      </c>
      <c r="L34" s="22"/>
      <c r="M34" s="66"/>
      <c r="N34" s="42"/>
      <c r="O34" s="45"/>
      <c r="P34" s="48"/>
      <c r="Q34" s="51"/>
      <c r="R34" s="51"/>
    </row>
    <row r="35" spans="1:20" ht="14.1" customHeight="1" x14ac:dyDescent="0.2">
      <c r="A35" s="39"/>
      <c r="B35" s="40"/>
      <c r="C35" s="18">
        <f t="shared" si="0"/>
        <v>44587</v>
      </c>
      <c r="D35" s="21" t="str">
        <f t="shared" si="1"/>
        <v>Mercredi</v>
      </c>
      <c r="E35" s="28">
        <v>0.34375</v>
      </c>
      <c r="F35" s="28">
        <f>IF(OR(D35="Samedi",D35="Dimanche"),"",Données!$D$3)</f>
        <v>0.51250000000000007</v>
      </c>
      <c r="G35" s="28">
        <f>IF(OR(D35="Samedi",D35="Dimanche"),"",Données!$E$3)</f>
        <v>0.53680555555555554</v>
      </c>
      <c r="H35" s="28">
        <v>0.66736111111111107</v>
      </c>
      <c r="I35" s="20">
        <f t="shared" si="3"/>
        <v>0.2993055555555556</v>
      </c>
      <c r="J35" s="20">
        <f>IF(I35-Données!$C$2&gt;0,I35-Données!$C$2,0)</f>
        <v>0</v>
      </c>
      <c r="K35" s="38" t="s">
        <v>58</v>
      </c>
      <c r="L35" s="22"/>
      <c r="M35" s="66"/>
      <c r="N35" s="42"/>
      <c r="O35" s="45"/>
      <c r="P35" s="48"/>
      <c r="Q35" s="51"/>
      <c r="R35" s="51"/>
    </row>
    <row r="36" spans="1:20" ht="14.1" customHeight="1" x14ac:dyDescent="0.2">
      <c r="A36" s="39"/>
      <c r="B36" s="40"/>
      <c r="C36" s="18">
        <f t="shared" si="0"/>
        <v>44588</v>
      </c>
      <c r="D36" s="21" t="str">
        <f t="shared" si="1"/>
        <v>Jeudi</v>
      </c>
      <c r="E36" s="28">
        <v>0.33333333333333331</v>
      </c>
      <c r="F36" s="28">
        <f>IF(OR(D36="Samedi",D36="Dimanche"),"",Données!$D$3)</f>
        <v>0.51250000000000007</v>
      </c>
      <c r="G36" s="28">
        <f>IF(OR(D36="Samedi",D36="Dimanche"),"",Données!$E$3)</f>
        <v>0.53680555555555554</v>
      </c>
      <c r="H36" s="28">
        <v>0.7090277777777777</v>
      </c>
      <c r="I36" s="20">
        <f t="shared" si="3"/>
        <v>0.35138888888888892</v>
      </c>
      <c r="J36" s="20">
        <f>IF(I36-Données!$C$2&gt;0,I36-Données!$C$2,0)</f>
        <v>3.4722222222222265E-2</v>
      </c>
      <c r="K36" s="38" t="s">
        <v>58</v>
      </c>
      <c r="L36" s="22"/>
      <c r="M36" s="66"/>
      <c r="N36" s="42"/>
      <c r="O36" s="45"/>
      <c r="P36" s="48"/>
      <c r="Q36" s="51"/>
      <c r="R36" s="51"/>
    </row>
    <row r="37" spans="1:20" ht="14.1" customHeight="1" x14ac:dyDescent="0.2">
      <c r="A37" s="39"/>
      <c r="B37" s="40"/>
      <c r="C37" s="18">
        <f t="shared" si="0"/>
        <v>44589</v>
      </c>
      <c r="D37" s="21" t="str">
        <f t="shared" si="1"/>
        <v>Vendredi</v>
      </c>
      <c r="E37" s="28"/>
      <c r="F37" s="28"/>
      <c r="G37" s="28"/>
      <c r="H37" s="28"/>
      <c r="I37" s="20"/>
      <c r="J37" s="20"/>
      <c r="K37" s="26" t="s">
        <v>56</v>
      </c>
      <c r="L37" s="22"/>
      <c r="M37" s="66"/>
      <c r="N37" s="42"/>
      <c r="O37" s="45"/>
      <c r="P37" s="48"/>
      <c r="Q37" s="51"/>
      <c r="R37" s="51"/>
    </row>
    <row r="38" spans="1:20" ht="14.1" customHeight="1" x14ac:dyDescent="0.2">
      <c r="A38" s="39"/>
      <c r="B38" s="40"/>
      <c r="C38" s="18">
        <f t="shared" si="0"/>
        <v>44590</v>
      </c>
      <c r="D38" s="21" t="str">
        <f t="shared" si="1"/>
        <v>Samedi</v>
      </c>
      <c r="E38" s="28" t="str">
        <f>IF(OR(D38="Samedi",D38="Dimanche"),"",Données!$C$3)</f>
        <v/>
      </c>
      <c r="F38" s="28" t="str">
        <f>IF(OR(D38="Samedi",D38="Dimanche"),"",Données!$D$3)</f>
        <v/>
      </c>
      <c r="G38" s="28" t="str">
        <f>IF(OR(D38="Samedi",D38="Dimanche"),"",Données!$E$3)</f>
        <v/>
      </c>
      <c r="H38" s="28" t="str">
        <f>IF(OR(D38="Samedi",D38="Dimanche"),"",Données!$F$3)</f>
        <v/>
      </c>
      <c r="I38" s="20" t="str">
        <f t="shared" si="3"/>
        <v/>
      </c>
      <c r="J38" s="20"/>
      <c r="K38" s="26" t="str" cm="1">
        <f t="array" ref="K38">IF(OR(C38=$U$19:$U$31),"FERIE","")</f>
        <v/>
      </c>
      <c r="L38" s="22"/>
      <c r="M38" s="66"/>
      <c r="N38" s="42"/>
      <c r="O38" s="45"/>
      <c r="P38" s="48"/>
      <c r="Q38" s="51"/>
      <c r="R38" s="51"/>
    </row>
    <row r="39" spans="1:20" ht="14.1" customHeight="1" x14ac:dyDescent="0.2">
      <c r="A39" s="39"/>
      <c r="B39" s="40"/>
      <c r="C39" s="18">
        <f t="shared" si="0"/>
        <v>44591</v>
      </c>
      <c r="D39" s="21" t="str">
        <f t="shared" si="1"/>
        <v>Dimanche</v>
      </c>
      <c r="E39" s="28" t="str">
        <f>IF(OR(D39="Samedi",D39="Dimanche"),"",Données!$C$3)</f>
        <v/>
      </c>
      <c r="F39" s="28" t="str">
        <f>IF(OR(D39="Samedi",D39="Dimanche"),"",Données!$D$3)</f>
        <v/>
      </c>
      <c r="G39" s="28" t="str">
        <f>IF(OR(D39="Samedi",D39="Dimanche"),"",Données!$E$3)</f>
        <v/>
      </c>
      <c r="H39" s="28" t="str">
        <f>IF(OR(D39="Samedi",D39="Dimanche"),"",Données!$F$3)</f>
        <v/>
      </c>
      <c r="I39" s="20" t="str">
        <f t="shared" si="3"/>
        <v/>
      </c>
      <c r="J39" s="20">
        <f t="shared" ref="J39" si="6">IF(D39="Dimanche",SUM(J33:J37),"")</f>
        <v>9.0277777777778012E-2</v>
      </c>
      <c r="K39" s="26" t="str" cm="1">
        <f t="array" ref="K39">IF(OR(C39=$U$19:$U$31),"FERIE","")</f>
        <v/>
      </c>
      <c r="L39" s="22">
        <f>IF(D39="Dimanche",SUM(I33:I39),"")</f>
        <v>1.3395833333333336</v>
      </c>
      <c r="M39" s="66"/>
      <c r="N39" s="42"/>
      <c r="O39" s="45"/>
      <c r="P39" s="48"/>
      <c r="Q39" s="51"/>
      <c r="R39" s="51"/>
      <c r="T39" s="1" t="str" cm="1">
        <f t="array" ref="T39">IF(OR(K10=$U$19:$U$31),"ferie","")</f>
        <v/>
      </c>
    </row>
    <row r="40" spans="1:20" ht="14.1" customHeight="1" x14ac:dyDescent="0.2">
      <c r="A40" s="39"/>
      <c r="B40" s="40">
        <v>5</v>
      </c>
      <c r="C40" s="18">
        <f t="shared" si="0"/>
        <v>44592</v>
      </c>
      <c r="D40" s="21" t="str">
        <f t="shared" si="1"/>
        <v>Lundi</v>
      </c>
      <c r="E40" s="28">
        <v>0.34375</v>
      </c>
      <c r="F40" s="28">
        <f>IF(OR(D40="Samedi",D40="Dimanche"),"",Données!$D$3)</f>
        <v>0.51250000000000007</v>
      </c>
      <c r="G40" s="28">
        <f>IF(OR(D40="Samedi",D40="Dimanche"),"",Données!$E$3)</f>
        <v>0.53680555555555554</v>
      </c>
      <c r="H40" s="28" t="str">
        <f>IF(OR(D40="Samedi",D40="Dimanche"),"",Données!$F$3)</f>
        <v>16:41</v>
      </c>
      <c r="I40" s="20">
        <f t="shared" si="3"/>
        <v>0.32708333333333339</v>
      </c>
      <c r="J40" s="20">
        <f>IF(I40-Données!$C$2&gt;0,I40-Données!$C$2,0)</f>
        <v>1.0416666666666741E-2</v>
      </c>
      <c r="K40" s="26" t="s">
        <v>57</v>
      </c>
      <c r="L40" s="22"/>
      <c r="M40" s="67"/>
      <c r="N40" s="43"/>
      <c r="O40" s="46"/>
      <c r="P40" s="49"/>
      <c r="Q40" s="52"/>
      <c r="R40" s="52"/>
      <c r="T40" s="1" t="str" cm="1">
        <f t="array" ref="T40">IF(OR(K12=U19:U31),"ferie","")</f>
        <v/>
      </c>
    </row>
    <row r="41" spans="1:20" ht="14.1" customHeight="1" x14ac:dyDescent="0.2">
      <c r="A41" s="39" t="str">
        <f t="shared" ref="A41" si="7">VLOOKUP(MONTH($C41),$V$8:$W$19,2,0)</f>
        <v>FEVRIER</v>
      </c>
      <c r="B41" s="40"/>
      <c r="C41" s="18">
        <f t="shared" si="0"/>
        <v>44593</v>
      </c>
      <c r="D41" s="21" t="str">
        <f t="shared" si="1"/>
        <v>Mardi</v>
      </c>
      <c r="E41" s="28">
        <v>0.34375</v>
      </c>
      <c r="F41" s="28">
        <f>IF(OR(D41="Samedi",D41="Dimanche"),"",Données!$D$3)</f>
        <v>0.51250000000000007</v>
      </c>
      <c r="G41" s="28">
        <f>IF(OR(D41="Samedi",D41="Dimanche"),"",Données!$E$3)</f>
        <v>0.53680555555555554</v>
      </c>
      <c r="H41" s="28">
        <v>0.7090277777777777</v>
      </c>
      <c r="I41" s="20">
        <f t="shared" si="3"/>
        <v>0.34097222222222223</v>
      </c>
      <c r="J41" s="20">
        <f>IF(I41-Données!$C$2&gt;0,I41-Données!$C$2,0)</f>
        <v>2.430555555555558E-2</v>
      </c>
      <c r="K41" s="26" t="s">
        <v>57</v>
      </c>
      <c r="L41" s="22"/>
      <c r="M41" s="58">
        <f>SUMIF(K41:K68,"HCR",J41:J68)</f>
        <v>0</v>
      </c>
      <c r="N41" s="58">
        <f>SUMIF(K41:K68,"HPL",J41:J68)</f>
        <v>0.2604166666666678</v>
      </c>
      <c r="O41" s="59">
        <f>N41*24</f>
        <v>6.2500000000000266</v>
      </c>
      <c r="P41" s="60"/>
      <c r="Q41" s="61"/>
      <c r="R41" s="60">
        <f>O41-(P41+Q41)</f>
        <v>6.2500000000000266</v>
      </c>
    </row>
    <row r="42" spans="1:20" ht="14.1" customHeight="1" x14ac:dyDescent="0.2">
      <c r="A42" s="39"/>
      <c r="B42" s="40"/>
      <c r="C42" s="18">
        <f t="shared" si="0"/>
        <v>44594</v>
      </c>
      <c r="D42" s="21" t="str">
        <f t="shared" si="1"/>
        <v>Mercredi</v>
      </c>
      <c r="E42" s="28">
        <v>0.34375</v>
      </c>
      <c r="F42" s="28">
        <f>IF(OR(D42="Samedi",D42="Dimanche"),"",Données!$D$3)</f>
        <v>0.51250000000000007</v>
      </c>
      <c r="G42" s="28">
        <f>IF(OR(D42="Samedi",D42="Dimanche"),"",Données!$E$3)</f>
        <v>0.53680555555555554</v>
      </c>
      <c r="H42" s="28">
        <v>0.72291666666666676</v>
      </c>
      <c r="I42" s="20">
        <f t="shared" si="3"/>
        <v>0.35486111111111129</v>
      </c>
      <c r="J42" s="20">
        <f>IF(I42-Données!$C$2&gt;0,I42-Données!$C$2,0)</f>
        <v>3.8194444444444642E-2</v>
      </c>
      <c r="K42" s="26" t="s">
        <v>57</v>
      </c>
      <c r="L42" s="22"/>
      <c r="M42" s="58"/>
      <c r="N42" s="58"/>
      <c r="O42" s="59"/>
      <c r="P42" s="60"/>
      <c r="Q42" s="61"/>
      <c r="R42" s="61"/>
    </row>
    <row r="43" spans="1:20" ht="14.1" customHeight="1" x14ac:dyDescent="0.2">
      <c r="A43" s="39"/>
      <c r="B43" s="40"/>
      <c r="C43" s="18">
        <f t="shared" si="0"/>
        <v>44595</v>
      </c>
      <c r="D43" s="21" t="str">
        <f t="shared" si="1"/>
        <v>Jeudi</v>
      </c>
      <c r="E43" s="28">
        <f>IF(OR(D43="Samedi",D43="Dimanche"),"",Données!$C$3)</f>
        <v>0.35416666666666669</v>
      </c>
      <c r="F43" s="28">
        <f>IF(OR(D43="Samedi",D43="Dimanche"),"",Données!$D$3)</f>
        <v>0.51250000000000007</v>
      </c>
      <c r="G43" s="28">
        <f>IF(OR(D43="Samedi",D43="Dimanche"),"",Données!$E$3)</f>
        <v>0.53680555555555554</v>
      </c>
      <c r="H43" s="28" t="str">
        <f>IF(OR(D43="Samedi",D43="Dimanche"),"",Données!$F$3)</f>
        <v>16:41</v>
      </c>
      <c r="I43" s="20">
        <f t="shared" si="3"/>
        <v>0.31666666666666671</v>
      </c>
      <c r="J43" s="20">
        <f>IF(I43-Données!$C$2&gt;0,I43-Données!$C$2,0)</f>
        <v>5.5511151231257827E-17</v>
      </c>
      <c r="K43" s="26" t="s">
        <v>57</v>
      </c>
      <c r="L43" s="22"/>
      <c r="M43" s="58"/>
      <c r="N43" s="58"/>
      <c r="O43" s="59"/>
      <c r="P43" s="60"/>
      <c r="Q43" s="61"/>
      <c r="R43" s="61"/>
    </row>
    <row r="44" spans="1:20" ht="14.1" customHeight="1" x14ac:dyDescent="0.2">
      <c r="A44" s="39"/>
      <c r="B44" s="40"/>
      <c r="C44" s="18">
        <f t="shared" si="0"/>
        <v>44596</v>
      </c>
      <c r="D44" s="21" t="str">
        <f t="shared" si="1"/>
        <v>Vendredi</v>
      </c>
      <c r="E44" s="28"/>
      <c r="F44" s="28"/>
      <c r="G44" s="28"/>
      <c r="H44" s="28"/>
      <c r="I44" s="20"/>
      <c r="J44" s="20"/>
      <c r="K44" s="26" t="s">
        <v>56</v>
      </c>
      <c r="L44" s="22"/>
      <c r="M44" s="58"/>
      <c r="N44" s="58"/>
      <c r="O44" s="59"/>
      <c r="P44" s="60"/>
      <c r="Q44" s="61"/>
      <c r="R44" s="61"/>
    </row>
    <row r="45" spans="1:20" ht="14.1" customHeight="1" x14ac:dyDescent="0.2">
      <c r="A45" s="39"/>
      <c r="B45" s="40"/>
      <c r="C45" s="18">
        <f t="shared" si="0"/>
        <v>44597</v>
      </c>
      <c r="D45" s="21" t="str">
        <f t="shared" si="1"/>
        <v>Samedi</v>
      </c>
      <c r="E45" s="28" t="str">
        <f>IF(OR(D45="Samedi",D45="Dimanche"),"",Données!$C$3)</f>
        <v/>
      </c>
      <c r="F45" s="28" t="str">
        <f>IF(OR(D45="Samedi",D45="Dimanche"),"",Données!$D$3)</f>
        <v/>
      </c>
      <c r="G45" s="28" t="str">
        <f>IF(OR(D45="Samedi",D45="Dimanche"),"",Données!$E$3)</f>
        <v/>
      </c>
      <c r="H45" s="28" t="str">
        <f>IF(OR(D45="Samedi",D45="Dimanche"),"",Données!$F$3)</f>
        <v/>
      </c>
      <c r="I45" s="20" t="str">
        <f t="shared" si="3"/>
        <v/>
      </c>
      <c r="J45" s="20"/>
      <c r="K45" s="26" t="str" cm="1">
        <f t="array" ref="K45">IF(OR(C45=$U$19:$U$31),"FERIE","")</f>
        <v/>
      </c>
      <c r="L45" s="22"/>
      <c r="M45" s="58"/>
      <c r="N45" s="58"/>
      <c r="O45" s="59"/>
      <c r="P45" s="60"/>
      <c r="Q45" s="61"/>
      <c r="R45" s="61"/>
    </row>
    <row r="46" spans="1:20" ht="14.1" customHeight="1" x14ac:dyDescent="0.2">
      <c r="A46" s="39"/>
      <c r="B46" s="40"/>
      <c r="C46" s="18">
        <f t="shared" si="0"/>
        <v>44598</v>
      </c>
      <c r="D46" s="21" t="str">
        <f t="shared" si="1"/>
        <v>Dimanche</v>
      </c>
      <c r="E46" s="28" t="str">
        <f>IF(OR(D46="Samedi",D46="Dimanche"),"",Données!$C$3)</f>
        <v/>
      </c>
      <c r="F46" s="28" t="str">
        <f>IF(OR(D46="Samedi",D46="Dimanche"),"",Données!$D$3)</f>
        <v/>
      </c>
      <c r="G46" s="28" t="str">
        <f>IF(OR(D46="Samedi",D46="Dimanche"),"",Données!$E$3)</f>
        <v/>
      </c>
      <c r="H46" s="28" t="str">
        <f>IF(OR(D46="Samedi",D46="Dimanche"),"",Données!$F$3)</f>
        <v/>
      </c>
      <c r="I46" s="20" t="str">
        <f t="shared" si="3"/>
        <v/>
      </c>
      <c r="J46" s="20">
        <f t="shared" ref="J46:J109" si="8">IF(D46="Dimanche",SUM(J40:J44),"")</f>
        <v>7.2916666666667018E-2</v>
      </c>
      <c r="K46" s="26" t="str" cm="1">
        <f t="array" ref="K46">IF(OR(C46=$U$19:$U$31),"FERIE","")</f>
        <v/>
      </c>
      <c r="L46" s="22">
        <f t="shared" ref="L46" si="9">IF(D46="Dimanche",SUM(I40:I46),"")</f>
        <v>1.3395833333333336</v>
      </c>
      <c r="M46" s="58"/>
      <c r="N46" s="58"/>
      <c r="O46" s="59"/>
      <c r="P46" s="60"/>
      <c r="Q46" s="61"/>
      <c r="R46" s="61"/>
    </row>
    <row r="47" spans="1:20" ht="14.1" customHeight="1" x14ac:dyDescent="0.2">
      <c r="A47" s="39"/>
      <c r="B47" s="40">
        <v>6</v>
      </c>
      <c r="C47" s="18">
        <f t="shared" si="0"/>
        <v>44599</v>
      </c>
      <c r="D47" s="21" t="str">
        <f t="shared" si="1"/>
        <v>Lundi</v>
      </c>
      <c r="E47" s="28">
        <f>IF(OR(D47="Samedi",D47="Dimanche"),"",Données!$C$3)</f>
        <v>0.35416666666666669</v>
      </c>
      <c r="F47" s="28">
        <f>IF(OR(D47="Samedi",D47="Dimanche"),"",Données!$D$3)</f>
        <v>0.51250000000000007</v>
      </c>
      <c r="G47" s="28">
        <f>IF(OR(D47="Samedi",D47="Dimanche"),"",Données!$E$3)</f>
        <v>0.53680555555555554</v>
      </c>
      <c r="H47" s="28" t="str">
        <f>IF(OR(D47="Samedi",D47="Dimanche"),"",Données!$F$3)</f>
        <v>16:41</v>
      </c>
      <c r="I47" s="20">
        <f t="shared" si="3"/>
        <v>0.31666666666666671</v>
      </c>
      <c r="J47" s="20">
        <f>IF(I47-Données!$C$2&gt;0,I47-Données!$C$2,0)</f>
        <v>5.5511151231257827E-17</v>
      </c>
      <c r="K47" s="26" t="s">
        <v>59</v>
      </c>
      <c r="L47" s="22"/>
      <c r="M47" s="58"/>
      <c r="N47" s="58"/>
      <c r="O47" s="59"/>
      <c r="P47" s="60"/>
      <c r="Q47" s="61"/>
      <c r="R47" s="61"/>
    </row>
    <row r="48" spans="1:20" ht="14.1" customHeight="1" x14ac:dyDescent="0.2">
      <c r="A48" s="39"/>
      <c r="B48" s="40"/>
      <c r="C48" s="18">
        <f t="shared" si="0"/>
        <v>44600</v>
      </c>
      <c r="D48" s="21" t="str">
        <f t="shared" si="1"/>
        <v>Mardi</v>
      </c>
      <c r="E48" s="28"/>
      <c r="F48" s="28"/>
      <c r="G48" s="28"/>
      <c r="H48" s="28"/>
      <c r="I48" s="20"/>
      <c r="J48" s="20">
        <f>IF(I48-Données!$C$2&gt;0,I48-Données!$C$2,0)</f>
        <v>0</v>
      </c>
      <c r="K48" s="26" t="s">
        <v>60</v>
      </c>
      <c r="L48" s="22"/>
      <c r="M48" s="58"/>
      <c r="N48" s="58"/>
      <c r="O48" s="59"/>
      <c r="P48" s="60"/>
      <c r="Q48" s="61"/>
      <c r="R48" s="61"/>
    </row>
    <row r="49" spans="1:18" ht="14.1" customHeight="1" x14ac:dyDescent="0.2">
      <c r="A49" s="39"/>
      <c r="B49" s="40"/>
      <c r="C49" s="18">
        <f t="shared" si="0"/>
        <v>44601</v>
      </c>
      <c r="D49" s="21" t="str">
        <f t="shared" si="1"/>
        <v>Mercredi</v>
      </c>
      <c r="E49" s="28"/>
      <c r="F49" s="28"/>
      <c r="G49" s="28"/>
      <c r="H49" s="28"/>
      <c r="I49" s="20"/>
      <c r="J49" s="20">
        <f>IF(I49-Données!$C$2&gt;0,I49-Données!$C$2,0)</f>
        <v>0</v>
      </c>
      <c r="K49" s="26" t="s">
        <v>60</v>
      </c>
      <c r="L49" s="22"/>
      <c r="M49" s="58"/>
      <c r="N49" s="58"/>
      <c r="O49" s="59"/>
      <c r="P49" s="60"/>
      <c r="Q49" s="61"/>
      <c r="R49" s="61"/>
    </row>
    <row r="50" spans="1:18" ht="14.1" customHeight="1" x14ac:dyDescent="0.2">
      <c r="A50" s="39"/>
      <c r="B50" s="40"/>
      <c r="C50" s="18">
        <f t="shared" si="0"/>
        <v>44602</v>
      </c>
      <c r="D50" s="21" t="str">
        <f t="shared" si="1"/>
        <v>Jeudi</v>
      </c>
      <c r="E50" s="28"/>
      <c r="F50" s="28"/>
      <c r="G50" s="28"/>
      <c r="H50" s="28"/>
      <c r="I50" s="20"/>
      <c r="J50" s="20">
        <f>IF(I50-Données!$C$2&gt;0,I50-Données!$C$2,0)</f>
        <v>0</v>
      </c>
      <c r="K50" s="26" t="s">
        <v>60</v>
      </c>
      <c r="L50" s="22"/>
      <c r="M50" s="58"/>
      <c r="N50" s="58"/>
      <c r="O50" s="59"/>
      <c r="P50" s="60"/>
      <c r="Q50" s="61"/>
      <c r="R50" s="61"/>
    </row>
    <row r="51" spans="1:18" ht="14.1" customHeight="1" x14ac:dyDescent="0.2">
      <c r="A51" s="39"/>
      <c r="B51" s="40"/>
      <c r="C51" s="18">
        <f t="shared" si="0"/>
        <v>44603</v>
      </c>
      <c r="D51" s="21" t="str">
        <f t="shared" si="1"/>
        <v>Vendredi</v>
      </c>
      <c r="E51" s="28"/>
      <c r="F51" s="28"/>
      <c r="G51" s="28"/>
      <c r="H51" s="28"/>
      <c r="I51" s="20"/>
      <c r="J51" s="20">
        <f>IF(I51-Données!$C$2&gt;0,I51-Données!$C$2,0)</f>
        <v>0</v>
      </c>
      <c r="K51" s="26" t="s">
        <v>60</v>
      </c>
      <c r="L51" s="22"/>
      <c r="M51" s="58"/>
      <c r="N51" s="58"/>
      <c r="O51" s="59"/>
      <c r="P51" s="60"/>
      <c r="Q51" s="61"/>
      <c r="R51" s="61"/>
    </row>
    <row r="52" spans="1:18" ht="14.1" customHeight="1" x14ac:dyDescent="0.2">
      <c r="A52" s="39"/>
      <c r="B52" s="40"/>
      <c r="C52" s="18">
        <f t="shared" si="0"/>
        <v>44604</v>
      </c>
      <c r="D52" s="21" t="str">
        <f t="shared" si="1"/>
        <v>Samedi</v>
      </c>
      <c r="E52" s="28" t="str">
        <f>IF(OR(D52="Samedi",D52="Dimanche"),"",Données!$C$3)</f>
        <v/>
      </c>
      <c r="F52" s="28" t="str">
        <f>IF(OR(D52="Samedi",D52="Dimanche"),"",Données!$D$3)</f>
        <v/>
      </c>
      <c r="G52" s="28" t="str">
        <f>IF(OR(D52="Samedi",D52="Dimanche"),"",Données!$E$3)</f>
        <v/>
      </c>
      <c r="H52" s="28" t="str">
        <f>IF(OR(D52="Samedi",D52="Dimanche"),"",Données!$F$3)</f>
        <v/>
      </c>
      <c r="I52" s="20" t="str">
        <f t="shared" si="3"/>
        <v/>
      </c>
      <c r="J52" s="20"/>
      <c r="K52" s="26" t="str" cm="1">
        <f t="array" ref="K52">IF(OR(C52=$U$19:$U$31),"FERIE","")</f>
        <v/>
      </c>
      <c r="L52" s="22"/>
      <c r="M52" s="58"/>
      <c r="N52" s="58"/>
      <c r="O52" s="59"/>
      <c r="P52" s="60"/>
      <c r="Q52" s="61"/>
      <c r="R52" s="61"/>
    </row>
    <row r="53" spans="1:18" ht="14.1" customHeight="1" x14ac:dyDescent="0.2">
      <c r="A53" s="39"/>
      <c r="B53" s="40"/>
      <c r="C53" s="18">
        <f t="shared" si="0"/>
        <v>44605</v>
      </c>
      <c r="D53" s="21" t="str">
        <f t="shared" si="1"/>
        <v>Dimanche</v>
      </c>
      <c r="E53" s="28" t="str">
        <f>IF(OR(D53="Samedi",D53="Dimanche"),"",Données!$C$3)</f>
        <v/>
      </c>
      <c r="F53" s="28" t="str">
        <f>IF(OR(D53="Samedi",D53="Dimanche"),"",Données!$D$3)</f>
        <v/>
      </c>
      <c r="G53" s="28" t="str">
        <f>IF(OR(D53="Samedi",D53="Dimanche"),"",Données!$E$3)</f>
        <v/>
      </c>
      <c r="H53" s="28" t="str">
        <f>IF(OR(D53="Samedi",D53="Dimanche"),"",Données!$F$3)</f>
        <v/>
      </c>
      <c r="I53" s="20" t="str">
        <f t="shared" si="3"/>
        <v/>
      </c>
      <c r="J53" s="20">
        <f t="shared" si="8"/>
        <v>5.5511151231257827E-17</v>
      </c>
      <c r="K53" s="26" t="str" cm="1">
        <f t="array" ref="K53">IF(OR(C53=$U$19:$U$31),"FERIE","")</f>
        <v/>
      </c>
      <c r="L53" s="22">
        <f t="shared" ref="L53" si="10">IF(D53="Dimanche",SUM(I47:I53),"")</f>
        <v>0.31666666666666671</v>
      </c>
      <c r="M53" s="58"/>
      <c r="N53" s="58"/>
      <c r="O53" s="59"/>
      <c r="P53" s="60"/>
      <c r="Q53" s="61"/>
      <c r="R53" s="61"/>
    </row>
    <row r="54" spans="1:18" ht="14.1" customHeight="1" x14ac:dyDescent="0.2">
      <c r="A54" s="39"/>
      <c r="B54" s="40">
        <v>7</v>
      </c>
      <c r="C54" s="18">
        <f t="shared" si="0"/>
        <v>44606</v>
      </c>
      <c r="D54" s="21" t="str">
        <f t="shared" si="1"/>
        <v>Lundi</v>
      </c>
      <c r="E54" s="28">
        <v>0.33333333333333331</v>
      </c>
      <c r="F54" s="28">
        <f>IF(OR(D54="Samedi",D54="Dimanche"),"",Données!$D$3)</f>
        <v>0.51250000000000007</v>
      </c>
      <c r="G54" s="28">
        <f>IF(OR(D54="Samedi",D54="Dimanche"),"",Données!$E$3)</f>
        <v>0.53680555555555554</v>
      </c>
      <c r="H54" s="28">
        <v>0.72638888888888886</v>
      </c>
      <c r="I54" s="20">
        <f t="shared" si="3"/>
        <v>0.36875000000000008</v>
      </c>
      <c r="J54" s="20">
        <f>IF(I54-Données!$C$2&gt;0,I54-Données!$C$2,0)</f>
        <v>5.2083333333333426E-2</v>
      </c>
      <c r="K54" s="26" t="s">
        <v>57</v>
      </c>
      <c r="L54" s="22"/>
      <c r="M54" s="58"/>
      <c r="N54" s="58"/>
      <c r="O54" s="59"/>
      <c r="P54" s="60"/>
      <c r="Q54" s="61"/>
      <c r="R54" s="61"/>
    </row>
    <row r="55" spans="1:18" ht="14.1" customHeight="1" x14ac:dyDescent="0.2">
      <c r="A55" s="39"/>
      <c r="B55" s="40"/>
      <c r="C55" s="18">
        <f t="shared" si="0"/>
        <v>44607</v>
      </c>
      <c r="D55" s="21" t="str">
        <f t="shared" si="1"/>
        <v>Mardi</v>
      </c>
      <c r="E55" s="28">
        <v>0.33333333333333331</v>
      </c>
      <c r="F55" s="28">
        <f>IF(OR(D55="Samedi",D55="Dimanche"),"",Données!$D$3)</f>
        <v>0.51250000000000007</v>
      </c>
      <c r="G55" s="28">
        <f>IF(OR(D55="Samedi",D55="Dimanche"),"",Données!$E$3)</f>
        <v>0.53680555555555554</v>
      </c>
      <c r="H55" s="28">
        <v>0.69513888888888886</v>
      </c>
      <c r="I55" s="20">
        <f t="shared" si="3"/>
        <v>0.33750000000000008</v>
      </c>
      <c r="J55" s="20">
        <f>IF(I55-Données!$C$2&gt;0,I55-Données!$C$2,0)</f>
        <v>2.0833333333333426E-2</v>
      </c>
      <c r="K55" s="26" t="s">
        <v>57</v>
      </c>
      <c r="L55" s="22"/>
      <c r="M55" s="58"/>
      <c r="N55" s="58"/>
      <c r="O55" s="59"/>
      <c r="P55" s="60"/>
      <c r="Q55" s="61"/>
      <c r="R55" s="61"/>
    </row>
    <row r="56" spans="1:18" ht="14.1" customHeight="1" x14ac:dyDescent="0.2">
      <c r="A56" s="39"/>
      <c r="B56" s="40"/>
      <c r="C56" s="18">
        <f t="shared" si="0"/>
        <v>44608</v>
      </c>
      <c r="D56" s="21" t="str">
        <f t="shared" si="1"/>
        <v>Mercredi</v>
      </c>
      <c r="E56" s="28">
        <v>0.34375</v>
      </c>
      <c r="F56" s="28">
        <f>IF(OR(D56="Samedi",D56="Dimanche"),"",Données!$D$3)</f>
        <v>0.51250000000000007</v>
      </c>
      <c r="G56" s="28">
        <f>IF(OR(D56="Samedi",D56="Dimanche"),"",Données!$E$3)</f>
        <v>0.53680555555555554</v>
      </c>
      <c r="H56" s="28">
        <v>0.7055555555555556</v>
      </c>
      <c r="I56" s="20">
        <f t="shared" si="3"/>
        <v>0.33750000000000013</v>
      </c>
      <c r="J56" s="20">
        <f>IF(I56-Données!$C$2&gt;0,I56-Données!$C$2,0)</f>
        <v>2.0833333333333481E-2</v>
      </c>
      <c r="K56" s="26" t="s">
        <v>57</v>
      </c>
      <c r="L56" s="22"/>
      <c r="M56" s="58"/>
      <c r="N56" s="58"/>
      <c r="O56" s="59"/>
      <c r="P56" s="60"/>
      <c r="Q56" s="61"/>
      <c r="R56" s="61"/>
    </row>
    <row r="57" spans="1:18" ht="14.1" customHeight="1" x14ac:dyDescent="0.2">
      <c r="A57" s="39"/>
      <c r="B57" s="40"/>
      <c r="C57" s="18">
        <f t="shared" si="0"/>
        <v>44609</v>
      </c>
      <c r="D57" s="21" t="str">
        <f t="shared" si="1"/>
        <v>Jeudi</v>
      </c>
      <c r="E57" s="28">
        <v>0.33333333333333331</v>
      </c>
      <c r="F57" s="28">
        <f>IF(OR(D57="Samedi",D57="Dimanche"),"",Données!$D$3)</f>
        <v>0.51250000000000007</v>
      </c>
      <c r="G57" s="28">
        <f>IF(OR(D57="Samedi",D57="Dimanche"),"",Données!$E$3)</f>
        <v>0.53680555555555554</v>
      </c>
      <c r="H57" s="28" t="str">
        <f>IF(OR(D57="Samedi",D57="Dimanche"),"",Données!$F$3)</f>
        <v>16:41</v>
      </c>
      <c r="I57" s="20">
        <f t="shared" si="3"/>
        <v>0.33750000000000008</v>
      </c>
      <c r="J57" s="20">
        <f>IF(I57-Données!$C$2&gt;0,I57-Données!$C$2,0)</f>
        <v>2.0833333333333426E-2</v>
      </c>
      <c r="K57" s="26" t="s">
        <v>57</v>
      </c>
      <c r="L57" s="22"/>
      <c r="M57" s="58"/>
      <c r="N57" s="58"/>
      <c r="O57" s="59"/>
      <c r="P57" s="60"/>
      <c r="Q57" s="61"/>
      <c r="R57" s="61"/>
    </row>
    <row r="58" spans="1:18" ht="14.1" customHeight="1" x14ac:dyDescent="0.2">
      <c r="A58" s="39"/>
      <c r="B58" s="40"/>
      <c r="C58" s="18">
        <f t="shared" si="0"/>
        <v>44610</v>
      </c>
      <c r="D58" s="21" t="str">
        <f t="shared" si="1"/>
        <v>Vendredi</v>
      </c>
      <c r="E58" s="28"/>
      <c r="F58" s="28"/>
      <c r="G58" s="28"/>
      <c r="H58" s="28"/>
      <c r="I58" s="20"/>
      <c r="J58" s="20"/>
      <c r="K58" s="26" t="s">
        <v>56</v>
      </c>
      <c r="L58" s="22"/>
      <c r="M58" s="58"/>
      <c r="N58" s="58"/>
      <c r="O58" s="59"/>
      <c r="P58" s="60"/>
      <c r="Q58" s="61"/>
      <c r="R58" s="61"/>
    </row>
    <row r="59" spans="1:18" ht="14.1" customHeight="1" x14ac:dyDescent="0.2">
      <c r="A59" s="39"/>
      <c r="B59" s="40"/>
      <c r="C59" s="18">
        <f t="shared" si="0"/>
        <v>44611</v>
      </c>
      <c r="D59" s="21" t="str">
        <f t="shared" si="1"/>
        <v>Samedi</v>
      </c>
      <c r="E59" s="28" t="str">
        <f>IF(OR(D59="Samedi",D59="Dimanche"),"",Données!$C$3)</f>
        <v/>
      </c>
      <c r="F59" s="28" t="str">
        <f>IF(OR(D59="Samedi",D59="Dimanche"),"",Données!$D$3)</f>
        <v/>
      </c>
      <c r="G59" s="28" t="str">
        <f>IF(OR(D59="Samedi",D59="Dimanche"),"",Données!$E$3)</f>
        <v/>
      </c>
      <c r="H59" s="28" t="str">
        <f>IF(OR(D59="Samedi",D59="Dimanche"),"",Données!$F$3)</f>
        <v/>
      </c>
      <c r="I59" s="20" t="str">
        <f t="shared" si="3"/>
        <v/>
      </c>
      <c r="J59" s="20"/>
      <c r="K59" s="26" t="str" cm="1">
        <f t="array" ref="K59">IF(OR(C59=$U$19:$U$31),"FERIE","")</f>
        <v/>
      </c>
      <c r="L59" s="22"/>
      <c r="M59" s="58"/>
      <c r="N59" s="58"/>
      <c r="O59" s="59"/>
      <c r="P59" s="60"/>
      <c r="Q59" s="61"/>
      <c r="R59" s="61"/>
    </row>
    <row r="60" spans="1:18" ht="14.1" customHeight="1" x14ac:dyDescent="0.2">
      <c r="A60" s="39"/>
      <c r="B60" s="40"/>
      <c r="C60" s="18">
        <f t="shared" si="0"/>
        <v>44612</v>
      </c>
      <c r="D60" s="21" t="str">
        <f t="shared" si="1"/>
        <v>Dimanche</v>
      </c>
      <c r="E60" s="28" t="str">
        <f>IF(OR(D60="Samedi",D60="Dimanche"),"",Données!$C$3)</f>
        <v/>
      </c>
      <c r="F60" s="28" t="str">
        <f>IF(OR(D60="Samedi",D60="Dimanche"),"",Données!$D$3)</f>
        <v/>
      </c>
      <c r="G60" s="28" t="str">
        <f>IF(OR(D60="Samedi",D60="Dimanche"),"",Données!$E$3)</f>
        <v/>
      </c>
      <c r="H60" s="28" t="str">
        <f>IF(OR(D60="Samedi",D60="Dimanche"),"",Données!$F$3)</f>
        <v/>
      </c>
      <c r="I60" s="20" t="str">
        <f t="shared" si="3"/>
        <v/>
      </c>
      <c r="J60" s="20">
        <f t="shared" si="8"/>
        <v>0.11458333333333376</v>
      </c>
      <c r="K60" s="26" t="str" cm="1">
        <f t="array" ref="K60">IF(OR(C60=$U$19:$U$31),"FERIE","")</f>
        <v/>
      </c>
      <c r="L60" s="22">
        <f t="shared" ref="L60" si="11">IF(D60="Dimanche",SUM(I54:I60),"")</f>
        <v>1.3812500000000003</v>
      </c>
      <c r="M60" s="58"/>
      <c r="N60" s="58"/>
      <c r="O60" s="59"/>
      <c r="P60" s="60"/>
      <c r="Q60" s="61"/>
      <c r="R60" s="61"/>
    </row>
    <row r="61" spans="1:18" ht="14.1" customHeight="1" x14ac:dyDescent="0.2">
      <c r="A61" s="39"/>
      <c r="B61" s="40">
        <v>8</v>
      </c>
      <c r="C61" s="18">
        <f t="shared" si="0"/>
        <v>44613</v>
      </c>
      <c r="D61" s="21" t="str">
        <f t="shared" si="1"/>
        <v>Lundi</v>
      </c>
      <c r="E61" s="28">
        <v>0.34375</v>
      </c>
      <c r="F61" s="28">
        <f>IF(OR(D61="Samedi",D61="Dimanche"),"",Données!$D$3)</f>
        <v>0.51250000000000007</v>
      </c>
      <c r="G61" s="28">
        <f>IF(OR(D61="Samedi",D61="Dimanche"),"",Données!$E$3)</f>
        <v>0.53680555555555554</v>
      </c>
      <c r="H61" s="28" t="str">
        <f>IF(OR(D61="Samedi",D61="Dimanche"),"",Données!$F$3)</f>
        <v>16:41</v>
      </c>
      <c r="I61" s="20">
        <f t="shared" si="3"/>
        <v>0.32708333333333339</v>
      </c>
      <c r="J61" s="20">
        <f>IF(I61-Données!$C$2&gt;0,I61-Données!$C$2,0)</f>
        <v>1.0416666666666741E-2</v>
      </c>
      <c r="K61" s="26" t="s">
        <v>57</v>
      </c>
      <c r="L61" s="22"/>
      <c r="M61" s="58"/>
      <c r="N61" s="58"/>
      <c r="O61" s="59"/>
      <c r="P61" s="60"/>
      <c r="Q61" s="61"/>
      <c r="R61" s="61"/>
    </row>
    <row r="62" spans="1:18" ht="14.1" customHeight="1" x14ac:dyDescent="0.2">
      <c r="A62" s="39"/>
      <c r="B62" s="40"/>
      <c r="C62" s="18">
        <f t="shared" si="0"/>
        <v>44614</v>
      </c>
      <c r="D62" s="21" t="str">
        <f t="shared" si="1"/>
        <v>Mardi</v>
      </c>
      <c r="E62" s="28">
        <v>0.34375</v>
      </c>
      <c r="F62" s="28">
        <f>IF(OR(D62="Samedi",D62="Dimanche"),"",Données!$D$3)</f>
        <v>0.51250000000000007</v>
      </c>
      <c r="G62" s="28">
        <f>IF(OR(D62="Samedi",D62="Dimanche"),"",Données!$E$3)</f>
        <v>0.53680555555555554</v>
      </c>
      <c r="H62" s="28" t="str">
        <f>IF(OR(D62="Samedi",D62="Dimanche"),"",Données!$F$3)</f>
        <v>16:41</v>
      </c>
      <c r="I62" s="20">
        <f t="shared" si="3"/>
        <v>0.32708333333333339</v>
      </c>
      <c r="J62" s="20">
        <f>IF(I62-Données!$C$2&gt;0,I62-Données!$C$2,0)</f>
        <v>1.0416666666666741E-2</v>
      </c>
      <c r="K62" s="26" t="s">
        <v>57</v>
      </c>
      <c r="L62" s="22"/>
      <c r="M62" s="58"/>
      <c r="N62" s="58"/>
      <c r="O62" s="59"/>
      <c r="P62" s="60"/>
      <c r="Q62" s="61"/>
      <c r="R62" s="61"/>
    </row>
    <row r="63" spans="1:18" ht="14.1" customHeight="1" x14ac:dyDescent="0.2">
      <c r="A63" s="39"/>
      <c r="B63" s="40"/>
      <c r="C63" s="18">
        <f t="shared" si="0"/>
        <v>44615</v>
      </c>
      <c r="D63" s="21" t="str">
        <f t="shared" si="1"/>
        <v>Mercredi</v>
      </c>
      <c r="E63" s="28"/>
      <c r="F63" s="28"/>
      <c r="G63" s="28"/>
      <c r="H63" s="28"/>
      <c r="I63" s="20"/>
      <c r="J63" s="20"/>
      <c r="K63" s="26" t="s">
        <v>56</v>
      </c>
      <c r="L63" s="22"/>
      <c r="M63" s="58"/>
      <c r="N63" s="58"/>
      <c r="O63" s="59"/>
      <c r="P63" s="60"/>
      <c r="Q63" s="61"/>
      <c r="R63" s="61"/>
    </row>
    <row r="64" spans="1:18" ht="14.1" customHeight="1" x14ac:dyDescent="0.2">
      <c r="A64" s="39"/>
      <c r="B64" s="40"/>
      <c r="C64" s="18">
        <f t="shared" si="0"/>
        <v>44616</v>
      </c>
      <c r="D64" s="21" t="str">
        <f t="shared" si="1"/>
        <v>Jeudi</v>
      </c>
      <c r="E64" s="28">
        <v>0.33333333333333331</v>
      </c>
      <c r="F64" s="28">
        <f>IF(OR(D64="Samedi",D64="Dimanche"),"",Données!$D$3)</f>
        <v>0.51250000000000007</v>
      </c>
      <c r="G64" s="28">
        <f>IF(OR(D64="Samedi",D64="Dimanche"),"",Données!$E$3)</f>
        <v>0.53680555555555554</v>
      </c>
      <c r="H64" s="28" t="str">
        <f>IF(OR(D64="Samedi",D64="Dimanche"),"",Données!$F$3)</f>
        <v>16:41</v>
      </c>
      <c r="I64" s="20">
        <f t="shared" si="3"/>
        <v>0.33750000000000008</v>
      </c>
      <c r="J64" s="20">
        <f>IF(I64-Données!$C$2&gt;0,I64-Données!$C$2,0)</f>
        <v>2.0833333333333426E-2</v>
      </c>
      <c r="K64" s="26" t="s">
        <v>57</v>
      </c>
      <c r="L64" s="22"/>
      <c r="M64" s="58"/>
      <c r="N64" s="58"/>
      <c r="O64" s="59"/>
      <c r="P64" s="60"/>
      <c r="Q64" s="61"/>
      <c r="R64" s="61"/>
    </row>
    <row r="65" spans="1:18" ht="14.1" customHeight="1" x14ac:dyDescent="0.2">
      <c r="A65" s="39"/>
      <c r="B65" s="40"/>
      <c r="C65" s="18">
        <f t="shared" si="0"/>
        <v>44617</v>
      </c>
      <c r="D65" s="21" t="str">
        <f t="shared" si="1"/>
        <v>Vendredi</v>
      </c>
      <c r="E65" s="28">
        <v>0.33333333333333331</v>
      </c>
      <c r="F65" s="28">
        <f>IF(OR(D65="Samedi",D65="Dimanche"),"",Données!$D$3)</f>
        <v>0.51250000000000007</v>
      </c>
      <c r="G65" s="28">
        <f>IF(OR(D65="Samedi",D65="Dimanche"),"",Données!$E$3)</f>
        <v>0.53680555555555554</v>
      </c>
      <c r="H65" s="28" t="str">
        <f>IF(OR(D65="Samedi",D65="Dimanche"),"",Données!$F$3)</f>
        <v>16:41</v>
      </c>
      <c r="I65" s="20">
        <f t="shared" si="3"/>
        <v>0.33750000000000008</v>
      </c>
      <c r="J65" s="20">
        <f>IF(I65-Données!$C$2&gt;0,I65-Données!$C$2,0)</f>
        <v>2.0833333333333426E-2</v>
      </c>
      <c r="K65" s="26" t="s">
        <v>57</v>
      </c>
      <c r="L65" s="22"/>
      <c r="M65" s="58"/>
      <c r="N65" s="58"/>
      <c r="O65" s="59"/>
      <c r="P65" s="60"/>
      <c r="Q65" s="61"/>
      <c r="R65" s="61"/>
    </row>
    <row r="66" spans="1:18" ht="14.1" customHeight="1" x14ac:dyDescent="0.2">
      <c r="A66" s="39"/>
      <c r="B66" s="40"/>
      <c r="C66" s="18">
        <f t="shared" si="0"/>
        <v>44618</v>
      </c>
      <c r="D66" s="21" t="str">
        <f t="shared" si="1"/>
        <v>Samedi</v>
      </c>
      <c r="E66" s="28" t="str">
        <f>IF(OR(D66="Samedi",D66="Dimanche"),"",Données!$C$3)</f>
        <v/>
      </c>
      <c r="F66" s="28" t="str">
        <f>IF(OR(D66="Samedi",D66="Dimanche"),"",Données!$D$3)</f>
        <v/>
      </c>
      <c r="G66" s="28" t="str">
        <f>IF(OR(D66="Samedi",D66="Dimanche"),"",Données!$E$3)</f>
        <v/>
      </c>
      <c r="H66" s="28" t="str">
        <f>IF(OR(D66="Samedi",D66="Dimanche"),"",Données!$F$3)</f>
        <v/>
      </c>
      <c r="I66" s="20" t="str">
        <f t="shared" si="3"/>
        <v/>
      </c>
      <c r="J66" s="20"/>
      <c r="K66" s="26" t="str" cm="1">
        <f t="array" ref="K66">IF(OR(C66=$U$19:$U$31),"FERIE","")</f>
        <v/>
      </c>
      <c r="L66" s="22"/>
      <c r="M66" s="58"/>
      <c r="N66" s="58"/>
      <c r="O66" s="59"/>
      <c r="P66" s="60"/>
      <c r="Q66" s="61"/>
      <c r="R66" s="61"/>
    </row>
    <row r="67" spans="1:18" ht="14.1" customHeight="1" x14ac:dyDescent="0.2">
      <c r="A67" s="39"/>
      <c r="B67" s="40"/>
      <c r="C67" s="18">
        <f t="shared" si="0"/>
        <v>44619</v>
      </c>
      <c r="D67" s="21" t="str">
        <f t="shared" si="1"/>
        <v>Dimanche</v>
      </c>
      <c r="E67" s="28" t="str">
        <f>IF(OR(D67="Samedi",D67="Dimanche"),"",Données!$C$3)</f>
        <v/>
      </c>
      <c r="F67" s="28" t="str">
        <f>IF(OR(D67="Samedi",D67="Dimanche"),"",Données!$D$3)</f>
        <v/>
      </c>
      <c r="G67" s="28" t="str">
        <f>IF(OR(D67="Samedi",D67="Dimanche"),"",Données!$E$3)</f>
        <v/>
      </c>
      <c r="H67" s="28" t="str">
        <f>IF(OR(D67="Samedi",D67="Dimanche"),"",Données!$F$3)</f>
        <v/>
      </c>
      <c r="I67" s="20" t="str">
        <f t="shared" si="3"/>
        <v/>
      </c>
      <c r="J67" s="20">
        <f t="shared" si="8"/>
        <v>6.2500000000000333E-2</v>
      </c>
      <c r="K67" s="26" t="str" cm="1">
        <f t="array" ref="K67">IF(OR(C67=$U$19:$U$31),"FERIE","")</f>
        <v/>
      </c>
      <c r="L67" s="22">
        <f t="shared" ref="L67" si="12">IF(D67="Dimanche",SUM(I61:I67),"")</f>
        <v>1.3291666666666671</v>
      </c>
      <c r="M67" s="58"/>
      <c r="N67" s="58"/>
      <c r="O67" s="59"/>
      <c r="P67" s="60"/>
      <c r="Q67" s="61"/>
      <c r="R67" s="61"/>
    </row>
    <row r="68" spans="1:18" ht="14.1" customHeight="1" x14ac:dyDescent="0.2">
      <c r="A68" s="39"/>
      <c r="B68" s="40">
        <v>9</v>
      </c>
      <c r="C68" s="18">
        <f t="shared" si="0"/>
        <v>44620</v>
      </c>
      <c r="D68" s="21" t="str">
        <f t="shared" si="1"/>
        <v>Lundi</v>
      </c>
      <c r="E68" s="28">
        <v>0.33333333333333331</v>
      </c>
      <c r="F68" s="28">
        <f>IF(OR(D68="Samedi",D68="Dimanche"),"",Données!$D$3)</f>
        <v>0.51250000000000007</v>
      </c>
      <c r="G68" s="28">
        <f>IF(OR(D68="Samedi",D68="Dimanche"),"",Données!$E$3)</f>
        <v>0.53680555555555554</v>
      </c>
      <c r="H68" s="28" t="str">
        <f>IF(OR(D68="Samedi",D68="Dimanche"),"",Données!$F$3)</f>
        <v>16:41</v>
      </c>
      <c r="I68" s="20">
        <f t="shared" si="3"/>
        <v>0.33750000000000008</v>
      </c>
      <c r="J68" s="20">
        <f>IF(I68-Données!$C$2&gt;0,I68-Données!$C$2,0)</f>
        <v>2.0833333333333426E-2</v>
      </c>
      <c r="K68" s="26" t="s">
        <v>57</v>
      </c>
      <c r="L68" s="22"/>
      <c r="M68" s="58"/>
      <c r="N68" s="58"/>
      <c r="O68" s="59"/>
      <c r="P68" s="60"/>
      <c r="Q68" s="61"/>
      <c r="R68" s="61"/>
    </row>
    <row r="69" spans="1:18" ht="14.1" customHeight="1" x14ac:dyDescent="0.2">
      <c r="A69" s="39" t="str">
        <f t="shared" ref="A69" si="13">VLOOKUP(MONTH($C69),$V$8:$W$19,2,0)</f>
        <v>MARS</v>
      </c>
      <c r="B69" s="40"/>
      <c r="C69" s="18">
        <f t="shared" si="0"/>
        <v>44621</v>
      </c>
      <c r="D69" s="21" t="str">
        <f t="shared" si="1"/>
        <v>Mardi</v>
      </c>
      <c r="E69" s="28">
        <v>0.34375</v>
      </c>
      <c r="F69" s="28">
        <f>IF(OR(D69="Samedi",D69="Dimanche"),"",Données!$D$3)</f>
        <v>0.51250000000000007</v>
      </c>
      <c r="G69" s="28">
        <f>IF(OR(D69="Samedi",D69="Dimanche"),"",Données!$E$3)</f>
        <v>0.53680555555555554</v>
      </c>
      <c r="H69" s="28" t="str">
        <f>IF(OR(D69="Samedi",D69="Dimanche"),"",Données!$F$3)</f>
        <v>16:41</v>
      </c>
      <c r="I69" s="20">
        <f t="shared" si="3"/>
        <v>0.32708333333333339</v>
      </c>
      <c r="J69" s="20">
        <f>IF(I69-Données!$C$2&gt;0,I69-Données!$C$2,0)</f>
        <v>1.0416666666666741E-2</v>
      </c>
      <c r="K69" s="26" t="s">
        <v>57</v>
      </c>
      <c r="L69" s="22"/>
      <c r="M69" s="62">
        <f>SUMIF(K69:K99,"HCR",J69:J99)</f>
        <v>0</v>
      </c>
      <c r="N69" s="62">
        <f>SUMIF(K69:K99,"HPL",J69:J99)</f>
        <v>6.5972222222223376E-2</v>
      </c>
      <c r="O69" s="60">
        <f>N69*24</f>
        <v>1.583333333333361</v>
      </c>
      <c r="P69" s="61"/>
      <c r="Q69" s="61"/>
      <c r="R69" s="60">
        <f>O69-(P69+Q69)</f>
        <v>1.583333333333361</v>
      </c>
    </row>
    <row r="70" spans="1:18" ht="14.1" customHeight="1" x14ac:dyDescent="0.2">
      <c r="A70" s="39"/>
      <c r="B70" s="40"/>
      <c r="C70" s="18">
        <f t="shared" si="0"/>
        <v>44622</v>
      </c>
      <c r="D70" s="21" t="str">
        <f t="shared" si="1"/>
        <v>Mercredi</v>
      </c>
      <c r="E70" s="28">
        <v>0.33680555555555558</v>
      </c>
      <c r="F70" s="28">
        <f>IF(OR(D70="Samedi",D70="Dimanche"),"",Données!$D$3)</f>
        <v>0.51250000000000007</v>
      </c>
      <c r="G70" s="28">
        <f>IF(OR(D70="Samedi",D70="Dimanche"),"",Données!$E$3)</f>
        <v>0.53680555555555554</v>
      </c>
      <c r="H70" s="28" t="str">
        <f>IF(OR(D70="Samedi",D70="Dimanche"),"",Données!$F$3)</f>
        <v>16:41</v>
      </c>
      <c r="I70" s="20">
        <f t="shared" si="3"/>
        <v>0.33402777777777781</v>
      </c>
      <c r="J70" s="20">
        <f>IF(I70-Données!$C$2&gt;0,I70-Données!$C$2,0)</f>
        <v>1.736111111111116E-2</v>
      </c>
      <c r="K70" s="26" t="s">
        <v>57</v>
      </c>
      <c r="L70" s="22"/>
      <c r="M70" s="62"/>
      <c r="N70" s="62"/>
      <c r="O70" s="60"/>
      <c r="P70" s="61"/>
      <c r="Q70" s="61"/>
      <c r="R70" s="60"/>
    </row>
    <row r="71" spans="1:18" ht="14.1" customHeight="1" x14ac:dyDescent="0.2">
      <c r="A71" s="39"/>
      <c r="B71" s="40"/>
      <c r="C71" s="18">
        <f t="shared" si="0"/>
        <v>44623</v>
      </c>
      <c r="D71" s="21" t="str">
        <f t="shared" si="1"/>
        <v>Jeudi</v>
      </c>
      <c r="E71" s="28">
        <v>0.33680555555555558</v>
      </c>
      <c r="F71" s="28">
        <f>IF(OR(D71="Samedi",D71="Dimanche"),"",Données!$D$3)</f>
        <v>0.51250000000000007</v>
      </c>
      <c r="G71" s="28">
        <f>IF(OR(D71="Samedi",D71="Dimanche"),"",Données!$E$3)</f>
        <v>0.53680555555555554</v>
      </c>
      <c r="H71" s="28" t="str">
        <f>IF(OR(D71="Samedi",D71="Dimanche"),"",Données!$F$3)</f>
        <v>16:41</v>
      </c>
      <c r="I71" s="20">
        <f t="shared" si="3"/>
        <v>0.33402777777777781</v>
      </c>
      <c r="J71" s="20">
        <f>IF(I71-Données!$C$2&gt;0,I71-Données!$C$2,0)</f>
        <v>1.736111111111116E-2</v>
      </c>
      <c r="K71" s="26" t="s">
        <v>57</v>
      </c>
      <c r="L71" s="22"/>
      <c r="M71" s="62"/>
      <c r="N71" s="62"/>
      <c r="O71" s="60"/>
      <c r="P71" s="61"/>
      <c r="Q71" s="61"/>
      <c r="R71" s="60"/>
    </row>
    <row r="72" spans="1:18" ht="14.1" customHeight="1" x14ac:dyDescent="0.2">
      <c r="A72" s="39"/>
      <c r="B72" s="40"/>
      <c r="C72" s="18">
        <f t="shared" si="0"/>
        <v>44624</v>
      </c>
      <c r="D72" s="21" t="str">
        <f t="shared" si="1"/>
        <v>Vendredi</v>
      </c>
      <c r="E72" s="28"/>
      <c r="F72" s="28"/>
      <c r="G72" s="28"/>
      <c r="H72" s="28"/>
      <c r="I72" s="20"/>
      <c r="J72" s="20"/>
      <c r="K72" s="26" t="s">
        <v>56</v>
      </c>
      <c r="L72" s="22"/>
      <c r="M72" s="62"/>
      <c r="N72" s="62"/>
      <c r="O72" s="60"/>
      <c r="P72" s="61"/>
      <c r="Q72" s="61"/>
      <c r="R72" s="60"/>
    </row>
    <row r="73" spans="1:18" ht="14.1" customHeight="1" x14ac:dyDescent="0.2">
      <c r="A73" s="39"/>
      <c r="B73" s="40"/>
      <c r="C73" s="18">
        <f t="shared" si="0"/>
        <v>44625</v>
      </c>
      <c r="D73" s="21" t="str">
        <f t="shared" si="1"/>
        <v>Samedi</v>
      </c>
      <c r="E73" s="28" t="str">
        <f>IF(OR(D73="Samedi",D73="Dimanche"),"",Données!$C$3)</f>
        <v/>
      </c>
      <c r="F73" s="28" t="str">
        <f>IF(OR(D73="Samedi",D73="Dimanche"),"",Données!$D$3)</f>
        <v/>
      </c>
      <c r="G73" s="28" t="str">
        <f>IF(OR(D73="Samedi",D73="Dimanche"),"",Données!$E$3)</f>
        <v/>
      </c>
      <c r="H73" s="28" t="str">
        <f>IF(OR(D73="Samedi",D73="Dimanche"),"",Données!$F$3)</f>
        <v/>
      </c>
      <c r="I73" s="20" t="str">
        <f t="shared" si="3"/>
        <v/>
      </c>
      <c r="J73" s="20"/>
      <c r="K73" s="26" t="str" cm="1">
        <f t="array" ref="K73">IF(OR(C73=$U$19:$U$31),"FERIE","")</f>
        <v/>
      </c>
      <c r="L73" s="22"/>
      <c r="M73" s="62"/>
      <c r="N73" s="62"/>
      <c r="O73" s="60"/>
      <c r="P73" s="61"/>
      <c r="Q73" s="61"/>
      <c r="R73" s="60"/>
    </row>
    <row r="74" spans="1:18" ht="14.1" customHeight="1" x14ac:dyDescent="0.2">
      <c r="A74" s="39"/>
      <c r="B74" s="40"/>
      <c r="C74" s="18">
        <f t="shared" si="0"/>
        <v>44626</v>
      </c>
      <c r="D74" s="21" t="str">
        <f t="shared" si="1"/>
        <v>Dimanche</v>
      </c>
      <c r="E74" s="28" t="str">
        <f>IF(OR(D74="Samedi",D74="Dimanche"),"",Données!$C$3)</f>
        <v/>
      </c>
      <c r="F74" s="28" t="str">
        <f>IF(OR(D74="Samedi",D74="Dimanche"),"",Données!$D$3)</f>
        <v/>
      </c>
      <c r="G74" s="28" t="str">
        <f>IF(OR(D74="Samedi",D74="Dimanche"),"",Données!$E$3)</f>
        <v/>
      </c>
      <c r="H74" s="28" t="str">
        <f>IF(OR(D74="Samedi",D74="Dimanche"),"",Données!$F$3)</f>
        <v/>
      </c>
      <c r="I74" s="20" t="str">
        <f t="shared" si="3"/>
        <v/>
      </c>
      <c r="J74" s="20">
        <f t="shared" si="8"/>
        <v>6.5972222222222487E-2</v>
      </c>
      <c r="K74" s="26" t="str" cm="1">
        <f t="array" ref="K74">IF(OR(C74=$U$19:$U$31),"FERIE","")</f>
        <v/>
      </c>
      <c r="L74" s="22">
        <f t="shared" ref="L74" si="14">IF(D74="Dimanche",SUM(I68:I74),"")</f>
        <v>1.3326388888888892</v>
      </c>
      <c r="M74" s="62"/>
      <c r="N74" s="62"/>
      <c r="O74" s="60"/>
      <c r="P74" s="61"/>
      <c r="Q74" s="61"/>
      <c r="R74" s="60"/>
    </row>
    <row r="75" spans="1:18" ht="14.1" customHeight="1" x14ac:dyDescent="0.2">
      <c r="A75" s="39"/>
      <c r="B75" s="40">
        <v>10</v>
      </c>
      <c r="C75" s="18">
        <f t="shared" ref="C75:C138" si="15">IF(ISERROR(IF((C74+1)&lt;=$C$6,(C74+1),"")),"",IF((C74+1)&lt;=$C$6,(C74+1),""))</f>
        <v>44627</v>
      </c>
      <c r="D75" s="21" t="str">
        <f t="shared" ref="D75:D138" si="16">IF(ISERROR(VLOOKUP(WEEKDAY($C75),$V$21:$W$27,2,0)),"",VLOOKUP(WEEKDAY($C75),$V$21:$W$27,2,0))</f>
        <v>Lundi</v>
      </c>
      <c r="E75" s="28">
        <v>0.33333333333333331</v>
      </c>
      <c r="F75" s="28">
        <f>IF(OR(D75="Samedi",D75="Dimanche"),"",Données!$D$3)</f>
        <v>0.51250000000000007</v>
      </c>
      <c r="G75" s="28">
        <f>IF(OR(D75="Samedi",D75="Dimanche"),"",Données!$E$3)</f>
        <v>0.53680555555555554</v>
      </c>
      <c r="H75" s="28" t="str">
        <f>IF(OR(D75="Samedi",D75="Dimanche"),"",Données!$F$3)</f>
        <v>16:41</v>
      </c>
      <c r="I75" s="20">
        <f t="shared" si="3"/>
        <v>0.33750000000000008</v>
      </c>
      <c r="J75" s="20">
        <f>IF(I75-Données!$C$2&gt;0,I75-Données!$C$2,0)</f>
        <v>2.0833333333333426E-2</v>
      </c>
      <c r="K75" s="26" t="s">
        <v>57</v>
      </c>
      <c r="L75" s="22"/>
      <c r="M75" s="62"/>
      <c r="N75" s="62"/>
      <c r="O75" s="60"/>
      <c r="P75" s="61"/>
      <c r="Q75" s="61"/>
      <c r="R75" s="60"/>
    </row>
    <row r="76" spans="1:18" ht="14.1" customHeight="1" x14ac:dyDescent="0.2">
      <c r="A76" s="39"/>
      <c r="B76" s="40"/>
      <c r="C76" s="18">
        <f t="shared" si="15"/>
        <v>44628</v>
      </c>
      <c r="D76" s="21" t="str">
        <f t="shared" si="16"/>
        <v>Mardi</v>
      </c>
      <c r="E76" s="28">
        <f>IF(OR(D76="Samedi",D76="Dimanche"),"",Données!$C$3)</f>
        <v>0.35416666666666669</v>
      </c>
      <c r="F76" s="28">
        <f>IF(OR(D76="Samedi",D76="Dimanche"),"",Données!$D$3)</f>
        <v>0.51250000000000007</v>
      </c>
      <c r="G76" s="28">
        <f>IF(OR(D76="Samedi",D76="Dimanche"),"",Données!$E$3)</f>
        <v>0.53680555555555554</v>
      </c>
      <c r="H76" s="28" t="str">
        <f>IF(OR(D76="Samedi",D76="Dimanche"),"",Données!$F$3)</f>
        <v>16:41</v>
      </c>
      <c r="I76" s="20">
        <f t="shared" si="3"/>
        <v>0.31666666666666671</v>
      </c>
      <c r="J76" s="20">
        <f>IF(I76-Données!$C$2&gt;0,I76-Données!$C$2,0)</f>
        <v>5.5511151231257827E-17</v>
      </c>
      <c r="K76" s="26" t="s">
        <v>57</v>
      </c>
      <c r="L76" s="22"/>
      <c r="M76" s="62"/>
      <c r="N76" s="62"/>
      <c r="O76" s="60"/>
      <c r="P76" s="61"/>
      <c r="Q76" s="61"/>
      <c r="R76" s="60"/>
    </row>
    <row r="77" spans="1:18" ht="14.1" customHeight="1" x14ac:dyDescent="0.2">
      <c r="A77" s="39"/>
      <c r="B77" s="40"/>
      <c r="C77" s="18">
        <f t="shared" si="15"/>
        <v>44629</v>
      </c>
      <c r="D77" s="21" t="str">
        <f t="shared" si="16"/>
        <v>Mercredi</v>
      </c>
      <c r="E77" s="28"/>
      <c r="F77" s="28"/>
      <c r="G77" s="28"/>
      <c r="H77" s="28"/>
      <c r="I77" s="20"/>
      <c r="J77" s="20"/>
      <c r="K77" s="26" t="s">
        <v>56</v>
      </c>
      <c r="L77" s="22"/>
      <c r="M77" s="62"/>
      <c r="N77" s="62"/>
      <c r="O77" s="60"/>
      <c r="P77" s="61"/>
      <c r="Q77" s="61"/>
      <c r="R77" s="60"/>
    </row>
    <row r="78" spans="1:18" ht="14.1" customHeight="1" x14ac:dyDescent="0.2">
      <c r="A78" s="39"/>
      <c r="B78" s="40"/>
      <c r="C78" s="18">
        <f t="shared" si="15"/>
        <v>44630</v>
      </c>
      <c r="D78" s="21" t="str">
        <f t="shared" si="16"/>
        <v>Jeudi</v>
      </c>
      <c r="E78" s="28">
        <f>IF(OR(D78="Samedi",D78="Dimanche"),"",Données!$C$3)</f>
        <v>0.35416666666666669</v>
      </c>
      <c r="F78" s="28">
        <f>IF(OR(D78="Samedi",D78="Dimanche"),"",Données!$D$3)</f>
        <v>0.51250000000000007</v>
      </c>
      <c r="G78" s="28">
        <f>IF(OR(D78="Samedi",D78="Dimanche"),"",Données!$E$3)</f>
        <v>0.53680555555555554</v>
      </c>
      <c r="H78" s="28" t="str">
        <f>IF(OR(D78="Samedi",D78="Dimanche"),"",Données!$F$3)</f>
        <v>16:41</v>
      </c>
      <c r="I78" s="20">
        <f t="shared" si="3"/>
        <v>0.31666666666666671</v>
      </c>
      <c r="J78" s="20">
        <f>IF(I78-Données!$C$2&gt;0,I78-Données!$C$2,0)</f>
        <v>5.5511151231257827E-17</v>
      </c>
      <c r="K78" s="26" t="s">
        <v>57</v>
      </c>
      <c r="L78" s="22"/>
      <c r="M78" s="62"/>
      <c r="N78" s="62"/>
      <c r="O78" s="60"/>
      <c r="P78" s="61"/>
      <c r="Q78" s="61"/>
      <c r="R78" s="60"/>
    </row>
    <row r="79" spans="1:18" ht="14.1" customHeight="1" x14ac:dyDescent="0.2">
      <c r="A79" s="39"/>
      <c r="B79" s="40"/>
      <c r="C79" s="18">
        <f t="shared" si="15"/>
        <v>44631</v>
      </c>
      <c r="D79" s="21" t="str">
        <f t="shared" si="16"/>
        <v>Vendredi</v>
      </c>
      <c r="E79" s="28">
        <f>IF(OR(D79="Samedi",D79="Dimanche"),"",Données!$C$3)</f>
        <v>0.35416666666666669</v>
      </c>
      <c r="F79" s="28">
        <f>IF(OR(D79="Samedi",D79="Dimanche"),"",Données!$D$3)</f>
        <v>0.51250000000000007</v>
      </c>
      <c r="G79" s="28">
        <f>IF(OR(D79="Samedi",D79="Dimanche"),"",Données!$E$3)</f>
        <v>0.53680555555555554</v>
      </c>
      <c r="H79" s="28" t="str">
        <f>IF(OR(D79="Samedi",D79="Dimanche"),"",Données!$F$3)</f>
        <v>16:41</v>
      </c>
      <c r="I79" s="20">
        <f t="shared" si="3"/>
        <v>0.31666666666666671</v>
      </c>
      <c r="J79" s="20">
        <f>IF(I79-Données!$C$2&gt;0,I79-Données!$C$2,0)</f>
        <v>5.5511151231257827E-17</v>
      </c>
      <c r="K79" s="26" t="s">
        <v>57</v>
      </c>
      <c r="L79" s="22"/>
      <c r="M79" s="62"/>
      <c r="N79" s="62"/>
      <c r="O79" s="60"/>
      <c r="P79" s="61"/>
      <c r="Q79" s="61"/>
      <c r="R79" s="60"/>
    </row>
    <row r="80" spans="1:18" ht="14.1" customHeight="1" x14ac:dyDescent="0.2">
      <c r="A80" s="39"/>
      <c r="B80" s="40"/>
      <c r="C80" s="18">
        <f t="shared" si="15"/>
        <v>44632</v>
      </c>
      <c r="D80" s="21" t="str">
        <f t="shared" si="16"/>
        <v>Samedi</v>
      </c>
      <c r="E80" s="28" t="str">
        <f>IF(OR(D80="Samedi",D80="Dimanche"),"",Données!$C$3)</f>
        <v/>
      </c>
      <c r="F80" s="28" t="str">
        <f>IF(OR(D80="Samedi",D80="Dimanche"),"",Données!$D$3)</f>
        <v/>
      </c>
      <c r="G80" s="28" t="str">
        <f>IF(OR(D80="Samedi",D80="Dimanche"),"",Données!$E$3)</f>
        <v/>
      </c>
      <c r="H80" s="28" t="str">
        <f>IF(OR(D80="Samedi",D80="Dimanche"),"",Données!$F$3)</f>
        <v/>
      </c>
      <c r="I80" s="20" t="str">
        <f t="shared" si="3"/>
        <v/>
      </c>
      <c r="J80" s="20"/>
      <c r="K80" s="26" t="str" cm="1">
        <f t="array" ref="K80">IF(OR(C80=$U$19:$U$31),"FERIE","")</f>
        <v/>
      </c>
      <c r="L80" s="22"/>
      <c r="M80" s="62"/>
      <c r="N80" s="62"/>
      <c r="O80" s="60"/>
      <c r="P80" s="61"/>
      <c r="Q80" s="61"/>
      <c r="R80" s="60"/>
    </row>
    <row r="81" spans="1:18" ht="14.1" customHeight="1" x14ac:dyDescent="0.2">
      <c r="A81" s="39"/>
      <c r="B81" s="40"/>
      <c r="C81" s="18">
        <f t="shared" si="15"/>
        <v>44633</v>
      </c>
      <c r="D81" s="21" t="str">
        <f t="shared" si="16"/>
        <v>Dimanche</v>
      </c>
      <c r="E81" s="28" t="str">
        <f>IF(OR(D81="Samedi",D81="Dimanche"),"",Données!$C$3)</f>
        <v/>
      </c>
      <c r="F81" s="28" t="str">
        <f>IF(OR(D81="Samedi",D81="Dimanche"),"",Données!$D$3)</f>
        <v/>
      </c>
      <c r="G81" s="28" t="str">
        <f>IF(OR(D81="Samedi",D81="Dimanche"),"",Données!$E$3)</f>
        <v/>
      </c>
      <c r="H81" s="28" t="str">
        <f>IF(OR(D81="Samedi",D81="Dimanche"),"",Données!$F$3)</f>
        <v/>
      </c>
      <c r="I81" s="20" t="str">
        <f t="shared" si="3"/>
        <v/>
      </c>
      <c r="J81" s="20">
        <f t="shared" si="8"/>
        <v>2.0833333333333592E-2</v>
      </c>
      <c r="K81" s="26" t="str" cm="1">
        <f t="array" ref="K81">IF(OR(C81=$U$19:$U$31),"FERIE","")</f>
        <v/>
      </c>
      <c r="L81" s="22">
        <f t="shared" ref="L81" si="17">IF(D81="Dimanche",SUM(I75:I81),"")</f>
        <v>1.2875000000000001</v>
      </c>
      <c r="M81" s="62"/>
      <c r="N81" s="62"/>
      <c r="O81" s="60"/>
      <c r="P81" s="61"/>
      <c r="Q81" s="61"/>
      <c r="R81" s="60"/>
    </row>
    <row r="82" spans="1:18" ht="14.1" customHeight="1" x14ac:dyDescent="0.2">
      <c r="A82" s="39"/>
      <c r="B82" s="40">
        <v>11</v>
      </c>
      <c r="C82" s="18">
        <f t="shared" si="15"/>
        <v>44634</v>
      </c>
      <c r="D82" s="21" t="str">
        <f t="shared" si="16"/>
        <v>Lundi</v>
      </c>
      <c r="E82" s="28">
        <f>IF(OR(D82="Samedi",D82="Dimanche"),"",Données!$C$3)</f>
        <v>0.35416666666666669</v>
      </c>
      <c r="F82" s="28">
        <f>IF(OR(D82="Samedi",D82="Dimanche"),"",Données!$D$3)</f>
        <v>0.51250000000000007</v>
      </c>
      <c r="G82" s="28">
        <f>IF(OR(D82="Samedi",D82="Dimanche"),"",Données!$E$3)</f>
        <v>0.53680555555555554</v>
      </c>
      <c r="H82" s="28" t="str">
        <f>IF(OR(D82="Samedi",D82="Dimanche"),"",Données!$F$3)</f>
        <v>16:41</v>
      </c>
      <c r="I82" s="20">
        <f t="shared" si="3"/>
        <v>0.31666666666666671</v>
      </c>
      <c r="J82" s="20">
        <f>IF(I82-Données!$C$2&gt;0,I82-Données!$C$2,0)</f>
        <v>5.5511151231257827E-17</v>
      </c>
      <c r="K82" s="26" t="s">
        <v>57</v>
      </c>
      <c r="L82" s="22"/>
      <c r="M82" s="62"/>
      <c r="N82" s="62"/>
      <c r="O82" s="60"/>
      <c r="P82" s="61"/>
      <c r="Q82" s="61"/>
      <c r="R82" s="60"/>
    </row>
    <row r="83" spans="1:18" ht="14.1" customHeight="1" x14ac:dyDescent="0.2">
      <c r="A83" s="39"/>
      <c r="B83" s="40"/>
      <c r="C83" s="18">
        <f t="shared" si="15"/>
        <v>44635</v>
      </c>
      <c r="D83" s="21" t="str">
        <f t="shared" si="16"/>
        <v>Mardi</v>
      </c>
      <c r="E83" s="28">
        <f>IF(OR(D83="Samedi",D83="Dimanche"),"",Données!$C$3)</f>
        <v>0.35416666666666669</v>
      </c>
      <c r="F83" s="28">
        <f>IF(OR(D83="Samedi",D83="Dimanche"),"",Données!$D$3)</f>
        <v>0.51250000000000007</v>
      </c>
      <c r="G83" s="28">
        <f>IF(OR(D83="Samedi",D83="Dimanche"),"",Données!$E$3)</f>
        <v>0.53680555555555554</v>
      </c>
      <c r="H83" s="28" t="str">
        <f>IF(OR(D83="Samedi",D83="Dimanche"),"",Données!$F$3)</f>
        <v>16:41</v>
      </c>
      <c r="I83" s="20">
        <f t="shared" ref="I83:I146" si="18">IFERROR(IF(OR(D83="samedi",D83="dimanche")*(F83-E83)+(H83-G83)=0,"",F83-E83+(H83-G83)),"")</f>
        <v>0.31666666666666671</v>
      </c>
      <c r="J83" s="20">
        <f>IF(I83-Données!$C$2&gt;0,I83-Données!$C$2,0)</f>
        <v>5.5511151231257827E-17</v>
      </c>
      <c r="K83" s="26" t="s">
        <v>57</v>
      </c>
      <c r="L83" s="22"/>
      <c r="M83" s="62"/>
      <c r="N83" s="62"/>
      <c r="O83" s="60"/>
      <c r="P83" s="61"/>
      <c r="Q83" s="61"/>
      <c r="R83" s="60"/>
    </row>
    <row r="84" spans="1:18" ht="14.1" customHeight="1" x14ac:dyDescent="0.2">
      <c r="A84" s="39"/>
      <c r="B84" s="40"/>
      <c r="C84" s="18">
        <f t="shared" si="15"/>
        <v>44636</v>
      </c>
      <c r="D84" s="21" t="str">
        <f t="shared" si="16"/>
        <v>Mercredi</v>
      </c>
      <c r="E84" s="28"/>
      <c r="F84" s="28"/>
      <c r="G84" s="28"/>
      <c r="H84" s="28"/>
      <c r="I84" s="20"/>
      <c r="J84" s="20"/>
      <c r="K84" s="26" t="s">
        <v>56</v>
      </c>
      <c r="L84" s="22"/>
      <c r="M84" s="62"/>
      <c r="N84" s="62"/>
      <c r="O84" s="60"/>
      <c r="P84" s="61"/>
      <c r="Q84" s="61"/>
      <c r="R84" s="60"/>
    </row>
    <row r="85" spans="1:18" ht="14.1" customHeight="1" x14ac:dyDescent="0.2">
      <c r="A85" s="39"/>
      <c r="B85" s="40"/>
      <c r="C85" s="18">
        <f t="shared" si="15"/>
        <v>44637</v>
      </c>
      <c r="D85" s="21" t="str">
        <f t="shared" si="16"/>
        <v>Jeudi</v>
      </c>
      <c r="E85" s="28">
        <f>IF(OR(D85="Samedi",D85="Dimanche"),"",Données!$C$3)</f>
        <v>0.35416666666666669</v>
      </c>
      <c r="F85" s="28">
        <f>IF(OR(D85="Samedi",D85="Dimanche"),"",Données!$D$3)</f>
        <v>0.51250000000000007</v>
      </c>
      <c r="G85" s="28">
        <f>IF(OR(D85="Samedi",D85="Dimanche"),"",Données!$E$3)</f>
        <v>0.53680555555555554</v>
      </c>
      <c r="H85" s="28" t="str">
        <f>IF(OR(D85="Samedi",D85="Dimanche"),"",Données!$F$3)</f>
        <v>16:41</v>
      </c>
      <c r="I85" s="20">
        <f t="shared" si="18"/>
        <v>0.31666666666666671</v>
      </c>
      <c r="J85" s="20">
        <f>IF(I85-Données!$C$2&gt;0,I85-Données!$C$2,0)</f>
        <v>5.5511151231257827E-17</v>
      </c>
      <c r="K85" s="26" t="s">
        <v>57</v>
      </c>
      <c r="L85" s="22"/>
      <c r="M85" s="62"/>
      <c r="N85" s="62"/>
      <c r="O85" s="60"/>
      <c r="P85" s="61"/>
      <c r="Q85" s="61"/>
      <c r="R85" s="60"/>
    </row>
    <row r="86" spans="1:18" ht="14.1" customHeight="1" x14ac:dyDescent="0.2">
      <c r="A86" s="39"/>
      <c r="B86" s="40"/>
      <c r="C86" s="18">
        <f t="shared" si="15"/>
        <v>44638</v>
      </c>
      <c r="D86" s="21" t="str">
        <f t="shared" si="16"/>
        <v>Vendredi</v>
      </c>
      <c r="E86" s="28">
        <f>IF(OR(D86="Samedi",D86="Dimanche"),"",Données!$C$3)</f>
        <v>0.35416666666666669</v>
      </c>
      <c r="F86" s="28">
        <f>IF(OR(D86="Samedi",D86="Dimanche"),"",Données!$D$3)</f>
        <v>0.51250000000000007</v>
      </c>
      <c r="G86" s="28">
        <f>IF(OR(D86="Samedi",D86="Dimanche"),"",Données!$E$3)</f>
        <v>0.53680555555555554</v>
      </c>
      <c r="H86" s="28" t="str">
        <f>IF(OR(D86="Samedi",D86="Dimanche"),"",Données!$F$3)</f>
        <v>16:41</v>
      </c>
      <c r="I86" s="20">
        <f t="shared" si="18"/>
        <v>0.31666666666666671</v>
      </c>
      <c r="J86" s="20">
        <f>IF(I86-Données!$C$2&gt;0,I86-Données!$C$2,0)</f>
        <v>5.5511151231257827E-17</v>
      </c>
      <c r="K86" s="26" t="s">
        <v>57</v>
      </c>
      <c r="L86" s="22"/>
      <c r="M86" s="62"/>
      <c r="N86" s="62"/>
      <c r="O86" s="60"/>
      <c r="P86" s="61"/>
      <c r="Q86" s="61"/>
      <c r="R86" s="60"/>
    </row>
    <row r="87" spans="1:18" ht="14.1" customHeight="1" x14ac:dyDescent="0.2">
      <c r="A87" s="39"/>
      <c r="B87" s="40"/>
      <c r="C87" s="18">
        <f t="shared" si="15"/>
        <v>44639</v>
      </c>
      <c r="D87" s="21" t="str">
        <f t="shared" si="16"/>
        <v>Samedi</v>
      </c>
      <c r="E87" s="28" t="str">
        <f>IF(OR(D87="Samedi",D87="Dimanche"),"",Données!$C$3)</f>
        <v/>
      </c>
      <c r="F87" s="28" t="str">
        <f>IF(OR(D87="Samedi",D87="Dimanche"),"",Données!$D$3)</f>
        <v/>
      </c>
      <c r="G87" s="28" t="str">
        <f>IF(OR(D87="Samedi",D87="Dimanche"),"",Données!$E$3)</f>
        <v/>
      </c>
      <c r="H87" s="28" t="str">
        <f>IF(OR(D87="Samedi",D87="Dimanche"),"",Données!$F$3)</f>
        <v/>
      </c>
      <c r="I87" s="20" t="str">
        <f t="shared" si="18"/>
        <v/>
      </c>
      <c r="J87" s="20"/>
      <c r="K87" s="26" t="str" cm="1">
        <f t="array" ref="K87">IF(OR(C87=$U$19:$U$31),"FERIE","")</f>
        <v/>
      </c>
      <c r="L87" s="22"/>
      <c r="M87" s="62"/>
      <c r="N87" s="62"/>
      <c r="O87" s="60"/>
      <c r="P87" s="61"/>
      <c r="Q87" s="61"/>
      <c r="R87" s="60"/>
    </row>
    <row r="88" spans="1:18" ht="14.1" customHeight="1" x14ac:dyDescent="0.2">
      <c r="A88" s="39"/>
      <c r="B88" s="40"/>
      <c r="C88" s="18">
        <f t="shared" si="15"/>
        <v>44640</v>
      </c>
      <c r="D88" s="21" t="str">
        <f t="shared" si="16"/>
        <v>Dimanche</v>
      </c>
      <c r="E88" s="28" t="str">
        <f>IF(OR(D88="Samedi",D88="Dimanche"),"",Données!$C$3)</f>
        <v/>
      </c>
      <c r="F88" s="28" t="str">
        <f>IF(OR(D88="Samedi",D88="Dimanche"),"",Données!$D$3)</f>
        <v/>
      </c>
      <c r="G88" s="28" t="str">
        <f>IF(OR(D88="Samedi",D88="Dimanche"),"",Données!$E$3)</f>
        <v/>
      </c>
      <c r="H88" s="28" t="str">
        <f>IF(OR(D88="Samedi",D88="Dimanche"),"",Données!$F$3)</f>
        <v/>
      </c>
      <c r="I88" s="20" t="str">
        <f t="shared" si="18"/>
        <v/>
      </c>
      <c r="J88" s="20">
        <f t="shared" si="8"/>
        <v>2.2204460492503131E-16</v>
      </c>
      <c r="K88" s="26" t="str" cm="1">
        <f t="array" ref="K88">IF(OR(C88=$U$19:$U$31),"FERIE","")</f>
        <v/>
      </c>
      <c r="L88" s="22">
        <f t="shared" ref="L88" si="19">IF(D88="Dimanche",SUM(I82:I88),"")</f>
        <v>1.2666666666666668</v>
      </c>
      <c r="M88" s="62"/>
      <c r="N88" s="62"/>
      <c r="O88" s="60"/>
      <c r="P88" s="61"/>
      <c r="Q88" s="61"/>
      <c r="R88" s="60"/>
    </row>
    <row r="89" spans="1:18" ht="14.1" customHeight="1" x14ac:dyDescent="0.2">
      <c r="A89" s="39"/>
      <c r="B89" s="40">
        <v>12</v>
      </c>
      <c r="C89" s="18">
        <f t="shared" si="15"/>
        <v>44641</v>
      </c>
      <c r="D89" s="21" t="str">
        <f t="shared" si="16"/>
        <v>Lundi</v>
      </c>
      <c r="E89" s="28">
        <f>IF(OR(D89="Samedi",D89="Dimanche"),"",Données!$C$3)</f>
        <v>0.35416666666666669</v>
      </c>
      <c r="F89" s="28">
        <f>IF(OR(D89="Samedi",D89="Dimanche"),"",Données!$D$3)</f>
        <v>0.51250000000000007</v>
      </c>
      <c r="G89" s="28">
        <f>IF(OR(D89="Samedi",D89="Dimanche"),"",Données!$E$3)</f>
        <v>0.53680555555555554</v>
      </c>
      <c r="H89" s="28" t="str">
        <f>IF(OR(D89="Samedi",D89="Dimanche"),"",Données!$F$3)</f>
        <v>16:41</v>
      </c>
      <c r="I89" s="20">
        <f t="shared" si="18"/>
        <v>0.31666666666666671</v>
      </c>
      <c r="J89" s="20">
        <f>IF(I89-Données!$C$2&gt;0,I89-Données!$C$2,0)</f>
        <v>5.5511151231257827E-17</v>
      </c>
      <c r="K89" s="26" t="s">
        <v>57</v>
      </c>
      <c r="L89" s="22"/>
      <c r="M89" s="62"/>
      <c r="N89" s="62"/>
      <c r="O89" s="60"/>
      <c r="P89" s="61"/>
      <c r="Q89" s="61"/>
      <c r="R89" s="60"/>
    </row>
    <row r="90" spans="1:18" ht="14.1" customHeight="1" x14ac:dyDescent="0.2">
      <c r="A90" s="39"/>
      <c r="B90" s="40"/>
      <c r="C90" s="18">
        <f t="shared" si="15"/>
        <v>44642</v>
      </c>
      <c r="D90" s="21" t="str">
        <f t="shared" si="16"/>
        <v>Mardi</v>
      </c>
      <c r="E90" s="28">
        <f>IF(OR(D90="Samedi",D90="Dimanche"),"",Données!$C$3)</f>
        <v>0.35416666666666669</v>
      </c>
      <c r="F90" s="28">
        <f>IF(OR(D90="Samedi",D90="Dimanche"),"",Données!$D$3)</f>
        <v>0.51250000000000007</v>
      </c>
      <c r="G90" s="28">
        <f>IF(OR(D90="Samedi",D90="Dimanche"),"",Données!$E$3)</f>
        <v>0.53680555555555554</v>
      </c>
      <c r="H90" s="28" t="str">
        <f>IF(OR(D90="Samedi",D90="Dimanche"),"",Données!$F$3)</f>
        <v>16:41</v>
      </c>
      <c r="I90" s="20">
        <f t="shared" si="18"/>
        <v>0.31666666666666671</v>
      </c>
      <c r="J90" s="20">
        <f>IF(I90-Données!$C$2&gt;0,I90-Données!$C$2,0)</f>
        <v>5.5511151231257827E-17</v>
      </c>
      <c r="K90" s="26" t="s">
        <v>57</v>
      </c>
      <c r="L90" s="22"/>
      <c r="M90" s="62"/>
      <c r="N90" s="62"/>
      <c r="O90" s="60"/>
      <c r="P90" s="61"/>
      <c r="Q90" s="61"/>
      <c r="R90" s="60"/>
    </row>
    <row r="91" spans="1:18" ht="14.1" customHeight="1" x14ac:dyDescent="0.2">
      <c r="A91" s="39"/>
      <c r="B91" s="40"/>
      <c r="C91" s="18">
        <f t="shared" si="15"/>
        <v>44643</v>
      </c>
      <c r="D91" s="21" t="str">
        <f t="shared" si="16"/>
        <v>Mercredi</v>
      </c>
      <c r="E91" s="28">
        <f>IF(OR(D91="Samedi",D91="Dimanche"),"",Données!$C$3)</f>
        <v>0.35416666666666669</v>
      </c>
      <c r="F91" s="28">
        <f>IF(OR(D91="Samedi",D91="Dimanche"),"",Données!$D$3)</f>
        <v>0.51250000000000007</v>
      </c>
      <c r="G91" s="28">
        <f>IF(OR(D91="Samedi",D91="Dimanche"),"",Données!$E$3)</f>
        <v>0.53680555555555554</v>
      </c>
      <c r="H91" s="28" t="str">
        <f>IF(OR(D91="Samedi",D91="Dimanche"),"",Données!$F$3)</f>
        <v>16:41</v>
      </c>
      <c r="I91" s="20">
        <f t="shared" si="18"/>
        <v>0.31666666666666671</v>
      </c>
      <c r="J91" s="20">
        <f>IF(I91-Données!$C$2&gt;0,I91-Données!$C$2,0)</f>
        <v>5.5511151231257827E-17</v>
      </c>
      <c r="K91" s="26" t="s">
        <v>57</v>
      </c>
      <c r="L91" s="22"/>
      <c r="M91" s="62"/>
      <c r="N91" s="62"/>
      <c r="O91" s="60"/>
      <c r="P91" s="61"/>
      <c r="Q91" s="61"/>
      <c r="R91" s="60"/>
    </row>
    <row r="92" spans="1:18" ht="14.1" customHeight="1" x14ac:dyDescent="0.2">
      <c r="A92" s="39"/>
      <c r="B92" s="40"/>
      <c r="C92" s="18">
        <f t="shared" si="15"/>
        <v>44644</v>
      </c>
      <c r="D92" s="21" t="str">
        <f t="shared" si="16"/>
        <v>Jeudi</v>
      </c>
      <c r="E92" s="28">
        <f>IF(OR(D92="Samedi",D92="Dimanche"),"",Données!$C$3)</f>
        <v>0.35416666666666669</v>
      </c>
      <c r="F92" s="28">
        <f>IF(OR(D92="Samedi",D92="Dimanche"),"",Données!$D$3)</f>
        <v>0.51250000000000007</v>
      </c>
      <c r="G92" s="28">
        <f>IF(OR(D92="Samedi",D92="Dimanche"),"",Données!$E$3)</f>
        <v>0.53680555555555554</v>
      </c>
      <c r="H92" s="28" t="str">
        <f>IF(OR(D92="Samedi",D92="Dimanche"),"",Données!$F$3)</f>
        <v>16:41</v>
      </c>
      <c r="I92" s="20">
        <f t="shared" si="18"/>
        <v>0.31666666666666671</v>
      </c>
      <c r="J92" s="20">
        <f>IF(I92-Données!$C$2&gt;0,I92-Données!$C$2,0)</f>
        <v>5.5511151231257827E-17</v>
      </c>
      <c r="K92" s="26" t="s">
        <v>57</v>
      </c>
      <c r="L92" s="22"/>
      <c r="M92" s="62"/>
      <c r="N92" s="62"/>
      <c r="O92" s="60"/>
      <c r="P92" s="61"/>
      <c r="Q92" s="61"/>
      <c r="R92" s="60"/>
    </row>
    <row r="93" spans="1:18" ht="14.1" customHeight="1" x14ac:dyDescent="0.2">
      <c r="A93" s="39"/>
      <c r="B93" s="40"/>
      <c r="C93" s="18">
        <f t="shared" si="15"/>
        <v>44645</v>
      </c>
      <c r="D93" s="21" t="str">
        <f t="shared" si="16"/>
        <v>Vendredi</v>
      </c>
      <c r="E93" s="28">
        <f>IF(OR(D93="Samedi",D93="Dimanche"),"",Données!$C$3)</f>
        <v>0.35416666666666669</v>
      </c>
      <c r="F93" s="28">
        <f>IF(OR(D93="Samedi",D93="Dimanche"),"",Données!$D$3)</f>
        <v>0.51250000000000007</v>
      </c>
      <c r="G93" s="28">
        <f>IF(OR(D93="Samedi",D93="Dimanche"),"",Données!$E$3)</f>
        <v>0.53680555555555554</v>
      </c>
      <c r="H93" s="28" t="str">
        <f>IF(OR(D93="Samedi",D93="Dimanche"),"",Données!$F$3)</f>
        <v>16:41</v>
      </c>
      <c r="I93" s="20">
        <f t="shared" si="18"/>
        <v>0.31666666666666671</v>
      </c>
      <c r="J93" s="20">
        <f>IF(I93-Données!$C$2&gt;0,I93-Données!$C$2,0)</f>
        <v>5.5511151231257827E-17</v>
      </c>
      <c r="K93" s="26" t="s">
        <v>57</v>
      </c>
      <c r="L93" s="22"/>
      <c r="M93" s="62"/>
      <c r="N93" s="62"/>
      <c r="O93" s="60"/>
      <c r="P93" s="61"/>
      <c r="Q93" s="61"/>
      <c r="R93" s="60"/>
    </row>
    <row r="94" spans="1:18" ht="14.1" customHeight="1" x14ac:dyDescent="0.2">
      <c r="A94" s="39"/>
      <c r="B94" s="40"/>
      <c r="C94" s="18">
        <f t="shared" si="15"/>
        <v>44646</v>
      </c>
      <c r="D94" s="21" t="str">
        <f t="shared" si="16"/>
        <v>Samedi</v>
      </c>
      <c r="E94" s="28" t="str">
        <f>IF(OR(D94="Samedi",D94="Dimanche"),"",Données!$C$3)</f>
        <v/>
      </c>
      <c r="F94" s="28" t="str">
        <f>IF(OR(D94="Samedi",D94="Dimanche"),"",Données!$D$3)</f>
        <v/>
      </c>
      <c r="G94" s="28" t="str">
        <f>IF(OR(D94="Samedi",D94="Dimanche"),"",Données!$E$3)</f>
        <v/>
      </c>
      <c r="H94" s="28" t="str">
        <f>IF(OR(D94="Samedi",D94="Dimanche"),"",Données!$F$3)</f>
        <v/>
      </c>
      <c r="I94" s="20" t="str">
        <f t="shared" si="18"/>
        <v/>
      </c>
      <c r="J94" s="20"/>
      <c r="K94" s="26" t="str" cm="1">
        <f t="array" ref="K94">IF(OR(C94=$U$19:$U$31),"FERIE","")</f>
        <v/>
      </c>
      <c r="L94" s="22"/>
      <c r="M94" s="62"/>
      <c r="N94" s="62"/>
      <c r="O94" s="60"/>
      <c r="P94" s="61"/>
      <c r="Q94" s="61"/>
      <c r="R94" s="60"/>
    </row>
    <row r="95" spans="1:18" ht="14.1" customHeight="1" x14ac:dyDescent="0.2">
      <c r="A95" s="39"/>
      <c r="B95" s="40"/>
      <c r="C95" s="18">
        <f t="shared" si="15"/>
        <v>44647</v>
      </c>
      <c r="D95" s="21" t="str">
        <f t="shared" si="16"/>
        <v>Dimanche</v>
      </c>
      <c r="E95" s="28" t="str">
        <f>IF(OR(D95="Samedi",D95="Dimanche"),"",Données!$C$3)</f>
        <v/>
      </c>
      <c r="F95" s="28" t="str">
        <f>IF(OR(D95="Samedi",D95="Dimanche"),"",Données!$D$3)</f>
        <v/>
      </c>
      <c r="G95" s="28" t="str">
        <f>IF(OR(D95="Samedi",D95="Dimanche"),"",Données!$E$3)</f>
        <v/>
      </c>
      <c r="H95" s="28" t="str">
        <f>IF(OR(D95="Samedi",D95="Dimanche"),"",Données!$F$3)</f>
        <v/>
      </c>
      <c r="I95" s="20" t="str">
        <f t="shared" si="18"/>
        <v/>
      </c>
      <c r="J95" s="20">
        <f t="shared" si="8"/>
        <v>2.7755575615628914E-16</v>
      </c>
      <c r="K95" s="26" t="str" cm="1">
        <f t="array" ref="K95">IF(OR(C95=$U$19:$U$31),"FERIE","")</f>
        <v/>
      </c>
      <c r="L95" s="22">
        <f t="shared" ref="L95" si="20">IF(D95="Dimanche",SUM(I89:I95),"")</f>
        <v>1.5833333333333335</v>
      </c>
      <c r="M95" s="62"/>
      <c r="N95" s="62"/>
      <c r="O95" s="60"/>
      <c r="P95" s="61"/>
      <c r="Q95" s="61"/>
      <c r="R95" s="60"/>
    </row>
    <row r="96" spans="1:18" ht="14.1" customHeight="1" x14ac:dyDescent="0.2">
      <c r="A96" s="39"/>
      <c r="B96" s="40">
        <v>13</v>
      </c>
      <c r="C96" s="18">
        <f t="shared" si="15"/>
        <v>44648</v>
      </c>
      <c r="D96" s="21" t="str">
        <f t="shared" si="16"/>
        <v>Lundi</v>
      </c>
      <c r="E96" s="28">
        <f>IF(OR(D96="Samedi",D96="Dimanche"),"",Données!$C$3)</f>
        <v>0.35416666666666669</v>
      </c>
      <c r="F96" s="28">
        <f>IF(OR(D96="Samedi",D96="Dimanche"),"",Données!$D$3)</f>
        <v>0.51250000000000007</v>
      </c>
      <c r="G96" s="28">
        <f>IF(OR(D96="Samedi",D96="Dimanche"),"",Données!$E$3)</f>
        <v>0.53680555555555554</v>
      </c>
      <c r="H96" s="28" t="str">
        <f>IF(OR(D96="Samedi",D96="Dimanche"),"",Données!$F$3)</f>
        <v>16:41</v>
      </c>
      <c r="I96" s="20">
        <f t="shared" si="18"/>
        <v>0.31666666666666671</v>
      </c>
      <c r="J96" s="20">
        <f>IF(I96-Données!$C$2&gt;0,I96-Données!$C$2,0)</f>
        <v>5.5511151231257827E-17</v>
      </c>
      <c r="K96" s="26" t="s">
        <v>57</v>
      </c>
      <c r="L96" s="22"/>
      <c r="M96" s="62"/>
      <c r="N96" s="62"/>
      <c r="O96" s="60"/>
      <c r="P96" s="61"/>
      <c r="Q96" s="61"/>
      <c r="R96" s="60"/>
    </row>
    <row r="97" spans="1:18" ht="14.1" customHeight="1" x14ac:dyDescent="0.2">
      <c r="A97" s="39"/>
      <c r="B97" s="40"/>
      <c r="C97" s="18">
        <f t="shared" si="15"/>
        <v>44649</v>
      </c>
      <c r="D97" s="21" t="str">
        <f t="shared" si="16"/>
        <v>Mardi</v>
      </c>
      <c r="E97" s="28">
        <f>IF(OR(D97="Samedi",D97="Dimanche"),"",Données!$C$3)</f>
        <v>0.35416666666666669</v>
      </c>
      <c r="F97" s="28">
        <f>IF(OR(D97="Samedi",D97="Dimanche"),"",Données!$D$3)</f>
        <v>0.51250000000000007</v>
      </c>
      <c r="G97" s="28">
        <f>IF(OR(D97="Samedi",D97="Dimanche"),"",Données!$E$3)</f>
        <v>0.53680555555555554</v>
      </c>
      <c r="H97" s="28" t="str">
        <f>IF(OR(D97="Samedi",D97="Dimanche"),"",Données!$F$3)</f>
        <v>16:41</v>
      </c>
      <c r="I97" s="20">
        <f t="shared" si="18"/>
        <v>0.31666666666666671</v>
      </c>
      <c r="J97" s="20">
        <f>IF(I97-Données!$C$2&gt;0,I97-Données!$C$2,0)</f>
        <v>5.5511151231257827E-17</v>
      </c>
      <c r="K97" s="26" t="s">
        <v>57</v>
      </c>
      <c r="L97" s="22"/>
      <c r="M97" s="62"/>
      <c r="N97" s="62"/>
      <c r="O97" s="60"/>
      <c r="P97" s="61"/>
      <c r="Q97" s="61"/>
      <c r="R97" s="60"/>
    </row>
    <row r="98" spans="1:18" ht="14.1" customHeight="1" x14ac:dyDescent="0.2">
      <c r="A98" s="39"/>
      <c r="B98" s="40"/>
      <c r="C98" s="18">
        <f t="shared" si="15"/>
        <v>44650</v>
      </c>
      <c r="D98" s="21" t="str">
        <f t="shared" si="16"/>
        <v>Mercredi</v>
      </c>
      <c r="E98" s="28">
        <f>IF(OR(D98="Samedi",D98="Dimanche"),"",Données!$C$3)</f>
        <v>0.35416666666666669</v>
      </c>
      <c r="F98" s="28">
        <f>IF(OR(D98="Samedi",D98="Dimanche"),"",Données!$D$3)</f>
        <v>0.51250000000000007</v>
      </c>
      <c r="G98" s="28">
        <f>IF(OR(D98="Samedi",D98="Dimanche"),"",Données!$E$3)</f>
        <v>0.53680555555555554</v>
      </c>
      <c r="H98" s="28" t="str">
        <f>IF(OR(D98="Samedi",D98="Dimanche"),"",Données!$F$3)</f>
        <v>16:41</v>
      </c>
      <c r="I98" s="20">
        <f t="shared" si="18"/>
        <v>0.31666666666666671</v>
      </c>
      <c r="J98" s="20">
        <f>IF(I98-Données!$C$2&gt;0,I98-Données!$C$2,0)</f>
        <v>5.5511151231257827E-17</v>
      </c>
      <c r="K98" s="26" t="s">
        <v>57</v>
      </c>
      <c r="L98" s="22"/>
      <c r="M98" s="62"/>
      <c r="N98" s="62"/>
      <c r="O98" s="60"/>
      <c r="P98" s="61"/>
      <c r="Q98" s="61"/>
      <c r="R98" s="60"/>
    </row>
    <row r="99" spans="1:18" ht="14.1" customHeight="1" x14ac:dyDescent="0.2">
      <c r="A99" s="39"/>
      <c r="B99" s="40"/>
      <c r="C99" s="18">
        <f t="shared" si="15"/>
        <v>44651</v>
      </c>
      <c r="D99" s="21" t="str">
        <f t="shared" si="16"/>
        <v>Jeudi</v>
      </c>
      <c r="E99" s="28">
        <f>IF(OR(D99="Samedi",D99="Dimanche"),"",Données!$C$3)</f>
        <v>0.35416666666666669</v>
      </c>
      <c r="F99" s="28">
        <f>IF(OR(D99="Samedi",D99="Dimanche"),"",Données!$D$3)</f>
        <v>0.51250000000000007</v>
      </c>
      <c r="G99" s="28">
        <f>IF(OR(D99="Samedi",D99="Dimanche"),"",Données!$E$3)</f>
        <v>0.53680555555555554</v>
      </c>
      <c r="H99" s="28" t="str">
        <f>IF(OR(D99="Samedi",D99="Dimanche"),"",Données!$F$3)</f>
        <v>16:41</v>
      </c>
      <c r="I99" s="20">
        <f t="shared" si="18"/>
        <v>0.31666666666666671</v>
      </c>
      <c r="J99" s="20">
        <f>IF(I99-Données!$C$2&gt;0,I99-Données!$C$2,0)</f>
        <v>5.5511151231257827E-17</v>
      </c>
      <c r="K99" s="26" t="s">
        <v>57</v>
      </c>
      <c r="L99" s="22"/>
      <c r="M99" s="62"/>
      <c r="N99" s="62"/>
      <c r="O99" s="60"/>
      <c r="P99" s="61"/>
      <c r="Q99" s="61"/>
      <c r="R99" s="60"/>
    </row>
    <row r="100" spans="1:18" ht="14.1" customHeight="1" x14ac:dyDescent="0.2">
      <c r="A100" s="39" t="str">
        <f t="shared" ref="A100" si="21">VLOOKUP(MONTH($C100),$V$8:$W$19,2,0)</f>
        <v>AVRIL</v>
      </c>
      <c r="B100" s="40"/>
      <c r="C100" s="18">
        <f t="shared" si="15"/>
        <v>44652</v>
      </c>
      <c r="D100" s="21" t="str">
        <f t="shared" si="16"/>
        <v>Vendredi</v>
      </c>
      <c r="E100" s="28"/>
      <c r="F100" s="28"/>
      <c r="G100" s="28"/>
      <c r="H100" s="28"/>
      <c r="I100" s="20"/>
      <c r="J100" s="20"/>
      <c r="K100" s="26" t="s">
        <v>56</v>
      </c>
      <c r="L100" s="22"/>
      <c r="M100" s="62">
        <f>SUMIF(K100:K129,"HCR",J100:J129)</f>
        <v>0</v>
      </c>
      <c r="N100" s="62">
        <f>SUMIF(K100:K129,"HPL",J100:J129)</f>
        <v>2.2204460492503131E-16</v>
      </c>
      <c r="O100" s="60">
        <f>N100*24</f>
        <v>5.3290705182007514E-15</v>
      </c>
      <c r="P100" s="61"/>
      <c r="Q100" s="61"/>
      <c r="R100" s="60">
        <f>O100-(P100+Q100)</f>
        <v>5.3290705182007514E-15</v>
      </c>
    </row>
    <row r="101" spans="1:18" ht="14.1" customHeight="1" x14ac:dyDescent="0.2">
      <c r="A101" s="39"/>
      <c r="B101" s="40"/>
      <c r="C101" s="18">
        <f t="shared" si="15"/>
        <v>44653</v>
      </c>
      <c r="D101" s="21" t="str">
        <f t="shared" si="16"/>
        <v>Samedi</v>
      </c>
      <c r="E101" s="28" t="str">
        <f>IF(OR(D101="Samedi",D101="Dimanche"),"",Données!$C$3)</f>
        <v/>
      </c>
      <c r="F101" s="28" t="str">
        <f>IF(OR(D101="Samedi",D101="Dimanche"),"",Données!$D$3)</f>
        <v/>
      </c>
      <c r="G101" s="28" t="str">
        <f>IF(OR(D101="Samedi",D101="Dimanche"),"",Données!$E$3)</f>
        <v/>
      </c>
      <c r="H101" s="28" t="str">
        <f>IF(OR(D101="Samedi",D101="Dimanche"),"",Données!$F$3)</f>
        <v/>
      </c>
      <c r="I101" s="20" t="str">
        <f t="shared" si="18"/>
        <v/>
      </c>
      <c r="J101" s="20"/>
      <c r="K101" s="26" t="str" cm="1">
        <f t="array" ref="K101">IF(OR(C101=$U$19:$U$31),"FERIE","")</f>
        <v/>
      </c>
      <c r="L101" s="22"/>
      <c r="M101" s="62"/>
      <c r="N101" s="62"/>
      <c r="O101" s="60"/>
      <c r="P101" s="61"/>
      <c r="Q101" s="61"/>
      <c r="R101" s="60"/>
    </row>
    <row r="102" spans="1:18" ht="14.1" customHeight="1" x14ac:dyDescent="0.2">
      <c r="A102" s="39"/>
      <c r="B102" s="40"/>
      <c r="C102" s="18">
        <f t="shared" si="15"/>
        <v>44654</v>
      </c>
      <c r="D102" s="21" t="str">
        <f t="shared" si="16"/>
        <v>Dimanche</v>
      </c>
      <c r="E102" s="28" t="str">
        <f>IF(OR(D102="Samedi",D102="Dimanche"),"",Données!$C$3)</f>
        <v/>
      </c>
      <c r="F102" s="28" t="str">
        <f>IF(OR(D102="Samedi",D102="Dimanche"),"",Données!$D$3)</f>
        <v/>
      </c>
      <c r="G102" s="28" t="str">
        <f>IF(OR(D102="Samedi",D102="Dimanche"),"",Données!$E$3)</f>
        <v/>
      </c>
      <c r="H102" s="28" t="str">
        <f>IF(OR(D102="Samedi",D102="Dimanche"),"",Données!$F$3)</f>
        <v/>
      </c>
      <c r="I102" s="20" t="str">
        <f t="shared" si="18"/>
        <v/>
      </c>
      <c r="J102" s="20">
        <f t="shared" si="8"/>
        <v>2.2204460492503131E-16</v>
      </c>
      <c r="K102" s="26" t="str" cm="1">
        <f t="array" ref="K102">IF(OR(C102=$U$19:$U$31),"FERIE","")</f>
        <v/>
      </c>
      <c r="L102" s="22">
        <f t="shared" ref="L102" si="22">IF(D102="Dimanche",SUM(I96:I102),"")</f>
        <v>1.2666666666666668</v>
      </c>
      <c r="M102" s="62"/>
      <c r="N102" s="62"/>
      <c r="O102" s="60"/>
      <c r="P102" s="61"/>
      <c r="Q102" s="61"/>
      <c r="R102" s="60"/>
    </row>
    <row r="103" spans="1:18" ht="14.1" customHeight="1" x14ac:dyDescent="0.2">
      <c r="A103" s="39"/>
      <c r="B103" s="40">
        <v>14</v>
      </c>
      <c r="C103" s="18">
        <f t="shared" si="15"/>
        <v>44655</v>
      </c>
      <c r="D103" s="21" t="str">
        <f t="shared" si="16"/>
        <v>Lundi</v>
      </c>
      <c r="E103" s="28">
        <f>IF(OR(D103="Samedi",D103="Dimanche"),"",Données!$C$3)</f>
        <v>0.35416666666666669</v>
      </c>
      <c r="F103" s="28">
        <f>IF(OR(D103="Samedi",D103="Dimanche"),"",Données!$D$3)</f>
        <v>0.51250000000000007</v>
      </c>
      <c r="G103" s="28">
        <f>IF(OR(D103="Samedi",D103="Dimanche"),"",Données!$E$3)</f>
        <v>0.53680555555555554</v>
      </c>
      <c r="H103" s="28" t="str">
        <f>IF(OR(D103="Samedi",D103="Dimanche"),"",Données!$F$3)</f>
        <v>16:41</v>
      </c>
      <c r="I103" s="20">
        <f t="shared" si="18"/>
        <v>0.31666666666666671</v>
      </c>
      <c r="J103" s="20">
        <f>IF(I103-Données!$C$2&gt;0,I103-Données!$C$2,0)</f>
        <v>5.5511151231257827E-17</v>
      </c>
      <c r="K103" s="26" t="s">
        <v>57</v>
      </c>
      <c r="L103" s="22"/>
      <c r="M103" s="62"/>
      <c r="N103" s="62"/>
      <c r="O103" s="60"/>
      <c r="P103" s="61"/>
      <c r="Q103" s="61"/>
      <c r="R103" s="60"/>
    </row>
    <row r="104" spans="1:18" ht="14.1" customHeight="1" x14ac:dyDescent="0.2">
      <c r="A104" s="39"/>
      <c r="B104" s="40"/>
      <c r="C104" s="18">
        <f t="shared" si="15"/>
        <v>44656</v>
      </c>
      <c r="D104" s="21" t="str">
        <f t="shared" si="16"/>
        <v>Mardi</v>
      </c>
      <c r="E104" s="28">
        <f>IF(OR(D104="Samedi",D104="Dimanche"),"",Données!$C$3)</f>
        <v>0.35416666666666669</v>
      </c>
      <c r="F104" s="28">
        <f>IF(OR(D104="Samedi",D104="Dimanche"),"",Données!$D$3)</f>
        <v>0.51250000000000007</v>
      </c>
      <c r="G104" s="28">
        <f>IF(OR(D104="Samedi",D104="Dimanche"),"",Données!$E$3)</f>
        <v>0.53680555555555554</v>
      </c>
      <c r="H104" s="28" t="str">
        <f>IF(OR(D104="Samedi",D104="Dimanche"),"",Données!$F$3)</f>
        <v>16:41</v>
      </c>
      <c r="I104" s="20">
        <f t="shared" si="18"/>
        <v>0.31666666666666671</v>
      </c>
      <c r="J104" s="20">
        <f>IF(I104-Données!$C$2&gt;0,I104-Données!$C$2,0)</f>
        <v>5.5511151231257827E-17</v>
      </c>
      <c r="K104" s="26" t="s">
        <v>57</v>
      </c>
      <c r="L104" s="22"/>
      <c r="M104" s="62"/>
      <c r="N104" s="62"/>
      <c r="O104" s="60"/>
      <c r="P104" s="61"/>
      <c r="Q104" s="61"/>
      <c r="R104" s="60"/>
    </row>
    <row r="105" spans="1:18" ht="14.1" customHeight="1" x14ac:dyDescent="0.2">
      <c r="A105" s="39"/>
      <c r="B105" s="40"/>
      <c r="C105" s="18">
        <f t="shared" si="15"/>
        <v>44657</v>
      </c>
      <c r="D105" s="21" t="str">
        <f t="shared" si="16"/>
        <v>Mercredi</v>
      </c>
      <c r="E105" s="28">
        <f>IF(OR(D105="Samedi",D105="Dimanche"),"",Données!$C$3)</f>
        <v>0.35416666666666669</v>
      </c>
      <c r="F105" s="28">
        <f>IF(OR(D105="Samedi",D105="Dimanche"),"",Données!$D$3)</f>
        <v>0.51250000000000007</v>
      </c>
      <c r="G105" s="28">
        <f>IF(OR(D105="Samedi",D105="Dimanche"),"",Données!$E$3)</f>
        <v>0.53680555555555554</v>
      </c>
      <c r="H105" s="28" t="str">
        <f>IF(OR(D105="Samedi",D105="Dimanche"),"",Données!$F$3)</f>
        <v>16:41</v>
      </c>
      <c r="I105" s="20">
        <f t="shared" si="18"/>
        <v>0.31666666666666671</v>
      </c>
      <c r="J105" s="20">
        <f>IF(I105-Données!$C$2&gt;0,I105-Données!$C$2,0)</f>
        <v>5.5511151231257827E-17</v>
      </c>
      <c r="K105" s="26" t="s">
        <v>57</v>
      </c>
      <c r="L105" s="22"/>
      <c r="M105" s="62"/>
      <c r="N105" s="62"/>
      <c r="O105" s="60"/>
      <c r="P105" s="61"/>
      <c r="Q105" s="61"/>
      <c r="R105" s="60"/>
    </row>
    <row r="106" spans="1:18" ht="14.1" customHeight="1" x14ac:dyDescent="0.2">
      <c r="A106" s="39"/>
      <c r="B106" s="40"/>
      <c r="C106" s="18">
        <f t="shared" si="15"/>
        <v>44658</v>
      </c>
      <c r="D106" s="21" t="str">
        <f t="shared" si="16"/>
        <v>Jeudi</v>
      </c>
      <c r="E106" s="28">
        <f>IF(OR(D106="Samedi",D106="Dimanche"),"",Données!$C$3)</f>
        <v>0.35416666666666669</v>
      </c>
      <c r="F106" s="28">
        <f>IF(OR(D106="Samedi",D106="Dimanche"),"",Données!$D$3)</f>
        <v>0.51250000000000007</v>
      </c>
      <c r="G106" s="28">
        <f>IF(OR(D106="Samedi",D106="Dimanche"),"",Données!$E$3)</f>
        <v>0.53680555555555554</v>
      </c>
      <c r="H106" s="28" t="str">
        <f>IF(OR(D106="Samedi",D106="Dimanche"),"",Données!$F$3)</f>
        <v>16:41</v>
      </c>
      <c r="I106" s="20">
        <f t="shared" si="18"/>
        <v>0.31666666666666671</v>
      </c>
      <c r="J106" s="20">
        <f>IF(I106-Données!$C$2&gt;0,I106-Données!$C$2,0)</f>
        <v>5.5511151231257827E-17</v>
      </c>
      <c r="K106" s="26" t="s">
        <v>57</v>
      </c>
      <c r="L106" s="22"/>
      <c r="M106" s="62"/>
      <c r="N106" s="62"/>
      <c r="O106" s="60"/>
      <c r="P106" s="61"/>
      <c r="Q106" s="61"/>
      <c r="R106" s="60"/>
    </row>
    <row r="107" spans="1:18" ht="14.1" customHeight="1" x14ac:dyDescent="0.2">
      <c r="A107" s="39"/>
      <c r="B107" s="40"/>
      <c r="C107" s="18">
        <f t="shared" si="15"/>
        <v>44659</v>
      </c>
      <c r="D107" s="21" t="str">
        <f t="shared" si="16"/>
        <v>Vendredi</v>
      </c>
      <c r="E107" s="28"/>
      <c r="F107" s="28"/>
      <c r="G107" s="28"/>
      <c r="H107" s="28"/>
      <c r="I107" s="20"/>
      <c r="J107" s="20"/>
      <c r="K107" s="26" t="s">
        <v>56</v>
      </c>
      <c r="L107" s="22"/>
      <c r="M107" s="62"/>
      <c r="N107" s="62"/>
      <c r="O107" s="60"/>
      <c r="P107" s="61"/>
      <c r="Q107" s="61"/>
      <c r="R107" s="60"/>
    </row>
    <row r="108" spans="1:18" ht="14.1" customHeight="1" x14ac:dyDescent="0.2">
      <c r="A108" s="39"/>
      <c r="B108" s="40"/>
      <c r="C108" s="18">
        <f t="shared" si="15"/>
        <v>44660</v>
      </c>
      <c r="D108" s="21" t="str">
        <f t="shared" si="16"/>
        <v>Samedi</v>
      </c>
      <c r="E108" s="28" t="str">
        <f>IF(OR(D108="Samedi",D108="Dimanche"),"",Données!$C$3)</f>
        <v/>
      </c>
      <c r="F108" s="28" t="str">
        <f>IF(OR(D108="Samedi",D108="Dimanche"),"",Données!$D$3)</f>
        <v/>
      </c>
      <c r="G108" s="28" t="str">
        <f>IF(OR(D108="Samedi",D108="Dimanche"),"",Données!$E$3)</f>
        <v/>
      </c>
      <c r="H108" s="28" t="str">
        <f>IF(OR(D108="Samedi",D108="Dimanche"),"",Données!$F$3)</f>
        <v/>
      </c>
      <c r="I108" s="20" t="str">
        <f t="shared" si="18"/>
        <v/>
      </c>
      <c r="J108" s="20"/>
      <c r="K108" s="26" t="str" cm="1">
        <f t="array" ref="K108">IF(OR(C108=$U$19:$U$31),"FERIE","")</f>
        <v/>
      </c>
      <c r="L108" s="22"/>
      <c r="M108" s="62"/>
      <c r="N108" s="62"/>
      <c r="O108" s="60"/>
      <c r="P108" s="61"/>
      <c r="Q108" s="61"/>
      <c r="R108" s="60"/>
    </row>
    <row r="109" spans="1:18" ht="14.1" customHeight="1" x14ac:dyDescent="0.2">
      <c r="A109" s="39"/>
      <c r="B109" s="40"/>
      <c r="C109" s="18">
        <f t="shared" si="15"/>
        <v>44661</v>
      </c>
      <c r="D109" s="21" t="str">
        <f t="shared" si="16"/>
        <v>Dimanche</v>
      </c>
      <c r="E109" s="28" t="str">
        <f>IF(OR(D109="Samedi",D109="Dimanche"),"",Données!$C$3)</f>
        <v/>
      </c>
      <c r="F109" s="28" t="str">
        <f>IF(OR(D109="Samedi",D109="Dimanche"),"",Données!$D$3)</f>
        <v/>
      </c>
      <c r="G109" s="28" t="str">
        <f>IF(OR(D109="Samedi",D109="Dimanche"),"",Données!$E$3)</f>
        <v/>
      </c>
      <c r="H109" s="28" t="str">
        <f>IF(OR(D109="Samedi",D109="Dimanche"),"",Données!$F$3)</f>
        <v/>
      </c>
      <c r="I109" s="20" t="str">
        <f t="shared" si="18"/>
        <v/>
      </c>
      <c r="J109" s="20">
        <f t="shared" si="8"/>
        <v>2.2204460492503131E-16</v>
      </c>
      <c r="K109" s="26" t="str" cm="1">
        <f t="array" ref="K109">IF(OR(C109=$U$19:$U$31),"FERIE","")</f>
        <v/>
      </c>
      <c r="L109" s="22">
        <f t="shared" ref="L109" si="23">IF(D109="Dimanche",SUM(I103:I109),"")</f>
        <v>1.2666666666666668</v>
      </c>
      <c r="M109" s="62"/>
      <c r="N109" s="62"/>
      <c r="O109" s="60"/>
      <c r="P109" s="61"/>
      <c r="Q109" s="61"/>
      <c r="R109" s="60"/>
    </row>
    <row r="110" spans="1:18" ht="14.1" customHeight="1" x14ac:dyDescent="0.2">
      <c r="A110" s="39"/>
      <c r="B110" s="40">
        <v>15</v>
      </c>
      <c r="C110" s="18">
        <f t="shared" si="15"/>
        <v>44662</v>
      </c>
      <c r="D110" s="21" t="str">
        <f t="shared" si="16"/>
        <v>Lundi</v>
      </c>
      <c r="E110" s="28">
        <f>IF(OR(D110="Samedi",D110="Dimanche"),"",Données!$C$3)</f>
        <v>0.35416666666666669</v>
      </c>
      <c r="F110" s="28">
        <f>IF(OR(D110="Samedi",D110="Dimanche"),"",Données!$D$3)</f>
        <v>0.51250000000000007</v>
      </c>
      <c r="G110" s="28">
        <f>IF(OR(D110="Samedi",D110="Dimanche"),"",Données!$E$3)</f>
        <v>0.53680555555555554</v>
      </c>
      <c r="H110" s="28" t="str">
        <f>IF(OR(D110="Samedi",D110="Dimanche"),"",Données!$F$3)</f>
        <v>16:41</v>
      </c>
      <c r="I110" s="20">
        <f t="shared" si="18"/>
        <v>0.31666666666666671</v>
      </c>
      <c r="J110" s="20">
        <f>IF(I110-Données!$C$2&gt;0,I110-Données!$C$2,0)</f>
        <v>5.5511151231257827E-17</v>
      </c>
      <c r="K110" s="26" t="str" cm="1">
        <f t="array" ref="K110">IF(OR(C110=$U$19:$U$31),"FERIE","")</f>
        <v/>
      </c>
      <c r="L110" s="22"/>
      <c r="M110" s="62"/>
      <c r="N110" s="62"/>
      <c r="O110" s="60"/>
      <c r="P110" s="61"/>
      <c r="Q110" s="61"/>
      <c r="R110" s="60"/>
    </row>
    <row r="111" spans="1:18" ht="14.1" customHeight="1" x14ac:dyDescent="0.2">
      <c r="A111" s="39"/>
      <c r="B111" s="40"/>
      <c r="C111" s="18">
        <f t="shared" si="15"/>
        <v>44663</v>
      </c>
      <c r="D111" s="21" t="str">
        <f t="shared" si="16"/>
        <v>Mardi</v>
      </c>
      <c r="E111" s="28">
        <f>IF(OR(D111="Samedi",D111="Dimanche"),"",Données!$C$3)</f>
        <v>0.35416666666666669</v>
      </c>
      <c r="F111" s="28">
        <f>IF(OR(D111="Samedi",D111="Dimanche"),"",Données!$D$3)</f>
        <v>0.51250000000000007</v>
      </c>
      <c r="G111" s="28">
        <f>IF(OR(D111="Samedi",D111="Dimanche"),"",Données!$E$3)</f>
        <v>0.53680555555555554</v>
      </c>
      <c r="H111" s="28" t="str">
        <f>IF(OR(D111="Samedi",D111="Dimanche"),"",Données!$F$3)</f>
        <v>16:41</v>
      </c>
      <c r="I111" s="20">
        <f t="shared" si="18"/>
        <v>0.31666666666666671</v>
      </c>
      <c r="J111" s="20">
        <f>IF(I111-Données!$C$2&gt;0,I111-Données!$C$2,0)</f>
        <v>5.5511151231257827E-17</v>
      </c>
      <c r="K111" s="26" t="str" cm="1">
        <f t="array" ref="K111">IF(OR(C111=$U$19:$U$31),"FERIE","")</f>
        <v/>
      </c>
      <c r="L111" s="22"/>
      <c r="M111" s="62"/>
      <c r="N111" s="62"/>
      <c r="O111" s="60"/>
      <c r="P111" s="61"/>
      <c r="Q111" s="61"/>
      <c r="R111" s="60"/>
    </row>
    <row r="112" spans="1:18" ht="14.1" customHeight="1" x14ac:dyDescent="0.2">
      <c r="A112" s="39"/>
      <c r="B112" s="40"/>
      <c r="C112" s="18">
        <f t="shared" si="15"/>
        <v>44664</v>
      </c>
      <c r="D112" s="21" t="str">
        <f t="shared" si="16"/>
        <v>Mercredi</v>
      </c>
      <c r="E112" s="28">
        <f>IF(OR(D112="Samedi",D112="Dimanche"),"",Données!$C$3)</f>
        <v>0.35416666666666669</v>
      </c>
      <c r="F112" s="28">
        <f>IF(OR(D112="Samedi",D112="Dimanche"),"",Données!$D$3)</f>
        <v>0.51250000000000007</v>
      </c>
      <c r="G112" s="28">
        <f>IF(OR(D112="Samedi",D112="Dimanche"),"",Données!$E$3)</f>
        <v>0.53680555555555554</v>
      </c>
      <c r="H112" s="28" t="str">
        <f>IF(OR(D112="Samedi",D112="Dimanche"),"",Données!$F$3)</f>
        <v>16:41</v>
      </c>
      <c r="I112" s="20">
        <f t="shared" si="18"/>
        <v>0.31666666666666671</v>
      </c>
      <c r="J112" s="20">
        <f>IF(I112-Données!$C$2&gt;0,I112-Données!$C$2,0)</f>
        <v>5.5511151231257827E-17</v>
      </c>
      <c r="K112" s="26" t="str" cm="1">
        <f t="array" ref="K112">IF(OR(C112=$U$19:$U$31),"FERIE","")</f>
        <v/>
      </c>
      <c r="L112" s="22"/>
      <c r="M112" s="62"/>
      <c r="N112" s="62"/>
      <c r="O112" s="60"/>
      <c r="P112" s="61"/>
      <c r="Q112" s="61"/>
      <c r="R112" s="60"/>
    </row>
    <row r="113" spans="1:18" ht="14.1" customHeight="1" x14ac:dyDescent="0.2">
      <c r="A113" s="39"/>
      <c r="B113" s="40"/>
      <c r="C113" s="18">
        <f t="shared" si="15"/>
        <v>44665</v>
      </c>
      <c r="D113" s="21" t="str">
        <f t="shared" si="16"/>
        <v>Jeudi</v>
      </c>
      <c r="E113" s="28">
        <f>IF(OR(D113="Samedi",D113="Dimanche"),"",Données!$C$3)</f>
        <v>0.35416666666666669</v>
      </c>
      <c r="F113" s="28">
        <f>IF(OR(D113="Samedi",D113="Dimanche"),"",Données!$D$3)</f>
        <v>0.51250000000000007</v>
      </c>
      <c r="G113" s="28">
        <f>IF(OR(D113="Samedi",D113="Dimanche"),"",Données!$E$3)</f>
        <v>0.53680555555555554</v>
      </c>
      <c r="H113" s="28" t="str">
        <f>IF(OR(D113="Samedi",D113="Dimanche"),"",Données!$F$3)</f>
        <v>16:41</v>
      </c>
      <c r="I113" s="20">
        <f t="shared" si="18"/>
        <v>0.31666666666666671</v>
      </c>
      <c r="J113" s="20">
        <f>IF(I113-Données!$C$2&gt;0,I113-Données!$C$2,0)</f>
        <v>5.5511151231257827E-17</v>
      </c>
      <c r="K113" s="26" t="str" cm="1">
        <f t="array" ref="K113">IF(OR(C113=$U$19:$U$31),"FERIE","")</f>
        <v/>
      </c>
      <c r="L113" s="22"/>
      <c r="M113" s="62"/>
      <c r="N113" s="62"/>
      <c r="O113" s="60"/>
      <c r="P113" s="61"/>
      <c r="Q113" s="61"/>
      <c r="R113" s="60"/>
    </row>
    <row r="114" spans="1:18" ht="14.1" customHeight="1" x14ac:dyDescent="0.2">
      <c r="A114" s="39"/>
      <c r="B114" s="40"/>
      <c r="C114" s="18">
        <f t="shared" si="15"/>
        <v>44666</v>
      </c>
      <c r="D114" s="21" t="str">
        <f t="shared" si="16"/>
        <v>Vendredi</v>
      </c>
      <c r="E114" s="28"/>
      <c r="F114" s="28"/>
      <c r="G114" s="28"/>
      <c r="H114" s="28"/>
      <c r="I114" s="20"/>
      <c r="J114" s="20"/>
      <c r="K114" s="26" t="s">
        <v>56</v>
      </c>
      <c r="L114" s="22"/>
      <c r="M114" s="62"/>
      <c r="N114" s="62"/>
      <c r="O114" s="60"/>
      <c r="P114" s="61"/>
      <c r="Q114" s="61"/>
      <c r="R114" s="60"/>
    </row>
    <row r="115" spans="1:18" ht="14.1" customHeight="1" x14ac:dyDescent="0.2">
      <c r="A115" s="39"/>
      <c r="B115" s="40"/>
      <c r="C115" s="18">
        <f t="shared" si="15"/>
        <v>44667</v>
      </c>
      <c r="D115" s="21" t="str">
        <f t="shared" si="16"/>
        <v>Samedi</v>
      </c>
      <c r="E115" s="28" t="str">
        <f>IF(OR(D115="Samedi",D115="Dimanche"),"",Données!$C$3)</f>
        <v/>
      </c>
      <c r="F115" s="28" t="str">
        <f>IF(OR(D115="Samedi",D115="Dimanche"),"",Données!$D$3)</f>
        <v/>
      </c>
      <c r="G115" s="28" t="str">
        <f>IF(OR(D115="Samedi",D115="Dimanche"),"",Données!$E$3)</f>
        <v/>
      </c>
      <c r="H115" s="28" t="str">
        <f>IF(OR(D115="Samedi",D115="Dimanche"),"",Données!$F$3)</f>
        <v/>
      </c>
      <c r="I115" s="20" t="str">
        <f t="shared" si="18"/>
        <v/>
      </c>
      <c r="J115" s="20"/>
      <c r="K115" s="26" t="str" cm="1">
        <f t="array" ref="K115">IF(OR(C115=$U$19:$U$31),"FERIE","")</f>
        <v/>
      </c>
      <c r="L115" s="22"/>
      <c r="M115" s="62"/>
      <c r="N115" s="62"/>
      <c r="O115" s="60"/>
      <c r="P115" s="61"/>
      <c r="Q115" s="61"/>
      <c r="R115" s="60"/>
    </row>
    <row r="116" spans="1:18" ht="14.1" customHeight="1" x14ac:dyDescent="0.2">
      <c r="A116" s="39"/>
      <c r="B116" s="40"/>
      <c r="C116" s="18">
        <f t="shared" si="15"/>
        <v>44668</v>
      </c>
      <c r="D116" s="21" t="str">
        <f t="shared" si="16"/>
        <v>Dimanche</v>
      </c>
      <c r="E116" s="28" t="str">
        <f>IF(OR(D116="Samedi",D116="Dimanche"),"",Données!$C$3)</f>
        <v/>
      </c>
      <c r="F116" s="28" t="str">
        <f>IF(OR(D116="Samedi",D116="Dimanche"),"",Données!$D$3)</f>
        <v/>
      </c>
      <c r="G116" s="28" t="str">
        <f>IF(OR(D116="Samedi",D116="Dimanche"),"",Données!$E$3)</f>
        <v/>
      </c>
      <c r="H116" s="28" t="str">
        <f>IF(OR(D116="Samedi",D116="Dimanche"),"",Données!$F$3)</f>
        <v/>
      </c>
      <c r="I116" s="20" t="str">
        <f t="shared" si="18"/>
        <v/>
      </c>
      <c r="J116" s="20"/>
      <c r="K116" s="26" t="str" cm="1">
        <f t="array" ref="K116">IF(OR(C116=$U$19:$U$31),"FERIE","")</f>
        <v>FERIE</v>
      </c>
      <c r="L116" s="22">
        <f t="shared" ref="L116" si="24">IF(D116="Dimanche",SUM(I110:I116),"")</f>
        <v>1.2666666666666668</v>
      </c>
      <c r="M116" s="62"/>
      <c r="N116" s="62"/>
      <c r="O116" s="60"/>
      <c r="P116" s="61"/>
      <c r="Q116" s="61"/>
      <c r="R116" s="60"/>
    </row>
    <row r="117" spans="1:18" ht="14.1" customHeight="1" x14ac:dyDescent="0.2">
      <c r="A117" s="39"/>
      <c r="B117" s="40">
        <v>16</v>
      </c>
      <c r="C117" s="18">
        <f t="shared" si="15"/>
        <v>44669</v>
      </c>
      <c r="D117" s="21" t="str">
        <f t="shared" si="16"/>
        <v>Lundi</v>
      </c>
      <c r="E117" s="28"/>
      <c r="F117" s="28"/>
      <c r="G117" s="28"/>
      <c r="H117" s="28"/>
      <c r="I117" s="20"/>
      <c r="J117" s="20"/>
      <c r="K117" s="26" t="str" cm="1">
        <f t="array" ref="K117">IF(OR(C117=$U$19:$U$31),"FERIE","")</f>
        <v>FERIE</v>
      </c>
      <c r="L117" s="22"/>
      <c r="M117" s="62"/>
      <c r="N117" s="62"/>
      <c r="O117" s="60"/>
      <c r="P117" s="61"/>
      <c r="Q117" s="61"/>
      <c r="R117" s="60"/>
    </row>
    <row r="118" spans="1:18" ht="14.1" customHeight="1" x14ac:dyDescent="0.2">
      <c r="A118" s="39"/>
      <c r="B118" s="40"/>
      <c r="C118" s="18">
        <f t="shared" si="15"/>
        <v>44670</v>
      </c>
      <c r="D118" s="21" t="str">
        <f t="shared" si="16"/>
        <v>Mardi</v>
      </c>
      <c r="E118" s="28"/>
      <c r="F118" s="28"/>
      <c r="G118" s="28"/>
      <c r="H118" s="28"/>
      <c r="I118" s="20"/>
      <c r="J118" s="20"/>
      <c r="K118" s="26" t="s">
        <v>56</v>
      </c>
      <c r="L118" s="22"/>
      <c r="M118" s="62"/>
      <c r="N118" s="62"/>
      <c r="O118" s="60"/>
      <c r="P118" s="61"/>
      <c r="Q118" s="61"/>
      <c r="R118" s="60"/>
    </row>
    <row r="119" spans="1:18" ht="14.1" customHeight="1" x14ac:dyDescent="0.2">
      <c r="A119" s="39"/>
      <c r="B119" s="40"/>
      <c r="C119" s="18">
        <f t="shared" si="15"/>
        <v>44671</v>
      </c>
      <c r="D119" s="21" t="str">
        <f t="shared" si="16"/>
        <v>Mercredi</v>
      </c>
      <c r="E119" s="28"/>
      <c r="F119" s="28"/>
      <c r="G119" s="28"/>
      <c r="H119" s="28"/>
      <c r="I119" s="20"/>
      <c r="J119" s="20"/>
      <c r="K119" s="26" t="s">
        <v>56</v>
      </c>
      <c r="L119" s="22"/>
      <c r="M119" s="62"/>
      <c r="N119" s="62"/>
      <c r="O119" s="60"/>
      <c r="P119" s="61"/>
      <c r="Q119" s="61"/>
      <c r="R119" s="60"/>
    </row>
    <row r="120" spans="1:18" ht="14.1" customHeight="1" x14ac:dyDescent="0.2">
      <c r="A120" s="39"/>
      <c r="B120" s="40"/>
      <c r="C120" s="18">
        <f t="shared" si="15"/>
        <v>44672</v>
      </c>
      <c r="D120" s="21" t="str">
        <f t="shared" si="16"/>
        <v>Jeudi</v>
      </c>
      <c r="E120" s="28"/>
      <c r="F120" s="28"/>
      <c r="G120" s="28"/>
      <c r="H120" s="28"/>
      <c r="I120" s="20"/>
      <c r="J120" s="20"/>
      <c r="K120" s="26" t="s">
        <v>56</v>
      </c>
      <c r="L120" s="22"/>
      <c r="M120" s="62"/>
      <c r="N120" s="62"/>
      <c r="O120" s="60"/>
      <c r="P120" s="61"/>
      <c r="Q120" s="61"/>
      <c r="R120" s="60"/>
    </row>
    <row r="121" spans="1:18" ht="14.1" customHeight="1" x14ac:dyDescent="0.2">
      <c r="A121" s="39"/>
      <c r="B121" s="40"/>
      <c r="C121" s="18">
        <f t="shared" si="15"/>
        <v>44673</v>
      </c>
      <c r="D121" s="21" t="str">
        <f t="shared" si="16"/>
        <v>Vendredi</v>
      </c>
      <c r="E121" s="28"/>
      <c r="F121" s="28"/>
      <c r="G121" s="28"/>
      <c r="H121" s="28"/>
      <c r="I121" s="20"/>
      <c r="J121" s="20"/>
      <c r="K121" s="26" t="s">
        <v>56</v>
      </c>
      <c r="L121" s="22"/>
      <c r="M121" s="62"/>
      <c r="N121" s="62"/>
      <c r="O121" s="60"/>
      <c r="P121" s="61"/>
      <c r="Q121" s="61"/>
      <c r="R121" s="60"/>
    </row>
    <row r="122" spans="1:18" ht="14.1" customHeight="1" x14ac:dyDescent="0.2">
      <c r="A122" s="39"/>
      <c r="B122" s="40"/>
      <c r="C122" s="18">
        <f t="shared" si="15"/>
        <v>44674</v>
      </c>
      <c r="D122" s="21" t="str">
        <f t="shared" si="16"/>
        <v>Samedi</v>
      </c>
      <c r="E122" s="28" t="str">
        <f>IF(OR(D122="Samedi",D122="Dimanche"),"",Données!$C$3)</f>
        <v/>
      </c>
      <c r="F122" s="28" t="str">
        <f>IF(OR(D122="Samedi",D122="Dimanche"),"",Données!$D$3)</f>
        <v/>
      </c>
      <c r="G122" s="28" t="str">
        <f>IF(OR(D122="Samedi",D122="Dimanche"),"",Données!$E$3)</f>
        <v/>
      </c>
      <c r="H122" s="28" t="str">
        <f>IF(OR(D122="Samedi",D122="Dimanche"),"",Données!$F$3)</f>
        <v/>
      </c>
      <c r="I122" s="20" t="str">
        <f t="shared" si="18"/>
        <v/>
      </c>
      <c r="J122" s="20"/>
      <c r="K122" s="26" t="str" cm="1">
        <f t="array" ref="K122">IF(OR(C122=$U$19:$U$31),"FERIE","")</f>
        <v/>
      </c>
      <c r="L122" s="22"/>
      <c r="M122" s="62"/>
      <c r="N122" s="62"/>
      <c r="O122" s="60"/>
      <c r="P122" s="61"/>
      <c r="Q122" s="61"/>
      <c r="R122" s="60"/>
    </row>
    <row r="123" spans="1:18" ht="14.1" customHeight="1" x14ac:dyDescent="0.2">
      <c r="A123" s="39"/>
      <c r="B123" s="40"/>
      <c r="C123" s="18">
        <f t="shared" si="15"/>
        <v>44675</v>
      </c>
      <c r="D123" s="21" t="str">
        <f t="shared" si="16"/>
        <v>Dimanche</v>
      </c>
      <c r="E123" s="28" t="str">
        <f>IF(OR(D123="Samedi",D123="Dimanche"),"",Données!$C$3)</f>
        <v/>
      </c>
      <c r="F123" s="28" t="str">
        <f>IF(OR(D123="Samedi",D123="Dimanche"),"",Données!$D$3)</f>
        <v/>
      </c>
      <c r="G123" s="28" t="str">
        <f>IF(OR(D123="Samedi",D123="Dimanche"),"",Données!$E$3)</f>
        <v/>
      </c>
      <c r="H123" s="28" t="str">
        <f>IF(OR(D123="Samedi",D123="Dimanche"),"",Données!$F$3)</f>
        <v/>
      </c>
      <c r="I123" s="20" t="str">
        <f t="shared" si="18"/>
        <v/>
      </c>
      <c r="J123" s="20">
        <f t="shared" ref="J123:J179" si="25">IF(D123="Dimanche",SUM(J117:J121),"")</f>
        <v>0</v>
      </c>
      <c r="K123" s="26" t="str" cm="1">
        <f t="array" ref="K123">IF(OR(C123=$U$19:$U$31),"FERIE","")</f>
        <v/>
      </c>
      <c r="L123" s="22">
        <f t="shared" ref="L123" si="26">IF(D123="Dimanche",SUM(I117:I123),"")</f>
        <v>0</v>
      </c>
      <c r="M123" s="62"/>
      <c r="N123" s="62"/>
      <c r="O123" s="60"/>
      <c r="P123" s="61"/>
      <c r="Q123" s="61"/>
      <c r="R123" s="60"/>
    </row>
    <row r="124" spans="1:18" ht="14.1" customHeight="1" x14ac:dyDescent="0.2">
      <c r="A124" s="39"/>
      <c r="B124" s="40">
        <v>17</v>
      </c>
      <c r="C124" s="18">
        <f t="shared" si="15"/>
        <v>44676</v>
      </c>
      <c r="D124" s="21" t="str">
        <f t="shared" si="16"/>
        <v>Lundi</v>
      </c>
      <c r="E124" s="28">
        <f>IF(OR(D124="Samedi",D124="Dimanche"),"",Données!$C$3)</f>
        <v>0.35416666666666669</v>
      </c>
      <c r="F124" s="28">
        <f>IF(OR(D124="Samedi",D124="Dimanche"),"",Données!$D$3)</f>
        <v>0.51250000000000007</v>
      </c>
      <c r="G124" s="28">
        <f>IF(OR(D124="Samedi",D124="Dimanche"),"",Données!$E$3)</f>
        <v>0.53680555555555554</v>
      </c>
      <c r="H124" s="28" t="str">
        <f>IF(OR(D124="Samedi",D124="Dimanche"),"",Données!$F$3)</f>
        <v>16:41</v>
      </c>
      <c r="I124" s="20">
        <f t="shared" si="18"/>
        <v>0.31666666666666671</v>
      </c>
      <c r="J124" s="20">
        <f>IF(I124-Données!$C$2&gt;0,I124-Données!$C$2,0)</f>
        <v>5.5511151231257827E-17</v>
      </c>
      <c r="K124" s="26" t="str" cm="1">
        <f t="array" ref="K124">IF(OR(C124=$U$19:$U$31),"FERIE","")</f>
        <v/>
      </c>
      <c r="L124" s="22"/>
      <c r="M124" s="62"/>
      <c r="N124" s="62"/>
      <c r="O124" s="60"/>
      <c r="P124" s="61"/>
      <c r="Q124" s="61"/>
      <c r="R124" s="60"/>
    </row>
    <row r="125" spans="1:18" ht="14.1" customHeight="1" x14ac:dyDescent="0.2">
      <c r="A125" s="39"/>
      <c r="B125" s="40"/>
      <c r="C125" s="18">
        <f t="shared" si="15"/>
        <v>44677</v>
      </c>
      <c r="D125" s="21" t="str">
        <f t="shared" si="16"/>
        <v>Mardi</v>
      </c>
      <c r="E125" s="28">
        <f>IF(OR(D125="Samedi",D125="Dimanche"),"",Données!$C$3)</f>
        <v>0.35416666666666669</v>
      </c>
      <c r="F125" s="28">
        <f>IF(OR(D125="Samedi",D125="Dimanche"),"",Données!$D$3)</f>
        <v>0.51250000000000007</v>
      </c>
      <c r="G125" s="28">
        <f>IF(OR(D125="Samedi",D125="Dimanche"),"",Données!$E$3)</f>
        <v>0.53680555555555554</v>
      </c>
      <c r="H125" s="28" t="str">
        <f>IF(OR(D125="Samedi",D125="Dimanche"),"",Données!$F$3)</f>
        <v>16:41</v>
      </c>
      <c r="I125" s="20">
        <f t="shared" si="18"/>
        <v>0.31666666666666671</v>
      </c>
      <c r="J125" s="20">
        <f>IF(I125-Données!$C$2&gt;0,I125-Données!$C$2,0)</f>
        <v>5.5511151231257827E-17</v>
      </c>
      <c r="K125" s="26" t="str" cm="1">
        <f t="array" ref="K125">IF(OR(C125=$U$19:$U$31),"FERIE","")</f>
        <v/>
      </c>
      <c r="L125" s="22"/>
      <c r="M125" s="62"/>
      <c r="N125" s="62"/>
      <c r="O125" s="60"/>
      <c r="P125" s="61"/>
      <c r="Q125" s="61"/>
      <c r="R125" s="60"/>
    </row>
    <row r="126" spans="1:18" ht="14.1" customHeight="1" x14ac:dyDescent="0.2">
      <c r="A126" s="39"/>
      <c r="B126" s="40"/>
      <c r="C126" s="18">
        <f t="shared" si="15"/>
        <v>44678</v>
      </c>
      <c r="D126" s="21" t="str">
        <f t="shared" si="16"/>
        <v>Mercredi</v>
      </c>
      <c r="E126" s="28">
        <f>IF(OR(D126="Samedi",D126="Dimanche"),"",Données!$C$3)</f>
        <v>0.35416666666666669</v>
      </c>
      <c r="F126" s="28">
        <f>IF(OR(D126="Samedi",D126="Dimanche"),"",Données!$D$3)</f>
        <v>0.51250000000000007</v>
      </c>
      <c r="G126" s="28">
        <f>IF(OR(D126="Samedi",D126="Dimanche"),"",Données!$E$3)</f>
        <v>0.53680555555555554</v>
      </c>
      <c r="H126" s="28" t="str">
        <f>IF(OR(D126="Samedi",D126="Dimanche"),"",Données!$F$3)</f>
        <v>16:41</v>
      </c>
      <c r="I126" s="20">
        <f t="shared" si="18"/>
        <v>0.31666666666666671</v>
      </c>
      <c r="J126" s="20">
        <f>IF(I126-Données!$C$2&gt;0,I126-Données!$C$2,0)</f>
        <v>5.5511151231257827E-17</v>
      </c>
      <c r="K126" s="26" t="str" cm="1">
        <f t="array" ref="K126">IF(OR(C126=$U$19:$U$31),"FERIE","")</f>
        <v/>
      </c>
      <c r="L126" s="22"/>
      <c r="M126" s="62"/>
      <c r="N126" s="62"/>
      <c r="O126" s="60"/>
      <c r="P126" s="61"/>
      <c r="Q126" s="61"/>
      <c r="R126" s="60"/>
    </row>
    <row r="127" spans="1:18" ht="14.1" customHeight="1" x14ac:dyDescent="0.2">
      <c r="A127" s="39"/>
      <c r="B127" s="40"/>
      <c r="C127" s="18">
        <f t="shared" si="15"/>
        <v>44679</v>
      </c>
      <c r="D127" s="21" t="str">
        <f t="shared" si="16"/>
        <v>Jeudi</v>
      </c>
      <c r="E127" s="28">
        <f>IF(OR(D127="Samedi",D127="Dimanche"),"",Données!$C$3)</f>
        <v>0.35416666666666669</v>
      </c>
      <c r="F127" s="28">
        <f>IF(OR(D127="Samedi",D127="Dimanche"),"",Données!$D$3)</f>
        <v>0.51250000000000007</v>
      </c>
      <c r="G127" s="28">
        <f>IF(OR(D127="Samedi",D127="Dimanche"),"",Données!$E$3)</f>
        <v>0.53680555555555554</v>
      </c>
      <c r="H127" s="28" t="str">
        <f>IF(OR(D127="Samedi",D127="Dimanche"),"",Données!$F$3)</f>
        <v>16:41</v>
      </c>
      <c r="I127" s="20">
        <f t="shared" si="18"/>
        <v>0.31666666666666671</v>
      </c>
      <c r="J127" s="20">
        <f>IF(I127-Données!$C$2&gt;0,I127-Données!$C$2,0)</f>
        <v>5.5511151231257827E-17</v>
      </c>
      <c r="K127" s="26" t="str" cm="1">
        <f t="array" ref="K127">IF(OR(C127=$U$19:$U$31),"FERIE","")</f>
        <v/>
      </c>
      <c r="L127" s="22"/>
      <c r="M127" s="62"/>
      <c r="N127" s="62"/>
      <c r="O127" s="60"/>
      <c r="P127" s="61"/>
      <c r="Q127" s="61"/>
      <c r="R127" s="60"/>
    </row>
    <row r="128" spans="1:18" ht="14.1" customHeight="1" x14ac:dyDescent="0.2">
      <c r="A128" s="39"/>
      <c r="B128" s="40"/>
      <c r="C128" s="18">
        <f t="shared" si="15"/>
        <v>44680</v>
      </c>
      <c r="D128" s="21" t="str">
        <f t="shared" si="16"/>
        <v>Vendredi</v>
      </c>
      <c r="E128" s="28"/>
      <c r="F128" s="28"/>
      <c r="G128" s="28"/>
      <c r="H128" s="28"/>
      <c r="I128" s="20"/>
      <c r="J128" s="20"/>
      <c r="K128" s="26" t="s">
        <v>56</v>
      </c>
      <c r="L128" s="22"/>
      <c r="M128" s="62"/>
      <c r="N128" s="62"/>
      <c r="O128" s="60"/>
      <c r="P128" s="61"/>
      <c r="Q128" s="61"/>
      <c r="R128" s="60"/>
    </row>
    <row r="129" spans="1:18" ht="14.1" customHeight="1" x14ac:dyDescent="0.2">
      <c r="A129" s="39"/>
      <c r="B129" s="40"/>
      <c r="C129" s="18">
        <f t="shared" si="15"/>
        <v>44681</v>
      </c>
      <c r="D129" s="21" t="str">
        <f t="shared" si="16"/>
        <v>Samedi</v>
      </c>
      <c r="E129" s="28" t="str">
        <f>IF(OR(D129="Samedi",D129="Dimanche"),"",Données!$C$3)</f>
        <v/>
      </c>
      <c r="F129" s="28" t="str">
        <f>IF(OR(D129="Samedi",D129="Dimanche"),"",Données!$D$3)</f>
        <v/>
      </c>
      <c r="G129" s="28" t="str">
        <f>IF(OR(D129="Samedi",D129="Dimanche"),"",Données!$E$3)</f>
        <v/>
      </c>
      <c r="H129" s="28" t="str">
        <f>IF(OR(D129="Samedi",D129="Dimanche"),"",Données!$F$3)</f>
        <v/>
      </c>
      <c r="I129" s="20" t="str">
        <f t="shared" si="18"/>
        <v/>
      </c>
      <c r="J129" s="20"/>
      <c r="K129" s="26" t="str" cm="1">
        <f t="array" ref="K129">IF(OR(C129=$U$19:$U$31),"FERIE","")</f>
        <v/>
      </c>
      <c r="L129" s="22"/>
      <c r="M129" s="62"/>
      <c r="N129" s="62"/>
      <c r="O129" s="60"/>
      <c r="P129" s="61"/>
      <c r="Q129" s="61"/>
      <c r="R129" s="60"/>
    </row>
    <row r="130" spans="1:18" ht="14.1" customHeight="1" x14ac:dyDescent="0.2">
      <c r="A130" s="39" t="str">
        <f t="shared" ref="A130" si="27">VLOOKUP(MONTH($C130),$V$8:$W$19,2,0)</f>
        <v>MAI</v>
      </c>
      <c r="B130" s="40"/>
      <c r="C130" s="18">
        <f t="shared" si="15"/>
        <v>44682</v>
      </c>
      <c r="D130" s="21" t="str">
        <f t="shared" si="16"/>
        <v>Dimanche</v>
      </c>
      <c r="E130" s="28" t="str">
        <f>IF(OR(D130="Samedi",D130="Dimanche"),"",Données!$C$3)</f>
        <v/>
      </c>
      <c r="F130" s="28" t="str">
        <f>IF(OR(D130="Samedi",D130="Dimanche"),"",Données!$D$3)</f>
        <v/>
      </c>
      <c r="G130" s="28" t="str">
        <f>IF(OR(D130="Samedi",D130="Dimanche"),"",Données!$E$3)</f>
        <v/>
      </c>
      <c r="H130" s="28" t="str">
        <f>IF(OR(D130="Samedi",D130="Dimanche"),"",Données!$F$3)</f>
        <v/>
      </c>
      <c r="I130" s="20" t="str">
        <f t="shared" si="18"/>
        <v/>
      </c>
      <c r="J130" s="20">
        <f t="shared" si="25"/>
        <v>2.2204460492503131E-16</v>
      </c>
      <c r="K130" s="26" t="str" cm="1">
        <f t="array" ref="K130">IF(OR(C130=$U$19:$U$31),"FERIE","")</f>
        <v>FERIE</v>
      </c>
      <c r="L130" s="22">
        <f t="shared" ref="L130" si="28">IF(D130="Dimanche",SUM(I124:I130),"")</f>
        <v>1.2666666666666668</v>
      </c>
      <c r="M130" s="62">
        <f>SUMIF(K130:K160,"HCR",J130:J160)</f>
        <v>0</v>
      </c>
      <c r="N130" s="62">
        <f>SUMIF(K130:K160,"HPL",J130:J160)</f>
        <v>0</v>
      </c>
      <c r="O130" s="60">
        <f>N130*24</f>
        <v>0</v>
      </c>
      <c r="P130" s="61"/>
      <c r="Q130" s="61"/>
      <c r="R130" s="60">
        <f>O130-(P130+Q130)</f>
        <v>0</v>
      </c>
    </row>
    <row r="131" spans="1:18" ht="14.1" customHeight="1" x14ac:dyDescent="0.2">
      <c r="A131" s="39"/>
      <c r="B131" s="40">
        <v>18</v>
      </c>
      <c r="C131" s="18">
        <f t="shared" si="15"/>
        <v>44683</v>
      </c>
      <c r="D131" s="21" t="str">
        <f t="shared" si="16"/>
        <v>Lundi</v>
      </c>
      <c r="E131" s="28">
        <f>IF(OR(D131="Samedi",D131="Dimanche"),"",Données!$C$3)</f>
        <v>0.35416666666666669</v>
      </c>
      <c r="F131" s="28">
        <f>IF(OR(D131="Samedi",D131="Dimanche"),"",Données!$D$3)</f>
        <v>0.51250000000000007</v>
      </c>
      <c r="G131" s="28">
        <f>IF(OR(D131="Samedi",D131="Dimanche"),"",Données!$E$3)</f>
        <v>0.53680555555555554</v>
      </c>
      <c r="H131" s="28" t="str">
        <f>IF(OR(D131="Samedi",D131="Dimanche"),"",Données!$F$3)</f>
        <v>16:41</v>
      </c>
      <c r="I131" s="20">
        <f t="shared" si="18"/>
        <v>0.31666666666666671</v>
      </c>
      <c r="J131" s="20">
        <f>IF(I131-Données!$C$2&gt;0,I131-Données!$C$2,0)</f>
        <v>5.5511151231257827E-17</v>
      </c>
      <c r="K131" s="26" t="str" cm="1">
        <f t="array" ref="K131">IF(OR(C131=$U$19:$U$31),"FERIE","")</f>
        <v/>
      </c>
      <c r="L131" s="22"/>
      <c r="M131" s="62"/>
      <c r="N131" s="62"/>
      <c r="O131" s="60"/>
      <c r="P131" s="61"/>
      <c r="Q131" s="61"/>
      <c r="R131" s="60"/>
    </row>
    <row r="132" spans="1:18" ht="14.1" customHeight="1" x14ac:dyDescent="0.2">
      <c r="A132" s="39"/>
      <c r="B132" s="40"/>
      <c r="C132" s="18">
        <f t="shared" si="15"/>
        <v>44684</v>
      </c>
      <c r="D132" s="21" t="str">
        <f t="shared" si="16"/>
        <v>Mardi</v>
      </c>
      <c r="E132" s="28">
        <f>IF(OR(D132="Samedi",D132="Dimanche"),"",Données!$C$3)</f>
        <v>0.35416666666666669</v>
      </c>
      <c r="F132" s="28">
        <f>IF(OR(D132="Samedi",D132="Dimanche"),"",Données!$D$3)</f>
        <v>0.51250000000000007</v>
      </c>
      <c r="G132" s="28">
        <f>IF(OR(D132="Samedi",D132="Dimanche"),"",Données!$E$3)</f>
        <v>0.53680555555555554</v>
      </c>
      <c r="H132" s="28" t="str">
        <f>IF(OR(D132="Samedi",D132="Dimanche"),"",Données!$F$3)</f>
        <v>16:41</v>
      </c>
      <c r="I132" s="20">
        <f t="shared" si="18"/>
        <v>0.31666666666666671</v>
      </c>
      <c r="J132" s="20">
        <f>IF(I132-Données!$C$2&gt;0,I132-Données!$C$2,0)</f>
        <v>5.5511151231257827E-17</v>
      </c>
      <c r="K132" s="26" t="str" cm="1">
        <f t="array" ref="K132">IF(OR(C132=$U$19:$U$31),"FERIE","")</f>
        <v/>
      </c>
      <c r="L132" s="22"/>
      <c r="M132" s="62"/>
      <c r="N132" s="62"/>
      <c r="O132" s="60"/>
      <c r="P132" s="61"/>
      <c r="Q132" s="61"/>
      <c r="R132" s="60"/>
    </row>
    <row r="133" spans="1:18" ht="14.1" customHeight="1" x14ac:dyDescent="0.2">
      <c r="A133" s="39"/>
      <c r="B133" s="40"/>
      <c r="C133" s="18">
        <f t="shared" si="15"/>
        <v>44685</v>
      </c>
      <c r="D133" s="21" t="str">
        <f t="shared" si="16"/>
        <v>Mercredi</v>
      </c>
      <c r="E133" s="28"/>
      <c r="F133" s="28"/>
      <c r="G133" s="28"/>
      <c r="H133" s="28"/>
      <c r="I133" s="20"/>
      <c r="J133" s="20"/>
      <c r="K133" s="26" t="s">
        <v>56</v>
      </c>
      <c r="L133" s="22"/>
      <c r="M133" s="62"/>
      <c r="N133" s="62"/>
      <c r="O133" s="60"/>
      <c r="P133" s="61"/>
      <c r="Q133" s="61"/>
      <c r="R133" s="60"/>
    </row>
    <row r="134" spans="1:18" ht="14.1" customHeight="1" x14ac:dyDescent="0.2">
      <c r="A134" s="39"/>
      <c r="B134" s="40"/>
      <c r="C134" s="18">
        <f t="shared" si="15"/>
        <v>44686</v>
      </c>
      <c r="D134" s="21" t="str">
        <f t="shared" si="16"/>
        <v>Jeudi</v>
      </c>
      <c r="E134" s="28">
        <f>IF(OR(D134="Samedi",D134="Dimanche"),"",Données!$C$3)</f>
        <v>0.35416666666666669</v>
      </c>
      <c r="F134" s="28">
        <f>IF(OR(D134="Samedi",D134="Dimanche"),"",Données!$D$3)</f>
        <v>0.51250000000000007</v>
      </c>
      <c r="G134" s="28">
        <f>IF(OR(D134="Samedi",D134="Dimanche"),"",Données!$E$3)</f>
        <v>0.53680555555555554</v>
      </c>
      <c r="H134" s="28" t="str">
        <f>IF(OR(D134="Samedi",D134="Dimanche"),"",Données!$F$3)</f>
        <v>16:41</v>
      </c>
      <c r="I134" s="20">
        <f t="shared" si="18"/>
        <v>0.31666666666666671</v>
      </c>
      <c r="J134" s="20">
        <f>IF(I134-Données!$C$2&gt;0,I134-Données!$C$2,0)</f>
        <v>5.5511151231257827E-17</v>
      </c>
      <c r="K134" s="26" t="str" cm="1">
        <f t="array" ref="K134">IF(OR(C134=$U$19:$U$31),"FERIE","")</f>
        <v/>
      </c>
      <c r="L134" s="22"/>
      <c r="M134" s="62"/>
      <c r="N134" s="62"/>
      <c r="O134" s="60"/>
      <c r="P134" s="61"/>
      <c r="Q134" s="61"/>
      <c r="R134" s="60"/>
    </row>
    <row r="135" spans="1:18" ht="14.1" customHeight="1" x14ac:dyDescent="0.2">
      <c r="A135" s="39"/>
      <c r="B135" s="40"/>
      <c r="C135" s="18">
        <f t="shared" si="15"/>
        <v>44687</v>
      </c>
      <c r="D135" s="21" t="str">
        <f t="shared" si="16"/>
        <v>Vendredi</v>
      </c>
      <c r="E135" s="28">
        <f>IF(OR(D135="Samedi",D135="Dimanche"),"",Données!$C$3)</f>
        <v>0.35416666666666669</v>
      </c>
      <c r="F135" s="28">
        <f>IF(OR(D135="Samedi",D135="Dimanche"),"",Données!$D$3)</f>
        <v>0.51250000000000007</v>
      </c>
      <c r="G135" s="28">
        <f>IF(OR(D135="Samedi",D135="Dimanche"),"",Données!$E$3)</f>
        <v>0.53680555555555554</v>
      </c>
      <c r="H135" s="28" t="str">
        <f>IF(OR(D135="Samedi",D135="Dimanche"),"",Données!$F$3)</f>
        <v>16:41</v>
      </c>
      <c r="I135" s="20">
        <f t="shared" si="18"/>
        <v>0.31666666666666671</v>
      </c>
      <c r="J135" s="20">
        <f>IF(I135-Données!$C$2&gt;0,I135-Données!$C$2,0)</f>
        <v>5.5511151231257827E-17</v>
      </c>
      <c r="K135" s="26" t="str" cm="1">
        <f t="array" ref="K135">IF(OR(C135=$U$19:$U$31),"FERIE","")</f>
        <v/>
      </c>
      <c r="L135" s="22"/>
      <c r="M135" s="62"/>
      <c r="N135" s="62"/>
      <c r="O135" s="60"/>
      <c r="P135" s="61"/>
      <c r="Q135" s="61"/>
      <c r="R135" s="60"/>
    </row>
    <row r="136" spans="1:18" ht="14.1" customHeight="1" x14ac:dyDescent="0.2">
      <c r="A136" s="39"/>
      <c r="B136" s="40"/>
      <c r="C136" s="18">
        <f t="shared" si="15"/>
        <v>44688</v>
      </c>
      <c r="D136" s="21" t="str">
        <f t="shared" si="16"/>
        <v>Samedi</v>
      </c>
      <c r="E136" s="28" t="str">
        <f>IF(OR(D136="Samedi",D136="Dimanche"),"",Données!$C$3)</f>
        <v/>
      </c>
      <c r="F136" s="28" t="str">
        <f>IF(OR(D136="Samedi",D136="Dimanche"),"",Données!$D$3)</f>
        <v/>
      </c>
      <c r="G136" s="28" t="str">
        <f>IF(OR(D136="Samedi",D136="Dimanche"),"",Données!$E$3)</f>
        <v/>
      </c>
      <c r="H136" s="28" t="str">
        <f>IF(OR(D136="Samedi",D136="Dimanche"),"",Données!$F$3)</f>
        <v/>
      </c>
      <c r="I136" s="20" t="str">
        <f t="shared" si="18"/>
        <v/>
      </c>
      <c r="J136" s="20"/>
      <c r="K136" s="26" t="str" cm="1">
        <f t="array" ref="K136">IF(OR(C136=$U$19:$U$31),"FERIE","")</f>
        <v/>
      </c>
      <c r="L136" s="22"/>
      <c r="M136" s="62"/>
      <c r="N136" s="62"/>
      <c r="O136" s="60"/>
      <c r="P136" s="61"/>
      <c r="Q136" s="61"/>
      <c r="R136" s="60"/>
    </row>
    <row r="137" spans="1:18" ht="14.1" customHeight="1" x14ac:dyDescent="0.2">
      <c r="A137" s="39"/>
      <c r="B137" s="40"/>
      <c r="C137" s="18">
        <f t="shared" si="15"/>
        <v>44689</v>
      </c>
      <c r="D137" s="21" t="str">
        <f t="shared" si="16"/>
        <v>Dimanche</v>
      </c>
      <c r="E137" s="28" t="str">
        <f>IF(OR(D137="Samedi",D137="Dimanche"),"",Données!$C$3)</f>
        <v/>
      </c>
      <c r="F137" s="28" t="str">
        <f>IF(OR(D137="Samedi",D137="Dimanche"),"",Données!$D$3)</f>
        <v/>
      </c>
      <c r="G137" s="28" t="str">
        <f>IF(OR(D137="Samedi",D137="Dimanche"),"",Données!$E$3)</f>
        <v/>
      </c>
      <c r="H137" s="28" t="str">
        <f>IF(OR(D137="Samedi",D137="Dimanche"),"",Données!$F$3)</f>
        <v/>
      </c>
      <c r="I137" s="20" t="str">
        <f t="shared" si="18"/>
        <v/>
      </c>
      <c r="J137" s="20">
        <f t="shared" si="25"/>
        <v>2.2204460492503131E-16</v>
      </c>
      <c r="K137" s="26" t="str" cm="1">
        <f t="array" ref="K137">IF(OR(C137=$U$19:$U$31),"FERIE","")</f>
        <v>FERIE</v>
      </c>
      <c r="L137" s="22">
        <f t="shared" ref="L137" si="29">IF(D137="Dimanche",SUM(I131:I137),"")</f>
        <v>1.2666666666666668</v>
      </c>
      <c r="M137" s="62"/>
      <c r="N137" s="62"/>
      <c r="O137" s="60"/>
      <c r="P137" s="61"/>
      <c r="Q137" s="61"/>
      <c r="R137" s="60"/>
    </row>
    <row r="138" spans="1:18" ht="14.1" customHeight="1" x14ac:dyDescent="0.2">
      <c r="A138" s="39"/>
      <c r="B138" s="40">
        <v>19</v>
      </c>
      <c r="C138" s="18">
        <f t="shared" si="15"/>
        <v>44690</v>
      </c>
      <c r="D138" s="21" t="str">
        <f t="shared" si="16"/>
        <v>Lundi</v>
      </c>
      <c r="E138" s="28">
        <f>IF(OR(D138="Samedi",D138="Dimanche"),"",Données!$C$3)</f>
        <v>0.35416666666666669</v>
      </c>
      <c r="F138" s="28">
        <f>IF(OR(D138="Samedi",D138="Dimanche"),"",Données!$D$3)</f>
        <v>0.51250000000000007</v>
      </c>
      <c r="G138" s="28">
        <f>IF(OR(D138="Samedi",D138="Dimanche"),"",Données!$E$3)</f>
        <v>0.53680555555555554</v>
      </c>
      <c r="H138" s="28" t="str">
        <f>IF(OR(D138="Samedi",D138="Dimanche"),"",Données!$F$3)</f>
        <v>16:41</v>
      </c>
      <c r="I138" s="20">
        <f t="shared" si="18"/>
        <v>0.31666666666666671</v>
      </c>
      <c r="J138" s="20">
        <f>IF(I138-Données!$C$2&gt;0,I138-Données!$C$2,0)</f>
        <v>5.5511151231257827E-17</v>
      </c>
      <c r="K138" s="26" t="str" cm="1">
        <f t="array" ref="K138">IF(OR(C138=$U$19:$U$31),"FERIE","")</f>
        <v/>
      </c>
      <c r="L138" s="22"/>
      <c r="M138" s="62"/>
      <c r="N138" s="62"/>
      <c r="O138" s="60"/>
      <c r="P138" s="61"/>
      <c r="Q138" s="61"/>
      <c r="R138" s="60"/>
    </row>
    <row r="139" spans="1:18" ht="14.1" customHeight="1" x14ac:dyDescent="0.2">
      <c r="A139" s="39"/>
      <c r="B139" s="40"/>
      <c r="C139" s="18">
        <f t="shared" ref="C139:C202" si="30">IF(ISERROR(IF((C138+1)&lt;=$C$6,(C138+1),"")),"",IF((C138+1)&lt;=$C$6,(C138+1),""))</f>
        <v>44691</v>
      </c>
      <c r="D139" s="21" t="str">
        <f t="shared" ref="D139:D202" si="31">IF(ISERROR(VLOOKUP(WEEKDAY($C139),$V$21:$W$27,2,0)),"",VLOOKUP(WEEKDAY($C139),$V$21:$W$27,2,0))</f>
        <v>Mardi</v>
      </c>
      <c r="E139" s="28">
        <f>IF(OR(D139="Samedi",D139="Dimanche"),"",Données!$C$3)</f>
        <v>0.35416666666666669</v>
      </c>
      <c r="F139" s="28">
        <f>IF(OR(D139="Samedi",D139="Dimanche"),"",Données!$D$3)</f>
        <v>0.51250000000000007</v>
      </c>
      <c r="G139" s="28">
        <f>IF(OR(D139="Samedi",D139="Dimanche"),"",Données!$E$3)</f>
        <v>0.53680555555555554</v>
      </c>
      <c r="H139" s="28" t="str">
        <f>IF(OR(D139="Samedi",D139="Dimanche"),"",Données!$F$3)</f>
        <v>16:41</v>
      </c>
      <c r="I139" s="20">
        <f t="shared" si="18"/>
        <v>0.31666666666666671</v>
      </c>
      <c r="J139" s="20">
        <f>IF(I139-Données!$C$2&gt;0,I139-Données!$C$2,0)</f>
        <v>5.5511151231257827E-17</v>
      </c>
      <c r="K139" s="26" t="str" cm="1">
        <f t="array" ref="K139">IF(OR(C139=$U$19:$U$31),"FERIE","")</f>
        <v/>
      </c>
      <c r="L139" s="22"/>
      <c r="M139" s="62"/>
      <c r="N139" s="62"/>
      <c r="O139" s="60"/>
      <c r="P139" s="61"/>
      <c r="Q139" s="61"/>
      <c r="R139" s="60"/>
    </row>
    <row r="140" spans="1:18" ht="14.1" customHeight="1" x14ac:dyDescent="0.2">
      <c r="A140" s="39"/>
      <c r="B140" s="40"/>
      <c r="C140" s="18">
        <f t="shared" si="30"/>
        <v>44692</v>
      </c>
      <c r="D140" s="21" t="str">
        <f t="shared" si="31"/>
        <v>Mercredi</v>
      </c>
      <c r="E140" s="28">
        <f>IF(OR(D140="Samedi",D140="Dimanche"),"",Données!$C$3)</f>
        <v>0.35416666666666669</v>
      </c>
      <c r="F140" s="28">
        <f>IF(OR(D140="Samedi",D140="Dimanche"),"",Données!$D$3)</f>
        <v>0.51250000000000007</v>
      </c>
      <c r="G140" s="28">
        <f>IF(OR(D140="Samedi",D140="Dimanche"),"",Données!$E$3)</f>
        <v>0.53680555555555554</v>
      </c>
      <c r="H140" s="28" t="str">
        <f>IF(OR(D140="Samedi",D140="Dimanche"),"",Données!$F$3)</f>
        <v>16:41</v>
      </c>
      <c r="I140" s="20">
        <f t="shared" si="18"/>
        <v>0.31666666666666671</v>
      </c>
      <c r="J140" s="20">
        <f>IF(I140-Données!$C$2&gt;0,I140-Données!$C$2,0)</f>
        <v>5.5511151231257827E-17</v>
      </c>
      <c r="K140" s="26" t="str" cm="1">
        <f t="array" ref="K140">IF(OR(C140=$U$19:$U$31),"FERIE","")</f>
        <v/>
      </c>
      <c r="L140" s="22"/>
      <c r="M140" s="62"/>
      <c r="N140" s="62"/>
      <c r="O140" s="60"/>
      <c r="P140" s="61"/>
      <c r="Q140" s="61"/>
      <c r="R140" s="60"/>
    </row>
    <row r="141" spans="1:18" ht="14.1" customHeight="1" x14ac:dyDescent="0.2">
      <c r="A141" s="39"/>
      <c r="B141" s="40"/>
      <c r="C141" s="18">
        <f t="shared" si="30"/>
        <v>44693</v>
      </c>
      <c r="D141" s="21" t="str">
        <f t="shared" si="31"/>
        <v>Jeudi</v>
      </c>
      <c r="E141" s="28">
        <f>IF(OR(D141="Samedi",D141="Dimanche"),"",Données!$C$3)</f>
        <v>0.35416666666666669</v>
      </c>
      <c r="F141" s="28">
        <f>IF(OR(D141="Samedi",D141="Dimanche"),"",Données!$D$3)</f>
        <v>0.51250000000000007</v>
      </c>
      <c r="G141" s="28">
        <f>IF(OR(D141="Samedi",D141="Dimanche"),"",Données!$E$3)</f>
        <v>0.53680555555555554</v>
      </c>
      <c r="H141" s="28" t="str">
        <f>IF(OR(D141="Samedi",D141="Dimanche"),"",Données!$F$3)</f>
        <v>16:41</v>
      </c>
      <c r="I141" s="20">
        <f t="shared" si="18"/>
        <v>0.31666666666666671</v>
      </c>
      <c r="J141" s="20">
        <f>IF(I141-Données!$C$2&gt;0,I141-Données!$C$2,0)</f>
        <v>5.5511151231257827E-17</v>
      </c>
      <c r="K141" s="26" t="str" cm="1">
        <f t="array" ref="K141">IF(OR(C141=$U$19:$U$31),"FERIE","")</f>
        <v/>
      </c>
      <c r="L141" s="22"/>
      <c r="M141" s="62"/>
      <c r="N141" s="62"/>
      <c r="O141" s="60"/>
      <c r="P141" s="61"/>
      <c r="Q141" s="61"/>
      <c r="R141" s="60"/>
    </row>
    <row r="142" spans="1:18" ht="14.1" customHeight="1" x14ac:dyDescent="0.2">
      <c r="A142" s="39"/>
      <c r="B142" s="40"/>
      <c r="C142" s="18">
        <f t="shared" si="30"/>
        <v>44694</v>
      </c>
      <c r="D142" s="21" t="str">
        <f t="shared" si="31"/>
        <v>Vendredi</v>
      </c>
      <c r="E142" s="28"/>
      <c r="F142" s="28"/>
      <c r="G142" s="28"/>
      <c r="H142" s="28"/>
      <c r="I142" s="20"/>
      <c r="J142" s="20"/>
      <c r="K142" s="26" t="s">
        <v>56</v>
      </c>
      <c r="L142" s="22"/>
      <c r="M142" s="62"/>
      <c r="N142" s="62"/>
      <c r="O142" s="60"/>
      <c r="P142" s="61"/>
      <c r="Q142" s="61"/>
      <c r="R142" s="60"/>
    </row>
    <row r="143" spans="1:18" ht="14.1" customHeight="1" x14ac:dyDescent="0.2">
      <c r="A143" s="39"/>
      <c r="B143" s="40"/>
      <c r="C143" s="18">
        <f t="shared" si="30"/>
        <v>44695</v>
      </c>
      <c r="D143" s="21" t="str">
        <f t="shared" si="31"/>
        <v>Samedi</v>
      </c>
      <c r="E143" s="28" t="str">
        <f>IF(OR(D143="Samedi",D143="Dimanche"),"",Données!$C$3)</f>
        <v/>
      </c>
      <c r="F143" s="28" t="str">
        <f>IF(OR(D143="Samedi",D143="Dimanche"),"",Données!$D$3)</f>
        <v/>
      </c>
      <c r="G143" s="28" t="str">
        <f>IF(OR(D143="Samedi",D143="Dimanche"),"",Données!$E$3)</f>
        <v/>
      </c>
      <c r="H143" s="28" t="str">
        <f>IF(OR(D143="Samedi",D143="Dimanche"),"",Données!$F$3)</f>
        <v/>
      </c>
      <c r="I143" s="20" t="str">
        <f t="shared" si="18"/>
        <v/>
      </c>
      <c r="J143" s="20"/>
      <c r="K143" s="26" t="str" cm="1">
        <f t="array" ref="K143">IF(OR(C143=$U$19:$U$31),"FERIE","")</f>
        <v/>
      </c>
      <c r="L143" s="22"/>
      <c r="M143" s="62"/>
      <c r="N143" s="62"/>
      <c r="O143" s="60"/>
      <c r="P143" s="61"/>
      <c r="Q143" s="61"/>
      <c r="R143" s="60"/>
    </row>
    <row r="144" spans="1:18" ht="14.1" customHeight="1" x14ac:dyDescent="0.2">
      <c r="A144" s="39"/>
      <c r="B144" s="40"/>
      <c r="C144" s="18">
        <f t="shared" si="30"/>
        <v>44696</v>
      </c>
      <c r="D144" s="21" t="str">
        <f t="shared" si="31"/>
        <v>Dimanche</v>
      </c>
      <c r="E144" s="28" t="str">
        <f>IF(OR(D144="Samedi",D144="Dimanche"),"",Données!$C$3)</f>
        <v/>
      </c>
      <c r="F144" s="28" t="str">
        <f>IF(OR(D144="Samedi",D144="Dimanche"),"",Données!$D$3)</f>
        <v/>
      </c>
      <c r="G144" s="28" t="str">
        <f>IF(OR(D144="Samedi",D144="Dimanche"),"",Données!$E$3)</f>
        <v/>
      </c>
      <c r="H144" s="28" t="str">
        <f>IF(OR(D144="Samedi",D144="Dimanche"),"",Données!$F$3)</f>
        <v/>
      </c>
      <c r="I144" s="20" t="str">
        <f t="shared" si="18"/>
        <v/>
      </c>
      <c r="J144" s="20">
        <f t="shared" si="25"/>
        <v>2.2204460492503131E-16</v>
      </c>
      <c r="K144" s="26" t="str" cm="1">
        <f t="array" ref="K144">IF(OR(C144=$U$19:$U$31),"FERIE","")</f>
        <v/>
      </c>
      <c r="L144" s="22">
        <f t="shared" ref="L144" si="32">IF(D144="Dimanche",SUM(I138:I144),"")</f>
        <v>1.2666666666666668</v>
      </c>
      <c r="M144" s="62"/>
      <c r="N144" s="62"/>
      <c r="O144" s="60"/>
      <c r="P144" s="61"/>
      <c r="Q144" s="61"/>
      <c r="R144" s="60"/>
    </row>
    <row r="145" spans="1:18" ht="14.1" customHeight="1" x14ac:dyDescent="0.2">
      <c r="A145" s="39"/>
      <c r="B145" s="40">
        <v>20</v>
      </c>
      <c r="C145" s="18">
        <f t="shared" si="30"/>
        <v>44697</v>
      </c>
      <c r="D145" s="21" t="str">
        <f t="shared" si="31"/>
        <v>Lundi</v>
      </c>
      <c r="E145" s="28">
        <f>IF(OR(D145="Samedi",D145="Dimanche"),"",Données!$C$3)</f>
        <v>0.35416666666666669</v>
      </c>
      <c r="F145" s="28">
        <f>IF(OR(D145="Samedi",D145="Dimanche"),"",Données!$D$3)</f>
        <v>0.51250000000000007</v>
      </c>
      <c r="G145" s="28">
        <f>IF(OR(D145="Samedi",D145="Dimanche"),"",Données!$E$3)</f>
        <v>0.53680555555555554</v>
      </c>
      <c r="H145" s="28" t="str">
        <f>IF(OR(D145="Samedi",D145="Dimanche"),"",Données!$F$3)</f>
        <v>16:41</v>
      </c>
      <c r="I145" s="20">
        <f t="shared" si="18"/>
        <v>0.31666666666666671</v>
      </c>
      <c r="J145" s="20">
        <f>IF(I145-Données!$C$2&gt;0,I145-Données!$C$2,0)</f>
        <v>5.5511151231257827E-17</v>
      </c>
      <c r="K145" s="26" t="str" cm="1">
        <f t="array" ref="K145">IF(OR(C145=$U$19:$U$31),"FERIE","")</f>
        <v/>
      </c>
      <c r="L145" s="22"/>
      <c r="M145" s="62"/>
      <c r="N145" s="62"/>
      <c r="O145" s="60"/>
      <c r="P145" s="61"/>
      <c r="Q145" s="61"/>
      <c r="R145" s="60"/>
    </row>
    <row r="146" spans="1:18" ht="14.1" customHeight="1" x14ac:dyDescent="0.2">
      <c r="A146" s="39"/>
      <c r="B146" s="40"/>
      <c r="C146" s="18">
        <f t="shared" si="30"/>
        <v>44698</v>
      </c>
      <c r="D146" s="21" t="str">
        <f t="shared" si="31"/>
        <v>Mardi</v>
      </c>
      <c r="E146" s="28">
        <f>IF(OR(D146="Samedi",D146="Dimanche"),"",Données!$C$3)</f>
        <v>0.35416666666666669</v>
      </c>
      <c r="F146" s="28">
        <f>IF(OR(D146="Samedi",D146="Dimanche"),"",Données!$D$3)</f>
        <v>0.51250000000000007</v>
      </c>
      <c r="G146" s="28">
        <f>IF(OR(D146="Samedi",D146="Dimanche"),"",Données!$E$3)</f>
        <v>0.53680555555555554</v>
      </c>
      <c r="H146" s="28" t="str">
        <f>IF(OR(D146="Samedi",D146="Dimanche"),"",Données!$F$3)</f>
        <v>16:41</v>
      </c>
      <c r="I146" s="20">
        <f t="shared" si="18"/>
        <v>0.31666666666666671</v>
      </c>
      <c r="J146" s="20">
        <f>IF(I146-Données!$C$2&gt;0,I146-Données!$C$2,0)</f>
        <v>5.5511151231257827E-17</v>
      </c>
      <c r="K146" s="26" t="str" cm="1">
        <f t="array" ref="K146">IF(OR(C146=$U$19:$U$31),"FERIE","")</f>
        <v/>
      </c>
      <c r="L146" s="22"/>
      <c r="M146" s="62"/>
      <c r="N146" s="62"/>
      <c r="O146" s="60"/>
      <c r="P146" s="61"/>
      <c r="Q146" s="61"/>
      <c r="R146" s="60"/>
    </row>
    <row r="147" spans="1:18" ht="14.1" customHeight="1" x14ac:dyDescent="0.2">
      <c r="A147" s="39"/>
      <c r="B147" s="40"/>
      <c r="C147" s="18">
        <f t="shared" si="30"/>
        <v>44699</v>
      </c>
      <c r="D147" s="21" t="str">
        <f t="shared" si="31"/>
        <v>Mercredi</v>
      </c>
      <c r="E147" s="28"/>
      <c r="F147" s="28"/>
      <c r="G147" s="28"/>
      <c r="H147" s="28"/>
      <c r="I147" s="20"/>
      <c r="J147" s="20"/>
      <c r="K147" s="26" t="s">
        <v>56</v>
      </c>
      <c r="L147" s="22"/>
      <c r="M147" s="62"/>
      <c r="N147" s="62"/>
      <c r="O147" s="60"/>
      <c r="P147" s="61"/>
      <c r="Q147" s="61"/>
      <c r="R147" s="60"/>
    </row>
    <row r="148" spans="1:18" ht="14.1" customHeight="1" x14ac:dyDescent="0.2">
      <c r="A148" s="39"/>
      <c r="B148" s="40"/>
      <c r="C148" s="18">
        <f t="shared" si="30"/>
        <v>44700</v>
      </c>
      <c r="D148" s="21" t="str">
        <f t="shared" si="31"/>
        <v>Jeudi</v>
      </c>
      <c r="E148" s="28">
        <f>IF(OR(D148="Samedi",D148="Dimanche"),"",Données!$C$3)</f>
        <v>0.35416666666666669</v>
      </c>
      <c r="F148" s="28">
        <f>IF(OR(D148="Samedi",D148="Dimanche"),"",Données!$D$3)</f>
        <v>0.51250000000000007</v>
      </c>
      <c r="G148" s="28">
        <f>IF(OR(D148="Samedi",D148="Dimanche"),"",Données!$E$3)</f>
        <v>0.53680555555555554</v>
      </c>
      <c r="H148" s="28" t="str">
        <f>IF(OR(D148="Samedi",D148="Dimanche"),"",Données!$F$3)</f>
        <v>16:41</v>
      </c>
      <c r="I148" s="20">
        <f t="shared" ref="I148:I210" si="33">IFERROR(IF(OR(D148="samedi",D148="dimanche")*(F148-E148)+(H148-G148)=0,"",F148-E148+(H148-G148)),"")</f>
        <v>0.31666666666666671</v>
      </c>
      <c r="J148" s="20">
        <f>IF(I148-Données!$C$2&gt;0,I148-Données!$C$2,0)</f>
        <v>5.5511151231257827E-17</v>
      </c>
      <c r="K148" s="26" t="str" cm="1">
        <f t="array" ref="K148">IF(OR(C148=$U$19:$U$31),"FERIE","")</f>
        <v/>
      </c>
      <c r="L148" s="22"/>
      <c r="M148" s="62"/>
      <c r="N148" s="62"/>
      <c r="O148" s="60"/>
      <c r="P148" s="61"/>
      <c r="Q148" s="61"/>
      <c r="R148" s="60"/>
    </row>
    <row r="149" spans="1:18" ht="14.1" customHeight="1" x14ac:dyDescent="0.2">
      <c r="A149" s="39"/>
      <c r="B149" s="40"/>
      <c r="C149" s="18">
        <f t="shared" si="30"/>
        <v>44701</v>
      </c>
      <c r="D149" s="21" t="str">
        <f t="shared" si="31"/>
        <v>Vendredi</v>
      </c>
      <c r="E149" s="28">
        <f>IF(OR(D149="Samedi",D149="Dimanche"),"",Données!$C$3)</f>
        <v>0.35416666666666669</v>
      </c>
      <c r="F149" s="28">
        <f>IF(OR(D149="Samedi",D149="Dimanche"),"",Données!$D$3)</f>
        <v>0.51250000000000007</v>
      </c>
      <c r="G149" s="28">
        <f>IF(OR(D149="Samedi",D149="Dimanche"),"",Données!$E$3)</f>
        <v>0.53680555555555554</v>
      </c>
      <c r="H149" s="28" t="str">
        <f>IF(OR(D149="Samedi",D149="Dimanche"),"",Données!$F$3)</f>
        <v>16:41</v>
      </c>
      <c r="I149" s="20">
        <f t="shared" si="33"/>
        <v>0.31666666666666671</v>
      </c>
      <c r="J149" s="20">
        <f>IF(I149-Données!$C$2&gt;0,I149-Données!$C$2,0)</f>
        <v>5.5511151231257827E-17</v>
      </c>
      <c r="K149" s="26" t="str" cm="1">
        <f t="array" ref="K149">IF(OR(C149=$U$19:$U$31),"FERIE","")</f>
        <v/>
      </c>
      <c r="L149" s="22"/>
      <c r="M149" s="62"/>
      <c r="N149" s="62"/>
      <c r="O149" s="60"/>
      <c r="P149" s="61"/>
      <c r="Q149" s="61"/>
      <c r="R149" s="60"/>
    </row>
    <row r="150" spans="1:18" ht="14.1" customHeight="1" x14ac:dyDescent="0.2">
      <c r="A150" s="39"/>
      <c r="B150" s="40"/>
      <c r="C150" s="18">
        <f t="shared" si="30"/>
        <v>44702</v>
      </c>
      <c r="D150" s="21" t="str">
        <f t="shared" si="31"/>
        <v>Samedi</v>
      </c>
      <c r="E150" s="28" t="str">
        <f>IF(OR(D150="Samedi",D150="Dimanche"),"",Données!$C$3)</f>
        <v/>
      </c>
      <c r="F150" s="28" t="str">
        <f>IF(OR(D150="Samedi",D150="Dimanche"),"",Données!$D$3)</f>
        <v/>
      </c>
      <c r="G150" s="28" t="str">
        <f>IF(OR(D150="Samedi",D150="Dimanche"),"",Données!$E$3)</f>
        <v/>
      </c>
      <c r="H150" s="28" t="str">
        <f>IF(OR(D150="Samedi",D150="Dimanche"),"",Données!$F$3)</f>
        <v/>
      </c>
      <c r="I150" s="20" t="str">
        <f t="shared" si="33"/>
        <v/>
      </c>
      <c r="J150" s="20"/>
      <c r="K150" s="26" t="str" cm="1">
        <f t="array" ref="K150">IF(OR(C150=$U$19:$U$31),"FERIE","")</f>
        <v/>
      </c>
      <c r="L150" s="22"/>
      <c r="M150" s="62"/>
      <c r="N150" s="62"/>
      <c r="O150" s="60"/>
      <c r="P150" s="61"/>
      <c r="Q150" s="61"/>
      <c r="R150" s="60"/>
    </row>
    <row r="151" spans="1:18" ht="14.1" customHeight="1" x14ac:dyDescent="0.2">
      <c r="A151" s="39"/>
      <c r="B151" s="40"/>
      <c r="C151" s="18">
        <f t="shared" si="30"/>
        <v>44703</v>
      </c>
      <c r="D151" s="21" t="str">
        <f t="shared" si="31"/>
        <v>Dimanche</v>
      </c>
      <c r="E151" s="28" t="str">
        <f>IF(OR(D151="Samedi",D151="Dimanche"),"",Données!$C$3)</f>
        <v/>
      </c>
      <c r="F151" s="28" t="str">
        <f>IF(OR(D151="Samedi",D151="Dimanche"),"",Données!$D$3)</f>
        <v/>
      </c>
      <c r="G151" s="28" t="str">
        <f>IF(OR(D151="Samedi",D151="Dimanche"),"",Données!$E$3)</f>
        <v/>
      </c>
      <c r="H151" s="28" t="str">
        <f>IF(OR(D151="Samedi",D151="Dimanche"),"",Données!$F$3)</f>
        <v/>
      </c>
      <c r="I151" s="20" t="str">
        <f t="shared" si="33"/>
        <v/>
      </c>
      <c r="J151" s="20">
        <f t="shared" si="25"/>
        <v>2.2204460492503131E-16</v>
      </c>
      <c r="K151" s="26" t="str" cm="1">
        <f t="array" ref="K151">IF(OR(C151=$U$19:$U$31),"FERIE","")</f>
        <v/>
      </c>
      <c r="L151" s="22">
        <f t="shared" ref="L151" si="34">IF(D151="Dimanche",SUM(I145:I151),"")</f>
        <v>1.2666666666666668</v>
      </c>
      <c r="M151" s="62"/>
      <c r="N151" s="62"/>
      <c r="O151" s="60"/>
      <c r="P151" s="61"/>
      <c r="Q151" s="61"/>
      <c r="R151" s="60"/>
    </row>
    <row r="152" spans="1:18" ht="14.1" customHeight="1" x14ac:dyDescent="0.2">
      <c r="A152" s="39"/>
      <c r="B152" s="40">
        <v>21</v>
      </c>
      <c r="C152" s="18">
        <f t="shared" si="30"/>
        <v>44704</v>
      </c>
      <c r="D152" s="21" t="str">
        <f t="shared" si="31"/>
        <v>Lundi</v>
      </c>
      <c r="E152" s="28">
        <f>IF(OR(D152="Samedi",D152="Dimanche"),"",Données!$C$3)</f>
        <v>0.35416666666666669</v>
      </c>
      <c r="F152" s="28">
        <f>IF(OR(D152="Samedi",D152="Dimanche"),"",Données!$D$3)</f>
        <v>0.51250000000000007</v>
      </c>
      <c r="G152" s="28">
        <f>IF(OR(D152="Samedi",D152="Dimanche"),"",Données!$E$3)</f>
        <v>0.53680555555555554</v>
      </c>
      <c r="H152" s="28" t="str">
        <f>IF(OR(D152="Samedi",D152="Dimanche"),"",Données!$F$3)</f>
        <v>16:41</v>
      </c>
      <c r="I152" s="20">
        <f t="shared" si="33"/>
        <v>0.31666666666666671</v>
      </c>
      <c r="J152" s="20">
        <f>IF(I152-Données!$C$2&gt;0,I152-Données!$C$2,0)</f>
        <v>5.5511151231257827E-17</v>
      </c>
      <c r="K152" s="26" t="str" cm="1">
        <f t="array" ref="K152">IF(OR(C152=$U$19:$U$31),"FERIE","")</f>
        <v/>
      </c>
      <c r="L152" s="22"/>
      <c r="M152" s="62"/>
      <c r="N152" s="62"/>
      <c r="O152" s="60"/>
      <c r="P152" s="61"/>
      <c r="Q152" s="61"/>
      <c r="R152" s="60"/>
    </row>
    <row r="153" spans="1:18" ht="14.1" customHeight="1" x14ac:dyDescent="0.2">
      <c r="A153" s="39"/>
      <c r="B153" s="40"/>
      <c r="C153" s="18">
        <f t="shared" si="30"/>
        <v>44705</v>
      </c>
      <c r="D153" s="21" t="str">
        <f t="shared" si="31"/>
        <v>Mardi</v>
      </c>
      <c r="E153" s="28">
        <f>IF(OR(D153="Samedi",D153="Dimanche"),"",Données!$C$3)</f>
        <v>0.35416666666666669</v>
      </c>
      <c r="F153" s="28">
        <f>IF(OR(D153="Samedi",D153="Dimanche"),"",Données!$D$3)</f>
        <v>0.51250000000000007</v>
      </c>
      <c r="G153" s="28">
        <f>IF(OR(D153="Samedi",D153="Dimanche"),"",Données!$E$3)</f>
        <v>0.53680555555555554</v>
      </c>
      <c r="H153" s="28" t="str">
        <f>IF(OR(D153="Samedi",D153="Dimanche"),"",Données!$F$3)</f>
        <v>16:41</v>
      </c>
      <c r="I153" s="20">
        <f t="shared" si="33"/>
        <v>0.31666666666666671</v>
      </c>
      <c r="J153" s="20">
        <f>IF(I153-Données!$C$2&gt;0,I153-Données!$C$2,0)</f>
        <v>5.5511151231257827E-17</v>
      </c>
      <c r="K153" s="26" t="str" cm="1">
        <f t="array" ref="K153">IF(OR(C153=$U$19:$U$31),"FERIE","")</f>
        <v/>
      </c>
      <c r="L153" s="22"/>
      <c r="M153" s="62"/>
      <c r="N153" s="62"/>
      <c r="O153" s="60"/>
      <c r="P153" s="61"/>
      <c r="Q153" s="61"/>
      <c r="R153" s="60"/>
    </row>
    <row r="154" spans="1:18" ht="14.1" customHeight="1" x14ac:dyDescent="0.2">
      <c r="A154" s="39"/>
      <c r="B154" s="40"/>
      <c r="C154" s="18">
        <f t="shared" si="30"/>
        <v>44706</v>
      </c>
      <c r="D154" s="21" t="str">
        <f t="shared" si="31"/>
        <v>Mercredi</v>
      </c>
      <c r="E154" s="28">
        <f>IF(OR(D154="Samedi",D154="Dimanche"),"",Données!$C$3)</f>
        <v>0.35416666666666669</v>
      </c>
      <c r="F154" s="28">
        <f>IF(OR(D154="Samedi",D154="Dimanche"),"",Données!$D$3)</f>
        <v>0.51250000000000007</v>
      </c>
      <c r="G154" s="28">
        <f>IF(OR(D154="Samedi",D154="Dimanche"),"",Données!$E$3)</f>
        <v>0.53680555555555554</v>
      </c>
      <c r="H154" s="28" t="str">
        <f>IF(OR(D154="Samedi",D154="Dimanche"),"",Données!$F$3)</f>
        <v>16:41</v>
      </c>
      <c r="I154" s="20">
        <f t="shared" si="33"/>
        <v>0.31666666666666671</v>
      </c>
      <c r="J154" s="20">
        <f>IF(I154-Données!$C$2&gt;0,I154-Données!$C$2,0)</f>
        <v>5.5511151231257827E-17</v>
      </c>
      <c r="K154" s="26" t="str" cm="1">
        <f t="array" ref="K154">IF(OR(C154=$U$19:$U$31),"FERIE","")</f>
        <v/>
      </c>
      <c r="L154" s="22"/>
      <c r="M154" s="62"/>
      <c r="N154" s="62"/>
      <c r="O154" s="60"/>
      <c r="P154" s="61"/>
      <c r="Q154" s="61"/>
      <c r="R154" s="60"/>
    </row>
    <row r="155" spans="1:18" ht="14.1" customHeight="1" x14ac:dyDescent="0.2">
      <c r="A155" s="39"/>
      <c r="B155" s="40"/>
      <c r="C155" s="18">
        <f t="shared" si="30"/>
        <v>44707</v>
      </c>
      <c r="D155" s="21" t="str">
        <f t="shared" si="31"/>
        <v>Jeudi</v>
      </c>
      <c r="E155" s="28"/>
      <c r="F155" s="28"/>
      <c r="G155" s="28"/>
      <c r="H155" s="28"/>
      <c r="I155" s="20"/>
      <c r="J155" s="20"/>
      <c r="K155" s="26" t="str" cm="1">
        <f t="array" ref="K155">IF(OR(C155=$U$19:$U$31),"FERIE","")</f>
        <v>FERIE</v>
      </c>
      <c r="L155" s="22"/>
      <c r="M155" s="62"/>
      <c r="N155" s="62"/>
      <c r="O155" s="60"/>
      <c r="P155" s="61"/>
      <c r="Q155" s="61"/>
      <c r="R155" s="60"/>
    </row>
    <row r="156" spans="1:18" ht="14.1" customHeight="1" x14ac:dyDescent="0.2">
      <c r="A156" s="39"/>
      <c r="B156" s="40"/>
      <c r="C156" s="18">
        <f t="shared" si="30"/>
        <v>44708</v>
      </c>
      <c r="D156" s="21" t="str">
        <f t="shared" si="31"/>
        <v>Vendredi</v>
      </c>
      <c r="E156" s="28"/>
      <c r="F156" s="28"/>
      <c r="G156" s="28"/>
      <c r="H156" s="28"/>
      <c r="I156" s="20"/>
      <c r="J156" s="20"/>
      <c r="K156" s="26" t="s">
        <v>56</v>
      </c>
      <c r="L156" s="22"/>
      <c r="M156" s="62"/>
      <c r="N156" s="62"/>
      <c r="O156" s="60"/>
      <c r="P156" s="61"/>
      <c r="Q156" s="61"/>
      <c r="R156" s="60"/>
    </row>
    <row r="157" spans="1:18" ht="14.1" customHeight="1" x14ac:dyDescent="0.2">
      <c r="A157" s="39"/>
      <c r="B157" s="40"/>
      <c r="C157" s="18">
        <f t="shared" si="30"/>
        <v>44709</v>
      </c>
      <c r="D157" s="21" t="str">
        <f t="shared" si="31"/>
        <v>Samedi</v>
      </c>
      <c r="E157" s="28" t="str">
        <f>IF(OR(D157="Samedi",D157="Dimanche"),"",Données!$C$3)</f>
        <v/>
      </c>
      <c r="F157" s="28" t="str">
        <f>IF(OR(D157="Samedi",D157="Dimanche"),"",Données!$D$3)</f>
        <v/>
      </c>
      <c r="G157" s="28" t="str">
        <f>IF(OR(D157="Samedi",D157="Dimanche"),"",Données!$E$3)</f>
        <v/>
      </c>
      <c r="H157" s="28" t="str">
        <f>IF(OR(D157="Samedi",D157="Dimanche"),"",Données!$F$3)</f>
        <v/>
      </c>
      <c r="I157" s="20" t="str">
        <f t="shared" si="33"/>
        <v/>
      </c>
      <c r="J157" s="20"/>
      <c r="K157" s="26" t="str" cm="1">
        <f t="array" ref="K157">IF(OR(C157=$U$19:$U$31),"FERIE","")</f>
        <v/>
      </c>
      <c r="L157" s="22"/>
      <c r="M157" s="62"/>
      <c r="N157" s="62"/>
      <c r="O157" s="60"/>
      <c r="P157" s="61"/>
      <c r="Q157" s="61"/>
      <c r="R157" s="60"/>
    </row>
    <row r="158" spans="1:18" ht="14.1" customHeight="1" x14ac:dyDescent="0.2">
      <c r="A158" s="39"/>
      <c r="B158" s="40"/>
      <c r="C158" s="18">
        <f t="shared" si="30"/>
        <v>44710</v>
      </c>
      <c r="D158" s="21" t="str">
        <f t="shared" si="31"/>
        <v>Dimanche</v>
      </c>
      <c r="E158" s="28" t="str">
        <f>IF(OR(D158="Samedi",D158="Dimanche"),"",Données!$C$3)</f>
        <v/>
      </c>
      <c r="F158" s="28" t="str">
        <f>IF(OR(D158="Samedi",D158="Dimanche"),"",Données!$D$3)</f>
        <v/>
      </c>
      <c r="G158" s="28" t="str">
        <f>IF(OR(D158="Samedi",D158="Dimanche"),"",Données!$E$3)</f>
        <v/>
      </c>
      <c r="H158" s="28" t="str">
        <f>IF(OR(D158="Samedi",D158="Dimanche"),"",Données!$F$3)</f>
        <v/>
      </c>
      <c r="I158" s="20" t="str">
        <f t="shared" si="33"/>
        <v/>
      </c>
      <c r="J158" s="20">
        <f t="shared" si="25"/>
        <v>1.6653345369377348E-16</v>
      </c>
      <c r="K158" s="26" t="str" cm="1">
        <f t="array" ref="K158">IF(OR(C158=$U$19:$U$31),"FERIE","")</f>
        <v/>
      </c>
      <c r="L158" s="22">
        <f t="shared" ref="L158" si="35">IF(D158="Dimanche",SUM(I152:I158),"")</f>
        <v>0.95000000000000018</v>
      </c>
      <c r="M158" s="62"/>
      <c r="N158" s="62"/>
      <c r="O158" s="60"/>
      <c r="P158" s="61"/>
      <c r="Q158" s="61"/>
      <c r="R158" s="60"/>
    </row>
    <row r="159" spans="1:18" ht="14.1" customHeight="1" x14ac:dyDescent="0.2">
      <c r="A159" s="39"/>
      <c r="B159" s="40">
        <v>22</v>
      </c>
      <c r="C159" s="18">
        <f t="shared" si="30"/>
        <v>44711</v>
      </c>
      <c r="D159" s="21" t="str">
        <f t="shared" si="31"/>
        <v>Lundi</v>
      </c>
      <c r="E159" s="28"/>
      <c r="F159" s="28"/>
      <c r="G159" s="28"/>
      <c r="H159" s="28"/>
      <c r="I159" s="20"/>
      <c r="J159" s="20"/>
      <c r="K159" s="26" t="s">
        <v>56</v>
      </c>
      <c r="L159" s="22"/>
      <c r="M159" s="62"/>
      <c r="N159" s="62"/>
      <c r="O159" s="60"/>
      <c r="P159" s="61"/>
      <c r="Q159" s="61"/>
      <c r="R159" s="60"/>
    </row>
    <row r="160" spans="1:18" ht="14.1" customHeight="1" x14ac:dyDescent="0.2">
      <c r="A160" s="39"/>
      <c r="B160" s="40"/>
      <c r="C160" s="18">
        <f t="shared" si="30"/>
        <v>44712</v>
      </c>
      <c r="D160" s="21" t="str">
        <f t="shared" si="31"/>
        <v>Mardi</v>
      </c>
      <c r="E160" s="28">
        <f>IF(OR(D160="Samedi",D160="Dimanche"),"",Données!$C$3)</f>
        <v>0.35416666666666669</v>
      </c>
      <c r="F160" s="28">
        <f>IF(OR(D160="Samedi",D160="Dimanche"),"",Données!$D$3)</f>
        <v>0.51250000000000007</v>
      </c>
      <c r="G160" s="28">
        <f>IF(OR(D160="Samedi",D160="Dimanche"),"",Données!$E$3)</f>
        <v>0.53680555555555554</v>
      </c>
      <c r="H160" s="28" t="str">
        <f>IF(OR(D160="Samedi",D160="Dimanche"),"",Données!$F$3)</f>
        <v>16:41</v>
      </c>
      <c r="I160" s="20">
        <f t="shared" si="33"/>
        <v>0.31666666666666671</v>
      </c>
      <c r="J160" s="20">
        <f>IF(I160-Données!$C$2&gt;0,I160-Données!$C$2,0)</f>
        <v>5.5511151231257827E-17</v>
      </c>
      <c r="K160" s="26" t="str" cm="1">
        <f t="array" ref="K160">IF(OR(C160=$U$19:$U$31),"FERIE","")</f>
        <v/>
      </c>
      <c r="L160" s="22"/>
      <c r="M160" s="62"/>
      <c r="N160" s="62"/>
      <c r="O160" s="60"/>
      <c r="P160" s="61"/>
      <c r="Q160" s="61"/>
      <c r="R160" s="60"/>
    </row>
    <row r="161" spans="1:18" ht="14.1" customHeight="1" x14ac:dyDescent="0.2">
      <c r="A161" s="39" t="str">
        <f t="shared" ref="A161" si="36">VLOOKUP(MONTH($C161),$V$8:$W$19,2,0)</f>
        <v>JUIN</v>
      </c>
      <c r="B161" s="40"/>
      <c r="C161" s="18">
        <f t="shared" si="30"/>
        <v>44713</v>
      </c>
      <c r="D161" s="21" t="str">
        <f t="shared" si="31"/>
        <v>Mercredi</v>
      </c>
      <c r="E161" s="28">
        <f>IF(OR(D161="Samedi",D161="Dimanche"),"",Données!$C$3)</f>
        <v>0.35416666666666669</v>
      </c>
      <c r="F161" s="28">
        <f>IF(OR(D161="Samedi",D161="Dimanche"),"",Données!$D$3)</f>
        <v>0.51250000000000007</v>
      </c>
      <c r="G161" s="28">
        <f>IF(OR(D161="Samedi",D161="Dimanche"),"",Données!$E$3)</f>
        <v>0.53680555555555554</v>
      </c>
      <c r="H161" s="28" t="str">
        <f>IF(OR(D161="Samedi",D161="Dimanche"),"",Données!$F$3)</f>
        <v>16:41</v>
      </c>
      <c r="I161" s="20">
        <f t="shared" si="33"/>
        <v>0.31666666666666671</v>
      </c>
      <c r="J161" s="20">
        <f>IF(I161-Données!$C$2&gt;0,I161-Données!$C$2,0)</f>
        <v>5.5511151231257827E-17</v>
      </c>
      <c r="K161" s="26" t="str" cm="1">
        <f t="array" ref="K161">IF(OR(C161=$U$19:$U$31),"FERIE","")</f>
        <v/>
      </c>
      <c r="L161" s="22"/>
      <c r="M161" s="62">
        <f>SUMIF(K161:K190,"HCR",J161:J190)</f>
        <v>0</v>
      </c>
      <c r="N161" s="62">
        <f>SUMIF(K161:K190,"HPL",J161:J190)</f>
        <v>0</v>
      </c>
      <c r="O161" s="60">
        <f>N161*24</f>
        <v>0</v>
      </c>
      <c r="P161" s="61"/>
      <c r="Q161" s="61"/>
      <c r="R161" s="60">
        <f>O161-(P161+Q161)</f>
        <v>0</v>
      </c>
    </row>
    <row r="162" spans="1:18" ht="14.1" customHeight="1" x14ac:dyDescent="0.2">
      <c r="A162" s="39"/>
      <c r="B162" s="40"/>
      <c r="C162" s="18">
        <f t="shared" si="30"/>
        <v>44714</v>
      </c>
      <c r="D162" s="21" t="str">
        <f t="shared" si="31"/>
        <v>Jeudi</v>
      </c>
      <c r="E162" s="28">
        <f>IF(OR(D162="Samedi",D162="Dimanche"),"",Données!$C$3)</f>
        <v>0.35416666666666669</v>
      </c>
      <c r="F162" s="28">
        <f>IF(OR(D162="Samedi",D162="Dimanche"),"",Données!$D$3)</f>
        <v>0.51250000000000007</v>
      </c>
      <c r="G162" s="28">
        <f>IF(OR(D162="Samedi",D162="Dimanche"),"",Données!$E$3)</f>
        <v>0.53680555555555554</v>
      </c>
      <c r="H162" s="28" t="str">
        <f>IF(OR(D162="Samedi",D162="Dimanche"),"",Données!$F$3)</f>
        <v>16:41</v>
      </c>
      <c r="I162" s="20">
        <f t="shared" si="33"/>
        <v>0.31666666666666671</v>
      </c>
      <c r="J162" s="20">
        <f>IF(I162-Données!$C$2&gt;0,I162-Données!$C$2,0)</f>
        <v>5.5511151231257827E-17</v>
      </c>
      <c r="K162" s="26" t="str" cm="1">
        <f t="array" ref="K162">IF(OR(C162=$U$19:$U$31),"FERIE","")</f>
        <v/>
      </c>
      <c r="L162" s="22"/>
      <c r="M162" s="62"/>
      <c r="N162" s="62"/>
      <c r="O162" s="60"/>
      <c r="P162" s="61"/>
      <c r="Q162" s="61"/>
      <c r="R162" s="60"/>
    </row>
    <row r="163" spans="1:18" ht="14.1" customHeight="1" x14ac:dyDescent="0.2">
      <c r="A163" s="39"/>
      <c r="B163" s="40"/>
      <c r="C163" s="18">
        <f t="shared" si="30"/>
        <v>44715</v>
      </c>
      <c r="D163" s="21" t="str">
        <f t="shared" si="31"/>
        <v>Vendredi</v>
      </c>
      <c r="E163" s="28">
        <f>IF(OR(D163="Samedi",D163="Dimanche"),"",Données!$C$3)</f>
        <v>0.35416666666666669</v>
      </c>
      <c r="F163" s="28">
        <f>IF(OR(D163="Samedi",D163="Dimanche"),"",Données!$D$3)</f>
        <v>0.51250000000000007</v>
      </c>
      <c r="G163" s="28">
        <f>IF(OR(D163="Samedi",D163="Dimanche"),"",Données!$E$3)</f>
        <v>0.53680555555555554</v>
      </c>
      <c r="H163" s="28" t="str">
        <f>IF(OR(D163="Samedi",D163="Dimanche"),"",Données!$F$3)</f>
        <v>16:41</v>
      </c>
      <c r="I163" s="20">
        <f t="shared" si="33"/>
        <v>0.31666666666666671</v>
      </c>
      <c r="J163" s="20">
        <f>IF(I163-Données!$C$2&gt;0,I163-Données!$C$2,0)</f>
        <v>5.5511151231257827E-17</v>
      </c>
      <c r="K163" s="26" t="str" cm="1">
        <f t="array" ref="K163">IF(OR(C163=$U$19:$U$31),"FERIE","")</f>
        <v/>
      </c>
      <c r="L163" s="22"/>
      <c r="M163" s="62"/>
      <c r="N163" s="62"/>
      <c r="O163" s="60"/>
      <c r="P163" s="61"/>
      <c r="Q163" s="61"/>
      <c r="R163" s="60"/>
    </row>
    <row r="164" spans="1:18" ht="14.1" customHeight="1" x14ac:dyDescent="0.2">
      <c r="A164" s="39"/>
      <c r="B164" s="40"/>
      <c r="C164" s="18">
        <f t="shared" si="30"/>
        <v>44716</v>
      </c>
      <c r="D164" s="21" t="str">
        <f t="shared" si="31"/>
        <v>Samedi</v>
      </c>
      <c r="E164" s="28" t="str">
        <f>IF(OR(D164="Samedi",D164="Dimanche"),"",Données!$C$3)</f>
        <v/>
      </c>
      <c r="F164" s="28" t="str">
        <f>IF(OR(D164="Samedi",D164="Dimanche"),"",Données!$D$3)</f>
        <v/>
      </c>
      <c r="G164" s="28" t="str">
        <f>IF(OR(D164="Samedi",D164="Dimanche"),"",Données!$E$3)</f>
        <v/>
      </c>
      <c r="H164" s="28" t="str">
        <f>IF(OR(D164="Samedi",D164="Dimanche"),"",Données!$F$3)</f>
        <v/>
      </c>
      <c r="I164" s="20" t="str">
        <f t="shared" si="33"/>
        <v/>
      </c>
      <c r="J164" s="20"/>
      <c r="K164" s="26" t="str" cm="1">
        <f t="array" ref="K164">IF(OR(C164=$U$19:$U$31),"FERIE","")</f>
        <v/>
      </c>
      <c r="L164" s="22"/>
      <c r="M164" s="62"/>
      <c r="N164" s="62"/>
      <c r="O164" s="60"/>
      <c r="P164" s="61"/>
      <c r="Q164" s="61"/>
      <c r="R164" s="60"/>
    </row>
    <row r="165" spans="1:18" ht="14.1" customHeight="1" x14ac:dyDescent="0.2">
      <c r="A165" s="39"/>
      <c r="B165" s="40"/>
      <c r="C165" s="18">
        <f t="shared" si="30"/>
        <v>44717</v>
      </c>
      <c r="D165" s="21" t="str">
        <f t="shared" si="31"/>
        <v>Dimanche</v>
      </c>
      <c r="E165" s="28" t="str">
        <f>IF(OR(D165="Samedi",D165="Dimanche"),"",Données!$C$3)</f>
        <v/>
      </c>
      <c r="F165" s="28" t="str">
        <f>IF(OR(D165="Samedi",D165="Dimanche"),"",Données!$D$3)</f>
        <v/>
      </c>
      <c r="G165" s="28" t="str">
        <f>IF(OR(D165="Samedi",D165="Dimanche"),"",Données!$E$3)</f>
        <v/>
      </c>
      <c r="H165" s="28" t="str">
        <f>IF(OR(D165="Samedi",D165="Dimanche"),"",Données!$F$3)</f>
        <v/>
      </c>
      <c r="I165" s="20" t="str">
        <f t="shared" si="33"/>
        <v/>
      </c>
      <c r="J165" s="20">
        <f t="shared" si="25"/>
        <v>2.2204460492503131E-16</v>
      </c>
      <c r="K165" s="26" t="str" cm="1">
        <f t="array" ref="K165">IF(OR(C165=$U$19:$U$31),"FERIE","")</f>
        <v>FERIE</v>
      </c>
      <c r="L165" s="22">
        <f t="shared" ref="L165" si="37">IF(D165="Dimanche",SUM(I159:I165),"")</f>
        <v>1.2666666666666668</v>
      </c>
      <c r="M165" s="62"/>
      <c r="N165" s="62"/>
      <c r="O165" s="60"/>
      <c r="P165" s="61"/>
      <c r="Q165" s="61"/>
      <c r="R165" s="60"/>
    </row>
    <row r="166" spans="1:18" ht="14.1" customHeight="1" x14ac:dyDescent="0.2">
      <c r="A166" s="39"/>
      <c r="B166" s="40">
        <v>23</v>
      </c>
      <c r="C166" s="18">
        <f t="shared" si="30"/>
        <v>44718</v>
      </c>
      <c r="D166" s="21" t="str">
        <f t="shared" si="31"/>
        <v>Lundi</v>
      </c>
      <c r="E166" s="28"/>
      <c r="F166" s="28"/>
      <c r="G166" s="28"/>
      <c r="H166" s="28"/>
      <c r="I166" s="20"/>
      <c r="J166" s="20"/>
      <c r="K166" s="26" t="str" cm="1">
        <f t="array" ref="K166">IF(OR(C166=$U$19:$U$31),"FERIE","")</f>
        <v>FERIE</v>
      </c>
      <c r="L166" s="22"/>
      <c r="M166" s="62"/>
      <c r="N166" s="62"/>
      <c r="O166" s="60"/>
      <c r="P166" s="61"/>
      <c r="Q166" s="61"/>
      <c r="R166" s="60"/>
    </row>
    <row r="167" spans="1:18" ht="14.1" customHeight="1" x14ac:dyDescent="0.2">
      <c r="A167" s="39"/>
      <c r="B167" s="40"/>
      <c r="C167" s="18">
        <f t="shared" si="30"/>
        <v>44719</v>
      </c>
      <c r="D167" s="21" t="str">
        <f t="shared" si="31"/>
        <v>Mardi</v>
      </c>
      <c r="E167" s="28">
        <f>IF(OR(D167="Samedi",D167="Dimanche"),"",Données!$C$3)</f>
        <v>0.35416666666666669</v>
      </c>
      <c r="F167" s="28">
        <f>IF(OR(D167="Samedi",D167="Dimanche"),"",Données!$D$3)</f>
        <v>0.51250000000000007</v>
      </c>
      <c r="G167" s="28">
        <f>IF(OR(D167="Samedi",D167="Dimanche"),"",Données!$E$3)</f>
        <v>0.53680555555555554</v>
      </c>
      <c r="H167" s="28" t="str">
        <f>IF(OR(D167="Samedi",D167="Dimanche"),"",Données!$F$3)</f>
        <v>16:41</v>
      </c>
      <c r="I167" s="20">
        <f t="shared" si="33"/>
        <v>0.31666666666666671</v>
      </c>
      <c r="J167" s="20">
        <f>IF(I167-Données!$C$2&gt;0,I167-Données!$C$2,0)</f>
        <v>5.5511151231257827E-17</v>
      </c>
      <c r="K167" s="26" t="str" cm="1">
        <f t="array" ref="K167">IF(OR(C167=$U$19:$U$31),"FERIE","")</f>
        <v/>
      </c>
      <c r="L167" s="22"/>
      <c r="M167" s="62"/>
      <c r="N167" s="62"/>
      <c r="O167" s="60"/>
      <c r="P167" s="61"/>
      <c r="Q167" s="61"/>
      <c r="R167" s="60"/>
    </row>
    <row r="168" spans="1:18" ht="14.1" customHeight="1" x14ac:dyDescent="0.2">
      <c r="A168" s="39"/>
      <c r="B168" s="40"/>
      <c r="C168" s="18">
        <f t="shared" si="30"/>
        <v>44720</v>
      </c>
      <c r="D168" s="21" t="str">
        <f t="shared" si="31"/>
        <v>Mercredi</v>
      </c>
      <c r="E168" s="28">
        <f>IF(OR(D168="Samedi",D168="Dimanche"),"",Données!$C$3)</f>
        <v>0.35416666666666669</v>
      </c>
      <c r="F168" s="28">
        <f>IF(OR(D168="Samedi",D168="Dimanche"),"",Données!$D$3)</f>
        <v>0.51250000000000007</v>
      </c>
      <c r="G168" s="28">
        <f>IF(OR(D168="Samedi",D168="Dimanche"),"",Données!$E$3)</f>
        <v>0.53680555555555554</v>
      </c>
      <c r="H168" s="28" t="str">
        <f>IF(OR(D168="Samedi",D168="Dimanche"),"",Données!$F$3)</f>
        <v>16:41</v>
      </c>
      <c r="I168" s="20">
        <f t="shared" si="33"/>
        <v>0.31666666666666671</v>
      </c>
      <c r="J168" s="20">
        <f>IF(I168-Données!$C$2&gt;0,I168-Données!$C$2,0)</f>
        <v>5.5511151231257827E-17</v>
      </c>
      <c r="K168" s="26" t="str" cm="1">
        <f t="array" ref="K168">IF(OR(C168=$U$19:$U$31),"FERIE","")</f>
        <v/>
      </c>
      <c r="L168" s="22"/>
      <c r="M168" s="62"/>
      <c r="N168" s="62"/>
      <c r="O168" s="60"/>
      <c r="P168" s="61"/>
      <c r="Q168" s="61"/>
      <c r="R168" s="60"/>
    </row>
    <row r="169" spans="1:18" ht="14.1" customHeight="1" x14ac:dyDescent="0.2">
      <c r="A169" s="39"/>
      <c r="B169" s="40"/>
      <c r="C169" s="18">
        <f t="shared" si="30"/>
        <v>44721</v>
      </c>
      <c r="D169" s="21" t="str">
        <f t="shared" si="31"/>
        <v>Jeudi</v>
      </c>
      <c r="E169" s="28">
        <f>IF(OR(D169="Samedi",D169="Dimanche"),"",Données!$C$3)</f>
        <v>0.35416666666666669</v>
      </c>
      <c r="F169" s="28">
        <f>IF(OR(D169="Samedi",D169="Dimanche"),"",Données!$D$3)</f>
        <v>0.51250000000000007</v>
      </c>
      <c r="G169" s="28">
        <f>IF(OR(D169="Samedi",D169="Dimanche"),"",Données!$E$3)</f>
        <v>0.53680555555555554</v>
      </c>
      <c r="H169" s="28" t="str">
        <f>IF(OR(D169="Samedi",D169="Dimanche"),"",Données!$F$3)</f>
        <v>16:41</v>
      </c>
      <c r="I169" s="20">
        <f t="shared" si="33"/>
        <v>0.31666666666666671</v>
      </c>
      <c r="J169" s="20">
        <f>IF(I169-Données!$C$2&gt;0,I169-Données!$C$2,0)</f>
        <v>5.5511151231257827E-17</v>
      </c>
      <c r="K169" s="26" t="str" cm="1">
        <f t="array" ref="K169">IF(OR(C169=$U$19:$U$31),"FERIE","")</f>
        <v/>
      </c>
      <c r="L169" s="22"/>
      <c r="M169" s="62"/>
      <c r="N169" s="62"/>
      <c r="O169" s="60"/>
      <c r="P169" s="61"/>
      <c r="Q169" s="61"/>
      <c r="R169" s="60"/>
    </row>
    <row r="170" spans="1:18" ht="14.1" customHeight="1" x14ac:dyDescent="0.2">
      <c r="A170" s="39"/>
      <c r="B170" s="40"/>
      <c r="C170" s="18">
        <f t="shared" si="30"/>
        <v>44722</v>
      </c>
      <c r="D170" s="21" t="str">
        <f t="shared" si="31"/>
        <v>Vendredi</v>
      </c>
      <c r="E170" s="28">
        <f>IF(OR(D170="Samedi",D170="Dimanche"),"",Données!$C$3)</f>
        <v>0.35416666666666669</v>
      </c>
      <c r="F170" s="28">
        <f>IF(OR(D170="Samedi",D170="Dimanche"),"",Données!$D$3)</f>
        <v>0.51250000000000007</v>
      </c>
      <c r="G170" s="28">
        <f>IF(OR(D170="Samedi",D170="Dimanche"),"",Données!$E$3)</f>
        <v>0.53680555555555554</v>
      </c>
      <c r="H170" s="28" t="str">
        <f>IF(OR(D170="Samedi",D170="Dimanche"),"",Données!$F$3)</f>
        <v>16:41</v>
      </c>
      <c r="I170" s="20">
        <f t="shared" si="33"/>
        <v>0.31666666666666671</v>
      </c>
      <c r="J170" s="20">
        <f>IF(I170-Données!$C$2&gt;0,I170-Données!$C$2,0)</f>
        <v>5.5511151231257827E-17</v>
      </c>
      <c r="K170" s="26" t="str" cm="1">
        <f t="array" ref="K170">IF(OR(C170=$U$19:$U$31),"FERIE","")</f>
        <v/>
      </c>
      <c r="L170" s="22"/>
      <c r="M170" s="62"/>
      <c r="N170" s="62"/>
      <c r="O170" s="60"/>
      <c r="P170" s="61"/>
      <c r="Q170" s="61"/>
      <c r="R170" s="60"/>
    </row>
    <row r="171" spans="1:18" ht="14.1" customHeight="1" x14ac:dyDescent="0.2">
      <c r="A171" s="39"/>
      <c r="B171" s="40"/>
      <c r="C171" s="18">
        <f t="shared" si="30"/>
        <v>44723</v>
      </c>
      <c r="D171" s="21" t="str">
        <f t="shared" si="31"/>
        <v>Samedi</v>
      </c>
      <c r="E171" s="28" t="str">
        <f>IF(OR(D171="Samedi",D171="Dimanche"),"",Données!$C$3)</f>
        <v/>
      </c>
      <c r="F171" s="28" t="str">
        <f>IF(OR(D171="Samedi",D171="Dimanche"),"",Données!$D$3)</f>
        <v/>
      </c>
      <c r="G171" s="28" t="str">
        <f>IF(OR(D171="Samedi",D171="Dimanche"),"",Données!$E$3)</f>
        <v/>
      </c>
      <c r="H171" s="28" t="str">
        <f>IF(OR(D171="Samedi",D171="Dimanche"),"",Données!$F$3)</f>
        <v/>
      </c>
      <c r="I171" s="20" t="str">
        <f t="shared" si="33"/>
        <v/>
      </c>
      <c r="J171" s="20"/>
      <c r="K171" s="26" t="str" cm="1">
        <f t="array" ref="K171">IF(OR(C171=$U$19:$U$31),"FERIE","")</f>
        <v/>
      </c>
      <c r="L171" s="22"/>
      <c r="M171" s="62"/>
      <c r="N171" s="62"/>
      <c r="O171" s="60"/>
      <c r="P171" s="61"/>
      <c r="Q171" s="61"/>
      <c r="R171" s="60"/>
    </row>
    <row r="172" spans="1:18" ht="14.1" customHeight="1" x14ac:dyDescent="0.2">
      <c r="A172" s="39"/>
      <c r="B172" s="40"/>
      <c r="C172" s="18">
        <f t="shared" si="30"/>
        <v>44724</v>
      </c>
      <c r="D172" s="21" t="str">
        <f t="shared" si="31"/>
        <v>Dimanche</v>
      </c>
      <c r="E172" s="28" t="str">
        <f>IF(OR(D172="Samedi",D172="Dimanche"),"",Données!$C$3)</f>
        <v/>
      </c>
      <c r="F172" s="28" t="str">
        <f>IF(OR(D172="Samedi",D172="Dimanche"),"",Données!$D$3)</f>
        <v/>
      </c>
      <c r="G172" s="28" t="str">
        <f>IF(OR(D172="Samedi",D172="Dimanche"),"",Données!$E$3)</f>
        <v/>
      </c>
      <c r="H172" s="28" t="str">
        <f>IF(OR(D172="Samedi",D172="Dimanche"),"",Données!$F$3)</f>
        <v/>
      </c>
      <c r="I172" s="20" t="str">
        <f t="shared" si="33"/>
        <v/>
      </c>
      <c r="J172" s="20">
        <f t="shared" si="25"/>
        <v>2.2204460492503131E-16</v>
      </c>
      <c r="K172" s="26" t="str" cm="1">
        <f t="array" ref="K172">IF(OR(C172=$U$19:$U$31),"FERIE","")</f>
        <v/>
      </c>
      <c r="L172" s="22">
        <f t="shared" ref="L172" si="38">IF(D172="Dimanche",SUM(I166:I172),"")</f>
        <v>1.2666666666666668</v>
      </c>
      <c r="M172" s="62"/>
      <c r="N172" s="62"/>
      <c r="O172" s="60"/>
      <c r="P172" s="61"/>
      <c r="Q172" s="61"/>
      <c r="R172" s="60"/>
    </row>
    <row r="173" spans="1:18" ht="14.1" customHeight="1" x14ac:dyDescent="0.2">
      <c r="A173" s="39"/>
      <c r="B173" s="40">
        <v>24</v>
      </c>
      <c r="C173" s="18">
        <f t="shared" si="30"/>
        <v>44725</v>
      </c>
      <c r="D173" s="21" t="str">
        <f t="shared" si="31"/>
        <v>Lundi</v>
      </c>
      <c r="E173" s="28">
        <f>IF(OR(D173="Samedi",D173="Dimanche"),"",Données!$C$3)</f>
        <v>0.35416666666666669</v>
      </c>
      <c r="F173" s="28">
        <f>IF(OR(D173="Samedi",D173="Dimanche"),"",Données!$D$3)</f>
        <v>0.51250000000000007</v>
      </c>
      <c r="G173" s="28">
        <f>IF(OR(D173="Samedi",D173="Dimanche"),"",Données!$E$3)</f>
        <v>0.53680555555555554</v>
      </c>
      <c r="H173" s="28" t="str">
        <f>IF(OR(D173="Samedi",D173="Dimanche"),"",Données!$F$3)</f>
        <v>16:41</v>
      </c>
      <c r="I173" s="20">
        <f t="shared" si="33"/>
        <v>0.31666666666666671</v>
      </c>
      <c r="J173" s="20">
        <f>IF(I173-Données!$C$2&gt;0,I173-Données!$C$2,0)</f>
        <v>5.5511151231257827E-17</v>
      </c>
      <c r="K173" s="26" t="str" cm="1">
        <f t="array" ref="K173">IF(OR(C173=$U$19:$U$31),"FERIE","")</f>
        <v/>
      </c>
      <c r="L173" s="22"/>
      <c r="M173" s="62"/>
      <c r="N173" s="62"/>
      <c r="O173" s="60"/>
      <c r="P173" s="61"/>
      <c r="Q173" s="61"/>
      <c r="R173" s="60"/>
    </row>
    <row r="174" spans="1:18" ht="14.1" customHeight="1" x14ac:dyDescent="0.2">
      <c r="A174" s="39"/>
      <c r="B174" s="40"/>
      <c r="C174" s="18">
        <f t="shared" si="30"/>
        <v>44726</v>
      </c>
      <c r="D174" s="21" t="str">
        <f t="shared" si="31"/>
        <v>Mardi</v>
      </c>
      <c r="E174" s="28">
        <f>IF(OR(D174="Samedi",D174="Dimanche"),"",Données!$C$3)</f>
        <v>0.35416666666666669</v>
      </c>
      <c r="F174" s="28">
        <f>IF(OR(D174="Samedi",D174="Dimanche"),"",Données!$D$3)</f>
        <v>0.51250000000000007</v>
      </c>
      <c r="G174" s="28">
        <f>IF(OR(D174="Samedi",D174="Dimanche"),"",Données!$E$3)</f>
        <v>0.53680555555555554</v>
      </c>
      <c r="H174" s="28" t="str">
        <f>IF(OR(D174="Samedi",D174="Dimanche"),"",Données!$F$3)</f>
        <v>16:41</v>
      </c>
      <c r="I174" s="20">
        <f t="shared" si="33"/>
        <v>0.31666666666666671</v>
      </c>
      <c r="J174" s="20">
        <f>IF(I174-Données!$C$2&gt;0,I174-Données!$C$2,0)</f>
        <v>5.5511151231257827E-17</v>
      </c>
      <c r="K174" s="26" t="str" cm="1">
        <f t="array" ref="K174">IF(OR(C174=$U$19:$U$31),"FERIE","")</f>
        <v/>
      </c>
      <c r="L174" s="22"/>
      <c r="M174" s="62"/>
      <c r="N174" s="62"/>
      <c r="O174" s="60"/>
      <c r="P174" s="61"/>
      <c r="Q174" s="61"/>
      <c r="R174" s="60"/>
    </row>
    <row r="175" spans="1:18" ht="14.1" customHeight="1" x14ac:dyDescent="0.2">
      <c r="A175" s="39"/>
      <c r="B175" s="40"/>
      <c r="C175" s="18">
        <f t="shared" si="30"/>
        <v>44727</v>
      </c>
      <c r="D175" s="21" t="str">
        <f t="shared" si="31"/>
        <v>Mercredi</v>
      </c>
      <c r="E175" s="28">
        <f>IF(OR(D175="Samedi",D175="Dimanche"),"",Données!$C$3)</f>
        <v>0.35416666666666669</v>
      </c>
      <c r="F175" s="28">
        <f>IF(OR(D175="Samedi",D175="Dimanche"),"",Données!$D$3)</f>
        <v>0.51250000000000007</v>
      </c>
      <c r="G175" s="28">
        <f>IF(OR(D175="Samedi",D175="Dimanche"),"",Données!$E$3)</f>
        <v>0.53680555555555554</v>
      </c>
      <c r="H175" s="28" t="str">
        <f>IF(OR(D175="Samedi",D175="Dimanche"),"",Données!$F$3)</f>
        <v>16:41</v>
      </c>
      <c r="I175" s="20">
        <f t="shared" si="33"/>
        <v>0.31666666666666671</v>
      </c>
      <c r="J175" s="20">
        <f>IF(I175-Données!$C$2&gt;0,I175-Données!$C$2,0)</f>
        <v>5.5511151231257827E-17</v>
      </c>
      <c r="K175" s="26" t="str" cm="1">
        <f t="array" ref="K175">IF(OR(C175=$U$19:$U$31),"FERIE","")</f>
        <v/>
      </c>
      <c r="L175" s="22"/>
      <c r="M175" s="62"/>
      <c r="N175" s="62"/>
      <c r="O175" s="60"/>
      <c r="P175" s="61"/>
      <c r="Q175" s="61"/>
      <c r="R175" s="60"/>
    </row>
    <row r="176" spans="1:18" ht="14.1" customHeight="1" x14ac:dyDescent="0.2">
      <c r="A176" s="39"/>
      <c r="B176" s="40"/>
      <c r="C176" s="18">
        <f t="shared" si="30"/>
        <v>44728</v>
      </c>
      <c r="D176" s="21" t="str">
        <f t="shared" si="31"/>
        <v>Jeudi</v>
      </c>
      <c r="E176" s="28">
        <f>IF(OR(D176="Samedi",D176="Dimanche"),"",Données!$C$3)</f>
        <v>0.35416666666666669</v>
      </c>
      <c r="F176" s="28">
        <f>IF(OR(D176="Samedi",D176="Dimanche"),"",Données!$D$3)</f>
        <v>0.51250000000000007</v>
      </c>
      <c r="G176" s="28">
        <f>IF(OR(D176="Samedi",D176="Dimanche"),"",Données!$E$3)</f>
        <v>0.53680555555555554</v>
      </c>
      <c r="H176" s="28" t="str">
        <f>IF(OR(D176="Samedi",D176="Dimanche"),"",Données!$F$3)</f>
        <v>16:41</v>
      </c>
      <c r="I176" s="20">
        <f t="shared" si="33"/>
        <v>0.31666666666666671</v>
      </c>
      <c r="J176" s="20">
        <f>IF(I176-Données!$C$2&gt;0,I176-Données!$C$2,0)</f>
        <v>5.5511151231257827E-17</v>
      </c>
      <c r="K176" s="26" t="str" cm="1">
        <f t="array" ref="K176">IF(OR(C176=$U$19:$U$31),"FERIE","")</f>
        <v/>
      </c>
      <c r="L176" s="22"/>
      <c r="M176" s="62"/>
      <c r="N176" s="62"/>
      <c r="O176" s="60"/>
      <c r="P176" s="61"/>
      <c r="Q176" s="61"/>
      <c r="R176" s="60"/>
    </row>
    <row r="177" spans="1:18" ht="14.1" customHeight="1" x14ac:dyDescent="0.2">
      <c r="A177" s="39"/>
      <c r="B177" s="40"/>
      <c r="C177" s="18">
        <f t="shared" si="30"/>
        <v>44729</v>
      </c>
      <c r="D177" s="21" t="str">
        <f t="shared" si="31"/>
        <v>Vendredi</v>
      </c>
      <c r="E177" s="28">
        <f>IF(OR(D177="Samedi",D177="Dimanche"),"",Données!$C$3)</f>
        <v>0.35416666666666669</v>
      </c>
      <c r="F177" s="28">
        <f>IF(OR(D177="Samedi",D177="Dimanche"),"",Données!$D$3)</f>
        <v>0.51250000000000007</v>
      </c>
      <c r="G177" s="28">
        <f>IF(OR(D177="Samedi",D177="Dimanche"),"",Données!$E$3)</f>
        <v>0.53680555555555554</v>
      </c>
      <c r="H177" s="28" t="str">
        <f>IF(OR(D177="Samedi",D177="Dimanche"),"",Données!$F$3)</f>
        <v>16:41</v>
      </c>
      <c r="I177" s="20">
        <f t="shared" si="33"/>
        <v>0.31666666666666671</v>
      </c>
      <c r="J177" s="20">
        <f>IF(I177-Données!$C$2&gt;0,I177-Données!$C$2,0)</f>
        <v>5.5511151231257827E-17</v>
      </c>
      <c r="K177" s="26" t="str" cm="1">
        <f t="array" ref="K177">IF(OR(C177=$U$19:$U$31),"FERIE","")</f>
        <v/>
      </c>
      <c r="L177" s="22"/>
      <c r="M177" s="62"/>
      <c r="N177" s="62"/>
      <c r="O177" s="60"/>
      <c r="P177" s="61"/>
      <c r="Q177" s="61"/>
      <c r="R177" s="60"/>
    </row>
    <row r="178" spans="1:18" ht="14.1" customHeight="1" x14ac:dyDescent="0.2">
      <c r="A178" s="39"/>
      <c r="B178" s="40"/>
      <c r="C178" s="18">
        <f t="shared" si="30"/>
        <v>44730</v>
      </c>
      <c r="D178" s="21" t="str">
        <f t="shared" si="31"/>
        <v>Samedi</v>
      </c>
      <c r="E178" s="28" t="str">
        <f>IF(OR(D178="Samedi",D178="Dimanche"),"",Données!$C$3)</f>
        <v/>
      </c>
      <c r="F178" s="28" t="str">
        <f>IF(OR(D178="Samedi",D178="Dimanche"),"",Données!$D$3)</f>
        <v/>
      </c>
      <c r="G178" s="28" t="str">
        <f>IF(OR(D178="Samedi",D178="Dimanche"),"",Données!$E$3)</f>
        <v/>
      </c>
      <c r="H178" s="28" t="str">
        <f>IF(OR(D178="Samedi",D178="Dimanche"),"",Données!$F$3)</f>
        <v/>
      </c>
      <c r="I178" s="20" t="str">
        <f t="shared" si="33"/>
        <v/>
      </c>
      <c r="J178" s="20"/>
      <c r="K178" s="26" t="str" cm="1">
        <f t="array" ref="K178">IF(OR(C178=$U$19:$U$31),"FERIE","")</f>
        <v/>
      </c>
      <c r="L178" s="22"/>
      <c r="M178" s="62"/>
      <c r="N178" s="62"/>
      <c r="O178" s="60"/>
      <c r="P178" s="61"/>
      <c r="Q178" s="61"/>
      <c r="R178" s="60"/>
    </row>
    <row r="179" spans="1:18" ht="14.1" customHeight="1" x14ac:dyDescent="0.2">
      <c r="A179" s="39"/>
      <c r="B179" s="40"/>
      <c r="C179" s="18">
        <f t="shared" si="30"/>
        <v>44731</v>
      </c>
      <c r="D179" s="21" t="str">
        <f t="shared" si="31"/>
        <v>Dimanche</v>
      </c>
      <c r="E179" s="28" t="str">
        <f>IF(OR(D179="Samedi",D179="Dimanche"),"",Données!$C$3)</f>
        <v/>
      </c>
      <c r="F179" s="28" t="str">
        <f>IF(OR(D179="Samedi",D179="Dimanche"),"",Données!$D$3)</f>
        <v/>
      </c>
      <c r="G179" s="28" t="str">
        <f>IF(OR(D179="Samedi",D179="Dimanche"),"",Données!$E$3)</f>
        <v/>
      </c>
      <c r="H179" s="28" t="str">
        <f>IF(OR(D179="Samedi",D179="Dimanche"),"",Données!$F$3)</f>
        <v/>
      </c>
      <c r="I179" s="20" t="str">
        <f t="shared" si="33"/>
        <v/>
      </c>
      <c r="J179" s="20">
        <f t="shared" si="25"/>
        <v>2.7755575615628914E-16</v>
      </c>
      <c r="K179" s="26" t="str" cm="1">
        <f t="array" ref="K179">IF(OR(C179=$U$19:$U$31),"FERIE","")</f>
        <v/>
      </c>
      <c r="L179" s="22">
        <f t="shared" ref="L179" si="39">IF(D179="Dimanche",SUM(I173:I179),"")</f>
        <v>1.5833333333333335</v>
      </c>
      <c r="M179" s="62"/>
      <c r="N179" s="62"/>
      <c r="O179" s="60"/>
      <c r="P179" s="61"/>
      <c r="Q179" s="61"/>
      <c r="R179" s="60"/>
    </row>
    <row r="180" spans="1:18" ht="14.1" customHeight="1" x14ac:dyDescent="0.2">
      <c r="A180" s="39"/>
      <c r="B180" s="40">
        <v>25</v>
      </c>
      <c r="C180" s="18">
        <f t="shared" si="30"/>
        <v>44732</v>
      </c>
      <c r="D180" s="21" t="str">
        <f t="shared" si="31"/>
        <v>Lundi</v>
      </c>
      <c r="E180" s="28">
        <f>IF(OR(D180="Samedi",D180="Dimanche"),"",Données!$C$3)</f>
        <v>0.35416666666666669</v>
      </c>
      <c r="F180" s="28">
        <f>IF(OR(D180="Samedi",D180="Dimanche"),"",Données!$D$3)</f>
        <v>0.51250000000000007</v>
      </c>
      <c r="G180" s="28">
        <f>IF(OR(D180="Samedi",D180="Dimanche"),"",Données!$E$3)</f>
        <v>0.53680555555555554</v>
      </c>
      <c r="H180" s="28" t="str">
        <f>IF(OR(D180="Samedi",D180="Dimanche"),"",Données!$F$3)</f>
        <v>16:41</v>
      </c>
      <c r="I180" s="20">
        <f t="shared" si="33"/>
        <v>0.31666666666666671</v>
      </c>
      <c r="J180" s="20">
        <f>IF(I180-Données!$C$2&gt;0,I180-Données!$C$2,0)</f>
        <v>5.5511151231257827E-17</v>
      </c>
      <c r="K180" s="26" t="str" cm="1">
        <f t="array" ref="K180">IF(OR(C180=$U$19:$U$31),"FERIE","")</f>
        <v/>
      </c>
      <c r="L180" s="22"/>
      <c r="M180" s="62"/>
      <c r="N180" s="62"/>
      <c r="O180" s="60"/>
      <c r="P180" s="61"/>
      <c r="Q180" s="61"/>
      <c r="R180" s="60"/>
    </row>
    <row r="181" spans="1:18" ht="14.1" customHeight="1" x14ac:dyDescent="0.2">
      <c r="A181" s="39"/>
      <c r="B181" s="40"/>
      <c r="C181" s="18">
        <f t="shared" si="30"/>
        <v>44733</v>
      </c>
      <c r="D181" s="21" t="str">
        <f t="shared" si="31"/>
        <v>Mardi</v>
      </c>
      <c r="E181" s="28">
        <f>IF(OR(D181="Samedi",D181="Dimanche"),"",Données!$C$3)</f>
        <v>0.35416666666666669</v>
      </c>
      <c r="F181" s="28">
        <f>IF(OR(D181="Samedi",D181="Dimanche"),"",Données!$D$3)</f>
        <v>0.51250000000000007</v>
      </c>
      <c r="G181" s="28">
        <f>IF(OR(D181="Samedi",D181="Dimanche"),"",Données!$E$3)</f>
        <v>0.53680555555555554</v>
      </c>
      <c r="H181" s="28" t="str">
        <f>IF(OR(D181="Samedi",D181="Dimanche"),"",Données!$F$3)</f>
        <v>16:41</v>
      </c>
      <c r="I181" s="20">
        <f t="shared" si="33"/>
        <v>0.31666666666666671</v>
      </c>
      <c r="J181" s="20">
        <f>IF(I181-Données!$C$2&gt;0,I181-Données!$C$2,0)</f>
        <v>5.5511151231257827E-17</v>
      </c>
      <c r="K181" s="26" t="str" cm="1">
        <f t="array" ref="K181">IF(OR(C181=$U$19:$U$31),"FERIE","")</f>
        <v/>
      </c>
      <c r="L181" s="22"/>
      <c r="M181" s="62"/>
      <c r="N181" s="62"/>
      <c r="O181" s="60"/>
      <c r="P181" s="61"/>
      <c r="Q181" s="61"/>
      <c r="R181" s="60"/>
    </row>
    <row r="182" spans="1:18" ht="14.1" customHeight="1" x14ac:dyDescent="0.2">
      <c r="A182" s="39"/>
      <c r="B182" s="40"/>
      <c r="C182" s="18">
        <f t="shared" si="30"/>
        <v>44734</v>
      </c>
      <c r="D182" s="21" t="str">
        <f t="shared" si="31"/>
        <v>Mercredi</v>
      </c>
      <c r="E182" s="28">
        <f>IF(OR(D182="Samedi",D182="Dimanche"),"",Données!$C$3)</f>
        <v>0.35416666666666669</v>
      </c>
      <c r="F182" s="28">
        <f>IF(OR(D182="Samedi",D182="Dimanche"),"",Données!$D$3)</f>
        <v>0.51250000000000007</v>
      </c>
      <c r="G182" s="28">
        <f>IF(OR(D182="Samedi",D182="Dimanche"),"",Données!$E$3)</f>
        <v>0.53680555555555554</v>
      </c>
      <c r="H182" s="28" t="str">
        <f>IF(OR(D182="Samedi",D182="Dimanche"),"",Données!$F$3)</f>
        <v>16:41</v>
      </c>
      <c r="I182" s="20">
        <f t="shared" si="33"/>
        <v>0.31666666666666671</v>
      </c>
      <c r="J182" s="20">
        <f>IF(I182-Données!$C$2&gt;0,I182-Données!$C$2,0)</f>
        <v>5.5511151231257827E-17</v>
      </c>
      <c r="K182" s="26" t="str" cm="1">
        <f t="array" ref="K182">IF(OR(C182=$U$19:$U$31),"FERIE","")</f>
        <v/>
      </c>
      <c r="L182" s="22"/>
      <c r="M182" s="62"/>
      <c r="N182" s="62"/>
      <c r="O182" s="60"/>
      <c r="P182" s="61"/>
      <c r="Q182" s="61"/>
      <c r="R182" s="60"/>
    </row>
    <row r="183" spans="1:18" ht="14.1" customHeight="1" x14ac:dyDescent="0.2">
      <c r="A183" s="39"/>
      <c r="B183" s="40"/>
      <c r="C183" s="18">
        <f t="shared" si="30"/>
        <v>44735</v>
      </c>
      <c r="D183" s="21" t="str">
        <f t="shared" si="31"/>
        <v>Jeudi</v>
      </c>
      <c r="E183" s="28">
        <f>IF(OR(D183="Samedi",D183="Dimanche"),"",Données!$C$3)</f>
        <v>0.35416666666666669</v>
      </c>
      <c r="F183" s="28">
        <f>IF(OR(D183="Samedi",D183="Dimanche"),"",Données!$D$3)</f>
        <v>0.51250000000000007</v>
      </c>
      <c r="G183" s="28">
        <f>IF(OR(D183="Samedi",D183="Dimanche"),"",Données!$E$3)</f>
        <v>0.53680555555555554</v>
      </c>
      <c r="H183" s="28" t="str">
        <f>IF(OR(D183="Samedi",D183="Dimanche"),"",Données!$F$3)</f>
        <v>16:41</v>
      </c>
      <c r="I183" s="20">
        <f t="shared" si="33"/>
        <v>0.31666666666666671</v>
      </c>
      <c r="J183" s="20">
        <f>IF(I183-Données!$C$2&gt;0,I183-Données!$C$2,0)</f>
        <v>5.5511151231257827E-17</v>
      </c>
      <c r="K183" s="26" t="str" cm="1">
        <f t="array" ref="K183">IF(OR(C183=$U$19:$U$31),"FERIE","")</f>
        <v/>
      </c>
      <c r="L183" s="22"/>
      <c r="M183" s="62"/>
      <c r="N183" s="62"/>
      <c r="O183" s="60"/>
      <c r="P183" s="61"/>
      <c r="Q183" s="61"/>
      <c r="R183" s="60"/>
    </row>
    <row r="184" spans="1:18" ht="14.1" customHeight="1" x14ac:dyDescent="0.2">
      <c r="A184" s="39"/>
      <c r="B184" s="40"/>
      <c r="C184" s="18">
        <f t="shared" si="30"/>
        <v>44736</v>
      </c>
      <c r="D184" s="21" t="str">
        <f t="shared" si="31"/>
        <v>Vendredi</v>
      </c>
      <c r="E184" s="28">
        <f>IF(OR(D184="Samedi",D184="Dimanche"),"",Données!$C$3)</f>
        <v>0.35416666666666669</v>
      </c>
      <c r="F184" s="28">
        <f>IF(OR(D184="Samedi",D184="Dimanche"),"",Données!$D$3)</f>
        <v>0.51250000000000007</v>
      </c>
      <c r="G184" s="28">
        <f>IF(OR(D184="Samedi",D184="Dimanche"),"",Données!$E$3)</f>
        <v>0.53680555555555554</v>
      </c>
      <c r="H184" s="28" t="str">
        <f>IF(OR(D184="Samedi",D184="Dimanche"),"",Données!$F$3)</f>
        <v>16:41</v>
      </c>
      <c r="I184" s="20">
        <f t="shared" si="33"/>
        <v>0.31666666666666671</v>
      </c>
      <c r="J184" s="20">
        <f>IF(I184-Données!$C$2&gt;0,I184-Données!$C$2,0)</f>
        <v>5.5511151231257827E-17</v>
      </c>
      <c r="K184" s="26" t="str" cm="1">
        <f t="array" ref="K184">IF(OR(C184=$U$19:$U$31),"FERIE","")</f>
        <v/>
      </c>
      <c r="L184" s="22"/>
      <c r="M184" s="62"/>
      <c r="N184" s="62"/>
      <c r="O184" s="60"/>
      <c r="P184" s="61"/>
      <c r="Q184" s="61"/>
      <c r="R184" s="60"/>
    </row>
    <row r="185" spans="1:18" ht="14.1" customHeight="1" x14ac:dyDescent="0.2">
      <c r="A185" s="39"/>
      <c r="B185" s="40"/>
      <c r="C185" s="18">
        <f t="shared" si="30"/>
        <v>44737</v>
      </c>
      <c r="D185" s="21" t="str">
        <f t="shared" si="31"/>
        <v>Samedi</v>
      </c>
      <c r="E185" s="28" t="str">
        <f>IF(OR(D185="Samedi",D185="Dimanche"),"",Données!$C$3)</f>
        <v/>
      </c>
      <c r="F185" s="28" t="str">
        <f>IF(OR(D185="Samedi",D185="Dimanche"),"",Données!$D$3)</f>
        <v/>
      </c>
      <c r="G185" s="28" t="str">
        <f>IF(OR(D185="Samedi",D185="Dimanche"),"",Données!$E$3)</f>
        <v/>
      </c>
      <c r="H185" s="28" t="str">
        <f>IF(OR(D185="Samedi",D185="Dimanche"),"",Données!$F$3)</f>
        <v/>
      </c>
      <c r="I185" s="20" t="str">
        <f t="shared" si="33"/>
        <v/>
      </c>
      <c r="J185" s="20"/>
      <c r="K185" s="26" t="str" cm="1">
        <f t="array" ref="K185">IF(OR(C185=$U$19:$U$31),"FERIE","")</f>
        <v/>
      </c>
      <c r="L185" s="22"/>
      <c r="M185" s="62"/>
      <c r="N185" s="62"/>
      <c r="O185" s="60"/>
      <c r="P185" s="61"/>
      <c r="Q185" s="61"/>
      <c r="R185" s="60"/>
    </row>
    <row r="186" spans="1:18" ht="14.1" customHeight="1" x14ac:dyDescent="0.2">
      <c r="A186" s="39"/>
      <c r="B186" s="40"/>
      <c r="C186" s="18">
        <f t="shared" si="30"/>
        <v>44738</v>
      </c>
      <c r="D186" s="21" t="str">
        <f t="shared" si="31"/>
        <v>Dimanche</v>
      </c>
      <c r="E186" s="28" t="str">
        <f>IF(OR(D186="Samedi",D186="Dimanche"),"",Données!$C$3)</f>
        <v/>
      </c>
      <c r="F186" s="28" t="str">
        <f>IF(OR(D186="Samedi",D186="Dimanche"),"",Données!$D$3)</f>
        <v/>
      </c>
      <c r="G186" s="28" t="str">
        <f>IF(OR(D186="Samedi",D186="Dimanche"),"",Données!$E$3)</f>
        <v/>
      </c>
      <c r="H186" s="28" t="str">
        <f>IF(OR(D186="Samedi",D186="Dimanche"),"",Données!$F$3)</f>
        <v/>
      </c>
      <c r="I186" s="20" t="str">
        <f t="shared" si="33"/>
        <v/>
      </c>
      <c r="J186" s="20">
        <f t="shared" ref="J186:J249" si="40">IF(D186="Dimanche",SUM(J180:J184),"")</f>
        <v>2.7755575615628914E-16</v>
      </c>
      <c r="K186" s="26" t="str" cm="1">
        <f t="array" ref="K186">IF(OR(C186=$U$19:$U$31),"FERIE","")</f>
        <v/>
      </c>
      <c r="L186" s="22">
        <f t="shared" ref="L186" si="41">IF(D186="Dimanche",SUM(I180:I186),"")</f>
        <v>1.5833333333333335</v>
      </c>
      <c r="M186" s="62"/>
      <c r="N186" s="62"/>
      <c r="O186" s="60"/>
      <c r="P186" s="61"/>
      <c r="Q186" s="61"/>
      <c r="R186" s="60"/>
    </row>
    <row r="187" spans="1:18" ht="14.1" customHeight="1" x14ac:dyDescent="0.2">
      <c r="A187" s="39"/>
      <c r="B187" s="40">
        <v>26</v>
      </c>
      <c r="C187" s="18">
        <f t="shared" si="30"/>
        <v>44739</v>
      </c>
      <c r="D187" s="21" t="str">
        <f t="shared" si="31"/>
        <v>Lundi</v>
      </c>
      <c r="E187" s="28">
        <f>IF(OR(D187="Samedi",D187="Dimanche"),"",Données!$C$3)</f>
        <v>0.35416666666666669</v>
      </c>
      <c r="F187" s="28">
        <f>IF(OR(D187="Samedi",D187="Dimanche"),"",Données!$D$3)</f>
        <v>0.51250000000000007</v>
      </c>
      <c r="G187" s="28">
        <f>IF(OR(D187="Samedi",D187="Dimanche"),"",Données!$E$3)</f>
        <v>0.53680555555555554</v>
      </c>
      <c r="H187" s="28" t="str">
        <f>IF(OR(D187="Samedi",D187="Dimanche"),"",Données!$F$3)</f>
        <v>16:41</v>
      </c>
      <c r="I187" s="20">
        <f t="shared" si="33"/>
        <v>0.31666666666666671</v>
      </c>
      <c r="J187" s="20">
        <f>IF(I187-Données!$C$2&gt;0,I187-Données!$C$2,0)</f>
        <v>5.5511151231257827E-17</v>
      </c>
      <c r="K187" s="26" t="str" cm="1">
        <f t="array" ref="K187">IF(OR(C187=$U$19:$U$31),"FERIE","")</f>
        <v/>
      </c>
      <c r="L187" s="22"/>
      <c r="M187" s="62"/>
      <c r="N187" s="62"/>
      <c r="O187" s="60"/>
      <c r="P187" s="61"/>
      <c r="Q187" s="61"/>
      <c r="R187" s="60"/>
    </row>
    <row r="188" spans="1:18" ht="14.1" customHeight="1" x14ac:dyDescent="0.2">
      <c r="A188" s="39"/>
      <c r="B188" s="40"/>
      <c r="C188" s="18">
        <f t="shared" si="30"/>
        <v>44740</v>
      </c>
      <c r="D188" s="21" t="str">
        <f t="shared" si="31"/>
        <v>Mardi</v>
      </c>
      <c r="E188" s="28">
        <f>IF(OR(D188="Samedi",D188="Dimanche"),"",Données!$C$3)</f>
        <v>0.35416666666666669</v>
      </c>
      <c r="F188" s="28">
        <f>IF(OR(D188="Samedi",D188="Dimanche"),"",Données!$D$3)</f>
        <v>0.51250000000000007</v>
      </c>
      <c r="G188" s="28">
        <f>IF(OR(D188="Samedi",D188="Dimanche"),"",Données!$E$3)</f>
        <v>0.53680555555555554</v>
      </c>
      <c r="H188" s="28" t="str">
        <f>IF(OR(D188="Samedi",D188="Dimanche"),"",Données!$F$3)</f>
        <v>16:41</v>
      </c>
      <c r="I188" s="20">
        <f t="shared" si="33"/>
        <v>0.31666666666666671</v>
      </c>
      <c r="J188" s="20">
        <f>IF(I188-Données!$C$2&gt;0,I188-Données!$C$2,0)</f>
        <v>5.5511151231257827E-17</v>
      </c>
      <c r="K188" s="26" t="str" cm="1">
        <f t="array" ref="K188">IF(OR(C188=$U$19:$U$31),"FERIE","")</f>
        <v/>
      </c>
      <c r="L188" s="22"/>
      <c r="M188" s="62"/>
      <c r="N188" s="62"/>
      <c r="O188" s="60"/>
      <c r="P188" s="61"/>
      <c r="Q188" s="61"/>
      <c r="R188" s="60"/>
    </row>
    <row r="189" spans="1:18" ht="14.1" customHeight="1" x14ac:dyDescent="0.2">
      <c r="A189" s="39"/>
      <c r="B189" s="40"/>
      <c r="C189" s="18">
        <f t="shared" si="30"/>
        <v>44741</v>
      </c>
      <c r="D189" s="21" t="str">
        <f t="shared" si="31"/>
        <v>Mercredi</v>
      </c>
      <c r="E189" s="28">
        <f>IF(OR(D189="Samedi",D189="Dimanche"),"",Données!$C$3)</f>
        <v>0.35416666666666669</v>
      </c>
      <c r="F189" s="28">
        <f>IF(OR(D189="Samedi",D189="Dimanche"),"",Données!$D$3)</f>
        <v>0.51250000000000007</v>
      </c>
      <c r="G189" s="28">
        <f>IF(OR(D189="Samedi",D189="Dimanche"),"",Données!$E$3)</f>
        <v>0.53680555555555554</v>
      </c>
      <c r="H189" s="28" t="str">
        <f>IF(OR(D189="Samedi",D189="Dimanche"),"",Données!$F$3)</f>
        <v>16:41</v>
      </c>
      <c r="I189" s="20">
        <f t="shared" si="33"/>
        <v>0.31666666666666671</v>
      </c>
      <c r="J189" s="20">
        <f>IF(I189-Données!$C$2&gt;0,I189-Données!$C$2,0)</f>
        <v>5.5511151231257827E-17</v>
      </c>
      <c r="K189" s="26" t="str" cm="1">
        <f t="array" ref="K189">IF(OR(C189=$U$19:$U$31),"FERIE","")</f>
        <v/>
      </c>
      <c r="L189" s="22"/>
      <c r="M189" s="62"/>
      <c r="N189" s="62"/>
      <c r="O189" s="60"/>
      <c r="P189" s="61"/>
      <c r="Q189" s="61"/>
      <c r="R189" s="60"/>
    </row>
    <row r="190" spans="1:18" ht="14.1" customHeight="1" x14ac:dyDescent="0.2">
      <c r="A190" s="39"/>
      <c r="B190" s="40"/>
      <c r="C190" s="18">
        <f t="shared" si="30"/>
        <v>44742</v>
      </c>
      <c r="D190" s="21" t="str">
        <f t="shared" si="31"/>
        <v>Jeudi</v>
      </c>
      <c r="E190" s="28">
        <f>IF(OR(D190="Samedi",D190="Dimanche"),"",Données!$C$3)</f>
        <v>0.35416666666666669</v>
      </c>
      <c r="F190" s="28">
        <f>IF(OR(D190="Samedi",D190="Dimanche"),"",Données!$D$3)</f>
        <v>0.51250000000000007</v>
      </c>
      <c r="G190" s="28">
        <f>IF(OR(D190="Samedi",D190="Dimanche"),"",Données!$E$3)</f>
        <v>0.53680555555555554</v>
      </c>
      <c r="H190" s="28" t="str">
        <f>IF(OR(D190="Samedi",D190="Dimanche"),"",Données!$F$3)</f>
        <v>16:41</v>
      </c>
      <c r="I190" s="20">
        <f t="shared" si="33"/>
        <v>0.31666666666666671</v>
      </c>
      <c r="J190" s="20">
        <f>IF(I190-Données!$C$2&gt;0,I190-Données!$C$2,0)</f>
        <v>5.5511151231257827E-17</v>
      </c>
      <c r="K190" s="26" t="str" cm="1">
        <f t="array" ref="K190">IF(OR(C190=$U$19:$U$31),"FERIE","")</f>
        <v/>
      </c>
      <c r="L190" s="22"/>
      <c r="M190" s="62"/>
      <c r="N190" s="62"/>
      <c r="O190" s="60"/>
      <c r="P190" s="61"/>
      <c r="Q190" s="61"/>
      <c r="R190" s="60"/>
    </row>
    <row r="191" spans="1:18" ht="14.1" customHeight="1" x14ac:dyDescent="0.2">
      <c r="A191" s="39" t="str">
        <f t="shared" ref="A191" si="42">VLOOKUP(MONTH($C191),$V$8:$W$19,2,0)</f>
        <v>JUILLET</v>
      </c>
      <c r="B191" s="40"/>
      <c r="C191" s="18">
        <f t="shared" si="30"/>
        <v>44743</v>
      </c>
      <c r="D191" s="21" t="str">
        <f t="shared" si="31"/>
        <v>Vendredi</v>
      </c>
      <c r="E191" s="28">
        <f>IF(OR(D191="Samedi",D191="Dimanche"),"",Données!$C$3)</f>
        <v>0.35416666666666669</v>
      </c>
      <c r="F191" s="28">
        <f>IF(OR(D191="Samedi",D191="Dimanche"),"",Données!$D$3)</f>
        <v>0.51250000000000007</v>
      </c>
      <c r="G191" s="28">
        <f>IF(OR(D191="Samedi",D191="Dimanche"),"",Données!$E$3)</f>
        <v>0.53680555555555554</v>
      </c>
      <c r="H191" s="28" t="str">
        <f>IF(OR(D191="Samedi",D191="Dimanche"),"",Données!$F$3)</f>
        <v>16:41</v>
      </c>
      <c r="I191" s="20">
        <f t="shared" si="33"/>
        <v>0.31666666666666671</v>
      </c>
      <c r="J191" s="20">
        <f>IF(I191-Données!$C$2&gt;0,I191-Données!$C$2,0)</f>
        <v>5.5511151231257827E-17</v>
      </c>
      <c r="K191" s="26" t="str" cm="1">
        <f t="array" ref="K191">IF(OR(C191=$U$19:$U$31),"FERIE","")</f>
        <v/>
      </c>
      <c r="L191" s="22"/>
      <c r="M191" s="62">
        <f>SUMIF(K191:K221,"HCR",J191:J221)</f>
        <v>0</v>
      </c>
      <c r="N191" s="62">
        <f>SUMIF(K191:K221,"HPL",J191:J221)</f>
        <v>0</v>
      </c>
      <c r="O191" s="60">
        <f>N191*24</f>
        <v>0</v>
      </c>
      <c r="P191" s="61"/>
      <c r="Q191" s="61"/>
      <c r="R191" s="60">
        <f>O191-(P191+Q191)</f>
        <v>0</v>
      </c>
    </row>
    <row r="192" spans="1:18" ht="14.1" customHeight="1" x14ac:dyDescent="0.2">
      <c r="A192" s="39"/>
      <c r="B192" s="40"/>
      <c r="C192" s="18">
        <f t="shared" si="30"/>
        <v>44744</v>
      </c>
      <c r="D192" s="21" t="str">
        <f t="shared" si="31"/>
        <v>Samedi</v>
      </c>
      <c r="E192" s="28" t="str">
        <f>IF(OR(D192="Samedi",D192="Dimanche"),"",Données!$C$3)</f>
        <v/>
      </c>
      <c r="F192" s="28" t="str">
        <f>IF(OR(D192="Samedi",D192="Dimanche"),"",Données!$D$3)</f>
        <v/>
      </c>
      <c r="G192" s="28" t="str">
        <f>IF(OR(D192="Samedi",D192="Dimanche"),"",Données!$E$3)</f>
        <v/>
      </c>
      <c r="H192" s="28" t="str">
        <f>IF(OR(D192="Samedi",D192="Dimanche"),"",Données!$F$3)</f>
        <v/>
      </c>
      <c r="I192" s="20" t="str">
        <f t="shared" si="33"/>
        <v/>
      </c>
      <c r="J192" s="20"/>
      <c r="K192" s="26" t="str" cm="1">
        <f t="array" ref="K192">IF(OR(C192=$U$19:$U$31),"FERIE","")</f>
        <v/>
      </c>
      <c r="L192" s="22"/>
      <c r="M192" s="62"/>
      <c r="N192" s="62"/>
      <c r="O192" s="60"/>
      <c r="P192" s="61"/>
      <c r="Q192" s="61"/>
      <c r="R192" s="60"/>
    </row>
    <row r="193" spans="1:18" ht="14.1" customHeight="1" x14ac:dyDescent="0.2">
      <c r="A193" s="39"/>
      <c r="B193" s="40"/>
      <c r="C193" s="18">
        <f t="shared" si="30"/>
        <v>44745</v>
      </c>
      <c r="D193" s="21" t="str">
        <f t="shared" si="31"/>
        <v>Dimanche</v>
      </c>
      <c r="E193" s="28" t="str">
        <f>IF(OR(D193="Samedi",D193="Dimanche"),"",Données!$C$3)</f>
        <v/>
      </c>
      <c r="F193" s="28" t="str">
        <f>IF(OR(D193="Samedi",D193="Dimanche"),"",Données!$D$3)</f>
        <v/>
      </c>
      <c r="G193" s="28" t="str">
        <f>IF(OR(D193="Samedi",D193="Dimanche"),"",Données!$E$3)</f>
        <v/>
      </c>
      <c r="H193" s="28" t="str">
        <f>IF(OR(D193="Samedi",D193="Dimanche"),"",Données!$F$3)</f>
        <v/>
      </c>
      <c r="I193" s="20" t="str">
        <f t="shared" si="33"/>
        <v/>
      </c>
      <c r="J193" s="20">
        <f t="shared" si="40"/>
        <v>2.7755575615628914E-16</v>
      </c>
      <c r="K193" s="26" t="str" cm="1">
        <f t="array" ref="K193">IF(OR(C193=$U$19:$U$31),"FERIE","")</f>
        <v/>
      </c>
      <c r="L193" s="22">
        <f t="shared" ref="L193" si="43">IF(D193="Dimanche",SUM(I187:I193),"")</f>
        <v>1.5833333333333335</v>
      </c>
      <c r="M193" s="62"/>
      <c r="N193" s="62"/>
      <c r="O193" s="60"/>
      <c r="P193" s="61"/>
      <c r="Q193" s="61"/>
      <c r="R193" s="60"/>
    </row>
    <row r="194" spans="1:18" ht="14.1" customHeight="1" x14ac:dyDescent="0.2">
      <c r="A194" s="39"/>
      <c r="B194" s="40">
        <v>27</v>
      </c>
      <c r="C194" s="18">
        <f t="shared" si="30"/>
        <v>44746</v>
      </c>
      <c r="D194" s="21" t="str">
        <f t="shared" si="31"/>
        <v>Lundi</v>
      </c>
      <c r="E194" s="28">
        <f>IF(OR(D194="Samedi",D194="Dimanche"),"",Données!$C$3)</f>
        <v>0.35416666666666669</v>
      </c>
      <c r="F194" s="28">
        <f>IF(OR(D194="Samedi",D194="Dimanche"),"",Données!$D$3)</f>
        <v>0.51250000000000007</v>
      </c>
      <c r="G194" s="28">
        <f>IF(OR(D194="Samedi",D194="Dimanche"),"",Données!$E$3)</f>
        <v>0.53680555555555554</v>
      </c>
      <c r="H194" s="28" t="str">
        <f>IF(OR(D194="Samedi",D194="Dimanche"),"",Données!$F$3)</f>
        <v>16:41</v>
      </c>
      <c r="I194" s="20">
        <f t="shared" si="33"/>
        <v>0.31666666666666671</v>
      </c>
      <c r="J194" s="20">
        <f>IF(I194-Données!$C$2&gt;0,I194-Données!$C$2,0)</f>
        <v>5.5511151231257827E-17</v>
      </c>
      <c r="K194" s="26" t="str" cm="1">
        <f t="array" ref="K194">IF(OR(C194=$U$19:$U$31),"FERIE","")</f>
        <v/>
      </c>
      <c r="L194" s="22"/>
      <c r="M194" s="62"/>
      <c r="N194" s="62"/>
      <c r="O194" s="60"/>
      <c r="P194" s="61"/>
      <c r="Q194" s="61"/>
      <c r="R194" s="60"/>
    </row>
    <row r="195" spans="1:18" ht="14.1" customHeight="1" x14ac:dyDescent="0.2">
      <c r="A195" s="39"/>
      <c r="B195" s="40"/>
      <c r="C195" s="18">
        <f t="shared" si="30"/>
        <v>44747</v>
      </c>
      <c r="D195" s="21" t="str">
        <f t="shared" si="31"/>
        <v>Mardi</v>
      </c>
      <c r="E195" s="28">
        <f>IF(OR(D195="Samedi",D195="Dimanche"),"",Données!$C$3)</f>
        <v>0.35416666666666669</v>
      </c>
      <c r="F195" s="28">
        <f>IF(OR(D195="Samedi",D195="Dimanche"),"",Données!$D$3)</f>
        <v>0.51250000000000007</v>
      </c>
      <c r="G195" s="28">
        <f>IF(OR(D195="Samedi",D195="Dimanche"),"",Données!$E$3)</f>
        <v>0.53680555555555554</v>
      </c>
      <c r="H195" s="28" t="str">
        <f>IF(OR(D195="Samedi",D195="Dimanche"),"",Données!$F$3)</f>
        <v>16:41</v>
      </c>
      <c r="I195" s="20">
        <f t="shared" si="33"/>
        <v>0.31666666666666671</v>
      </c>
      <c r="J195" s="20">
        <f>IF(I195-Données!$C$2&gt;0,I195-Données!$C$2,0)</f>
        <v>5.5511151231257827E-17</v>
      </c>
      <c r="K195" s="26" t="str" cm="1">
        <f t="array" ref="K195">IF(OR(C195=$U$19:$U$31),"FERIE","")</f>
        <v/>
      </c>
      <c r="L195" s="22"/>
      <c r="M195" s="62"/>
      <c r="N195" s="62"/>
      <c r="O195" s="60"/>
      <c r="P195" s="61"/>
      <c r="Q195" s="61"/>
      <c r="R195" s="60"/>
    </row>
    <row r="196" spans="1:18" ht="14.1" customHeight="1" x14ac:dyDescent="0.2">
      <c r="A196" s="39"/>
      <c r="B196" s="40"/>
      <c r="C196" s="18">
        <f t="shared" si="30"/>
        <v>44748</v>
      </c>
      <c r="D196" s="21" t="str">
        <f t="shared" si="31"/>
        <v>Mercredi</v>
      </c>
      <c r="E196" s="28">
        <f>IF(OR(D196="Samedi",D196="Dimanche"),"",Données!$C$3)</f>
        <v>0.35416666666666669</v>
      </c>
      <c r="F196" s="28">
        <f>IF(OR(D196="Samedi",D196="Dimanche"),"",Données!$D$3)</f>
        <v>0.51250000000000007</v>
      </c>
      <c r="G196" s="28">
        <f>IF(OR(D196="Samedi",D196="Dimanche"),"",Données!$E$3)</f>
        <v>0.53680555555555554</v>
      </c>
      <c r="H196" s="28" t="str">
        <f>IF(OR(D196="Samedi",D196="Dimanche"),"",Données!$F$3)</f>
        <v>16:41</v>
      </c>
      <c r="I196" s="20">
        <f t="shared" si="33"/>
        <v>0.31666666666666671</v>
      </c>
      <c r="J196" s="20">
        <f>IF(I196-Données!$C$2&gt;0,I196-Données!$C$2,0)</f>
        <v>5.5511151231257827E-17</v>
      </c>
      <c r="K196" s="26" t="str" cm="1">
        <f t="array" ref="K196">IF(OR(C196=$U$19:$U$31),"FERIE","")</f>
        <v/>
      </c>
      <c r="L196" s="22"/>
      <c r="M196" s="62"/>
      <c r="N196" s="62"/>
      <c r="O196" s="60"/>
      <c r="P196" s="61"/>
      <c r="Q196" s="61"/>
      <c r="R196" s="60"/>
    </row>
    <row r="197" spans="1:18" ht="14.1" customHeight="1" x14ac:dyDescent="0.2">
      <c r="A197" s="39"/>
      <c r="B197" s="40"/>
      <c r="C197" s="18">
        <f t="shared" si="30"/>
        <v>44749</v>
      </c>
      <c r="D197" s="21" t="str">
        <f t="shared" si="31"/>
        <v>Jeudi</v>
      </c>
      <c r="E197" s="28">
        <f>IF(OR(D197="Samedi",D197="Dimanche"),"",Données!$C$3)</f>
        <v>0.35416666666666669</v>
      </c>
      <c r="F197" s="28">
        <f>IF(OR(D197="Samedi",D197="Dimanche"),"",Données!$D$3)</f>
        <v>0.51250000000000007</v>
      </c>
      <c r="G197" s="28">
        <f>IF(OR(D197="Samedi",D197="Dimanche"),"",Données!$E$3)</f>
        <v>0.53680555555555554</v>
      </c>
      <c r="H197" s="28" t="str">
        <f>IF(OR(D197="Samedi",D197="Dimanche"),"",Données!$F$3)</f>
        <v>16:41</v>
      </c>
      <c r="I197" s="20">
        <f t="shared" si="33"/>
        <v>0.31666666666666671</v>
      </c>
      <c r="J197" s="20">
        <f>IF(I197-Données!$C$2&gt;0,I197-Données!$C$2,0)</f>
        <v>5.5511151231257827E-17</v>
      </c>
      <c r="K197" s="26" t="str" cm="1">
        <f t="array" ref="K197">IF(OR(C197=$U$19:$U$31),"FERIE","")</f>
        <v/>
      </c>
      <c r="L197" s="22"/>
      <c r="M197" s="62"/>
      <c r="N197" s="62"/>
      <c r="O197" s="60"/>
      <c r="P197" s="61"/>
      <c r="Q197" s="61"/>
      <c r="R197" s="60"/>
    </row>
    <row r="198" spans="1:18" ht="14.1" customHeight="1" x14ac:dyDescent="0.2">
      <c r="A198" s="39"/>
      <c r="B198" s="40"/>
      <c r="C198" s="18">
        <f t="shared" si="30"/>
        <v>44750</v>
      </c>
      <c r="D198" s="21" t="str">
        <f t="shared" si="31"/>
        <v>Vendredi</v>
      </c>
      <c r="E198" s="28">
        <f>IF(OR(D198="Samedi",D198="Dimanche"),"",Données!$C$3)</f>
        <v>0.35416666666666669</v>
      </c>
      <c r="F198" s="28">
        <f>IF(OR(D198="Samedi",D198="Dimanche"),"",Données!$D$3)</f>
        <v>0.51250000000000007</v>
      </c>
      <c r="G198" s="28">
        <f>IF(OR(D198="Samedi",D198="Dimanche"),"",Données!$E$3)</f>
        <v>0.53680555555555554</v>
      </c>
      <c r="H198" s="28" t="str">
        <f>IF(OR(D198="Samedi",D198="Dimanche"),"",Données!$F$3)</f>
        <v>16:41</v>
      </c>
      <c r="I198" s="20">
        <f t="shared" si="33"/>
        <v>0.31666666666666671</v>
      </c>
      <c r="J198" s="20">
        <f>IF(I198-Données!$C$2&gt;0,I198-Données!$C$2,0)</f>
        <v>5.5511151231257827E-17</v>
      </c>
      <c r="K198" s="26" t="str" cm="1">
        <f t="array" ref="K198">IF(OR(C198=$U$19:$U$31),"FERIE","")</f>
        <v/>
      </c>
      <c r="L198" s="22"/>
      <c r="M198" s="62"/>
      <c r="N198" s="62"/>
      <c r="O198" s="60"/>
      <c r="P198" s="61"/>
      <c r="Q198" s="61"/>
      <c r="R198" s="60"/>
    </row>
    <row r="199" spans="1:18" ht="14.1" customHeight="1" x14ac:dyDescent="0.2">
      <c r="A199" s="39"/>
      <c r="B199" s="40"/>
      <c r="C199" s="18">
        <f t="shared" si="30"/>
        <v>44751</v>
      </c>
      <c r="D199" s="21" t="str">
        <f t="shared" si="31"/>
        <v>Samedi</v>
      </c>
      <c r="E199" s="28" t="str">
        <f>IF(OR(D199="Samedi",D199="Dimanche"),"",Données!$C$3)</f>
        <v/>
      </c>
      <c r="F199" s="28" t="str">
        <f>IF(OR(D199="Samedi",D199="Dimanche"),"",Données!$D$3)</f>
        <v/>
      </c>
      <c r="G199" s="28" t="str">
        <f>IF(OR(D199="Samedi",D199="Dimanche"),"",Données!$E$3)</f>
        <v/>
      </c>
      <c r="H199" s="28" t="str">
        <f>IF(OR(D199="Samedi",D199="Dimanche"),"",Données!$F$3)</f>
        <v/>
      </c>
      <c r="I199" s="20" t="str">
        <f t="shared" si="33"/>
        <v/>
      </c>
      <c r="J199" s="20"/>
      <c r="K199" s="26" t="str" cm="1">
        <f t="array" ref="K199">IF(OR(C199=$U$19:$U$31),"FERIE","")</f>
        <v/>
      </c>
      <c r="L199" s="22"/>
      <c r="M199" s="62"/>
      <c r="N199" s="62"/>
      <c r="O199" s="60"/>
      <c r="P199" s="61"/>
      <c r="Q199" s="61"/>
      <c r="R199" s="60"/>
    </row>
    <row r="200" spans="1:18" ht="14.1" customHeight="1" x14ac:dyDescent="0.2">
      <c r="A200" s="39"/>
      <c r="B200" s="40"/>
      <c r="C200" s="18">
        <f t="shared" si="30"/>
        <v>44752</v>
      </c>
      <c r="D200" s="21" t="str">
        <f t="shared" si="31"/>
        <v>Dimanche</v>
      </c>
      <c r="E200" s="28" t="str">
        <f>IF(OR(D200="Samedi",D200="Dimanche"),"",Données!$C$3)</f>
        <v/>
      </c>
      <c r="F200" s="28" t="str">
        <f>IF(OR(D200="Samedi",D200="Dimanche"),"",Données!$D$3)</f>
        <v/>
      </c>
      <c r="G200" s="28" t="str">
        <f>IF(OR(D200="Samedi",D200="Dimanche"),"",Données!$E$3)</f>
        <v/>
      </c>
      <c r="H200" s="28" t="str">
        <f>IF(OR(D200="Samedi",D200="Dimanche"),"",Données!$F$3)</f>
        <v/>
      </c>
      <c r="I200" s="20" t="str">
        <f t="shared" si="33"/>
        <v/>
      </c>
      <c r="J200" s="20">
        <f t="shared" si="40"/>
        <v>2.7755575615628914E-16</v>
      </c>
      <c r="K200" s="26" t="str" cm="1">
        <f t="array" ref="K200">IF(OR(C200=$U$19:$U$31),"FERIE","")</f>
        <v/>
      </c>
      <c r="L200" s="22">
        <f t="shared" ref="L200" si="44">IF(D200="Dimanche",SUM(I194:I200),"")</f>
        <v>1.5833333333333335</v>
      </c>
      <c r="M200" s="62"/>
      <c r="N200" s="62"/>
      <c r="O200" s="60"/>
      <c r="P200" s="61"/>
      <c r="Q200" s="61"/>
      <c r="R200" s="60"/>
    </row>
    <row r="201" spans="1:18" ht="14.1" customHeight="1" x14ac:dyDescent="0.2">
      <c r="A201" s="39"/>
      <c r="B201" s="40">
        <v>28</v>
      </c>
      <c r="C201" s="18">
        <f t="shared" si="30"/>
        <v>44753</v>
      </c>
      <c r="D201" s="21" t="str">
        <f t="shared" si="31"/>
        <v>Lundi</v>
      </c>
      <c r="E201" s="28">
        <f>IF(OR(D201="Samedi",D201="Dimanche"),"",Données!$C$3)</f>
        <v>0.35416666666666669</v>
      </c>
      <c r="F201" s="28">
        <f>IF(OR(D201="Samedi",D201="Dimanche"),"",Données!$D$3)</f>
        <v>0.51250000000000007</v>
      </c>
      <c r="G201" s="28">
        <f>IF(OR(D201="Samedi",D201="Dimanche"),"",Données!$E$3)</f>
        <v>0.53680555555555554</v>
      </c>
      <c r="H201" s="28" t="str">
        <f>IF(OR(D201="Samedi",D201="Dimanche"),"",Données!$F$3)</f>
        <v>16:41</v>
      </c>
      <c r="I201" s="20">
        <f t="shared" si="33"/>
        <v>0.31666666666666671</v>
      </c>
      <c r="J201" s="20">
        <f>IF(I201-Données!$C$2&gt;0,I201-Données!$C$2,0)</f>
        <v>5.5511151231257827E-17</v>
      </c>
      <c r="K201" s="26" t="str" cm="1">
        <f t="array" ref="K201">IF(OR(C201=$U$19:$U$31),"FERIE","")</f>
        <v/>
      </c>
      <c r="L201" s="22"/>
      <c r="M201" s="62"/>
      <c r="N201" s="62"/>
      <c r="O201" s="60"/>
      <c r="P201" s="61"/>
      <c r="Q201" s="61"/>
      <c r="R201" s="60"/>
    </row>
    <row r="202" spans="1:18" ht="14.1" customHeight="1" x14ac:dyDescent="0.2">
      <c r="A202" s="39"/>
      <c r="B202" s="40"/>
      <c r="C202" s="18">
        <f t="shared" si="30"/>
        <v>44754</v>
      </c>
      <c r="D202" s="21" t="str">
        <f t="shared" si="31"/>
        <v>Mardi</v>
      </c>
      <c r="E202" s="28">
        <f>IF(OR(D202="Samedi",D202="Dimanche"),"",Données!$C$3)</f>
        <v>0.35416666666666669</v>
      </c>
      <c r="F202" s="28">
        <f>IF(OR(D202="Samedi",D202="Dimanche"),"",Données!$D$3)</f>
        <v>0.51250000000000007</v>
      </c>
      <c r="G202" s="28">
        <f>IF(OR(D202="Samedi",D202="Dimanche"),"",Données!$E$3)</f>
        <v>0.53680555555555554</v>
      </c>
      <c r="H202" s="28" t="str">
        <f>IF(OR(D202="Samedi",D202="Dimanche"),"",Données!$F$3)</f>
        <v>16:41</v>
      </c>
      <c r="I202" s="20">
        <f t="shared" si="33"/>
        <v>0.31666666666666671</v>
      </c>
      <c r="J202" s="20">
        <f>IF(I202-Données!$C$2&gt;0,I202-Données!$C$2,0)</f>
        <v>5.5511151231257827E-17</v>
      </c>
      <c r="K202" s="26" t="str" cm="1">
        <f t="array" ref="K202">IF(OR(C202=$U$19:$U$31),"FERIE","")</f>
        <v/>
      </c>
      <c r="L202" s="22"/>
      <c r="M202" s="62"/>
      <c r="N202" s="62"/>
      <c r="O202" s="60"/>
      <c r="P202" s="61"/>
      <c r="Q202" s="61"/>
      <c r="R202" s="60"/>
    </row>
    <row r="203" spans="1:18" ht="14.1" customHeight="1" x14ac:dyDescent="0.2">
      <c r="A203" s="39"/>
      <c r="B203" s="40"/>
      <c r="C203" s="18">
        <f t="shared" ref="C203:C266" si="45">IF(ISERROR(IF((C202+1)&lt;=$C$6,(C202+1),"")),"",IF((C202+1)&lt;=$C$6,(C202+1),""))</f>
        <v>44755</v>
      </c>
      <c r="D203" s="21" t="str">
        <f t="shared" ref="D203:D266" si="46">IF(ISERROR(VLOOKUP(WEEKDAY($C203),$V$21:$W$27,2,0)),"",VLOOKUP(WEEKDAY($C203),$V$21:$W$27,2,0))</f>
        <v>Mercredi</v>
      </c>
      <c r="E203" s="28">
        <f>IF(OR(D203="Samedi",D203="Dimanche"),"",Données!$C$3)</f>
        <v>0.35416666666666669</v>
      </c>
      <c r="F203" s="28">
        <f>IF(OR(D203="Samedi",D203="Dimanche"),"",Données!$D$3)</f>
        <v>0.51250000000000007</v>
      </c>
      <c r="G203" s="28">
        <f>IF(OR(D203="Samedi",D203="Dimanche"),"",Données!$E$3)</f>
        <v>0.53680555555555554</v>
      </c>
      <c r="H203" s="28" t="str">
        <f>IF(OR(D203="Samedi",D203="Dimanche"),"",Données!$F$3)</f>
        <v>16:41</v>
      </c>
      <c r="I203" s="20">
        <f t="shared" si="33"/>
        <v>0.31666666666666671</v>
      </c>
      <c r="J203" s="20">
        <f>IF(I203-Données!$C$2&gt;0,I203-Données!$C$2,0)</f>
        <v>5.5511151231257827E-17</v>
      </c>
      <c r="K203" s="26" t="str" cm="1">
        <f t="array" ref="K203">IF(OR(C203=$U$19:$U$31),"FERIE","")</f>
        <v/>
      </c>
      <c r="L203" s="22"/>
      <c r="M203" s="62"/>
      <c r="N203" s="62"/>
      <c r="O203" s="60"/>
      <c r="P203" s="61"/>
      <c r="Q203" s="61"/>
      <c r="R203" s="60"/>
    </row>
    <row r="204" spans="1:18" ht="14.1" customHeight="1" x14ac:dyDescent="0.2">
      <c r="A204" s="39"/>
      <c r="B204" s="40"/>
      <c r="C204" s="18">
        <f t="shared" si="45"/>
        <v>44756</v>
      </c>
      <c r="D204" s="21" t="str">
        <f t="shared" si="46"/>
        <v>Jeudi</v>
      </c>
      <c r="E204" s="28"/>
      <c r="F204" s="28"/>
      <c r="G204" s="28"/>
      <c r="H204" s="28"/>
      <c r="I204" s="20"/>
      <c r="J204" s="20"/>
      <c r="K204" s="26" t="str" cm="1">
        <f t="array" ref="K204">IF(OR(C204=$U$19:$U$31),"FERIE","")</f>
        <v>FERIE</v>
      </c>
      <c r="L204" s="22"/>
      <c r="M204" s="62"/>
      <c r="N204" s="62"/>
      <c r="O204" s="60"/>
      <c r="P204" s="61"/>
      <c r="Q204" s="61"/>
      <c r="R204" s="60"/>
    </row>
    <row r="205" spans="1:18" ht="14.1" customHeight="1" x14ac:dyDescent="0.2">
      <c r="A205" s="39"/>
      <c r="B205" s="40"/>
      <c r="C205" s="18">
        <f t="shared" si="45"/>
        <v>44757</v>
      </c>
      <c r="D205" s="21" t="str">
        <f t="shared" si="46"/>
        <v>Vendredi</v>
      </c>
      <c r="E205" s="28">
        <f>IF(OR(D205="Samedi",D205="Dimanche"),"",Données!$C$3)</f>
        <v>0.35416666666666669</v>
      </c>
      <c r="F205" s="28">
        <f>IF(OR(D205="Samedi",D205="Dimanche"),"",Données!$D$3)</f>
        <v>0.51250000000000007</v>
      </c>
      <c r="G205" s="28">
        <f>IF(OR(D205="Samedi",D205="Dimanche"),"",Données!$E$3)</f>
        <v>0.53680555555555554</v>
      </c>
      <c r="H205" s="28" t="str">
        <f>IF(OR(D205="Samedi",D205="Dimanche"),"",Données!$F$3)</f>
        <v>16:41</v>
      </c>
      <c r="I205" s="20">
        <f t="shared" si="33"/>
        <v>0.31666666666666671</v>
      </c>
      <c r="J205" s="20">
        <f>IF(I205-Données!$C$2&gt;0,I205-Données!$C$2,0)</f>
        <v>5.5511151231257827E-17</v>
      </c>
      <c r="K205" s="26" t="str" cm="1">
        <f t="array" ref="K205">IF(OR(C205=$U$19:$U$31),"FERIE","")</f>
        <v/>
      </c>
      <c r="L205" s="22"/>
      <c r="M205" s="62"/>
      <c r="N205" s="62"/>
      <c r="O205" s="60"/>
      <c r="P205" s="61"/>
      <c r="Q205" s="61"/>
      <c r="R205" s="60"/>
    </row>
    <row r="206" spans="1:18" ht="14.1" customHeight="1" x14ac:dyDescent="0.2">
      <c r="A206" s="39"/>
      <c r="B206" s="40"/>
      <c r="C206" s="18">
        <f t="shared" si="45"/>
        <v>44758</v>
      </c>
      <c r="D206" s="21" t="str">
        <f t="shared" si="46"/>
        <v>Samedi</v>
      </c>
      <c r="E206" s="28" t="str">
        <f>IF(OR(D206="Samedi",D206="Dimanche"),"",Données!$C$3)</f>
        <v/>
      </c>
      <c r="F206" s="28" t="str">
        <f>IF(OR(D206="Samedi",D206="Dimanche"),"",Données!$D$3)</f>
        <v/>
      </c>
      <c r="G206" s="28" t="str">
        <f>IF(OR(D206="Samedi",D206="Dimanche"),"",Données!$E$3)</f>
        <v/>
      </c>
      <c r="H206" s="28" t="str">
        <f>IF(OR(D206="Samedi",D206="Dimanche"),"",Données!$F$3)</f>
        <v/>
      </c>
      <c r="I206" s="20" t="str">
        <f t="shared" si="33"/>
        <v/>
      </c>
      <c r="J206" s="20"/>
      <c r="K206" s="26" t="str" cm="1">
        <f t="array" ref="K206">IF(OR(C206=$U$19:$U$31),"FERIE","")</f>
        <v/>
      </c>
      <c r="L206" s="22"/>
      <c r="M206" s="62"/>
      <c r="N206" s="62"/>
      <c r="O206" s="60"/>
      <c r="P206" s="61"/>
      <c r="Q206" s="61"/>
      <c r="R206" s="60"/>
    </row>
    <row r="207" spans="1:18" ht="14.1" customHeight="1" x14ac:dyDescent="0.2">
      <c r="A207" s="39"/>
      <c r="B207" s="40"/>
      <c r="C207" s="18">
        <f t="shared" si="45"/>
        <v>44759</v>
      </c>
      <c r="D207" s="21" t="str">
        <f t="shared" si="46"/>
        <v>Dimanche</v>
      </c>
      <c r="E207" s="28" t="str">
        <f>IF(OR(D207="Samedi",D207="Dimanche"),"",Données!$C$3)</f>
        <v/>
      </c>
      <c r="F207" s="28" t="str">
        <f>IF(OR(D207="Samedi",D207="Dimanche"),"",Données!$D$3)</f>
        <v/>
      </c>
      <c r="G207" s="28" t="str">
        <f>IF(OR(D207="Samedi",D207="Dimanche"),"",Données!$E$3)</f>
        <v/>
      </c>
      <c r="H207" s="28" t="str">
        <f>IF(OR(D207="Samedi",D207="Dimanche"),"",Données!$F$3)</f>
        <v/>
      </c>
      <c r="I207" s="20" t="str">
        <f t="shared" si="33"/>
        <v/>
      </c>
      <c r="J207" s="20">
        <f t="shared" si="40"/>
        <v>2.2204460492503131E-16</v>
      </c>
      <c r="K207" s="26" t="str" cm="1">
        <f t="array" ref="K207">IF(OR(C207=$U$19:$U$31),"FERIE","")</f>
        <v/>
      </c>
      <c r="L207" s="22">
        <f t="shared" ref="L207" si="47">IF(D207="Dimanche",SUM(I201:I207),"")</f>
        <v>1.2666666666666668</v>
      </c>
      <c r="M207" s="62"/>
      <c r="N207" s="62"/>
      <c r="O207" s="60"/>
      <c r="P207" s="61"/>
      <c r="Q207" s="61"/>
      <c r="R207" s="60"/>
    </row>
    <row r="208" spans="1:18" ht="14.1" customHeight="1" x14ac:dyDescent="0.2">
      <c r="A208" s="39"/>
      <c r="B208" s="40">
        <v>29</v>
      </c>
      <c r="C208" s="18">
        <f t="shared" si="45"/>
        <v>44760</v>
      </c>
      <c r="D208" s="21" t="str">
        <f t="shared" si="46"/>
        <v>Lundi</v>
      </c>
      <c r="E208" s="28">
        <f>IF(OR(D208="Samedi",D208="Dimanche"),"",Données!$C$3)</f>
        <v>0.35416666666666669</v>
      </c>
      <c r="F208" s="28">
        <f>IF(OR(D208="Samedi",D208="Dimanche"),"",Données!$D$3)</f>
        <v>0.51250000000000007</v>
      </c>
      <c r="G208" s="28">
        <f>IF(OR(D208="Samedi",D208="Dimanche"),"",Données!$E$3)</f>
        <v>0.53680555555555554</v>
      </c>
      <c r="H208" s="28" t="str">
        <f>IF(OR(D208="Samedi",D208="Dimanche"),"",Données!$F$3)</f>
        <v>16:41</v>
      </c>
      <c r="I208" s="20">
        <f t="shared" si="33"/>
        <v>0.31666666666666671</v>
      </c>
      <c r="J208" s="20">
        <f>IF(I208-Données!$C$2&gt;0,I208-Données!$C$2,0)</f>
        <v>5.5511151231257827E-17</v>
      </c>
      <c r="K208" s="26" t="str" cm="1">
        <f t="array" ref="K208">IF(OR(C208=$U$19:$U$31),"FERIE","")</f>
        <v/>
      </c>
      <c r="L208" s="22"/>
      <c r="M208" s="62"/>
      <c r="N208" s="62"/>
      <c r="O208" s="60"/>
      <c r="P208" s="61"/>
      <c r="Q208" s="61"/>
      <c r="R208" s="60"/>
    </row>
    <row r="209" spans="1:18" ht="14.1" customHeight="1" x14ac:dyDescent="0.2">
      <c r="A209" s="39"/>
      <c r="B209" s="40"/>
      <c r="C209" s="18">
        <f t="shared" si="45"/>
        <v>44761</v>
      </c>
      <c r="D209" s="21" t="str">
        <f t="shared" si="46"/>
        <v>Mardi</v>
      </c>
      <c r="E209" s="28">
        <f>IF(OR(D209="Samedi",D209="Dimanche"),"",Données!$C$3)</f>
        <v>0.35416666666666669</v>
      </c>
      <c r="F209" s="28">
        <f>IF(OR(D209="Samedi",D209="Dimanche"),"",Données!$D$3)</f>
        <v>0.51250000000000007</v>
      </c>
      <c r="G209" s="28">
        <f>IF(OR(D209="Samedi",D209="Dimanche"),"",Données!$E$3)</f>
        <v>0.53680555555555554</v>
      </c>
      <c r="H209" s="28" t="str">
        <f>IF(OR(D209="Samedi",D209="Dimanche"),"",Données!$F$3)</f>
        <v>16:41</v>
      </c>
      <c r="I209" s="20">
        <f t="shared" si="33"/>
        <v>0.31666666666666671</v>
      </c>
      <c r="J209" s="20">
        <f>IF(I209-Données!$C$2&gt;0,I209-Données!$C$2,0)</f>
        <v>5.5511151231257827E-17</v>
      </c>
      <c r="K209" s="26" t="str" cm="1">
        <f t="array" ref="K209">IF(OR(C209=$U$19:$U$31),"FERIE","")</f>
        <v/>
      </c>
      <c r="L209" s="22"/>
      <c r="M209" s="62"/>
      <c r="N209" s="62"/>
      <c r="O209" s="60"/>
      <c r="P209" s="61"/>
      <c r="Q209" s="61"/>
      <c r="R209" s="60"/>
    </row>
    <row r="210" spans="1:18" ht="14.1" customHeight="1" x14ac:dyDescent="0.2">
      <c r="A210" s="39"/>
      <c r="B210" s="40"/>
      <c r="C210" s="18">
        <f t="shared" si="45"/>
        <v>44762</v>
      </c>
      <c r="D210" s="21" t="str">
        <f t="shared" si="46"/>
        <v>Mercredi</v>
      </c>
      <c r="E210" s="28">
        <f>IF(OR(D210="Samedi",D210="Dimanche"),"",Données!$C$3)</f>
        <v>0.35416666666666669</v>
      </c>
      <c r="F210" s="28">
        <f>IF(OR(D210="Samedi",D210="Dimanche"),"",Données!$D$3)</f>
        <v>0.51250000000000007</v>
      </c>
      <c r="G210" s="28">
        <f>IF(OR(D210="Samedi",D210="Dimanche"),"",Données!$E$3)</f>
        <v>0.53680555555555554</v>
      </c>
      <c r="H210" s="28" t="str">
        <f>IF(OR(D210="Samedi",D210="Dimanche"),"",Données!$F$3)</f>
        <v>16:41</v>
      </c>
      <c r="I210" s="20">
        <f t="shared" si="33"/>
        <v>0.31666666666666671</v>
      </c>
      <c r="J210" s="20">
        <f>IF(I210-Données!$C$2&gt;0,I210-Données!$C$2,0)</f>
        <v>5.5511151231257827E-17</v>
      </c>
      <c r="K210" s="26" t="str" cm="1">
        <f t="array" ref="K210">IF(OR(C210=$U$19:$U$31),"FERIE","")</f>
        <v/>
      </c>
      <c r="L210" s="22"/>
      <c r="M210" s="62"/>
      <c r="N210" s="62"/>
      <c r="O210" s="60"/>
      <c r="P210" s="61"/>
      <c r="Q210" s="61"/>
      <c r="R210" s="60"/>
    </row>
    <row r="211" spans="1:18" ht="14.1" customHeight="1" x14ac:dyDescent="0.2">
      <c r="A211" s="39"/>
      <c r="B211" s="40"/>
      <c r="C211" s="18">
        <f t="shared" si="45"/>
        <v>44763</v>
      </c>
      <c r="D211" s="21" t="str">
        <f t="shared" si="46"/>
        <v>Jeudi</v>
      </c>
      <c r="E211" s="28">
        <f>IF(OR(D211="Samedi",D211="Dimanche"),"",Données!$C$3)</f>
        <v>0.35416666666666669</v>
      </c>
      <c r="F211" s="28">
        <f>IF(OR(D211="Samedi",D211="Dimanche"),"",Données!$D$3)</f>
        <v>0.51250000000000007</v>
      </c>
      <c r="G211" s="28">
        <f>IF(OR(D211="Samedi",D211="Dimanche"),"",Données!$E$3)</f>
        <v>0.53680555555555554</v>
      </c>
      <c r="H211" s="28" t="str">
        <f>IF(OR(D211="Samedi",D211="Dimanche"),"",Données!$F$3)</f>
        <v>16:41</v>
      </c>
      <c r="I211" s="20">
        <f t="shared" ref="I211:I274" si="48">IFERROR(IF(OR(D211="samedi",D211="dimanche")*(F211-E211)+(H211-G211)=0,"",F211-E211+(H211-G211)),"")</f>
        <v>0.31666666666666671</v>
      </c>
      <c r="J211" s="20">
        <f>IF(I211-Données!$C$2&gt;0,I211-Données!$C$2,0)</f>
        <v>5.5511151231257827E-17</v>
      </c>
      <c r="K211" s="26" t="str" cm="1">
        <f t="array" ref="K211">IF(OR(C211=$U$19:$U$31),"FERIE","")</f>
        <v/>
      </c>
      <c r="L211" s="22"/>
      <c r="M211" s="62"/>
      <c r="N211" s="62"/>
      <c r="O211" s="60"/>
      <c r="P211" s="61"/>
      <c r="Q211" s="61"/>
      <c r="R211" s="60"/>
    </row>
    <row r="212" spans="1:18" ht="14.1" customHeight="1" x14ac:dyDescent="0.2">
      <c r="A212" s="39"/>
      <c r="B212" s="40"/>
      <c r="C212" s="18">
        <f t="shared" si="45"/>
        <v>44764</v>
      </c>
      <c r="D212" s="21" t="str">
        <f t="shared" si="46"/>
        <v>Vendredi</v>
      </c>
      <c r="E212" s="28">
        <f>IF(OR(D212="Samedi",D212="Dimanche"),"",Données!$C$3)</f>
        <v>0.35416666666666669</v>
      </c>
      <c r="F212" s="28">
        <f>IF(OR(D212="Samedi",D212="Dimanche"),"",Données!$D$3)</f>
        <v>0.51250000000000007</v>
      </c>
      <c r="G212" s="28">
        <f>IF(OR(D212="Samedi",D212="Dimanche"),"",Données!$E$3)</f>
        <v>0.53680555555555554</v>
      </c>
      <c r="H212" s="28" t="str">
        <f>IF(OR(D212="Samedi",D212="Dimanche"),"",Données!$F$3)</f>
        <v>16:41</v>
      </c>
      <c r="I212" s="20">
        <f t="shared" si="48"/>
        <v>0.31666666666666671</v>
      </c>
      <c r="J212" s="20">
        <f>IF(I212-Données!$C$2&gt;0,I212-Données!$C$2,0)</f>
        <v>5.5511151231257827E-17</v>
      </c>
      <c r="K212" s="26" t="str" cm="1">
        <f t="array" ref="K212">IF(OR(C212=$U$19:$U$31),"FERIE","")</f>
        <v/>
      </c>
      <c r="L212" s="22"/>
      <c r="M212" s="62"/>
      <c r="N212" s="62"/>
      <c r="O212" s="60"/>
      <c r="P212" s="61"/>
      <c r="Q212" s="61"/>
      <c r="R212" s="60"/>
    </row>
    <row r="213" spans="1:18" ht="14.1" customHeight="1" x14ac:dyDescent="0.2">
      <c r="A213" s="39"/>
      <c r="B213" s="40"/>
      <c r="C213" s="18">
        <f t="shared" si="45"/>
        <v>44765</v>
      </c>
      <c r="D213" s="21" t="str">
        <f t="shared" si="46"/>
        <v>Samedi</v>
      </c>
      <c r="E213" s="28" t="str">
        <f>IF(OR(D213="Samedi",D213="Dimanche"),"",Données!$C$3)</f>
        <v/>
      </c>
      <c r="F213" s="28" t="str">
        <f>IF(OR(D213="Samedi",D213="Dimanche"),"",Données!$D$3)</f>
        <v/>
      </c>
      <c r="G213" s="28" t="str">
        <f>IF(OR(D213="Samedi",D213="Dimanche"),"",Données!$E$3)</f>
        <v/>
      </c>
      <c r="H213" s="28" t="str">
        <f>IF(OR(D213="Samedi",D213="Dimanche"),"",Données!$F$3)</f>
        <v/>
      </c>
      <c r="I213" s="20" t="str">
        <f t="shared" si="48"/>
        <v/>
      </c>
      <c r="J213" s="20"/>
      <c r="K213" s="26" t="str" cm="1">
        <f t="array" ref="K213">IF(OR(C213=$U$19:$U$31),"FERIE","")</f>
        <v/>
      </c>
      <c r="L213" s="22"/>
      <c r="M213" s="62"/>
      <c r="N213" s="62"/>
      <c r="O213" s="60"/>
      <c r="P213" s="61"/>
      <c r="Q213" s="61"/>
      <c r="R213" s="60"/>
    </row>
    <row r="214" spans="1:18" ht="14.1" customHeight="1" x14ac:dyDescent="0.2">
      <c r="A214" s="39"/>
      <c r="B214" s="40"/>
      <c r="C214" s="18">
        <f t="shared" si="45"/>
        <v>44766</v>
      </c>
      <c r="D214" s="21" t="str">
        <f t="shared" si="46"/>
        <v>Dimanche</v>
      </c>
      <c r="E214" s="28" t="str">
        <f>IF(OR(D214="Samedi",D214="Dimanche"),"",Données!$C$3)</f>
        <v/>
      </c>
      <c r="F214" s="28" t="str">
        <f>IF(OR(D214="Samedi",D214="Dimanche"),"",Données!$D$3)</f>
        <v/>
      </c>
      <c r="G214" s="28" t="str">
        <f>IF(OR(D214="Samedi",D214="Dimanche"),"",Données!$E$3)</f>
        <v/>
      </c>
      <c r="H214" s="28" t="str">
        <f>IF(OR(D214="Samedi",D214="Dimanche"),"",Données!$F$3)</f>
        <v/>
      </c>
      <c r="I214" s="20" t="str">
        <f t="shared" si="48"/>
        <v/>
      </c>
      <c r="J214" s="20">
        <f t="shared" si="40"/>
        <v>2.7755575615628914E-16</v>
      </c>
      <c r="K214" s="26" t="str" cm="1">
        <f t="array" ref="K214">IF(OR(C214=$U$19:$U$31),"FERIE","")</f>
        <v/>
      </c>
      <c r="L214" s="22">
        <f t="shared" ref="L214" si="49">IF(D214="Dimanche",SUM(I208:I214),"")</f>
        <v>1.5833333333333335</v>
      </c>
      <c r="M214" s="62"/>
      <c r="N214" s="62"/>
      <c r="O214" s="60"/>
      <c r="P214" s="61"/>
      <c r="Q214" s="61"/>
      <c r="R214" s="60"/>
    </row>
    <row r="215" spans="1:18" ht="14.1" customHeight="1" x14ac:dyDescent="0.2">
      <c r="A215" s="39"/>
      <c r="B215" s="40">
        <v>30</v>
      </c>
      <c r="C215" s="18">
        <f t="shared" si="45"/>
        <v>44767</v>
      </c>
      <c r="D215" s="21" t="str">
        <f t="shared" si="46"/>
        <v>Lundi</v>
      </c>
      <c r="E215" s="28">
        <f>IF(OR(D215="Samedi",D215="Dimanche"),"",Données!$C$3)</f>
        <v>0.35416666666666669</v>
      </c>
      <c r="F215" s="28">
        <f>IF(OR(D215="Samedi",D215="Dimanche"),"",Données!$D$3)</f>
        <v>0.51250000000000007</v>
      </c>
      <c r="G215" s="28">
        <f>IF(OR(D215="Samedi",D215="Dimanche"),"",Données!$E$3)</f>
        <v>0.53680555555555554</v>
      </c>
      <c r="H215" s="28" t="str">
        <f>IF(OR(D215="Samedi",D215="Dimanche"),"",Données!$F$3)</f>
        <v>16:41</v>
      </c>
      <c r="I215" s="20">
        <f t="shared" si="48"/>
        <v>0.31666666666666671</v>
      </c>
      <c r="J215" s="20">
        <f>IF(I215-Données!$C$2&gt;0,I215-Données!$C$2,0)</f>
        <v>5.5511151231257827E-17</v>
      </c>
      <c r="K215" s="26" t="str" cm="1">
        <f t="array" ref="K215">IF(OR(C215=$U$19:$U$31),"FERIE","")</f>
        <v/>
      </c>
      <c r="L215" s="22"/>
      <c r="M215" s="62"/>
      <c r="N215" s="62"/>
      <c r="O215" s="60"/>
      <c r="P215" s="61"/>
      <c r="Q215" s="61"/>
      <c r="R215" s="60"/>
    </row>
    <row r="216" spans="1:18" ht="14.1" customHeight="1" x14ac:dyDescent="0.2">
      <c r="A216" s="39"/>
      <c r="B216" s="40"/>
      <c r="C216" s="18">
        <f t="shared" si="45"/>
        <v>44768</v>
      </c>
      <c r="D216" s="21" t="str">
        <f t="shared" si="46"/>
        <v>Mardi</v>
      </c>
      <c r="E216" s="28">
        <f>IF(OR(D216="Samedi",D216="Dimanche"),"",Données!$C$3)</f>
        <v>0.35416666666666669</v>
      </c>
      <c r="F216" s="28">
        <f>IF(OR(D216="Samedi",D216="Dimanche"),"",Données!$D$3)</f>
        <v>0.51250000000000007</v>
      </c>
      <c r="G216" s="28">
        <f>IF(OR(D216="Samedi",D216="Dimanche"),"",Données!$E$3)</f>
        <v>0.53680555555555554</v>
      </c>
      <c r="H216" s="28" t="str">
        <f>IF(OR(D216="Samedi",D216="Dimanche"),"",Données!$F$3)</f>
        <v>16:41</v>
      </c>
      <c r="I216" s="20">
        <f t="shared" si="48"/>
        <v>0.31666666666666671</v>
      </c>
      <c r="J216" s="20">
        <f>IF(I216-Données!$C$2&gt;0,I216-Données!$C$2,0)</f>
        <v>5.5511151231257827E-17</v>
      </c>
      <c r="K216" s="26" t="str" cm="1">
        <f t="array" ref="K216">IF(OR(C216=$U$19:$U$31),"FERIE","")</f>
        <v/>
      </c>
      <c r="L216" s="22"/>
      <c r="M216" s="62"/>
      <c r="N216" s="62"/>
      <c r="O216" s="60"/>
      <c r="P216" s="61"/>
      <c r="Q216" s="61"/>
      <c r="R216" s="60"/>
    </row>
    <row r="217" spans="1:18" ht="14.1" customHeight="1" x14ac:dyDescent="0.2">
      <c r="A217" s="39"/>
      <c r="B217" s="40"/>
      <c r="C217" s="18">
        <f t="shared" si="45"/>
        <v>44769</v>
      </c>
      <c r="D217" s="21" t="str">
        <f t="shared" si="46"/>
        <v>Mercredi</v>
      </c>
      <c r="E217" s="28">
        <f>IF(OR(D217="Samedi",D217="Dimanche"),"",Données!$C$3)</f>
        <v>0.35416666666666669</v>
      </c>
      <c r="F217" s="28">
        <f>IF(OR(D217="Samedi",D217="Dimanche"),"",Données!$D$3)</f>
        <v>0.51250000000000007</v>
      </c>
      <c r="G217" s="28">
        <f>IF(OR(D217="Samedi",D217="Dimanche"),"",Données!$E$3)</f>
        <v>0.53680555555555554</v>
      </c>
      <c r="H217" s="28" t="str">
        <f>IF(OR(D217="Samedi",D217="Dimanche"),"",Données!$F$3)</f>
        <v>16:41</v>
      </c>
      <c r="I217" s="20">
        <f t="shared" si="48"/>
        <v>0.31666666666666671</v>
      </c>
      <c r="J217" s="20">
        <f>IF(I217-Données!$C$2&gt;0,I217-Données!$C$2,0)</f>
        <v>5.5511151231257827E-17</v>
      </c>
      <c r="K217" s="26" t="str" cm="1">
        <f t="array" ref="K217">IF(OR(C217=$U$19:$U$31),"FERIE","")</f>
        <v/>
      </c>
      <c r="L217" s="22"/>
      <c r="M217" s="62"/>
      <c r="N217" s="62"/>
      <c r="O217" s="60"/>
      <c r="P217" s="61"/>
      <c r="Q217" s="61"/>
      <c r="R217" s="60"/>
    </row>
    <row r="218" spans="1:18" ht="14.1" customHeight="1" x14ac:dyDescent="0.2">
      <c r="A218" s="39"/>
      <c r="B218" s="40"/>
      <c r="C218" s="18">
        <f t="shared" si="45"/>
        <v>44770</v>
      </c>
      <c r="D218" s="21" t="str">
        <f t="shared" si="46"/>
        <v>Jeudi</v>
      </c>
      <c r="E218" s="28">
        <f>IF(OR(D218="Samedi",D218="Dimanche"),"",Données!$C$3)</f>
        <v>0.35416666666666669</v>
      </c>
      <c r="F218" s="28">
        <f>IF(OR(D218="Samedi",D218="Dimanche"),"",Données!$D$3)</f>
        <v>0.51250000000000007</v>
      </c>
      <c r="G218" s="28">
        <f>IF(OR(D218="Samedi",D218="Dimanche"),"",Données!$E$3)</f>
        <v>0.53680555555555554</v>
      </c>
      <c r="H218" s="28" t="str">
        <f>IF(OR(D218="Samedi",D218="Dimanche"),"",Données!$F$3)</f>
        <v>16:41</v>
      </c>
      <c r="I218" s="20">
        <f t="shared" si="48"/>
        <v>0.31666666666666671</v>
      </c>
      <c r="J218" s="20">
        <f>IF(I218-Données!$C$2&gt;0,I218-Données!$C$2,0)</f>
        <v>5.5511151231257827E-17</v>
      </c>
      <c r="K218" s="26" t="str" cm="1">
        <f t="array" ref="K218">IF(OR(C218=$U$19:$U$31),"FERIE","")</f>
        <v/>
      </c>
      <c r="L218" s="22"/>
      <c r="M218" s="62"/>
      <c r="N218" s="62"/>
      <c r="O218" s="60"/>
      <c r="P218" s="61"/>
      <c r="Q218" s="61"/>
      <c r="R218" s="60"/>
    </row>
    <row r="219" spans="1:18" ht="14.1" customHeight="1" x14ac:dyDescent="0.2">
      <c r="A219" s="39"/>
      <c r="B219" s="40"/>
      <c r="C219" s="18">
        <f t="shared" si="45"/>
        <v>44771</v>
      </c>
      <c r="D219" s="21" t="str">
        <f t="shared" si="46"/>
        <v>Vendredi</v>
      </c>
      <c r="E219" s="28">
        <f>IF(OR(D219="Samedi",D219="Dimanche"),"",Données!$C$3)</f>
        <v>0.35416666666666669</v>
      </c>
      <c r="F219" s="28">
        <f>IF(OR(D219="Samedi",D219="Dimanche"),"",Données!$D$3)</f>
        <v>0.51250000000000007</v>
      </c>
      <c r="G219" s="28">
        <f>IF(OR(D219="Samedi",D219="Dimanche"),"",Données!$E$3)</f>
        <v>0.53680555555555554</v>
      </c>
      <c r="H219" s="28" t="str">
        <f>IF(OR(D219="Samedi",D219="Dimanche"),"",Données!$F$3)</f>
        <v>16:41</v>
      </c>
      <c r="I219" s="20">
        <f t="shared" si="48"/>
        <v>0.31666666666666671</v>
      </c>
      <c r="J219" s="20">
        <f>IF(I219-Données!$C$2&gt;0,I219-Données!$C$2,0)</f>
        <v>5.5511151231257827E-17</v>
      </c>
      <c r="K219" s="26" t="str" cm="1">
        <f t="array" ref="K219">IF(OR(C219=$U$19:$U$31),"FERIE","")</f>
        <v/>
      </c>
      <c r="L219" s="22"/>
      <c r="M219" s="62"/>
      <c r="N219" s="62"/>
      <c r="O219" s="60"/>
      <c r="P219" s="61"/>
      <c r="Q219" s="61"/>
      <c r="R219" s="60"/>
    </row>
    <row r="220" spans="1:18" ht="14.1" customHeight="1" x14ac:dyDescent="0.2">
      <c r="A220" s="39"/>
      <c r="B220" s="40"/>
      <c r="C220" s="18">
        <f t="shared" si="45"/>
        <v>44772</v>
      </c>
      <c r="D220" s="21" t="str">
        <f t="shared" si="46"/>
        <v>Samedi</v>
      </c>
      <c r="E220" s="28" t="str">
        <f>IF(OR(D220="Samedi",D220="Dimanche"),"",Données!$C$3)</f>
        <v/>
      </c>
      <c r="F220" s="28" t="str">
        <f>IF(OR(D220="Samedi",D220="Dimanche"),"",Données!$D$3)</f>
        <v/>
      </c>
      <c r="G220" s="28" t="str">
        <f>IF(OR(D220="Samedi",D220="Dimanche"),"",Données!$E$3)</f>
        <v/>
      </c>
      <c r="H220" s="28" t="str">
        <f>IF(OR(D220="Samedi",D220="Dimanche"),"",Données!$F$3)</f>
        <v/>
      </c>
      <c r="I220" s="20" t="str">
        <f t="shared" si="48"/>
        <v/>
      </c>
      <c r="J220" s="20"/>
      <c r="K220" s="26" t="str" cm="1">
        <f t="array" ref="K220">IF(OR(C220=$U$19:$U$31),"FERIE","")</f>
        <v/>
      </c>
      <c r="L220" s="22"/>
      <c r="M220" s="62"/>
      <c r="N220" s="62"/>
      <c r="O220" s="60"/>
      <c r="P220" s="61"/>
      <c r="Q220" s="61"/>
      <c r="R220" s="60"/>
    </row>
    <row r="221" spans="1:18" ht="14.1" customHeight="1" x14ac:dyDescent="0.2">
      <c r="A221" s="39"/>
      <c r="B221" s="40"/>
      <c r="C221" s="18">
        <f t="shared" si="45"/>
        <v>44773</v>
      </c>
      <c r="D221" s="21" t="str">
        <f t="shared" si="46"/>
        <v>Dimanche</v>
      </c>
      <c r="E221" s="28" t="str">
        <f>IF(OR(D221="Samedi",D221="Dimanche"),"",Données!$C$3)</f>
        <v/>
      </c>
      <c r="F221" s="28" t="str">
        <f>IF(OR(D221="Samedi",D221="Dimanche"),"",Données!$D$3)</f>
        <v/>
      </c>
      <c r="G221" s="28" t="str">
        <f>IF(OR(D221="Samedi",D221="Dimanche"),"",Données!$E$3)</f>
        <v/>
      </c>
      <c r="H221" s="28" t="str">
        <f>IF(OR(D221="Samedi",D221="Dimanche"),"",Données!$F$3)</f>
        <v/>
      </c>
      <c r="I221" s="20" t="str">
        <f t="shared" si="48"/>
        <v/>
      </c>
      <c r="J221" s="20">
        <f t="shared" si="40"/>
        <v>2.7755575615628914E-16</v>
      </c>
      <c r="K221" s="26" t="str" cm="1">
        <f t="array" ref="K221">IF(OR(C221=$U$19:$U$31),"FERIE","")</f>
        <v/>
      </c>
      <c r="L221" s="22">
        <f t="shared" ref="L221" si="50">IF(D221="Dimanche",SUM(I215:I221),"")</f>
        <v>1.5833333333333335</v>
      </c>
      <c r="M221" s="62"/>
      <c r="N221" s="62"/>
      <c r="O221" s="60"/>
      <c r="P221" s="61"/>
      <c r="Q221" s="61"/>
      <c r="R221" s="60"/>
    </row>
    <row r="222" spans="1:18" ht="14.1" customHeight="1" x14ac:dyDescent="0.2">
      <c r="A222" s="39" t="str">
        <f t="shared" ref="A222" si="51">VLOOKUP(MONTH($C222),$V$8:$W$19,2,0)</f>
        <v>AOÛT</v>
      </c>
      <c r="B222" s="40">
        <v>31</v>
      </c>
      <c r="C222" s="18">
        <f t="shared" si="45"/>
        <v>44774</v>
      </c>
      <c r="D222" s="21" t="str">
        <f t="shared" si="46"/>
        <v>Lundi</v>
      </c>
      <c r="E222" s="28">
        <f>IF(OR(D222="Samedi",D222="Dimanche"),"",Données!$C$3)</f>
        <v>0.35416666666666669</v>
      </c>
      <c r="F222" s="28">
        <f>IF(OR(D222="Samedi",D222="Dimanche"),"",Données!$D$3)</f>
        <v>0.51250000000000007</v>
      </c>
      <c r="G222" s="28">
        <f>IF(OR(D222="Samedi",D222="Dimanche"),"",Données!$E$3)</f>
        <v>0.53680555555555554</v>
      </c>
      <c r="H222" s="28" t="str">
        <f>IF(OR(D222="Samedi",D222="Dimanche"),"",Données!$F$3)</f>
        <v>16:41</v>
      </c>
      <c r="I222" s="20">
        <f t="shared" si="48"/>
        <v>0.31666666666666671</v>
      </c>
      <c r="J222" s="20">
        <f>IF(I222-Données!$C$2&gt;0,I222-Données!$C$2,0)</f>
        <v>5.5511151231257827E-17</v>
      </c>
      <c r="K222" s="26" t="str" cm="1">
        <f t="array" ref="K222">IF(OR(C222=$U$19:$U$31),"FERIE","")</f>
        <v/>
      </c>
      <c r="L222" s="22"/>
      <c r="M222" s="62">
        <f>SUMIF(K222:K252,"HCR",J222:J252)</f>
        <v>0</v>
      </c>
      <c r="N222" s="62">
        <f>SUMIF(K222:K252,"HPL",J222:J252)</f>
        <v>0</v>
      </c>
      <c r="O222" s="60">
        <f>N222*24</f>
        <v>0</v>
      </c>
      <c r="P222" s="61"/>
      <c r="Q222" s="61"/>
      <c r="R222" s="60">
        <f>O222-(P222+Q222)</f>
        <v>0</v>
      </c>
    </row>
    <row r="223" spans="1:18" ht="14.1" customHeight="1" x14ac:dyDescent="0.2">
      <c r="A223" s="39"/>
      <c r="B223" s="40"/>
      <c r="C223" s="18">
        <f t="shared" si="45"/>
        <v>44775</v>
      </c>
      <c r="D223" s="21" t="str">
        <f t="shared" si="46"/>
        <v>Mardi</v>
      </c>
      <c r="E223" s="28">
        <f>IF(OR(D223="Samedi",D223="Dimanche"),"",Données!$C$3)</f>
        <v>0.35416666666666669</v>
      </c>
      <c r="F223" s="28">
        <f>IF(OR(D223="Samedi",D223="Dimanche"),"",Données!$D$3)</f>
        <v>0.51250000000000007</v>
      </c>
      <c r="G223" s="28">
        <f>IF(OR(D223="Samedi",D223="Dimanche"),"",Données!$E$3)</f>
        <v>0.53680555555555554</v>
      </c>
      <c r="H223" s="28" t="str">
        <f>IF(OR(D223="Samedi",D223="Dimanche"),"",Données!$F$3)</f>
        <v>16:41</v>
      </c>
      <c r="I223" s="20">
        <f t="shared" si="48"/>
        <v>0.31666666666666671</v>
      </c>
      <c r="J223" s="20">
        <f>IF(I223-Données!$C$2&gt;0,I223-Données!$C$2,0)</f>
        <v>5.5511151231257827E-17</v>
      </c>
      <c r="K223" s="26" t="str" cm="1">
        <f t="array" ref="K223">IF(OR(C223=$U$19:$U$31),"FERIE","")</f>
        <v/>
      </c>
      <c r="L223" s="22"/>
      <c r="M223" s="62"/>
      <c r="N223" s="62"/>
      <c r="O223" s="60"/>
      <c r="P223" s="61"/>
      <c r="Q223" s="61"/>
      <c r="R223" s="60"/>
    </row>
    <row r="224" spans="1:18" ht="14.1" customHeight="1" x14ac:dyDescent="0.2">
      <c r="A224" s="39"/>
      <c r="B224" s="40"/>
      <c r="C224" s="18">
        <f t="shared" si="45"/>
        <v>44776</v>
      </c>
      <c r="D224" s="21" t="str">
        <f t="shared" si="46"/>
        <v>Mercredi</v>
      </c>
      <c r="E224" s="28">
        <f>IF(OR(D224="Samedi",D224="Dimanche"),"",Données!$C$3)</f>
        <v>0.35416666666666669</v>
      </c>
      <c r="F224" s="28">
        <f>IF(OR(D224="Samedi",D224="Dimanche"),"",Données!$D$3)</f>
        <v>0.51250000000000007</v>
      </c>
      <c r="G224" s="28">
        <f>IF(OR(D224="Samedi",D224="Dimanche"),"",Données!$E$3)</f>
        <v>0.53680555555555554</v>
      </c>
      <c r="H224" s="28" t="str">
        <f>IF(OR(D224="Samedi",D224="Dimanche"),"",Données!$F$3)</f>
        <v>16:41</v>
      </c>
      <c r="I224" s="20">
        <f t="shared" si="48"/>
        <v>0.31666666666666671</v>
      </c>
      <c r="J224" s="20">
        <f>IF(I224-Données!$C$2&gt;0,I224-Données!$C$2,0)</f>
        <v>5.5511151231257827E-17</v>
      </c>
      <c r="K224" s="26" t="str" cm="1">
        <f t="array" ref="K224">IF(OR(C224=$U$19:$U$31),"FERIE","")</f>
        <v/>
      </c>
      <c r="L224" s="22"/>
      <c r="M224" s="62"/>
      <c r="N224" s="62"/>
      <c r="O224" s="60"/>
      <c r="P224" s="61"/>
      <c r="Q224" s="61"/>
      <c r="R224" s="60"/>
    </row>
    <row r="225" spans="1:18" ht="14.1" customHeight="1" x14ac:dyDescent="0.2">
      <c r="A225" s="39"/>
      <c r="B225" s="40"/>
      <c r="C225" s="18">
        <f t="shared" si="45"/>
        <v>44777</v>
      </c>
      <c r="D225" s="21" t="str">
        <f t="shared" si="46"/>
        <v>Jeudi</v>
      </c>
      <c r="E225" s="28">
        <f>IF(OR(D225="Samedi",D225="Dimanche"),"",Données!$C$3)</f>
        <v>0.35416666666666669</v>
      </c>
      <c r="F225" s="28">
        <f>IF(OR(D225="Samedi",D225="Dimanche"),"",Données!$D$3)</f>
        <v>0.51250000000000007</v>
      </c>
      <c r="G225" s="28">
        <f>IF(OR(D225="Samedi",D225="Dimanche"),"",Données!$E$3)</f>
        <v>0.53680555555555554</v>
      </c>
      <c r="H225" s="28" t="str">
        <f>IF(OR(D225="Samedi",D225="Dimanche"),"",Données!$F$3)</f>
        <v>16:41</v>
      </c>
      <c r="I225" s="20">
        <f t="shared" si="48"/>
        <v>0.31666666666666671</v>
      </c>
      <c r="J225" s="20">
        <f>IF(I225-Données!$C$2&gt;0,I225-Données!$C$2,0)</f>
        <v>5.5511151231257827E-17</v>
      </c>
      <c r="K225" s="26" t="str" cm="1">
        <f t="array" ref="K225">IF(OR(C225=$U$19:$U$31),"FERIE","")</f>
        <v/>
      </c>
      <c r="L225" s="22"/>
      <c r="M225" s="62"/>
      <c r="N225" s="62"/>
      <c r="O225" s="60"/>
      <c r="P225" s="61"/>
      <c r="Q225" s="61"/>
      <c r="R225" s="60"/>
    </row>
    <row r="226" spans="1:18" ht="14.1" customHeight="1" x14ac:dyDescent="0.2">
      <c r="A226" s="39"/>
      <c r="B226" s="40"/>
      <c r="C226" s="18">
        <f t="shared" si="45"/>
        <v>44778</v>
      </c>
      <c r="D226" s="21" t="str">
        <f t="shared" si="46"/>
        <v>Vendredi</v>
      </c>
      <c r="E226" s="28">
        <f>IF(OR(D226="Samedi",D226="Dimanche"),"",Données!$C$3)</f>
        <v>0.35416666666666669</v>
      </c>
      <c r="F226" s="28">
        <f>IF(OR(D226="Samedi",D226="Dimanche"),"",Données!$D$3)</f>
        <v>0.51250000000000007</v>
      </c>
      <c r="G226" s="28">
        <f>IF(OR(D226="Samedi",D226="Dimanche"),"",Données!$E$3)</f>
        <v>0.53680555555555554</v>
      </c>
      <c r="H226" s="28" t="str">
        <f>IF(OR(D226="Samedi",D226="Dimanche"),"",Données!$F$3)</f>
        <v>16:41</v>
      </c>
      <c r="I226" s="20">
        <f t="shared" si="48"/>
        <v>0.31666666666666671</v>
      </c>
      <c r="J226" s="20">
        <f>IF(I226-Données!$C$2&gt;0,I226-Données!$C$2,0)</f>
        <v>5.5511151231257827E-17</v>
      </c>
      <c r="K226" s="26" t="str" cm="1">
        <f t="array" ref="K226">IF(OR(C226=$U$19:$U$31),"FERIE","")</f>
        <v/>
      </c>
      <c r="L226" s="22"/>
      <c r="M226" s="62"/>
      <c r="N226" s="62"/>
      <c r="O226" s="60"/>
      <c r="P226" s="61"/>
      <c r="Q226" s="61"/>
      <c r="R226" s="60"/>
    </row>
    <row r="227" spans="1:18" ht="14.1" customHeight="1" x14ac:dyDescent="0.2">
      <c r="A227" s="39"/>
      <c r="B227" s="40"/>
      <c r="C227" s="18">
        <f t="shared" si="45"/>
        <v>44779</v>
      </c>
      <c r="D227" s="21" t="str">
        <f t="shared" si="46"/>
        <v>Samedi</v>
      </c>
      <c r="E227" s="28" t="str">
        <f>IF(OR(D227="Samedi",D227="Dimanche"),"",Données!$C$3)</f>
        <v/>
      </c>
      <c r="F227" s="28" t="str">
        <f>IF(OR(D227="Samedi",D227="Dimanche"),"",Données!$D$3)</f>
        <v/>
      </c>
      <c r="G227" s="28" t="str">
        <f>IF(OR(D227="Samedi",D227="Dimanche"),"",Données!$E$3)</f>
        <v/>
      </c>
      <c r="H227" s="28" t="str">
        <f>IF(OR(D227="Samedi",D227="Dimanche"),"",Données!$F$3)</f>
        <v/>
      </c>
      <c r="I227" s="20" t="str">
        <f t="shared" si="48"/>
        <v/>
      </c>
      <c r="J227" s="20"/>
      <c r="K227" s="26" t="str" cm="1">
        <f t="array" ref="K227">IF(OR(C227=$U$19:$U$31),"FERIE","")</f>
        <v/>
      </c>
      <c r="L227" s="22"/>
      <c r="M227" s="62"/>
      <c r="N227" s="62"/>
      <c r="O227" s="60"/>
      <c r="P227" s="61"/>
      <c r="Q227" s="61"/>
      <c r="R227" s="60"/>
    </row>
    <row r="228" spans="1:18" ht="14.1" customHeight="1" x14ac:dyDescent="0.2">
      <c r="A228" s="39"/>
      <c r="B228" s="40"/>
      <c r="C228" s="18">
        <f t="shared" si="45"/>
        <v>44780</v>
      </c>
      <c r="D228" s="21" t="str">
        <f t="shared" si="46"/>
        <v>Dimanche</v>
      </c>
      <c r="E228" s="28" t="str">
        <f>IF(OR(D228="Samedi",D228="Dimanche"),"",Données!$C$3)</f>
        <v/>
      </c>
      <c r="F228" s="28" t="str">
        <f>IF(OR(D228="Samedi",D228="Dimanche"),"",Données!$D$3)</f>
        <v/>
      </c>
      <c r="G228" s="28" t="str">
        <f>IF(OR(D228="Samedi",D228="Dimanche"),"",Données!$E$3)</f>
        <v/>
      </c>
      <c r="H228" s="28" t="str">
        <f>IF(OR(D228="Samedi",D228="Dimanche"),"",Données!$F$3)</f>
        <v/>
      </c>
      <c r="I228" s="20" t="str">
        <f t="shared" si="48"/>
        <v/>
      </c>
      <c r="J228" s="20">
        <f t="shared" si="40"/>
        <v>2.7755575615628914E-16</v>
      </c>
      <c r="K228" s="26" t="str" cm="1">
        <f t="array" ref="K228">IF(OR(C228=$U$19:$U$31),"FERIE","")</f>
        <v/>
      </c>
      <c r="L228" s="22">
        <f t="shared" ref="L228" si="52">IF(D228="Dimanche",SUM(I222:I228),"")</f>
        <v>1.5833333333333335</v>
      </c>
      <c r="M228" s="62"/>
      <c r="N228" s="62"/>
      <c r="O228" s="60"/>
      <c r="P228" s="61"/>
      <c r="Q228" s="61"/>
      <c r="R228" s="60"/>
    </row>
    <row r="229" spans="1:18" ht="14.1" customHeight="1" x14ac:dyDescent="0.2">
      <c r="A229" s="39"/>
      <c r="B229" s="40">
        <v>32</v>
      </c>
      <c r="C229" s="18">
        <f t="shared" si="45"/>
        <v>44781</v>
      </c>
      <c r="D229" s="21" t="str">
        <f t="shared" si="46"/>
        <v>Lundi</v>
      </c>
      <c r="E229" s="28">
        <f>IF(OR(D229="Samedi",D229="Dimanche"),"",Données!$C$3)</f>
        <v>0.35416666666666669</v>
      </c>
      <c r="F229" s="28">
        <f>IF(OR(D229="Samedi",D229="Dimanche"),"",Données!$D$3)</f>
        <v>0.51250000000000007</v>
      </c>
      <c r="G229" s="28">
        <f>IF(OR(D229="Samedi",D229="Dimanche"),"",Données!$E$3)</f>
        <v>0.53680555555555554</v>
      </c>
      <c r="H229" s="28" t="str">
        <f>IF(OR(D229="Samedi",D229="Dimanche"),"",Données!$F$3)</f>
        <v>16:41</v>
      </c>
      <c r="I229" s="20">
        <f t="shared" si="48"/>
        <v>0.31666666666666671</v>
      </c>
      <c r="J229" s="20">
        <f>IF(I229-Données!$C$2&gt;0,I229-Données!$C$2,0)</f>
        <v>5.5511151231257827E-17</v>
      </c>
      <c r="K229" s="26" t="str" cm="1">
        <f t="array" ref="K229">IF(OR(C229=$U$19:$U$31),"FERIE","")</f>
        <v/>
      </c>
      <c r="L229" s="22"/>
      <c r="M229" s="62"/>
      <c r="N229" s="62"/>
      <c r="O229" s="60"/>
      <c r="P229" s="61"/>
      <c r="Q229" s="61"/>
      <c r="R229" s="60"/>
    </row>
    <row r="230" spans="1:18" ht="14.1" customHeight="1" x14ac:dyDescent="0.2">
      <c r="A230" s="39"/>
      <c r="B230" s="40"/>
      <c r="C230" s="18">
        <f t="shared" si="45"/>
        <v>44782</v>
      </c>
      <c r="D230" s="21" t="str">
        <f t="shared" si="46"/>
        <v>Mardi</v>
      </c>
      <c r="E230" s="28">
        <f>IF(OR(D230="Samedi",D230="Dimanche"),"",Données!$C$3)</f>
        <v>0.35416666666666669</v>
      </c>
      <c r="F230" s="28">
        <f>IF(OR(D230="Samedi",D230="Dimanche"),"",Données!$D$3)</f>
        <v>0.51250000000000007</v>
      </c>
      <c r="G230" s="28">
        <f>IF(OR(D230="Samedi",D230="Dimanche"),"",Données!$E$3)</f>
        <v>0.53680555555555554</v>
      </c>
      <c r="H230" s="28" t="str">
        <f>IF(OR(D230="Samedi",D230="Dimanche"),"",Données!$F$3)</f>
        <v>16:41</v>
      </c>
      <c r="I230" s="20">
        <f t="shared" si="48"/>
        <v>0.31666666666666671</v>
      </c>
      <c r="J230" s="20">
        <f>IF(I230-Données!$C$2&gt;0,I230-Données!$C$2,0)</f>
        <v>5.5511151231257827E-17</v>
      </c>
      <c r="K230" s="26" t="str" cm="1">
        <f t="array" ref="K230">IF(OR(C230=$U$19:$U$31),"FERIE","")</f>
        <v/>
      </c>
      <c r="L230" s="22"/>
      <c r="M230" s="62"/>
      <c r="N230" s="62"/>
      <c r="O230" s="60"/>
      <c r="P230" s="61"/>
      <c r="Q230" s="61"/>
      <c r="R230" s="60"/>
    </row>
    <row r="231" spans="1:18" ht="14.1" customHeight="1" x14ac:dyDescent="0.2">
      <c r="A231" s="39"/>
      <c r="B231" s="40"/>
      <c r="C231" s="18">
        <f t="shared" si="45"/>
        <v>44783</v>
      </c>
      <c r="D231" s="21" t="str">
        <f t="shared" si="46"/>
        <v>Mercredi</v>
      </c>
      <c r="E231" s="28">
        <f>IF(OR(D231="Samedi",D231="Dimanche"),"",Données!$C$3)</f>
        <v>0.35416666666666669</v>
      </c>
      <c r="F231" s="28">
        <f>IF(OR(D231="Samedi",D231="Dimanche"),"",Données!$D$3)</f>
        <v>0.51250000000000007</v>
      </c>
      <c r="G231" s="28">
        <f>IF(OR(D231="Samedi",D231="Dimanche"),"",Données!$E$3)</f>
        <v>0.53680555555555554</v>
      </c>
      <c r="H231" s="28" t="str">
        <f>IF(OR(D231="Samedi",D231="Dimanche"),"",Données!$F$3)</f>
        <v>16:41</v>
      </c>
      <c r="I231" s="20">
        <f t="shared" si="48"/>
        <v>0.31666666666666671</v>
      </c>
      <c r="J231" s="20">
        <f>IF(I231-Données!$C$2&gt;0,I231-Données!$C$2,0)</f>
        <v>5.5511151231257827E-17</v>
      </c>
      <c r="K231" s="26" t="str" cm="1">
        <f t="array" ref="K231">IF(OR(C231=$U$19:$U$31),"FERIE","")</f>
        <v/>
      </c>
      <c r="L231" s="22"/>
      <c r="M231" s="62"/>
      <c r="N231" s="62"/>
      <c r="O231" s="60"/>
      <c r="P231" s="61"/>
      <c r="Q231" s="61"/>
      <c r="R231" s="60"/>
    </row>
    <row r="232" spans="1:18" ht="14.1" customHeight="1" x14ac:dyDescent="0.2">
      <c r="A232" s="39"/>
      <c r="B232" s="40"/>
      <c r="C232" s="18">
        <f t="shared" si="45"/>
        <v>44784</v>
      </c>
      <c r="D232" s="21" t="str">
        <f t="shared" si="46"/>
        <v>Jeudi</v>
      </c>
      <c r="E232" s="28">
        <f>IF(OR(D232="Samedi",D232="Dimanche"),"",Données!$C$3)</f>
        <v>0.35416666666666669</v>
      </c>
      <c r="F232" s="28">
        <f>IF(OR(D232="Samedi",D232="Dimanche"),"",Données!$D$3)</f>
        <v>0.51250000000000007</v>
      </c>
      <c r="G232" s="28">
        <f>IF(OR(D232="Samedi",D232="Dimanche"),"",Données!$E$3)</f>
        <v>0.53680555555555554</v>
      </c>
      <c r="H232" s="28" t="str">
        <f>IF(OR(D232="Samedi",D232="Dimanche"),"",Données!$F$3)</f>
        <v>16:41</v>
      </c>
      <c r="I232" s="20">
        <f t="shared" si="48"/>
        <v>0.31666666666666671</v>
      </c>
      <c r="J232" s="20">
        <f>IF(I232-Données!$C$2&gt;0,I232-Données!$C$2,0)</f>
        <v>5.5511151231257827E-17</v>
      </c>
      <c r="K232" s="26" t="str" cm="1">
        <f t="array" ref="K232">IF(OR(C232=$U$19:$U$31),"FERIE","")</f>
        <v/>
      </c>
      <c r="L232" s="22"/>
      <c r="M232" s="62"/>
      <c r="N232" s="62"/>
      <c r="O232" s="60"/>
      <c r="P232" s="61"/>
      <c r="Q232" s="61"/>
      <c r="R232" s="60"/>
    </row>
    <row r="233" spans="1:18" ht="14.1" customHeight="1" x14ac:dyDescent="0.2">
      <c r="A233" s="39"/>
      <c r="B233" s="40"/>
      <c r="C233" s="18">
        <f t="shared" si="45"/>
        <v>44785</v>
      </c>
      <c r="D233" s="21" t="str">
        <f t="shared" si="46"/>
        <v>Vendredi</v>
      </c>
      <c r="E233" s="28">
        <f>IF(OR(D233="Samedi",D233="Dimanche"),"",Données!$C$3)</f>
        <v>0.35416666666666669</v>
      </c>
      <c r="F233" s="28">
        <f>IF(OR(D233="Samedi",D233="Dimanche"),"",Données!$D$3)</f>
        <v>0.51250000000000007</v>
      </c>
      <c r="G233" s="28">
        <f>IF(OR(D233="Samedi",D233="Dimanche"),"",Données!$E$3)</f>
        <v>0.53680555555555554</v>
      </c>
      <c r="H233" s="28" t="str">
        <f>IF(OR(D233="Samedi",D233="Dimanche"),"",Données!$F$3)</f>
        <v>16:41</v>
      </c>
      <c r="I233" s="20">
        <f t="shared" si="48"/>
        <v>0.31666666666666671</v>
      </c>
      <c r="J233" s="20">
        <f>IF(I233-Données!$C$2&gt;0,I233-Données!$C$2,0)</f>
        <v>5.5511151231257827E-17</v>
      </c>
      <c r="K233" s="26" t="str" cm="1">
        <f t="array" ref="K233">IF(OR(C233=$U$19:$U$31),"FERIE","")</f>
        <v/>
      </c>
      <c r="L233" s="22"/>
      <c r="M233" s="62"/>
      <c r="N233" s="62"/>
      <c r="O233" s="60"/>
      <c r="P233" s="61"/>
      <c r="Q233" s="61"/>
      <c r="R233" s="60"/>
    </row>
    <row r="234" spans="1:18" ht="14.1" customHeight="1" x14ac:dyDescent="0.2">
      <c r="A234" s="39"/>
      <c r="B234" s="40"/>
      <c r="C234" s="18">
        <f t="shared" si="45"/>
        <v>44786</v>
      </c>
      <c r="D234" s="21" t="str">
        <f t="shared" si="46"/>
        <v>Samedi</v>
      </c>
      <c r="E234" s="28" t="str">
        <f>IF(OR(D234="Samedi",D234="Dimanche"),"",Données!$C$3)</f>
        <v/>
      </c>
      <c r="F234" s="28" t="str">
        <f>IF(OR(D234="Samedi",D234="Dimanche"),"",Données!$D$3)</f>
        <v/>
      </c>
      <c r="G234" s="28" t="str">
        <f>IF(OR(D234="Samedi",D234="Dimanche"),"",Données!$E$3)</f>
        <v/>
      </c>
      <c r="H234" s="28" t="str">
        <f>IF(OR(D234="Samedi",D234="Dimanche"),"",Données!$F$3)</f>
        <v/>
      </c>
      <c r="I234" s="20" t="str">
        <f t="shared" si="48"/>
        <v/>
      </c>
      <c r="J234" s="20"/>
      <c r="K234" s="26" t="str" cm="1">
        <f t="array" ref="K234">IF(OR(C234=$U$19:$U$31),"FERIE","")</f>
        <v/>
      </c>
      <c r="L234" s="22"/>
      <c r="M234" s="62"/>
      <c r="N234" s="62"/>
      <c r="O234" s="60"/>
      <c r="P234" s="61"/>
      <c r="Q234" s="61"/>
      <c r="R234" s="60"/>
    </row>
    <row r="235" spans="1:18" ht="14.1" customHeight="1" x14ac:dyDescent="0.2">
      <c r="A235" s="39"/>
      <c r="B235" s="40"/>
      <c r="C235" s="18">
        <f t="shared" si="45"/>
        <v>44787</v>
      </c>
      <c r="D235" s="21" t="str">
        <f t="shared" si="46"/>
        <v>Dimanche</v>
      </c>
      <c r="E235" s="28" t="str">
        <f>IF(OR(D235="Samedi",D235="Dimanche"),"",Données!$C$3)</f>
        <v/>
      </c>
      <c r="F235" s="28" t="str">
        <f>IF(OR(D235="Samedi",D235="Dimanche"),"",Données!$D$3)</f>
        <v/>
      </c>
      <c r="G235" s="28" t="str">
        <f>IF(OR(D235="Samedi",D235="Dimanche"),"",Données!$E$3)</f>
        <v/>
      </c>
      <c r="H235" s="28" t="str">
        <f>IF(OR(D235="Samedi",D235="Dimanche"),"",Données!$F$3)</f>
        <v/>
      </c>
      <c r="I235" s="20" t="str">
        <f t="shared" si="48"/>
        <v/>
      </c>
      <c r="J235" s="20">
        <f t="shared" si="40"/>
        <v>2.7755575615628914E-16</v>
      </c>
      <c r="K235" s="26" t="str" cm="1">
        <f t="array" ref="K235">IF(OR(C235=$U$19:$U$31),"FERIE","")</f>
        <v/>
      </c>
      <c r="L235" s="22">
        <f t="shared" ref="L235" si="53">IF(D235="Dimanche",SUM(I229:I235),"")</f>
        <v>1.5833333333333335</v>
      </c>
      <c r="M235" s="62"/>
      <c r="N235" s="62"/>
      <c r="O235" s="60"/>
      <c r="P235" s="61"/>
      <c r="Q235" s="61"/>
      <c r="R235" s="60"/>
    </row>
    <row r="236" spans="1:18" ht="14.1" customHeight="1" x14ac:dyDescent="0.2">
      <c r="A236" s="39"/>
      <c r="B236" s="40">
        <v>33</v>
      </c>
      <c r="C236" s="18">
        <f t="shared" si="45"/>
        <v>44788</v>
      </c>
      <c r="D236" s="21" t="str">
        <f t="shared" si="46"/>
        <v>Lundi</v>
      </c>
      <c r="E236" s="28"/>
      <c r="F236" s="28"/>
      <c r="G236" s="28"/>
      <c r="H236" s="28"/>
      <c r="I236" s="20"/>
      <c r="J236" s="20"/>
      <c r="K236" s="26" t="str" cm="1">
        <f t="array" ref="K236">IF(OR(C236=$U$19:$U$31),"FERIE","")</f>
        <v>FERIE</v>
      </c>
      <c r="L236" s="22"/>
      <c r="M236" s="62"/>
      <c r="N236" s="62"/>
      <c r="O236" s="60"/>
      <c r="P236" s="61"/>
      <c r="Q236" s="61"/>
      <c r="R236" s="60"/>
    </row>
    <row r="237" spans="1:18" ht="14.1" customHeight="1" x14ac:dyDescent="0.2">
      <c r="A237" s="39"/>
      <c r="B237" s="40"/>
      <c r="C237" s="18">
        <f t="shared" si="45"/>
        <v>44789</v>
      </c>
      <c r="D237" s="21" t="str">
        <f t="shared" si="46"/>
        <v>Mardi</v>
      </c>
      <c r="E237" s="28">
        <f>IF(OR(D237="Samedi",D237="Dimanche"),"",Données!$C$3)</f>
        <v>0.35416666666666669</v>
      </c>
      <c r="F237" s="28">
        <f>IF(OR(D237="Samedi",D237="Dimanche"),"",Données!$D$3)</f>
        <v>0.51250000000000007</v>
      </c>
      <c r="G237" s="28">
        <f>IF(OR(D237="Samedi",D237="Dimanche"),"",Données!$E$3)</f>
        <v>0.53680555555555554</v>
      </c>
      <c r="H237" s="28" t="str">
        <f>IF(OR(D237="Samedi",D237="Dimanche"),"",Données!$F$3)</f>
        <v>16:41</v>
      </c>
      <c r="I237" s="20">
        <f t="shared" si="48"/>
        <v>0.31666666666666671</v>
      </c>
      <c r="J237" s="20">
        <f>IF(I237-Données!$C$2&gt;0,I237-Données!$C$2,0)</f>
        <v>5.5511151231257827E-17</v>
      </c>
      <c r="K237" s="26" t="str" cm="1">
        <f t="array" ref="K237">IF(OR(C237=$U$19:$U$31),"FERIE","")</f>
        <v/>
      </c>
      <c r="L237" s="22"/>
      <c r="M237" s="62"/>
      <c r="N237" s="62"/>
      <c r="O237" s="60"/>
      <c r="P237" s="61"/>
      <c r="Q237" s="61"/>
      <c r="R237" s="60"/>
    </row>
    <row r="238" spans="1:18" ht="14.1" customHeight="1" x14ac:dyDescent="0.2">
      <c r="A238" s="39"/>
      <c r="B238" s="40"/>
      <c r="C238" s="18">
        <f t="shared" si="45"/>
        <v>44790</v>
      </c>
      <c r="D238" s="21" t="str">
        <f t="shared" si="46"/>
        <v>Mercredi</v>
      </c>
      <c r="E238" s="28">
        <f>IF(OR(D238="Samedi",D238="Dimanche"),"",Données!$C$3)</f>
        <v>0.35416666666666669</v>
      </c>
      <c r="F238" s="28">
        <f>IF(OR(D238="Samedi",D238="Dimanche"),"",Données!$D$3)</f>
        <v>0.51250000000000007</v>
      </c>
      <c r="G238" s="28">
        <f>IF(OR(D238="Samedi",D238="Dimanche"),"",Données!$E$3)</f>
        <v>0.53680555555555554</v>
      </c>
      <c r="H238" s="28" t="str">
        <f>IF(OR(D238="Samedi",D238="Dimanche"),"",Données!$F$3)</f>
        <v>16:41</v>
      </c>
      <c r="I238" s="20">
        <f t="shared" si="48"/>
        <v>0.31666666666666671</v>
      </c>
      <c r="J238" s="20">
        <f>IF(I238-Données!$C$2&gt;0,I238-Données!$C$2,0)</f>
        <v>5.5511151231257827E-17</v>
      </c>
      <c r="K238" s="26" t="str" cm="1">
        <f t="array" ref="K238">IF(OR(C238=$U$19:$U$31),"FERIE","")</f>
        <v/>
      </c>
      <c r="L238" s="22"/>
      <c r="M238" s="62"/>
      <c r="N238" s="62"/>
      <c r="O238" s="60"/>
      <c r="P238" s="61"/>
      <c r="Q238" s="61"/>
      <c r="R238" s="60"/>
    </row>
    <row r="239" spans="1:18" ht="14.1" customHeight="1" x14ac:dyDescent="0.2">
      <c r="A239" s="39"/>
      <c r="B239" s="40"/>
      <c r="C239" s="18">
        <f t="shared" si="45"/>
        <v>44791</v>
      </c>
      <c r="D239" s="21" t="str">
        <f t="shared" si="46"/>
        <v>Jeudi</v>
      </c>
      <c r="E239" s="28">
        <f>IF(OR(D239="Samedi",D239="Dimanche"),"",Données!$C$3)</f>
        <v>0.35416666666666669</v>
      </c>
      <c r="F239" s="28">
        <f>IF(OR(D239="Samedi",D239="Dimanche"),"",Données!$D$3)</f>
        <v>0.51250000000000007</v>
      </c>
      <c r="G239" s="28">
        <f>IF(OR(D239="Samedi",D239="Dimanche"),"",Données!$E$3)</f>
        <v>0.53680555555555554</v>
      </c>
      <c r="H239" s="28" t="str">
        <f>IF(OR(D239="Samedi",D239="Dimanche"),"",Données!$F$3)</f>
        <v>16:41</v>
      </c>
      <c r="I239" s="20">
        <f t="shared" si="48"/>
        <v>0.31666666666666671</v>
      </c>
      <c r="J239" s="20">
        <f>IF(I239-Données!$C$2&gt;0,I239-Données!$C$2,0)</f>
        <v>5.5511151231257827E-17</v>
      </c>
      <c r="K239" s="26" t="str" cm="1">
        <f t="array" ref="K239">IF(OR(C239=$U$19:$U$31),"FERIE","")</f>
        <v/>
      </c>
      <c r="L239" s="22"/>
      <c r="M239" s="62"/>
      <c r="N239" s="62"/>
      <c r="O239" s="60"/>
      <c r="P239" s="61"/>
      <c r="Q239" s="61"/>
      <c r="R239" s="60"/>
    </row>
    <row r="240" spans="1:18" ht="14.1" customHeight="1" x14ac:dyDescent="0.2">
      <c r="A240" s="39"/>
      <c r="B240" s="40"/>
      <c r="C240" s="18">
        <f t="shared" si="45"/>
        <v>44792</v>
      </c>
      <c r="D240" s="21" t="str">
        <f t="shared" si="46"/>
        <v>Vendredi</v>
      </c>
      <c r="E240" s="28">
        <f>IF(OR(D240="Samedi",D240="Dimanche"),"",Données!$C$3)</f>
        <v>0.35416666666666669</v>
      </c>
      <c r="F240" s="28">
        <f>IF(OR(D240="Samedi",D240="Dimanche"),"",Données!$D$3)</f>
        <v>0.51250000000000007</v>
      </c>
      <c r="G240" s="28">
        <f>IF(OR(D240="Samedi",D240="Dimanche"),"",Données!$E$3)</f>
        <v>0.53680555555555554</v>
      </c>
      <c r="H240" s="28" t="str">
        <f>IF(OR(D240="Samedi",D240="Dimanche"),"",Données!$F$3)</f>
        <v>16:41</v>
      </c>
      <c r="I240" s="20">
        <f t="shared" si="48"/>
        <v>0.31666666666666671</v>
      </c>
      <c r="J240" s="20">
        <f>IF(I240-Données!$C$2&gt;0,I240-Données!$C$2,0)</f>
        <v>5.5511151231257827E-17</v>
      </c>
      <c r="K240" s="26" t="str" cm="1">
        <f t="array" ref="K240">IF(OR(C240=$U$19:$U$31),"FERIE","")</f>
        <v/>
      </c>
      <c r="L240" s="22"/>
      <c r="M240" s="62"/>
      <c r="N240" s="62"/>
      <c r="O240" s="60"/>
      <c r="P240" s="61"/>
      <c r="Q240" s="61"/>
      <c r="R240" s="60"/>
    </row>
    <row r="241" spans="1:18" ht="14.1" customHeight="1" x14ac:dyDescent="0.2">
      <c r="A241" s="39"/>
      <c r="B241" s="40"/>
      <c r="C241" s="18">
        <f t="shared" si="45"/>
        <v>44793</v>
      </c>
      <c r="D241" s="21" t="str">
        <f t="shared" si="46"/>
        <v>Samedi</v>
      </c>
      <c r="E241" s="28" t="str">
        <f>IF(OR(D241="Samedi",D241="Dimanche"),"",Données!$C$3)</f>
        <v/>
      </c>
      <c r="F241" s="28" t="str">
        <f>IF(OR(D241="Samedi",D241="Dimanche"),"",Données!$D$3)</f>
        <v/>
      </c>
      <c r="G241" s="28" t="str">
        <f>IF(OR(D241="Samedi",D241="Dimanche"),"",Données!$E$3)</f>
        <v/>
      </c>
      <c r="H241" s="28" t="str">
        <f>IF(OR(D241="Samedi",D241="Dimanche"),"",Données!$F$3)</f>
        <v/>
      </c>
      <c r="I241" s="20" t="str">
        <f t="shared" si="48"/>
        <v/>
      </c>
      <c r="J241" s="20"/>
      <c r="K241" s="26" t="str" cm="1">
        <f t="array" ref="K241">IF(OR(C241=$U$19:$U$31),"FERIE","")</f>
        <v/>
      </c>
      <c r="L241" s="22"/>
      <c r="M241" s="62"/>
      <c r="N241" s="62"/>
      <c r="O241" s="60"/>
      <c r="P241" s="61"/>
      <c r="Q241" s="61"/>
      <c r="R241" s="60"/>
    </row>
    <row r="242" spans="1:18" ht="14.1" customHeight="1" x14ac:dyDescent="0.2">
      <c r="A242" s="39"/>
      <c r="B242" s="40"/>
      <c r="C242" s="18">
        <f t="shared" si="45"/>
        <v>44794</v>
      </c>
      <c r="D242" s="21" t="str">
        <f t="shared" si="46"/>
        <v>Dimanche</v>
      </c>
      <c r="E242" s="28" t="str">
        <f>IF(OR(D242="Samedi",D242="Dimanche"),"",Données!$C$3)</f>
        <v/>
      </c>
      <c r="F242" s="28" t="str">
        <f>IF(OR(D242="Samedi",D242="Dimanche"),"",Données!$D$3)</f>
        <v/>
      </c>
      <c r="G242" s="28" t="str">
        <f>IF(OR(D242="Samedi",D242="Dimanche"),"",Données!$E$3)</f>
        <v/>
      </c>
      <c r="H242" s="28" t="str">
        <f>IF(OR(D242="Samedi",D242="Dimanche"),"",Données!$F$3)</f>
        <v/>
      </c>
      <c r="I242" s="20" t="str">
        <f t="shared" si="48"/>
        <v/>
      </c>
      <c r="J242" s="20">
        <f t="shared" si="40"/>
        <v>2.2204460492503131E-16</v>
      </c>
      <c r="K242" s="26" t="str" cm="1">
        <f t="array" ref="K242">IF(OR(C242=$U$19:$U$31),"FERIE","")</f>
        <v/>
      </c>
      <c r="L242" s="22">
        <f t="shared" ref="L242" si="54">IF(D242="Dimanche",SUM(I236:I242),"")</f>
        <v>1.2666666666666668</v>
      </c>
      <c r="M242" s="62"/>
      <c r="N242" s="62"/>
      <c r="O242" s="60"/>
      <c r="P242" s="61"/>
      <c r="Q242" s="61"/>
      <c r="R242" s="60"/>
    </row>
    <row r="243" spans="1:18" ht="14.1" customHeight="1" x14ac:dyDescent="0.2">
      <c r="A243" s="39"/>
      <c r="B243" s="40">
        <v>34</v>
      </c>
      <c r="C243" s="18">
        <f t="shared" si="45"/>
        <v>44795</v>
      </c>
      <c r="D243" s="21" t="str">
        <f t="shared" si="46"/>
        <v>Lundi</v>
      </c>
      <c r="E243" s="28">
        <f>IF(OR(D243="Samedi",D243="Dimanche"),"",Données!$C$3)</f>
        <v>0.35416666666666669</v>
      </c>
      <c r="F243" s="28">
        <f>IF(OR(D243="Samedi",D243="Dimanche"),"",Données!$D$3)</f>
        <v>0.51250000000000007</v>
      </c>
      <c r="G243" s="28">
        <f>IF(OR(D243="Samedi",D243="Dimanche"),"",Données!$E$3)</f>
        <v>0.53680555555555554</v>
      </c>
      <c r="H243" s="28" t="str">
        <f>IF(OR(D243="Samedi",D243="Dimanche"),"",Données!$F$3)</f>
        <v>16:41</v>
      </c>
      <c r="I243" s="20">
        <f t="shared" si="48"/>
        <v>0.31666666666666671</v>
      </c>
      <c r="J243" s="20">
        <f>IF(I243-Données!$C$2&gt;0,I243-Données!$C$2,0)</f>
        <v>5.5511151231257827E-17</v>
      </c>
      <c r="K243" s="26" t="str" cm="1">
        <f t="array" ref="K243">IF(OR(C243=$U$19:$U$31),"FERIE","")</f>
        <v/>
      </c>
      <c r="L243" s="22"/>
      <c r="M243" s="62"/>
      <c r="N243" s="62"/>
      <c r="O243" s="60"/>
      <c r="P243" s="61"/>
      <c r="Q243" s="61"/>
      <c r="R243" s="60"/>
    </row>
    <row r="244" spans="1:18" ht="14.1" customHeight="1" x14ac:dyDescent="0.2">
      <c r="A244" s="39"/>
      <c r="B244" s="40"/>
      <c r="C244" s="18">
        <f t="shared" si="45"/>
        <v>44796</v>
      </c>
      <c r="D244" s="21" t="str">
        <f t="shared" si="46"/>
        <v>Mardi</v>
      </c>
      <c r="E244" s="28">
        <f>IF(OR(D244="Samedi",D244="Dimanche"),"",Données!$C$3)</f>
        <v>0.35416666666666669</v>
      </c>
      <c r="F244" s="28">
        <f>IF(OR(D244="Samedi",D244="Dimanche"),"",Données!$D$3)</f>
        <v>0.51250000000000007</v>
      </c>
      <c r="G244" s="28">
        <f>IF(OR(D244="Samedi",D244="Dimanche"),"",Données!$E$3)</f>
        <v>0.53680555555555554</v>
      </c>
      <c r="H244" s="28" t="str">
        <f>IF(OR(D244="Samedi",D244="Dimanche"),"",Données!$F$3)</f>
        <v>16:41</v>
      </c>
      <c r="I244" s="20">
        <f t="shared" si="48"/>
        <v>0.31666666666666671</v>
      </c>
      <c r="J244" s="20">
        <f>IF(I244-Données!$C$2&gt;0,I244-Données!$C$2,0)</f>
        <v>5.5511151231257827E-17</v>
      </c>
      <c r="K244" s="26" t="str" cm="1">
        <f t="array" ref="K244">IF(OR(C244=$U$19:$U$31),"FERIE","")</f>
        <v/>
      </c>
      <c r="L244" s="22"/>
      <c r="M244" s="62"/>
      <c r="N244" s="62"/>
      <c r="O244" s="60"/>
      <c r="P244" s="61"/>
      <c r="Q244" s="61"/>
      <c r="R244" s="60"/>
    </row>
    <row r="245" spans="1:18" ht="14.1" customHeight="1" x14ac:dyDescent="0.2">
      <c r="A245" s="39"/>
      <c r="B245" s="40"/>
      <c r="C245" s="18">
        <f t="shared" si="45"/>
        <v>44797</v>
      </c>
      <c r="D245" s="21" t="str">
        <f t="shared" si="46"/>
        <v>Mercredi</v>
      </c>
      <c r="E245" s="28">
        <f>IF(OR(D245="Samedi",D245="Dimanche"),"",Données!$C$3)</f>
        <v>0.35416666666666669</v>
      </c>
      <c r="F245" s="28">
        <f>IF(OR(D245="Samedi",D245="Dimanche"),"",Données!$D$3)</f>
        <v>0.51250000000000007</v>
      </c>
      <c r="G245" s="28">
        <f>IF(OR(D245="Samedi",D245="Dimanche"),"",Données!$E$3)</f>
        <v>0.53680555555555554</v>
      </c>
      <c r="H245" s="28" t="str">
        <f>IF(OR(D245="Samedi",D245="Dimanche"),"",Données!$F$3)</f>
        <v>16:41</v>
      </c>
      <c r="I245" s="20">
        <f t="shared" si="48"/>
        <v>0.31666666666666671</v>
      </c>
      <c r="J245" s="20">
        <f>IF(I245-Données!$C$2&gt;0,I245-Données!$C$2,0)</f>
        <v>5.5511151231257827E-17</v>
      </c>
      <c r="K245" s="26" t="str" cm="1">
        <f t="array" ref="K245">IF(OR(C245=$U$19:$U$31),"FERIE","")</f>
        <v/>
      </c>
      <c r="L245" s="22"/>
      <c r="M245" s="62"/>
      <c r="N245" s="62"/>
      <c r="O245" s="60"/>
      <c r="P245" s="61"/>
      <c r="Q245" s="61"/>
      <c r="R245" s="60"/>
    </row>
    <row r="246" spans="1:18" ht="14.1" customHeight="1" x14ac:dyDescent="0.2">
      <c r="A246" s="39"/>
      <c r="B246" s="40"/>
      <c r="C246" s="18">
        <f t="shared" si="45"/>
        <v>44798</v>
      </c>
      <c r="D246" s="21" t="str">
        <f t="shared" si="46"/>
        <v>Jeudi</v>
      </c>
      <c r="E246" s="28">
        <f>IF(OR(D246="Samedi",D246="Dimanche"),"",Données!$C$3)</f>
        <v>0.35416666666666669</v>
      </c>
      <c r="F246" s="28">
        <f>IF(OR(D246="Samedi",D246="Dimanche"),"",Données!$D$3)</f>
        <v>0.51250000000000007</v>
      </c>
      <c r="G246" s="28">
        <f>IF(OR(D246="Samedi",D246="Dimanche"),"",Données!$E$3)</f>
        <v>0.53680555555555554</v>
      </c>
      <c r="H246" s="28" t="str">
        <f>IF(OR(D246="Samedi",D246="Dimanche"),"",Données!$F$3)</f>
        <v>16:41</v>
      </c>
      <c r="I246" s="20">
        <f t="shared" si="48"/>
        <v>0.31666666666666671</v>
      </c>
      <c r="J246" s="20">
        <f>IF(I246-Données!$C$2&gt;0,I246-Données!$C$2,0)</f>
        <v>5.5511151231257827E-17</v>
      </c>
      <c r="K246" s="26" t="str" cm="1">
        <f t="array" ref="K246">IF(OR(C246=$U$19:$U$31),"FERIE","")</f>
        <v/>
      </c>
      <c r="L246" s="22"/>
      <c r="M246" s="62"/>
      <c r="N246" s="62"/>
      <c r="O246" s="60"/>
      <c r="P246" s="61"/>
      <c r="Q246" s="61"/>
      <c r="R246" s="60"/>
    </row>
    <row r="247" spans="1:18" ht="14.1" customHeight="1" x14ac:dyDescent="0.2">
      <c r="A247" s="39"/>
      <c r="B247" s="40"/>
      <c r="C247" s="18">
        <f t="shared" si="45"/>
        <v>44799</v>
      </c>
      <c r="D247" s="21" t="str">
        <f t="shared" si="46"/>
        <v>Vendredi</v>
      </c>
      <c r="E247" s="28">
        <f>IF(OR(D247="Samedi",D247="Dimanche"),"",Données!$C$3)</f>
        <v>0.35416666666666669</v>
      </c>
      <c r="F247" s="28">
        <f>IF(OR(D247="Samedi",D247="Dimanche"),"",Données!$D$3)</f>
        <v>0.51250000000000007</v>
      </c>
      <c r="G247" s="28">
        <f>IF(OR(D247="Samedi",D247="Dimanche"),"",Données!$E$3)</f>
        <v>0.53680555555555554</v>
      </c>
      <c r="H247" s="28" t="str">
        <f>IF(OR(D247="Samedi",D247="Dimanche"),"",Données!$F$3)</f>
        <v>16:41</v>
      </c>
      <c r="I247" s="20">
        <f t="shared" si="48"/>
        <v>0.31666666666666671</v>
      </c>
      <c r="J247" s="20">
        <f>IF(I247-Données!$C$2&gt;0,I247-Données!$C$2,0)</f>
        <v>5.5511151231257827E-17</v>
      </c>
      <c r="K247" s="26" t="str" cm="1">
        <f t="array" ref="K247">IF(OR(C247=$U$19:$U$31),"FERIE","")</f>
        <v/>
      </c>
      <c r="L247" s="22"/>
      <c r="M247" s="62"/>
      <c r="N247" s="62"/>
      <c r="O247" s="60"/>
      <c r="P247" s="61"/>
      <c r="Q247" s="61"/>
      <c r="R247" s="60"/>
    </row>
    <row r="248" spans="1:18" ht="14.1" customHeight="1" x14ac:dyDescent="0.2">
      <c r="A248" s="39"/>
      <c r="B248" s="40"/>
      <c r="C248" s="18">
        <f t="shared" si="45"/>
        <v>44800</v>
      </c>
      <c r="D248" s="21" t="str">
        <f t="shared" si="46"/>
        <v>Samedi</v>
      </c>
      <c r="E248" s="28" t="str">
        <f>IF(OR(D248="Samedi",D248="Dimanche"),"",Données!$C$3)</f>
        <v/>
      </c>
      <c r="F248" s="28" t="str">
        <f>IF(OR(D248="Samedi",D248="Dimanche"),"",Données!$D$3)</f>
        <v/>
      </c>
      <c r="G248" s="28" t="str">
        <f>IF(OR(D248="Samedi",D248="Dimanche"),"",Données!$E$3)</f>
        <v/>
      </c>
      <c r="H248" s="28" t="str">
        <f>IF(OR(D248="Samedi",D248="Dimanche"),"",Données!$F$3)</f>
        <v/>
      </c>
      <c r="I248" s="20" t="str">
        <f t="shared" si="48"/>
        <v/>
      </c>
      <c r="J248" s="20"/>
      <c r="K248" s="26" t="str" cm="1">
        <f t="array" ref="K248">IF(OR(C248=$U$19:$U$31),"FERIE","")</f>
        <v/>
      </c>
      <c r="L248" s="22"/>
      <c r="M248" s="62"/>
      <c r="N248" s="62"/>
      <c r="O248" s="60"/>
      <c r="P248" s="61"/>
      <c r="Q248" s="61"/>
      <c r="R248" s="60"/>
    </row>
    <row r="249" spans="1:18" ht="14.1" customHeight="1" x14ac:dyDescent="0.2">
      <c r="A249" s="39"/>
      <c r="B249" s="40"/>
      <c r="C249" s="18">
        <f t="shared" si="45"/>
        <v>44801</v>
      </c>
      <c r="D249" s="21" t="str">
        <f t="shared" si="46"/>
        <v>Dimanche</v>
      </c>
      <c r="E249" s="28" t="str">
        <f>IF(OR(D249="Samedi",D249="Dimanche"),"",Données!$C$3)</f>
        <v/>
      </c>
      <c r="F249" s="28" t="str">
        <f>IF(OR(D249="Samedi",D249="Dimanche"),"",Données!$D$3)</f>
        <v/>
      </c>
      <c r="G249" s="28" t="str">
        <f>IF(OR(D249="Samedi",D249="Dimanche"),"",Données!$E$3)</f>
        <v/>
      </c>
      <c r="H249" s="28" t="str">
        <f>IF(OR(D249="Samedi",D249="Dimanche"),"",Données!$F$3)</f>
        <v/>
      </c>
      <c r="I249" s="20" t="str">
        <f t="shared" si="48"/>
        <v/>
      </c>
      <c r="J249" s="20">
        <f t="shared" si="40"/>
        <v>2.7755575615628914E-16</v>
      </c>
      <c r="K249" s="26" t="str" cm="1">
        <f t="array" ref="K249">IF(OR(C249=$U$19:$U$31),"FERIE","")</f>
        <v/>
      </c>
      <c r="L249" s="22">
        <f t="shared" ref="L249" si="55">IF(D249="Dimanche",SUM(I243:I249),"")</f>
        <v>1.5833333333333335</v>
      </c>
      <c r="M249" s="62"/>
      <c r="N249" s="62"/>
      <c r="O249" s="60"/>
      <c r="P249" s="61"/>
      <c r="Q249" s="61"/>
      <c r="R249" s="60"/>
    </row>
    <row r="250" spans="1:18" ht="14.1" customHeight="1" x14ac:dyDescent="0.2">
      <c r="A250" s="39"/>
      <c r="B250" s="40">
        <v>35</v>
      </c>
      <c r="C250" s="18">
        <f t="shared" si="45"/>
        <v>44802</v>
      </c>
      <c r="D250" s="21" t="str">
        <f t="shared" si="46"/>
        <v>Lundi</v>
      </c>
      <c r="E250" s="28">
        <f>IF(OR(D250="Samedi",D250="Dimanche"),"",Données!$C$3)</f>
        <v>0.35416666666666669</v>
      </c>
      <c r="F250" s="28">
        <f>IF(OR(D250="Samedi",D250="Dimanche"),"",Données!$D$3)</f>
        <v>0.51250000000000007</v>
      </c>
      <c r="G250" s="28">
        <f>IF(OR(D250="Samedi",D250="Dimanche"),"",Données!$E$3)</f>
        <v>0.53680555555555554</v>
      </c>
      <c r="H250" s="28" t="str">
        <f>IF(OR(D250="Samedi",D250="Dimanche"),"",Données!$F$3)</f>
        <v>16:41</v>
      </c>
      <c r="I250" s="20">
        <f t="shared" si="48"/>
        <v>0.31666666666666671</v>
      </c>
      <c r="J250" s="20">
        <f>IF(I250-Données!$C$2&gt;0,I250-Données!$C$2,0)</f>
        <v>5.5511151231257827E-17</v>
      </c>
      <c r="K250" s="26" t="str" cm="1">
        <f t="array" ref="K250">IF(OR(C250=$U$19:$U$31),"FERIE","")</f>
        <v/>
      </c>
      <c r="L250" s="22"/>
      <c r="M250" s="62"/>
      <c r="N250" s="62"/>
      <c r="O250" s="60"/>
      <c r="P250" s="61"/>
      <c r="Q250" s="61"/>
      <c r="R250" s="60"/>
    </row>
    <row r="251" spans="1:18" ht="14.1" customHeight="1" x14ac:dyDescent="0.2">
      <c r="A251" s="39"/>
      <c r="B251" s="40"/>
      <c r="C251" s="18">
        <f t="shared" si="45"/>
        <v>44803</v>
      </c>
      <c r="D251" s="21" t="str">
        <f t="shared" si="46"/>
        <v>Mardi</v>
      </c>
      <c r="E251" s="28">
        <f>IF(OR(D251="Samedi",D251="Dimanche"),"",Données!$C$3)</f>
        <v>0.35416666666666669</v>
      </c>
      <c r="F251" s="28">
        <f>IF(OR(D251="Samedi",D251="Dimanche"),"",Données!$D$3)</f>
        <v>0.51250000000000007</v>
      </c>
      <c r="G251" s="28">
        <f>IF(OR(D251="Samedi",D251="Dimanche"),"",Données!$E$3)</f>
        <v>0.53680555555555554</v>
      </c>
      <c r="H251" s="28" t="str">
        <f>IF(OR(D251="Samedi",D251="Dimanche"),"",Données!$F$3)</f>
        <v>16:41</v>
      </c>
      <c r="I251" s="20">
        <f t="shared" si="48"/>
        <v>0.31666666666666671</v>
      </c>
      <c r="J251" s="20">
        <f>IF(I251-Données!$C$2&gt;0,I251-Données!$C$2,0)</f>
        <v>5.5511151231257827E-17</v>
      </c>
      <c r="K251" s="26" t="str" cm="1">
        <f t="array" ref="K251">IF(OR(C251=$U$19:$U$31),"FERIE","")</f>
        <v/>
      </c>
      <c r="L251" s="22"/>
      <c r="M251" s="62"/>
      <c r="N251" s="62"/>
      <c r="O251" s="60"/>
      <c r="P251" s="61"/>
      <c r="Q251" s="61"/>
      <c r="R251" s="60"/>
    </row>
    <row r="252" spans="1:18" ht="14.1" customHeight="1" x14ac:dyDescent="0.2">
      <c r="A252" s="39"/>
      <c r="B252" s="40"/>
      <c r="C252" s="18">
        <f t="shared" si="45"/>
        <v>44804</v>
      </c>
      <c r="D252" s="21" t="str">
        <f t="shared" si="46"/>
        <v>Mercredi</v>
      </c>
      <c r="E252" s="28">
        <f>IF(OR(D252="Samedi",D252="Dimanche"),"",Données!$C$3)</f>
        <v>0.35416666666666669</v>
      </c>
      <c r="F252" s="28">
        <f>IF(OR(D252="Samedi",D252="Dimanche"),"",Données!$D$3)</f>
        <v>0.51250000000000007</v>
      </c>
      <c r="G252" s="28">
        <f>IF(OR(D252="Samedi",D252="Dimanche"),"",Données!$E$3)</f>
        <v>0.53680555555555554</v>
      </c>
      <c r="H252" s="28" t="str">
        <f>IF(OR(D252="Samedi",D252="Dimanche"),"",Données!$F$3)</f>
        <v>16:41</v>
      </c>
      <c r="I252" s="20">
        <f t="shared" si="48"/>
        <v>0.31666666666666671</v>
      </c>
      <c r="J252" s="20">
        <f>IF(I252-Données!$C$2&gt;0,I252-Données!$C$2,0)</f>
        <v>5.5511151231257827E-17</v>
      </c>
      <c r="K252" s="26" t="str" cm="1">
        <f t="array" ref="K252">IF(OR(C252=$U$19:$U$31),"FERIE","")</f>
        <v/>
      </c>
      <c r="L252" s="22"/>
      <c r="M252" s="62"/>
      <c r="N252" s="62"/>
      <c r="O252" s="60"/>
      <c r="P252" s="61"/>
      <c r="Q252" s="61"/>
      <c r="R252" s="60"/>
    </row>
    <row r="253" spans="1:18" ht="14.1" customHeight="1" x14ac:dyDescent="0.2">
      <c r="A253" s="39" t="str">
        <f t="shared" ref="A253" si="56">VLOOKUP(MONTH($C253),$V$8:$W$19,2,0)</f>
        <v>SEPTEMBRE</v>
      </c>
      <c r="B253" s="40"/>
      <c r="C253" s="18">
        <f t="shared" si="45"/>
        <v>44805</v>
      </c>
      <c r="D253" s="21" t="str">
        <f t="shared" si="46"/>
        <v>Jeudi</v>
      </c>
      <c r="E253" s="28">
        <f>IF(OR(D253="Samedi",D253="Dimanche"),"",Données!$C$3)</f>
        <v>0.35416666666666669</v>
      </c>
      <c r="F253" s="28">
        <f>IF(OR(D253="Samedi",D253="Dimanche"),"",Données!$D$3)</f>
        <v>0.51250000000000007</v>
      </c>
      <c r="G253" s="28">
        <f>IF(OR(D253="Samedi",D253="Dimanche"),"",Données!$E$3)</f>
        <v>0.53680555555555554</v>
      </c>
      <c r="H253" s="28" t="str">
        <f>IF(OR(D253="Samedi",D253="Dimanche"),"",Données!$F$3)</f>
        <v>16:41</v>
      </c>
      <c r="I253" s="20">
        <f t="shared" si="48"/>
        <v>0.31666666666666671</v>
      </c>
      <c r="J253" s="20">
        <f>IF(I253-Données!$C$2&gt;0,I253-Données!$C$2,0)</f>
        <v>5.5511151231257827E-17</v>
      </c>
      <c r="K253" s="26" t="str" cm="1">
        <f t="array" ref="K253">IF(OR(C253=$U$19:$U$31),"FERIE","")</f>
        <v/>
      </c>
      <c r="L253" s="22"/>
      <c r="M253" s="62">
        <f>SUMIF(K253:K282,"HCR",J253:J282)</f>
        <v>0</v>
      </c>
      <c r="N253" s="62">
        <f>SUMIF(K253:K282,"HPL",J253:J282)</f>
        <v>0</v>
      </c>
      <c r="O253" s="60">
        <f>N253*24</f>
        <v>0</v>
      </c>
      <c r="P253" s="61"/>
      <c r="Q253" s="61"/>
      <c r="R253" s="60">
        <f>O253-(P253+Q253)</f>
        <v>0</v>
      </c>
    </row>
    <row r="254" spans="1:18" ht="14.1" customHeight="1" x14ac:dyDescent="0.2">
      <c r="A254" s="39"/>
      <c r="B254" s="40"/>
      <c r="C254" s="18">
        <f t="shared" si="45"/>
        <v>44806</v>
      </c>
      <c r="D254" s="21" t="str">
        <f t="shared" si="46"/>
        <v>Vendredi</v>
      </c>
      <c r="E254" s="28">
        <f>IF(OR(D254="Samedi",D254="Dimanche"),"",Données!$C$3)</f>
        <v>0.35416666666666669</v>
      </c>
      <c r="F254" s="28">
        <f>IF(OR(D254="Samedi",D254="Dimanche"),"",Données!$D$3)</f>
        <v>0.51250000000000007</v>
      </c>
      <c r="G254" s="28">
        <f>IF(OR(D254="Samedi",D254="Dimanche"),"",Données!$E$3)</f>
        <v>0.53680555555555554</v>
      </c>
      <c r="H254" s="28" t="str">
        <f>IF(OR(D254="Samedi",D254="Dimanche"),"",Données!$F$3)</f>
        <v>16:41</v>
      </c>
      <c r="I254" s="20">
        <f t="shared" si="48"/>
        <v>0.31666666666666671</v>
      </c>
      <c r="J254" s="20">
        <f>IF(I254-Données!$C$2&gt;0,I254-Données!$C$2,0)</f>
        <v>5.5511151231257827E-17</v>
      </c>
      <c r="K254" s="26" t="str" cm="1">
        <f t="array" ref="K254">IF(OR(C254=$U$19:$U$31),"FERIE","")</f>
        <v/>
      </c>
      <c r="L254" s="22"/>
      <c r="M254" s="62"/>
      <c r="N254" s="62"/>
      <c r="O254" s="60"/>
      <c r="P254" s="61"/>
      <c r="Q254" s="61"/>
      <c r="R254" s="60"/>
    </row>
    <row r="255" spans="1:18" ht="14.1" customHeight="1" x14ac:dyDescent="0.2">
      <c r="A255" s="39"/>
      <c r="B255" s="40"/>
      <c r="C255" s="18">
        <f t="shared" si="45"/>
        <v>44807</v>
      </c>
      <c r="D255" s="21" t="str">
        <f t="shared" si="46"/>
        <v>Samedi</v>
      </c>
      <c r="E255" s="28" t="str">
        <f>IF(OR(D255="Samedi",D255="Dimanche"),"",Données!$C$3)</f>
        <v/>
      </c>
      <c r="F255" s="28" t="str">
        <f>IF(OR(D255="Samedi",D255="Dimanche"),"",Données!$D$3)</f>
        <v/>
      </c>
      <c r="G255" s="28" t="str">
        <f>IF(OR(D255="Samedi",D255="Dimanche"),"",Données!$E$3)</f>
        <v/>
      </c>
      <c r="H255" s="28" t="str">
        <f>IF(OR(D255="Samedi",D255="Dimanche"),"",Données!$F$3)</f>
        <v/>
      </c>
      <c r="I255" s="20" t="str">
        <f t="shared" si="48"/>
        <v/>
      </c>
      <c r="J255" s="20"/>
      <c r="K255" s="26" t="str" cm="1">
        <f t="array" ref="K255">IF(OR(C255=$U$19:$U$31),"FERIE","")</f>
        <v/>
      </c>
      <c r="L255" s="22"/>
      <c r="M255" s="62"/>
      <c r="N255" s="62"/>
      <c r="O255" s="60"/>
      <c r="P255" s="61"/>
      <c r="Q255" s="61"/>
      <c r="R255" s="60"/>
    </row>
    <row r="256" spans="1:18" ht="14.1" customHeight="1" x14ac:dyDescent="0.2">
      <c r="A256" s="39"/>
      <c r="B256" s="40"/>
      <c r="C256" s="18">
        <f t="shared" si="45"/>
        <v>44808</v>
      </c>
      <c r="D256" s="21" t="str">
        <f t="shared" si="46"/>
        <v>Dimanche</v>
      </c>
      <c r="E256" s="28" t="str">
        <f>IF(OR(D256="Samedi",D256="Dimanche"),"",Données!$C$3)</f>
        <v/>
      </c>
      <c r="F256" s="28" t="str">
        <f>IF(OR(D256="Samedi",D256="Dimanche"),"",Données!$D$3)</f>
        <v/>
      </c>
      <c r="G256" s="28" t="str">
        <f>IF(OR(D256="Samedi",D256="Dimanche"),"",Données!$E$3)</f>
        <v/>
      </c>
      <c r="H256" s="28" t="str">
        <f>IF(OR(D256="Samedi",D256="Dimanche"),"",Données!$F$3)</f>
        <v/>
      </c>
      <c r="I256" s="20" t="str">
        <f t="shared" si="48"/>
        <v/>
      </c>
      <c r="J256" s="20">
        <f t="shared" ref="J256:J319" si="57">IF(D256="Dimanche",SUM(J250:J254),"")</f>
        <v>2.7755575615628914E-16</v>
      </c>
      <c r="K256" s="26" t="str" cm="1">
        <f t="array" ref="K256">IF(OR(C256=$U$19:$U$31),"FERIE","")</f>
        <v/>
      </c>
      <c r="L256" s="22">
        <f t="shared" ref="L256" si="58">IF(D256="Dimanche",SUM(I250:I256),"")</f>
        <v>1.5833333333333335</v>
      </c>
      <c r="M256" s="62"/>
      <c r="N256" s="62"/>
      <c r="O256" s="60"/>
      <c r="P256" s="61"/>
      <c r="Q256" s="61"/>
      <c r="R256" s="60"/>
    </row>
    <row r="257" spans="1:18" ht="14.1" customHeight="1" x14ac:dyDescent="0.2">
      <c r="A257" s="39"/>
      <c r="B257" s="40">
        <v>36</v>
      </c>
      <c r="C257" s="18">
        <f t="shared" si="45"/>
        <v>44809</v>
      </c>
      <c r="D257" s="21" t="str">
        <f t="shared" si="46"/>
        <v>Lundi</v>
      </c>
      <c r="E257" s="28">
        <f>IF(OR(D257="Samedi",D257="Dimanche"),"",Données!$C$3)</f>
        <v>0.35416666666666669</v>
      </c>
      <c r="F257" s="28">
        <f>IF(OR(D257="Samedi",D257="Dimanche"),"",Données!$D$3)</f>
        <v>0.51250000000000007</v>
      </c>
      <c r="G257" s="28">
        <f>IF(OR(D257="Samedi",D257="Dimanche"),"",Données!$E$3)</f>
        <v>0.53680555555555554</v>
      </c>
      <c r="H257" s="28" t="str">
        <f>IF(OR(D257="Samedi",D257="Dimanche"),"",Données!$F$3)</f>
        <v>16:41</v>
      </c>
      <c r="I257" s="20">
        <f t="shared" si="48"/>
        <v>0.31666666666666671</v>
      </c>
      <c r="J257" s="20">
        <f>IF(I257-Données!$C$2&gt;0,I257-Données!$C$2,0)</f>
        <v>5.5511151231257827E-17</v>
      </c>
      <c r="K257" s="26" t="str" cm="1">
        <f t="array" ref="K257">IF(OR(C257=$U$19:$U$31),"FERIE","")</f>
        <v/>
      </c>
      <c r="L257" s="22"/>
      <c r="M257" s="62"/>
      <c r="N257" s="62"/>
      <c r="O257" s="60"/>
      <c r="P257" s="61"/>
      <c r="Q257" s="61"/>
      <c r="R257" s="60"/>
    </row>
    <row r="258" spans="1:18" ht="14.1" customHeight="1" x14ac:dyDescent="0.2">
      <c r="A258" s="39"/>
      <c r="B258" s="40"/>
      <c r="C258" s="18">
        <f t="shared" si="45"/>
        <v>44810</v>
      </c>
      <c r="D258" s="21" t="str">
        <f t="shared" si="46"/>
        <v>Mardi</v>
      </c>
      <c r="E258" s="28">
        <f>IF(OR(D258="Samedi",D258="Dimanche"),"",Données!$C$3)</f>
        <v>0.35416666666666669</v>
      </c>
      <c r="F258" s="28">
        <f>IF(OR(D258="Samedi",D258="Dimanche"),"",Données!$D$3)</f>
        <v>0.51250000000000007</v>
      </c>
      <c r="G258" s="28">
        <f>IF(OR(D258="Samedi",D258="Dimanche"),"",Données!$E$3)</f>
        <v>0.53680555555555554</v>
      </c>
      <c r="H258" s="28" t="str">
        <f>IF(OR(D258="Samedi",D258="Dimanche"),"",Données!$F$3)</f>
        <v>16:41</v>
      </c>
      <c r="I258" s="20">
        <f t="shared" si="48"/>
        <v>0.31666666666666671</v>
      </c>
      <c r="J258" s="20">
        <f>IF(I258-Données!$C$2&gt;0,I258-Données!$C$2,0)</f>
        <v>5.5511151231257827E-17</v>
      </c>
      <c r="K258" s="26" t="str" cm="1">
        <f t="array" ref="K258">IF(OR(C258=$U$19:$U$31),"FERIE","")</f>
        <v/>
      </c>
      <c r="L258" s="22"/>
      <c r="M258" s="62"/>
      <c r="N258" s="62"/>
      <c r="O258" s="60"/>
      <c r="P258" s="61"/>
      <c r="Q258" s="61"/>
      <c r="R258" s="60"/>
    </row>
    <row r="259" spans="1:18" ht="14.1" customHeight="1" x14ac:dyDescent="0.2">
      <c r="A259" s="39"/>
      <c r="B259" s="40"/>
      <c r="C259" s="18">
        <f t="shared" si="45"/>
        <v>44811</v>
      </c>
      <c r="D259" s="21" t="str">
        <f t="shared" si="46"/>
        <v>Mercredi</v>
      </c>
      <c r="E259" s="28">
        <f>IF(OR(D259="Samedi",D259="Dimanche"),"",Données!$C$3)</f>
        <v>0.35416666666666669</v>
      </c>
      <c r="F259" s="28">
        <f>IF(OR(D259="Samedi",D259="Dimanche"),"",Données!$D$3)</f>
        <v>0.51250000000000007</v>
      </c>
      <c r="G259" s="28">
        <f>IF(OR(D259="Samedi",D259="Dimanche"),"",Données!$E$3)</f>
        <v>0.53680555555555554</v>
      </c>
      <c r="H259" s="28" t="str">
        <f>IF(OR(D259="Samedi",D259="Dimanche"),"",Données!$F$3)</f>
        <v>16:41</v>
      </c>
      <c r="I259" s="20">
        <f t="shared" si="48"/>
        <v>0.31666666666666671</v>
      </c>
      <c r="J259" s="20">
        <f>IF(I259-Données!$C$2&gt;0,I259-Données!$C$2,0)</f>
        <v>5.5511151231257827E-17</v>
      </c>
      <c r="K259" s="26" t="str" cm="1">
        <f t="array" ref="K259">IF(OR(C259=$U$19:$U$31),"FERIE","")</f>
        <v/>
      </c>
      <c r="L259" s="22"/>
      <c r="M259" s="62"/>
      <c r="N259" s="62"/>
      <c r="O259" s="60"/>
      <c r="P259" s="61"/>
      <c r="Q259" s="61"/>
      <c r="R259" s="60"/>
    </row>
    <row r="260" spans="1:18" ht="14.1" customHeight="1" x14ac:dyDescent="0.2">
      <c r="A260" s="39"/>
      <c r="B260" s="40"/>
      <c r="C260" s="18">
        <f t="shared" si="45"/>
        <v>44812</v>
      </c>
      <c r="D260" s="21" t="str">
        <f t="shared" si="46"/>
        <v>Jeudi</v>
      </c>
      <c r="E260" s="28">
        <f>IF(OR(D260="Samedi",D260="Dimanche"),"",Données!$C$3)</f>
        <v>0.35416666666666669</v>
      </c>
      <c r="F260" s="28">
        <f>IF(OR(D260="Samedi",D260="Dimanche"),"",Données!$D$3)</f>
        <v>0.51250000000000007</v>
      </c>
      <c r="G260" s="28">
        <f>IF(OR(D260="Samedi",D260="Dimanche"),"",Données!$E$3)</f>
        <v>0.53680555555555554</v>
      </c>
      <c r="H260" s="28" t="str">
        <f>IF(OR(D260="Samedi",D260="Dimanche"),"",Données!$F$3)</f>
        <v>16:41</v>
      </c>
      <c r="I260" s="20">
        <f t="shared" si="48"/>
        <v>0.31666666666666671</v>
      </c>
      <c r="J260" s="20">
        <f>IF(I260-Données!$C$2&gt;0,I260-Données!$C$2,0)</f>
        <v>5.5511151231257827E-17</v>
      </c>
      <c r="K260" s="26" t="str" cm="1">
        <f t="array" ref="K260">IF(OR(C260=$U$19:$U$31),"FERIE","")</f>
        <v/>
      </c>
      <c r="L260" s="22"/>
      <c r="M260" s="62"/>
      <c r="N260" s="62"/>
      <c r="O260" s="60"/>
      <c r="P260" s="61"/>
      <c r="Q260" s="61"/>
      <c r="R260" s="60"/>
    </row>
    <row r="261" spans="1:18" ht="14.1" customHeight="1" x14ac:dyDescent="0.2">
      <c r="A261" s="39"/>
      <c r="B261" s="40"/>
      <c r="C261" s="18">
        <f t="shared" si="45"/>
        <v>44813</v>
      </c>
      <c r="D261" s="21" t="str">
        <f t="shared" si="46"/>
        <v>Vendredi</v>
      </c>
      <c r="E261" s="28">
        <f>IF(OR(D261="Samedi",D261="Dimanche"),"",Données!$C$3)</f>
        <v>0.35416666666666669</v>
      </c>
      <c r="F261" s="28">
        <f>IF(OR(D261="Samedi",D261="Dimanche"),"",Données!$D$3)</f>
        <v>0.51250000000000007</v>
      </c>
      <c r="G261" s="28">
        <f>IF(OR(D261="Samedi",D261="Dimanche"),"",Données!$E$3)</f>
        <v>0.53680555555555554</v>
      </c>
      <c r="H261" s="28" t="str">
        <f>IF(OR(D261="Samedi",D261="Dimanche"),"",Données!$F$3)</f>
        <v>16:41</v>
      </c>
      <c r="I261" s="20">
        <f t="shared" si="48"/>
        <v>0.31666666666666671</v>
      </c>
      <c r="J261" s="20">
        <f>IF(I261-Données!$C$2&gt;0,I261-Données!$C$2,0)</f>
        <v>5.5511151231257827E-17</v>
      </c>
      <c r="K261" s="26" t="str" cm="1">
        <f t="array" ref="K261">IF(OR(C261=$U$19:$U$31),"FERIE","")</f>
        <v/>
      </c>
      <c r="L261" s="22"/>
      <c r="M261" s="62"/>
      <c r="N261" s="62"/>
      <c r="O261" s="60"/>
      <c r="P261" s="61"/>
      <c r="Q261" s="61"/>
      <c r="R261" s="60"/>
    </row>
    <row r="262" spans="1:18" ht="14.1" customHeight="1" x14ac:dyDescent="0.2">
      <c r="A262" s="39"/>
      <c r="B262" s="40"/>
      <c r="C262" s="18">
        <f t="shared" si="45"/>
        <v>44814</v>
      </c>
      <c r="D262" s="21" t="str">
        <f t="shared" si="46"/>
        <v>Samedi</v>
      </c>
      <c r="E262" s="28" t="str">
        <f>IF(OR(D262="Samedi",D262="Dimanche"),"",Données!$C$3)</f>
        <v/>
      </c>
      <c r="F262" s="28" t="str">
        <f>IF(OR(D262="Samedi",D262="Dimanche"),"",Données!$D$3)</f>
        <v/>
      </c>
      <c r="G262" s="28" t="str">
        <f>IF(OR(D262="Samedi",D262="Dimanche"),"",Données!$E$3)</f>
        <v/>
      </c>
      <c r="H262" s="28" t="str">
        <f>IF(OR(D262="Samedi",D262="Dimanche"),"",Données!$F$3)</f>
        <v/>
      </c>
      <c r="I262" s="20" t="str">
        <f t="shared" si="48"/>
        <v/>
      </c>
      <c r="J262" s="20"/>
      <c r="K262" s="26" t="str" cm="1">
        <f t="array" ref="K262">IF(OR(C262=$U$19:$U$31),"FERIE","")</f>
        <v/>
      </c>
      <c r="L262" s="22"/>
      <c r="M262" s="62"/>
      <c r="N262" s="62"/>
      <c r="O262" s="60"/>
      <c r="P262" s="61"/>
      <c r="Q262" s="61"/>
      <c r="R262" s="60"/>
    </row>
    <row r="263" spans="1:18" ht="14.1" customHeight="1" x14ac:dyDescent="0.2">
      <c r="A263" s="39"/>
      <c r="B263" s="40"/>
      <c r="C263" s="18">
        <f t="shared" si="45"/>
        <v>44815</v>
      </c>
      <c r="D263" s="21" t="str">
        <f t="shared" si="46"/>
        <v>Dimanche</v>
      </c>
      <c r="E263" s="28" t="str">
        <f>IF(OR(D263="Samedi",D263="Dimanche"),"",Données!$C$3)</f>
        <v/>
      </c>
      <c r="F263" s="28" t="str">
        <f>IF(OR(D263="Samedi",D263="Dimanche"),"",Données!$D$3)</f>
        <v/>
      </c>
      <c r="G263" s="28" t="str">
        <f>IF(OR(D263="Samedi",D263="Dimanche"),"",Données!$E$3)</f>
        <v/>
      </c>
      <c r="H263" s="28" t="str">
        <f>IF(OR(D263="Samedi",D263="Dimanche"),"",Données!$F$3)</f>
        <v/>
      </c>
      <c r="I263" s="20" t="str">
        <f t="shared" si="48"/>
        <v/>
      </c>
      <c r="J263" s="20">
        <f t="shared" si="57"/>
        <v>2.7755575615628914E-16</v>
      </c>
      <c r="K263" s="26" t="str" cm="1">
        <f t="array" ref="K263">IF(OR(C263=$U$19:$U$31),"FERIE","")</f>
        <v/>
      </c>
      <c r="L263" s="22">
        <f t="shared" ref="L263" si="59">IF(D263="Dimanche",SUM(I257:I263),"")</f>
        <v>1.5833333333333335</v>
      </c>
      <c r="M263" s="62"/>
      <c r="N263" s="62"/>
      <c r="O263" s="60"/>
      <c r="P263" s="61"/>
      <c r="Q263" s="61"/>
      <c r="R263" s="60"/>
    </row>
    <row r="264" spans="1:18" ht="14.1" customHeight="1" x14ac:dyDescent="0.2">
      <c r="A264" s="39"/>
      <c r="B264" s="40">
        <v>37</v>
      </c>
      <c r="C264" s="18">
        <f t="shared" si="45"/>
        <v>44816</v>
      </c>
      <c r="D264" s="21" t="str">
        <f t="shared" si="46"/>
        <v>Lundi</v>
      </c>
      <c r="E264" s="28">
        <f>IF(OR(D264="Samedi",D264="Dimanche"),"",Données!$C$3)</f>
        <v>0.35416666666666669</v>
      </c>
      <c r="F264" s="28">
        <f>IF(OR(D264="Samedi",D264="Dimanche"),"",Données!$D$3)</f>
        <v>0.51250000000000007</v>
      </c>
      <c r="G264" s="28">
        <f>IF(OR(D264="Samedi",D264="Dimanche"),"",Données!$E$3)</f>
        <v>0.53680555555555554</v>
      </c>
      <c r="H264" s="28" t="str">
        <f>IF(OR(D264="Samedi",D264="Dimanche"),"",Données!$F$3)</f>
        <v>16:41</v>
      </c>
      <c r="I264" s="20">
        <f t="shared" si="48"/>
        <v>0.31666666666666671</v>
      </c>
      <c r="J264" s="20">
        <f>IF(I264-Données!$C$2&gt;0,I264-Données!$C$2,0)</f>
        <v>5.5511151231257827E-17</v>
      </c>
      <c r="K264" s="26" t="str" cm="1">
        <f t="array" ref="K264">IF(OR(C264=$U$19:$U$31),"FERIE","")</f>
        <v/>
      </c>
      <c r="L264" s="22"/>
      <c r="M264" s="62"/>
      <c r="N264" s="62"/>
      <c r="O264" s="60"/>
      <c r="P264" s="61"/>
      <c r="Q264" s="61"/>
      <c r="R264" s="60"/>
    </row>
    <row r="265" spans="1:18" ht="14.1" customHeight="1" x14ac:dyDescent="0.2">
      <c r="A265" s="39"/>
      <c r="B265" s="40"/>
      <c r="C265" s="18">
        <f t="shared" si="45"/>
        <v>44817</v>
      </c>
      <c r="D265" s="21" t="str">
        <f t="shared" si="46"/>
        <v>Mardi</v>
      </c>
      <c r="E265" s="28">
        <f>IF(OR(D265="Samedi",D265="Dimanche"),"",Données!$C$3)</f>
        <v>0.35416666666666669</v>
      </c>
      <c r="F265" s="28">
        <f>IF(OR(D265="Samedi",D265="Dimanche"),"",Données!$D$3)</f>
        <v>0.51250000000000007</v>
      </c>
      <c r="G265" s="28">
        <f>IF(OR(D265="Samedi",D265="Dimanche"),"",Données!$E$3)</f>
        <v>0.53680555555555554</v>
      </c>
      <c r="H265" s="28" t="str">
        <f>IF(OR(D265="Samedi",D265="Dimanche"),"",Données!$F$3)</f>
        <v>16:41</v>
      </c>
      <c r="I265" s="20">
        <f t="shared" si="48"/>
        <v>0.31666666666666671</v>
      </c>
      <c r="J265" s="20">
        <f>IF(I265-Données!$C$2&gt;0,I265-Données!$C$2,0)</f>
        <v>5.5511151231257827E-17</v>
      </c>
      <c r="K265" s="26" t="str" cm="1">
        <f t="array" ref="K265">IF(OR(C265=$U$19:$U$31),"FERIE","")</f>
        <v/>
      </c>
      <c r="L265" s="22"/>
      <c r="M265" s="62"/>
      <c r="N265" s="62"/>
      <c r="O265" s="60"/>
      <c r="P265" s="61"/>
      <c r="Q265" s="61"/>
      <c r="R265" s="60"/>
    </row>
    <row r="266" spans="1:18" ht="14.1" customHeight="1" x14ac:dyDescent="0.2">
      <c r="A266" s="39"/>
      <c r="B266" s="40"/>
      <c r="C266" s="18">
        <f t="shared" si="45"/>
        <v>44818</v>
      </c>
      <c r="D266" s="21" t="str">
        <f t="shared" si="46"/>
        <v>Mercredi</v>
      </c>
      <c r="E266" s="28">
        <f>IF(OR(D266="Samedi",D266="Dimanche"),"",Données!$C$3)</f>
        <v>0.35416666666666669</v>
      </c>
      <c r="F266" s="28">
        <f>IF(OR(D266="Samedi",D266="Dimanche"),"",Données!$D$3)</f>
        <v>0.51250000000000007</v>
      </c>
      <c r="G266" s="28">
        <f>IF(OR(D266="Samedi",D266="Dimanche"),"",Données!$E$3)</f>
        <v>0.53680555555555554</v>
      </c>
      <c r="H266" s="28" t="str">
        <f>IF(OR(D266="Samedi",D266="Dimanche"),"",Données!$F$3)</f>
        <v>16:41</v>
      </c>
      <c r="I266" s="20">
        <f t="shared" si="48"/>
        <v>0.31666666666666671</v>
      </c>
      <c r="J266" s="20">
        <f>IF(I266-Données!$C$2&gt;0,I266-Données!$C$2,0)</f>
        <v>5.5511151231257827E-17</v>
      </c>
      <c r="K266" s="26" t="str" cm="1">
        <f t="array" ref="K266">IF(OR(C266=$U$19:$U$31),"FERIE","")</f>
        <v/>
      </c>
      <c r="L266" s="22"/>
      <c r="M266" s="62"/>
      <c r="N266" s="62"/>
      <c r="O266" s="60"/>
      <c r="P266" s="61"/>
      <c r="Q266" s="61"/>
      <c r="R266" s="60"/>
    </row>
    <row r="267" spans="1:18" ht="14.1" customHeight="1" x14ac:dyDescent="0.2">
      <c r="A267" s="39"/>
      <c r="B267" s="40"/>
      <c r="C267" s="18">
        <f t="shared" ref="C267:C330" si="60">IF(ISERROR(IF((C266+1)&lt;=$C$6,(C266+1),"")),"",IF((C266+1)&lt;=$C$6,(C266+1),""))</f>
        <v>44819</v>
      </c>
      <c r="D267" s="21" t="str">
        <f t="shared" ref="D267:D330" si="61">IF(ISERROR(VLOOKUP(WEEKDAY($C267),$V$21:$W$27,2,0)),"",VLOOKUP(WEEKDAY($C267),$V$21:$W$27,2,0))</f>
        <v>Jeudi</v>
      </c>
      <c r="E267" s="28">
        <f>IF(OR(D267="Samedi",D267="Dimanche"),"",Données!$C$3)</f>
        <v>0.35416666666666669</v>
      </c>
      <c r="F267" s="28">
        <f>IF(OR(D267="Samedi",D267="Dimanche"),"",Données!$D$3)</f>
        <v>0.51250000000000007</v>
      </c>
      <c r="G267" s="28">
        <f>IF(OR(D267="Samedi",D267="Dimanche"),"",Données!$E$3)</f>
        <v>0.53680555555555554</v>
      </c>
      <c r="H267" s="28" t="str">
        <f>IF(OR(D267="Samedi",D267="Dimanche"),"",Données!$F$3)</f>
        <v>16:41</v>
      </c>
      <c r="I267" s="20">
        <f t="shared" si="48"/>
        <v>0.31666666666666671</v>
      </c>
      <c r="J267" s="20">
        <f>IF(I267-Données!$C$2&gt;0,I267-Données!$C$2,0)</f>
        <v>5.5511151231257827E-17</v>
      </c>
      <c r="K267" s="26" t="str" cm="1">
        <f t="array" ref="K267">IF(OR(C267=$U$19:$U$31),"FERIE","")</f>
        <v/>
      </c>
      <c r="L267" s="22"/>
      <c r="M267" s="62"/>
      <c r="N267" s="62"/>
      <c r="O267" s="60"/>
      <c r="P267" s="61"/>
      <c r="Q267" s="61"/>
      <c r="R267" s="60"/>
    </row>
    <row r="268" spans="1:18" ht="14.1" customHeight="1" x14ac:dyDescent="0.2">
      <c r="A268" s="39"/>
      <c r="B268" s="40"/>
      <c r="C268" s="18">
        <f t="shared" si="60"/>
        <v>44820</v>
      </c>
      <c r="D268" s="21" t="str">
        <f t="shared" si="61"/>
        <v>Vendredi</v>
      </c>
      <c r="E268" s="28">
        <f>IF(OR(D268="Samedi",D268="Dimanche"),"",Données!$C$3)</f>
        <v>0.35416666666666669</v>
      </c>
      <c r="F268" s="28">
        <f>IF(OR(D268="Samedi",D268="Dimanche"),"",Données!$D$3)</f>
        <v>0.51250000000000007</v>
      </c>
      <c r="G268" s="28">
        <f>IF(OR(D268="Samedi",D268="Dimanche"),"",Données!$E$3)</f>
        <v>0.53680555555555554</v>
      </c>
      <c r="H268" s="28" t="str">
        <f>IF(OR(D268="Samedi",D268="Dimanche"),"",Données!$F$3)</f>
        <v>16:41</v>
      </c>
      <c r="I268" s="20">
        <f t="shared" si="48"/>
        <v>0.31666666666666671</v>
      </c>
      <c r="J268" s="20">
        <f>IF(I268-Données!$C$2&gt;0,I268-Données!$C$2,0)</f>
        <v>5.5511151231257827E-17</v>
      </c>
      <c r="K268" s="26" t="str" cm="1">
        <f t="array" ref="K268">IF(OR(C268=$U$19:$U$31),"FERIE","")</f>
        <v/>
      </c>
      <c r="L268" s="22"/>
      <c r="M268" s="62"/>
      <c r="N268" s="62"/>
      <c r="O268" s="60"/>
      <c r="P268" s="61"/>
      <c r="Q268" s="61"/>
      <c r="R268" s="60"/>
    </row>
    <row r="269" spans="1:18" ht="14.1" customHeight="1" x14ac:dyDescent="0.2">
      <c r="A269" s="39"/>
      <c r="B269" s="40"/>
      <c r="C269" s="18">
        <f t="shared" si="60"/>
        <v>44821</v>
      </c>
      <c r="D269" s="21" t="str">
        <f t="shared" si="61"/>
        <v>Samedi</v>
      </c>
      <c r="E269" s="28" t="str">
        <f>IF(OR(D269="Samedi",D269="Dimanche"),"",Données!$C$3)</f>
        <v/>
      </c>
      <c r="F269" s="28" t="str">
        <f>IF(OR(D269="Samedi",D269="Dimanche"),"",Données!$D$3)</f>
        <v/>
      </c>
      <c r="G269" s="28" t="str">
        <f>IF(OR(D269="Samedi",D269="Dimanche"),"",Données!$E$3)</f>
        <v/>
      </c>
      <c r="H269" s="28" t="str">
        <f>IF(OR(D269="Samedi",D269="Dimanche"),"",Données!$F$3)</f>
        <v/>
      </c>
      <c r="I269" s="20" t="str">
        <f t="shared" si="48"/>
        <v/>
      </c>
      <c r="J269" s="20"/>
      <c r="K269" s="26" t="str" cm="1">
        <f t="array" ref="K269">IF(OR(C269=$U$19:$U$31),"FERIE","")</f>
        <v/>
      </c>
      <c r="L269" s="22"/>
      <c r="M269" s="62"/>
      <c r="N269" s="62"/>
      <c r="O269" s="60"/>
      <c r="P269" s="61"/>
      <c r="Q269" s="61"/>
      <c r="R269" s="60"/>
    </row>
    <row r="270" spans="1:18" ht="14.1" customHeight="1" x14ac:dyDescent="0.2">
      <c r="A270" s="39"/>
      <c r="B270" s="40"/>
      <c r="C270" s="18">
        <f t="shared" si="60"/>
        <v>44822</v>
      </c>
      <c r="D270" s="21" t="str">
        <f t="shared" si="61"/>
        <v>Dimanche</v>
      </c>
      <c r="E270" s="28" t="str">
        <f>IF(OR(D270="Samedi",D270="Dimanche"),"",Données!$C$3)</f>
        <v/>
      </c>
      <c r="F270" s="28" t="str">
        <f>IF(OR(D270="Samedi",D270="Dimanche"),"",Données!$D$3)</f>
        <v/>
      </c>
      <c r="G270" s="28" t="str">
        <f>IF(OR(D270="Samedi",D270="Dimanche"),"",Données!$E$3)</f>
        <v/>
      </c>
      <c r="H270" s="28" t="str">
        <f>IF(OR(D270="Samedi",D270="Dimanche"),"",Données!$F$3)</f>
        <v/>
      </c>
      <c r="I270" s="20" t="str">
        <f t="shared" si="48"/>
        <v/>
      </c>
      <c r="J270" s="20">
        <f t="shared" si="57"/>
        <v>2.7755575615628914E-16</v>
      </c>
      <c r="K270" s="26" t="str" cm="1">
        <f t="array" ref="K270">IF(OR(C270=$U$19:$U$31),"FERIE","")</f>
        <v/>
      </c>
      <c r="L270" s="22">
        <f t="shared" ref="L270" si="62">IF(D270="Dimanche",SUM(I264:I270),"")</f>
        <v>1.5833333333333335</v>
      </c>
      <c r="M270" s="62"/>
      <c r="N270" s="62"/>
      <c r="O270" s="60"/>
      <c r="P270" s="61"/>
      <c r="Q270" s="61"/>
      <c r="R270" s="60"/>
    </row>
    <row r="271" spans="1:18" ht="14.1" customHeight="1" x14ac:dyDescent="0.2">
      <c r="A271" s="39"/>
      <c r="B271" s="40">
        <v>38</v>
      </c>
      <c r="C271" s="18">
        <f t="shared" si="60"/>
        <v>44823</v>
      </c>
      <c r="D271" s="21" t="str">
        <f t="shared" si="61"/>
        <v>Lundi</v>
      </c>
      <c r="E271" s="28">
        <f>IF(OR(D271="Samedi",D271="Dimanche"),"",Données!$C$3)</f>
        <v>0.35416666666666669</v>
      </c>
      <c r="F271" s="28">
        <f>IF(OR(D271="Samedi",D271="Dimanche"),"",Données!$D$3)</f>
        <v>0.51250000000000007</v>
      </c>
      <c r="G271" s="28">
        <f>IF(OR(D271="Samedi",D271="Dimanche"),"",Données!$E$3)</f>
        <v>0.53680555555555554</v>
      </c>
      <c r="H271" s="28" t="str">
        <f>IF(OR(D271="Samedi",D271="Dimanche"),"",Données!$F$3)</f>
        <v>16:41</v>
      </c>
      <c r="I271" s="20">
        <f t="shared" si="48"/>
        <v>0.31666666666666671</v>
      </c>
      <c r="J271" s="20">
        <f>IF(I271-Données!$C$2&gt;0,I271-Données!$C$2,0)</f>
        <v>5.5511151231257827E-17</v>
      </c>
      <c r="K271" s="26" t="str" cm="1">
        <f t="array" ref="K271">IF(OR(C271=$U$19:$U$31),"FERIE","")</f>
        <v/>
      </c>
      <c r="L271" s="22"/>
      <c r="M271" s="62"/>
      <c r="N271" s="62"/>
      <c r="O271" s="60"/>
      <c r="P271" s="61"/>
      <c r="Q271" s="61"/>
      <c r="R271" s="60"/>
    </row>
    <row r="272" spans="1:18" ht="14.1" customHeight="1" x14ac:dyDescent="0.2">
      <c r="A272" s="39"/>
      <c r="B272" s="40"/>
      <c r="C272" s="18">
        <f t="shared" si="60"/>
        <v>44824</v>
      </c>
      <c r="D272" s="21" t="str">
        <f t="shared" si="61"/>
        <v>Mardi</v>
      </c>
      <c r="E272" s="28">
        <f>IF(OR(D272="Samedi",D272="Dimanche"),"",Données!$C$3)</f>
        <v>0.35416666666666669</v>
      </c>
      <c r="F272" s="28">
        <f>IF(OR(D272="Samedi",D272="Dimanche"),"",Données!$D$3)</f>
        <v>0.51250000000000007</v>
      </c>
      <c r="G272" s="28">
        <f>IF(OR(D272="Samedi",D272="Dimanche"),"",Données!$E$3)</f>
        <v>0.53680555555555554</v>
      </c>
      <c r="H272" s="28" t="str">
        <f>IF(OR(D272="Samedi",D272="Dimanche"),"",Données!$F$3)</f>
        <v>16:41</v>
      </c>
      <c r="I272" s="20">
        <f t="shared" si="48"/>
        <v>0.31666666666666671</v>
      </c>
      <c r="J272" s="20">
        <f>IF(I272-Données!$C$2&gt;0,I272-Données!$C$2,0)</f>
        <v>5.5511151231257827E-17</v>
      </c>
      <c r="K272" s="26" t="str" cm="1">
        <f t="array" ref="K272">IF(OR(C272=$U$19:$U$31),"FERIE","")</f>
        <v/>
      </c>
      <c r="L272" s="22"/>
      <c r="M272" s="62"/>
      <c r="N272" s="62"/>
      <c r="O272" s="60"/>
      <c r="P272" s="61"/>
      <c r="Q272" s="61"/>
      <c r="R272" s="60"/>
    </row>
    <row r="273" spans="1:18" ht="14.1" customHeight="1" x14ac:dyDescent="0.2">
      <c r="A273" s="39"/>
      <c r="B273" s="40"/>
      <c r="C273" s="18">
        <f t="shared" si="60"/>
        <v>44825</v>
      </c>
      <c r="D273" s="21" t="str">
        <f t="shared" si="61"/>
        <v>Mercredi</v>
      </c>
      <c r="E273" s="28">
        <f>IF(OR(D273="Samedi",D273="Dimanche"),"",Données!$C$3)</f>
        <v>0.35416666666666669</v>
      </c>
      <c r="F273" s="28">
        <f>IF(OR(D273="Samedi",D273="Dimanche"),"",Données!$D$3)</f>
        <v>0.51250000000000007</v>
      </c>
      <c r="G273" s="28">
        <f>IF(OR(D273="Samedi",D273="Dimanche"),"",Données!$E$3)</f>
        <v>0.53680555555555554</v>
      </c>
      <c r="H273" s="28" t="str">
        <f>IF(OR(D273="Samedi",D273="Dimanche"),"",Données!$F$3)</f>
        <v>16:41</v>
      </c>
      <c r="I273" s="20">
        <f t="shared" si="48"/>
        <v>0.31666666666666671</v>
      </c>
      <c r="J273" s="20">
        <f>IF(I273-Données!$C$2&gt;0,I273-Données!$C$2,0)</f>
        <v>5.5511151231257827E-17</v>
      </c>
      <c r="K273" s="26" t="str" cm="1">
        <f t="array" ref="K273">IF(OR(C273=$U$19:$U$31),"FERIE","")</f>
        <v/>
      </c>
      <c r="L273" s="22"/>
      <c r="M273" s="62"/>
      <c r="N273" s="62"/>
      <c r="O273" s="60"/>
      <c r="P273" s="61"/>
      <c r="Q273" s="61"/>
      <c r="R273" s="60"/>
    </row>
    <row r="274" spans="1:18" ht="14.1" customHeight="1" x14ac:dyDescent="0.2">
      <c r="A274" s="39"/>
      <c r="B274" s="40"/>
      <c r="C274" s="18">
        <f t="shared" si="60"/>
        <v>44826</v>
      </c>
      <c r="D274" s="21" t="str">
        <f t="shared" si="61"/>
        <v>Jeudi</v>
      </c>
      <c r="E274" s="28">
        <f>IF(OR(D274="Samedi",D274="Dimanche"),"",Données!$C$3)</f>
        <v>0.35416666666666669</v>
      </c>
      <c r="F274" s="28">
        <f>IF(OR(D274="Samedi",D274="Dimanche"),"",Données!$D$3)</f>
        <v>0.51250000000000007</v>
      </c>
      <c r="G274" s="28">
        <f>IF(OR(D274="Samedi",D274="Dimanche"),"",Données!$E$3)</f>
        <v>0.53680555555555554</v>
      </c>
      <c r="H274" s="28" t="str">
        <f>IF(OR(D274="Samedi",D274="Dimanche"),"",Données!$F$3)</f>
        <v>16:41</v>
      </c>
      <c r="I274" s="20">
        <f t="shared" si="48"/>
        <v>0.31666666666666671</v>
      </c>
      <c r="J274" s="20">
        <f>IF(I274-Données!$C$2&gt;0,I274-Données!$C$2,0)</f>
        <v>5.5511151231257827E-17</v>
      </c>
      <c r="K274" s="26" t="str" cm="1">
        <f t="array" ref="K274">IF(OR(C274=$U$19:$U$31),"FERIE","")</f>
        <v/>
      </c>
      <c r="L274" s="22"/>
      <c r="M274" s="62"/>
      <c r="N274" s="62"/>
      <c r="O274" s="60"/>
      <c r="P274" s="61"/>
      <c r="Q274" s="61"/>
      <c r="R274" s="60"/>
    </row>
    <row r="275" spans="1:18" ht="14.1" customHeight="1" x14ac:dyDescent="0.2">
      <c r="A275" s="39"/>
      <c r="B275" s="40"/>
      <c r="C275" s="18">
        <f t="shared" si="60"/>
        <v>44827</v>
      </c>
      <c r="D275" s="21" t="str">
        <f t="shared" si="61"/>
        <v>Vendredi</v>
      </c>
      <c r="E275" s="28">
        <f>IF(OR(D275="Samedi",D275="Dimanche"),"",Données!$C$3)</f>
        <v>0.35416666666666669</v>
      </c>
      <c r="F275" s="28">
        <f>IF(OR(D275="Samedi",D275="Dimanche"),"",Données!$D$3)</f>
        <v>0.51250000000000007</v>
      </c>
      <c r="G275" s="28">
        <f>IF(OR(D275="Samedi",D275="Dimanche"),"",Données!$E$3)</f>
        <v>0.53680555555555554</v>
      </c>
      <c r="H275" s="28" t="str">
        <f>IF(OR(D275="Samedi",D275="Dimanche"),"",Données!$F$3)</f>
        <v>16:41</v>
      </c>
      <c r="I275" s="20">
        <f t="shared" ref="I275:I338" si="63">IFERROR(IF(OR(D275="samedi",D275="dimanche")*(F275-E275)+(H275-G275)=0,"",F275-E275+(H275-G275)),"")</f>
        <v>0.31666666666666671</v>
      </c>
      <c r="J275" s="20">
        <f>IF(I275-Données!$C$2&gt;0,I275-Données!$C$2,0)</f>
        <v>5.5511151231257827E-17</v>
      </c>
      <c r="K275" s="26" t="str" cm="1">
        <f t="array" ref="K275">IF(OR(C275=$U$19:$U$31),"FERIE","")</f>
        <v/>
      </c>
      <c r="L275" s="22"/>
      <c r="M275" s="62"/>
      <c r="N275" s="62"/>
      <c r="O275" s="60"/>
      <c r="P275" s="61"/>
      <c r="Q275" s="61"/>
      <c r="R275" s="60"/>
    </row>
    <row r="276" spans="1:18" ht="14.1" customHeight="1" x14ac:dyDescent="0.2">
      <c r="A276" s="39"/>
      <c r="B276" s="40"/>
      <c r="C276" s="18">
        <f t="shared" si="60"/>
        <v>44828</v>
      </c>
      <c r="D276" s="21" t="str">
        <f t="shared" si="61"/>
        <v>Samedi</v>
      </c>
      <c r="E276" s="28" t="str">
        <f>IF(OR(D276="Samedi",D276="Dimanche"),"",Données!$C$3)</f>
        <v/>
      </c>
      <c r="F276" s="28" t="str">
        <f>IF(OR(D276="Samedi",D276="Dimanche"),"",Données!$D$3)</f>
        <v/>
      </c>
      <c r="G276" s="28" t="str">
        <f>IF(OR(D276="Samedi",D276="Dimanche"),"",Données!$E$3)</f>
        <v/>
      </c>
      <c r="H276" s="28" t="str">
        <f>IF(OR(D276="Samedi",D276="Dimanche"),"",Données!$F$3)</f>
        <v/>
      </c>
      <c r="I276" s="20" t="str">
        <f t="shared" si="63"/>
        <v/>
      </c>
      <c r="J276" s="20"/>
      <c r="K276" s="26" t="str" cm="1">
        <f t="array" ref="K276">IF(OR(C276=$U$19:$U$31),"FERIE","")</f>
        <v/>
      </c>
      <c r="L276" s="22"/>
      <c r="M276" s="62"/>
      <c r="N276" s="62"/>
      <c r="O276" s="60"/>
      <c r="P276" s="61"/>
      <c r="Q276" s="61"/>
      <c r="R276" s="60"/>
    </row>
    <row r="277" spans="1:18" ht="14.1" customHeight="1" x14ac:dyDescent="0.2">
      <c r="A277" s="39"/>
      <c r="B277" s="40"/>
      <c r="C277" s="18">
        <f t="shared" si="60"/>
        <v>44829</v>
      </c>
      <c r="D277" s="21" t="str">
        <f t="shared" si="61"/>
        <v>Dimanche</v>
      </c>
      <c r="E277" s="28" t="str">
        <f>IF(OR(D277="Samedi",D277="Dimanche"),"",Données!$C$3)</f>
        <v/>
      </c>
      <c r="F277" s="28" t="str">
        <f>IF(OR(D277="Samedi",D277="Dimanche"),"",Données!$D$3)</f>
        <v/>
      </c>
      <c r="G277" s="28" t="str">
        <f>IF(OR(D277="Samedi",D277="Dimanche"),"",Données!$E$3)</f>
        <v/>
      </c>
      <c r="H277" s="28" t="str">
        <f>IF(OR(D277="Samedi",D277="Dimanche"),"",Données!$F$3)</f>
        <v/>
      </c>
      <c r="I277" s="20" t="str">
        <f t="shared" si="63"/>
        <v/>
      </c>
      <c r="J277" s="20">
        <f t="shared" si="57"/>
        <v>2.7755575615628914E-16</v>
      </c>
      <c r="K277" s="26" t="str" cm="1">
        <f t="array" ref="K277">IF(OR(C277=$U$19:$U$31),"FERIE","")</f>
        <v/>
      </c>
      <c r="L277" s="22">
        <f t="shared" ref="L277" si="64">IF(D277="Dimanche",SUM(I271:I277),"")</f>
        <v>1.5833333333333335</v>
      </c>
      <c r="M277" s="62"/>
      <c r="N277" s="62"/>
      <c r="O277" s="60"/>
      <c r="P277" s="61"/>
      <c r="Q277" s="61"/>
      <c r="R277" s="60"/>
    </row>
    <row r="278" spans="1:18" ht="14.1" customHeight="1" x14ac:dyDescent="0.2">
      <c r="A278" s="39"/>
      <c r="B278" s="40">
        <v>39</v>
      </c>
      <c r="C278" s="18">
        <f t="shared" si="60"/>
        <v>44830</v>
      </c>
      <c r="D278" s="21" t="str">
        <f t="shared" si="61"/>
        <v>Lundi</v>
      </c>
      <c r="E278" s="28">
        <f>IF(OR(D278="Samedi",D278="Dimanche"),"",Données!$C$3)</f>
        <v>0.35416666666666669</v>
      </c>
      <c r="F278" s="28">
        <f>IF(OR(D278="Samedi",D278="Dimanche"),"",Données!$D$3)</f>
        <v>0.51250000000000007</v>
      </c>
      <c r="G278" s="28">
        <f>IF(OR(D278="Samedi",D278="Dimanche"),"",Données!$E$3)</f>
        <v>0.53680555555555554</v>
      </c>
      <c r="H278" s="28" t="str">
        <f>IF(OR(D278="Samedi",D278="Dimanche"),"",Données!$F$3)</f>
        <v>16:41</v>
      </c>
      <c r="I278" s="20">
        <f t="shared" si="63"/>
        <v>0.31666666666666671</v>
      </c>
      <c r="J278" s="20">
        <f>IF(I278-Données!$C$2&gt;0,I278-Données!$C$2,0)</f>
        <v>5.5511151231257827E-17</v>
      </c>
      <c r="K278" s="26" t="str" cm="1">
        <f t="array" ref="K278">IF(OR(C278=$U$19:$U$31),"FERIE","")</f>
        <v/>
      </c>
      <c r="L278" s="22"/>
      <c r="M278" s="62"/>
      <c r="N278" s="62"/>
      <c r="O278" s="60"/>
      <c r="P278" s="61"/>
      <c r="Q278" s="61"/>
      <c r="R278" s="60"/>
    </row>
    <row r="279" spans="1:18" ht="14.1" customHeight="1" x14ac:dyDescent="0.2">
      <c r="A279" s="39"/>
      <c r="B279" s="40"/>
      <c r="C279" s="18">
        <f t="shared" si="60"/>
        <v>44831</v>
      </c>
      <c r="D279" s="21" t="str">
        <f t="shared" si="61"/>
        <v>Mardi</v>
      </c>
      <c r="E279" s="28">
        <f>IF(OR(D279="Samedi",D279="Dimanche"),"",Données!$C$3)</f>
        <v>0.35416666666666669</v>
      </c>
      <c r="F279" s="28">
        <f>IF(OR(D279="Samedi",D279="Dimanche"),"",Données!$D$3)</f>
        <v>0.51250000000000007</v>
      </c>
      <c r="G279" s="28">
        <f>IF(OR(D279="Samedi",D279="Dimanche"),"",Données!$E$3)</f>
        <v>0.53680555555555554</v>
      </c>
      <c r="H279" s="28" t="str">
        <f>IF(OR(D279="Samedi",D279="Dimanche"),"",Données!$F$3)</f>
        <v>16:41</v>
      </c>
      <c r="I279" s="20">
        <f t="shared" si="63"/>
        <v>0.31666666666666671</v>
      </c>
      <c r="J279" s="20">
        <f>IF(I279-Données!$C$2&gt;0,I279-Données!$C$2,0)</f>
        <v>5.5511151231257827E-17</v>
      </c>
      <c r="K279" s="26" t="str" cm="1">
        <f t="array" ref="K279">IF(OR(C279=$U$19:$U$31),"FERIE","")</f>
        <v/>
      </c>
      <c r="L279" s="22"/>
      <c r="M279" s="62"/>
      <c r="N279" s="62"/>
      <c r="O279" s="60"/>
      <c r="P279" s="61"/>
      <c r="Q279" s="61"/>
      <c r="R279" s="60"/>
    </row>
    <row r="280" spans="1:18" ht="14.1" customHeight="1" x14ac:dyDescent="0.2">
      <c r="A280" s="39"/>
      <c r="B280" s="40"/>
      <c r="C280" s="18">
        <f t="shared" si="60"/>
        <v>44832</v>
      </c>
      <c r="D280" s="21" t="str">
        <f t="shared" si="61"/>
        <v>Mercredi</v>
      </c>
      <c r="E280" s="28">
        <f>IF(OR(D280="Samedi",D280="Dimanche"),"",Données!$C$3)</f>
        <v>0.35416666666666669</v>
      </c>
      <c r="F280" s="28">
        <f>IF(OR(D280="Samedi",D280="Dimanche"),"",Données!$D$3)</f>
        <v>0.51250000000000007</v>
      </c>
      <c r="G280" s="28">
        <f>IF(OR(D280="Samedi",D280="Dimanche"),"",Données!$E$3)</f>
        <v>0.53680555555555554</v>
      </c>
      <c r="H280" s="28" t="str">
        <f>IF(OR(D280="Samedi",D280="Dimanche"),"",Données!$F$3)</f>
        <v>16:41</v>
      </c>
      <c r="I280" s="20">
        <f t="shared" si="63"/>
        <v>0.31666666666666671</v>
      </c>
      <c r="J280" s="20">
        <f>IF(I280-Données!$C$2&gt;0,I280-Données!$C$2,0)</f>
        <v>5.5511151231257827E-17</v>
      </c>
      <c r="K280" s="26" t="str" cm="1">
        <f t="array" ref="K280">IF(OR(C280=$U$19:$U$31),"FERIE","")</f>
        <v/>
      </c>
      <c r="L280" s="22"/>
      <c r="M280" s="62"/>
      <c r="N280" s="62"/>
      <c r="O280" s="60"/>
      <c r="P280" s="61"/>
      <c r="Q280" s="61"/>
      <c r="R280" s="60"/>
    </row>
    <row r="281" spans="1:18" ht="14.1" customHeight="1" x14ac:dyDescent="0.2">
      <c r="A281" s="39"/>
      <c r="B281" s="40"/>
      <c r="C281" s="18">
        <f t="shared" si="60"/>
        <v>44833</v>
      </c>
      <c r="D281" s="21" t="str">
        <f t="shared" si="61"/>
        <v>Jeudi</v>
      </c>
      <c r="E281" s="28">
        <f>IF(OR(D281="Samedi",D281="Dimanche"),"",Données!$C$3)</f>
        <v>0.35416666666666669</v>
      </c>
      <c r="F281" s="28">
        <f>IF(OR(D281="Samedi",D281="Dimanche"),"",Données!$D$3)</f>
        <v>0.51250000000000007</v>
      </c>
      <c r="G281" s="28">
        <f>IF(OR(D281="Samedi",D281="Dimanche"),"",Données!$E$3)</f>
        <v>0.53680555555555554</v>
      </c>
      <c r="H281" s="28" t="str">
        <f>IF(OR(D281="Samedi",D281="Dimanche"),"",Données!$F$3)</f>
        <v>16:41</v>
      </c>
      <c r="I281" s="20">
        <f t="shared" si="63"/>
        <v>0.31666666666666671</v>
      </c>
      <c r="J281" s="20">
        <f>IF(I281-Données!$C$2&gt;0,I281-Données!$C$2,0)</f>
        <v>5.5511151231257827E-17</v>
      </c>
      <c r="K281" s="26" t="str" cm="1">
        <f t="array" ref="K281">IF(OR(C281=$U$19:$U$31),"FERIE","")</f>
        <v/>
      </c>
      <c r="L281" s="22"/>
      <c r="M281" s="62"/>
      <c r="N281" s="62"/>
      <c r="O281" s="60"/>
      <c r="P281" s="61"/>
      <c r="Q281" s="61"/>
      <c r="R281" s="60"/>
    </row>
    <row r="282" spans="1:18" ht="14.1" customHeight="1" x14ac:dyDescent="0.2">
      <c r="A282" s="39"/>
      <c r="B282" s="40"/>
      <c r="C282" s="18">
        <f t="shared" si="60"/>
        <v>44834</v>
      </c>
      <c r="D282" s="21" t="str">
        <f t="shared" si="61"/>
        <v>Vendredi</v>
      </c>
      <c r="E282" s="28">
        <f>IF(OR(D282="Samedi",D282="Dimanche"),"",Données!$C$3)</f>
        <v>0.35416666666666669</v>
      </c>
      <c r="F282" s="28">
        <f>IF(OR(D282="Samedi",D282="Dimanche"),"",Données!$D$3)</f>
        <v>0.51250000000000007</v>
      </c>
      <c r="G282" s="28">
        <f>IF(OR(D282="Samedi",D282="Dimanche"),"",Données!$E$3)</f>
        <v>0.53680555555555554</v>
      </c>
      <c r="H282" s="28" t="str">
        <f>IF(OR(D282="Samedi",D282="Dimanche"),"",Données!$F$3)</f>
        <v>16:41</v>
      </c>
      <c r="I282" s="20">
        <f t="shared" si="63"/>
        <v>0.31666666666666671</v>
      </c>
      <c r="J282" s="20">
        <f>IF(I282-Données!$C$2&gt;0,I282-Données!$C$2,0)</f>
        <v>5.5511151231257827E-17</v>
      </c>
      <c r="K282" s="26" t="str" cm="1">
        <f t="array" ref="K282">IF(OR(C282=$U$19:$U$31),"FERIE","")</f>
        <v/>
      </c>
      <c r="L282" s="22"/>
      <c r="M282" s="62"/>
      <c r="N282" s="62"/>
      <c r="O282" s="60"/>
      <c r="P282" s="61"/>
      <c r="Q282" s="61"/>
      <c r="R282" s="60"/>
    </row>
    <row r="283" spans="1:18" ht="14.1" customHeight="1" x14ac:dyDescent="0.2">
      <c r="A283" s="39" t="str">
        <f t="shared" ref="A283" si="65">VLOOKUP(MONTH($C283),$V$8:$W$19,2,0)</f>
        <v>OCTOBRE</v>
      </c>
      <c r="B283" s="40"/>
      <c r="C283" s="18">
        <f t="shared" si="60"/>
        <v>44835</v>
      </c>
      <c r="D283" s="21" t="str">
        <f t="shared" si="61"/>
        <v>Samedi</v>
      </c>
      <c r="E283" s="28" t="str">
        <f>IF(OR(D283="Samedi",D283="Dimanche"),"",Données!$C$3)</f>
        <v/>
      </c>
      <c r="F283" s="28" t="str">
        <f>IF(OR(D283="Samedi",D283="Dimanche"),"",Données!$D$3)</f>
        <v/>
      </c>
      <c r="G283" s="28" t="str">
        <f>IF(OR(D283="Samedi",D283="Dimanche"),"",Données!$E$3)</f>
        <v/>
      </c>
      <c r="H283" s="28" t="str">
        <f>IF(OR(D283="Samedi",D283="Dimanche"),"",Données!$F$3)</f>
        <v/>
      </c>
      <c r="I283" s="20" t="str">
        <f t="shared" si="63"/>
        <v/>
      </c>
      <c r="J283" s="20"/>
      <c r="K283" s="26" t="str" cm="1">
        <f t="array" ref="K283">IF(OR(C283=$U$19:$U$31),"FERIE","")</f>
        <v/>
      </c>
      <c r="L283" s="22"/>
      <c r="M283" s="62">
        <f>SUMIF(K283:K313,"HCR",J283:J313)</f>
        <v>0</v>
      </c>
      <c r="N283" s="62">
        <f>SUMIF(K283:K313,"HPL",J283:J313)</f>
        <v>0</v>
      </c>
      <c r="O283" s="60">
        <f>N283*24</f>
        <v>0</v>
      </c>
      <c r="P283" s="61"/>
      <c r="Q283" s="61"/>
      <c r="R283" s="60">
        <f>O283-(P283+Q283)</f>
        <v>0</v>
      </c>
    </row>
    <row r="284" spans="1:18" ht="14.1" customHeight="1" x14ac:dyDescent="0.2">
      <c r="A284" s="39"/>
      <c r="B284" s="40"/>
      <c r="C284" s="18">
        <f t="shared" si="60"/>
        <v>44836</v>
      </c>
      <c r="D284" s="21" t="str">
        <f t="shared" si="61"/>
        <v>Dimanche</v>
      </c>
      <c r="E284" s="28" t="str">
        <f>IF(OR(D284="Samedi",D284="Dimanche"),"",Données!$C$3)</f>
        <v/>
      </c>
      <c r="F284" s="28" t="str">
        <f>IF(OR(D284="Samedi",D284="Dimanche"),"",Données!$D$3)</f>
        <v/>
      </c>
      <c r="G284" s="28" t="str">
        <f>IF(OR(D284="Samedi",D284="Dimanche"),"",Données!$E$3)</f>
        <v/>
      </c>
      <c r="H284" s="28" t="str">
        <f>IF(OR(D284="Samedi",D284="Dimanche"),"",Données!$F$3)</f>
        <v/>
      </c>
      <c r="I284" s="20" t="str">
        <f t="shared" si="63"/>
        <v/>
      </c>
      <c r="J284" s="20">
        <f t="shared" si="57"/>
        <v>2.7755575615628914E-16</v>
      </c>
      <c r="K284" s="26" t="str" cm="1">
        <f t="array" ref="K284">IF(OR(C284=$U$19:$U$31),"FERIE","")</f>
        <v/>
      </c>
      <c r="L284" s="22">
        <f t="shared" ref="L284" si="66">IF(D284="Dimanche",SUM(I278:I284),"")</f>
        <v>1.5833333333333335</v>
      </c>
      <c r="M284" s="62"/>
      <c r="N284" s="62"/>
      <c r="O284" s="60"/>
      <c r="P284" s="61"/>
      <c r="Q284" s="61"/>
      <c r="R284" s="60"/>
    </row>
    <row r="285" spans="1:18" ht="14.1" customHeight="1" x14ac:dyDescent="0.2">
      <c r="A285" s="39"/>
      <c r="B285" s="40">
        <v>40</v>
      </c>
      <c r="C285" s="18">
        <f t="shared" si="60"/>
        <v>44837</v>
      </c>
      <c r="D285" s="21" t="str">
        <f t="shared" si="61"/>
        <v>Lundi</v>
      </c>
      <c r="E285" s="28">
        <f>IF(OR(D285="Samedi",D285="Dimanche"),"",Données!$C$3)</f>
        <v>0.35416666666666669</v>
      </c>
      <c r="F285" s="28">
        <f>IF(OR(D285="Samedi",D285="Dimanche"),"",Données!$D$3)</f>
        <v>0.51250000000000007</v>
      </c>
      <c r="G285" s="28">
        <f>IF(OR(D285="Samedi",D285="Dimanche"),"",Données!$E$3)</f>
        <v>0.53680555555555554</v>
      </c>
      <c r="H285" s="28" t="str">
        <f>IF(OR(D285="Samedi",D285="Dimanche"),"",Données!$F$3)</f>
        <v>16:41</v>
      </c>
      <c r="I285" s="20">
        <f t="shared" si="63"/>
        <v>0.31666666666666671</v>
      </c>
      <c r="J285" s="20">
        <f>IF(I285-Données!$C$2&gt;0,I285-Données!$C$2,0)</f>
        <v>5.5511151231257827E-17</v>
      </c>
      <c r="K285" s="26" t="str" cm="1">
        <f t="array" ref="K285">IF(OR(C285=$U$19:$U$31),"FERIE","")</f>
        <v/>
      </c>
      <c r="L285" s="22"/>
      <c r="M285" s="62"/>
      <c r="N285" s="62"/>
      <c r="O285" s="60"/>
      <c r="P285" s="61"/>
      <c r="Q285" s="61"/>
      <c r="R285" s="60"/>
    </row>
    <row r="286" spans="1:18" ht="14.1" customHeight="1" x14ac:dyDescent="0.2">
      <c r="A286" s="39"/>
      <c r="B286" s="40"/>
      <c r="C286" s="18">
        <f t="shared" si="60"/>
        <v>44838</v>
      </c>
      <c r="D286" s="21" t="str">
        <f t="shared" si="61"/>
        <v>Mardi</v>
      </c>
      <c r="E286" s="28">
        <f>IF(OR(D286="Samedi",D286="Dimanche"),"",Données!$C$3)</f>
        <v>0.35416666666666669</v>
      </c>
      <c r="F286" s="28">
        <f>IF(OR(D286="Samedi",D286="Dimanche"),"",Données!$D$3)</f>
        <v>0.51250000000000007</v>
      </c>
      <c r="G286" s="28">
        <f>IF(OR(D286="Samedi",D286="Dimanche"),"",Données!$E$3)</f>
        <v>0.53680555555555554</v>
      </c>
      <c r="H286" s="28" t="str">
        <f>IF(OR(D286="Samedi",D286="Dimanche"),"",Données!$F$3)</f>
        <v>16:41</v>
      </c>
      <c r="I286" s="20">
        <f t="shared" si="63"/>
        <v>0.31666666666666671</v>
      </c>
      <c r="J286" s="20">
        <f>IF(I286-Données!$C$2&gt;0,I286-Données!$C$2,0)</f>
        <v>5.5511151231257827E-17</v>
      </c>
      <c r="K286" s="26" t="str" cm="1">
        <f t="array" ref="K286">IF(OR(C286=$U$19:$U$31),"FERIE","")</f>
        <v/>
      </c>
      <c r="L286" s="22"/>
      <c r="M286" s="62"/>
      <c r="N286" s="62"/>
      <c r="O286" s="60"/>
      <c r="P286" s="61"/>
      <c r="Q286" s="61"/>
      <c r="R286" s="60"/>
    </row>
    <row r="287" spans="1:18" ht="14.1" customHeight="1" x14ac:dyDescent="0.2">
      <c r="A287" s="39"/>
      <c r="B287" s="40"/>
      <c r="C287" s="18">
        <f t="shared" si="60"/>
        <v>44839</v>
      </c>
      <c r="D287" s="21" t="str">
        <f t="shared" si="61"/>
        <v>Mercredi</v>
      </c>
      <c r="E287" s="28">
        <f>IF(OR(D287="Samedi",D287="Dimanche"),"",Données!$C$3)</f>
        <v>0.35416666666666669</v>
      </c>
      <c r="F287" s="28">
        <f>IF(OR(D287="Samedi",D287="Dimanche"),"",Données!$D$3)</f>
        <v>0.51250000000000007</v>
      </c>
      <c r="G287" s="28">
        <f>IF(OR(D287="Samedi",D287="Dimanche"),"",Données!$E$3)</f>
        <v>0.53680555555555554</v>
      </c>
      <c r="H287" s="28" t="str">
        <f>IF(OR(D287="Samedi",D287="Dimanche"),"",Données!$F$3)</f>
        <v>16:41</v>
      </c>
      <c r="I287" s="20">
        <f t="shared" si="63"/>
        <v>0.31666666666666671</v>
      </c>
      <c r="J287" s="20">
        <f>IF(I287-Données!$C$2&gt;0,I287-Données!$C$2,0)</f>
        <v>5.5511151231257827E-17</v>
      </c>
      <c r="K287" s="26" t="str" cm="1">
        <f t="array" ref="K287">IF(OR(C287=$U$19:$U$31),"FERIE","")</f>
        <v/>
      </c>
      <c r="L287" s="22"/>
      <c r="M287" s="62"/>
      <c r="N287" s="62"/>
      <c r="O287" s="60"/>
      <c r="P287" s="61"/>
      <c r="Q287" s="61"/>
      <c r="R287" s="60"/>
    </row>
    <row r="288" spans="1:18" ht="14.1" customHeight="1" x14ac:dyDescent="0.2">
      <c r="A288" s="39"/>
      <c r="B288" s="40"/>
      <c r="C288" s="18">
        <f t="shared" si="60"/>
        <v>44840</v>
      </c>
      <c r="D288" s="21" t="str">
        <f t="shared" si="61"/>
        <v>Jeudi</v>
      </c>
      <c r="E288" s="28">
        <f>IF(OR(D288="Samedi",D288="Dimanche"),"",Données!$C$3)</f>
        <v>0.35416666666666669</v>
      </c>
      <c r="F288" s="28">
        <f>IF(OR(D288="Samedi",D288="Dimanche"),"",Données!$D$3)</f>
        <v>0.51250000000000007</v>
      </c>
      <c r="G288" s="28">
        <f>IF(OR(D288="Samedi",D288="Dimanche"),"",Données!$E$3)</f>
        <v>0.53680555555555554</v>
      </c>
      <c r="H288" s="28" t="str">
        <f>IF(OR(D288="Samedi",D288="Dimanche"),"",Données!$F$3)</f>
        <v>16:41</v>
      </c>
      <c r="I288" s="20">
        <f t="shared" si="63"/>
        <v>0.31666666666666671</v>
      </c>
      <c r="J288" s="20">
        <f>IF(I288-Données!$C$2&gt;0,I288-Données!$C$2,0)</f>
        <v>5.5511151231257827E-17</v>
      </c>
      <c r="K288" s="26" t="str" cm="1">
        <f t="array" ref="K288">IF(OR(C288=$U$19:$U$31),"FERIE","")</f>
        <v/>
      </c>
      <c r="L288" s="22"/>
      <c r="M288" s="62"/>
      <c r="N288" s="62"/>
      <c r="O288" s="60"/>
      <c r="P288" s="61"/>
      <c r="Q288" s="61"/>
      <c r="R288" s="60"/>
    </row>
    <row r="289" spans="1:18" ht="14.1" customHeight="1" x14ac:dyDescent="0.2">
      <c r="A289" s="39"/>
      <c r="B289" s="40"/>
      <c r="C289" s="18">
        <f t="shared" si="60"/>
        <v>44841</v>
      </c>
      <c r="D289" s="21" t="str">
        <f t="shared" si="61"/>
        <v>Vendredi</v>
      </c>
      <c r="E289" s="28">
        <f>IF(OR(D289="Samedi",D289="Dimanche"),"",Données!$C$3)</f>
        <v>0.35416666666666669</v>
      </c>
      <c r="F289" s="28">
        <f>IF(OR(D289="Samedi",D289="Dimanche"),"",Données!$D$3)</f>
        <v>0.51250000000000007</v>
      </c>
      <c r="G289" s="28">
        <f>IF(OR(D289="Samedi",D289="Dimanche"),"",Données!$E$3)</f>
        <v>0.53680555555555554</v>
      </c>
      <c r="H289" s="28" t="str">
        <f>IF(OR(D289="Samedi",D289="Dimanche"),"",Données!$F$3)</f>
        <v>16:41</v>
      </c>
      <c r="I289" s="20">
        <f t="shared" si="63"/>
        <v>0.31666666666666671</v>
      </c>
      <c r="J289" s="20">
        <f>IF(I289-Données!$C$2&gt;0,I289-Données!$C$2,0)</f>
        <v>5.5511151231257827E-17</v>
      </c>
      <c r="K289" s="26" t="str" cm="1">
        <f t="array" ref="K289">IF(OR(C289=$U$19:$U$31),"FERIE","")</f>
        <v/>
      </c>
      <c r="L289" s="22"/>
      <c r="M289" s="62"/>
      <c r="N289" s="62"/>
      <c r="O289" s="60"/>
      <c r="P289" s="61"/>
      <c r="Q289" s="61"/>
      <c r="R289" s="60"/>
    </row>
    <row r="290" spans="1:18" ht="14.1" customHeight="1" x14ac:dyDescent="0.2">
      <c r="A290" s="39"/>
      <c r="B290" s="40"/>
      <c r="C290" s="18">
        <f t="shared" si="60"/>
        <v>44842</v>
      </c>
      <c r="D290" s="21" t="str">
        <f t="shared" si="61"/>
        <v>Samedi</v>
      </c>
      <c r="E290" s="28" t="str">
        <f>IF(OR(D290="Samedi",D290="Dimanche"),"",Données!$C$3)</f>
        <v/>
      </c>
      <c r="F290" s="28" t="str">
        <f>IF(OR(D290="Samedi",D290="Dimanche"),"",Données!$D$3)</f>
        <v/>
      </c>
      <c r="G290" s="28" t="str">
        <f>IF(OR(D290="Samedi",D290="Dimanche"),"",Données!$E$3)</f>
        <v/>
      </c>
      <c r="H290" s="28" t="str">
        <f>IF(OR(D290="Samedi",D290="Dimanche"),"",Données!$F$3)</f>
        <v/>
      </c>
      <c r="I290" s="20" t="str">
        <f t="shared" si="63"/>
        <v/>
      </c>
      <c r="J290" s="20"/>
      <c r="K290" s="26" t="str" cm="1">
        <f t="array" ref="K290">IF(OR(C290=$U$19:$U$31),"FERIE","")</f>
        <v/>
      </c>
      <c r="L290" s="22"/>
      <c r="M290" s="62"/>
      <c r="N290" s="62"/>
      <c r="O290" s="60"/>
      <c r="P290" s="61"/>
      <c r="Q290" s="61"/>
      <c r="R290" s="60"/>
    </row>
    <row r="291" spans="1:18" ht="14.1" customHeight="1" x14ac:dyDescent="0.2">
      <c r="A291" s="39"/>
      <c r="B291" s="40"/>
      <c r="C291" s="18">
        <f t="shared" si="60"/>
        <v>44843</v>
      </c>
      <c r="D291" s="21" t="str">
        <f t="shared" si="61"/>
        <v>Dimanche</v>
      </c>
      <c r="E291" s="28" t="str">
        <f>IF(OR(D291="Samedi",D291="Dimanche"),"",Données!$C$3)</f>
        <v/>
      </c>
      <c r="F291" s="28" t="str">
        <f>IF(OR(D291="Samedi",D291="Dimanche"),"",Données!$D$3)</f>
        <v/>
      </c>
      <c r="G291" s="28" t="str">
        <f>IF(OR(D291="Samedi",D291="Dimanche"),"",Données!$E$3)</f>
        <v/>
      </c>
      <c r="H291" s="28" t="str">
        <f>IF(OR(D291="Samedi",D291="Dimanche"),"",Données!$F$3)</f>
        <v/>
      </c>
      <c r="I291" s="20" t="str">
        <f t="shared" si="63"/>
        <v/>
      </c>
      <c r="J291" s="20">
        <f t="shared" si="57"/>
        <v>2.7755575615628914E-16</v>
      </c>
      <c r="K291" s="26" t="str" cm="1">
        <f t="array" ref="K291">IF(OR(C291=$U$19:$U$31),"FERIE","")</f>
        <v/>
      </c>
      <c r="L291" s="22">
        <f t="shared" ref="L291" si="67">IF(D291="Dimanche",SUM(I285:I291),"")</f>
        <v>1.5833333333333335</v>
      </c>
      <c r="M291" s="62"/>
      <c r="N291" s="62"/>
      <c r="O291" s="60"/>
      <c r="P291" s="61"/>
      <c r="Q291" s="61"/>
      <c r="R291" s="60"/>
    </row>
    <row r="292" spans="1:18" ht="14.1" customHeight="1" x14ac:dyDescent="0.2">
      <c r="A292" s="39"/>
      <c r="B292" s="40">
        <v>41</v>
      </c>
      <c r="C292" s="18">
        <f t="shared" si="60"/>
        <v>44844</v>
      </c>
      <c r="D292" s="21" t="str">
        <f t="shared" si="61"/>
        <v>Lundi</v>
      </c>
      <c r="E292" s="28">
        <f>IF(OR(D292="Samedi",D292="Dimanche"),"",Données!$C$3)</f>
        <v>0.35416666666666669</v>
      </c>
      <c r="F292" s="28">
        <f>IF(OR(D292="Samedi",D292="Dimanche"),"",Données!$D$3)</f>
        <v>0.51250000000000007</v>
      </c>
      <c r="G292" s="28">
        <f>IF(OR(D292="Samedi",D292="Dimanche"),"",Données!$E$3)</f>
        <v>0.53680555555555554</v>
      </c>
      <c r="H292" s="28" t="str">
        <f>IF(OR(D292="Samedi",D292="Dimanche"),"",Données!$F$3)</f>
        <v>16:41</v>
      </c>
      <c r="I292" s="20">
        <f t="shared" si="63"/>
        <v>0.31666666666666671</v>
      </c>
      <c r="J292" s="20">
        <f>IF(I292-Données!$C$2&gt;0,I292-Données!$C$2,0)</f>
        <v>5.5511151231257827E-17</v>
      </c>
      <c r="K292" s="26" t="str" cm="1">
        <f t="array" ref="K292">IF(OR(C292=$U$19:$U$31),"FERIE","")</f>
        <v/>
      </c>
      <c r="L292" s="22"/>
      <c r="M292" s="62"/>
      <c r="N292" s="62"/>
      <c r="O292" s="60"/>
      <c r="P292" s="61"/>
      <c r="Q292" s="61"/>
      <c r="R292" s="60"/>
    </row>
    <row r="293" spans="1:18" ht="14.1" customHeight="1" x14ac:dyDescent="0.2">
      <c r="A293" s="39"/>
      <c r="B293" s="40"/>
      <c r="C293" s="18">
        <f t="shared" si="60"/>
        <v>44845</v>
      </c>
      <c r="D293" s="21" t="str">
        <f t="shared" si="61"/>
        <v>Mardi</v>
      </c>
      <c r="E293" s="28">
        <f>IF(OR(D293="Samedi",D293="Dimanche"),"",Données!$C$3)</f>
        <v>0.35416666666666669</v>
      </c>
      <c r="F293" s="28">
        <f>IF(OR(D293="Samedi",D293="Dimanche"),"",Données!$D$3)</f>
        <v>0.51250000000000007</v>
      </c>
      <c r="G293" s="28">
        <f>IF(OR(D293="Samedi",D293="Dimanche"),"",Données!$E$3)</f>
        <v>0.53680555555555554</v>
      </c>
      <c r="H293" s="28" t="str">
        <f>IF(OR(D293="Samedi",D293="Dimanche"),"",Données!$F$3)</f>
        <v>16:41</v>
      </c>
      <c r="I293" s="20">
        <f t="shared" si="63"/>
        <v>0.31666666666666671</v>
      </c>
      <c r="J293" s="20">
        <f>IF(I293-Données!$C$2&gt;0,I293-Données!$C$2,0)</f>
        <v>5.5511151231257827E-17</v>
      </c>
      <c r="K293" s="26" t="str" cm="1">
        <f t="array" ref="K293">IF(OR(C293=$U$19:$U$31),"FERIE","")</f>
        <v/>
      </c>
      <c r="L293" s="22"/>
      <c r="M293" s="62"/>
      <c r="N293" s="62"/>
      <c r="O293" s="60"/>
      <c r="P293" s="61"/>
      <c r="Q293" s="61"/>
      <c r="R293" s="60"/>
    </row>
    <row r="294" spans="1:18" ht="14.1" customHeight="1" x14ac:dyDescent="0.2">
      <c r="A294" s="39"/>
      <c r="B294" s="40"/>
      <c r="C294" s="18">
        <f t="shared" si="60"/>
        <v>44846</v>
      </c>
      <c r="D294" s="21" t="str">
        <f t="shared" si="61"/>
        <v>Mercredi</v>
      </c>
      <c r="E294" s="28">
        <f>IF(OR(D294="Samedi",D294="Dimanche"),"",Données!$C$3)</f>
        <v>0.35416666666666669</v>
      </c>
      <c r="F294" s="28">
        <f>IF(OR(D294="Samedi",D294="Dimanche"),"",Données!$D$3)</f>
        <v>0.51250000000000007</v>
      </c>
      <c r="G294" s="28">
        <f>IF(OR(D294="Samedi",D294="Dimanche"),"",Données!$E$3)</f>
        <v>0.53680555555555554</v>
      </c>
      <c r="H294" s="28" t="str">
        <f>IF(OR(D294="Samedi",D294="Dimanche"),"",Données!$F$3)</f>
        <v>16:41</v>
      </c>
      <c r="I294" s="20">
        <f t="shared" si="63"/>
        <v>0.31666666666666671</v>
      </c>
      <c r="J294" s="20">
        <f>IF(I294-Données!$C$2&gt;0,I294-Données!$C$2,0)</f>
        <v>5.5511151231257827E-17</v>
      </c>
      <c r="K294" s="26" t="str" cm="1">
        <f t="array" ref="K294">IF(OR(C294=$U$19:$U$31),"FERIE","")</f>
        <v/>
      </c>
      <c r="L294" s="22"/>
      <c r="M294" s="62"/>
      <c r="N294" s="62"/>
      <c r="O294" s="60"/>
      <c r="P294" s="61"/>
      <c r="Q294" s="61"/>
      <c r="R294" s="60"/>
    </row>
    <row r="295" spans="1:18" ht="14.1" customHeight="1" x14ac:dyDescent="0.2">
      <c r="A295" s="39"/>
      <c r="B295" s="40"/>
      <c r="C295" s="18">
        <f t="shared" si="60"/>
        <v>44847</v>
      </c>
      <c r="D295" s="21" t="str">
        <f t="shared" si="61"/>
        <v>Jeudi</v>
      </c>
      <c r="E295" s="28">
        <f>IF(OR(D295="Samedi",D295="Dimanche"),"",Données!$C$3)</f>
        <v>0.35416666666666669</v>
      </c>
      <c r="F295" s="28">
        <f>IF(OR(D295="Samedi",D295="Dimanche"),"",Données!$D$3)</f>
        <v>0.51250000000000007</v>
      </c>
      <c r="G295" s="28">
        <f>IF(OR(D295="Samedi",D295="Dimanche"),"",Données!$E$3)</f>
        <v>0.53680555555555554</v>
      </c>
      <c r="H295" s="28" t="str">
        <f>IF(OR(D295="Samedi",D295="Dimanche"),"",Données!$F$3)</f>
        <v>16:41</v>
      </c>
      <c r="I295" s="20">
        <f t="shared" si="63"/>
        <v>0.31666666666666671</v>
      </c>
      <c r="J295" s="20">
        <f>IF(I295-Données!$C$2&gt;0,I295-Données!$C$2,0)</f>
        <v>5.5511151231257827E-17</v>
      </c>
      <c r="K295" s="26" t="str" cm="1">
        <f t="array" ref="K295">IF(OR(C295=$U$19:$U$31),"FERIE","")</f>
        <v/>
      </c>
      <c r="L295" s="22"/>
      <c r="M295" s="62"/>
      <c r="N295" s="62"/>
      <c r="O295" s="60"/>
      <c r="P295" s="61"/>
      <c r="Q295" s="61"/>
      <c r="R295" s="60"/>
    </row>
    <row r="296" spans="1:18" ht="14.1" customHeight="1" x14ac:dyDescent="0.2">
      <c r="A296" s="39"/>
      <c r="B296" s="40"/>
      <c r="C296" s="18">
        <f t="shared" si="60"/>
        <v>44848</v>
      </c>
      <c r="D296" s="21" t="str">
        <f t="shared" si="61"/>
        <v>Vendredi</v>
      </c>
      <c r="E296" s="28">
        <f>IF(OR(D296="Samedi",D296="Dimanche"),"",Données!$C$3)</f>
        <v>0.35416666666666669</v>
      </c>
      <c r="F296" s="28">
        <f>IF(OR(D296="Samedi",D296="Dimanche"),"",Données!$D$3)</f>
        <v>0.51250000000000007</v>
      </c>
      <c r="G296" s="28">
        <f>IF(OR(D296="Samedi",D296="Dimanche"),"",Données!$E$3)</f>
        <v>0.53680555555555554</v>
      </c>
      <c r="H296" s="28" t="str">
        <f>IF(OR(D296="Samedi",D296="Dimanche"),"",Données!$F$3)</f>
        <v>16:41</v>
      </c>
      <c r="I296" s="20">
        <f t="shared" si="63"/>
        <v>0.31666666666666671</v>
      </c>
      <c r="J296" s="20">
        <f>IF(I296-Données!$C$2&gt;0,I296-Données!$C$2,0)</f>
        <v>5.5511151231257827E-17</v>
      </c>
      <c r="K296" s="26" t="str" cm="1">
        <f t="array" ref="K296">IF(OR(C296=$U$19:$U$31),"FERIE","")</f>
        <v/>
      </c>
      <c r="L296" s="22"/>
      <c r="M296" s="62"/>
      <c r="N296" s="62"/>
      <c r="O296" s="60"/>
      <c r="P296" s="61"/>
      <c r="Q296" s="61"/>
      <c r="R296" s="60"/>
    </row>
    <row r="297" spans="1:18" ht="14.1" customHeight="1" x14ac:dyDescent="0.2">
      <c r="A297" s="39"/>
      <c r="B297" s="40"/>
      <c r="C297" s="18">
        <f t="shared" si="60"/>
        <v>44849</v>
      </c>
      <c r="D297" s="21" t="str">
        <f t="shared" si="61"/>
        <v>Samedi</v>
      </c>
      <c r="E297" s="28" t="str">
        <f>IF(OR(D297="Samedi",D297="Dimanche"),"",Données!$C$3)</f>
        <v/>
      </c>
      <c r="F297" s="28" t="str">
        <f>IF(OR(D297="Samedi",D297="Dimanche"),"",Données!$D$3)</f>
        <v/>
      </c>
      <c r="G297" s="28" t="str">
        <f>IF(OR(D297="Samedi",D297="Dimanche"),"",Données!$E$3)</f>
        <v/>
      </c>
      <c r="H297" s="28" t="str">
        <f>IF(OR(D297="Samedi",D297="Dimanche"),"",Données!$F$3)</f>
        <v/>
      </c>
      <c r="I297" s="20" t="str">
        <f t="shared" si="63"/>
        <v/>
      </c>
      <c r="J297" s="20"/>
      <c r="K297" s="26" t="str" cm="1">
        <f t="array" ref="K297">IF(OR(C297=$U$19:$U$31),"FERIE","")</f>
        <v/>
      </c>
      <c r="L297" s="22"/>
      <c r="M297" s="62"/>
      <c r="N297" s="62"/>
      <c r="O297" s="60"/>
      <c r="P297" s="61"/>
      <c r="Q297" s="61"/>
      <c r="R297" s="60"/>
    </row>
    <row r="298" spans="1:18" ht="14.1" customHeight="1" x14ac:dyDescent="0.2">
      <c r="A298" s="39"/>
      <c r="B298" s="40"/>
      <c r="C298" s="18">
        <f t="shared" si="60"/>
        <v>44850</v>
      </c>
      <c r="D298" s="21" t="str">
        <f t="shared" si="61"/>
        <v>Dimanche</v>
      </c>
      <c r="E298" s="28" t="str">
        <f>IF(OR(D298="Samedi",D298="Dimanche"),"",Données!$C$3)</f>
        <v/>
      </c>
      <c r="F298" s="28" t="str">
        <f>IF(OR(D298="Samedi",D298="Dimanche"),"",Données!$D$3)</f>
        <v/>
      </c>
      <c r="G298" s="28" t="str">
        <f>IF(OR(D298="Samedi",D298="Dimanche"),"",Données!$E$3)</f>
        <v/>
      </c>
      <c r="H298" s="28" t="str">
        <f>IF(OR(D298="Samedi",D298="Dimanche"),"",Données!$F$3)</f>
        <v/>
      </c>
      <c r="I298" s="20" t="str">
        <f t="shared" si="63"/>
        <v/>
      </c>
      <c r="J298" s="20">
        <f t="shared" si="57"/>
        <v>2.7755575615628914E-16</v>
      </c>
      <c r="K298" s="26" t="str" cm="1">
        <f t="array" ref="K298">IF(OR(C298=$U$19:$U$31),"FERIE","")</f>
        <v/>
      </c>
      <c r="L298" s="22">
        <f t="shared" ref="L298" si="68">IF(D298="Dimanche",SUM(I292:I298),"")</f>
        <v>1.5833333333333335</v>
      </c>
      <c r="M298" s="62"/>
      <c r="N298" s="62"/>
      <c r="O298" s="60"/>
      <c r="P298" s="61"/>
      <c r="Q298" s="61"/>
      <c r="R298" s="60"/>
    </row>
    <row r="299" spans="1:18" ht="14.1" customHeight="1" x14ac:dyDescent="0.2">
      <c r="A299" s="39"/>
      <c r="B299" s="40">
        <v>42</v>
      </c>
      <c r="C299" s="18">
        <f t="shared" si="60"/>
        <v>44851</v>
      </c>
      <c r="D299" s="21" t="str">
        <f t="shared" si="61"/>
        <v>Lundi</v>
      </c>
      <c r="E299" s="28">
        <f>IF(OR(D299="Samedi",D299="Dimanche"),"",Données!$C$3)</f>
        <v>0.35416666666666669</v>
      </c>
      <c r="F299" s="28">
        <f>IF(OR(D299="Samedi",D299="Dimanche"),"",Données!$D$3)</f>
        <v>0.51250000000000007</v>
      </c>
      <c r="G299" s="28">
        <f>IF(OR(D299="Samedi",D299="Dimanche"),"",Données!$E$3)</f>
        <v>0.53680555555555554</v>
      </c>
      <c r="H299" s="28" t="str">
        <f>IF(OR(D299="Samedi",D299="Dimanche"),"",Données!$F$3)</f>
        <v>16:41</v>
      </c>
      <c r="I299" s="20">
        <f t="shared" si="63"/>
        <v>0.31666666666666671</v>
      </c>
      <c r="J299" s="20">
        <f>IF(I299-Données!$C$2&gt;0,I299-Données!$C$2,0)</f>
        <v>5.5511151231257827E-17</v>
      </c>
      <c r="K299" s="26" t="str" cm="1">
        <f t="array" ref="K299">IF(OR(C299=$U$19:$U$31),"FERIE","")</f>
        <v/>
      </c>
      <c r="L299" s="22"/>
      <c r="M299" s="62"/>
      <c r="N299" s="62"/>
      <c r="O299" s="60"/>
      <c r="P299" s="61"/>
      <c r="Q299" s="61"/>
      <c r="R299" s="60"/>
    </row>
    <row r="300" spans="1:18" ht="14.1" customHeight="1" x14ac:dyDescent="0.2">
      <c r="A300" s="39"/>
      <c r="B300" s="40"/>
      <c r="C300" s="18">
        <f t="shared" si="60"/>
        <v>44852</v>
      </c>
      <c r="D300" s="21" t="str">
        <f t="shared" si="61"/>
        <v>Mardi</v>
      </c>
      <c r="E300" s="28">
        <f>IF(OR(D300="Samedi",D300="Dimanche"),"",Données!$C$3)</f>
        <v>0.35416666666666669</v>
      </c>
      <c r="F300" s="28">
        <f>IF(OR(D300="Samedi",D300="Dimanche"),"",Données!$D$3)</f>
        <v>0.51250000000000007</v>
      </c>
      <c r="G300" s="28">
        <f>IF(OR(D300="Samedi",D300="Dimanche"),"",Données!$E$3)</f>
        <v>0.53680555555555554</v>
      </c>
      <c r="H300" s="28" t="str">
        <f>IF(OR(D300="Samedi",D300="Dimanche"),"",Données!$F$3)</f>
        <v>16:41</v>
      </c>
      <c r="I300" s="20">
        <f t="shared" si="63"/>
        <v>0.31666666666666671</v>
      </c>
      <c r="J300" s="20">
        <f>IF(I300-Données!$C$2&gt;0,I300-Données!$C$2,0)</f>
        <v>5.5511151231257827E-17</v>
      </c>
      <c r="K300" s="26" t="str" cm="1">
        <f t="array" ref="K300">IF(OR(C300=$U$19:$U$31),"FERIE","")</f>
        <v/>
      </c>
      <c r="L300" s="22"/>
      <c r="M300" s="62"/>
      <c r="N300" s="62"/>
      <c r="O300" s="60"/>
      <c r="P300" s="61"/>
      <c r="Q300" s="61"/>
      <c r="R300" s="60"/>
    </row>
    <row r="301" spans="1:18" ht="14.1" customHeight="1" x14ac:dyDescent="0.2">
      <c r="A301" s="39"/>
      <c r="B301" s="40"/>
      <c r="C301" s="18">
        <f t="shared" si="60"/>
        <v>44853</v>
      </c>
      <c r="D301" s="21" t="str">
        <f t="shared" si="61"/>
        <v>Mercredi</v>
      </c>
      <c r="E301" s="28">
        <f>IF(OR(D301="Samedi",D301="Dimanche"),"",Données!$C$3)</f>
        <v>0.35416666666666669</v>
      </c>
      <c r="F301" s="28">
        <f>IF(OR(D301="Samedi",D301="Dimanche"),"",Données!$D$3)</f>
        <v>0.51250000000000007</v>
      </c>
      <c r="G301" s="28">
        <f>IF(OR(D301="Samedi",D301="Dimanche"),"",Données!$E$3)</f>
        <v>0.53680555555555554</v>
      </c>
      <c r="H301" s="28" t="str">
        <f>IF(OR(D301="Samedi",D301="Dimanche"),"",Données!$F$3)</f>
        <v>16:41</v>
      </c>
      <c r="I301" s="20">
        <f t="shared" si="63"/>
        <v>0.31666666666666671</v>
      </c>
      <c r="J301" s="20">
        <f>IF(I301-Données!$C$2&gt;0,I301-Données!$C$2,0)</f>
        <v>5.5511151231257827E-17</v>
      </c>
      <c r="K301" s="26" t="str" cm="1">
        <f t="array" ref="K301">IF(OR(C301=$U$19:$U$31),"FERIE","")</f>
        <v/>
      </c>
      <c r="L301" s="22"/>
      <c r="M301" s="62"/>
      <c r="N301" s="62"/>
      <c r="O301" s="60"/>
      <c r="P301" s="61"/>
      <c r="Q301" s="61"/>
      <c r="R301" s="60"/>
    </row>
    <row r="302" spans="1:18" ht="14.1" customHeight="1" x14ac:dyDescent="0.2">
      <c r="A302" s="39"/>
      <c r="B302" s="40"/>
      <c r="C302" s="18">
        <f t="shared" si="60"/>
        <v>44854</v>
      </c>
      <c r="D302" s="21" t="str">
        <f t="shared" si="61"/>
        <v>Jeudi</v>
      </c>
      <c r="E302" s="28">
        <f>IF(OR(D302="Samedi",D302="Dimanche"),"",Données!$C$3)</f>
        <v>0.35416666666666669</v>
      </c>
      <c r="F302" s="28">
        <f>IF(OR(D302="Samedi",D302="Dimanche"),"",Données!$D$3)</f>
        <v>0.51250000000000007</v>
      </c>
      <c r="G302" s="28">
        <f>IF(OR(D302="Samedi",D302="Dimanche"),"",Données!$E$3)</f>
        <v>0.53680555555555554</v>
      </c>
      <c r="H302" s="28" t="str">
        <f>IF(OR(D302="Samedi",D302="Dimanche"),"",Données!$F$3)</f>
        <v>16:41</v>
      </c>
      <c r="I302" s="20">
        <f t="shared" si="63"/>
        <v>0.31666666666666671</v>
      </c>
      <c r="J302" s="20">
        <f>IF(I302-Données!$C$2&gt;0,I302-Données!$C$2,0)</f>
        <v>5.5511151231257827E-17</v>
      </c>
      <c r="K302" s="26" t="str" cm="1">
        <f t="array" ref="K302">IF(OR(C302=$U$19:$U$31),"FERIE","")</f>
        <v/>
      </c>
      <c r="L302" s="22"/>
      <c r="M302" s="62"/>
      <c r="N302" s="62"/>
      <c r="O302" s="60"/>
      <c r="P302" s="61"/>
      <c r="Q302" s="61"/>
      <c r="R302" s="60"/>
    </row>
    <row r="303" spans="1:18" ht="14.1" customHeight="1" x14ac:dyDescent="0.2">
      <c r="A303" s="39"/>
      <c r="B303" s="40"/>
      <c r="C303" s="18">
        <f t="shared" si="60"/>
        <v>44855</v>
      </c>
      <c r="D303" s="21" t="str">
        <f t="shared" si="61"/>
        <v>Vendredi</v>
      </c>
      <c r="E303" s="28">
        <f>IF(OR(D303="Samedi",D303="Dimanche"),"",Données!$C$3)</f>
        <v>0.35416666666666669</v>
      </c>
      <c r="F303" s="28">
        <f>IF(OR(D303="Samedi",D303="Dimanche"),"",Données!$D$3)</f>
        <v>0.51250000000000007</v>
      </c>
      <c r="G303" s="28">
        <f>IF(OR(D303="Samedi",D303="Dimanche"),"",Données!$E$3)</f>
        <v>0.53680555555555554</v>
      </c>
      <c r="H303" s="28" t="str">
        <f>IF(OR(D303="Samedi",D303="Dimanche"),"",Données!$F$3)</f>
        <v>16:41</v>
      </c>
      <c r="I303" s="20">
        <f t="shared" si="63"/>
        <v>0.31666666666666671</v>
      </c>
      <c r="J303" s="20">
        <f>IF(I303-Données!$C$2&gt;0,I303-Données!$C$2,0)</f>
        <v>5.5511151231257827E-17</v>
      </c>
      <c r="K303" s="26" t="str" cm="1">
        <f t="array" ref="K303">IF(OR(C303=$U$19:$U$31),"FERIE","")</f>
        <v/>
      </c>
      <c r="L303" s="22"/>
      <c r="M303" s="62"/>
      <c r="N303" s="62"/>
      <c r="O303" s="60"/>
      <c r="P303" s="61"/>
      <c r="Q303" s="61"/>
      <c r="R303" s="60"/>
    </row>
    <row r="304" spans="1:18" ht="14.1" customHeight="1" x14ac:dyDescent="0.2">
      <c r="A304" s="39"/>
      <c r="B304" s="40"/>
      <c r="C304" s="18">
        <f t="shared" si="60"/>
        <v>44856</v>
      </c>
      <c r="D304" s="21" t="str">
        <f t="shared" si="61"/>
        <v>Samedi</v>
      </c>
      <c r="E304" s="28" t="str">
        <f>IF(OR(D304="Samedi",D304="Dimanche"),"",Données!$C$3)</f>
        <v/>
      </c>
      <c r="F304" s="28" t="str">
        <f>IF(OR(D304="Samedi",D304="Dimanche"),"",Données!$D$3)</f>
        <v/>
      </c>
      <c r="G304" s="28" t="str">
        <f>IF(OR(D304="Samedi",D304="Dimanche"),"",Données!$E$3)</f>
        <v/>
      </c>
      <c r="H304" s="28" t="str">
        <f>IF(OR(D304="Samedi",D304="Dimanche"),"",Données!$F$3)</f>
        <v/>
      </c>
      <c r="I304" s="20" t="str">
        <f t="shared" si="63"/>
        <v/>
      </c>
      <c r="J304" s="20"/>
      <c r="K304" s="26" t="str" cm="1">
        <f t="array" ref="K304">IF(OR(C304=$U$19:$U$31),"FERIE","")</f>
        <v/>
      </c>
      <c r="L304" s="22"/>
      <c r="M304" s="62"/>
      <c r="N304" s="62"/>
      <c r="O304" s="60"/>
      <c r="P304" s="61"/>
      <c r="Q304" s="61"/>
      <c r="R304" s="60"/>
    </row>
    <row r="305" spans="1:18" ht="14.1" customHeight="1" x14ac:dyDescent="0.2">
      <c r="A305" s="39"/>
      <c r="B305" s="40"/>
      <c r="C305" s="18">
        <f t="shared" si="60"/>
        <v>44857</v>
      </c>
      <c r="D305" s="21" t="str">
        <f t="shared" si="61"/>
        <v>Dimanche</v>
      </c>
      <c r="E305" s="28" t="str">
        <f>IF(OR(D305="Samedi",D305="Dimanche"),"",Données!$C$3)</f>
        <v/>
      </c>
      <c r="F305" s="28" t="str">
        <f>IF(OR(D305="Samedi",D305="Dimanche"),"",Données!$D$3)</f>
        <v/>
      </c>
      <c r="G305" s="28" t="str">
        <f>IF(OR(D305="Samedi",D305="Dimanche"),"",Données!$E$3)</f>
        <v/>
      </c>
      <c r="H305" s="28" t="str">
        <f>IF(OR(D305="Samedi",D305="Dimanche"),"",Données!$F$3)</f>
        <v/>
      </c>
      <c r="I305" s="20" t="str">
        <f t="shared" si="63"/>
        <v/>
      </c>
      <c r="J305" s="20">
        <f t="shared" si="57"/>
        <v>2.7755575615628914E-16</v>
      </c>
      <c r="K305" s="26" t="str" cm="1">
        <f t="array" ref="K305">IF(OR(C305=$U$19:$U$31),"FERIE","")</f>
        <v/>
      </c>
      <c r="L305" s="22">
        <f t="shared" ref="L305" si="69">IF(D305="Dimanche",SUM(I299:I305),"")</f>
        <v>1.5833333333333335</v>
      </c>
      <c r="M305" s="62"/>
      <c r="N305" s="62"/>
      <c r="O305" s="60"/>
      <c r="P305" s="61"/>
      <c r="Q305" s="61"/>
      <c r="R305" s="60"/>
    </row>
    <row r="306" spans="1:18" ht="14.1" customHeight="1" x14ac:dyDescent="0.2">
      <c r="A306" s="39"/>
      <c r="B306" s="40">
        <v>43</v>
      </c>
      <c r="C306" s="18">
        <f t="shared" si="60"/>
        <v>44858</v>
      </c>
      <c r="D306" s="21" t="str">
        <f t="shared" si="61"/>
        <v>Lundi</v>
      </c>
      <c r="E306" s="28">
        <f>IF(OR(D306="Samedi",D306="Dimanche"),"",Données!$C$3)</f>
        <v>0.35416666666666669</v>
      </c>
      <c r="F306" s="28">
        <f>IF(OR(D306="Samedi",D306="Dimanche"),"",Données!$D$3)</f>
        <v>0.51250000000000007</v>
      </c>
      <c r="G306" s="28">
        <f>IF(OR(D306="Samedi",D306="Dimanche"),"",Données!$E$3)</f>
        <v>0.53680555555555554</v>
      </c>
      <c r="H306" s="28" t="str">
        <f>IF(OR(D306="Samedi",D306="Dimanche"),"",Données!$F$3)</f>
        <v>16:41</v>
      </c>
      <c r="I306" s="20">
        <f t="shared" si="63"/>
        <v>0.31666666666666671</v>
      </c>
      <c r="J306" s="20">
        <f>IF(I306-Données!$C$2&gt;0,I306-Données!$C$2,0)</f>
        <v>5.5511151231257827E-17</v>
      </c>
      <c r="K306" s="26" t="str" cm="1">
        <f t="array" ref="K306">IF(OR(C306=$U$19:$U$31),"FERIE","")</f>
        <v/>
      </c>
      <c r="L306" s="22"/>
      <c r="M306" s="62"/>
      <c r="N306" s="62"/>
      <c r="O306" s="60"/>
      <c r="P306" s="61"/>
      <c r="Q306" s="61"/>
      <c r="R306" s="60"/>
    </row>
    <row r="307" spans="1:18" ht="14.1" customHeight="1" x14ac:dyDescent="0.2">
      <c r="A307" s="39"/>
      <c r="B307" s="40"/>
      <c r="C307" s="18">
        <f t="shared" si="60"/>
        <v>44859</v>
      </c>
      <c r="D307" s="21" t="str">
        <f t="shared" si="61"/>
        <v>Mardi</v>
      </c>
      <c r="E307" s="28">
        <f>IF(OR(D307="Samedi",D307="Dimanche"),"",Données!$C$3)</f>
        <v>0.35416666666666669</v>
      </c>
      <c r="F307" s="28">
        <f>IF(OR(D307="Samedi",D307="Dimanche"),"",Données!$D$3)</f>
        <v>0.51250000000000007</v>
      </c>
      <c r="G307" s="28">
        <f>IF(OR(D307="Samedi",D307="Dimanche"),"",Données!$E$3)</f>
        <v>0.53680555555555554</v>
      </c>
      <c r="H307" s="28" t="str">
        <f>IF(OR(D307="Samedi",D307="Dimanche"),"",Données!$F$3)</f>
        <v>16:41</v>
      </c>
      <c r="I307" s="20">
        <f t="shared" si="63"/>
        <v>0.31666666666666671</v>
      </c>
      <c r="J307" s="20">
        <f>IF(I307-Données!$C$2&gt;0,I307-Données!$C$2,0)</f>
        <v>5.5511151231257827E-17</v>
      </c>
      <c r="K307" s="26" t="str" cm="1">
        <f t="array" ref="K307">IF(OR(C307=$U$19:$U$31),"FERIE","")</f>
        <v/>
      </c>
      <c r="L307" s="22"/>
      <c r="M307" s="62"/>
      <c r="N307" s="62"/>
      <c r="O307" s="60"/>
      <c r="P307" s="61"/>
      <c r="Q307" s="61"/>
      <c r="R307" s="60"/>
    </row>
    <row r="308" spans="1:18" ht="14.1" customHeight="1" x14ac:dyDescent="0.2">
      <c r="A308" s="39"/>
      <c r="B308" s="40"/>
      <c r="C308" s="18">
        <f t="shared" si="60"/>
        <v>44860</v>
      </c>
      <c r="D308" s="21" t="str">
        <f t="shared" si="61"/>
        <v>Mercredi</v>
      </c>
      <c r="E308" s="28">
        <f>IF(OR(D308="Samedi",D308="Dimanche"),"",Données!$C$3)</f>
        <v>0.35416666666666669</v>
      </c>
      <c r="F308" s="28">
        <f>IF(OR(D308="Samedi",D308="Dimanche"),"",Données!$D$3)</f>
        <v>0.51250000000000007</v>
      </c>
      <c r="G308" s="28">
        <f>IF(OR(D308="Samedi",D308="Dimanche"),"",Données!$E$3)</f>
        <v>0.53680555555555554</v>
      </c>
      <c r="H308" s="28" t="str">
        <f>IF(OR(D308="Samedi",D308="Dimanche"),"",Données!$F$3)</f>
        <v>16:41</v>
      </c>
      <c r="I308" s="20">
        <f t="shared" si="63"/>
        <v>0.31666666666666671</v>
      </c>
      <c r="J308" s="20">
        <f>IF(I308-Données!$C$2&gt;0,I308-Données!$C$2,0)</f>
        <v>5.5511151231257827E-17</v>
      </c>
      <c r="K308" s="26" t="str" cm="1">
        <f t="array" ref="K308">IF(OR(C308=$U$19:$U$31),"FERIE","")</f>
        <v/>
      </c>
      <c r="L308" s="22"/>
      <c r="M308" s="62"/>
      <c r="N308" s="62"/>
      <c r="O308" s="60"/>
      <c r="P308" s="61"/>
      <c r="Q308" s="61"/>
      <c r="R308" s="60"/>
    </row>
    <row r="309" spans="1:18" ht="14.1" customHeight="1" x14ac:dyDescent="0.2">
      <c r="A309" s="39"/>
      <c r="B309" s="40"/>
      <c r="C309" s="18">
        <f t="shared" si="60"/>
        <v>44861</v>
      </c>
      <c r="D309" s="21" t="str">
        <f t="shared" si="61"/>
        <v>Jeudi</v>
      </c>
      <c r="E309" s="28">
        <f>IF(OR(D309="Samedi",D309="Dimanche"),"",Données!$C$3)</f>
        <v>0.35416666666666669</v>
      </c>
      <c r="F309" s="28">
        <f>IF(OR(D309="Samedi",D309="Dimanche"),"",Données!$D$3)</f>
        <v>0.51250000000000007</v>
      </c>
      <c r="G309" s="28">
        <f>IF(OR(D309="Samedi",D309="Dimanche"),"",Données!$E$3)</f>
        <v>0.53680555555555554</v>
      </c>
      <c r="H309" s="28" t="str">
        <f>IF(OR(D309="Samedi",D309="Dimanche"),"",Données!$F$3)</f>
        <v>16:41</v>
      </c>
      <c r="I309" s="20">
        <f t="shared" si="63"/>
        <v>0.31666666666666671</v>
      </c>
      <c r="J309" s="20">
        <f>IF(I309-Données!$C$2&gt;0,I309-Données!$C$2,0)</f>
        <v>5.5511151231257827E-17</v>
      </c>
      <c r="K309" s="26" t="str" cm="1">
        <f t="array" ref="K309">IF(OR(C309=$U$19:$U$31),"FERIE","")</f>
        <v/>
      </c>
      <c r="L309" s="22"/>
      <c r="M309" s="62"/>
      <c r="N309" s="62"/>
      <c r="O309" s="60"/>
      <c r="P309" s="61"/>
      <c r="Q309" s="61"/>
      <c r="R309" s="60"/>
    </row>
    <row r="310" spans="1:18" ht="14.1" customHeight="1" x14ac:dyDescent="0.2">
      <c r="A310" s="39"/>
      <c r="B310" s="40"/>
      <c r="C310" s="18">
        <f t="shared" si="60"/>
        <v>44862</v>
      </c>
      <c r="D310" s="21" t="str">
        <f t="shared" si="61"/>
        <v>Vendredi</v>
      </c>
      <c r="E310" s="28">
        <f>IF(OR(D310="Samedi",D310="Dimanche"),"",Données!$C$3)</f>
        <v>0.35416666666666669</v>
      </c>
      <c r="F310" s="28">
        <f>IF(OR(D310="Samedi",D310="Dimanche"),"",Données!$D$3)</f>
        <v>0.51250000000000007</v>
      </c>
      <c r="G310" s="28">
        <f>IF(OR(D310="Samedi",D310="Dimanche"),"",Données!$E$3)</f>
        <v>0.53680555555555554</v>
      </c>
      <c r="H310" s="28" t="str">
        <f>IF(OR(D310="Samedi",D310="Dimanche"),"",Données!$F$3)</f>
        <v>16:41</v>
      </c>
      <c r="I310" s="20">
        <f t="shared" si="63"/>
        <v>0.31666666666666671</v>
      </c>
      <c r="J310" s="20">
        <f>IF(I310-Données!$C$2&gt;0,I310-Données!$C$2,0)</f>
        <v>5.5511151231257827E-17</v>
      </c>
      <c r="K310" s="26" t="str" cm="1">
        <f t="array" ref="K310">IF(OR(C310=$U$19:$U$31),"FERIE","")</f>
        <v/>
      </c>
      <c r="L310" s="22"/>
      <c r="M310" s="62"/>
      <c r="N310" s="62"/>
      <c r="O310" s="60"/>
      <c r="P310" s="61"/>
      <c r="Q310" s="61"/>
      <c r="R310" s="60"/>
    </row>
    <row r="311" spans="1:18" ht="14.1" customHeight="1" x14ac:dyDescent="0.2">
      <c r="A311" s="39"/>
      <c r="B311" s="40"/>
      <c r="C311" s="18">
        <f t="shared" si="60"/>
        <v>44863</v>
      </c>
      <c r="D311" s="21" t="str">
        <f t="shared" si="61"/>
        <v>Samedi</v>
      </c>
      <c r="E311" s="28" t="str">
        <f>IF(OR(D311="Samedi",D311="Dimanche"),"",Données!$C$3)</f>
        <v/>
      </c>
      <c r="F311" s="28" t="str">
        <f>IF(OR(D311="Samedi",D311="Dimanche"),"",Données!$D$3)</f>
        <v/>
      </c>
      <c r="G311" s="28" t="str">
        <f>IF(OR(D311="Samedi",D311="Dimanche"),"",Données!$E$3)</f>
        <v/>
      </c>
      <c r="H311" s="28" t="str">
        <f>IF(OR(D311="Samedi",D311="Dimanche"),"",Données!$F$3)</f>
        <v/>
      </c>
      <c r="I311" s="20" t="str">
        <f t="shared" si="63"/>
        <v/>
      </c>
      <c r="J311" s="20"/>
      <c r="K311" s="26" t="str" cm="1">
        <f t="array" ref="K311">IF(OR(C311=$U$19:$U$31),"FERIE","")</f>
        <v/>
      </c>
      <c r="L311" s="22"/>
      <c r="M311" s="62"/>
      <c r="N311" s="62"/>
      <c r="O311" s="60"/>
      <c r="P311" s="61"/>
      <c r="Q311" s="61"/>
      <c r="R311" s="60"/>
    </row>
    <row r="312" spans="1:18" ht="14.1" customHeight="1" x14ac:dyDescent="0.2">
      <c r="A312" s="39"/>
      <c r="B312" s="40"/>
      <c r="C312" s="18">
        <f t="shared" si="60"/>
        <v>44864</v>
      </c>
      <c r="D312" s="21" t="str">
        <f t="shared" si="61"/>
        <v>Dimanche</v>
      </c>
      <c r="E312" s="28" t="str">
        <f>IF(OR(D312="Samedi",D312="Dimanche"),"",Données!$C$3)</f>
        <v/>
      </c>
      <c r="F312" s="28" t="str">
        <f>IF(OR(D312="Samedi",D312="Dimanche"),"",Données!$D$3)</f>
        <v/>
      </c>
      <c r="G312" s="28" t="str">
        <f>IF(OR(D312="Samedi",D312="Dimanche"),"",Données!$E$3)</f>
        <v/>
      </c>
      <c r="H312" s="28" t="str">
        <f>IF(OR(D312="Samedi",D312="Dimanche"),"",Données!$F$3)</f>
        <v/>
      </c>
      <c r="I312" s="20" t="str">
        <f t="shared" si="63"/>
        <v/>
      </c>
      <c r="J312" s="20">
        <f t="shared" si="57"/>
        <v>2.7755575615628914E-16</v>
      </c>
      <c r="K312" s="26" t="str" cm="1">
        <f t="array" ref="K312">IF(OR(C312=$U$19:$U$31),"FERIE","")</f>
        <v/>
      </c>
      <c r="L312" s="22">
        <f t="shared" ref="L312" si="70">IF(D312="Dimanche",SUM(I306:I312),"")</f>
        <v>1.5833333333333335</v>
      </c>
      <c r="M312" s="62"/>
      <c r="N312" s="62"/>
      <c r="O312" s="60"/>
      <c r="P312" s="61"/>
      <c r="Q312" s="61"/>
      <c r="R312" s="60"/>
    </row>
    <row r="313" spans="1:18" ht="14.1" customHeight="1" x14ac:dyDescent="0.2">
      <c r="A313" s="39"/>
      <c r="B313" s="40">
        <v>44</v>
      </c>
      <c r="C313" s="18">
        <f t="shared" si="60"/>
        <v>44865</v>
      </c>
      <c r="D313" s="21" t="str">
        <f t="shared" si="61"/>
        <v>Lundi</v>
      </c>
      <c r="E313" s="28">
        <f>IF(OR(D313="Samedi",D313="Dimanche"),"",Données!$C$3)</f>
        <v>0.35416666666666669</v>
      </c>
      <c r="F313" s="28">
        <f>IF(OR(D313="Samedi",D313="Dimanche"),"",Données!$D$3)</f>
        <v>0.51250000000000007</v>
      </c>
      <c r="G313" s="28">
        <f>IF(OR(D313="Samedi",D313="Dimanche"),"",Données!$E$3)</f>
        <v>0.53680555555555554</v>
      </c>
      <c r="H313" s="28" t="str">
        <f>IF(OR(D313="Samedi",D313="Dimanche"),"",Données!$F$3)</f>
        <v>16:41</v>
      </c>
      <c r="I313" s="20">
        <f t="shared" si="63"/>
        <v>0.31666666666666671</v>
      </c>
      <c r="J313" s="20">
        <f>IF(I313-Données!$C$2&gt;0,I313-Données!$C$2,0)</f>
        <v>5.5511151231257827E-17</v>
      </c>
      <c r="K313" s="26" t="str" cm="1">
        <f t="array" ref="K313">IF(OR(C313=$U$19:$U$31),"FERIE","")</f>
        <v/>
      </c>
      <c r="L313" s="22"/>
      <c r="M313" s="62"/>
      <c r="N313" s="62"/>
      <c r="O313" s="60"/>
      <c r="P313" s="61"/>
      <c r="Q313" s="61"/>
      <c r="R313" s="60"/>
    </row>
    <row r="314" spans="1:18" ht="14.1" customHeight="1" x14ac:dyDescent="0.2">
      <c r="A314" s="39" t="str">
        <f t="shared" ref="A314" si="71">VLOOKUP(MONTH($C314),$V$8:$W$19,2,0)</f>
        <v>NOVEMBRE</v>
      </c>
      <c r="B314" s="40"/>
      <c r="C314" s="18">
        <f t="shared" si="60"/>
        <v>44866</v>
      </c>
      <c r="D314" s="21" t="str">
        <f t="shared" si="61"/>
        <v>Mardi</v>
      </c>
      <c r="E314" s="28"/>
      <c r="F314" s="28"/>
      <c r="G314" s="28"/>
      <c r="H314" s="28"/>
      <c r="I314" s="20"/>
      <c r="J314" s="20"/>
      <c r="K314" s="26" t="str" cm="1">
        <f t="array" ref="K314">IF(OR(C314=$U$19:$U$31),"FERIE","")</f>
        <v>FERIE</v>
      </c>
      <c r="L314" s="22"/>
      <c r="M314" s="62">
        <f>SUMIF(K314:K343,"HCR",J314:J343)</f>
        <v>0</v>
      </c>
      <c r="N314" s="62">
        <f>SUMIF(K314:K343,"HPL",J314:J343)</f>
        <v>0</v>
      </c>
      <c r="O314" s="60">
        <f>N314*24</f>
        <v>0</v>
      </c>
      <c r="P314" s="61"/>
      <c r="Q314" s="61"/>
      <c r="R314" s="60">
        <f>O314-(P314+Q314)</f>
        <v>0</v>
      </c>
    </row>
    <row r="315" spans="1:18" ht="14.1" customHeight="1" x14ac:dyDescent="0.2">
      <c r="A315" s="39"/>
      <c r="B315" s="40"/>
      <c r="C315" s="18">
        <f t="shared" si="60"/>
        <v>44867</v>
      </c>
      <c r="D315" s="21" t="str">
        <f t="shared" si="61"/>
        <v>Mercredi</v>
      </c>
      <c r="E315" s="28">
        <f>IF(OR(D315="Samedi",D315="Dimanche"),"",Données!$C$3)</f>
        <v>0.35416666666666669</v>
      </c>
      <c r="F315" s="28">
        <f>IF(OR(D315="Samedi",D315="Dimanche"),"",Données!$D$3)</f>
        <v>0.51250000000000007</v>
      </c>
      <c r="G315" s="28">
        <f>IF(OR(D315="Samedi",D315="Dimanche"),"",Données!$E$3)</f>
        <v>0.53680555555555554</v>
      </c>
      <c r="H315" s="28" t="str">
        <f>IF(OR(D315="Samedi",D315="Dimanche"),"",Données!$F$3)</f>
        <v>16:41</v>
      </c>
      <c r="I315" s="20">
        <f t="shared" si="63"/>
        <v>0.31666666666666671</v>
      </c>
      <c r="J315" s="20">
        <f>IF(I315-Données!$C$2&gt;0,I315-Données!$C$2,0)</f>
        <v>5.5511151231257827E-17</v>
      </c>
      <c r="K315" s="26" t="str" cm="1">
        <f t="array" ref="K315">IF(OR(C315=$U$19:$U$31),"FERIE","")</f>
        <v/>
      </c>
      <c r="L315" s="22"/>
      <c r="M315" s="62"/>
      <c r="N315" s="62"/>
      <c r="O315" s="60"/>
      <c r="P315" s="61"/>
      <c r="Q315" s="61"/>
      <c r="R315" s="60"/>
    </row>
    <row r="316" spans="1:18" ht="14.1" customHeight="1" x14ac:dyDescent="0.2">
      <c r="A316" s="39"/>
      <c r="B316" s="40"/>
      <c r="C316" s="18">
        <f t="shared" si="60"/>
        <v>44868</v>
      </c>
      <c r="D316" s="21" t="str">
        <f t="shared" si="61"/>
        <v>Jeudi</v>
      </c>
      <c r="E316" s="28">
        <f>IF(OR(D316="Samedi",D316="Dimanche"),"",Données!$C$3)</f>
        <v>0.35416666666666669</v>
      </c>
      <c r="F316" s="28">
        <f>IF(OR(D316="Samedi",D316="Dimanche"),"",Données!$D$3)</f>
        <v>0.51250000000000007</v>
      </c>
      <c r="G316" s="28">
        <f>IF(OR(D316="Samedi",D316="Dimanche"),"",Données!$E$3)</f>
        <v>0.53680555555555554</v>
      </c>
      <c r="H316" s="28" t="str">
        <f>IF(OR(D316="Samedi",D316="Dimanche"),"",Données!$F$3)</f>
        <v>16:41</v>
      </c>
      <c r="I316" s="20">
        <f t="shared" si="63"/>
        <v>0.31666666666666671</v>
      </c>
      <c r="J316" s="20">
        <f>IF(I316-Données!$C$2&gt;0,I316-Données!$C$2,0)</f>
        <v>5.5511151231257827E-17</v>
      </c>
      <c r="K316" s="26" t="str" cm="1">
        <f t="array" ref="K316">IF(OR(C316=$U$19:$U$31),"FERIE","")</f>
        <v/>
      </c>
      <c r="L316" s="22"/>
      <c r="M316" s="62"/>
      <c r="N316" s="62"/>
      <c r="O316" s="60"/>
      <c r="P316" s="61"/>
      <c r="Q316" s="61"/>
      <c r="R316" s="60"/>
    </row>
    <row r="317" spans="1:18" ht="14.1" customHeight="1" x14ac:dyDescent="0.2">
      <c r="A317" s="39"/>
      <c r="B317" s="40"/>
      <c r="C317" s="18">
        <f t="shared" si="60"/>
        <v>44869</v>
      </c>
      <c r="D317" s="21" t="str">
        <f t="shared" si="61"/>
        <v>Vendredi</v>
      </c>
      <c r="E317" s="28">
        <f>IF(OR(D317="Samedi",D317="Dimanche"),"",Données!$C$3)</f>
        <v>0.35416666666666669</v>
      </c>
      <c r="F317" s="28">
        <f>IF(OR(D317="Samedi",D317="Dimanche"),"",Données!$D$3)</f>
        <v>0.51250000000000007</v>
      </c>
      <c r="G317" s="28">
        <f>IF(OR(D317="Samedi",D317="Dimanche"),"",Données!$E$3)</f>
        <v>0.53680555555555554</v>
      </c>
      <c r="H317" s="28" t="str">
        <f>IF(OR(D317="Samedi",D317="Dimanche"),"",Données!$F$3)</f>
        <v>16:41</v>
      </c>
      <c r="I317" s="20">
        <f t="shared" si="63"/>
        <v>0.31666666666666671</v>
      </c>
      <c r="J317" s="20">
        <f>IF(I317-Données!$C$2&gt;0,I317-Données!$C$2,0)</f>
        <v>5.5511151231257827E-17</v>
      </c>
      <c r="K317" s="26" t="str" cm="1">
        <f t="array" ref="K317">IF(OR(C317=$U$19:$U$31),"FERIE","")</f>
        <v/>
      </c>
      <c r="L317" s="22"/>
      <c r="M317" s="62"/>
      <c r="N317" s="62"/>
      <c r="O317" s="60"/>
      <c r="P317" s="61"/>
      <c r="Q317" s="61"/>
      <c r="R317" s="60"/>
    </row>
    <row r="318" spans="1:18" ht="14.1" customHeight="1" x14ac:dyDescent="0.2">
      <c r="A318" s="39"/>
      <c r="B318" s="40"/>
      <c r="C318" s="18">
        <f t="shared" si="60"/>
        <v>44870</v>
      </c>
      <c r="D318" s="21" t="str">
        <f t="shared" si="61"/>
        <v>Samedi</v>
      </c>
      <c r="E318" s="28" t="str">
        <f>IF(OR(D318="Samedi",D318="Dimanche"),"",Données!$C$3)</f>
        <v/>
      </c>
      <c r="F318" s="28" t="str">
        <f>IF(OR(D318="Samedi",D318="Dimanche"),"",Données!$D$3)</f>
        <v/>
      </c>
      <c r="G318" s="28" t="str">
        <f>IF(OR(D318="Samedi",D318="Dimanche"),"",Données!$E$3)</f>
        <v/>
      </c>
      <c r="H318" s="28" t="str">
        <f>IF(OR(D318="Samedi",D318="Dimanche"),"",Données!$F$3)</f>
        <v/>
      </c>
      <c r="I318" s="20" t="str">
        <f t="shared" si="63"/>
        <v/>
      </c>
      <c r="J318" s="20"/>
      <c r="K318" s="26" t="str" cm="1">
        <f t="array" ref="K318">IF(OR(C318=$U$19:$U$31),"FERIE","")</f>
        <v/>
      </c>
      <c r="L318" s="22"/>
      <c r="M318" s="62"/>
      <c r="N318" s="62"/>
      <c r="O318" s="60"/>
      <c r="P318" s="61"/>
      <c r="Q318" s="61"/>
      <c r="R318" s="60"/>
    </row>
    <row r="319" spans="1:18" ht="14.1" customHeight="1" x14ac:dyDescent="0.2">
      <c r="A319" s="39"/>
      <c r="B319" s="40"/>
      <c r="C319" s="18">
        <f t="shared" si="60"/>
        <v>44871</v>
      </c>
      <c r="D319" s="21" t="str">
        <f t="shared" si="61"/>
        <v>Dimanche</v>
      </c>
      <c r="E319" s="28" t="str">
        <f>IF(OR(D319="Samedi",D319="Dimanche"),"",Données!$C$3)</f>
        <v/>
      </c>
      <c r="F319" s="28" t="str">
        <f>IF(OR(D319="Samedi",D319="Dimanche"),"",Données!$D$3)</f>
        <v/>
      </c>
      <c r="G319" s="28" t="str">
        <f>IF(OR(D319="Samedi",D319="Dimanche"),"",Données!$E$3)</f>
        <v/>
      </c>
      <c r="H319" s="28" t="str">
        <f>IF(OR(D319="Samedi",D319="Dimanche"),"",Données!$F$3)</f>
        <v/>
      </c>
      <c r="I319" s="20" t="str">
        <f t="shared" si="63"/>
        <v/>
      </c>
      <c r="J319" s="20">
        <f t="shared" si="57"/>
        <v>2.2204460492503131E-16</v>
      </c>
      <c r="K319" s="26" t="str" cm="1">
        <f t="array" ref="K319">IF(OR(C319=$U$19:$U$31),"FERIE","")</f>
        <v/>
      </c>
      <c r="L319" s="22">
        <f t="shared" ref="L319" si="72">IF(D319="Dimanche",SUM(I313:I319),"")</f>
        <v>1.2666666666666668</v>
      </c>
      <c r="M319" s="62"/>
      <c r="N319" s="62"/>
      <c r="O319" s="60"/>
      <c r="P319" s="61"/>
      <c r="Q319" s="61"/>
      <c r="R319" s="60"/>
    </row>
    <row r="320" spans="1:18" ht="14.1" customHeight="1" x14ac:dyDescent="0.2">
      <c r="A320" s="39"/>
      <c r="B320" s="40">
        <v>45</v>
      </c>
      <c r="C320" s="18">
        <f t="shared" si="60"/>
        <v>44872</v>
      </c>
      <c r="D320" s="21" t="str">
        <f t="shared" si="61"/>
        <v>Lundi</v>
      </c>
      <c r="E320" s="28">
        <f>IF(OR(D320="Samedi",D320="Dimanche"),"",Données!$C$3)</f>
        <v>0.35416666666666669</v>
      </c>
      <c r="F320" s="28">
        <f>IF(OR(D320="Samedi",D320="Dimanche"),"",Données!$D$3)</f>
        <v>0.51250000000000007</v>
      </c>
      <c r="G320" s="28">
        <f>IF(OR(D320="Samedi",D320="Dimanche"),"",Données!$E$3)</f>
        <v>0.53680555555555554</v>
      </c>
      <c r="H320" s="28" t="str">
        <f>IF(OR(D320="Samedi",D320="Dimanche"),"",Données!$F$3)</f>
        <v>16:41</v>
      </c>
      <c r="I320" s="20">
        <f t="shared" si="63"/>
        <v>0.31666666666666671</v>
      </c>
      <c r="J320" s="20">
        <f>IF(I320-Données!$C$2&gt;0,I320-Données!$C$2,0)</f>
        <v>5.5511151231257827E-17</v>
      </c>
      <c r="K320" s="26" t="str" cm="1">
        <f t="array" ref="K320">IF(OR(C320=$U$19:$U$31),"FERIE","")</f>
        <v/>
      </c>
      <c r="L320" s="22"/>
      <c r="M320" s="62"/>
      <c r="N320" s="62"/>
      <c r="O320" s="60"/>
      <c r="P320" s="61"/>
      <c r="Q320" s="61"/>
      <c r="R320" s="60"/>
    </row>
    <row r="321" spans="1:18" ht="14.1" customHeight="1" x14ac:dyDescent="0.2">
      <c r="A321" s="39"/>
      <c r="B321" s="40"/>
      <c r="C321" s="18">
        <f t="shared" si="60"/>
        <v>44873</v>
      </c>
      <c r="D321" s="21" t="str">
        <f t="shared" si="61"/>
        <v>Mardi</v>
      </c>
      <c r="E321" s="28">
        <f>IF(OR(D321="Samedi",D321="Dimanche"),"",Données!$C$3)</f>
        <v>0.35416666666666669</v>
      </c>
      <c r="F321" s="28">
        <f>IF(OR(D321="Samedi",D321="Dimanche"),"",Données!$D$3)</f>
        <v>0.51250000000000007</v>
      </c>
      <c r="G321" s="28">
        <f>IF(OR(D321="Samedi",D321="Dimanche"),"",Données!$E$3)</f>
        <v>0.53680555555555554</v>
      </c>
      <c r="H321" s="28" t="str">
        <f>IF(OR(D321="Samedi",D321="Dimanche"),"",Données!$F$3)</f>
        <v>16:41</v>
      </c>
      <c r="I321" s="20">
        <f t="shared" si="63"/>
        <v>0.31666666666666671</v>
      </c>
      <c r="J321" s="20">
        <f>IF(I321-Données!$C$2&gt;0,I321-Données!$C$2,0)</f>
        <v>5.5511151231257827E-17</v>
      </c>
      <c r="K321" s="26" t="str" cm="1">
        <f t="array" ref="K321">IF(OR(C321=$U$19:$U$31),"FERIE","")</f>
        <v/>
      </c>
      <c r="L321" s="22"/>
      <c r="M321" s="62"/>
      <c r="N321" s="62"/>
      <c r="O321" s="60"/>
      <c r="P321" s="61"/>
      <c r="Q321" s="61"/>
      <c r="R321" s="60"/>
    </row>
    <row r="322" spans="1:18" ht="14.1" customHeight="1" x14ac:dyDescent="0.2">
      <c r="A322" s="39"/>
      <c r="B322" s="40"/>
      <c r="C322" s="18">
        <f t="shared" si="60"/>
        <v>44874</v>
      </c>
      <c r="D322" s="21" t="str">
        <f t="shared" si="61"/>
        <v>Mercredi</v>
      </c>
      <c r="E322" s="28">
        <f>IF(OR(D322="Samedi",D322="Dimanche"),"",Données!$C$3)</f>
        <v>0.35416666666666669</v>
      </c>
      <c r="F322" s="28">
        <f>IF(OR(D322="Samedi",D322="Dimanche"),"",Données!$D$3)</f>
        <v>0.51250000000000007</v>
      </c>
      <c r="G322" s="28">
        <f>IF(OR(D322="Samedi",D322="Dimanche"),"",Données!$E$3)</f>
        <v>0.53680555555555554</v>
      </c>
      <c r="H322" s="28" t="str">
        <f>IF(OR(D322="Samedi",D322="Dimanche"),"",Données!$F$3)</f>
        <v>16:41</v>
      </c>
      <c r="I322" s="20">
        <f t="shared" si="63"/>
        <v>0.31666666666666671</v>
      </c>
      <c r="J322" s="20">
        <f>IF(I322-Données!$C$2&gt;0,I322-Données!$C$2,0)</f>
        <v>5.5511151231257827E-17</v>
      </c>
      <c r="K322" s="26" t="str" cm="1">
        <f t="array" ref="K322">IF(OR(C322=$U$19:$U$31),"FERIE","")</f>
        <v/>
      </c>
      <c r="L322" s="22"/>
      <c r="M322" s="62"/>
      <c r="N322" s="62"/>
      <c r="O322" s="60"/>
      <c r="P322" s="61"/>
      <c r="Q322" s="61"/>
      <c r="R322" s="60"/>
    </row>
    <row r="323" spans="1:18" ht="14.1" customHeight="1" x14ac:dyDescent="0.2">
      <c r="A323" s="39"/>
      <c r="B323" s="40"/>
      <c r="C323" s="18">
        <f t="shared" si="60"/>
        <v>44875</v>
      </c>
      <c r="D323" s="21" t="str">
        <f t="shared" si="61"/>
        <v>Jeudi</v>
      </c>
      <c r="E323" s="28">
        <f>IF(OR(D323="Samedi",D323="Dimanche"),"",Données!$C$3)</f>
        <v>0.35416666666666669</v>
      </c>
      <c r="F323" s="28">
        <f>IF(OR(D323="Samedi",D323="Dimanche"),"",Données!$D$3)</f>
        <v>0.51250000000000007</v>
      </c>
      <c r="G323" s="28">
        <f>IF(OR(D323="Samedi",D323="Dimanche"),"",Données!$E$3)</f>
        <v>0.53680555555555554</v>
      </c>
      <c r="H323" s="28" t="str">
        <f>IF(OR(D323="Samedi",D323="Dimanche"),"",Données!$F$3)</f>
        <v>16:41</v>
      </c>
      <c r="I323" s="20">
        <f t="shared" si="63"/>
        <v>0.31666666666666671</v>
      </c>
      <c r="J323" s="20">
        <f>IF(I323-Données!$C$2&gt;0,I323-Données!$C$2,0)</f>
        <v>5.5511151231257827E-17</v>
      </c>
      <c r="K323" s="26" t="str" cm="1">
        <f t="array" ref="K323">IF(OR(C323=$U$19:$U$31),"FERIE","")</f>
        <v/>
      </c>
      <c r="L323" s="22"/>
      <c r="M323" s="62"/>
      <c r="N323" s="62"/>
      <c r="O323" s="60"/>
      <c r="P323" s="61"/>
      <c r="Q323" s="61"/>
      <c r="R323" s="60"/>
    </row>
    <row r="324" spans="1:18" ht="14.1" customHeight="1" x14ac:dyDescent="0.2">
      <c r="A324" s="39"/>
      <c r="B324" s="40"/>
      <c r="C324" s="18">
        <f t="shared" si="60"/>
        <v>44876</v>
      </c>
      <c r="D324" s="21" t="str">
        <f t="shared" si="61"/>
        <v>Vendredi</v>
      </c>
      <c r="E324" s="28"/>
      <c r="F324" s="28"/>
      <c r="G324" s="28"/>
      <c r="H324" s="28"/>
      <c r="I324" s="20"/>
      <c r="J324" s="20"/>
      <c r="K324" s="26" t="str" cm="1">
        <f t="array" ref="K324">IF(OR(C324=$U$19:$U$31),"FERIE","")</f>
        <v>FERIE</v>
      </c>
      <c r="L324" s="22"/>
      <c r="M324" s="62"/>
      <c r="N324" s="62"/>
      <c r="O324" s="60"/>
      <c r="P324" s="61"/>
      <c r="Q324" s="61"/>
      <c r="R324" s="60"/>
    </row>
    <row r="325" spans="1:18" ht="14.1" customHeight="1" x14ac:dyDescent="0.2">
      <c r="A325" s="39"/>
      <c r="B325" s="40"/>
      <c r="C325" s="18">
        <f t="shared" si="60"/>
        <v>44877</v>
      </c>
      <c r="D325" s="21" t="str">
        <f t="shared" si="61"/>
        <v>Samedi</v>
      </c>
      <c r="E325" s="28" t="str">
        <f>IF(OR(D325="Samedi",D325="Dimanche"),"",Données!$C$3)</f>
        <v/>
      </c>
      <c r="F325" s="28" t="str">
        <f>IF(OR(D325="Samedi",D325="Dimanche"),"",Données!$D$3)</f>
        <v/>
      </c>
      <c r="G325" s="28" t="str">
        <f>IF(OR(D325="Samedi",D325="Dimanche"),"",Données!$E$3)</f>
        <v/>
      </c>
      <c r="H325" s="28" t="str">
        <f>IF(OR(D325="Samedi",D325="Dimanche"),"",Données!$F$3)</f>
        <v/>
      </c>
      <c r="I325" s="20" t="str">
        <f t="shared" si="63"/>
        <v/>
      </c>
      <c r="J325" s="20"/>
      <c r="K325" s="26" t="str" cm="1">
        <f t="array" ref="K325">IF(OR(C325=$U$19:$U$31),"FERIE","")</f>
        <v/>
      </c>
      <c r="L325" s="22"/>
      <c r="M325" s="62"/>
      <c r="N325" s="62"/>
      <c r="O325" s="60"/>
      <c r="P325" s="61"/>
      <c r="Q325" s="61"/>
      <c r="R325" s="60"/>
    </row>
    <row r="326" spans="1:18" ht="14.1" customHeight="1" x14ac:dyDescent="0.2">
      <c r="A326" s="39"/>
      <c r="B326" s="40"/>
      <c r="C326" s="18">
        <f t="shared" si="60"/>
        <v>44878</v>
      </c>
      <c r="D326" s="21" t="str">
        <f t="shared" si="61"/>
        <v>Dimanche</v>
      </c>
      <c r="E326" s="28" t="str">
        <f>IF(OR(D326="Samedi",D326="Dimanche"),"",Données!$C$3)</f>
        <v/>
      </c>
      <c r="F326" s="28" t="str">
        <f>IF(OR(D326="Samedi",D326="Dimanche"),"",Données!$D$3)</f>
        <v/>
      </c>
      <c r="G326" s="28" t="str">
        <f>IF(OR(D326="Samedi",D326="Dimanche"),"",Données!$E$3)</f>
        <v/>
      </c>
      <c r="H326" s="28" t="str">
        <f>IF(OR(D326="Samedi",D326="Dimanche"),"",Données!$F$3)</f>
        <v/>
      </c>
      <c r="I326" s="20" t="str">
        <f t="shared" si="63"/>
        <v/>
      </c>
      <c r="J326" s="20">
        <f t="shared" ref="J326:J368" si="73">IF(D326="Dimanche",SUM(J320:J324),"")</f>
        <v>2.2204460492503131E-16</v>
      </c>
      <c r="K326" s="26" t="str" cm="1">
        <f t="array" ref="K326">IF(OR(C326=$U$19:$U$31),"FERIE","")</f>
        <v/>
      </c>
      <c r="L326" s="22">
        <f t="shared" ref="L326" si="74">IF(D326="Dimanche",SUM(I320:I326),"")</f>
        <v>1.2666666666666668</v>
      </c>
      <c r="M326" s="62"/>
      <c r="N326" s="62"/>
      <c r="O326" s="60"/>
      <c r="P326" s="61"/>
      <c r="Q326" s="61"/>
      <c r="R326" s="60"/>
    </row>
    <row r="327" spans="1:18" ht="14.1" customHeight="1" x14ac:dyDescent="0.2">
      <c r="A327" s="39"/>
      <c r="B327" s="40">
        <v>46</v>
      </c>
      <c r="C327" s="18">
        <f t="shared" si="60"/>
        <v>44879</v>
      </c>
      <c r="D327" s="21" t="str">
        <f t="shared" si="61"/>
        <v>Lundi</v>
      </c>
      <c r="E327" s="28">
        <f>IF(OR(D327="Samedi",D327="Dimanche"),"",Données!$C$3)</f>
        <v>0.35416666666666669</v>
      </c>
      <c r="F327" s="28">
        <f>IF(OR(D327="Samedi",D327="Dimanche"),"",Données!$D$3)</f>
        <v>0.51250000000000007</v>
      </c>
      <c r="G327" s="28">
        <f>IF(OR(D327="Samedi",D327="Dimanche"),"",Données!$E$3)</f>
        <v>0.53680555555555554</v>
      </c>
      <c r="H327" s="28" t="str">
        <f>IF(OR(D327="Samedi",D327="Dimanche"),"",Données!$F$3)</f>
        <v>16:41</v>
      </c>
      <c r="I327" s="20">
        <f t="shared" si="63"/>
        <v>0.31666666666666671</v>
      </c>
      <c r="J327" s="20">
        <f>IF(I327-Données!$C$2&gt;0,I327-Données!$C$2,0)</f>
        <v>5.5511151231257827E-17</v>
      </c>
      <c r="K327" s="26" t="str" cm="1">
        <f t="array" ref="K327">IF(OR(C327=$U$19:$U$31),"FERIE","")</f>
        <v/>
      </c>
      <c r="L327" s="22"/>
      <c r="M327" s="62"/>
      <c r="N327" s="62"/>
      <c r="O327" s="60"/>
      <c r="P327" s="61"/>
      <c r="Q327" s="61"/>
      <c r="R327" s="60"/>
    </row>
    <row r="328" spans="1:18" ht="14.1" customHeight="1" x14ac:dyDescent="0.2">
      <c r="A328" s="39"/>
      <c r="B328" s="40"/>
      <c r="C328" s="18">
        <f t="shared" si="60"/>
        <v>44880</v>
      </c>
      <c r="D328" s="21" t="str">
        <f t="shared" si="61"/>
        <v>Mardi</v>
      </c>
      <c r="E328" s="28">
        <f>IF(OR(D328="Samedi",D328="Dimanche"),"",Données!$C$3)</f>
        <v>0.35416666666666669</v>
      </c>
      <c r="F328" s="28">
        <f>IF(OR(D328="Samedi",D328="Dimanche"),"",Données!$D$3)</f>
        <v>0.51250000000000007</v>
      </c>
      <c r="G328" s="28">
        <f>IF(OR(D328="Samedi",D328="Dimanche"),"",Données!$E$3)</f>
        <v>0.53680555555555554</v>
      </c>
      <c r="H328" s="28" t="str">
        <f>IF(OR(D328="Samedi",D328="Dimanche"),"",Données!$F$3)</f>
        <v>16:41</v>
      </c>
      <c r="I328" s="20">
        <f t="shared" si="63"/>
        <v>0.31666666666666671</v>
      </c>
      <c r="J328" s="20">
        <f>IF(I328-Données!$C$2&gt;0,I328-Données!$C$2,0)</f>
        <v>5.5511151231257827E-17</v>
      </c>
      <c r="K328" s="26" t="str" cm="1">
        <f t="array" ref="K328">IF(OR(C328=$U$19:$U$31),"FERIE","")</f>
        <v/>
      </c>
      <c r="L328" s="22"/>
      <c r="M328" s="62"/>
      <c r="N328" s="62"/>
      <c r="O328" s="60"/>
      <c r="P328" s="61"/>
      <c r="Q328" s="61"/>
      <c r="R328" s="60"/>
    </row>
    <row r="329" spans="1:18" ht="14.1" customHeight="1" x14ac:dyDescent="0.2">
      <c r="A329" s="39"/>
      <c r="B329" s="40"/>
      <c r="C329" s="18">
        <f t="shared" si="60"/>
        <v>44881</v>
      </c>
      <c r="D329" s="21" t="str">
        <f t="shared" si="61"/>
        <v>Mercredi</v>
      </c>
      <c r="E329" s="28">
        <f>IF(OR(D329="Samedi",D329="Dimanche"),"",Données!$C$3)</f>
        <v>0.35416666666666669</v>
      </c>
      <c r="F329" s="28">
        <f>IF(OR(D329="Samedi",D329="Dimanche"),"",Données!$D$3)</f>
        <v>0.51250000000000007</v>
      </c>
      <c r="G329" s="28">
        <f>IF(OR(D329="Samedi",D329="Dimanche"),"",Données!$E$3)</f>
        <v>0.53680555555555554</v>
      </c>
      <c r="H329" s="28" t="str">
        <f>IF(OR(D329="Samedi",D329="Dimanche"),"",Données!$F$3)</f>
        <v>16:41</v>
      </c>
      <c r="I329" s="20">
        <f t="shared" si="63"/>
        <v>0.31666666666666671</v>
      </c>
      <c r="J329" s="20">
        <f>IF(I329-Données!$C$2&gt;0,I329-Données!$C$2,0)</f>
        <v>5.5511151231257827E-17</v>
      </c>
      <c r="K329" s="26" t="str" cm="1">
        <f t="array" ref="K329">IF(OR(C329=$U$19:$U$31),"FERIE","")</f>
        <v/>
      </c>
      <c r="L329" s="22"/>
      <c r="M329" s="62"/>
      <c r="N329" s="62"/>
      <c r="O329" s="60"/>
      <c r="P329" s="61"/>
      <c r="Q329" s="61"/>
      <c r="R329" s="60"/>
    </row>
    <row r="330" spans="1:18" ht="14.1" customHeight="1" x14ac:dyDescent="0.2">
      <c r="A330" s="39"/>
      <c r="B330" s="40"/>
      <c r="C330" s="18">
        <f t="shared" si="60"/>
        <v>44882</v>
      </c>
      <c r="D330" s="21" t="str">
        <f t="shared" si="61"/>
        <v>Jeudi</v>
      </c>
      <c r="E330" s="28">
        <f>IF(OR(D330="Samedi",D330="Dimanche"),"",Données!$C$3)</f>
        <v>0.35416666666666669</v>
      </c>
      <c r="F330" s="28">
        <f>IF(OR(D330="Samedi",D330="Dimanche"),"",Données!$D$3)</f>
        <v>0.51250000000000007</v>
      </c>
      <c r="G330" s="28">
        <f>IF(OR(D330="Samedi",D330="Dimanche"),"",Données!$E$3)</f>
        <v>0.53680555555555554</v>
      </c>
      <c r="H330" s="28" t="str">
        <f>IF(OR(D330="Samedi",D330="Dimanche"),"",Données!$F$3)</f>
        <v>16:41</v>
      </c>
      <c r="I330" s="20">
        <f t="shared" si="63"/>
        <v>0.31666666666666671</v>
      </c>
      <c r="J330" s="20">
        <f>IF(I330-Données!$C$2&gt;0,I330-Données!$C$2,0)</f>
        <v>5.5511151231257827E-17</v>
      </c>
      <c r="K330" s="26" t="str" cm="1">
        <f t="array" ref="K330">IF(OR(C330=$U$19:$U$31),"FERIE","")</f>
        <v/>
      </c>
      <c r="L330" s="22"/>
      <c r="M330" s="62"/>
      <c r="N330" s="62"/>
      <c r="O330" s="60"/>
      <c r="P330" s="61"/>
      <c r="Q330" s="61"/>
      <c r="R330" s="60"/>
    </row>
    <row r="331" spans="1:18" ht="14.1" customHeight="1" x14ac:dyDescent="0.2">
      <c r="A331" s="39"/>
      <c r="B331" s="40"/>
      <c r="C331" s="18">
        <f t="shared" ref="C331:C374" si="75">IF(ISERROR(IF((C330+1)&lt;=$C$6,(C330+1),"")),"",IF((C330+1)&lt;=$C$6,(C330+1),""))</f>
        <v>44883</v>
      </c>
      <c r="D331" s="21" t="str">
        <f t="shared" ref="D331:D374" si="76">IF(ISERROR(VLOOKUP(WEEKDAY($C331),$V$21:$W$27,2,0)),"",VLOOKUP(WEEKDAY($C331),$V$21:$W$27,2,0))</f>
        <v>Vendredi</v>
      </c>
      <c r="E331" s="28">
        <f>IF(OR(D331="Samedi",D331="Dimanche"),"",Données!$C$3)</f>
        <v>0.35416666666666669</v>
      </c>
      <c r="F331" s="28">
        <f>IF(OR(D331="Samedi",D331="Dimanche"),"",Données!$D$3)</f>
        <v>0.51250000000000007</v>
      </c>
      <c r="G331" s="28">
        <f>IF(OR(D331="Samedi",D331="Dimanche"),"",Données!$E$3)</f>
        <v>0.53680555555555554</v>
      </c>
      <c r="H331" s="28" t="str">
        <f>IF(OR(D331="Samedi",D331="Dimanche"),"",Données!$F$3)</f>
        <v>16:41</v>
      </c>
      <c r="I331" s="20">
        <f t="shared" si="63"/>
        <v>0.31666666666666671</v>
      </c>
      <c r="J331" s="20">
        <f>IF(I331-Données!$C$2&gt;0,I331-Données!$C$2,0)</f>
        <v>5.5511151231257827E-17</v>
      </c>
      <c r="K331" s="26" t="str" cm="1">
        <f t="array" ref="K331">IF(OR(C331=$U$19:$U$31),"FERIE","")</f>
        <v/>
      </c>
      <c r="L331" s="22"/>
      <c r="M331" s="62"/>
      <c r="N331" s="62"/>
      <c r="O331" s="60"/>
      <c r="P331" s="61"/>
      <c r="Q331" s="61"/>
      <c r="R331" s="60"/>
    </row>
    <row r="332" spans="1:18" ht="14.1" customHeight="1" x14ac:dyDescent="0.2">
      <c r="A332" s="39"/>
      <c r="B332" s="40"/>
      <c r="C332" s="18">
        <f t="shared" si="75"/>
        <v>44884</v>
      </c>
      <c r="D332" s="21" t="str">
        <f t="shared" si="76"/>
        <v>Samedi</v>
      </c>
      <c r="E332" s="28" t="str">
        <f>IF(OR(D332="Samedi",D332="Dimanche"),"",Données!$C$3)</f>
        <v/>
      </c>
      <c r="F332" s="28" t="str">
        <f>IF(OR(D332="Samedi",D332="Dimanche"),"",Données!$D$3)</f>
        <v/>
      </c>
      <c r="G332" s="28" t="str">
        <f>IF(OR(D332="Samedi",D332="Dimanche"),"",Données!$E$3)</f>
        <v/>
      </c>
      <c r="H332" s="28" t="str">
        <f>IF(OR(D332="Samedi",D332="Dimanche"),"",Données!$F$3)</f>
        <v/>
      </c>
      <c r="I332" s="20" t="str">
        <f t="shared" si="63"/>
        <v/>
      </c>
      <c r="J332" s="20"/>
      <c r="K332" s="26" t="str" cm="1">
        <f t="array" ref="K332">IF(OR(C332=$U$19:$U$31),"FERIE","")</f>
        <v/>
      </c>
      <c r="L332" s="22"/>
      <c r="M332" s="62"/>
      <c r="N332" s="62"/>
      <c r="O332" s="60"/>
      <c r="P332" s="61"/>
      <c r="Q332" s="61"/>
      <c r="R332" s="60"/>
    </row>
    <row r="333" spans="1:18" ht="14.1" customHeight="1" x14ac:dyDescent="0.2">
      <c r="A333" s="39"/>
      <c r="B333" s="40"/>
      <c r="C333" s="18">
        <f t="shared" si="75"/>
        <v>44885</v>
      </c>
      <c r="D333" s="21" t="str">
        <f t="shared" si="76"/>
        <v>Dimanche</v>
      </c>
      <c r="E333" s="28" t="str">
        <f>IF(OR(D333="Samedi",D333="Dimanche"),"",Données!$C$3)</f>
        <v/>
      </c>
      <c r="F333" s="28" t="str">
        <f>IF(OR(D333="Samedi",D333="Dimanche"),"",Données!$D$3)</f>
        <v/>
      </c>
      <c r="G333" s="28" t="str">
        <f>IF(OR(D333="Samedi",D333="Dimanche"),"",Données!$E$3)</f>
        <v/>
      </c>
      <c r="H333" s="28" t="str">
        <f>IF(OR(D333="Samedi",D333="Dimanche"),"",Données!$F$3)</f>
        <v/>
      </c>
      <c r="I333" s="20" t="str">
        <f t="shared" si="63"/>
        <v/>
      </c>
      <c r="J333" s="20">
        <f t="shared" si="73"/>
        <v>2.7755575615628914E-16</v>
      </c>
      <c r="K333" s="26" t="str" cm="1">
        <f t="array" ref="K333">IF(OR(C333=$U$19:$U$31),"FERIE","")</f>
        <v/>
      </c>
      <c r="L333" s="22">
        <f t="shared" ref="L333" si="77">IF(D333="Dimanche",SUM(I327:I333),"")</f>
        <v>1.5833333333333335</v>
      </c>
      <c r="M333" s="62"/>
      <c r="N333" s="62"/>
      <c r="O333" s="60"/>
      <c r="P333" s="61"/>
      <c r="Q333" s="61"/>
      <c r="R333" s="60"/>
    </row>
    <row r="334" spans="1:18" ht="14.1" customHeight="1" x14ac:dyDescent="0.2">
      <c r="A334" s="39"/>
      <c r="B334" s="40">
        <v>47</v>
      </c>
      <c r="C334" s="18">
        <f t="shared" si="75"/>
        <v>44886</v>
      </c>
      <c r="D334" s="21" t="str">
        <f t="shared" si="76"/>
        <v>Lundi</v>
      </c>
      <c r="E334" s="28">
        <f>IF(OR(D334="Samedi",D334="Dimanche"),"",Données!$C$3)</f>
        <v>0.35416666666666669</v>
      </c>
      <c r="F334" s="28">
        <f>IF(OR(D334="Samedi",D334="Dimanche"),"",Données!$D$3)</f>
        <v>0.51250000000000007</v>
      </c>
      <c r="G334" s="28">
        <f>IF(OR(D334="Samedi",D334="Dimanche"),"",Données!$E$3)</f>
        <v>0.53680555555555554</v>
      </c>
      <c r="H334" s="28" t="str">
        <f>IF(OR(D334="Samedi",D334="Dimanche"),"",Données!$F$3)</f>
        <v>16:41</v>
      </c>
      <c r="I334" s="20">
        <f t="shared" si="63"/>
        <v>0.31666666666666671</v>
      </c>
      <c r="J334" s="20">
        <f>IF(I334-Données!$C$2&gt;0,I334-Données!$C$2,0)</f>
        <v>5.5511151231257827E-17</v>
      </c>
      <c r="K334" s="26" t="str" cm="1">
        <f t="array" ref="K334">IF(OR(C334=$U$19:$U$31),"FERIE","")</f>
        <v/>
      </c>
      <c r="L334" s="22"/>
      <c r="M334" s="62"/>
      <c r="N334" s="62"/>
      <c r="O334" s="60"/>
      <c r="P334" s="61"/>
      <c r="Q334" s="61"/>
      <c r="R334" s="60"/>
    </row>
    <row r="335" spans="1:18" ht="14.1" customHeight="1" x14ac:dyDescent="0.2">
      <c r="A335" s="39"/>
      <c r="B335" s="40"/>
      <c r="C335" s="18">
        <f t="shared" si="75"/>
        <v>44887</v>
      </c>
      <c r="D335" s="21" t="str">
        <f t="shared" si="76"/>
        <v>Mardi</v>
      </c>
      <c r="E335" s="28">
        <f>IF(OR(D335="Samedi",D335="Dimanche"),"",Données!$C$3)</f>
        <v>0.35416666666666669</v>
      </c>
      <c r="F335" s="28">
        <f>IF(OR(D335="Samedi",D335="Dimanche"),"",Données!$D$3)</f>
        <v>0.51250000000000007</v>
      </c>
      <c r="G335" s="28">
        <f>IF(OR(D335="Samedi",D335="Dimanche"),"",Données!$E$3)</f>
        <v>0.53680555555555554</v>
      </c>
      <c r="H335" s="28" t="str">
        <f>IF(OR(D335="Samedi",D335="Dimanche"),"",Données!$F$3)</f>
        <v>16:41</v>
      </c>
      <c r="I335" s="20">
        <f t="shared" si="63"/>
        <v>0.31666666666666671</v>
      </c>
      <c r="J335" s="20">
        <f>IF(I335-Données!$C$2&gt;0,I335-Données!$C$2,0)</f>
        <v>5.5511151231257827E-17</v>
      </c>
      <c r="K335" s="26" t="str" cm="1">
        <f t="array" ref="K335">IF(OR(C335=$U$19:$U$31),"FERIE","")</f>
        <v/>
      </c>
      <c r="L335" s="22"/>
      <c r="M335" s="62"/>
      <c r="N335" s="62"/>
      <c r="O335" s="60"/>
      <c r="P335" s="61"/>
      <c r="Q335" s="61"/>
      <c r="R335" s="60"/>
    </row>
    <row r="336" spans="1:18" ht="14.1" customHeight="1" x14ac:dyDescent="0.2">
      <c r="A336" s="39"/>
      <c r="B336" s="40"/>
      <c r="C336" s="18">
        <f t="shared" si="75"/>
        <v>44888</v>
      </c>
      <c r="D336" s="21" t="str">
        <f t="shared" si="76"/>
        <v>Mercredi</v>
      </c>
      <c r="E336" s="28">
        <f>IF(OR(D336="Samedi",D336="Dimanche"),"",Données!$C$3)</f>
        <v>0.35416666666666669</v>
      </c>
      <c r="F336" s="28">
        <f>IF(OR(D336="Samedi",D336="Dimanche"),"",Données!$D$3)</f>
        <v>0.51250000000000007</v>
      </c>
      <c r="G336" s="28">
        <f>IF(OR(D336="Samedi",D336="Dimanche"),"",Données!$E$3)</f>
        <v>0.53680555555555554</v>
      </c>
      <c r="H336" s="28" t="str">
        <f>IF(OR(D336="Samedi",D336="Dimanche"),"",Données!$F$3)</f>
        <v>16:41</v>
      </c>
      <c r="I336" s="20">
        <f t="shared" si="63"/>
        <v>0.31666666666666671</v>
      </c>
      <c r="J336" s="20">
        <f>IF(I336-Données!$C$2&gt;0,I336-Données!$C$2,0)</f>
        <v>5.5511151231257827E-17</v>
      </c>
      <c r="K336" s="26" t="str" cm="1">
        <f t="array" ref="K336">IF(OR(C336=$U$19:$U$31),"FERIE","")</f>
        <v/>
      </c>
      <c r="L336" s="22"/>
      <c r="M336" s="62"/>
      <c r="N336" s="62"/>
      <c r="O336" s="60"/>
      <c r="P336" s="61"/>
      <c r="Q336" s="61"/>
      <c r="R336" s="60"/>
    </row>
    <row r="337" spans="1:18" ht="14.1" customHeight="1" x14ac:dyDescent="0.2">
      <c r="A337" s="39"/>
      <c r="B337" s="40"/>
      <c r="C337" s="18">
        <f t="shared" si="75"/>
        <v>44889</v>
      </c>
      <c r="D337" s="21" t="str">
        <f t="shared" si="76"/>
        <v>Jeudi</v>
      </c>
      <c r="E337" s="28">
        <f>IF(OR(D337="Samedi",D337="Dimanche"),"",Données!$C$3)</f>
        <v>0.35416666666666669</v>
      </c>
      <c r="F337" s="28">
        <f>IF(OR(D337="Samedi",D337="Dimanche"),"",Données!$D$3)</f>
        <v>0.51250000000000007</v>
      </c>
      <c r="G337" s="28">
        <f>IF(OR(D337="Samedi",D337="Dimanche"),"",Données!$E$3)</f>
        <v>0.53680555555555554</v>
      </c>
      <c r="H337" s="28" t="str">
        <f>IF(OR(D337="Samedi",D337="Dimanche"),"",Données!$F$3)</f>
        <v>16:41</v>
      </c>
      <c r="I337" s="20">
        <f t="shared" si="63"/>
        <v>0.31666666666666671</v>
      </c>
      <c r="J337" s="20">
        <f>IF(I337-Données!$C$2&gt;0,I337-Données!$C$2,0)</f>
        <v>5.5511151231257827E-17</v>
      </c>
      <c r="K337" s="26" t="str" cm="1">
        <f t="array" ref="K337">IF(OR(C337=$U$19:$U$31),"FERIE","")</f>
        <v/>
      </c>
      <c r="L337" s="22"/>
      <c r="M337" s="62"/>
      <c r="N337" s="62"/>
      <c r="O337" s="60"/>
      <c r="P337" s="61"/>
      <c r="Q337" s="61"/>
      <c r="R337" s="60"/>
    </row>
    <row r="338" spans="1:18" ht="14.1" customHeight="1" x14ac:dyDescent="0.2">
      <c r="A338" s="39"/>
      <c r="B338" s="40"/>
      <c r="C338" s="18">
        <f t="shared" si="75"/>
        <v>44890</v>
      </c>
      <c r="D338" s="21" t="str">
        <f t="shared" si="76"/>
        <v>Vendredi</v>
      </c>
      <c r="E338" s="28">
        <f>IF(OR(D338="Samedi",D338="Dimanche"),"",Données!$C$3)</f>
        <v>0.35416666666666669</v>
      </c>
      <c r="F338" s="28">
        <f>IF(OR(D338="Samedi",D338="Dimanche"),"",Données!$D$3)</f>
        <v>0.51250000000000007</v>
      </c>
      <c r="G338" s="28">
        <f>IF(OR(D338="Samedi",D338="Dimanche"),"",Données!$E$3)</f>
        <v>0.53680555555555554</v>
      </c>
      <c r="H338" s="28" t="str">
        <f>IF(OR(D338="Samedi",D338="Dimanche"),"",Données!$F$3)</f>
        <v>16:41</v>
      </c>
      <c r="I338" s="20">
        <f t="shared" si="63"/>
        <v>0.31666666666666671</v>
      </c>
      <c r="J338" s="20">
        <f>IF(I338-Données!$C$2&gt;0,I338-Données!$C$2,0)</f>
        <v>5.5511151231257827E-17</v>
      </c>
      <c r="K338" s="26" t="str" cm="1">
        <f t="array" ref="K338">IF(OR(C338=$U$19:$U$31),"FERIE","")</f>
        <v/>
      </c>
      <c r="L338" s="22"/>
      <c r="M338" s="62"/>
      <c r="N338" s="62"/>
      <c r="O338" s="60"/>
      <c r="P338" s="61"/>
      <c r="Q338" s="61"/>
      <c r="R338" s="60"/>
    </row>
    <row r="339" spans="1:18" ht="14.1" customHeight="1" x14ac:dyDescent="0.2">
      <c r="A339" s="39"/>
      <c r="B339" s="40"/>
      <c r="C339" s="18">
        <f t="shared" si="75"/>
        <v>44891</v>
      </c>
      <c r="D339" s="21" t="str">
        <f t="shared" si="76"/>
        <v>Samedi</v>
      </c>
      <c r="E339" s="28" t="str">
        <f>IF(OR(D339="Samedi",D339="Dimanche"),"",Données!$C$3)</f>
        <v/>
      </c>
      <c r="F339" s="28" t="str">
        <f>IF(OR(D339="Samedi",D339="Dimanche"),"",Données!$D$3)</f>
        <v/>
      </c>
      <c r="G339" s="28" t="str">
        <f>IF(OR(D339="Samedi",D339="Dimanche"),"",Données!$E$3)</f>
        <v/>
      </c>
      <c r="H339" s="28" t="str">
        <f>IF(OR(D339="Samedi",D339="Dimanche"),"",Données!$F$3)</f>
        <v/>
      </c>
      <c r="I339" s="20" t="str">
        <f t="shared" ref="I339:I374" si="78">IFERROR(IF(OR(D339="samedi",D339="dimanche")*(F339-E339)+(H339-G339)=0,"",F339-E339+(H339-G339)),"")</f>
        <v/>
      </c>
      <c r="J339" s="20"/>
      <c r="K339" s="26" t="str" cm="1">
        <f t="array" ref="K339">IF(OR(C339=$U$19:$U$31),"FERIE","")</f>
        <v/>
      </c>
      <c r="L339" s="22"/>
      <c r="M339" s="62"/>
      <c r="N339" s="62"/>
      <c r="O339" s="60"/>
      <c r="P339" s="61"/>
      <c r="Q339" s="61"/>
      <c r="R339" s="60"/>
    </row>
    <row r="340" spans="1:18" ht="14.1" customHeight="1" x14ac:dyDescent="0.2">
      <c r="A340" s="39"/>
      <c r="B340" s="40"/>
      <c r="C340" s="18">
        <f t="shared" si="75"/>
        <v>44892</v>
      </c>
      <c r="D340" s="21" t="str">
        <f t="shared" si="76"/>
        <v>Dimanche</v>
      </c>
      <c r="E340" s="28" t="str">
        <f>IF(OR(D340="Samedi",D340="Dimanche"),"",Données!$C$3)</f>
        <v/>
      </c>
      <c r="F340" s="28" t="str">
        <f>IF(OR(D340="Samedi",D340="Dimanche"),"",Données!$D$3)</f>
        <v/>
      </c>
      <c r="G340" s="28" t="str">
        <f>IF(OR(D340="Samedi",D340="Dimanche"),"",Données!$E$3)</f>
        <v/>
      </c>
      <c r="H340" s="28" t="str">
        <f>IF(OR(D340="Samedi",D340="Dimanche"),"",Données!$F$3)</f>
        <v/>
      </c>
      <c r="I340" s="20" t="str">
        <f t="shared" si="78"/>
        <v/>
      </c>
      <c r="J340" s="20">
        <f t="shared" si="73"/>
        <v>2.7755575615628914E-16</v>
      </c>
      <c r="K340" s="26" t="str" cm="1">
        <f t="array" ref="K340">IF(OR(C340=$U$19:$U$31),"FERIE","")</f>
        <v/>
      </c>
      <c r="L340" s="22">
        <f t="shared" ref="L340" si="79">IF(D340="Dimanche",SUM(I334:I340),"")</f>
        <v>1.5833333333333335</v>
      </c>
      <c r="M340" s="62"/>
      <c r="N340" s="62"/>
      <c r="O340" s="60"/>
      <c r="P340" s="61"/>
      <c r="Q340" s="61"/>
      <c r="R340" s="60"/>
    </row>
    <row r="341" spans="1:18" ht="14.1" customHeight="1" x14ac:dyDescent="0.2">
      <c r="A341" s="39"/>
      <c r="B341" s="40">
        <v>48</v>
      </c>
      <c r="C341" s="18">
        <f t="shared" si="75"/>
        <v>44893</v>
      </c>
      <c r="D341" s="21" t="str">
        <f t="shared" si="76"/>
        <v>Lundi</v>
      </c>
      <c r="E341" s="28">
        <f>IF(OR(D341="Samedi",D341="Dimanche"),"",Données!$C$3)</f>
        <v>0.35416666666666669</v>
      </c>
      <c r="F341" s="28">
        <f>IF(OR(D341="Samedi",D341="Dimanche"),"",Données!$D$3)</f>
        <v>0.51250000000000007</v>
      </c>
      <c r="G341" s="28">
        <f>IF(OR(D341="Samedi",D341="Dimanche"),"",Données!$E$3)</f>
        <v>0.53680555555555554</v>
      </c>
      <c r="H341" s="28" t="str">
        <f>IF(OR(D341="Samedi",D341="Dimanche"),"",Données!$F$3)</f>
        <v>16:41</v>
      </c>
      <c r="I341" s="20">
        <f t="shared" si="78"/>
        <v>0.31666666666666671</v>
      </c>
      <c r="J341" s="20">
        <f>IF(I341-Données!$C$2&gt;0,I341-Données!$C$2,0)</f>
        <v>5.5511151231257827E-17</v>
      </c>
      <c r="K341" s="26" t="str" cm="1">
        <f t="array" ref="K341">IF(OR(C341=$U$19:$U$31),"FERIE","")</f>
        <v/>
      </c>
      <c r="L341" s="22"/>
      <c r="M341" s="62"/>
      <c r="N341" s="62"/>
      <c r="O341" s="60"/>
      <c r="P341" s="61"/>
      <c r="Q341" s="61"/>
      <c r="R341" s="60"/>
    </row>
    <row r="342" spans="1:18" ht="14.1" customHeight="1" x14ac:dyDescent="0.2">
      <c r="A342" s="39"/>
      <c r="B342" s="40"/>
      <c r="C342" s="18">
        <f t="shared" si="75"/>
        <v>44894</v>
      </c>
      <c r="D342" s="21" t="str">
        <f t="shared" si="76"/>
        <v>Mardi</v>
      </c>
      <c r="E342" s="28">
        <f>IF(OR(D342="Samedi",D342="Dimanche"),"",Données!$C$3)</f>
        <v>0.35416666666666669</v>
      </c>
      <c r="F342" s="28">
        <f>IF(OR(D342="Samedi",D342="Dimanche"),"",Données!$D$3)</f>
        <v>0.51250000000000007</v>
      </c>
      <c r="G342" s="28">
        <f>IF(OR(D342="Samedi",D342="Dimanche"),"",Données!$E$3)</f>
        <v>0.53680555555555554</v>
      </c>
      <c r="H342" s="28" t="str">
        <f>IF(OR(D342="Samedi",D342="Dimanche"),"",Données!$F$3)</f>
        <v>16:41</v>
      </c>
      <c r="I342" s="20">
        <f t="shared" si="78"/>
        <v>0.31666666666666671</v>
      </c>
      <c r="J342" s="20">
        <f>IF(I342-Données!$C$2&gt;0,I342-Données!$C$2,0)</f>
        <v>5.5511151231257827E-17</v>
      </c>
      <c r="K342" s="26" t="str" cm="1">
        <f t="array" ref="K342">IF(OR(C342=$U$19:$U$31),"FERIE","")</f>
        <v/>
      </c>
      <c r="L342" s="22"/>
      <c r="M342" s="62"/>
      <c r="N342" s="62"/>
      <c r="O342" s="60"/>
      <c r="P342" s="61"/>
      <c r="Q342" s="61"/>
      <c r="R342" s="60"/>
    </row>
    <row r="343" spans="1:18" ht="14.1" customHeight="1" x14ac:dyDescent="0.2">
      <c r="A343" s="39"/>
      <c r="B343" s="40"/>
      <c r="C343" s="18">
        <f t="shared" si="75"/>
        <v>44895</v>
      </c>
      <c r="D343" s="21" t="str">
        <f t="shared" si="76"/>
        <v>Mercredi</v>
      </c>
      <c r="E343" s="28">
        <f>IF(OR(D343="Samedi",D343="Dimanche"),"",Données!$C$3)</f>
        <v>0.35416666666666669</v>
      </c>
      <c r="F343" s="28">
        <f>IF(OR(D343="Samedi",D343="Dimanche"),"",Données!$D$3)</f>
        <v>0.51250000000000007</v>
      </c>
      <c r="G343" s="28">
        <f>IF(OR(D343="Samedi",D343="Dimanche"),"",Données!$E$3)</f>
        <v>0.53680555555555554</v>
      </c>
      <c r="H343" s="28" t="str">
        <f>IF(OR(D343="Samedi",D343="Dimanche"),"",Données!$F$3)</f>
        <v>16:41</v>
      </c>
      <c r="I343" s="20">
        <f t="shared" si="78"/>
        <v>0.31666666666666671</v>
      </c>
      <c r="J343" s="20">
        <f>IF(I343-Données!$C$2&gt;0,I343-Données!$C$2,0)</f>
        <v>5.5511151231257827E-17</v>
      </c>
      <c r="K343" s="26" t="str" cm="1">
        <f t="array" ref="K343">IF(OR(C343=$U$19:$U$31),"FERIE","")</f>
        <v/>
      </c>
      <c r="L343" s="22"/>
      <c r="M343" s="62"/>
      <c r="N343" s="62"/>
      <c r="O343" s="60"/>
      <c r="P343" s="61"/>
      <c r="Q343" s="61"/>
      <c r="R343" s="60"/>
    </row>
    <row r="344" spans="1:18" ht="14.1" customHeight="1" x14ac:dyDescent="0.2">
      <c r="A344" s="39" t="str">
        <f>VLOOKUP(MONTH($C344),$V$8:$W$19,2,0)</f>
        <v>DECEMBRE</v>
      </c>
      <c r="B344" s="40"/>
      <c r="C344" s="18">
        <f t="shared" si="75"/>
        <v>44896</v>
      </c>
      <c r="D344" s="21" t="str">
        <f t="shared" si="76"/>
        <v>Jeudi</v>
      </c>
      <c r="E344" s="28">
        <f>IF(OR(D344="Samedi",D344="Dimanche"),"",Données!$C$3)</f>
        <v>0.35416666666666669</v>
      </c>
      <c r="F344" s="28">
        <f>IF(OR(D344="Samedi",D344="Dimanche"),"",Données!$D$3)</f>
        <v>0.51250000000000007</v>
      </c>
      <c r="G344" s="28">
        <f>IF(OR(D344="Samedi",D344="Dimanche"),"",Données!$E$3)</f>
        <v>0.53680555555555554</v>
      </c>
      <c r="H344" s="28" t="str">
        <f>IF(OR(D344="Samedi",D344="Dimanche"),"",Données!$F$3)</f>
        <v>16:41</v>
      </c>
      <c r="I344" s="20">
        <f t="shared" si="78"/>
        <v>0.31666666666666671</v>
      </c>
      <c r="J344" s="20">
        <f>IF(I344-Données!$C$2&gt;0,I344-Données!$C$2,0)</f>
        <v>5.5511151231257827E-17</v>
      </c>
      <c r="K344" s="26" t="str" cm="1">
        <f t="array" ref="K344">IF(OR(C344=$U$19:$U$31),"FERIE","")</f>
        <v/>
      </c>
      <c r="L344" s="22"/>
      <c r="M344" s="62">
        <f>SUMIF(K344:K374,"HCR",J344:J374)</f>
        <v>0</v>
      </c>
      <c r="N344" s="62">
        <f>SUMIF(K344:K374,"HPL",J344:J374)</f>
        <v>0</v>
      </c>
      <c r="O344" s="60">
        <f>N344*2</f>
        <v>0</v>
      </c>
      <c r="P344" s="61"/>
      <c r="Q344" s="63"/>
      <c r="R344" s="64">
        <f>O344-(P344+Q344)</f>
        <v>0</v>
      </c>
    </row>
    <row r="345" spans="1:18" ht="14.1" customHeight="1" x14ac:dyDescent="0.2">
      <c r="A345" s="39"/>
      <c r="B345" s="40"/>
      <c r="C345" s="18">
        <f t="shared" si="75"/>
        <v>44897</v>
      </c>
      <c r="D345" s="21" t="str">
        <f t="shared" si="76"/>
        <v>Vendredi</v>
      </c>
      <c r="E345" s="28">
        <f>IF(OR(D345="Samedi",D345="Dimanche"),"",Données!$C$3)</f>
        <v>0.35416666666666669</v>
      </c>
      <c r="F345" s="28">
        <f>IF(OR(D345="Samedi",D345="Dimanche"),"",Données!$D$3)</f>
        <v>0.51250000000000007</v>
      </c>
      <c r="G345" s="28">
        <f>IF(OR(D345="Samedi",D345="Dimanche"),"",Données!$E$3)</f>
        <v>0.53680555555555554</v>
      </c>
      <c r="H345" s="28" t="str">
        <f>IF(OR(D345="Samedi",D345="Dimanche"),"",Données!$F$3)</f>
        <v>16:41</v>
      </c>
      <c r="I345" s="20">
        <f t="shared" si="78"/>
        <v>0.31666666666666671</v>
      </c>
      <c r="J345" s="20">
        <f>IF(I345-Données!$C$2&gt;0,I345-Données!$C$2,0)</f>
        <v>5.5511151231257827E-17</v>
      </c>
      <c r="K345" s="26" t="str" cm="1">
        <f t="array" ref="K345">IF(OR(C345=$U$19:$U$31),"FERIE","")</f>
        <v/>
      </c>
      <c r="L345" s="22"/>
      <c r="M345" s="62"/>
      <c r="N345" s="62"/>
      <c r="O345" s="60"/>
      <c r="P345" s="61"/>
      <c r="Q345" s="63"/>
      <c r="R345" s="64"/>
    </row>
    <row r="346" spans="1:18" ht="14.1" customHeight="1" x14ac:dyDescent="0.2">
      <c r="A346" s="39"/>
      <c r="B346" s="40"/>
      <c r="C346" s="18">
        <f t="shared" si="75"/>
        <v>44898</v>
      </c>
      <c r="D346" s="21" t="str">
        <f t="shared" si="76"/>
        <v>Samedi</v>
      </c>
      <c r="E346" s="28" t="str">
        <f>IF(OR(D346="Samedi",D346="Dimanche"),"",Données!$C$3)</f>
        <v/>
      </c>
      <c r="F346" s="28" t="str">
        <f>IF(OR(D346="Samedi",D346="Dimanche"),"",Données!$D$3)</f>
        <v/>
      </c>
      <c r="G346" s="28" t="str">
        <f>IF(OR(D346="Samedi",D346="Dimanche"),"",Données!$E$3)</f>
        <v/>
      </c>
      <c r="H346" s="28" t="str">
        <f>IF(OR(D346="Samedi",D346="Dimanche"),"",Données!$F$3)</f>
        <v/>
      </c>
      <c r="I346" s="20" t="str">
        <f t="shared" si="78"/>
        <v/>
      </c>
      <c r="J346" s="20"/>
      <c r="K346" s="26" t="str" cm="1">
        <f t="array" ref="K346">IF(OR(C346=$U$19:$U$31),"FERIE","")</f>
        <v/>
      </c>
      <c r="L346" s="22"/>
      <c r="M346" s="62"/>
      <c r="N346" s="62"/>
      <c r="O346" s="60"/>
      <c r="P346" s="61"/>
      <c r="Q346" s="63"/>
      <c r="R346" s="64"/>
    </row>
    <row r="347" spans="1:18" ht="14.1" customHeight="1" x14ac:dyDescent="0.2">
      <c r="A347" s="39"/>
      <c r="B347" s="40"/>
      <c r="C347" s="18">
        <f t="shared" si="75"/>
        <v>44899</v>
      </c>
      <c r="D347" s="21" t="str">
        <f t="shared" si="76"/>
        <v>Dimanche</v>
      </c>
      <c r="E347" s="28" t="str">
        <f>IF(OR(D347="Samedi",D347="Dimanche"),"",Données!$C$3)</f>
        <v/>
      </c>
      <c r="F347" s="28" t="str">
        <f>IF(OR(D347="Samedi",D347="Dimanche"),"",Données!$D$3)</f>
        <v/>
      </c>
      <c r="G347" s="28" t="str">
        <f>IF(OR(D347="Samedi",D347="Dimanche"),"",Données!$E$3)</f>
        <v/>
      </c>
      <c r="H347" s="28" t="str">
        <f>IF(OR(D347="Samedi",D347="Dimanche"),"",Données!$F$3)</f>
        <v/>
      </c>
      <c r="I347" s="20" t="str">
        <f t="shared" si="78"/>
        <v/>
      </c>
      <c r="J347" s="20">
        <f t="shared" si="73"/>
        <v>2.7755575615628914E-16</v>
      </c>
      <c r="K347" s="26" t="str" cm="1">
        <f t="array" ref="K347">IF(OR(C347=$U$19:$U$31),"FERIE","")</f>
        <v/>
      </c>
      <c r="L347" s="22">
        <f t="shared" ref="L347" si="80">IF(D347="Dimanche",SUM(I341:I347),"")</f>
        <v>1.5833333333333335</v>
      </c>
      <c r="M347" s="62"/>
      <c r="N347" s="62"/>
      <c r="O347" s="60"/>
      <c r="P347" s="61"/>
      <c r="Q347" s="63"/>
      <c r="R347" s="64"/>
    </row>
    <row r="348" spans="1:18" ht="14.1" customHeight="1" x14ac:dyDescent="0.2">
      <c r="A348" s="39"/>
      <c r="B348" s="40">
        <v>49</v>
      </c>
      <c r="C348" s="18">
        <f t="shared" si="75"/>
        <v>44900</v>
      </c>
      <c r="D348" s="21" t="str">
        <f t="shared" si="76"/>
        <v>Lundi</v>
      </c>
      <c r="E348" s="28">
        <f>IF(OR(D348="Samedi",D348="Dimanche"),"",Données!$C$3)</f>
        <v>0.35416666666666669</v>
      </c>
      <c r="F348" s="28">
        <f>IF(OR(D348="Samedi",D348="Dimanche"),"",Données!$D$3)</f>
        <v>0.51250000000000007</v>
      </c>
      <c r="G348" s="28">
        <f>IF(OR(D348="Samedi",D348="Dimanche"),"",Données!$E$3)</f>
        <v>0.53680555555555554</v>
      </c>
      <c r="H348" s="28" t="str">
        <f>IF(OR(D348="Samedi",D348="Dimanche"),"",Données!$F$3)</f>
        <v>16:41</v>
      </c>
      <c r="I348" s="20">
        <f t="shared" si="78"/>
        <v>0.31666666666666671</v>
      </c>
      <c r="J348" s="20">
        <f>IF(I348-Données!$C$2&gt;0,I348-Données!$C$2,0)</f>
        <v>5.5511151231257827E-17</v>
      </c>
      <c r="K348" s="26" t="str" cm="1">
        <f t="array" ref="K348">IF(OR(C348=$U$19:$U$31),"FERIE","")</f>
        <v/>
      </c>
      <c r="L348" s="22"/>
      <c r="M348" s="62"/>
      <c r="N348" s="62"/>
      <c r="O348" s="60"/>
      <c r="P348" s="61"/>
      <c r="Q348" s="63"/>
      <c r="R348" s="64"/>
    </row>
    <row r="349" spans="1:18" ht="14.1" customHeight="1" x14ac:dyDescent="0.2">
      <c r="A349" s="39"/>
      <c r="B349" s="40"/>
      <c r="C349" s="18">
        <f t="shared" si="75"/>
        <v>44901</v>
      </c>
      <c r="D349" s="21" t="str">
        <f t="shared" si="76"/>
        <v>Mardi</v>
      </c>
      <c r="E349" s="28">
        <f>IF(OR(D349="Samedi",D349="Dimanche"),"",Données!$C$3)</f>
        <v>0.35416666666666669</v>
      </c>
      <c r="F349" s="28">
        <f>IF(OR(D349="Samedi",D349="Dimanche"),"",Données!$D$3)</f>
        <v>0.51250000000000007</v>
      </c>
      <c r="G349" s="28">
        <f>IF(OR(D349="Samedi",D349="Dimanche"),"",Données!$E$3)</f>
        <v>0.53680555555555554</v>
      </c>
      <c r="H349" s="28" t="str">
        <f>IF(OR(D349="Samedi",D349="Dimanche"),"",Données!$F$3)</f>
        <v>16:41</v>
      </c>
      <c r="I349" s="20">
        <f t="shared" si="78"/>
        <v>0.31666666666666671</v>
      </c>
      <c r="J349" s="20">
        <f>IF(I349-Données!$C$2&gt;0,I349-Données!$C$2,0)</f>
        <v>5.5511151231257827E-17</v>
      </c>
      <c r="K349" s="26" t="str" cm="1">
        <f t="array" ref="K349">IF(OR(C349=$U$19:$U$31),"FERIE","")</f>
        <v/>
      </c>
      <c r="L349" s="22"/>
      <c r="M349" s="62"/>
      <c r="N349" s="62"/>
      <c r="O349" s="60"/>
      <c r="P349" s="61"/>
      <c r="Q349" s="63"/>
      <c r="R349" s="64"/>
    </row>
    <row r="350" spans="1:18" ht="14.1" customHeight="1" x14ac:dyDescent="0.2">
      <c r="A350" s="39"/>
      <c r="B350" s="40"/>
      <c r="C350" s="18">
        <f t="shared" si="75"/>
        <v>44902</v>
      </c>
      <c r="D350" s="21" t="str">
        <f t="shared" si="76"/>
        <v>Mercredi</v>
      </c>
      <c r="E350" s="28">
        <f>IF(OR(D350="Samedi",D350="Dimanche"),"",Données!$C$3)</f>
        <v>0.35416666666666669</v>
      </c>
      <c r="F350" s="28">
        <f>IF(OR(D350="Samedi",D350="Dimanche"),"",Données!$D$3)</f>
        <v>0.51250000000000007</v>
      </c>
      <c r="G350" s="28">
        <f>IF(OR(D350="Samedi",D350="Dimanche"),"",Données!$E$3)</f>
        <v>0.53680555555555554</v>
      </c>
      <c r="H350" s="28" t="str">
        <f>IF(OR(D350="Samedi",D350="Dimanche"),"",Données!$F$3)</f>
        <v>16:41</v>
      </c>
      <c r="I350" s="20">
        <f t="shared" si="78"/>
        <v>0.31666666666666671</v>
      </c>
      <c r="J350" s="20">
        <f>IF(I350-Données!$C$2&gt;0,I350-Données!$C$2,0)</f>
        <v>5.5511151231257827E-17</v>
      </c>
      <c r="K350" s="26" t="str" cm="1">
        <f t="array" ref="K350">IF(OR(C350=$U$19:$U$31),"FERIE","")</f>
        <v/>
      </c>
      <c r="L350" s="22"/>
      <c r="M350" s="62"/>
      <c r="N350" s="62"/>
      <c r="O350" s="60"/>
      <c r="P350" s="61"/>
      <c r="Q350" s="63"/>
      <c r="R350" s="64"/>
    </row>
    <row r="351" spans="1:18" ht="14.1" customHeight="1" x14ac:dyDescent="0.2">
      <c r="A351" s="39"/>
      <c r="B351" s="40"/>
      <c r="C351" s="18">
        <f t="shared" si="75"/>
        <v>44903</v>
      </c>
      <c r="D351" s="21" t="str">
        <f t="shared" si="76"/>
        <v>Jeudi</v>
      </c>
      <c r="E351" s="28">
        <f>IF(OR(D351="Samedi",D351="Dimanche"),"",Données!$C$3)</f>
        <v>0.35416666666666669</v>
      </c>
      <c r="F351" s="28">
        <f>IF(OR(D351="Samedi",D351="Dimanche"),"",Données!$D$3)</f>
        <v>0.51250000000000007</v>
      </c>
      <c r="G351" s="28">
        <f>IF(OR(D351="Samedi",D351="Dimanche"),"",Données!$E$3)</f>
        <v>0.53680555555555554</v>
      </c>
      <c r="H351" s="28" t="str">
        <f>IF(OR(D351="Samedi",D351="Dimanche"),"",Données!$F$3)</f>
        <v>16:41</v>
      </c>
      <c r="I351" s="20">
        <f t="shared" si="78"/>
        <v>0.31666666666666671</v>
      </c>
      <c r="J351" s="20">
        <f>IF(I351-Données!$C$2&gt;0,I351-Données!$C$2,0)</f>
        <v>5.5511151231257827E-17</v>
      </c>
      <c r="K351" s="26" t="str" cm="1">
        <f t="array" ref="K351">IF(OR(C351=$U$19:$U$31),"FERIE","")</f>
        <v/>
      </c>
      <c r="L351" s="22"/>
      <c r="M351" s="62"/>
      <c r="N351" s="62"/>
      <c r="O351" s="60"/>
      <c r="P351" s="61"/>
      <c r="Q351" s="63"/>
      <c r="R351" s="64"/>
    </row>
    <row r="352" spans="1:18" ht="14.1" customHeight="1" x14ac:dyDescent="0.2">
      <c r="A352" s="39"/>
      <c r="B352" s="40"/>
      <c r="C352" s="18">
        <f t="shared" si="75"/>
        <v>44904</v>
      </c>
      <c r="D352" s="21" t="str">
        <f t="shared" si="76"/>
        <v>Vendredi</v>
      </c>
      <c r="E352" s="28">
        <f>IF(OR(D352="Samedi",D352="Dimanche"),"",Données!$C$3)</f>
        <v>0.35416666666666669</v>
      </c>
      <c r="F352" s="28">
        <f>IF(OR(D352="Samedi",D352="Dimanche"),"",Données!$D$3)</f>
        <v>0.51250000000000007</v>
      </c>
      <c r="G352" s="28">
        <f>IF(OR(D352="Samedi",D352="Dimanche"),"",Données!$E$3)</f>
        <v>0.53680555555555554</v>
      </c>
      <c r="H352" s="28" t="str">
        <f>IF(OR(D352="Samedi",D352="Dimanche"),"",Données!$F$3)</f>
        <v>16:41</v>
      </c>
      <c r="I352" s="20">
        <f t="shared" si="78"/>
        <v>0.31666666666666671</v>
      </c>
      <c r="J352" s="20">
        <f>IF(I352-Données!$C$2&gt;0,I352-Données!$C$2,0)</f>
        <v>5.5511151231257827E-17</v>
      </c>
      <c r="K352" s="26" t="str" cm="1">
        <f t="array" ref="K352">IF(OR(C352=$U$19:$U$31),"FERIE","")</f>
        <v/>
      </c>
      <c r="L352" s="22"/>
      <c r="M352" s="62"/>
      <c r="N352" s="62"/>
      <c r="O352" s="60"/>
      <c r="P352" s="61"/>
      <c r="Q352" s="63"/>
      <c r="R352" s="64"/>
    </row>
    <row r="353" spans="1:18" ht="14.1" customHeight="1" x14ac:dyDescent="0.2">
      <c r="A353" s="39"/>
      <c r="B353" s="40"/>
      <c r="C353" s="18">
        <f t="shared" si="75"/>
        <v>44905</v>
      </c>
      <c r="D353" s="21" t="str">
        <f t="shared" si="76"/>
        <v>Samedi</v>
      </c>
      <c r="E353" s="28" t="str">
        <f>IF(OR(D353="Samedi",D353="Dimanche"),"",Données!$C$3)</f>
        <v/>
      </c>
      <c r="F353" s="28" t="str">
        <f>IF(OR(D353="Samedi",D353="Dimanche"),"",Données!$D$3)</f>
        <v/>
      </c>
      <c r="G353" s="28" t="str">
        <f>IF(OR(D353="Samedi",D353="Dimanche"),"",Données!$E$3)</f>
        <v/>
      </c>
      <c r="H353" s="28" t="str">
        <f>IF(OR(D353="Samedi",D353="Dimanche"),"",Données!$F$3)</f>
        <v/>
      </c>
      <c r="I353" s="20" t="str">
        <f t="shared" si="78"/>
        <v/>
      </c>
      <c r="J353" s="20"/>
      <c r="K353" s="26" t="str" cm="1">
        <f t="array" ref="K353">IF(OR(C353=$U$19:$U$31),"FERIE","")</f>
        <v/>
      </c>
      <c r="L353" s="22"/>
      <c r="M353" s="62"/>
      <c r="N353" s="62"/>
      <c r="O353" s="60"/>
      <c r="P353" s="61"/>
      <c r="Q353" s="63"/>
      <c r="R353" s="64"/>
    </row>
    <row r="354" spans="1:18" ht="14.1" customHeight="1" x14ac:dyDescent="0.2">
      <c r="A354" s="39"/>
      <c r="B354" s="40"/>
      <c r="C354" s="18">
        <f t="shared" si="75"/>
        <v>44906</v>
      </c>
      <c r="D354" s="21" t="str">
        <f t="shared" si="76"/>
        <v>Dimanche</v>
      </c>
      <c r="E354" s="28" t="str">
        <f>IF(OR(D354="Samedi",D354="Dimanche"),"",Données!$C$3)</f>
        <v/>
      </c>
      <c r="F354" s="28" t="str">
        <f>IF(OR(D354="Samedi",D354="Dimanche"),"",Données!$D$3)</f>
        <v/>
      </c>
      <c r="G354" s="28" t="str">
        <f>IF(OR(D354="Samedi",D354="Dimanche"),"",Données!$E$3)</f>
        <v/>
      </c>
      <c r="H354" s="28" t="str">
        <f>IF(OR(D354="Samedi",D354="Dimanche"),"",Données!$F$3)</f>
        <v/>
      </c>
      <c r="I354" s="20" t="str">
        <f t="shared" si="78"/>
        <v/>
      </c>
      <c r="J354" s="20">
        <f t="shared" si="73"/>
        <v>2.7755575615628914E-16</v>
      </c>
      <c r="K354" s="26" t="str" cm="1">
        <f t="array" ref="K354">IF(OR(C354=$U$19:$U$31),"FERIE","")</f>
        <v/>
      </c>
      <c r="L354" s="22">
        <f t="shared" ref="L354" si="81">IF(D354="Dimanche",SUM(I348:I354),"")</f>
        <v>1.5833333333333335</v>
      </c>
      <c r="M354" s="62"/>
      <c r="N354" s="62"/>
      <c r="O354" s="60"/>
      <c r="P354" s="61"/>
      <c r="Q354" s="63"/>
      <c r="R354" s="64"/>
    </row>
    <row r="355" spans="1:18" ht="14.1" customHeight="1" x14ac:dyDescent="0.2">
      <c r="A355" s="39"/>
      <c r="B355" s="40">
        <v>50</v>
      </c>
      <c r="C355" s="18">
        <f t="shared" si="75"/>
        <v>44907</v>
      </c>
      <c r="D355" s="21" t="str">
        <f t="shared" si="76"/>
        <v>Lundi</v>
      </c>
      <c r="E355" s="28">
        <f>IF(OR(D355="Samedi",D355="Dimanche"),"",Données!$C$3)</f>
        <v>0.35416666666666669</v>
      </c>
      <c r="F355" s="28">
        <f>IF(OR(D355="Samedi",D355="Dimanche"),"",Données!$D$3)</f>
        <v>0.51250000000000007</v>
      </c>
      <c r="G355" s="28">
        <f>IF(OR(D355="Samedi",D355="Dimanche"),"",Données!$E$3)</f>
        <v>0.53680555555555554</v>
      </c>
      <c r="H355" s="28" t="str">
        <f>IF(OR(D355="Samedi",D355="Dimanche"),"",Données!$F$3)</f>
        <v>16:41</v>
      </c>
      <c r="I355" s="20">
        <f t="shared" si="78"/>
        <v>0.31666666666666671</v>
      </c>
      <c r="J355" s="20">
        <f>IF(I355-Données!$C$2&gt;0,I355-Données!$C$2,0)</f>
        <v>5.5511151231257827E-17</v>
      </c>
      <c r="K355" s="26" t="str" cm="1">
        <f t="array" ref="K355">IF(OR(C355=$U$19:$U$31),"FERIE","")</f>
        <v/>
      </c>
      <c r="L355" s="22"/>
      <c r="M355" s="62"/>
      <c r="N355" s="62"/>
      <c r="O355" s="60"/>
      <c r="P355" s="61"/>
      <c r="Q355" s="63"/>
      <c r="R355" s="64"/>
    </row>
    <row r="356" spans="1:18" ht="14.1" customHeight="1" x14ac:dyDescent="0.2">
      <c r="A356" s="39"/>
      <c r="B356" s="40"/>
      <c r="C356" s="18">
        <f t="shared" si="75"/>
        <v>44908</v>
      </c>
      <c r="D356" s="21" t="str">
        <f t="shared" si="76"/>
        <v>Mardi</v>
      </c>
      <c r="E356" s="28">
        <f>IF(OR(D356="Samedi",D356="Dimanche"),"",Données!$C$3)</f>
        <v>0.35416666666666669</v>
      </c>
      <c r="F356" s="28">
        <f>IF(OR(D356="Samedi",D356="Dimanche"),"",Données!$D$3)</f>
        <v>0.51250000000000007</v>
      </c>
      <c r="G356" s="28">
        <f>IF(OR(D356="Samedi",D356="Dimanche"),"",Données!$E$3)</f>
        <v>0.53680555555555554</v>
      </c>
      <c r="H356" s="28" t="str">
        <f>IF(OR(D356="Samedi",D356="Dimanche"),"",Données!$F$3)</f>
        <v>16:41</v>
      </c>
      <c r="I356" s="20">
        <f t="shared" si="78"/>
        <v>0.31666666666666671</v>
      </c>
      <c r="J356" s="20">
        <f>IF(I356-Données!$C$2&gt;0,I356-Données!$C$2,0)</f>
        <v>5.5511151231257827E-17</v>
      </c>
      <c r="K356" s="26" t="str" cm="1">
        <f t="array" ref="K356">IF(OR(C356=$U$19:$U$31),"FERIE","")</f>
        <v/>
      </c>
      <c r="L356" s="22"/>
      <c r="M356" s="62"/>
      <c r="N356" s="62"/>
      <c r="O356" s="60"/>
      <c r="P356" s="61"/>
      <c r="Q356" s="63"/>
      <c r="R356" s="64"/>
    </row>
    <row r="357" spans="1:18" ht="14.1" customHeight="1" x14ac:dyDescent="0.2">
      <c r="A357" s="39"/>
      <c r="B357" s="40"/>
      <c r="C357" s="18">
        <f t="shared" si="75"/>
        <v>44909</v>
      </c>
      <c r="D357" s="21" t="str">
        <f t="shared" si="76"/>
        <v>Mercredi</v>
      </c>
      <c r="E357" s="28">
        <f>IF(OR(D357="Samedi",D357="Dimanche"),"",Données!$C$3)</f>
        <v>0.35416666666666669</v>
      </c>
      <c r="F357" s="28">
        <f>IF(OR(D357="Samedi",D357="Dimanche"),"",Données!$D$3)</f>
        <v>0.51250000000000007</v>
      </c>
      <c r="G357" s="28">
        <f>IF(OR(D357="Samedi",D357="Dimanche"),"",Données!$E$3)</f>
        <v>0.53680555555555554</v>
      </c>
      <c r="H357" s="28" t="str">
        <f>IF(OR(D357="Samedi",D357="Dimanche"),"",Données!$F$3)</f>
        <v>16:41</v>
      </c>
      <c r="I357" s="20">
        <f t="shared" si="78"/>
        <v>0.31666666666666671</v>
      </c>
      <c r="J357" s="20">
        <f>IF(I357-Données!$C$2&gt;0,I357-Données!$C$2,0)</f>
        <v>5.5511151231257827E-17</v>
      </c>
      <c r="K357" s="26" t="str" cm="1">
        <f t="array" ref="K357">IF(OR(C357=$U$19:$U$31),"FERIE","")</f>
        <v/>
      </c>
      <c r="L357" s="22"/>
      <c r="M357" s="62"/>
      <c r="N357" s="62"/>
      <c r="O357" s="60"/>
      <c r="P357" s="61"/>
      <c r="Q357" s="63"/>
      <c r="R357" s="64"/>
    </row>
    <row r="358" spans="1:18" ht="14.1" customHeight="1" x14ac:dyDescent="0.2">
      <c r="A358" s="39"/>
      <c r="B358" s="40"/>
      <c r="C358" s="18">
        <f t="shared" si="75"/>
        <v>44910</v>
      </c>
      <c r="D358" s="21" t="str">
        <f t="shared" si="76"/>
        <v>Jeudi</v>
      </c>
      <c r="E358" s="28">
        <f>IF(OR(D358="Samedi",D358="Dimanche"),"",Données!$C$3)</f>
        <v>0.35416666666666669</v>
      </c>
      <c r="F358" s="28">
        <f>IF(OR(D358="Samedi",D358="Dimanche"),"",Données!$D$3)</f>
        <v>0.51250000000000007</v>
      </c>
      <c r="G358" s="28">
        <f>IF(OR(D358="Samedi",D358="Dimanche"),"",Données!$E$3)</f>
        <v>0.53680555555555554</v>
      </c>
      <c r="H358" s="28" t="str">
        <f>IF(OR(D358="Samedi",D358="Dimanche"),"",Données!$F$3)</f>
        <v>16:41</v>
      </c>
      <c r="I358" s="20">
        <f t="shared" si="78"/>
        <v>0.31666666666666671</v>
      </c>
      <c r="J358" s="20">
        <f>IF(I358-Données!$C$2&gt;0,I358-Données!$C$2,0)</f>
        <v>5.5511151231257827E-17</v>
      </c>
      <c r="K358" s="26" t="str" cm="1">
        <f t="array" ref="K358">IF(OR(C358=$U$19:$U$31),"FERIE","")</f>
        <v/>
      </c>
      <c r="L358" s="22"/>
      <c r="M358" s="62"/>
      <c r="N358" s="62"/>
      <c r="O358" s="60"/>
      <c r="P358" s="61"/>
      <c r="Q358" s="63"/>
      <c r="R358" s="64"/>
    </row>
    <row r="359" spans="1:18" ht="14.1" customHeight="1" x14ac:dyDescent="0.2">
      <c r="A359" s="39"/>
      <c r="B359" s="40"/>
      <c r="C359" s="18">
        <f t="shared" si="75"/>
        <v>44911</v>
      </c>
      <c r="D359" s="21" t="str">
        <f t="shared" si="76"/>
        <v>Vendredi</v>
      </c>
      <c r="E359" s="28">
        <f>IF(OR(D359="Samedi",D359="Dimanche"),"",Données!$C$3)</f>
        <v>0.35416666666666669</v>
      </c>
      <c r="F359" s="28">
        <f>IF(OR(D359="Samedi",D359="Dimanche"),"",Données!$D$3)</f>
        <v>0.51250000000000007</v>
      </c>
      <c r="G359" s="28">
        <f>IF(OR(D359="Samedi",D359="Dimanche"),"",Données!$E$3)</f>
        <v>0.53680555555555554</v>
      </c>
      <c r="H359" s="28" t="str">
        <f>IF(OR(D359="Samedi",D359="Dimanche"),"",Données!$F$3)</f>
        <v>16:41</v>
      </c>
      <c r="I359" s="20">
        <f t="shared" si="78"/>
        <v>0.31666666666666671</v>
      </c>
      <c r="J359" s="20">
        <f>IF(I359-Données!$C$2&gt;0,I359-Données!$C$2,0)</f>
        <v>5.5511151231257827E-17</v>
      </c>
      <c r="K359" s="26" t="str" cm="1">
        <f t="array" ref="K359">IF(OR(C359=$U$19:$U$31),"FERIE","")</f>
        <v/>
      </c>
      <c r="L359" s="22"/>
      <c r="M359" s="62"/>
      <c r="N359" s="62"/>
      <c r="O359" s="60"/>
      <c r="P359" s="61"/>
      <c r="Q359" s="63"/>
      <c r="R359" s="64"/>
    </row>
    <row r="360" spans="1:18" ht="14.1" customHeight="1" x14ac:dyDescent="0.2">
      <c r="A360" s="39"/>
      <c r="B360" s="40"/>
      <c r="C360" s="18">
        <f t="shared" si="75"/>
        <v>44912</v>
      </c>
      <c r="D360" s="21" t="str">
        <f t="shared" si="76"/>
        <v>Samedi</v>
      </c>
      <c r="E360" s="28" t="str">
        <f>IF(OR(D360="Samedi",D360="Dimanche"),"",Données!$C$3)</f>
        <v/>
      </c>
      <c r="F360" s="28" t="str">
        <f>IF(OR(D360="Samedi",D360="Dimanche"),"",Données!$D$3)</f>
        <v/>
      </c>
      <c r="G360" s="28" t="str">
        <f>IF(OR(D360="Samedi",D360="Dimanche"),"",Données!$E$3)</f>
        <v/>
      </c>
      <c r="H360" s="28" t="str">
        <f>IF(OR(D360="Samedi",D360="Dimanche"),"",Données!$F$3)</f>
        <v/>
      </c>
      <c r="I360" s="20" t="str">
        <f t="shared" si="78"/>
        <v/>
      </c>
      <c r="J360" s="20"/>
      <c r="K360" s="26" t="str" cm="1">
        <f t="array" ref="K360">IF(OR(C360=$U$19:$U$31),"FERIE","")</f>
        <v/>
      </c>
      <c r="L360" s="22"/>
      <c r="M360" s="62"/>
      <c r="N360" s="62"/>
      <c r="O360" s="60"/>
      <c r="P360" s="61"/>
      <c r="Q360" s="63"/>
      <c r="R360" s="64"/>
    </row>
    <row r="361" spans="1:18" ht="14.1" customHeight="1" x14ac:dyDescent="0.2">
      <c r="A361" s="39"/>
      <c r="B361" s="40"/>
      <c r="C361" s="18">
        <f t="shared" si="75"/>
        <v>44913</v>
      </c>
      <c r="D361" s="21" t="str">
        <f t="shared" si="76"/>
        <v>Dimanche</v>
      </c>
      <c r="E361" s="28" t="str">
        <f>IF(OR(D361="Samedi",D361="Dimanche"),"",Données!$C$3)</f>
        <v/>
      </c>
      <c r="F361" s="28" t="str">
        <f>IF(OR(D361="Samedi",D361="Dimanche"),"",Données!$D$3)</f>
        <v/>
      </c>
      <c r="G361" s="28" t="str">
        <f>IF(OR(D361="Samedi",D361="Dimanche"),"",Données!$E$3)</f>
        <v/>
      </c>
      <c r="H361" s="28" t="str">
        <f>IF(OR(D361="Samedi",D361="Dimanche"),"",Données!$F$3)</f>
        <v/>
      </c>
      <c r="I361" s="20" t="str">
        <f t="shared" si="78"/>
        <v/>
      </c>
      <c r="J361" s="20">
        <f t="shared" si="73"/>
        <v>2.7755575615628914E-16</v>
      </c>
      <c r="K361" s="26" t="str" cm="1">
        <f t="array" ref="K361">IF(OR(C361=$U$19:$U$31),"FERIE","")</f>
        <v/>
      </c>
      <c r="L361" s="22">
        <f t="shared" ref="L361" si="82">IF(D361="Dimanche",SUM(I355:I361),"")</f>
        <v>1.5833333333333335</v>
      </c>
      <c r="M361" s="62"/>
      <c r="N361" s="62"/>
      <c r="O361" s="60"/>
      <c r="P361" s="61"/>
      <c r="Q361" s="63"/>
      <c r="R361" s="64"/>
    </row>
    <row r="362" spans="1:18" ht="14.1" customHeight="1" x14ac:dyDescent="0.2">
      <c r="A362" s="39"/>
      <c r="B362" s="40">
        <v>51</v>
      </c>
      <c r="C362" s="18">
        <f t="shared" si="75"/>
        <v>44914</v>
      </c>
      <c r="D362" s="21" t="str">
        <f t="shared" si="76"/>
        <v>Lundi</v>
      </c>
      <c r="E362" s="28">
        <f>IF(OR(D362="Samedi",D362="Dimanche"),"",Données!$C$3)</f>
        <v>0.35416666666666669</v>
      </c>
      <c r="F362" s="28">
        <f>IF(OR(D362="Samedi",D362="Dimanche"),"",Données!$D$3)</f>
        <v>0.51250000000000007</v>
      </c>
      <c r="G362" s="28">
        <f>IF(OR(D362="Samedi",D362="Dimanche"),"",Données!$E$3)</f>
        <v>0.53680555555555554</v>
      </c>
      <c r="H362" s="28" t="str">
        <f>IF(OR(D362="Samedi",D362="Dimanche"),"",Données!$F$3)</f>
        <v>16:41</v>
      </c>
      <c r="I362" s="20">
        <f t="shared" si="78"/>
        <v>0.31666666666666671</v>
      </c>
      <c r="J362" s="20">
        <f>IF(I362-Données!$C$2&gt;0,I362-Données!$C$2,0)</f>
        <v>5.5511151231257827E-17</v>
      </c>
      <c r="K362" s="26" t="str" cm="1">
        <f t="array" ref="K362">IF(OR(C362=$U$19:$U$31),"FERIE","")</f>
        <v/>
      </c>
      <c r="L362" s="22"/>
      <c r="M362" s="62"/>
      <c r="N362" s="62"/>
      <c r="O362" s="60"/>
      <c r="P362" s="61"/>
      <c r="Q362" s="63"/>
      <c r="R362" s="64"/>
    </row>
    <row r="363" spans="1:18" ht="14.1" customHeight="1" x14ac:dyDescent="0.2">
      <c r="A363" s="39"/>
      <c r="B363" s="40"/>
      <c r="C363" s="18">
        <f t="shared" si="75"/>
        <v>44915</v>
      </c>
      <c r="D363" s="21" t="str">
        <f t="shared" si="76"/>
        <v>Mardi</v>
      </c>
      <c r="E363" s="28">
        <f>IF(OR(D363="Samedi",D363="Dimanche"),"",Données!$C$3)</f>
        <v>0.35416666666666669</v>
      </c>
      <c r="F363" s="28">
        <f>IF(OR(D363="Samedi",D363="Dimanche"),"",Données!$D$3)</f>
        <v>0.51250000000000007</v>
      </c>
      <c r="G363" s="28">
        <f>IF(OR(D363="Samedi",D363="Dimanche"),"",Données!$E$3)</f>
        <v>0.53680555555555554</v>
      </c>
      <c r="H363" s="28" t="str">
        <f>IF(OR(D363="Samedi",D363="Dimanche"),"",Données!$F$3)</f>
        <v>16:41</v>
      </c>
      <c r="I363" s="20">
        <f t="shared" si="78"/>
        <v>0.31666666666666671</v>
      </c>
      <c r="J363" s="20">
        <f>IF(I363-Données!$C$2&gt;0,I363-Données!$C$2,0)</f>
        <v>5.5511151231257827E-17</v>
      </c>
      <c r="K363" s="26" t="str" cm="1">
        <f t="array" ref="K363">IF(OR(C363=$U$19:$U$31),"FERIE","")</f>
        <v/>
      </c>
      <c r="L363" s="22"/>
      <c r="M363" s="62"/>
      <c r="N363" s="62"/>
      <c r="O363" s="60"/>
      <c r="P363" s="61"/>
      <c r="Q363" s="63"/>
      <c r="R363" s="64"/>
    </row>
    <row r="364" spans="1:18" ht="14.1" customHeight="1" x14ac:dyDescent="0.2">
      <c r="A364" s="39"/>
      <c r="B364" s="40"/>
      <c r="C364" s="18">
        <f t="shared" si="75"/>
        <v>44916</v>
      </c>
      <c r="D364" s="21" t="str">
        <f t="shared" si="76"/>
        <v>Mercredi</v>
      </c>
      <c r="E364" s="28">
        <f>IF(OR(D364="Samedi",D364="Dimanche"),"",Données!$C$3)</f>
        <v>0.35416666666666669</v>
      </c>
      <c r="F364" s="28">
        <f>IF(OR(D364="Samedi",D364="Dimanche"),"",Données!$D$3)</f>
        <v>0.51250000000000007</v>
      </c>
      <c r="G364" s="28">
        <f>IF(OR(D364="Samedi",D364="Dimanche"),"",Données!$E$3)</f>
        <v>0.53680555555555554</v>
      </c>
      <c r="H364" s="28" t="str">
        <f>IF(OR(D364="Samedi",D364="Dimanche"),"",Données!$F$3)</f>
        <v>16:41</v>
      </c>
      <c r="I364" s="20">
        <f t="shared" si="78"/>
        <v>0.31666666666666671</v>
      </c>
      <c r="J364" s="20">
        <f>IF(I364-Données!$C$2&gt;0,I364-Données!$C$2,0)</f>
        <v>5.5511151231257827E-17</v>
      </c>
      <c r="K364" s="26" t="str" cm="1">
        <f t="array" ref="K364">IF(OR(C364=$U$19:$U$31),"FERIE","")</f>
        <v/>
      </c>
      <c r="L364" s="22"/>
      <c r="M364" s="62"/>
      <c r="N364" s="62"/>
      <c r="O364" s="60"/>
      <c r="P364" s="61"/>
      <c r="Q364" s="63"/>
      <c r="R364" s="64"/>
    </row>
    <row r="365" spans="1:18" ht="14.1" customHeight="1" x14ac:dyDescent="0.2">
      <c r="A365" s="39"/>
      <c r="B365" s="40"/>
      <c r="C365" s="18">
        <f t="shared" si="75"/>
        <v>44917</v>
      </c>
      <c r="D365" s="21" t="str">
        <f t="shared" si="76"/>
        <v>Jeudi</v>
      </c>
      <c r="E365" s="28">
        <f>IF(OR(D365="Samedi",D365="Dimanche"),"",Données!$C$3)</f>
        <v>0.35416666666666669</v>
      </c>
      <c r="F365" s="28">
        <f>IF(OR(D365="Samedi",D365="Dimanche"),"",Données!$D$3)</f>
        <v>0.51250000000000007</v>
      </c>
      <c r="G365" s="28">
        <f>IF(OR(D365="Samedi",D365="Dimanche"),"",Données!$E$3)</f>
        <v>0.53680555555555554</v>
      </c>
      <c r="H365" s="28" t="str">
        <f>IF(OR(D365="Samedi",D365="Dimanche"),"",Données!$F$3)</f>
        <v>16:41</v>
      </c>
      <c r="I365" s="20">
        <f t="shared" si="78"/>
        <v>0.31666666666666671</v>
      </c>
      <c r="J365" s="20">
        <f>IF(I365-Données!$C$2&gt;0,I365-Données!$C$2,0)</f>
        <v>5.5511151231257827E-17</v>
      </c>
      <c r="K365" s="26" t="str" cm="1">
        <f t="array" ref="K365">IF(OR(C365=$U$19:$U$31),"FERIE","")</f>
        <v/>
      </c>
      <c r="L365" s="22"/>
      <c r="M365" s="62"/>
      <c r="N365" s="62"/>
      <c r="O365" s="60"/>
      <c r="P365" s="61"/>
      <c r="Q365" s="63"/>
      <c r="R365" s="64"/>
    </row>
    <row r="366" spans="1:18" ht="14.1" customHeight="1" x14ac:dyDescent="0.2">
      <c r="A366" s="39"/>
      <c r="B366" s="40"/>
      <c r="C366" s="18">
        <f t="shared" si="75"/>
        <v>44918</v>
      </c>
      <c r="D366" s="21" t="str">
        <f t="shared" si="76"/>
        <v>Vendredi</v>
      </c>
      <c r="E366" s="28">
        <f>IF(OR(D366="Samedi",D366="Dimanche"),"",Données!$C$3)</f>
        <v>0.35416666666666669</v>
      </c>
      <c r="F366" s="28">
        <f>IF(OR(D366="Samedi",D366="Dimanche"),"",Données!$D$3)</f>
        <v>0.51250000000000007</v>
      </c>
      <c r="G366" s="28">
        <f>IF(OR(D366="Samedi",D366="Dimanche"),"",Données!$E$3)</f>
        <v>0.53680555555555554</v>
      </c>
      <c r="H366" s="28" t="str">
        <f>IF(OR(D366="Samedi",D366="Dimanche"),"",Données!$F$3)</f>
        <v>16:41</v>
      </c>
      <c r="I366" s="20">
        <f t="shared" si="78"/>
        <v>0.31666666666666671</v>
      </c>
      <c r="J366" s="20">
        <f>IF(I366-Données!$C$2&gt;0,I366-Données!$C$2,0)</f>
        <v>5.5511151231257827E-17</v>
      </c>
      <c r="K366" s="26" t="str" cm="1">
        <f t="array" ref="K366">IF(OR(C366=$U$19:$U$31),"FERIE","")</f>
        <v/>
      </c>
      <c r="L366" s="22"/>
      <c r="M366" s="62"/>
      <c r="N366" s="62"/>
      <c r="O366" s="60"/>
      <c r="P366" s="61"/>
      <c r="Q366" s="63"/>
      <c r="R366" s="64"/>
    </row>
    <row r="367" spans="1:18" ht="14.1" customHeight="1" x14ac:dyDescent="0.2">
      <c r="A367" s="39"/>
      <c r="B367" s="40"/>
      <c r="C367" s="18">
        <f t="shared" si="75"/>
        <v>44919</v>
      </c>
      <c r="D367" s="21" t="str">
        <f t="shared" si="76"/>
        <v>Samedi</v>
      </c>
      <c r="E367" s="28" t="str">
        <f>IF(OR(D367="Samedi",D367="Dimanche"),"",Données!$C$3)</f>
        <v/>
      </c>
      <c r="F367" s="28" t="str">
        <f>IF(OR(D367="Samedi",D367="Dimanche"),"",Données!$D$3)</f>
        <v/>
      </c>
      <c r="G367" s="28" t="str">
        <f>IF(OR(D367="Samedi",D367="Dimanche"),"",Données!$E$3)</f>
        <v/>
      </c>
      <c r="H367" s="28" t="str">
        <f>IF(OR(D367="Samedi",D367="Dimanche"),"",Données!$F$3)</f>
        <v/>
      </c>
      <c r="I367" s="20" t="str">
        <f t="shared" si="78"/>
        <v/>
      </c>
      <c r="J367" s="20"/>
      <c r="K367" s="26" t="str" cm="1">
        <f t="array" ref="K367">IF(OR(C367=$U$19:$U$31),"FERIE","")</f>
        <v/>
      </c>
      <c r="L367" s="22"/>
      <c r="M367" s="62"/>
      <c r="N367" s="62"/>
      <c r="O367" s="60"/>
      <c r="P367" s="61"/>
      <c r="Q367" s="63"/>
      <c r="R367" s="64"/>
    </row>
    <row r="368" spans="1:18" ht="14.1" customHeight="1" x14ac:dyDescent="0.2">
      <c r="A368" s="39"/>
      <c r="B368" s="40"/>
      <c r="C368" s="18">
        <f t="shared" si="75"/>
        <v>44920</v>
      </c>
      <c r="D368" s="21" t="str">
        <f t="shared" si="76"/>
        <v>Dimanche</v>
      </c>
      <c r="E368" s="28" t="str">
        <f>IF(OR(D368="Samedi",D368="Dimanche"),"",Données!$C$3)</f>
        <v/>
      </c>
      <c r="F368" s="28" t="str">
        <f>IF(OR(D368="Samedi",D368="Dimanche"),"",Données!$D$3)</f>
        <v/>
      </c>
      <c r="G368" s="28" t="str">
        <f>IF(OR(D368="Samedi",D368="Dimanche"),"",Données!$E$3)</f>
        <v/>
      </c>
      <c r="H368" s="28" t="str">
        <f>IF(OR(D368="Samedi",D368="Dimanche"),"",Données!$F$3)</f>
        <v/>
      </c>
      <c r="I368" s="20" t="str">
        <f t="shared" si="78"/>
        <v/>
      </c>
      <c r="J368" s="20">
        <f t="shared" si="73"/>
        <v>2.7755575615628914E-16</v>
      </c>
      <c r="K368" s="26" t="str" cm="1">
        <f t="array" ref="K368">IF(OR(C368=$U$19:$U$31),"FERIE","")</f>
        <v>FERIE</v>
      </c>
      <c r="L368" s="22">
        <f>IF(D368="Dimanche",SUM(I362:I368),"")</f>
        <v>1.5833333333333335</v>
      </c>
      <c r="M368" s="62"/>
      <c r="N368" s="62"/>
      <c r="O368" s="60"/>
      <c r="P368" s="61"/>
      <c r="Q368" s="63"/>
      <c r="R368" s="64"/>
    </row>
    <row r="369" spans="1:18" ht="14.1" customHeight="1" x14ac:dyDescent="0.2">
      <c r="A369" s="39"/>
      <c r="B369" s="40">
        <v>52</v>
      </c>
      <c r="C369" s="18">
        <f t="shared" si="75"/>
        <v>44921</v>
      </c>
      <c r="D369" s="21" t="str">
        <f t="shared" si="76"/>
        <v>Lundi</v>
      </c>
      <c r="E369" s="28">
        <f>IF(OR(D369="Samedi",D369="Dimanche"),"",Données!$C$3)</f>
        <v>0.35416666666666669</v>
      </c>
      <c r="F369" s="28">
        <f>IF(OR(D369="Samedi",D369="Dimanche"),"",Données!$D$3)</f>
        <v>0.51250000000000007</v>
      </c>
      <c r="G369" s="28">
        <f>IF(OR(D369="Samedi",D369="Dimanche"),"",Données!$E$3)</f>
        <v>0.53680555555555554</v>
      </c>
      <c r="H369" s="28" t="str">
        <f>IF(OR(D369="Samedi",D369="Dimanche"),"",Données!$F$3)</f>
        <v>16:41</v>
      </c>
      <c r="I369" s="20">
        <f t="shared" si="78"/>
        <v>0.31666666666666671</v>
      </c>
      <c r="J369" s="20">
        <f>IF(I369-Données!$C$2&gt;0,I369-Données!$C$2,0)</f>
        <v>5.5511151231257827E-17</v>
      </c>
      <c r="K369" s="26" t="str" cm="1">
        <f t="array" ref="K369">IF(OR(C369=$U$19:$U$31),"FERIE","")</f>
        <v/>
      </c>
      <c r="L369" s="22"/>
      <c r="M369" s="62"/>
      <c r="N369" s="62"/>
      <c r="O369" s="60"/>
      <c r="P369" s="61"/>
      <c r="Q369" s="63"/>
      <c r="R369" s="64"/>
    </row>
    <row r="370" spans="1:18" ht="14.1" customHeight="1" x14ac:dyDescent="0.2">
      <c r="A370" s="39"/>
      <c r="B370" s="40"/>
      <c r="C370" s="18">
        <f t="shared" si="75"/>
        <v>44922</v>
      </c>
      <c r="D370" s="21" t="str">
        <f t="shared" si="76"/>
        <v>Mardi</v>
      </c>
      <c r="E370" s="28">
        <f>IF(OR(D370="Samedi",D370="Dimanche"),"",Données!$C$3)</f>
        <v>0.35416666666666669</v>
      </c>
      <c r="F370" s="28">
        <f>IF(OR(D370="Samedi",D370="Dimanche"),"",Données!$D$3)</f>
        <v>0.51250000000000007</v>
      </c>
      <c r="G370" s="28">
        <f>IF(OR(D370="Samedi",D370="Dimanche"),"",Données!$E$3)</f>
        <v>0.53680555555555554</v>
      </c>
      <c r="H370" s="28" t="str">
        <f>IF(OR(D370="Samedi",D370="Dimanche"),"",Données!$F$3)</f>
        <v>16:41</v>
      </c>
      <c r="I370" s="20">
        <f t="shared" si="78"/>
        <v>0.31666666666666671</v>
      </c>
      <c r="J370" s="20">
        <f>IF(I370-Données!$C$2&gt;0,I370-Données!$C$2,0)</f>
        <v>5.5511151231257827E-17</v>
      </c>
      <c r="K370" s="26" t="str" cm="1">
        <f t="array" ref="K370">IF(OR(C370=$U$19:$U$31),"FERIE","")</f>
        <v/>
      </c>
      <c r="L370" s="22"/>
      <c r="M370" s="62"/>
      <c r="N370" s="62"/>
      <c r="O370" s="60"/>
      <c r="P370" s="61"/>
      <c r="Q370" s="63"/>
      <c r="R370" s="64"/>
    </row>
    <row r="371" spans="1:18" ht="14.1" customHeight="1" x14ac:dyDescent="0.2">
      <c r="A371" s="39"/>
      <c r="B371" s="40"/>
      <c r="C371" s="18">
        <f t="shared" si="75"/>
        <v>44923</v>
      </c>
      <c r="D371" s="21" t="str">
        <f t="shared" si="76"/>
        <v>Mercredi</v>
      </c>
      <c r="E371" s="28">
        <f>IF(OR(D371="Samedi",D371="Dimanche"),"",Données!$C$3)</f>
        <v>0.35416666666666669</v>
      </c>
      <c r="F371" s="28">
        <f>IF(OR(D371="Samedi",D371="Dimanche"),"",Données!$D$3)</f>
        <v>0.51250000000000007</v>
      </c>
      <c r="G371" s="28">
        <f>IF(OR(D371="Samedi",D371="Dimanche"),"",Données!$E$3)</f>
        <v>0.53680555555555554</v>
      </c>
      <c r="H371" s="28" t="str">
        <f>IF(OR(D371="Samedi",D371="Dimanche"),"",Données!$F$3)</f>
        <v>16:41</v>
      </c>
      <c r="I371" s="20">
        <f t="shared" si="78"/>
        <v>0.31666666666666671</v>
      </c>
      <c r="J371" s="20">
        <f>IF(I371-Données!$C$2&gt;0,I371-Données!$C$2,0)</f>
        <v>5.5511151231257827E-17</v>
      </c>
      <c r="K371" s="26" t="str" cm="1">
        <f t="array" ref="K371">IF(OR(C371=$U$19:$U$31),"FERIE","")</f>
        <v/>
      </c>
      <c r="L371" s="22"/>
      <c r="M371" s="62"/>
      <c r="N371" s="62"/>
      <c r="O371" s="60"/>
      <c r="P371" s="61"/>
      <c r="Q371" s="63"/>
      <c r="R371" s="64"/>
    </row>
    <row r="372" spans="1:18" ht="14.1" customHeight="1" x14ac:dyDescent="0.2">
      <c r="A372" s="39"/>
      <c r="B372" s="40"/>
      <c r="C372" s="18">
        <f t="shared" si="75"/>
        <v>44924</v>
      </c>
      <c r="D372" s="21" t="str">
        <f t="shared" si="76"/>
        <v>Jeudi</v>
      </c>
      <c r="E372" s="28">
        <f>IF(OR(D372="Samedi",D372="Dimanche"),"",Données!$C$3)</f>
        <v>0.35416666666666669</v>
      </c>
      <c r="F372" s="28">
        <f>IF(OR(D372="Samedi",D372="Dimanche"),"",Données!$D$3)</f>
        <v>0.51250000000000007</v>
      </c>
      <c r="G372" s="28">
        <f>IF(OR(D372="Samedi",D372="Dimanche"),"",Données!$E$3)</f>
        <v>0.53680555555555554</v>
      </c>
      <c r="H372" s="28" t="str">
        <f>IF(OR(D372="Samedi",D372="Dimanche"),"",Données!$F$3)</f>
        <v>16:41</v>
      </c>
      <c r="I372" s="20">
        <f t="shared" si="78"/>
        <v>0.31666666666666671</v>
      </c>
      <c r="J372" s="20">
        <f>IF(I372-Données!$C$2&gt;0,I372-Données!$C$2,0)</f>
        <v>5.5511151231257827E-17</v>
      </c>
      <c r="K372" s="26" t="str" cm="1">
        <f t="array" ref="K372">IF(OR(C372=$U$19:$U$31),"FERIE","")</f>
        <v/>
      </c>
      <c r="L372" s="22"/>
      <c r="M372" s="62"/>
      <c r="N372" s="62"/>
      <c r="O372" s="60"/>
      <c r="P372" s="61"/>
      <c r="Q372" s="63"/>
      <c r="R372" s="64"/>
    </row>
    <row r="373" spans="1:18" ht="14.1" customHeight="1" x14ac:dyDescent="0.2">
      <c r="A373" s="39"/>
      <c r="B373" s="40"/>
      <c r="C373" s="18">
        <f t="shared" si="75"/>
        <v>44925</v>
      </c>
      <c r="D373" s="21" t="str">
        <f t="shared" si="76"/>
        <v>Vendredi</v>
      </c>
      <c r="E373" s="28">
        <f>IF(OR(D373="Samedi",D373="Dimanche"),"",Données!$C$3)</f>
        <v>0.35416666666666669</v>
      </c>
      <c r="F373" s="28">
        <f>IF(OR(D373="Samedi",D373="Dimanche"),"",Données!$D$3)</f>
        <v>0.51250000000000007</v>
      </c>
      <c r="G373" s="28">
        <f>IF(OR(D373="Samedi",D373="Dimanche"),"",Données!$E$3)</f>
        <v>0.53680555555555554</v>
      </c>
      <c r="H373" s="28" t="str">
        <f>IF(OR(D373="Samedi",D373="Dimanche"),"",Données!$F$3)</f>
        <v>16:41</v>
      </c>
      <c r="I373" s="20">
        <f t="shared" si="78"/>
        <v>0.31666666666666671</v>
      </c>
      <c r="J373" s="20">
        <f>IF(I373-Données!$C$2&gt;0,I373-Données!$C$2,0)</f>
        <v>5.5511151231257827E-17</v>
      </c>
      <c r="K373" s="26" t="str" cm="1">
        <f t="array" ref="K373">IF(OR(C373=$U$19:$U$31),"FERIE","")</f>
        <v/>
      </c>
      <c r="L373" s="22"/>
      <c r="M373" s="62"/>
      <c r="N373" s="62"/>
      <c r="O373" s="60"/>
      <c r="P373" s="61"/>
      <c r="Q373" s="63"/>
      <c r="R373" s="64"/>
    </row>
    <row r="374" spans="1:18" ht="14.1" customHeight="1" x14ac:dyDescent="0.2">
      <c r="A374" s="39"/>
      <c r="B374" s="40"/>
      <c r="C374" s="29">
        <f t="shared" si="75"/>
        <v>44926</v>
      </c>
      <c r="D374" s="21" t="str">
        <f t="shared" si="76"/>
        <v>Samedi</v>
      </c>
      <c r="E374" s="28" t="str">
        <f>IF(OR(D374="Samedi",D374="Dimanche"),"",Données!$C$3)</f>
        <v/>
      </c>
      <c r="F374" s="28" t="str">
        <f>IF(OR(D374="Samedi",D374="Dimanche"),"",Données!$D$3)</f>
        <v/>
      </c>
      <c r="G374" s="28" t="str">
        <f>IF(OR(D374="Samedi",D374="Dimanche"),"",Données!$E$3)</f>
        <v/>
      </c>
      <c r="H374" s="28" t="str">
        <f>IF(OR(D374="Samedi",D374="Dimanche"),"",Données!$F$3)</f>
        <v/>
      </c>
      <c r="I374" s="20" t="str">
        <f t="shared" si="78"/>
        <v/>
      </c>
      <c r="J374" s="20"/>
      <c r="K374" s="26" t="str" cm="1">
        <f t="array" ref="K374">IF(OR(C374=$U$19:$U$31),"FERIE","")</f>
        <v/>
      </c>
      <c r="L374" s="22"/>
      <c r="M374" s="62"/>
      <c r="N374" s="62"/>
      <c r="O374" s="60"/>
      <c r="P374" s="61"/>
      <c r="Q374" s="63"/>
      <c r="R374" s="64"/>
    </row>
    <row r="375" spans="1:18" ht="14.1" customHeight="1" x14ac:dyDescent="0.2"/>
    <row r="376" spans="1:18" ht="14.1" customHeight="1" x14ac:dyDescent="0.2"/>
    <row r="377" spans="1:18" ht="12.75" customHeight="1" x14ac:dyDescent="0.2"/>
    <row r="378" spans="1:18" ht="12.75" customHeight="1" x14ac:dyDescent="0.2"/>
    <row r="379" spans="1:18" ht="12.75" customHeight="1" x14ac:dyDescent="0.2"/>
    <row r="380" spans="1:18" ht="12.75" customHeight="1" x14ac:dyDescent="0.2"/>
    <row r="381" spans="1:18" ht="12.75" customHeight="1" x14ac:dyDescent="0.2"/>
    <row r="382" spans="1:18" ht="12.75" customHeight="1" x14ac:dyDescent="0.2"/>
    <row r="383" spans="1:18" ht="12.75" customHeight="1" x14ac:dyDescent="0.2"/>
    <row r="384" spans="1:18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</sheetData>
  <mergeCells count="139">
    <mergeCell ref="Q344:Q374"/>
    <mergeCell ref="B348:B354"/>
    <mergeCell ref="B355:B361"/>
    <mergeCell ref="B362:B368"/>
    <mergeCell ref="B369:B374"/>
    <mergeCell ref="A344:A374"/>
    <mergeCell ref="M344:M374"/>
    <mergeCell ref="N344:N374"/>
    <mergeCell ref="O344:O374"/>
    <mergeCell ref="P344:P374"/>
    <mergeCell ref="R283:R313"/>
    <mergeCell ref="B285:B291"/>
    <mergeCell ref="B292:B298"/>
    <mergeCell ref="B299:B305"/>
    <mergeCell ref="B306:B312"/>
    <mergeCell ref="B313:B319"/>
    <mergeCell ref="R314:R343"/>
    <mergeCell ref="A283:A313"/>
    <mergeCell ref="M283:M313"/>
    <mergeCell ref="N283:N313"/>
    <mergeCell ref="O283:O313"/>
    <mergeCell ref="P283:P313"/>
    <mergeCell ref="Q283:Q313"/>
    <mergeCell ref="A314:A343"/>
    <mergeCell ref="M314:M343"/>
    <mergeCell ref="N314:N343"/>
    <mergeCell ref="O314:O343"/>
    <mergeCell ref="P314:P343"/>
    <mergeCell ref="Q314:Q343"/>
    <mergeCell ref="B320:B326"/>
    <mergeCell ref="B327:B333"/>
    <mergeCell ref="B334:B340"/>
    <mergeCell ref="B341:B347"/>
    <mergeCell ref="R344:R374"/>
    <mergeCell ref="A253:A282"/>
    <mergeCell ref="M253:M282"/>
    <mergeCell ref="N253:N282"/>
    <mergeCell ref="O253:O282"/>
    <mergeCell ref="P253:P282"/>
    <mergeCell ref="Q253:Q282"/>
    <mergeCell ref="B257:B263"/>
    <mergeCell ref="B264:B270"/>
    <mergeCell ref="B271:B277"/>
    <mergeCell ref="B278:B284"/>
    <mergeCell ref="P222:P252"/>
    <mergeCell ref="Q222:Q252"/>
    <mergeCell ref="R222:R252"/>
    <mergeCell ref="B229:B235"/>
    <mergeCell ref="B236:B242"/>
    <mergeCell ref="B243:B249"/>
    <mergeCell ref="B250:B256"/>
    <mergeCell ref="R253:R282"/>
    <mergeCell ref="R191:R221"/>
    <mergeCell ref="B194:B200"/>
    <mergeCell ref="B201:B207"/>
    <mergeCell ref="B208:B214"/>
    <mergeCell ref="B215:B221"/>
    <mergeCell ref="P191:P221"/>
    <mergeCell ref="Q191:Q221"/>
    <mergeCell ref="B166:B172"/>
    <mergeCell ref="B173:B179"/>
    <mergeCell ref="B180:B186"/>
    <mergeCell ref="B187:B193"/>
    <mergeCell ref="A222:A252"/>
    <mergeCell ref="B222:B228"/>
    <mergeCell ref="M222:M252"/>
    <mergeCell ref="N222:N252"/>
    <mergeCell ref="O222:O252"/>
    <mergeCell ref="A191:A221"/>
    <mergeCell ref="M191:M221"/>
    <mergeCell ref="N191:N221"/>
    <mergeCell ref="O191:O221"/>
    <mergeCell ref="R100:R129"/>
    <mergeCell ref="B103:B109"/>
    <mergeCell ref="B110:B116"/>
    <mergeCell ref="B117:B123"/>
    <mergeCell ref="B124:B130"/>
    <mergeCell ref="R130:R160"/>
    <mergeCell ref="B159:B165"/>
    <mergeCell ref="R161:R190"/>
    <mergeCell ref="A130:A160"/>
    <mergeCell ref="M130:M160"/>
    <mergeCell ref="N130:N160"/>
    <mergeCell ref="O130:O160"/>
    <mergeCell ref="P130:P160"/>
    <mergeCell ref="Q130:Q160"/>
    <mergeCell ref="B131:B137"/>
    <mergeCell ref="B138:B144"/>
    <mergeCell ref="B145:B151"/>
    <mergeCell ref="B152:B158"/>
    <mergeCell ref="A161:A190"/>
    <mergeCell ref="M161:M190"/>
    <mergeCell ref="N161:N190"/>
    <mergeCell ref="O161:O190"/>
    <mergeCell ref="P161:P190"/>
    <mergeCell ref="Q161:Q190"/>
    <mergeCell ref="N100:N129"/>
    <mergeCell ref="O100:O129"/>
    <mergeCell ref="P100:P129"/>
    <mergeCell ref="A69:A99"/>
    <mergeCell ref="M69:M99"/>
    <mergeCell ref="N69:N99"/>
    <mergeCell ref="O69:O99"/>
    <mergeCell ref="P69:P99"/>
    <mergeCell ref="Q69:Q99"/>
    <mergeCell ref="Q100:Q129"/>
    <mergeCell ref="R10:R40"/>
    <mergeCell ref="B12:B18"/>
    <mergeCell ref="B19:B25"/>
    <mergeCell ref="B26:B32"/>
    <mergeCell ref="B33:B39"/>
    <mergeCell ref="B40:B46"/>
    <mergeCell ref="R41:R68"/>
    <mergeCell ref="A41:A68"/>
    <mergeCell ref="M41:M68"/>
    <mergeCell ref="N41:N68"/>
    <mergeCell ref="O41:O68"/>
    <mergeCell ref="P41:P68"/>
    <mergeCell ref="Q41:Q68"/>
    <mergeCell ref="B47:B53"/>
    <mergeCell ref="B54:B60"/>
    <mergeCell ref="B61:B67"/>
    <mergeCell ref="B68:B74"/>
    <mergeCell ref="R69:R99"/>
    <mergeCell ref="B75:B81"/>
    <mergeCell ref="B82:B88"/>
    <mergeCell ref="B89:B95"/>
    <mergeCell ref="B96:B102"/>
    <mergeCell ref="A100:A129"/>
    <mergeCell ref="M100:M129"/>
    <mergeCell ref="E8:F8"/>
    <mergeCell ref="G8:H8"/>
    <mergeCell ref="A10:A40"/>
    <mergeCell ref="B10:B11"/>
    <mergeCell ref="M10:M40"/>
    <mergeCell ref="N10:N40"/>
    <mergeCell ref="O10:O40"/>
    <mergeCell ref="P10:P40"/>
    <mergeCell ref="Q10:Q40"/>
  </mergeCells>
  <conditionalFormatting sqref="C10:L374">
    <cfRule type="expression" dxfId="12" priority="6">
      <formula>$K10="JRE"</formula>
    </cfRule>
    <cfRule type="expression" dxfId="11" priority="7">
      <formula>$K10="FERIE"</formula>
    </cfRule>
    <cfRule type="expression" dxfId="10" priority="8">
      <formula>$K10="CP"</formula>
    </cfRule>
    <cfRule type="expression" dxfId="9" priority="14">
      <formula>$D10="Samedi"</formula>
    </cfRule>
    <cfRule type="expression" dxfId="8" priority="15">
      <formula>$D10="Dimanche"</formula>
    </cfRule>
    <cfRule type="expression" dxfId="7" priority="5">
      <formula>$K10="HCR"</formula>
    </cfRule>
    <cfRule type="expression" dxfId="6" priority="4">
      <formula>$K10="enfant malade"</formula>
    </cfRule>
    <cfRule type="expression" dxfId="5" priority="1">
      <formula>$K10="arret"</formula>
    </cfRule>
  </conditionalFormatting>
  <conditionalFormatting sqref="E10:H374">
    <cfRule type="expression" dxfId="4" priority="9">
      <formula>$D10="Vendredi"</formula>
    </cfRule>
    <cfRule type="expression" dxfId="3" priority="10">
      <formula>$D10="Jeudi"</formula>
    </cfRule>
    <cfRule type="expression" dxfId="2" priority="11">
      <formula>$D10="Mercredi"</formula>
    </cfRule>
    <cfRule type="expression" dxfId="1" priority="12">
      <formula>$D10="Mardi"</formula>
    </cfRule>
    <cfRule type="expression" dxfId="0" priority="13">
      <formula>$D10="Lundi"</formula>
    </cfRule>
  </conditionalFormatting>
  <dataValidations disablePrompts="1" count="1">
    <dataValidation type="date" allowBlank="1" showInputMessage="1" showErrorMessage="1" sqref="C5:C6" xr:uid="{C98357F8-2026-4AA9-AE3F-777AE0F80071}">
      <formula1>1</formula1>
      <formula2>2921942</formula2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vierge</vt:lpstr>
      <vt:lpstr>Données</vt:lpstr>
      <vt:lpstr>2021</vt:lpstr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Gabory,Vanessa,VERGEZE,Technical &amp; Production</dc:creator>
  <cp:lastModifiedBy>Gabory,Vanessa,VERGEZE,Engineering</cp:lastModifiedBy>
  <dcterms:created xsi:type="dcterms:W3CDTF">2022-03-03T07:17:13Z</dcterms:created>
  <dcterms:modified xsi:type="dcterms:W3CDTF">2022-03-11T13:40:44Z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2022-03-03T07:17:14Z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35c378ec-1266-4c6f-a18d-a2c5ce71154c</vt:lpwstr>
  </property>
  <property fmtid="{D5CDD505-2E9C-101B-9397-08002B2CF9AE}" pid="8" name="MSIP_Label_1ada0a2f-b917-4d51-b0d0-d418a10c8b23_ContentBits">
    <vt:lpwstr>0</vt:lpwstr>
  </property>
</Properties>
</file>