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estle-my.sharepoint.com/personal/vanessa_gabory_waters_nestle_com/Documents/Documents/PERSO/"/>
    </mc:Choice>
  </mc:AlternateContent>
  <xr:revisionPtr revIDLastSave="23" documentId="8_{81512AC4-2553-467E-B22C-6E1C39A6F8AF}" xr6:coauthVersionLast="46" xr6:coauthVersionMax="46" xr10:uidLastSave="{EDC3A406-DF53-4EB0-804F-8D98C71414D6}"/>
  <bookViews>
    <workbookView xWindow="-120" yWindow="-120" windowWidth="25440" windowHeight="15390" xr2:uid="{0D52404C-04E1-4BF7-9FEA-555D5FB2034B}"/>
  </bookViews>
  <sheets>
    <sheet name="2021" sheetId="2" r:id="rId1"/>
    <sheet name="2022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1" i="2" l="1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I373" i="2"/>
  <c r="J373" i="2" s="1"/>
  <c r="I372" i="2"/>
  <c r="J372" i="2" s="1"/>
  <c r="I371" i="2"/>
  <c r="J371" i="2" s="1"/>
  <c r="I370" i="2"/>
  <c r="J370" i="2" s="1"/>
  <c r="I369" i="2"/>
  <c r="J369" i="2" s="1"/>
  <c r="I366" i="2"/>
  <c r="J366" i="2" s="1"/>
  <c r="I365" i="2"/>
  <c r="J365" i="2" s="1"/>
  <c r="I364" i="2"/>
  <c r="J364" i="2" s="1"/>
  <c r="I363" i="2"/>
  <c r="J363" i="2" s="1"/>
  <c r="I362" i="2"/>
  <c r="J362" i="2" s="1"/>
  <c r="I359" i="2"/>
  <c r="J359" i="2" s="1"/>
  <c r="I358" i="2"/>
  <c r="J358" i="2" s="1"/>
  <c r="I357" i="2"/>
  <c r="J357" i="2" s="1"/>
  <c r="I356" i="2"/>
  <c r="J356" i="2" s="1"/>
  <c r="I355" i="2"/>
  <c r="J355" i="2" s="1"/>
  <c r="J352" i="2"/>
  <c r="I352" i="2"/>
  <c r="J351" i="2"/>
  <c r="I351" i="2"/>
  <c r="J350" i="2"/>
  <c r="I350" i="2"/>
  <c r="J349" i="2"/>
  <c r="I349" i="2"/>
  <c r="J348" i="2"/>
  <c r="I348" i="2"/>
  <c r="I345" i="2"/>
  <c r="J345" i="2" s="1"/>
  <c r="J344" i="2"/>
  <c r="I344" i="2"/>
  <c r="J343" i="2"/>
  <c r="I343" i="2"/>
  <c r="J342" i="2"/>
  <c r="I342" i="2"/>
  <c r="J341" i="2"/>
  <c r="I341" i="2"/>
  <c r="J338" i="2"/>
  <c r="I338" i="2"/>
  <c r="J337" i="2"/>
  <c r="I337" i="2"/>
  <c r="J336" i="2"/>
  <c r="I336" i="2"/>
  <c r="J335" i="2"/>
  <c r="I335" i="2"/>
  <c r="J334" i="2"/>
  <c r="I334" i="2"/>
  <c r="I331" i="2"/>
  <c r="J331" i="2" s="1"/>
  <c r="I330" i="2"/>
  <c r="J330" i="2" s="1"/>
  <c r="I329" i="2"/>
  <c r="J329" i="2" s="1"/>
  <c r="I328" i="2"/>
  <c r="J328" i="2" s="1"/>
  <c r="I327" i="2"/>
  <c r="J327" i="2" s="1"/>
  <c r="I324" i="2"/>
  <c r="J324" i="2" s="1"/>
  <c r="I323" i="2"/>
  <c r="J323" i="2" s="1"/>
  <c r="I322" i="2"/>
  <c r="J322" i="2" s="1"/>
  <c r="I321" i="2"/>
  <c r="J321" i="2" s="1"/>
  <c r="I320" i="2"/>
  <c r="J320" i="2" s="1"/>
  <c r="J317" i="2"/>
  <c r="I317" i="2"/>
  <c r="J316" i="2"/>
  <c r="I316" i="2"/>
  <c r="J315" i="2"/>
  <c r="I315" i="2"/>
  <c r="I314" i="2"/>
  <c r="J314" i="2" s="1"/>
  <c r="J313" i="2"/>
  <c r="I313" i="2"/>
  <c r="I310" i="2"/>
  <c r="J310" i="2" s="1"/>
  <c r="I309" i="2"/>
  <c r="J309" i="2" s="1"/>
  <c r="I308" i="2"/>
  <c r="J308" i="2" s="1"/>
  <c r="I307" i="2"/>
  <c r="J307" i="2" s="1"/>
  <c r="I306" i="2"/>
  <c r="J306" i="2" s="1"/>
  <c r="J303" i="2"/>
  <c r="I303" i="2"/>
  <c r="J302" i="2"/>
  <c r="I302" i="2"/>
  <c r="J301" i="2"/>
  <c r="I301" i="2"/>
  <c r="J300" i="2"/>
  <c r="I300" i="2"/>
  <c r="J299" i="2"/>
  <c r="I299" i="2"/>
  <c r="J296" i="2"/>
  <c r="I296" i="2"/>
  <c r="I295" i="2"/>
  <c r="J295" i="2" s="1"/>
  <c r="I294" i="2"/>
  <c r="J294" i="2" s="1"/>
  <c r="J293" i="2"/>
  <c r="I293" i="2"/>
  <c r="I292" i="2"/>
  <c r="J292" i="2" s="1"/>
  <c r="I289" i="2"/>
  <c r="J289" i="2" s="1"/>
  <c r="I288" i="2"/>
  <c r="J288" i="2" s="1"/>
  <c r="I287" i="2"/>
  <c r="J287" i="2" s="1"/>
  <c r="J286" i="2"/>
  <c r="I286" i="2"/>
  <c r="I285" i="2"/>
  <c r="J285" i="2" s="1"/>
  <c r="I282" i="2"/>
  <c r="J282" i="2" s="1"/>
  <c r="J281" i="2"/>
  <c r="I281" i="2"/>
  <c r="J280" i="2"/>
  <c r="I280" i="2"/>
  <c r="I279" i="2"/>
  <c r="J279" i="2" s="1"/>
  <c r="I278" i="2"/>
  <c r="J278" i="2" s="1"/>
  <c r="I275" i="2"/>
  <c r="J275" i="2" s="1"/>
  <c r="J274" i="2"/>
  <c r="I274" i="2"/>
  <c r="J273" i="2"/>
  <c r="I273" i="2"/>
  <c r="I272" i="2"/>
  <c r="J272" i="2" s="1"/>
  <c r="I271" i="2"/>
  <c r="J271" i="2" s="1"/>
  <c r="J268" i="2"/>
  <c r="I268" i="2"/>
  <c r="J267" i="2"/>
  <c r="I267" i="2"/>
  <c r="J266" i="2"/>
  <c r="I266" i="2"/>
  <c r="J265" i="2"/>
  <c r="I265" i="2"/>
  <c r="J264" i="2"/>
  <c r="I264" i="2"/>
  <c r="J261" i="2"/>
  <c r="I261" i="2"/>
  <c r="I260" i="2"/>
  <c r="J260" i="2" s="1"/>
  <c r="J259" i="2"/>
  <c r="I259" i="2"/>
  <c r="I258" i="2"/>
  <c r="J258" i="2" s="1"/>
  <c r="J257" i="2"/>
  <c r="I257" i="2"/>
  <c r="I254" i="2"/>
  <c r="J254" i="2" s="1"/>
  <c r="J253" i="2"/>
  <c r="I253" i="2"/>
  <c r="J252" i="2"/>
  <c r="I252" i="2"/>
  <c r="J251" i="2"/>
  <c r="I251" i="2"/>
  <c r="J250" i="2"/>
  <c r="I250" i="2"/>
  <c r="I247" i="2"/>
  <c r="J247" i="2" s="1"/>
  <c r="J246" i="2"/>
  <c r="I246" i="2"/>
  <c r="I245" i="2"/>
  <c r="J245" i="2" s="1"/>
  <c r="J244" i="2"/>
  <c r="I244" i="2"/>
  <c r="I243" i="2"/>
  <c r="J243" i="2" s="1"/>
  <c r="I240" i="2"/>
  <c r="J240" i="2" s="1"/>
  <c r="I239" i="2"/>
  <c r="J239" i="2" s="1"/>
  <c r="I238" i="2"/>
  <c r="J238" i="2" s="1"/>
  <c r="I237" i="2"/>
  <c r="J237" i="2" s="1"/>
  <c r="I236" i="2"/>
  <c r="J236" i="2" s="1"/>
  <c r="I233" i="2"/>
  <c r="J233" i="2" s="1"/>
  <c r="I232" i="2"/>
  <c r="J232" i="2" s="1"/>
  <c r="I231" i="2"/>
  <c r="J231" i="2" s="1"/>
  <c r="I230" i="2"/>
  <c r="J230" i="2" s="1"/>
  <c r="I229" i="2"/>
  <c r="J229" i="2" s="1"/>
  <c r="J226" i="2"/>
  <c r="I226" i="2"/>
  <c r="J225" i="2"/>
  <c r="I225" i="2"/>
  <c r="J224" i="2"/>
  <c r="I224" i="2"/>
  <c r="J223" i="2"/>
  <c r="I223" i="2"/>
  <c r="I222" i="2"/>
  <c r="J222" i="2" s="1"/>
  <c r="I219" i="2"/>
  <c r="J219" i="2" s="1"/>
  <c r="I218" i="2"/>
  <c r="J218" i="2" s="1"/>
  <c r="I217" i="2"/>
  <c r="J217" i="2" s="1"/>
  <c r="I216" i="2"/>
  <c r="J216" i="2" s="1"/>
  <c r="I215" i="2"/>
  <c r="J215" i="2" s="1"/>
  <c r="J212" i="2"/>
  <c r="I212" i="2"/>
  <c r="J211" i="2"/>
  <c r="I211" i="2"/>
  <c r="J210" i="2"/>
  <c r="I210" i="2"/>
  <c r="J209" i="2"/>
  <c r="I209" i="2"/>
  <c r="J208" i="2"/>
  <c r="I208" i="2"/>
  <c r="J205" i="2"/>
  <c r="I205" i="2"/>
  <c r="J204" i="2"/>
  <c r="I204" i="2"/>
  <c r="J203" i="2"/>
  <c r="I203" i="2"/>
  <c r="J202" i="2"/>
  <c r="I202" i="2"/>
  <c r="J201" i="2"/>
  <c r="I201" i="2"/>
  <c r="I198" i="2"/>
  <c r="J198" i="2" s="1"/>
  <c r="I197" i="2"/>
  <c r="J197" i="2" s="1"/>
  <c r="I196" i="2"/>
  <c r="J196" i="2" s="1"/>
  <c r="I195" i="2"/>
  <c r="J195" i="2" s="1"/>
  <c r="I194" i="2"/>
  <c r="J194" i="2" s="1"/>
  <c r="I191" i="2"/>
  <c r="J191" i="2" s="1"/>
  <c r="J190" i="2"/>
  <c r="I190" i="2"/>
  <c r="J189" i="2"/>
  <c r="I189" i="2"/>
  <c r="J188" i="2"/>
  <c r="I188" i="2"/>
  <c r="J187" i="2"/>
  <c r="I187" i="2"/>
  <c r="I184" i="2"/>
  <c r="J184" i="2" s="1"/>
  <c r="I183" i="2"/>
  <c r="J183" i="2" s="1"/>
  <c r="I182" i="2"/>
  <c r="J182" i="2" s="1"/>
  <c r="I181" i="2"/>
  <c r="J181" i="2" s="1"/>
  <c r="I180" i="2"/>
  <c r="J180" i="2" s="1"/>
  <c r="I177" i="2"/>
  <c r="J177" i="2" s="1"/>
  <c r="I176" i="2"/>
  <c r="J176" i="2" s="1"/>
  <c r="I175" i="2"/>
  <c r="J175" i="2" s="1"/>
  <c r="I174" i="2"/>
  <c r="J174" i="2" s="1"/>
  <c r="I173" i="2"/>
  <c r="J173" i="2" s="1"/>
  <c r="J170" i="2"/>
  <c r="I170" i="2"/>
  <c r="J169" i="2"/>
  <c r="I169" i="2"/>
  <c r="J168" i="2"/>
  <c r="I168" i="2"/>
  <c r="J167" i="2"/>
  <c r="I167" i="2"/>
  <c r="J166" i="2"/>
  <c r="I166" i="2"/>
  <c r="J163" i="2"/>
  <c r="I163" i="2"/>
  <c r="J162" i="2"/>
  <c r="I162" i="2"/>
  <c r="J161" i="2"/>
  <c r="I161" i="2"/>
  <c r="I160" i="2"/>
  <c r="J160" i="2" s="1"/>
  <c r="I159" i="2"/>
  <c r="J159" i="2" s="1"/>
  <c r="J156" i="2"/>
  <c r="I156" i="2"/>
  <c r="J155" i="2"/>
  <c r="I155" i="2"/>
  <c r="J154" i="2"/>
  <c r="I154" i="2"/>
  <c r="J153" i="2"/>
  <c r="I153" i="2"/>
  <c r="J152" i="2"/>
  <c r="I152" i="2"/>
  <c r="J149" i="2"/>
  <c r="I149" i="2"/>
  <c r="J148" i="2"/>
  <c r="I148" i="2"/>
  <c r="J147" i="2"/>
  <c r="I147" i="2"/>
  <c r="J146" i="2"/>
  <c r="I146" i="2"/>
  <c r="J145" i="2"/>
  <c r="I145" i="2"/>
  <c r="I142" i="2"/>
  <c r="J142" i="2" s="1"/>
  <c r="I141" i="2"/>
  <c r="J141" i="2" s="1"/>
  <c r="I140" i="2"/>
  <c r="J140" i="2" s="1"/>
  <c r="I139" i="2"/>
  <c r="J139" i="2" s="1"/>
  <c r="I138" i="2"/>
  <c r="J138" i="2" s="1"/>
  <c r="J135" i="2"/>
  <c r="I135" i="2"/>
  <c r="I134" i="2"/>
  <c r="J134" i="2" s="1"/>
  <c r="I133" i="2"/>
  <c r="J133" i="2" s="1"/>
  <c r="I132" i="2"/>
  <c r="J132" i="2" s="1"/>
  <c r="I131" i="2"/>
  <c r="J131" i="2" s="1"/>
  <c r="I128" i="2"/>
  <c r="J128" i="2" s="1"/>
  <c r="I127" i="2"/>
  <c r="J127" i="2" s="1"/>
  <c r="I126" i="2"/>
  <c r="J126" i="2" s="1"/>
  <c r="I125" i="2"/>
  <c r="J125" i="2" s="1"/>
  <c r="I124" i="2"/>
  <c r="J124" i="2" s="1"/>
  <c r="I121" i="2"/>
  <c r="J121" i="2" s="1"/>
  <c r="I120" i="2"/>
  <c r="J120" i="2" s="1"/>
  <c r="I119" i="2"/>
  <c r="J119" i="2" s="1"/>
  <c r="I118" i="2"/>
  <c r="J118" i="2" s="1"/>
  <c r="I117" i="2"/>
  <c r="J117" i="2" s="1"/>
  <c r="J114" i="2"/>
  <c r="I114" i="2"/>
  <c r="J113" i="2"/>
  <c r="I113" i="2"/>
  <c r="J112" i="2"/>
  <c r="I112" i="2"/>
  <c r="J111" i="2"/>
  <c r="I111" i="2"/>
  <c r="J110" i="2"/>
  <c r="I110" i="2"/>
  <c r="J107" i="2"/>
  <c r="I107" i="2"/>
  <c r="J106" i="2"/>
  <c r="I106" i="2"/>
  <c r="J105" i="2"/>
  <c r="I105" i="2"/>
  <c r="J104" i="2"/>
  <c r="I104" i="2"/>
  <c r="J103" i="2"/>
  <c r="I103" i="2"/>
  <c r="J100" i="2"/>
  <c r="I100" i="2"/>
  <c r="J99" i="2"/>
  <c r="I99" i="2"/>
  <c r="J98" i="2"/>
  <c r="I98" i="2"/>
  <c r="J97" i="2"/>
  <c r="I97" i="2"/>
  <c r="J96" i="2"/>
  <c r="I96" i="2"/>
  <c r="J93" i="2"/>
  <c r="I93" i="2"/>
  <c r="J92" i="2"/>
  <c r="I92" i="2"/>
  <c r="J91" i="2"/>
  <c r="I91" i="2"/>
  <c r="J90" i="2"/>
  <c r="I90" i="2"/>
  <c r="J89" i="2"/>
  <c r="I89" i="2"/>
  <c r="I86" i="2"/>
  <c r="J86" i="2" s="1"/>
  <c r="I85" i="2"/>
  <c r="J85" i="2" s="1"/>
  <c r="I84" i="2"/>
  <c r="J84" i="2" s="1"/>
  <c r="I83" i="2"/>
  <c r="J83" i="2" s="1"/>
  <c r="I82" i="2"/>
  <c r="J82" i="2" s="1"/>
  <c r="I79" i="2"/>
  <c r="J79" i="2" s="1"/>
  <c r="I78" i="2"/>
  <c r="J78" i="2" s="1"/>
  <c r="I77" i="2"/>
  <c r="J77" i="2" s="1"/>
  <c r="I76" i="2"/>
  <c r="J76" i="2" s="1"/>
  <c r="I75" i="2"/>
  <c r="J75" i="2" s="1"/>
  <c r="J72" i="2"/>
  <c r="I72" i="2"/>
  <c r="J71" i="2"/>
  <c r="I71" i="2"/>
  <c r="J70" i="2"/>
  <c r="I70" i="2"/>
  <c r="I69" i="2"/>
  <c r="J69" i="2" s="1"/>
  <c r="I68" i="2"/>
  <c r="J68" i="2" s="1"/>
  <c r="I65" i="2"/>
  <c r="J65" i="2" s="1"/>
  <c r="I64" i="2"/>
  <c r="J64" i="2" s="1"/>
  <c r="I63" i="2"/>
  <c r="J63" i="2" s="1"/>
  <c r="I62" i="2"/>
  <c r="J62" i="2" s="1"/>
  <c r="I61" i="2"/>
  <c r="J61" i="2" s="1"/>
  <c r="J58" i="2"/>
  <c r="I58" i="2"/>
  <c r="J57" i="2"/>
  <c r="I57" i="2"/>
  <c r="J56" i="2"/>
  <c r="I56" i="2"/>
  <c r="J55" i="2"/>
  <c r="I55" i="2"/>
  <c r="J54" i="2"/>
  <c r="I54" i="2"/>
  <c r="I51" i="2"/>
  <c r="J51" i="2" s="1"/>
  <c r="I50" i="2"/>
  <c r="J50" i="2" s="1"/>
  <c r="I49" i="2"/>
  <c r="J49" i="2" s="1"/>
  <c r="I48" i="2"/>
  <c r="J48" i="2" s="1"/>
  <c r="I47" i="2"/>
  <c r="J47" i="2" s="1"/>
  <c r="I44" i="2"/>
  <c r="J44" i="2" s="1"/>
  <c r="I43" i="2"/>
  <c r="J43" i="2" s="1"/>
  <c r="I42" i="2"/>
  <c r="J42" i="2" s="1"/>
  <c r="I41" i="2"/>
  <c r="J41" i="2" s="1"/>
  <c r="J40" i="2"/>
  <c r="I40" i="2"/>
  <c r="I37" i="2"/>
  <c r="J37" i="2" s="1"/>
  <c r="I36" i="2"/>
  <c r="J36" i="2" s="1"/>
  <c r="J35" i="2"/>
  <c r="I35" i="2"/>
  <c r="I34" i="2"/>
  <c r="J34" i="2" s="1"/>
  <c r="J33" i="2"/>
  <c r="I33" i="2"/>
  <c r="I30" i="2"/>
  <c r="J30" i="2" s="1"/>
  <c r="I29" i="2"/>
  <c r="J29" i="2" s="1"/>
  <c r="I28" i="2"/>
  <c r="J28" i="2" s="1"/>
  <c r="I27" i="2"/>
  <c r="J27" i="2" s="1"/>
  <c r="I26" i="2"/>
  <c r="J26" i="2" s="1"/>
  <c r="J23" i="2"/>
  <c r="I23" i="2"/>
  <c r="J22" i="2"/>
  <c r="I22" i="2"/>
  <c r="J21" i="2"/>
  <c r="I21" i="2"/>
  <c r="J20" i="2"/>
  <c r="I20" i="2"/>
  <c r="J19" i="2"/>
  <c r="I19" i="2"/>
  <c r="I16" i="2"/>
  <c r="J16" i="2" s="1"/>
  <c r="I15" i="2"/>
  <c r="J15" i="2" s="1"/>
  <c r="I14" i="2"/>
  <c r="J14" i="2" s="1"/>
  <c r="I13" i="2"/>
  <c r="J13" i="2" s="1"/>
  <c r="I12" i="2"/>
  <c r="J12" i="2" s="1"/>
  <c r="I11" i="2"/>
  <c r="I10" i="2"/>
  <c r="C10" i="2"/>
  <c r="C11" i="2" s="1"/>
  <c r="B10" i="2"/>
  <c r="A10" i="2"/>
  <c r="M9" i="2" s="1" a="1"/>
  <c r="M9" i="2" s="1"/>
  <c r="I40" i="1"/>
  <c r="J40" i="1" s="1"/>
  <c r="I41" i="1"/>
  <c r="J41" i="1"/>
  <c r="I42" i="1"/>
  <c r="J42" i="1" s="1"/>
  <c r="I43" i="1"/>
  <c r="J43" i="1" s="1"/>
  <c r="I44" i="1"/>
  <c r="J44" i="1" s="1"/>
  <c r="I47" i="1"/>
  <c r="J47" i="1" s="1"/>
  <c r="I48" i="1"/>
  <c r="J48" i="1"/>
  <c r="I49" i="1"/>
  <c r="J49" i="1" s="1"/>
  <c r="I50" i="1"/>
  <c r="J50" i="1" s="1"/>
  <c r="I51" i="1"/>
  <c r="J51" i="1" s="1"/>
  <c r="I54" i="1"/>
  <c r="J54" i="1" s="1"/>
  <c r="I55" i="1"/>
  <c r="J55" i="1"/>
  <c r="I56" i="1"/>
  <c r="J56" i="1" s="1"/>
  <c r="I57" i="1"/>
  <c r="J57" i="1" s="1"/>
  <c r="I58" i="1"/>
  <c r="J58" i="1" s="1"/>
  <c r="I61" i="1"/>
  <c r="J61" i="1" s="1"/>
  <c r="I62" i="1"/>
  <c r="J62" i="1"/>
  <c r="I63" i="1"/>
  <c r="J63" i="1" s="1"/>
  <c r="I64" i="1"/>
  <c r="J64" i="1" s="1"/>
  <c r="I65" i="1"/>
  <c r="J65" i="1" s="1"/>
  <c r="I68" i="1"/>
  <c r="J68" i="1" s="1"/>
  <c r="I69" i="1"/>
  <c r="J69" i="1" s="1"/>
  <c r="I70" i="1"/>
  <c r="J70" i="1" s="1"/>
  <c r="I71" i="1"/>
  <c r="J71" i="1"/>
  <c r="I72" i="1"/>
  <c r="J72" i="1" s="1"/>
  <c r="I75" i="1"/>
  <c r="J75" i="1" s="1"/>
  <c r="I76" i="1"/>
  <c r="J76" i="1" s="1"/>
  <c r="I77" i="1"/>
  <c r="J77" i="1" s="1"/>
  <c r="I78" i="1"/>
  <c r="J78" i="1"/>
  <c r="I79" i="1"/>
  <c r="J79" i="1" s="1"/>
  <c r="I82" i="1"/>
  <c r="J82" i="1" s="1"/>
  <c r="I83" i="1"/>
  <c r="J83" i="1"/>
  <c r="I84" i="1"/>
  <c r="J84" i="1" s="1"/>
  <c r="I85" i="1"/>
  <c r="J85" i="1" s="1"/>
  <c r="I86" i="1"/>
  <c r="J86" i="1" s="1"/>
  <c r="I89" i="1"/>
  <c r="J89" i="1" s="1"/>
  <c r="I90" i="1"/>
  <c r="J90" i="1"/>
  <c r="I91" i="1"/>
  <c r="J91" i="1" s="1"/>
  <c r="I92" i="1"/>
  <c r="J92" i="1" s="1"/>
  <c r="I93" i="1"/>
  <c r="J93" i="1" s="1"/>
  <c r="I96" i="1"/>
  <c r="J96" i="1" s="1"/>
  <c r="I97" i="1"/>
  <c r="J97" i="1" s="1"/>
  <c r="I98" i="1"/>
  <c r="J98" i="1" s="1"/>
  <c r="I99" i="1"/>
  <c r="J99" i="1"/>
  <c r="I100" i="1"/>
  <c r="J100" i="1" s="1"/>
  <c r="I103" i="1"/>
  <c r="J103" i="1" s="1"/>
  <c r="I104" i="1"/>
  <c r="J104" i="1" s="1"/>
  <c r="I105" i="1"/>
  <c r="J105" i="1" s="1"/>
  <c r="I106" i="1"/>
  <c r="J106" i="1"/>
  <c r="I107" i="1"/>
  <c r="J107" i="1" s="1"/>
  <c r="I110" i="1"/>
  <c r="J110" i="1" s="1"/>
  <c r="I111" i="1"/>
  <c r="J111" i="1"/>
  <c r="I112" i="1"/>
  <c r="J112" i="1" s="1"/>
  <c r="I113" i="1"/>
  <c r="J113" i="1" s="1"/>
  <c r="I114" i="1"/>
  <c r="J114" i="1" s="1"/>
  <c r="I117" i="1"/>
  <c r="J117" i="1" s="1"/>
  <c r="I118" i="1"/>
  <c r="J118" i="1" s="1"/>
  <c r="I119" i="1"/>
  <c r="J119" i="1" s="1"/>
  <c r="I120" i="1"/>
  <c r="J120" i="1"/>
  <c r="I121" i="1"/>
  <c r="J121" i="1" s="1"/>
  <c r="I124" i="1"/>
  <c r="J124" i="1" s="1"/>
  <c r="I125" i="1"/>
  <c r="J125" i="1" s="1"/>
  <c r="I126" i="1"/>
  <c r="J126" i="1" s="1"/>
  <c r="I127" i="1"/>
  <c r="J127" i="1"/>
  <c r="I128" i="1"/>
  <c r="J128" i="1" s="1"/>
  <c r="I131" i="1"/>
  <c r="J131" i="1" s="1"/>
  <c r="I132" i="1"/>
  <c r="J132" i="1" s="1"/>
  <c r="I133" i="1"/>
  <c r="J133" i="1" s="1"/>
  <c r="I134" i="1"/>
  <c r="J134" i="1"/>
  <c r="I135" i="1"/>
  <c r="J135" i="1" s="1"/>
  <c r="I138" i="1"/>
  <c r="J138" i="1" s="1"/>
  <c r="I139" i="1"/>
  <c r="J139" i="1"/>
  <c r="I140" i="1"/>
  <c r="J140" i="1" s="1"/>
  <c r="I141" i="1"/>
  <c r="J141" i="1" s="1"/>
  <c r="I142" i="1"/>
  <c r="J142" i="1" s="1"/>
  <c r="I145" i="1"/>
  <c r="J145" i="1" s="1"/>
  <c r="I146" i="1"/>
  <c r="J146" i="1"/>
  <c r="I147" i="1"/>
  <c r="J147" i="1" s="1"/>
  <c r="I148" i="1"/>
  <c r="J148" i="1" s="1"/>
  <c r="I149" i="1"/>
  <c r="J149" i="1" s="1"/>
  <c r="I152" i="1"/>
  <c r="J152" i="1" s="1"/>
  <c r="I153" i="1"/>
  <c r="J153" i="1" s="1"/>
  <c r="I154" i="1"/>
  <c r="J154" i="1" s="1"/>
  <c r="I155" i="1"/>
  <c r="J155" i="1" s="1"/>
  <c r="I156" i="1"/>
  <c r="J156" i="1" s="1"/>
  <c r="I159" i="1"/>
  <c r="J159" i="1" s="1"/>
  <c r="I160" i="1"/>
  <c r="J160" i="1" s="1"/>
  <c r="I161" i="1"/>
  <c r="J161" i="1" s="1"/>
  <c r="I162" i="1"/>
  <c r="J162" i="1" s="1"/>
  <c r="I163" i="1"/>
  <c r="J163" i="1" s="1"/>
  <c r="I166" i="1"/>
  <c r="J166" i="1" s="1"/>
  <c r="I167" i="1"/>
  <c r="J167" i="1" s="1"/>
  <c r="I168" i="1"/>
  <c r="J168" i="1" s="1"/>
  <c r="I169" i="1"/>
  <c r="J169" i="1" s="1"/>
  <c r="I170" i="1"/>
  <c r="J170" i="1" s="1"/>
  <c r="I173" i="1"/>
  <c r="J173" i="1" s="1"/>
  <c r="I174" i="1"/>
  <c r="J174" i="1" s="1"/>
  <c r="I175" i="1"/>
  <c r="J175" i="1" s="1"/>
  <c r="I176" i="1"/>
  <c r="J176" i="1" s="1"/>
  <c r="I177" i="1"/>
  <c r="J177" i="1" s="1"/>
  <c r="I180" i="1"/>
  <c r="J180" i="1" s="1"/>
  <c r="I181" i="1"/>
  <c r="I182" i="1"/>
  <c r="J182" i="1" s="1"/>
  <c r="I183" i="1"/>
  <c r="J183" i="1"/>
  <c r="I184" i="1"/>
  <c r="J184" i="1" s="1"/>
  <c r="I187" i="1"/>
  <c r="J187" i="1" s="1"/>
  <c r="I188" i="1"/>
  <c r="J188" i="1" s="1"/>
  <c r="I189" i="1"/>
  <c r="J189" i="1" s="1"/>
  <c r="I190" i="1"/>
  <c r="J190" i="1"/>
  <c r="I191" i="1"/>
  <c r="J191" i="1" s="1"/>
  <c r="I194" i="1"/>
  <c r="J194" i="1" s="1"/>
  <c r="I195" i="1"/>
  <c r="J195" i="1"/>
  <c r="I196" i="1"/>
  <c r="J196" i="1" s="1"/>
  <c r="I197" i="1"/>
  <c r="J197" i="1" s="1"/>
  <c r="I198" i="1"/>
  <c r="J198" i="1" s="1"/>
  <c r="I201" i="1"/>
  <c r="J201" i="1" s="1"/>
  <c r="I202" i="1"/>
  <c r="J202" i="1"/>
  <c r="I203" i="1"/>
  <c r="J203" i="1" s="1"/>
  <c r="I204" i="1"/>
  <c r="J204" i="1" s="1"/>
  <c r="I205" i="1"/>
  <c r="J205" i="1" s="1"/>
  <c r="I208" i="1"/>
  <c r="J208" i="1" s="1"/>
  <c r="I209" i="1"/>
  <c r="J209" i="1" s="1"/>
  <c r="I210" i="1"/>
  <c r="J210" i="1" s="1"/>
  <c r="I211" i="1"/>
  <c r="J211" i="1" s="1"/>
  <c r="I212" i="1"/>
  <c r="J212" i="1" s="1"/>
  <c r="I215" i="1"/>
  <c r="J215" i="1" s="1"/>
  <c r="I216" i="1"/>
  <c r="J216" i="1" s="1"/>
  <c r="I217" i="1"/>
  <c r="J217" i="1" s="1"/>
  <c r="I218" i="1"/>
  <c r="J218" i="1"/>
  <c r="I219" i="1"/>
  <c r="J219" i="1" s="1"/>
  <c r="I222" i="1"/>
  <c r="J222" i="1" s="1"/>
  <c r="I223" i="1"/>
  <c r="J223" i="1"/>
  <c r="I224" i="1"/>
  <c r="J224" i="1" s="1"/>
  <c r="I225" i="1"/>
  <c r="J225" i="1" s="1"/>
  <c r="I226" i="1"/>
  <c r="J226" i="1" s="1"/>
  <c r="I229" i="1"/>
  <c r="J229" i="1" s="1"/>
  <c r="I230" i="1"/>
  <c r="J230" i="1" s="1"/>
  <c r="I231" i="1"/>
  <c r="J231" i="1" s="1"/>
  <c r="I232" i="1"/>
  <c r="J232" i="1"/>
  <c r="I233" i="1"/>
  <c r="J233" i="1" s="1"/>
  <c r="I236" i="1"/>
  <c r="J236" i="1" s="1"/>
  <c r="I237" i="1"/>
  <c r="J237" i="1" s="1"/>
  <c r="I238" i="1"/>
  <c r="J238" i="1"/>
  <c r="I239" i="1"/>
  <c r="J239" i="1" s="1"/>
  <c r="I240" i="1"/>
  <c r="J240" i="1"/>
  <c r="I243" i="1"/>
  <c r="J243" i="1" s="1"/>
  <c r="I244" i="1"/>
  <c r="J244" i="1" s="1"/>
  <c r="I245" i="1"/>
  <c r="J245" i="1" s="1"/>
  <c r="I246" i="1"/>
  <c r="J246" i="1" s="1"/>
  <c r="I247" i="1"/>
  <c r="J247" i="1" s="1"/>
  <c r="I250" i="1"/>
  <c r="J250" i="1" s="1"/>
  <c r="I251" i="1"/>
  <c r="J251" i="1"/>
  <c r="I252" i="1"/>
  <c r="J252" i="1" s="1"/>
  <c r="I253" i="1"/>
  <c r="J253" i="1"/>
  <c r="I254" i="1"/>
  <c r="J254" i="1" s="1"/>
  <c r="I257" i="1"/>
  <c r="J257" i="1" s="1"/>
  <c r="I258" i="1"/>
  <c r="J258" i="1" s="1"/>
  <c r="I259" i="1"/>
  <c r="J259" i="1" s="1"/>
  <c r="I260" i="1"/>
  <c r="J260" i="1" s="1"/>
  <c r="I261" i="1"/>
  <c r="J261" i="1" s="1"/>
  <c r="I264" i="1"/>
  <c r="J264" i="1"/>
  <c r="I265" i="1"/>
  <c r="J265" i="1"/>
  <c r="I266" i="1"/>
  <c r="J266" i="1"/>
  <c r="I267" i="1"/>
  <c r="J267" i="1"/>
  <c r="I268" i="1"/>
  <c r="J268" i="1"/>
  <c r="I271" i="1"/>
  <c r="J271" i="1" s="1"/>
  <c r="I272" i="1"/>
  <c r="J272" i="1" s="1"/>
  <c r="I273" i="1"/>
  <c r="J273" i="1" s="1"/>
  <c r="I274" i="1"/>
  <c r="J274" i="1" s="1"/>
  <c r="I275" i="1"/>
  <c r="J275" i="1" s="1"/>
  <c r="I278" i="1"/>
  <c r="J278" i="1"/>
  <c r="I279" i="1"/>
  <c r="J279" i="1"/>
  <c r="I280" i="1"/>
  <c r="J280" i="1"/>
  <c r="I281" i="1"/>
  <c r="J281" i="1"/>
  <c r="I282" i="1"/>
  <c r="J282" i="1"/>
  <c r="I285" i="1"/>
  <c r="J285" i="1" s="1"/>
  <c r="I286" i="1"/>
  <c r="J286" i="1" s="1"/>
  <c r="I287" i="1"/>
  <c r="J287" i="1" s="1"/>
  <c r="I288" i="1"/>
  <c r="J288" i="1" s="1"/>
  <c r="I289" i="1"/>
  <c r="J289" i="1" s="1"/>
  <c r="I292" i="1"/>
  <c r="J292" i="1"/>
  <c r="I293" i="1"/>
  <c r="J293" i="1"/>
  <c r="I294" i="1"/>
  <c r="J294" i="1"/>
  <c r="I295" i="1"/>
  <c r="J295" i="1"/>
  <c r="I296" i="1"/>
  <c r="J296" i="1"/>
  <c r="I299" i="1"/>
  <c r="J299" i="1" s="1"/>
  <c r="I300" i="1"/>
  <c r="J300" i="1" s="1"/>
  <c r="I301" i="1"/>
  <c r="J301" i="1" s="1"/>
  <c r="I302" i="1"/>
  <c r="J302" i="1" s="1"/>
  <c r="I303" i="1"/>
  <c r="J303" i="1" s="1"/>
  <c r="I306" i="1"/>
  <c r="J306" i="1"/>
  <c r="I307" i="1"/>
  <c r="J307" i="1"/>
  <c r="I308" i="1"/>
  <c r="J308" i="1"/>
  <c r="I309" i="1"/>
  <c r="J309" i="1"/>
  <c r="I310" i="1"/>
  <c r="J310" i="1"/>
  <c r="I313" i="1"/>
  <c r="J313" i="1" s="1"/>
  <c r="I314" i="1"/>
  <c r="J314" i="1" s="1"/>
  <c r="I315" i="1"/>
  <c r="J315" i="1" s="1"/>
  <c r="I316" i="1"/>
  <c r="J316" i="1" s="1"/>
  <c r="I317" i="1"/>
  <c r="J317" i="1" s="1"/>
  <c r="I320" i="1"/>
  <c r="J320" i="1" s="1"/>
  <c r="I321" i="1"/>
  <c r="J321" i="1" s="1"/>
  <c r="I322" i="1"/>
  <c r="J322" i="1" s="1"/>
  <c r="I323" i="1"/>
  <c r="J323" i="1" s="1"/>
  <c r="I324" i="1"/>
  <c r="J324" i="1" s="1"/>
  <c r="I327" i="1"/>
  <c r="J327" i="1" s="1"/>
  <c r="I328" i="1"/>
  <c r="J328" i="1" s="1"/>
  <c r="I329" i="1"/>
  <c r="J329" i="1" s="1"/>
  <c r="I330" i="1"/>
  <c r="J330" i="1" s="1"/>
  <c r="I331" i="1"/>
  <c r="J331" i="1" s="1"/>
  <c r="I334" i="1"/>
  <c r="J334" i="1" s="1"/>
  <c r="I335" i="1"/>
  <c r="J335" i="1" s="1"/>
  <c r="I336" i="1"/>
  <c r="J336" i="1" s="1"/>
  <c r="I337" i="1"/>
  <c r="J337" i="1" s="1"/>
  <c r="I338" i="1"/>
  <c r="J338" i="1" s="1"/>
  <c r="I341" i="1"/>
  <c r="J341" i="1" s="1"/>
  <c r="I342" i="1"/>
  <c r="J342" i="1" s="1"/>
  <c r="I343" i="1"/>
  <c r="J343" i="1" s="1"/>
  <c r="I344" i="1"/>
  <c r="J344" i="1" s="1"/>
  <c r="I345" i="1"/>
  <c r="J345" i="1" s="1"/>
  <c r="I348" i="1"/>
  <c r="J348" i="1" s="1"/>
  <c r="I349" i="1"/>
  <c r="J349" i="1" s="1"/>
  <c r="I350" i="1"/>
  <c r="J350" i="1" s="1"/>
  <c r="I351" i="1"/>
  <c r="J351" i="1" s="1"/>
  <c r="I352" i="1"/>
  <c r="J352" i="1" s="1"/>
  <c r="I355" i="1"/>
  <c r="J355" i="1" s="1"/>
  <c r="I356" i="1"/>
  <c r="J356" i="1" s="1"/>
  <c r="I357" i="1"/>
  <c r="J357" i="1" s="1"/>
  <c r="I358" i="1"/>
  <c r="J358" i="1" s="1"/>
  <c r="I359" i="1"/>
  <c r="J359" i="1" s="1"/>
  <c r="I362" i="1"/>
  <c r="J362" i="1" s="1"/>
  <c r="I363" i="1"/>
  <c r="J363" i="1" s="1"/>
  <c r="I364" i="1"/>
  <c r="J364" i="1" s="1"/>
  <c r="I365" i="1"/>
  <c r="J365" i="1" s="1"/>
  <c r="I366" i="1"/>
  <c r="J366" i="1" s="1"/>
  <c r="I369" i="1"/>
  <c r="J369" i="1" s="1"/>
  <c r="I370" i="1"/>
  <c r="J370" i="1" s="1"/>
  <c r="I371" i="1"/>
  <c r="J371" i="1" s="1"/>
  <c r="I372" i="1"/>
  <c r="J372" i="1" s="1"/>
  <c r="I373" i="1"/>
  <c r="J373" i="1" s="1"/>
  <c r="I37" i="1"/>
  <c r="J37" i="1" s="1"/>
  <c r="I36" i="1"/>
  <c r="J36" i="1" s="1"/>
  <c r="I35" i="1"/>
  <c r="J35" i="1" s="1"/>
  <c r="I34" i="1"/>
  <c r="J34" i="1" s="1"/>
  <c r="I33" i="1"/>
  <c r="I30" i="1"/>
  <c r="J30" i="1" s="1"/>
  <c r="I29" i="1"/>
  <c r="J29" i="1" s="1"/>
  <c r="I28" i="1"/>
  <c r="J28" i="1" s="1"/>
  <c r="I27" i="1"/>
  <c r="J27" i="1" s="1"/>
  <c r="I26" i="1"/>
  <c r="I23" i="1"/>
  <c r="J23" i="1" s="1"/>
  <c r="I22" i="1"/>
  <c r="J22" i="1" s="1"/>
  <c r="I21" i="1"/>
  <c r="J21" i="1" s="1"/>
  <c r="I20" i="1"/>
  <c r="J20" i="1" s="1"/>
  <c r="I19" i="1"/>
  <c r="I16" i="1"/>
  <c r="J16" i="1" s="1"/>
  <c r="I15" i="1"/>
  <c r="J15" i="1" s="1"/>
  <c r="J14" i="1"/>
  <c r="I14" i="1"/>
  <c r="I13" i="1"/>
  <c r="J13" i="1" s="1"/>
  <c r="I12" i="1"/>
  <c r="I11" i="1"/>
  <c r="I10" i="1"/>
  <c r="C10" i="1"/>
  <c r="D10" i="2" l="1"/>
  <c r="L10" i="2" s="1"/>
  <c r="C12" i="2"/>
  <c r="D11" i="2"/>
  <c r="L11" i="2" s="1"/>
  <c r="C11" i="1"/>
  <c r="D11" i="1" s="1"/>
  <c r="L11" i="1" s="1"/>
  <c r="B10" i="1"/>
  <c r="D10" i="1"/>
  <c r="L10" i="1" s="1"/>
  <c r="J181" i="1"/>
  <c r="J33" i="1"/>
  <c r="J26" i="1"/>
  <c r="J19" i="1"/>
  <c r="J12" i="1"/>
  <c r="A10" i="1"/>
  <c r="C12" i="1"/>
  <c r="D12" i="2" l="1"/>
  <c r="C13" i="2"/>
  <c r="M9" i="1" a="1"/>
  <c r="M9" i="1" s="1"/>
  <c r="B12" i="1"/>
  <c r="D12" i="1"/>
  <c r="C13" i="1"/>
  <c r="D13" i="2" l="1"/>
  <c r="C14" i="2"/>
  <c r="C14" i="1"/>
  <c r="D13" i="1"/>
  <c r="D14" i="2" l="1"/>
  <c r="C15" i="2"/>
  <c r="C15" i="1"/>
  <c r="D14" i="1"/>
  <c r="D15" i="2" l="1"/>
  <c r="C16" i="2"/>
  <c r="D15" i="1"/>
  <c r="C16" i="1"/>
  <c r="D16" i="2" l="1"/>
  <c r="C17" i="2"/>
  <c r="D16" i="1"/>
  <c r="C17" i="1"/>
  <c r="D17" i="2" l="1"/>
  <c r="C18" i="2"/>
  <c r="C18" i="1"/>
  <c r="D17" i="1"/>
  <c r="C19" i="2" l="1"/>
  <c r="D18" i="2"/>
  <c r="D18" i="1"/>
  <c r="C19" i="1"/>
  <c r="L18" i="2" l="1"/>
  <c r="J18" i="2"/>
  <c r="D19" i="2"/>
  <c r="C20" i="2"/>
  <c r="B19" i="1"/>
  <c r="D19" i="1"/>
  <c r="L18" i="1"/>
  <c r="J18" i="1"/>
  <c r="C20" i="1"/>
  <c r="D20" i="1" s="1"/>
  <c r="D20" i="2" l="1"/>
  <c r="C21" i="2"/>
  <c r="C21" i="1"/>
  <c r="D21" i="1" s="1"/>
  <c r="D21" i="2" l="1"/>
  <c r="C22" i="2"/>
  <c r="C22" i="1"/>
  <c r="D22" i="1" s="1"/>
  <c r="D22" i="2" l="1"/>
  <c r="C23" i="2"/>
  <c r="C23" i="1"/>
  <c r="D23" i="1" s="1"/>
  <c r="D23" i="2" l="1"/>
  <c r="C24" i="2"/>
  <c r="C24" i="1"/>
  <c r="D24" i="1" s="1"/>
  <c r="C25" i="2" l="1"/>
  <c r="D24" i="2"/>
  <c r="C25" i="1"/>
  <c r="D25" i="1" s="1"/>
  <c r="D25" i="2" l="1"/>
  <c r="C26" i="2"/>
  <c r="L25" i="1"/>
  <c r="J25" i="1"/>
  <c r="C26" i="1"/>
  <c r="B26" i="2" l="1"/>
  <c r="C27" i="2"/>
  <c r="D26" i="2"/>
  <c r="L25" i="2"/>
  <c r="J25" i="2"/>
  <c r="D26" i="1"/>
  <c r="B26" i="1"/>
  <c r="C27" i="1"/>
  <c r="D27" i="1" s="1"/>
  <c r="D27" i="2" l="1"/>
  <c r="C28" i="2"/>
  <c r="C28" i="1"/>
  <c r="D28" i="1" s="1"/>
  <c r="C29" i="2" l="1"/>
  <c r="D28" i="2"/>
  <c r="C29" i="1"/>
  <c r="D29" i="1" s="1"/>
  <c r="D29" i="2" l="1"/>
  <c r="C30" i="2"/>
  <c r="C30" i="1"/>
  <c r="D30" i="1" s="1"/>
  <c r="C31" i="2" l="1"/>
  <c r="D30" i="2"/>
  <c r="C31" i="1"/>
  <c r="D31" i="1" s="1"/>
  <c r="C32" i="2" l="1"/>
  <c r="D31" i="2"/>
  <c r="C32" i="1"/>
  <c r="D32" i="1" s="1"/>
  <c r="C33" i="2" l="1"/>
  <c r="D32" i="2"/>
  <c r="L32" i="1"/>
  <c r="J32" i="1"/>
  <c r="C33" i="1"/>
  <c r="L32" i="2" l="1"/>
  <c r="J32" i="2"/>
  <c r="C34" i="2"/>
  <c r="D33" i="2"/>
  <c r="B33" i="2"/>
  <c r="B33" i="1"/>
  <c r="D33" i="1"/>
  <c r="C34" i="1"/>
  <c r="D34" i="1" s="1"/>
  <c r="C35" i="2" l="1"/>
  <c r="D34" i="2"/>
  <c r="C35" i="1"/>
  <c r="D35" i="1" s="1"/>
  <c r="C36" i="2" l="1"/>
  <c r="D35" i="2"/>
  <c r="C36" i="1"/>
  <c r="D36" i="1" s="1"/>
  <c r="C37" i="2" l="1"/>
  <c r="D36" i="2"/>
  <c r="C37" i="1"/>
  <c r="D37" i="1" s="1"/>
  <c r="C38" i="2" l="1"/>
  <c r="D37" i="2"/>
  <c r="C38" i="1"/>
  <c r="D38" i="1" s="1"/>
  <c r="C39" i="2" l="1"/>
  <c r="D38" i="2"/>
  <c r="C39" i="1"/>
  <c r="D39" i="1" s="1"/>
  <c r="D39" i="2" l="1"/>
  <c r="C40" i="2"/>
  <c r="L39" i="1"/>
  <c r="J39" i="1"/>
  <c r="C40" i="1"/>
  <c r="C41" i="2" l="1"/>
  <c r="D40" i="2"/>
  <c r="B40" i="2"/>
  <c r="L39" i="2"/>
  <c r="J39" i="2"/>
  <c r="B40" i="1"/>
  <c r="D40" i="1"/>
  <c r="C41" i="1"/>
  <c r="D41" i="1" s="1"/>
  <c r="C42" i="2" l="1"/>
  <c r="D41" i="2"/>
  <c r="A41" i="2"/>
  <c r="A41" i="1"/>
  <c r="C42" i="1"/>
  <c r="D42" i="1" s="1"/>
  <c r="C43" i="2" l="1"/>
  <c r="D42" i="2"/>
  <c r="C43" i="1"/>
  <c r="D43" i="1" s="1"/>
  <c r="C44" i="2" l="1"/>
  <c r="D43" i="2"/>
  <c r="C44" i="1"/>
  <c r="D44" i="1" s="1"/>
  <c r="C45" i="2" l="1"/>
  <c r="D44" i="2"/>
  <c r="C45" i="1"/>
  <c r="D45" i="1" s="1"/>
  <c r="C46" i="2" l="1"/>
  <c r="D45" i="2"/>
  <c r="C46" i="1"/>
  <c r="D46" i="1" s="1"/>
  <c r="C47" i="2" l="1"/>
  <c r="D46" i="2"/>
  <c r="L46" i="1"/>
  <c r="J46" i="1"/>
  <c r="C47" i="1"/>
  <c r="J46" i="2" l="1"/>
  <c r="L46" i="2"/>
  <c r="D47" i="2"/>
  <c r="C48" i="2"/>
  <c r="B47" i="2"/>
  <c r="D47" i="1"/>
  <c r="B47" i="1"/>
  <c r="C48" i="1"/>
  <c r="D48" i="1" s="1"/>
  <c r="D48" i="2" l="1"/>
  <c r="C49" i="2"/>
  <c r="C49" i="1"/>
  <c r="D49" i="1" s="1"/>
  <c r="D49" i="2" l="1"/>
  <c r="C50" i="2"/>
  <c r="C50" i="1"/>
  <c r="D50" i="1" s="1"/>
  <c r="D50" i="2" l="1"/>
  <c r="C51" i="2"/>
  <c r="C51" i="1"/>
  <c r="D51" i="1" s="1"/>
  <c r="D51" i="2" l="1"/>
  <c r="C52" i="2"/>
  <c r="C52" i="1"/>
  <c r="D52" i="1" s="1"/>
  <c r="D52" i="2" l="1"/>
  <c r="C53" i="2"/>
  <c r="C53" i="1"/>
  <c r="D53" i="1" s="1"/>
  <c r="D53" i="2" l="1"/>
  <c r="C54" i="2"/>
  <c r="L53" i="1"/>
  <c r="J53" i="1"/>
  <c r="C54" i="1"/>
  <c r="D54" i="2" l="1"/>
  <c r="C55" i="2"/>
  <c r="B54" i="2"/>
  <c r="L53" i="2"/>
  <c r="J53" i="2"/>
  <c r="D54" i="1"/>
  <c r="B54" i="1"/>
  <c r="C55" i="1"/>
  <c r="D55" i="1" s="1"/>
  <c r="D55" i="2" l="1"/>
  <c r="C56" i="2"/>
  <c r="C56" i="1"/>
  <c r="D56" i="1" s="1"/>
  <c r="D56" i="2" l="1"/>
  <c r="C57" i="2"/>
  <c r="C57" i="1"/>
  <c r="D57" i="1" s="1"/>
  <c r="D57" i="2" l="1"/>
  <c r="C58" i="2"/>
  <c r="C58" i="1"/>
  <c r="D58" i="1" s="1"/>
  <c r="D58" i="2" l="1"/>
  <c r="C59" i="2"/>
  <c r="C59" i="1"/>
  <c r="D59" i="1" s="1"/>
  <c r="C60" i="2" l="1"/>
  <c r="D59" i="2"/>
  <c r="C60" i="1"/>
  <c r="D60" i="1" s="1"/>
  <c r="C61" i="2" l="1"/>
  <c r="D60" i="2"/>
  <c r="L60" i="1"/>
  <c r="J60" i="1"/>
  <c r="C61" i="1"/>
  <c r="L60" i="2" l="1"/>
  <c r="J60" i="2"/>
  <c r="B61" i="2"/>
  <c r="D61" i="2"/>
  <c r="C62" i="2"/>
  <c r="B61" i="1"/>
  <c r="D61" i="1"/>
  <c r="C62" i="1"/>
  <c r="D62" i="1" s="1"/>
  <c r="D62" i="2" l="1"/>
  <c r="C63" i="2"/>
  <c r="C63" i="1"/>
  <c r="D63" i="1" s="1"/>
  <c r="D63" i="2" l="1"/>
  <c r="C64" i="2"/>
  <c r="C64" i="1"/>
  <c r="D64" i="1" s="1"/>
  <c r="C65" i="2" l="1"/>
  <c r="D64" i="2"/>
  <c r="C65" i="1"/>
  <c r="D65" i="1" s="1"/>
  <c r="D65" i="2" l="1"/>
  <c r="C66" i="2"/>
  <c r="C66" i="1"/>
  <c r="D66" i="1" s="1"/>
  <c r="C67" i="2" l="1"/>
  <c r="D66" i="2"/>
  <c r="C67" i="1"/>
  <c r="D67" i="1" s="1"/>
  <c r="C68" i="2" l="1"/>
  <c r="D67" i="2"/>
  <c r="L67" i="1"/>
  <c r="J67" i="1"/>
  <c r="M41" i="1" s="1"/>
  <c r="C68" i="1"/>
  <c r="L67" i="2" l="1"/>
  <c r="J67" i="2"/>
  <c r="M41" i="2" s="1"/>
  <c r="B68" i="2"/>
  <c r="D68" i="2"/>
  <c r="C69" i="2"/>
  <c r="B68" i="1"/>
  <c r="D68" i="1"/>
  <c r="C69" i="1"/>
  <c r="D69" i="1" s="1"/>
  <c r="A69" i="2" l="1"/>
  <c r="D69" i="2"/>
  <c r="C70" i="2"/>
  <c r="A69" i="1"/>
  <c r="C70" i="1"/>
  <c r="D70" i="1" s="1"/>
  <c r="D70" i="2" l="1"/>
  <c r="C71" i="2"/>
  <c r="C71" i="1"/>
  <c r="D71" i="1" s="1"/>
  <c r="D71" i="2" l="1"/>
  <c r="C72" i="2"/>
  <c r="C72" i="1"/>
  <c r="D72" i="1" s="1"/>
  <c r="D72" i="2" l="1"/>
  <c r="C73" i="2"/>
  <c r="C73" i="1"/>
  <c r="D73" i="1" s="1"/>
  <c r="C74" i="2" l="1"/>
  <c r="D73" i="2"/>
  <c r="C74" i="1"/>
  <c r="D74" i="1" s="1"/>
  <c r="D74" i="2" l="1"/>
  <c r="C75" i="2"/>
  <c r="L74" i="1"/>
  <c r="J74" i="1"/>
  <c r="C75" i="1"/>
  <c r="B75" i="2" l="1"/>
  <c r="C76" i="2"/>
  <c r="D75" i="2"/>
  <c r="L74" i="2"/>
  <c r="J74" i="2"/>
  <c r="D75" i="1"/>
  <c r="B75" i="1"/>
  <c r="C76" i="1"/>
  <c r="D76" i="1" s="1"/>
  <c r="C77" i="2" l="1"/>
  <c r="D76" i="2"/>
  <c r="C77" i="1"/>
  <c r="D77" i="1" s="1"/>
  <c r="D77" i="2" l="1"/>
  <c r="C78" i="2"/>
  <c r="C78" i="1"/>
  <c r="D78" i="1" s="1"/>
  <c r="C79" i="2" l="1"/>
  <c r="D78" i="2"/>
  <c r="C79" i="1"/>
  <c r="D79" i="1" s="1"/>
  <c r="C80" i="2" l="1"/>
  <c r="D79" i="2"/>
  <c r="C80" i="1"/>
  <c r="D80" i="1" s="1"/>
  <c r="C81" i="2" l="1"/>
  <c r="D80" i="2"/>
  <c r="C81" i="1"/>
  <c r="D81" i="1" s="1"/>
  <c r="C82" i="2" l="1"/>
  <c r="D81" i="2"/>
  <c r="J81" i="1"/>
  <c r="L81" i="1"/>
  <c r="C82" i="1"/>
  <c r="J81" i="2" l="1"/>
  <c r="L81" i="2"/>
  <c r="C83" i="2"/>
  <c r="B82" i="2"/>
  <c r="D82" i="2"/>
  <c r="B82" i="1"/>
  <c r="D82" i="1"/>
  <c r="C83" i="1"/>
  <c r="D83" i="1" s="1"/>
  <c r="C84" i="2" l="1"/>
  <c r="D83" i="2"/>
  <c r="C84" i="1"/>
  <c r="D84" i="1" s="1"/>
  <c r="C85" i="2" l="1"/>
  <c r="D84" i="2"/>
  <c r="C85" i="1"/>
  <c r="D85" i="1" s="1"/>
  <c r="C86" i="2" l="1"/>
  <c r="D85" i="2"/>
  <c r="C86" i="1"/>
  <c r="D86" i="1" s="1"/>
  <c r="C87" i="2" l="1"/>
  <c r="D86" i="2"/>
  <c r="C87" i="1"/>
  <c r="D87" i="1" s="1"/>
  <c r="D87" i="2" l="1"/>
  <c r="C88" i="2"/>
  <c r="C88" i="1"/>
  <c r="D88" i="1" s="1"/>
  <c r="C89" i="2" l="1"/>
  <c r="D88" i="2"/>
  <c r="L88" i="1"/>
  <c r="J88" i="1"/>
  <c r="C89" i="1"/>
  <c r="J88" i="2" l="1"/>
  <c r="L88" i="2"/>
  <c r="D89" i="2"/>
  <c r="C90" i="2"/>
  <c r="B89" i="2"/>
  <c r="B89" i="1"/>
  <c r="D89" i="1"/>
  <c r="C90" i="1"/>
  <c r="D90" i="1" s="1"/>
  <c r="D90" i="2" l="1"/>
  <c r="C91" i="2"/>
  <c r="C91" i="1"/>
  <c r="D91" i="1" s="1"/>
  <c r="D91" i="2" l="1"/>
  <c r="C92" i="2"/>
  <c r="C92" i="1"/>
  <c r="D92" i="1" s="1"/>
  <c r="D92" i="2" l="1"/>
  <c r="C93" i="2"/>
  <c r="C93" i="1"/>
  <c r="D93" i="1" s="1"/>
  <c r="D93" i="2" l="1"/>
  <c r="C94" i="2"/>
  <c r="C94" i="1"/>
  <c r="D94" i="1" s="1"/>
  <c r="D94" i="2" l="1"/>
  <c r="C95" i="2"/>
  <c r="C95" i="1"/>
  <c r="D95" i="1" s="1"/>
  <c r="C96" i="2" l="1"/>
  <c r="D95" i="2"/>
  <c r="J95" i="1"/>
  <c r="M69" i="1" s="1"/>
  <c r="L95" i="1"/>
  <c r="C96" i="1"/>
  <c r="L95" i="2" l="1"/>
  <c r="J95" i="2"/>
  <c r="M69" i="2" s="1"/>
  <c r="D96" i="2"/>
  <c r="C97" i="2"/>
  <c r="B96" i="2"/>
  <c r="B96" i="1"/>
  <c r="D96" i="1"/>
  <c r="C97" i="1"/>
  <c r="D97" i="1" s="1"/>
  <c r="D97" i="2" l="1"/>
  <c r="C98" i="2"/>
  <c r="C98" i="1"/>
  <c r="D98" i="1" s="1"/>
  <c r="D98" i="2" l="1"/>
  <c r="C99" i="2"/>
  <c r="C99" i="1"/>
  <c r="D99" i="1" s="1"/>
  <c r="C100" i="2" l="1"/>
  <c r="D99" i="2"/>
  <c r="C100" i="1"/>
  <c r="D100" i="1" s="1"/>
  <c r="C101" i="2" l="1"/>
  <c r="D100" i="2"/>
  <c r="A100" i="2"/>
  <c r="C101" i="1"/>
  <c r="D101" i="1" s="1"/>
  <c r="A100" i="1"/>
  <c r="D101" i="2" l="1"/>
  <c r="C102" i="2"/>
  <c r="C102" i="1"/>
  <c r="D102" i="1" s="1"/>
  <c r="C103" i="2" l="1"/>
  <c r="D102" i="2"/>
  <c r="L102" i="1"/>
  <c r="J102" i="1"/>
  <c r="C103" i="1"/>
  <c r="J102" i="2" l="1"/>
  <c r="L102" i="2"/>
  <c r="D103" i="2"/>
  <c r="C104" i="2"/>
  <c r="B103" i="2"/>
  <c r="D103" i="1"/>
  <c r="B103" i="1"/>
  <c r="C104" i="1"/>
  <c r="D104" i="1" s="1"/>
  <c r="D104" i="2" l="1"/>
  <c r="C105" i="2"/>
  <c r="C105" i="1"/>
  <c r="D105" i="1" s="1"/>
  <c r="D105" i="2" l="1"/>
  <c r="C106" i="2"/>
  <c r="C106" i="1"/>
  <c r="D106" i="1" s="1"/>
  <c r="D106" i="2" l="1"/>
  <c r="C107" i="2"/>
  <c r="C107" i="1"/>
  <c r="D107" i="1" s="1"/>
  <c r="D107" i="2" l="1"/>
  <c r="C108" i="2"/>
  <c r="C108" i="1"/>
  <c r="D108" i="1" s="1"/>
  <c r="D108" i="2" l="1"/>
  <c r="C109" i="2"/>
  <c r="C109" i="1"/>
  <c r="D109" i="1" s="1"/>
  <c r="D109" i="2" l="1"/>
  <c r="C110" i="2"/>
  <c r="L109" i="1"/>
  <c r="J109" i="1"/>
  <c r="C110" i="1"/>
  <c r="D110" i="2" l="1"/>
  <c r="C111" i="2"/>
  <c r="B110" i="2"/>
  <c r="L109" i="2"/>
  <c r="J109" i="2"/>
  <c r="D110" i="1"/>
  <c r="B110" i="1"/>
  <c r="C111" i="1"/>
  <c r="D111" i="1" s="1"/>
  <c r="D111" i="2" l="1"/>
  <c r="C112" i="2"/>
  <c r="C112" i="1"/>
  <c r="D112" i="1" s="1"/>
  <c r="D112" i="2" l="1"/>
  <c r="C113" i="2"/>
  <c r="C113" i="1"/>
  <c r="D113" i="1" s="1"/>
  <c r="D113" i="2" l="1"/>
  <c r="C114" i="2"/>
  <c r="C114" i="1"/>
  <c r="D114" i="1" s="1"/>
  <c r="D114" i="2" l="1"/>
  <c r="C115" i="2"/>
  <c r="C115" i="1"/>
  <c r="D115" i="1" s="1"/>
  <c r="C116" i="2" l="1"/>
  <c r="D115" i="2"/>
  <c r="C116" i="1"/>
  <c r="D116" i="1" s="1"/>
  <c r="C117" i="2" l="1"/>
  <c r="D116" i="2"/>
  <c r="L116" i="1"/>
  <c r="J116" i="1"/>
  <c r="C117" i="1"/>
  <c r="L116" i="2" l="1"/>
  <c r="J116" i="2"/>
  <c r="B117" i="2"/>
  <c r="C118" i="2"/>
  <c r="D117" i="2"/>
  <c r="B117" i="1"/>
  <c r="D117" i="1"/>
  <c r="C118" i="1"/>
  <c r="D118" i="1" s="1"/>
  <c r="C119" i="2" l="1"/>
  <c r="D118" i="2"/>
  <c r="C119" i="1"/>
  <c r="D119" i="1" s="1"/>
  <c r="D119" i="2" l="1"/>
  <c r="C120" i="2"/>
  <c r="C120" i="1"/>
  <c r="D120" i="1" s="1"/>
  <c r="C121" i="2" l="1"/>
  <c r="D120" i="2"/>
  <c r="C121" i="1"/>
  <c r="D121" i="1" s="1"/>
  <c r="C122" i="2" l="1"/>
  <c r="D121" i="2"/>
  <c r="C122" i="1"/>
  <c r="D122" i="1" s="1"/>
  <c r="C123" i="2" l="1"/>
  <c r="D122" i="2"/>
  <c r="C123" i="1"/>
  <c r="D123" i="1" s="1"/>
  <c r="C124" i="2" l="1"/>
  <c r="D123" i="2"/>
  <c r="J123" i="1"/>
  <c r="M100" i="1" s="1"/>
  <c r="L123" i="1"/>
  <c r="C124" i="1"/>
  <c r="J123" i="2" l="1"/>
  <c r="M100" i="2" s="1"/>
  <c r="L123" i="2"/>
  <c r="C125" i="2"/>
  <c r="B124" i="2"/>
  <c r="D124" i="2"/>
  <c r="B124" i="1"/>
  <c r="D124" i="1"/>
  <c r="C125" i="1"/>
  <c r="D125" i="1" s="1"/>
  <c r="C126" i="2" l="1"/>
  <c r="D125" i="2"/>
  <c r="C126" i="1"/>
  <c r="D126" i="1" s="1"/>
  <c r="C127" i="2" l="1"/>
  <c r="D126" i="2"/>
  <c r="C127" i="1"/>
  <c r="D127" i="1" s="1"/>
  <c r="C128" i="2" l="1"/>
  <c r="D127" i="2"/>
  <c r="C128" i="1"/>
  <c r="D128" i="1" s="1"/>
  <c r="C129" i="2" l="1"/>
  <c r="D128" i="2"/>
  <c r="C129" i="1"/>
  <c r="D129" i="1" s="1"/>
  <c r="C130" i="2" l="1"/>
  <c r="D129" i="2"/>
  <c r="C130" i="1"/>
  <c r="D130" i="1" s="1"/>
  <c r="D130" i="2" l="1"/>
  <c r="C131" i="2"/>
  <c r="A130" i="2"/>
  <c r="J130" i="1"/>
  <c r="L130" i="1"/>
  <c r="A130" i="1"/>
  <c r="C131" i="1"/>
  <c r="B131" i="2" l="1"/>
  <c r="C132" i="2"/>
  <c r="D131" i="2"/>
  <c r="J130" i="2"/>
  <c r="L130" i="2"/>
  <c r="D131" i="1"/>
  <c r="B131" i="1"/>
  <c r="C132" i="1"/>
  <c r="D132" i="1" s="1"/>
  <c r="C133" i="2" l="1"/>
  <c r="D132" i="2"/>
  <c r="C133" i="1"/>
  <c r="D133" i="1" s="1"/>
  <c r="C134" i="2" l="1"/>
  <c r="D133" i="2"/>
  <c r="C134" i="1"/>
  <c r="D134" i="1" s="1"/>
  <c r="D134" i="2" l="1"/>
  <c r="C135" i="2"/>
  <c r="C135" i="1"/>
  <c r="D135" i="1" s="1"/>
  <c r="C136" i="2" l="1"/>
  <c r="D135" i="2"/>
  <c r="C136" i="1"/>
  <c r="D136" i="1" s="1"/>
  <c r="C137" i="2" l="1"/>
  <c r="D136" i="2"/>
  <c r="C137" i="1"/>
  <c r="D137" i="1" s="1"/>
  <c r="C138" i="2" l="1"/>
  <c r="D137" i="2"/>
  <c r="L137" i="1"/>
  <c r="J137" i="1"/>
  <c r="C138" i="1"/>
  <c r="J137" i="2" l="1"/>
  <c r="L137" i="2"/>
  <c r="C139" i="2"/>
  <c r="B138" i="2"/>
  <c r="D138" i="2"/>
  <c r="B138" i="1"/>
  <c r="D138" i="1"/>
  <c r="C139" i="1"/>
  <c r="D139" i="1" s="1"/>
  <c r="C140" i="2" l="1"/>
  <c r="D139" i="2"/>
  <c r="C140" i="1"/>
  <c r="D140" i="1" s="1"/>
  <c r="C141" i="2" l="1"/>
  <c r="D140" i="2"/>
  <c r="C141" i="1"/>
  <c r="D141" i="1" s="1"/>
  <c r="C142" i="2" l="1"/>
  <c r="D141" i="2"/>
  <c r="C142" i="1"/>
  <c r="D142" i="1" s="1"/>
  <c r="C143" i="2" l="1"/>
  <c r="D142" i="2"/>
  <c r="C143" i="1"/>
  <c r="D143" i="1" s="1"/>
  <c r="D143" i="2" l="1"/>
  <c r="C144" i="2"/>
  <c r="C144" i="1"/>
  <c r="D144" i="1" s="1"/>
  <c r="C145" i="2" l="1"/>
  <c r="D144" i="2"/>
  <c r="L144" i="1"/>
  <c r="J144" i="1"/>
  <c r="C145" i="1"/>
  <c r="J144" i="2" l="1"/>
  <c r="L144" i="2"/>
  <c r="D145" i="2"/>
  <c r="C146" i="2"/>
  <c r="B145" i="2"/>
  <c r="B145" i="1"/>
  <c r="D145" i="1"/>
  <c r="C146" i="1"/>
  <c r="D146" i="1" s="1"/>
  <c r="D146" i="2" l="1"/>
  <c r="C147" i="2"/>
  <c r="C147" i="1"/>
  <c r="D147" i="1" s="1"/>
  <c r="D147" i="2" l="1"/>
  <c r="C148" i="2"/>
  <c r="C148" i="1"/>
  <c r="D148" i="1" s="1"/>
  <c r="D148" i="2" l="1"/>
  <c r="C149" i="2"/>
  <c r="C149" i="1"/>
  <c r="D149" i="1" s="1"/>
  <c r="D149" i="2" l="1"/>
  <c r="C150" i="2"/>
  <c r="C150" i="1"/>
  <c r="D150" i="1" s="1"/>
  <c r="D150" i="2" l="1"/>
  <c r="C151" i="2"/>
  <c r="C151" i="1"/>
  <c r="D151" i="1" s="1"/>
  <c r="D151" i="2" l="1"/>
  <c r="C152" i="2"/>
  <c r="J151" i="1"/>
  <c r="L151" i="1"/>
  <c r="C152" i="1"/>
  <c r="D152" i="2" l="1"/>
  <c r="C153" i="2"/>
  <c r="B152" i="2"/>
  <c r="L151" i="2"/>
  <c r="J151" i="2"/>
  <c r="B152" i="1"/>
  <c r="D152" i="1"/>
  <c r="C153" i="1"/>
  <c r="D153" i="1" s="1"/>
  <c r="D153" i="2" l="1"/>
  <c r="C154" i="2"/>
  <c r="C154" i="1"/>
  <c r="D154" i="1" s="1"/>
  <c r="D154" i="2" l="1"/>
  <c r="C155" i="2"/>
  <c r="C155" i="1"/>
  <c r="D155" i="1" s="1"/>
  <c r="D155" i="2" l="1"/>
  <c r="C156" i="2"/>
  <c r="C156" i="1"/>
  <c r="D156" i="1" s="1"/>
  <c r="D156" i="2" l="1"/>
  <c r="C157" i="2"/>
  <c r="C157" i="1"/>
  <c r="D157" i="1" s="1"/>
  <c r="C158" i="2" l="1"/>
  <c r="D157" i="2"/>
  <c r="C158" i="1"/>
  <c r="D158" i="1" s="1"/>
  <c r="C159" i="2" l="1"/>
  <c r="D158" i="2"/>
  <c r="J158" i="1"/>
  <c r="M130" i="1" s="1"/>
  <c r="L158" i="1"/>
  <c r="C159" i="1"/>
  <c r="L158" i="2" l="1"/>
  <c r="J158" i="2"/>
  <c r="M130" i="2" s="1"/>
  <c r="B159" i="2"/>
  <c r="D159" i="2"/>
  <c r="C160" i="2"/>
  <c r="D159" i="1"/>
  <c r="B159" i="1"/>
  <c r="C160" i="1"/>
  <c r="D160" i="1" s="1"/>
  <c r="C161" i="2" l="1"/>
  <c r="D160" i="2"/>
  <c r="C161" i="1"/>
  <c r="D161" i="1" s="1"/>
  <c r="C162" i="2" l="1"/>
  <c r="D161" i="2"/>
  <c r="A161" i="2"/>
  <c r="C162" i="1"/>
  <c r="D162" i="1" s="1"/>
  <c r="A161" i="1"/>
  <c r="D162" i="2" l="1"/>
  <c r="C163" i="2"/>
  <c r="C163" i="1"/>
  <c r="D163" i="1" s="1"/>
  <c r="D163" i="2" l="1"/>
  <c r="C164" i="2"/>
  <c r="C164" i="1"/>
  <c r="D164" i="1" s="1"/>
  <c r="D164" i="2" l="1"/>
  <c r="C165" i="2"/>
  <c r="C165" i="1"/>
  <c r="D165" i="1" s="1"/>
  <c r="C166" i="2" l="1"/>
  <c r="D165" i="2"/>
  <c r="J165" i="1"/>
  <c r="L165" i="1"/>
  <c r="C166" i="1"/>
  <c r="L165" i="2" l="1"/>
  <c r="J165" i="2"/>
  <c r="D166" i="2"/>
  <c r="C167" i="2"/>
  <c r="B166" i="2"/>
  <c r="B166" i="1"/>
  <c r="D166" i="1"/>
  <c r="C167" i="1"/>
  <c r="D167" i="1" s="1"/>
  <c r="D167" i="2" l="1"/>
  <c r="C168" i="2"/>
  <c r="C168" i="1"/>
  <c r="D168" i="1" s="1"/>
  <c r="D168" i="2" l="1"/>
  <c r="C169" i="2"/>
  <c r="C169" i="1"/>
  <c r="D169" i="1" s="1"/>
  <c r="D169" i="2" l="1"/>
  <c r="C170" i="2"/>
  <c r="C170" i="1"/>
  <c r="D170" i="1" s="1"/>
  <c r="D170" i="2" l="1"/>
  <c r="C171" i="2"/>
  <c r="C171" i="1"/>
  <c r="D171" i="1" s="1"/>
  <c r="C172" i="2" l="1"/>
  <c r="D171" i="2"/>
  <c r="C172" i="1"/>
  <c r="D172" i="1" s="1"/>
  <c r="C173" i="2" l="1"/>
  <c r="D172" i="2"/>
  <c r="L172" i="1"/>
  <c r="J172" i="1"/>
  <c r="C173" i="1"/>
  <c r="L172" i="2" l="1"/>
  <c r="J172" i="2"/>
  <c r="B173" i="2"/>
  <c r="D173" i="2"/>
  <c r="C174" i="2"/>
  <c r="B173" i="1"/>
  <c r="D173" i="1"/>
  <c r="C174" i="1"/>
  <c r="D174" i="1" s="1"/>
  <c r="D174" i="2" l="1"/>
  <c r="C175" i="2"/>
  <c r="C175" i="1"/>
  <c r="D175" i="1" s="1"/>
  <c r="C176" i="2" l="1"/>
  <c r="D175" i="2"/>
  <c r="C176" i="1"/>
  <c r="D176" i="1" s="1"/>
  <c r="C177" i="2" l="1"/>
  <c r="D176" i="2"/>
  <c r="C177" i="1"/>
  <c r="D177" i="1" s="1"/>
  <c r="D177" i="2" l="1"/>
  <c r="C178" i="2"/>
  <c r="C178" i="1"/>
  <c r="D178" i="1" s="1"/>
  <c r="C179" i="2" l="1"/>
  <c r="D178" i="2"/>
  <c r="C179" i="1"/>
  <c r="D179" i="1" s="1"/>
  <c r="C180" i="2" l="1"/>
  <c r="D179" i="2"/>
  <c r="J179" i="1"/>
  <c r="L179" i="1"/>
  <c r="C180" i="1"/>
  <c r="J179" i="2" l="1"/>
  <c r="L179" i="2"/>
  <c r="C181" i="2"/>
  <c r="B180" i="2"/>
  <c r="D180" i="2"/>
  <c r="B180" i="1"/>
  <c r="D180" i="1"/>
  <c r="C181" i="1"/>
  <c r="D181" i="1" s="1"/>
  <c r="C182" i="2" l="1"/>
  <c r="D181" i="2"/>
  <c r="C182" i="1"/>
  <c r="D182" i="1" s="1"/>
  <c r="C183" i="2" l="1"/>
  <c r="D182" i="2"/>
  <c r="C183" i="1"/>
  <c r="D183" i="1" s="1"/>
  <c r="C184" i="2" l="1"/>
  <c r="D183" i="2"/>
  <c r="C184" i="1"/>
  <c r="D184" i="1" s="1"/>
  <c r="C185" i="2" l="1"/>
  <c r="D184" i="2"/>
  <c r="C185" i="1"/>
  <c r="D185" i="1" s="1"/>
  <c r="D185" i="2" l="1"/>
  <c r="C186" i="2"/>
  <c r="C186" i="1"/>
  <c r="D186" i="1" s="1"/>
  <c r="C187" i="2" l="1"/>
  <c r="D186" i="2"/>
  <c r="L186" i="1"/>
  <c r="J186" i="1"/>
  <c r="M161" i="1" s="1"/>
  <c r="C187" i="1"/>
  <c r="J186" i="2" l="1"/>
  <c r="M161" i="2" s="1"/>
  <c r="L186" i="2"/>
  <c r="D187" i="2"/>
  <c r="C188" i="2"/>
  <c r="B187" i="2"/>
  <c r="B187" i="1"/>
  <c r="D187" i="1"/>
  <c r="C188" i="1"/>
  <c r="D188" i="1" s="1"/>
  <c r="D188" i="2" l="1"/>
  <c r="C189" i="2"/>
  <c r="C189" i="1"/>
  <c r="D189" i="1" s="1"/>
  <c r="D189" i="2" l="1"/>
  <c r="C190" i="2"/>
  <c r="C190" i="1"/>
  <c r="D190" i="1" s="1"/>
  <c r="C191" i="2" l="1"/>
  <c r="D190" i="2"/>
  <c r="C191" i="1"/>
  <c r="D191" i="1" s="1"/>
  <c r="A191" i="2" l="1"/>
  <c r="D191" i="2"/>
  <c r="C192" i="2"/>
  <c r="A191" i="1"/>
  <c r="C192" i="1"/>
  <c r="D192" i="1" s="1"/>
  <c r="C193" i="2" l="1"/>
  <c r="D192" i="2"/>
  <c r="C193" i="1"/>
  <c r="D193" i="1" s="1"/>
  <c r="C194" i="2" l="1"/>
  <c r="D193" i="2"/>
  <c r="J193" i="1"/>
  <c r="L193" i="1"/>
  <c r="C194" i="1"/>
  <c r="J193" i="2" l="1"/>
  <c r="L193" i="2"/>
  <c r="C195" i="2"/>
  <c r="B194" i="2"/>
  <c r="D194" i="2"/>
  <c r="B194" i="1"/>
  <c r="D194" i="1"/>
  <c r="C195" i="1"/>
  <c r="D195" i="1" s="1"/>
  <c r="C196" i="2" l="1"/>
  <c r="D195" i="2"/>
  <c r="C196" i="1"/>
  <c r="D196" i="1" s="1"/>
  <c r="C197" i="2" l="1"/>
  <c r="D196" i="2"/>
  <c r="C197" i="1"/>
  <c r="D197" i="1" s="1"/>
  <c r="C198" i="2" l="1"/>
  <c r="D197" i="2"/>
  <c r="C198" i="1"/>
  <c r="D198" i="1" s="1"/>
  <c r="C199" i="2" l="1"/>
  <c r="D198" i="2"/>
  <c r="C199" i="1"/>
  <c r="D199" i="1" s="1"/>
  <c r="D199" i="2" l="1"/>
  <c r="C200" i="2"/>
  <c r="C200" i="1"/>
  <c r="D200" i="1" s="1"/>
  <c r="C201" i="2" l="1"/>
  <c r="D200" i="2"/>
  <c r="L200" i="1"/>
  <c r="J200" i="1"/>
  <c r="C201" i="1"/>
  <c r="J200" i="2" l="1"/>
  <c r="L200" i="2"/>
  <c r="D201" i="2"/>
  <c r="C202" i="2"/>
  <c r="B201" i="2"/>
  <c r="B201" i="1"/>
  <c r="D201" i="1"/>
  <c r="C202" i="1"/>
  <c r="D202" i="1" s="1"/>
  <c r="D202" i="2" l="1"/>
  <c r="C203" i="2"/>
  <c r="C203" i="1"/>
  <c r="D203" i="1" s="1"/>
  <c r="D203" i="2" l="1"/>
  <c r="C204" i="2"/>
  <c r="C204" i="1"/>
  <c r="D204" i="1" s="1"/>
  <c r="D204" i="2" l="1"/>
  <c r="C205" i="2"/>
  <c r="C205" i="1"/>
  <c r="D205" i="1" s="1"/>
  <c r="D205" i="2" l="1"/>
  <c r="C206" i="2"/>
  <c r="C206" i="1"/>
  <c r="D206" i="1" s="1"/>
  <c r="D206" i="2" l="1"/>
  <c r="C207" i="2"/>
  <c r="C207" i="1"/>
  <c r="D207" i="1" s="1"/>
  <c r="C208" i="2" l="1"/>
  <c r="D207" i="2"/>
  <c r="J207" i="1"/>
  <c r="L207" i="1"/>
  <c r="C208" i="1"/>
  <c r="L207" i="2" l="1"/>
  <c r="J207" i="2"/>
  <c r="D208" i="2"/>
  <c r="C209" i="2"/>
  <c r="B208" i="2"/>
  <c r="B208" i="1"/>
  <c r="D208" i="1"/>
  <c r="C209" i="1"/>
  <c r="D209" i="1" s="1"/>
  <c r="D209" i="2" l="1"/>
  <c r="C210" i="2"/>
  <c r="C210" i="1"/>
  <c r="D210" i="1" s="1"/>
  <c r="D210" i="2" l="1"/>
  <c r="C211" i="2"/>
  <c r="C211" i="1"/>
  <c r="D211" i="1" s="1"/>
  <c r="D211" i="2" l="1"/>
  <c r="C212" i="2"/>
  <c r="C212" i="1"/>
  <c r="D212" i="1" s="1"/>
  <c r="D212" i="2" l="1"/>
  <c r="C213" i="2"/>
  <c r="C213" i="1"/>
  <c r="D213" i="1" s="1"/>
  <c r="C214" i="2" l="1"/>
  <c r="D213" i="2"/>
  <c r="C214" i="1"/>
  <c r="D214" i="1" s="1"/>
  <c r="D214" i="2" l="1"/>
  <c r="C215" i="2"/>
  <c r="L214" i="1"/>
  <c r="J214" i="1"/>
  <c r="C215" i="1"/>
  <c r="B215" i="2" l="1"/>
  <c r="D215" i="2"/>
  <c r="C216" i="2"/>
  <c r="L214" i="2"/>
  <c r="J214" i="2"/>
  <c r="B215" i="1"/>
  <c r="D215" i="1"/>
  <c r="C216" i="1"/>
  <c r="D216" i="1" s="1"/>
  <c r="C217" i="2" l="1"/>
  <c r="D216" i="2"/>
  <c r="C217" i="1"/>
  <c r="D217" i="1" s="1"/>
  <c r="C218" i="2" l="1"/>
  <c r="D217" i="2"/>
  <c r="C218" i="1"/>
  <c r="D218" i="1" s="1"/>
  <c r="D218" i="2" l="1"/>
  <c r="C219" i="2"/>
  <c r="C219" i="1"/>
  <c r="D219" i="1" s="1"/>
  <c r="D219" i="2" l="1"/>
  <c r="C220" i="2"/>
  <c r="C220" i="1"/>
  <c r="D220" i="1" s="1"/>
  <c r="C221" i="2" l="1"/>
  <c r="D220" i="2"/>
  <c r="C221" i="1"/>
  <c r="D221" i="1" s="1"/>
  <c r="D221" i="2" l="1"/>
  <c r="C222" i="2"/>
  <c r="J221" i="1"/>
  <c r="M191" i="1" s="1"/>
  <c r="L221" i="1"/>
  <c r="C222" i="1"/>
  <c r="B222" i="2" l="1"/>
  <c r="A222" i="2"/>
  <c r="C223" i="2"/>
  <c r="D222" i="2"/>
  <c r="L221" i="2"/>
  <c r="J221" i="2"/>
  <c r="M191" i="2" s="1"/>
  <c r="B222" i="1"/>
  <c r="D222" i="1"/>
  <c r="C223" i="1"/>
  <c r="D223" i="1" s="1"/>
  <c r="A222" i="1"/>
  <c r="D223" i="2" l="1"/>
  <c r="C224" i="2"/>
  <c r="C224" i="1"/>
  <c r="D224" i="1" s="1"/>
  <c r="D224" i="2" l="1"/>
  <c r="C225" i="2"/>
  <c r="C225" i="1"/>
  <c r="D225" i="1" s="1"/>
  <c r="D225" i="2" l="1"/>
  <c r="C226" i="2"/>
  <c r="C226" i="1"/>
  <c r="D226" i="1" s="1"/>
  <c r="D226" i="2" l="1"/>
  <c r="C227" i="2"/>
  <c r="C227" i="1"/>
  <c r="D227" i="1" s="1"/>
  <c r="C228" i="2" l="1"/>
  <c r="D227" i="2"/>
  <c r="C228" i="1"/>
  <c r="D228" i="1" s="1"/>
  <c r="C229" i="2" l="1"/>
  <c r="D228" i="2"/>
  <c r="L228" i="1"/>
  <c r="J228" i="1"/>
  <c r="C229" i="1"/>
  <c r="L228" i="2" l="1"/>
  <c r="J228" i="2"/>
  <c r="B229" i="2"/>
  <c r="C230" i="2"/>
  <c r="D229" i="2"/>
  <c r="B229" i="1"/>
  <c r="D229" i="1"/>
  <c r="C230" i="1"/>
  <c r="D230" i="1" s="1"/>
  <c r="D230" i="2" l="1"/>
  <c r="C231" i="2"/>
  <c r="C231" i="1"/>
  <c r="D231" i="1" s="1"/>
  <c r="D231" i="2" l="1"/>
  <c r="C232" i="2"/>
  <c r="C232" i="1"/>
  <c r="D232" i="1" s="1"/>
  <c r="C233" i="2" l="1"/>
  <c r="D232" i="2"/>
  <c r="C233" i="1"/>
  <c r="D233" i="1" s="1"/>
  <c r="C234" i="2" l="1"/>
  <c r="D233" i="2"/>
  <c r="C234" i="1"/>
  <c r="D234" i="1" s="1"/>
  <c r="C235" i="2" l="1"/>
  <c r="D234" i="2"/>
  <c r="C235" i="1"/>
  <c r="D235" i="1" s="1"/>
  <c r="C236" i="2" l="1"/>
  <c r="D235" i="2"/>
  <c r="J235" i="1"/>
  <c r="L235" i="1"/>
  <c r="C236" i="1"/>
  <c r="L235" i="2" l="1"/>
  <c r="J235" i="2"/>
  <c r="C237" i="2"/>
  <c r="B236" i="2"/>
  <c r="D236" i="2"/>
  <c r="B236" i="1"/>
  <c r="D236" i="1"/>
  <c r="C237" i="1"/>
  <c r="D237" i="1" s="1"/>
  <c r="C238" i="2" l="1"/>
  <c r="D237" i="2"/>
  <c r="C238" i="1"/>
  <c r="D238" i="1" s="1"/>
  <c r="C239" i="2" l="1"/>
  <c r="D238" i="2"/>
  <c r="C239" i="1"/>
  <c r="D239" i="1" s="1"/>
  <c r="C240" i="2" l="1"/>
  <c r="D239" i="2"/>
  <c r="C240" i="1"/>
  <c r="D240" i="1" s="1"/>
  <c r="C241" i="2" l="1"/>
  <c r="D240" i="2"/>
  <c r="C241" i="1"/>
  <c r="D241" i="1" s="1"/>
  <c r="C242" i="2" l="1"/>
  <c r="D241" i="2"/>
  <c r="C242" i="1"/>
  <c r="D242" i="1" s="1"/>
  <c r="C243" i="2" l="1"/>
  <c r="D242" i="2"/>
  <c r="L242" i="1"/>
  <c r="J242" i="1"/>
  <c r="C243" i="1"/>
  <c r="J242" i="2" l="1"/>
  <c r="L242" i="2"/>
  <c r="D243" i="2"/>
  <c r="C244" i="2"/>
  <c r="B243" i="2"/>
  <c r="B243" i="1"/>
  <c r="D243" i="1"/>
  <c r="C244" i="1"/>
  <c r="D244" i="1" s="1"/>
  <c r="D244" i="2" l="1"/>
  <c r="C245" i="2"/>
  <c r="C245" i="1"/>
  <c r="D245" i="1" s="1"/>
  <c r="D245" i="2" l="1"/>
  <c r="C246" i="2"/>
  <c r="C246" i="1"/>
  <c r="D246" i="1" s="1"/>
  <c r="D246" i="2" l="1"/>
  <c r="C247" i="2"/>
  <c r="C247" i="1"/>
  <c r="D247" i="1" s="1"/>
  <c r="D247" i="2" l="1"/>
  <c r="C248" i="2"/>
  <c r="C248" i="1"/>
  <c r="D248" i="1" s="1"/>
  <c r="D248" i="2" l="1"/>
  <c r="C249" i="2"/>
  <c r="C249" i="1"/>
  <c r="D249" i="1" s="1"/>
  <c r="D249" i="2" l="1"/>
  <c r="C250" i="2"/>
  <c r="L249" i="1"/>
  <c r="J249" i="1"/>
  <c r="M222" i="1" s="1"/>
  <c r="C250" i="1"/>
  <c r="D250" i="2" l="1"/>
  <c r="C251" i="2"/>
  <c r="B250" i="2"/>
  <c r="L249" i="2"/>
  <c r="J249" i="2"/>
  <c r="M222" i="2" s="1"/>
  <c r="B250" i="1"/>
  <c r="D250" i="1"/>
  <c r="C251" i="1"/>
  <c r="D251" i="1" s="1"/>
  <c r="D251" i="2" l="1"/>
  <c r="C252" i="2"/>
  <c r="C252" i="1"/>
  <c r="D252" i="1" s="1"/>
  <c r="C253" i="2" l="1"/>
  <c r="D252" i="2"/>
  <c r="C253" i="1"/>
  <c r="D253" i="1" s="1"/>
  <c r="C254" i="2" l="1"/>
  <c r="D253" i="2"/>
  <c r="A253" i="2"/>
  <c r="C254" i="1"/>
  <c r="D254" i="1" s="1"/>
  <c r="A253" i="1"/>
  <c r="C255" i="2" l="1"/>
  <c r="D254" i="2"/>
  <c r="C255" i="1"/>
  <c r="D255" i="1" s="1"/>
  <c r="D255" i="2" l="1"/>
  <c r="C256" i="2"/>
  <c r="C256" i="1"/>
  <c r="D256" i="1" s="1"/>
  <c r="C257" i="2" l="1"/>
  <c r="D256" i="2"/>
  <c r="L256" i="1"/>
  <c r="J256" i="1"/>
  <c r="C257" i="1"/>
  <c r="J256" i="2" l="1"/>
  <c r="L256" i="2"/>
  <c r="D257" i="2"/>
  <c r="C258" i="2"/>
  <c r="B257" i="2"/>
  <c r="B257" i="1"/>
  <c r="D257" i="1"/>
  <c r="C258" i="1"/>
  <c r="D258" i="1" s="1"/>
  <c r="D258" i="2" l="1"/>
  <c r="C259" i="2"/>
  <c r="C259" i="1"/>
  <c r="D259" i="1" s="1"/>
  <c r="D259" i="2" l="1"/>
  <c r="C260" i="2"/>
  <c r="C260" i="1"/>
  <c r="D260" i="1" s="1"/>
  <c r="D260" i="2" l="1"/>
  <c r="C261" i="2"/>
  <c r="C261" i="1"/>
  <c r="D261" i="1" s="1"/>
  <c r="D261" i="2" l="1"/>
  <c r="C262" i="2"/>
  <c r="C262" i="1"/>
  <c r="D262" i="1" s="1"/>
  <c r="D262" i="2" l="1"/>
  <c r="C263" i="2"/>
  <c r="C263" i="1"/>
  <c r="D263" i="1" s="1"/>
  <c r="D263" i="2" l="1"/>
  <c r="C264" i="2"/>
  <c r="L263" i="1"/>
  <c r="J263" i="1"/>
  <c r="C264" i="1"/>
  <c r="D264" i="2" l="1"/>
  <c r="C265" i="2"/>
  <c r="B264" i="2"/>
  <c r="L263" i="2"/>
  <c r="J263" i="2"/>
  <c r="B264" i="1"/>
  <c r="D264" i="1"/>
  <c r="C265" i="1"/>
  <c r="D265" i="1" s="1"/>
  <c r="D265" i="2" l="1"/>
  <c r="C266" i="2"/>
  <c r="C266" i="1"/>
  <c r="D266" i="1" s="1"/>
  <c r="D266" i="2" l="1"/>
  <c r="C267" i="2"/>
  <c r="C267" i="1"/>
  <c r="D267" i="1" s="1"/>
  <c r="D267" i="2" l="1"/>
  <c r="C268" i="2"/>
  <c r="C268" i="1"/>
  <c r="D268" i="1" s="1"/>
  <c r="D268" i="2" l="1"/>
  <c r="C269" i="2"/>
  <c r="C269" i="1"/>
  <c r="D269" i="1" s="1"/>
  <c r="C270" i="2" l="1"/>
  <c r="D269" i="2"/>
  <c r="C270" i="1"/>
  <c r="D270" i="1" s="1"/>
  <c r="C271" i="2" l="1"/>
  <c r="D270" i="2"/>
  <c r="L270" i="1"/>
  <c r="J270" i="1"/>
  <c r="C271" i="1"/>
  <c r="L270" i="2" l="1"/>
  <c r="J270" i="2"/>
  <c r="C272" i="2"/>
  <c r="B271" i="2"/>
  <c r="D271" i="2"/>
  <c r="B271" i="1"/>
  <c r="D271" i="1"/>
  <c r="C272" i="1"/>
  <c r="D272" i="1" s="1"/>
  <c r="C273" i="2" l="1"/>
  <c r="D272" i="2"/>
  <c r="C273" i="1"/>
  <c r="D273" i="1" s="1"/>
  <c r="C274" i="2" l="1"/>
  <c r="D273" i="2"/>
  <c r="C274" i="1"/>
  <c r="D274" i="1" s="1"/>
  <c r="C275" i="2" l="1"/>
  <c r="D274" i="2"/>
  <c r="C275" i="1"/>
  <c r="D275" i="1" s="1"/>
  <c r="C276" i="2" l="1"/>
  <c r="D275" i="2"/>
  <c r="C276" i="1"/>
  <c r="D276" i="1" s="1"/>
  <c r="C277" i="2" l="1"/>
  <c r="D276" i="2"/>
  <c r="C277" i="1"/>
  <c r="D277" i="1" s="1"/>
  <c r="D277" i="2" l="1"/>
  <c r="C278" i="2"/>
  <c r="L277" i="1"/>
  <c r="J277" i="1"/>
  <c r="M253" i="1" s="1"/>
  <c r="C278" i="1"/>
  <c r="D278" i="2" l="1"/>
  <c r="B278" i="2"/>
  <c r="C279" i="2"/>
  <c r="J277" i="2"/>
  <c r="M253" i="2" s="1"/>
  <c r="L277" i="2"/>
  <c r="B278" i="1"/>
  <c r="D278" i="1"/>
  <c r="C279" i="1"/>
  <c r="D279" i="1" s="1"/>
  <c r="D279" i="2" l="1"/>
  <c r="C280" i="2"/>
  <c r="C280" i="1"/>
  <c r="D280" i="1" s="1"/>
  <c r="D280" i="2" l="1"/>
  <c r="C281" i="2"/>
  <c r="C281" i="1"/>
  <c r="D281" i="1" s="1"/>
  <c r="D281" i="2" l="1"/>
  <c r="C282" i="2"/>
  <c r="C282" i="1"/>
  <c r="D282" i="1" s="1"/>
  <c r="C283" i="2" l="1"/>
  <c r="D282" i="2"/>
  <c r="C283" i="1"/>
  <c r="D283" i="1" s="1"/>
  <c r="C284" i="2" l="1"/>
  <c r="D283" i="2"/>
  <c r="A283" i="2"/>
  <c r="A283" i="1"/>
  <c r="C284" i="1"/>
  <c r="D284" i="1" s="1"/>
  <c r="C285" i="2" l="1"/>
  <c r="D284" i="2"/>
  <c r="L284" i="1"/>
  <c r="J284" i="1"/>
  <c r="C285" i="1"/>
  <c r="J284" i="2" l="1"/>
  <c r="L284" i="2"/>
  <c r="C286" i="2"/>
  <c r="D285" i="2"/>
  <c r="B285" i="2"/>
  <c r="B285" i="1"/>
  <c r="D285" i="1"/>
  <c r="C286" i="1"/>
  <c r="D286" i="1" s="1"/>
  <c r="C287" i="2" l="1"/>
  <c r="D286" i="2"/>
  <c r="C287" i="1"/>
  <c r="D287" i="1" s="1"/>
  <c r="C288" i="2" l="1"/>
  <c r="D287" i="2"/>
  <c r="C288" i="1"/>
  <c r="D288" i="1" s="1"/>
  <c r="C289" i="2" l="1"/>
  <c r="D288" i="2"/>
  <c r="C289" i="1"/>
  <c r="D289" i="1" s="1"/>
  <c r="C290" i="2" l="1"/>
  <c r="D289" i="2"/>
  <c r="C290" i="1"/>
  <c r="D290" i="1" s="1"/>
  <c r="C291" i="2" l="1"/>
  <c r="D290" i="2"/>
  <c r="C291" i="1"/>
  <c r="D291" i="1" s="1"/>
  <c r="C292" i="2" l="1"/>
  <c r="D291" i="2"/>
  <c r="L291" i="1"/>
  <c r="J291" i="1"/>
  <c r="C292" i="1"/>
  <c r="J291" i="2" l="1"/>
  <c r="L291" i="2"/>
  <c r="D292" i="2"/>
  <c r="C293" i="2"/>
  <c r="B292" i="2"/>
  <c r="B292" i="1"/>
  <c r="D292" i="1"/>
  <c r="C293" i="1"/>
  <c r="D293" i="1" s="1"/>
  <c r="D293" i="2" l="1"/>
  <c r="C294" i="2"/>
  <c r="C294" i="1"/>
  <c r="D294" i="1" s="1"/>
  <c r="D294" i="2" l="1"/>
  <c r="C295" i="2"/>
  <c r="C295" i="1"/>
  <c r="D295" i="1" s="1"/>
  <c r="D295" i="2" l="1"/>
  <c r="C296" i="2"/>
  <c r="C296" i="1"/>
  <c r="D296" i="1" s="1"/>
  <c r="D296" i="2" l="1"/>
  <c r="C297" i="2"/>
  <c r="C297" i="1"/>
  <c r="D297" i="1" s="1"/>
  <c r="C298" i="2" l="1"/>
  <c r="D297" i="2"/>
  <c r="C298" i="1"/>
  <c r="D298" i="1" s="1"/>
  <c r="D298" i="2" l="1"/>
  <c r="C299" i="2"/>
  <c r="L298" i="1"/>
  <c r="J298" i="1"/>
  <c r="C299" i="1"/>
  <c r="B299" i="2" l="1"/>
  <c r="D299" i="2"/>
  <c r="C300" i="2"/>
  <c r="L298" i="2"/>
  <c r="J298" i="2"/>
  <c r="B299" i="1"/>
  <c r="D299" i="1"/>
  <c r="C300" i="1"/>
  <c r="D300" i="1" s="1"/>
  <c r="D300" i="2" l="1"/>
  <c r="C301" i="2"/>
  <c r="C301" i="1"/>
  <c r="D301" i="1" s="1"/>
  <c r="D301" i="2" l="1"/>
  <c r="C302" i="2"/>
  <c r="C302" i="1"/>
  <c r="D302" i="1" s="1"/>
  <c r="D302" i="2" l="1"/>
  <c r="C303" i="2"/>
  <c r="C303" i="1"/>
  <c r="D303" i="1" s="1"/>
  <c r="D303" i="2" l="1"/>
  <c r="C304" i="2"/>
  <c r="C304" i="1"/>
  <c r="D304" i="1" s="1"/>
  <c r="C305" i="2" l="1"/>
  <c r="D304" i="2"/>
  <c r="C305" i="1"/>
  <c r="D305" i="1" s="1"/>
  <c r="C306" i="2" l="1"/>
  <c r="D305" i="2"/>
  <c r="L305" i="1"/>
  <c r="J305" i="1"/>
  <c r="C306" i="1"/>
  <c r="J305" i="2" l="1"/>
  <c r="L305" i="2"/>
  <c r="C307" i="2"/>
  <c r="B306" i="2"/>
  <c r="D306" i="2"/>
  <c r="B306" i="1"/>
  <c r="D306" i="1"/>
  <c r="C307" i="1"/>
  <c r="D307" i="1" s="1"/>
  <c r="C308" i="2" l="1"/>
  <c r="D307" i="2"/>
  <c r="C308" i="1"/>
  <c r="D308" i="1" s="1"/>
  <c r="C309" i="2" l="1"/>
  <c r="D308" i="2"/>
  <c r="C309" i="1"/>
  <c r="D309" i="1" s="1"/>
  <c r="C310" i="2" l="1"/>
  <c r="D309" i="2"/>
  <c r="C310" i="1"/>
  <c r="D310" i="1" s="1"/>
  <c r="C311" i="2" l="1"/>
  <c r="D310" i="2"/>
  <c r="C311" i="1"/>
  <c r="D311" i="1" s="1"/>
  <c r="D311" i="2" l="1"/>
  <c r="C312" i="2"/>
  <c r="C312" i="1"/>
  <c r="D312" i="1" s="1"/>
  <c r="C313" i="2" l="1"/>
  <c r="D312" i="2"/>
  <c r="L312" i="1"/>
  <c r="J312" i="1"/>
  <c r="M283" i="1" s="1"/>
  <c r="C313" i="1"/>
  <c r="J312" i="2" l="1"/>
  <c r="M283" i="2" s="1"/>
  <c r="L312" i="2"/>
  <c r="C314" i="2"/>
  <c r="D313" i="2"/>
  <c r="B313" i="2"/>
  <c r="B313" i="1"/>
  <c r="D313" i="1"/>
  <c r="C314" i="1"/>
  <c r="D314" i="1" s="1"/>
  <c r="A314" i="2" l="1"/>
  <c r="C315" i="2"/>
  <c r="D314" i="2"/>
  <c r="C315" i="1"/>
  <c r="D315" i="1" s="1"/>
  <c r="A314" i="1"/>
  <c r="C316" i="2" l="1"/>
  <c r="D315" i="2"/>
  <c r="C316" i="1"/>
  <c r="D316" i="1" s="1"/>
  <c r="D316" i="2" l="1"/>
  <c r="C317" i="2"/>
  <c r="C317" i="1"/>
  <c r="D317" i="1" s="1"/>
  <c r="D317" i="2" l="1"/>
  <c r="C318" i="2"/>
  <c r="C318" i="1"/>
  <c r="D318" i="1" s="1"/>
  <c r="C319" i="2" l="1"/>
  <c r="D318" i="2"/>
  <c r="C319" i="1"/>
  <c r="D319" i="1" s="1"/>
  <c r="C320" i="2" l="1"/>
  <c r="D319" i="2"/>
  <c r="L319" i="1"/>
  <c r="J319" i="1"/>
  <c r="C320" i="1"/>
  <c r="L319" i="2" l="1"/>
  <c r="J319" i="2"/>
  <c r="C321" i="2"/>
  <c r="B320" i="2"/>
  <c r="D320" i="2"/>
  <c r="B320" i="1"/>
  <c r="D320" i="1"/>
  <c r="C321" i="1"/>
  <c r="D321" i="1" s="1"/>
  <c r="C322" i="2" l="1"/>
  <c r="D321" i="2"/>
  <c r="C322" i="1"/>
  <c r="D322" i="1" s="1"/>
  <c r="C323" i="2" l="1"/>
  <c r="D322" i="2"/>
  <c r="C323" i="1"/>
  <c r="D323" i="1" s="1"/>
  <c r="C324" i="2" l="1"/>
  <c r="D323" i="2"/>
  <c r="C324" i="1"/>
  <c r="D324" i="1" s="1"/>
  <c r="C325" i="2" l="1"/>
  <c r="D324" i="2"/>
  <c r="C325" i="1"/>
  <c r="D325" i="1" s="1"/>
  <c r="C326" i="2" l="1"/>
  <c r="D325" i="2"/>
  <c r="C326" i="1"/>
  <c r="D326" i="1" s="1"/>
  <c r="C327" i="2" l="1"/>
  <c r="D326" i="2"/>
  <c r="L326" i="1"/>
  <c r="J326" i="1"/>
  <c r="C327" i="1"/>
  <c r="J326" i="2" l="1"/>
  <c r="L326" i="2"/>
  <c r="D327" i="2"/>
  <c r="C328" i="2"/>
  <c r="B327" i="2"/>
  <c r="B327" i="1"/>
  <c r="D327" i="1"/>
  <c r="C328" i="1"/>
  <c r="D328" i="1" s="1"/>
  <c r="D328" i="2" l="1"/>
  <c r="C329" i="2"/>
  <c r="C329" i="1"/>
  <c r="D329" i="1" s="1"/>
  <c r="D329" i="2" l="1"/>
  <c r="C330" i="2"/>
  <c r="C330" i="1"/>
  <c r="D330" i="1" s="1"/>
  <c r="D330" i="2" l="1"/>
  <c r="C331" i="2"/>
  <c r="C331" i="1"/>
  <c r="D331" i="1" s="1"/>
  <c r="D331" i="2" l="1"/>
  <c r="C332" i="2"/>
  <c r="C332" i="1"/>
  <c r="D332" i="1" s="1"/>
  <c r="D332" i="2" l="1"/>
  <c r="C333" i="2"/>
  <c r="C333" i="1"/>
  <c r="D333" i="1" s="1"/>
  <c r="C334" i="2" l="1"/>
  <c r="D333" i="2"/>
  <c r="L333" i="1"/>
  <c r="J333" i="1"/>
  <c r="C334" i="1"/>
  <c r="L333" i="2" l="1"/>
  <c r="J333" i="2"/>
  <c r="D334" i="2"/>
  <c r="C335" i="2"/>
  <c r="B334" i="2"/>
  <c r="B334" i="1"/>
  <c r="D334" i="1"/>
  <c r="C335" i="1"/>
  <c r="D335" i="1" s="1"/>
  <c r="D335" i="2" l="1"/>
  <c r="C336" i="2"/>
  <c r="C336" i="1"/>
  <c r="D336" i="1" s="1"/>
  <c r="D336" i="2" l="1"/>
  <c r="C337" i="2"/>
  <c r="C337" i="1"/>
  <c r="D337" i="1" s="1"/>
  <c r="D337" i="2" l="1"/>
  <c r="C338" i="2"/>
  <c r="C338" i="1"/>
  <c r="D338" i="1" s="1"/>
  <c r="D338" i="2" l="1"/>
  <c r="C339" i="2"/>
  <c r="C339" i="1"/>
  <c r="D339" i="1" s="1"/>
  <c r="C340" i="2" l="1"/>
  <c r="D339" i="2"/>
  <c r="C340" i="1"/>
  <c r="D340" i="1" s="1"/>
  <c r="C341" i="2" l="1"/>
  <c r="D340" i="2"/>
  <c r="L340" i="1"/>
  <c r="J340" i="1"/>
  <c r="M314" i="1" s="1"/>
  <c r="C341" i="1"/>
  <c r="L340" i="2" l="1"/>
  <c r="J340" i="2"/>
  <c r="M314" i="2" s="1"/>
  <c r="B341" i="2"/>
  <c r="D341" i="2"/>
  <c r="C342" i="2"/>
  <c r="B341" i="1"/>
  <c r="D341" i="1"/>
  <c r="C342" i="1"/>
  <c r="D342" i="1" s="1"/>
  <c r="D342" i="2" l="1"/>
  <c r="C343" i="2"/>
  <c r="C343" i="1"/>
  <c r="D343" i="1" s="1"/>
  <c r="C344" i="2" l="1"/>
  <c r="D343" i="2"/>
  <c r="C344" i="1"/>
  <c r="D344" i="1" s="1"/>
  <c r="C345" i="2" l="1"/>
  <c r="D344" i="2"/>
  <c r="A344" i="2"/>
  <c r="A344" i="1"/>
  <c r="C345" i="1"/>
  <c r="D345" i="1" s="1"/>
  <c r="D345" i="2" l="1"/>
  <c r="C346" i="2"/>
  <c r="C346" i="1"/>
  <c r="D346" i="1" s="1"/>
  <c r="D346" i="2" l="1"/>
  <c r="C347" i="2"/>
  <c r="C347" i="1"/>
  <c r="D347" i="1" s="1"/>
  <c r="C348" i="2" l="1"/>
  <c r="D347" i="2"/>
  <c r="L347" i="1"/>
  <c r="J347" i="1"/>
  <c r="C348" i="1"/>
  <c r="L347" i="2" l="1"/>
  <c r="J347" i="2"/>
  <c r="D348" i="2"/>
  <c r="C349" i="2"/>
  <c r="B348" i="2"/>
  <c r="B348" i="1"/>
  <c r="D348" i="1"/>
  <c r="C349" i="1"/>
  <c r="D349" i="1" s="1"/>
  <c r="D349" i="2" l="1"/>
  <c r="C350" i="2"/>
  <c r="C350" i="1"/>
  <c r="D350" i="1" s="1"/>
  <c r="D350" i="2" l="1"/>
  <c r="C351" i="2"/>
  <c r="C351" i="1"/>
  <c r="D351" i="1" s="1"/>
  <c r="D351" i="2" l="1"/>
  <c r="C352" i="2"/>
  <c r="C352" i="1"/>
  <c r="D352" i="1" s="1"/>
  <c r="D352" i="2" l="1"/>
  <c r="C353" i="2"/>
  <c r="C353" i="1"/>
  <c r="D353" i="1" s="1"/>
  <c r="C354" i="2" l="1"/>
  <c r="D353" i="2"/>
  <c r="C354" i="1"/>
  <c r="D354" i="1" s="1"/>
  <c r="C355" i="2" l="1"/>
  <c r="D354" i="2"/>
  <c r="L354" i="1"/>
  <c r="J354" i="1"/>
  <c r="C355" i="1"/>
  <c r="L354" i="2" l="1"/>
  <c r="J354" i="2"/>
  <c r="B355" i="2"/>
  <c r="D355" i="2"/>
  <c r="C356" i="2"/>
  <c r="B355" i="1"/>
  <c r="D355" i="1"/>
  <c r="C356" i="1"/>
  <c r="D356" i="1" s="1"/>
  <c r="D356" i="2" l="1"/>
  <c r="C357" i="2"/>
  <c r="C357" i="1"/>
  <c r="D357" i="1" s="1"/>
  <c r="D357" i="2" l="1"/>
  <c r="C358" i="2"/>
  <c r="C358" i="1"/>
  <c r="D358" i="1" s="1"/>
  <c r="D358" i="2" l="1"/>
  <c r="C359" i="2"/>
  <c r="C359" i="1"/>
  <c r="D359" i="1" s="1"/>
  <c r="D359" i="2" l="1"/>
  <c r="C360" i="2"/>
  <c r="C360" i="1"/>
  <c r="D360" i="1" s="1"/>
  <c r="C361" i="2" l="1"/>
  <c r="D360" i="2"/>
  <c r="C361" i="1"/>
  <c r="D361" i="1" s="1"/>
  <c r="C362" i="2" l="1"/>
  <c r="D361" i="2"/>
  <c r="L361" i="1"/>
  <c r="J361" i="1"/>
  <c r="C362" i="1"/>
  <c r="L361" i="2" l="1"/>
  <c r="J361" i="2"/>
  <c r="C363" i="2"/>
  <c r="B362" i="2"/>
  <c r="D362" i="2"/>
  <c r="B362" i="1"/>
  <c r="D362" i="1"/>
  <c r="C363" i="1"/>
  <c r="D363" i="1" s="1"/>
  <c r="C364" i="2" l="1"/>
  <c r="D363" i="2"/>
  <c r="C364" i="1"/>
  <c r="D364" i="1" s="1"/>
  <c r="C365" i="2" l="1"/>
  <c r="D364" i="2"/>
  <c r="C365" i="1"/>
  <c r="D365" i="1" s="1"/>
  <c r="C366" i="2" l="1"/>
  <c r="D365" i="2"/>
  <c r="C366" i="1"/>
  <c r="D366" i="1" s="1"/>
  <c r="C367" i="2" l="1"/>
  <c r="D366" i="2"/>
  <c r="C367" i="1"/>
  <c r="D367" i="1" s="1"/>
  <c r="C368" i="2" l="1"/>
  <c r="D367" i="2"/>
  <c r="C368" i="1"/>
  <c r="D368" i="1" s="1"/>
  <c r="C369" i="2" l="1"/>
  <c r="D368" i="2"/>
  <c r="L368" i="1"/>
  <c r="J368" i="1"/>
  <c r="M344" i="1" s="1"/>
  <c r="C369" i="1"/>
  <c r="J368" i="2" l="1"/>
  <c r="M344" i="2" s="1"/>
  <c r="L368" i="2"/>
  <c r="D369" i="2"/>
  <c r="C370" i="2"/>
  <c r="B369" i="2"/>
  <c r="B369" i="1"/>
  <c r="D369" i="1"/>
  <c r="C370" i="1"/>
  <c r="D370" i="1" s="1"/>
  <c r="D370" i="2" l="1"/>
  <c r="C371" i="2"/>
  <c r="C371" i="1"/>
  <c r="D371" i="1" s="1"/>
  <c r="D371" i="2" l="1"/>
  <c r="C372" i="2"/>
  <c r="C372" i="1"/>
  <c r="D372" i="1" s="1"/>
  <c r="D372" i="2" l="1"/>
  <c r="C373" i="2"/>
  <c r="C373" i="1"/>
  <c r="D373" i="1" s="1"/>
  <c r="D373" i="2" l="1"/>
  <c r="C374" i="2"/>
  <c r="D374" i="2" s="1"/>
  <c r="C374" i="1"/>
  <c r="D37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<sst xmlns="http://schemas.openxmlformats.org/spreadsheetml/2006/main" count="78" uniqueCount="37">
  <si>
    <t>total jour</t>
  </si>
  <si>
    <t>automatique</t>
  </si>
  <si>
    <t>Temps de travail matin</t>
  </si>
  <si>
    <t>Temps de travail après-midi</t>
  </si>
  <si>
    <t>Total heures travaillées par jour</t>
  </si>
  <si>
    <t>Heures supplémentaires</t>
  </si>
  <si>
    <t>Commentaires</t>
  </si>
  <si>
    <t>Cumul heures travaillées semaine</t>
  </si>
  <si>
    <t>JANVIER</t>
  </si>
  <si>
    <t>Mois</t>
  </si>
  <si>
    <t>Semaine</t>
  </si>
  <si>
    <t>Heure début</t>
  </si>
  <si>
    <t>Heure fin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</si>
  <si>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</si>
  <si>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</si>
  <si>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</si>
  <si>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</si>
  <si>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</si>
  <si>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</si>
  <si>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</si>
  <si>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</si>
  <si>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</si>
  <si>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</si>
  <si>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</si>
  <si>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t>Dimanche</t>
  </si>
  <si>
    <t>Lundi</t>
  </si>
  <si>
    <t>Mardi</t>
  </si>
  <si>
    <t>Mercredi</t>
  </si>
  <si>
    <t>Jeudi</t>
  </si>
  <si>
    <t>Vendredi</t>
  </si>
  <si>
    <t>Samedi</t>
  </si>
  <si>
    <t>Total mois</t>
  </si>
  <si>
    <t>Payé M0</t>
  </si>
  <si>
    <t>Payé M+1</t>
  </si>
  <si>
    <t>Payé M+2</t>
  </si>
  <si>
    <t>Début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</si>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</sst>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mmm\-yy;@"/>
    <numFmt numFmtId="165" formatCode="h:mm;@"/>
    <numFmt numFmtId="166" formatCode="[h]:mm"/>
  </numFmts>
  <fonts count="13" x14ac:knownFonts="1">
    <font>
      <sz val="14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i/>
      <sz val="10"/>
      <color rgb="FFC00000"/>
      <name val="Arial"/>
      <family val="2"/>
    </font>
    <font>
      <b/>
      <i/>
      <sz val="10"/>
      <color rgb="FFFF000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4" fillId="0" borderId="0" xfId="0" applyFont="1" applyAlignment="1">
      <alignment horizontal="left" vertical="center"/>
    </xf>
    <xf numFmtId="14" fontId="2" fillId="2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14" fontId="11" fillId="0" borderId="7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165" fontId="1" fillId="2" borderId="8" xfId="0" applyNumberFormat="1" applyFont="1" applyFill="1" applyBorder="1" applyAlignment="1" applyProtection="1">
      <alignment horizontal="center" vertical="center"/>
      <protection locked="0"/>
    </xf>
    <xf numFmtId="165" fontId="1" fillId="2" borderId="6" xfId="0" applyNumberFormat="1" applyFont="1" applyFill="1" applyBorder="1" applyAlignment="1" applyProtection="1">
      <alignment horizontal="center" vertical="center"/>
      <protection locked="0"/>
    </xf>
    <xf numFmtId="165" fontId="2" fillId="0" borderId="6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66" fontId="3" fillId="0" borderId="6" xfId="0" applyNumberFormat="1" applyFont="1" applyBorder="1" applyAlignment="1">
      <alignment horizontal="center" vertical="center"/>
    </xf>
    <xf numFmtId="14" fontId="2" fillId="0" borderId="9" xfId="0" applyNumberFormat="1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164" fontId="10" fillId="0" borderId="0" xfId="0" applyNumberFormat="1" applyFont="1" applyAlignment="1">
      <alignment horizontal="center" vertical="center" textRotation="45"/>
    </xf>
    <xf numFmtId="166" fontId="12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>
      <alignment horizontal="center"/>
    </xf>
    <xf numFmtId="0" fontId="12" fillId="0" borderId="1" xfId="0" applyNumberFormat="1" applyFont="1" applyBorder="1" applyAlignment="1" applyProtection="1">
      <alignment horizontal="center" vertical="center"/>
      <protection locked="0"/>
    </xf>
    <xf numFmtId="0" fontId="10" fillId="0" borderId="10" xfId="0" applyFont="1" applyBorder="1" applyAlignment="1">
      <alignment vertical="center"/>
    </xf>
  </cellXfs>
  <cellStyles count="1">
    <cellStyle name="Normal" xfId="0" builtinId="0"/>
  </cellStyles>
  <dxfs count="14"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57FF7-E682-49D5-A5F9-BF8570638A6C}">
  <dimension ref="A1:WO389"/>
  <sheetViews>
    <sheetView tabSelected="1" zoomScale="70" zoomScaleNormal="70" workbookViewId="0">
      <selection activeCell="L18" sqref="L18"/>
    </sheetView>
  </sheetViews>
  <sheetFormatPr baseColWidth="10" defaultColWidth="18.36328125" defaultRowHeight="12.75" x14ac:dyDescent="0.2"/>
  <cols>
    <col min="1" max="1" width="7.54296875" style="1" customWidth="1"/>
    <col min="2" max="2" width="6.54296875" style="1" customWidth="1"/>
    <col min="3" max="3" width="9.26953125" style="2" customWidth="1"/>
    <col min="4" max="4" width="9.36328125" style="2" customWidth="1"/>
    <col min="5" max="8" width="9.26953125" style="3" customWidth="1"/>
    <col min="9" max="9" width="9.26953125" style="5" customWidth="1"/>
    <col min="10" max="10" width="11.36328125" style="5" customWidth="1"/>
    <col min="11" max="11" width="11.36328125" style="6" customWidth="1"/>
    <col min="12" max="12" width="9.26953125" style="7" customWidth="1"/>
    <col min="13" max="13" width="9.08984375" style="8" customWidth="1"/>
    <col min="14" max="14" width="8.08984375" style="9" customWidth="1"/>
    <col min="15" max="15" width="8.08984375" style="1" customWidth="1"/>
    <col min="16" max="16" width="9.81640625" style="1" customWidth="1"/>
    <col min="17" max="16384" width="18.36328125" style="1"/>
  </cols>
  <sheetData>
    <row r="1" spans="1:613" x14ac:dyDescent="0.2">
      <c r="E1" s="3" t="s">
        <v>0</v>
      </c>
      <c r="F1" s="4">
        <v>0.31666666666666665</v>
      </c>
    </row>
    <row r="2" spans="1:613" ht="6" customHeight="1" x14ac:dyDescent="0.2"/>
    <row r="3" spans="1:613" ht="6" customHeight="1" x14ac:dyDescent="0.2"/>
    <row r="4" spans="1:613" ht="21" customHeight="1" x14ac:dyDescent="0.2">
      <c r="A4" s="10"/>
      <c r="B4" s="10"/>
    </row>
    <row r="5" spans="1:613" ht="15" customHeight="1" x14ac:dyDescent="0.2">
      <c r="B5" s="1" t="s">
        <v>35</v>
      </c>
      <c r="C5" s="11">
        <v>44197</v>
      </c>
      <c r="E5" s="12"/>
    </row>
    <row r="6" spans="1:613" ht="15" customHeight="1" x14ac:dyDescent="0.2">
      <c r="B6" s="1" t="s">
        <v>36</v>
      </c>
      <c r="C6" s="11">
        <v>44561</v>
      </c>
      <c r="D6" s="13"/>
      <c r="E6" s="12"/>
      <c r="F6" s="13"/>
      <c r="G6" s="13"/>
      <c r="H6" s="13"/>
      <c r="I6" s="14"/>
      <c r="J6" s="14"/>
      <c r="K6" s="15"/>
      <c r="M6" s="16"/>
      <c r="N6" s="17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  <c r="HZ6" s="18"/>
      <c r="IA6" s="18"/>
      <c r="IB6" s="18"/>
      <c r="IC6" s="18"/>
      <c r="ID6" s="18"/>
      <c r="IE6" s="18"/>
      <c r="IF6" s="18"/>
      <c r="IG6" s="18"/>
      <c r="IH6" s="18"/>
      <c r="II6" s="18"/>
      <c r="IJ6" s="18"/>
      <c r="IK6" s="18"/>
      <c r="IL6" s="18"/>
      <c r="IM6" s="18"/>
      <c r="IN6" s="18"/>
      <c r="IO6" s="18"/>
      <c r="IP6" s="18"/>
      <c r="IQ6" s="18"/>
      <c r="IR6" s="18"/>
      <c r="IS6" s="18"/>
      <c r="IT6" s="18"/>
      <c r="IU6" s="18"/>
      <c r="IV6" s="18"/>
      <c r="IW6" s="18"/>
      <c r="IX6" s="18"/>
      <c r="IY6" s="18"/>
      <c r="IZ6" s="18"/>
      <c r="JA6" s="18"/>
      <c r="JB6" s="18"/>
      <c r="JC6" s="18"/>
      <c r="JD6" s="18"/>
      <c r="JE6" s="18"/>
      <c r="JF6" s="18"/>
      <c r="JG6" s="18"/>
      <c r="JH6" s="18"/>
      <c r="JI6" s="18"/>
      <c r="JJ6" s="18"/>
      <c r="JK6" s="18"/>
      <c r="JL6" s="18"/>
      <c r="JM6" s="18"/>
      <c r="JN6" s="18"/>
      <c r="JO6" s="18"/>
      <c r="JP6" s="18"/>
      <c r="JQ6" s="18"/>
      <c r="JR6" s="18"/>
      <c r="JS6" s="18"/>
      <c r="JT6" s="18"/>
      <c r="JU6" s="18"/>
      <c r="JV6" s="18"/>
      <c r="JW6" s="18"/>
      <c r="JX6" s="18"/>
      <c r="JY6" s="18"/>
      <c r="JZ6" s="18"/>
      <c r="KA6" s="18"/>
      <c r="KB6" s="18"/>
      <c r="KC6" s="18"/>
      <c r="KD6" s="18"/>
      <c r="KE6" s="18"/>
      <c r="KF6" s="18"/>
      <c r="KG6" s="18"/>
      <c r="KH6" s="18"/>
      <c r="KI6" s="18"/>
      <c r="KJ6" s="18"/>
      <c r="KK6" s="18"/>
      <c r="KL6" s="18"/>
      <c r="KM6" s="18"/>
      <c r="KN6" s="18"/>
      <c r="KO6" s="18"/>
      <c r="KP6" s="18"/>
      <c r="KQ6" s="18"/>
      <c r="KR6" s="18"/>
      <c r="KS6" s="18"/>
      <c r="KT6" s="18"/>
      <c r="KU6" s="18"/>
      <c r="KV6" s="18"/>
      <c r="KW6" s="18"/>
      <c r="KX6" s="18"/>
      <c r="KY6" s="18"/>
      <c r="KZ6" s="18"/>
      <c r="LA6" s="18"/>
      <c r="LB6" s="18"/>
      <c r="LC6" s="18"/>
      <c r="LD6" s="18"/>
      <c r="LE6" s="18"/>
      <c r="LF6" s="18"/>
      <c r="LG6" s="18"/>
      <c r="LH6" s="18"/>
      <c r="LI6" s="18"/>
      <c r="LJ6" s="18"/>
      <c r="LK6" s="18"/>
      <c r="LL6" s="18"/>
      <c r="LM6" s="18"/>
      <c r="LN6" s="18"/>
      <c r="LO6" s="18"/>
      <c r="LP6" s="18"/>
      <c r="LQ6" s="18"/>
      <c r="LR6" s="18"/>
      <c r="LS6" s="18"/>
      <c r="LT6" s="18"/>
      <c r="LU6" s="18"/>
      <c r="LV6" s="18"/>
      <c r="LW6" s="18"/>
      <c r="LX6" s="18"/>
      <c r="LY6" s="18"/>
      <c r="LZ6" s="18"/>
      <c r="MA6" s="18"/>
      <c r="MB6" s="18"/>
      <c r="MC6" s="18"/>
      <c r="MD6" s="18"/>
      <c r="ME6" s="18"/>
      <c r="MF6" s="18"/>
      <c r="MG6" s="18"/>
      <c r="MH6" s="18"/>
      <c r="MI6" s="18"/>
      <c r="MJ6" s="18"/>
      <c r="MK6" s="18"/>
      <c r="ML6" s="18"/>
      <c r="MM6" s="18"/>
      <c r="MN6" s="18"/>
      <c r="MO6" s="18"/>
      <c r="MP6" s="18"/>
      <c r="MQ6" s="18"/>
      <c r="MR6" s="18"/>
      <c r="MS6" s="18"/>
      <c r="MT6" s="18"/>
      <c r="MU6" s="18"/>
      <c r="MV6" s="18"/>
      <c r="MW6" s="18"/>
      <c r="MX6" s="18"/>
      <c r="MY6" s="18"/>
      <c r="MZ6" s="18"/>
      <c r="NA6" s="18"/>
      <c r="NB6" s="18"/>
      <c r="NC6" s="18"/>
      <c r="ND6" s="18"/>
      <c r="NE6" s="18"/>
      <c r="NF6" s="18"/>
      <c r="NG6" s="18"/>
      <c r="NH6" s="18"/>
      <c r="NI6" s="18"/>
      <c r="NJ6" s="18"/>
      <c r="NK6" s="18"/>
      <c r="NL6" s="18"/>
      <c r="NM6" s="18"/>
      <c r="NN6" s="18"/>
      <c r="NO6" s="18"/>
      <c r="NP6" s="18"/>
      <c r="NQ6" s="18"/>
      <c r="NR6" s="18"/>
      <c r="NS6" s="18"/>
      <c r="NT6" s="18"/>
      <c r="NU6" s="18"/>
      <c r="NV6" s="18"/>
      <c r="NW6" s="18"/>
      <c r="NX6" s="18"/>
      <c r="NY6" s="18"/>
      <c r="NZ6" s="18"/>
      <c r="OA6" s="18"/>
      <c r="OB6" s="18"/>
      <c r="OC6" s="18"/>
      <c r="OD6" s="18"/>
      <c r="OE6" s="18"/>
      <c r="OF6" s="18"/>
      <c r="OG6" s="18"/>
      <c r="OH6" s="18"/>
      <c r="OI6" s="18"/>
      <c r="OJ6" s="18"/>
      <c r="OK6" s="18"/>
      <c r="OL6" s="18"/>
      <c r="OM6" s="18"/>
      <c r="ON6" s="18"/>
      <c r="OO6" s="18"/>
      <c r="OP6" s="18"/>
      <c r="OQ6" s="18"/>
      <c r="OR6" s="18"/>
      <c r="OS6" s="18"/>
      <c r="OT6" s="18"/>
      <c r="OU6" s="18"/>
      <c r="OV6" s="18"/>
      <c r="OW6" s="18"/>
      <c r="OX6" s="18"/>
      <c r="OY6" s="18"/>
      <c r="OZ6" s="18"/>
      <c r="PA6" s="18"/>
      <c r="PB6" s="18"/>
      <c r="PC6" s="18"/>
      <c r="PD6" s="18"/>
      <c r="PE6" s="18"/>
      <c r="PF6" s="18"/>
      <c r="PG6" s="18"/>
      <c r="PH6" s="18"/>
      <c r="PI6" s="18"/>
      <c r="PJ6" s="18"/>
      <c r="PK6" s="18"/>
      <c r="PL6" s="18"/>
      <c r="PM6" s="18"/>
      <c r="PN6" s="18"/>
      <c r="PO6" s="18"/>
      <c r="PP6" s="18"/>
      <c r="PQ6" s="18"/>
      <c r="PR6" s="18"/>
      <c r="PS6" s="18"/>
      <c r="PT6" s="18"/>
      <c r="PU6" s="18"/>
      <c r="PV6" s="18"/>
      <c r="PW6" s="18"/>
      <c r="PX6" s="18"/>
      <c r="PY6" s="18"/>
      <c r="PZ6" s="18"/>
      <c r="QA6" s="18"/>
      <c r="QB6" s="18"/>
      <c r="QC6" s="18"/>
      <c r="QD6" s="18"/>
      <c r="QE6" s="18"/>
      <c r="QF6" s="18"/>
      <c r="QG6" s="18"/>
      <c r="QH6" s="18"/>
      <c r="QI6" s="18"/>
      <c r="QJ6" s="18"/>
      <c r="QK6" s="18"/>
      <c r="QL6" s="18"/>
      <c r="QM6" s="18"/>
      <c r="QN6" s="18"/>
      <c r="QO6" s="18"/>
      <c r="QP6" s="18"/>
      <c r="QQ6" s="18"/>
      <c r="QR6" s="18"/>
      <c r="QS6" s="18"/>
      <c r="QT6" s="18"/>
      <c r="QU6" s="18"/>
      <c r="QV6" s="18"/>
      <c r="QW6" s="18"/>
      <c r="QX6" s="18"/>
      <c r="QY6" s="18"/>
      <c r="QZ6" s="18"/>
      <c r="RA6" s="18"/>
      <c r="RB6" s="18"/>
      <c r="RC6" s="18"/>
      <c r="RD6" s="18"/>
      <c r="RE6" s="18"/>
      <c r="RF6" s="18"/>
      <c r="RG6" s="18"/>
      <c r="RH6" s="18"/>
      <c r="RI6" s="18"/>
      <c r="RJ6" s="18"/>
      <c r="RK6" s="18"/>
      <c r="RL6" s="18"/>
      <c r="RM6" s="18"/>
      <c r="RN6" s="18"/>
      <c r="RO6" s="18"/>
      <c r="RP6" s="18"/>
      <c r="RQ6" s="18"/>
      <c r="RR6" s="18"/>
      <c r="RS6" s="18"/>
      <c r="RT6" s="18"/>
      <c r="RU6" s="18"/>
      <c r="RV6" s="18"/>
      <c r="RW6" s="18"/>
      <c r="RX6" s="18"/>
      <c r="RY6" s="18"/>
      <c r="RZ6" s="18"/>
      <c r="SA6" s="18"/>
      <c r="SB6" s="18"/>
      <c r="SC6" s="18"/>
      <c r="SD6" s="18"/>
      <c r="SE6" s="18"/>
      <c r="SF6" s="18"/>
      <c r="SG6" s="18"/>
      <c r="SH6" s="18"/>
      <c r="SI6" s="18"/>
      <c r="SJ6" s="18"/>
      <c r="SK6" s="18"/>
      <c r="SL6" s="18"/>
      <c r="SM6" s="18"/>
      <c r="SN6" s="18"/>
      <c r="SO6" s="18"/>
      <c r="SP6" s="18"/>
      <c r="SQ6" s="18"/>
      <c r="SR6" s="18"/>
      <c r="SS6" s="18"/>
      <c r="ST6" s="18"/>
      <c r="SU6" s="18"/>
      <c r="SV6" s="18"/>
      <c r="SW6" s="18"/>
      <c r="SX6" s="18"/>
      <c r="SY6" s="18"/>
      <c r="SZ6" s="18"/>
      <c r="TA6" s="18"/>
      <c r="TB6" s="18"/>
      <c r="TC6" s="18"/>
      <c r="TD6" s="18"/>
      <c r="TE6" s="18"/>
      <c r="TF6" s="18"/>
      <c r="TG6" s="18"/>
      <c r="TH6" s="18"/>
      <c r="TI6" s="18"/>
      <c r="TJ6" s="18"/>
      <c r="TK6" s="18"/>
      <c r="TL6" s="18"/>
      <c r="TM6" s="18"/>
      <c r="TN6" s="18"/>
      <c r="TO6" s="18"/>
      <c r="TP6" s="18"/>
      <c r="TQ6" s="18"/>
      <c r="TR6" s="18"/>
      <c r="TS6" s="18"/>
      <c r="TT6" s="18"/>
      <c r="TU6" s="18"/>
      <c r="TV6" s="18"/>
      <c r="TW6" s="18"/>
      <c r="TX6" s="18"/>
      <c r="TY6" s="18"/>
      <c r="TZ6" s="18"/>
      <c r="UA6" s="18"/>
      <c r="UB6" s="18"/>
      <c r="UC6" s="18"/>
      <c r="UD6" s="18"/>
      <c r="UE6" s="18"/>
      <c r="UF6" s="18"/>
      <c r="UG6" s="18"/>
      <c r="UH6" s="18"/>
      <c r="UI6" s="18"/>
      <c r="UJ6" s="18"/>
      <c r="UK6" s="18"/>
      <c r="UL6" s="18"/>
      <c r="UM6" s="18"/>
      <c r="UN6" s="18"/>
      <c r="UO6" s="18"/>
      <c r="UP6" s="18"/>
      <c r="UQ6" s="18"/>
      <c r="UR6" s="18"/>
      <c r="US6" s="18"/>
      <c r="UT6" s="18"/>
      <c r="UU6" s="18"/>
      <c r="UV6" s="18"/>
      <c r="UW6" s="18"/>
      <c r="UX6" s="18"/>
      <c r="UY6" s="18"/>
      <c r="UZ6" s="18"/>
      <c r="VA6" s="18"/>
      <c r="VB6" s="18"/>
      <c r="VC6" s="18"/>
      <c r="VD6" s="18"/>
      <c r="VE6" s="18"/>
      <c r="VF6" s="18"/>
      <c r="VG6" s="18"/>
      <c r="VH6" s="18"/>
      <c r="VI6" s="18"/>
      <c r="VJ6" s="18"/>
      <c r="VK6" s="18"/>
      <c r="VL6" s="18"/>
      <c r="VM6" s="18"/>
      <c r="VN6" s="18"/>
      <c r="VO6" s="18"/>
      <c r="VP6" s="18"/>
      <c r="VQ6" s="18"/>
      <c r="VR6" s="18"/>
      <c r="VS6" s="18"/>
      <c r="VT6" s="18"/>
      <c r="VU6" s="18"/>
      <c r="VV6" s="18"/>
      <c r="VW6" s="18"/>
      <c r="VX6" s="18"/>
      <c r="VY6" s="18"/>
      <c r="VZ6" s="18"/>
      <c r="WA6" s="18"/>
      <c r="WB6" s="18"/>
      <c r="WC6" s="18"/>
      <c r="WD6" s="18"/>
      <c r="WE6" s="18"/>
      <c r="WF6" s="18"/>
      <c r="WG6" s="18"/>
      <c r="WH6" s="18"/>
      <c r="WI6" s="18"/>
      <c r="WJ6" s="18"/>
      <c r="WK6" s="18"/>
      <c r="WL6" s="18"/>
      <c r="WM6" s="18"/>
      <c r="WN6" s="18"/>
      <c r="WO6" s="18"/>
    </row>
    <row r="7" spans="1:613" ht="18" customHeight="1" x14ac:dyDescent="0.2">
      <c r="I7" s="19" t="s">
        <v>1</v>
      </c>
      <c r="J7" s="19"/>
      <c r="K7" s="20"/>
      <c r="L7" s="19"/>
    </row>
    <row r="8" spans="1:613" ht="24" customHeight="1" x14ac:dyDescent="0.2">
      <c r="E8" s="21" t="s">
        <v>2</v>
      </c>
      <c r="F8" s="22"/>
      <c r="G8" s="23" t="s">
        <v>3</v>
      </c>
      <c r="H8" s="24"/>
      <c r="I8" s="25" t="s">
        <v>4</v>
      </c>
      <c r="J8" s="25" t="s">
        <v>5</v>
      </c>
      <c r="K8" s="26" t="s">
        <v>6</v>
      </c>
      <c r="L8" s="27" t="s">
        <v>7</v>
      </c>
      <c r="M8" s="8" t="s">
        <v>31</v>
      </c>
      <c r="N8" s="9" t="s">
        <v>32</v>
      </c>
      <c r="O8" s="1" t="s">
        <v>33</v>
      </c>
      <c r="P8" s="1" t="s">
        <v>34</v>
      </c>
      <c r="T8" s="1">
        <v>1</v>
      </c>
      <c r="U8" s="1" t="s">
        <v>8</v>
      </c>
    </row>
    <row r="9" spans="1:613" ht="21.75" customHeight="1" x14ac:dyDescent="0.2">
      <c r="A9" s="3" t="s">
        <v>9</v>
      </c>
      <c r="B9" s="3" t="s">
        <v>10</v>
      </c>
      <c r="E9" s="28" t="s">
        <v>11</v>
      </c>
      <c r="F9" s="29" t="s">
        <v>12</v>
      </c>
      <c r="G9" s="28" t="s">
        <v>11</v>
      </c>
      <c r="H9" s="29" t="s">
        <v>12</v>
      </c>
      <c r="I9" s="25"/>
      <c r="J9" s="25"/>
      <c r="K9" s="26"/>
      <c r="L9" s="27"/>
      <c r="M9" s="45" cm="1">
        <f t="array" ref="M9">IF(A10="Janvier",SUM(J12:J16+J19:J23+J26:J30+J33:J37+J40))*24</f>
        <v>2.0000000000000302</v>
      </c>
      <c r="N9" s="41"/>
      <c r="O9" s="42"/>
      <c r="P9" s="42"/>
      <c r="T9" s="1">
        <v>2</v>
      </c>
      <c r="U9" s="1" t="s">
        <v>13</v>
      </c>
    </row>
    <row r="10" spans="1:613" ht="12.75" customHeight="1" x14ac:dyDescent="0.2">
      <c r="A10" s="39" t="str">
        <f>VLOOKUP(MONTH($C10),$T$8:$U$19,2,0)</f>
        <v>JANVIER</v>
      </c>
      <c r="B10" s="46">
        <f>WEEKNUM(C10,2)</f>
        <v>1</v>
      </c>
      <c r="C10" s="30">
        <f>$C$5</f>
        <v>44197</v>
      </c>
      <c r="D10" s="31" t="str">
        <f>VLOOKUP(WEEKDAY($C10),$T$21:$U$27,2,0)</f>
        <v>Vendredi</v>
      </c>
      <c r="E10" s="32"/>
      <c r="F10" s="32"/>
      <c r="G10" s="32"/>
      <c r="H10" s="33"/>
      <c r="I10" s="34" t="str">
        <f>IF(F10-E10+(H10-G10)=0,"",F10-E10+(H10-G10))</f>
        <v/>
      </c>
      <c r="J10" s="34"/>
      <c r="K10" s="35"/>
      <c r="L10" s="36" t="str">
        <f>IF(D10="Dimanche",SUM(I4:I10),"")</f>
        <v/>
      </c>
      <c r="M10" s="45"/>
      <c r="N10" s="41"/>
      <c r="O10" s="42"/>
      <c r="P10" s="42"/>
      <c r="T10" s="1">
        <v>3</v>
      </c>
      <c r="U10" s="1" t="s">
        <v>14</v>
      </c>
    </row>
    <row r="11" spans="1:613" ht="12.75" customHeight="1" x14ac:dyDescent="0.2">
      <c r="A11" s="39"/>
      <c r="B11" s="46">
        <f t="shared" ref="B11:B25" si="0">WEEKNUM(C11,2)</f>
        <v>1</v>
      </c>
      <c r="C11" s="30">
        <f t="shared" ref="C11:C74" si="1">IF(ISERROR(IF((C10+1)&lt;=$C$6,(C10+1),"")),"",IF((C10+1)&lt;=$C$6,(C10+1),""))</f>
        <v>44198</v>
      </c>
      <c r="D11" s="37" t="str">
        <f>IF(ISERROR(VLOOKUP(WEEKDAY($C11),$T$21:$U$27,2,0)),"",VLOOKUP(WEEKDAY($C11),$T$21:$U$27,2,0))</f>
        <v>Samedi</v>
      </c>
      <c r="E11" s="32"/>
      <c r="F11" s="32"/>
      <c r="G11" s="32"/>
      <c r="H11" s="33"/>
      <c r="I11" s="34" t="str">
        <f t="shared" ref="I11:I74" si="2">IF(F11-E11+(H11-G11)=0,"",F11-E11+(H11-G11))</f>
        <v/>
      </c>
      <c r="J11" s="34"/>
      <c r="K11" s="35"/>
      <c r="L11" s="36" t="str">
        <f>IF(D11="Dimanche",SUM(I5:I11),"")</f>
        <v/>
      </c>
      <c r="M11" s="45"/>
      <c r="N11" s="41"/>
      <c r="O11" s="42"/>
      <c r="P11" s="42"/>
      <c r="T11" s="1">
        <v>4</v>
      </c>
      <c r="U11" s="1" t="s">
        <v>15</v>
      </c>
    </row>
    <row r="12" spans="1:613" ht="12.75" customHeight="1" x14ac:dyDescent="0.2">
      <c r="A12" s="39"/>
      <c r="B12" s="46">
        <f t="shared" si="0"/>
        <v>1</v>
      </c>
      <c r="C12" s="30">
        <f t="shared" si="1"/>
        <v>44199</v>
      </c>
      <c r="D12" s="37" t="str">
        <f>IF(ISERROR(VLOOKUP(WEEKDAY($C12),$T$21:$U$27,2,0)),"",VLOOKUP(WEEKDAY($C12),$T$21:$U$27,2,0))</f>
        <v>Dimanche</v>
      </c>
      <c r="E12" s="32">
        <v>0.33333333333333331</v>
      </c>
      <c r="F12" s="32">
        <v>0.51250000000000007</v>
      </c>
      <c r="G12" s="32">
        <v>0.53680555555555554</v>
      </c>
      <c r="H12" s="33">
        <v>0.69513888888888886</v>
      </c>
      <c r="I12" s="34">
        <f t="shared" si="2"/>
        <v>0.33750000000000008</v>
      </c>
      <c r="J12" s="34">
        <f t="shared" ref="J12:J75" si="3">IF(I12-$F$1&gt;0,I12-$F$1,0)</f>
        <v>2.0833333333333426E-2</v>
      </c>
      <c r="K12" s="35"/>
      <c r="L12" s="36"/>
      <c r="M12" s="45"/>
      <c r="N12" s="41"/>
      <c r="O12" s="42"/>
      <c r="P12" s="42"/>
      <c r="T12" s="1">
        <v>5</v>
      </c>
      <c r="U12" s="1" t="s">
        <v>16</v>
      </c>
    </row>
    <row r="13" spans="1:613" ht="12.75" customHeight="1" x14ac:dyDescent="0.2">
      <c r="A13" s="39"/>
      <c r="B13" s="46">
        <f t="shared" si="0"/>
        <v>2</v>
      </c>
      <c r="C13" s="30">
        <f t="shared" si="1"/>
        <v>44200</v>
      </c>
      <c r="D13" s="37" t="str">
        <f>IF(ISERROR(VLOOKUP(WEEKDAY($C13),$T$21:$U$27,2,0)),"",VLOOKUP(WEEKDAY($C13),$T$21:$U$27,2,0))</f>
        <v>Lundi</v>
      </c>
      <c r="E13" s="32">
        <v>0.33333333333333331</v>
      </c>
      <c r="F13" s="32">
        <v>0.51250000000000007</v>
      </c>
      <c r="G13" s="32">
        <v>0.53680555555555554</v>
      </c>
      <c r="H13" s="33">
        <v>0.69513888888888886</v>
      </c>
      <c r="I13" s="34">
        <f t="shared" si="2"/>
        <v>0.33750000000000008</v>
      </c>
      <c r="J13" s="34">
        <f t="shared" si="3"/>
        <v>2.0833333333333426E-2</v>
      </c>
      <c r="K13" s="35"/>
      <c r="L13" s="36"/>
      <c r="M13" s="45"/>
      <c r="N13" s="41"/>
      <c r="O13" s="42"/>
      <c r="P13" s="42"/>
      <c r="T13" s="1">
        <v>6</v>
      </c>
      <c r="U13" s="1" t="s">
        <v>17</v>
      </c>
    </row>
    <row r="14" spans="1:613" ht="12.75" customHeight="1" x14ac:dyDescent="0.2">
      <c r="A14" s="39"/>
      <c r="B14" s="46">
        <f t="shared" si="0"/>
        <v>2</v>
      </c>
      <c r="C14" s="30">
        <f t="shared" si="1"/>
        <v>44201</v>
      </c>
      <c r="D14" s="37" t="str">
        <f>IF(ISERROR(VLOOKUP(WEEKDAY($C14),$T$21:$U$27,2,0)),"",VLOOKUP(WEEKDAY($C14),$T$21:$U$27,2,0))</f>
        <v>Mardi</v>
      </c>
      <c r="E14" s="32">
        <v>0.35416666666666669</v>
      </c>
      <c r="F14" s="32">
        <v>0.51250000000000007</v>
      </c>
      <c r="G14" s="32">
        <v>0.53680555555555554</v>
      </c>
      <c r="H14" s="33">
        <v>0.69513888888888886</v>
      </c>
      <c r="I14" s="34">
        <f t="shared" si="2"/>
        <v>0.31666666666666671</v>
      </c>
      <c r="J14" s="34">
        <f t="shared" si="3"/>
        <v>5.5511151231257827E-17</v>
      </c>
      <c r="K14" s="35"/>
      <c r="L14" s="36"/>
      <c r="M14" s="45"/>
      <c r="N14" s="41"/>
      <c r="O14" s="42"/>
      <c r="P14" s="42"/>
      <c r="T14" s="1">
        <v>7</v>
      </c>
      <c r="U14" s="1" t="s">
        <v>18</v>
      </c>
    </row>
    <row r="15" spans="1:613" ht="12.75" customHeight="1" x14ac:dyDescent="0.2">
      <c r="A15" s="39"/>
      <c r="B15" s="46">
        <f t="shared" si="0"/>
        <v>2</v>
      </c>
      <c r="C15" s="30">
        <f t="shared" si="1"/>
        <v>44202</v>
      </c>
      <c r="D15" s="37" t="str">
        <f>IF(ISERROR(VLOOKUP(WEEKDAY($C15),$T$21:$U$27,2,0)),"",VLOOKUP(WEEKDAY($C15),$T$21:$U$27,2,0))</f>
        <v>Mercredi</v>
      </c>
      <c r="E15" s="32">
        <v>0.33333333333333331</v>
      </c>
      <c r="F15" s="32">
        <v>0.51250000000000007</v>
      </c>
      <c r="G15" s="32">
        <v>0.53680555555555554</v>
      </c>
      <c r="H15" s="33">
        <v>0.69513888888888886</v>
      </c>
      <c r="I15" s="34">
        <f t="shared" si="2"/>
        <v>0.33750000000000008</v>
      </c>
      <c r="J15" s="34">
        <f t="shared" si="3"/>
        <v>2.0833333333333426E-2</v>
      </c>
      <c r="K15" s="35"/>
      <c r="L15" s="36"/>
      <c r="M15" s="45"/>
      <c r="N15" s="41"/>
      <c r="O15" s="42"/>
      <c r="P15" s="42"/>
      <c r="T15" s="1">
        <v>8</v>
      </c>
      <c r="U15" s="1" t="s">
        <v>19</v>
      </c>
    </row>
    <row r="16" spans="1:613" ht="12.75" customHeight="1" x14ac:dyDescent="0.2">
      <c r="A16" s="39"/>
      <c r="B16" s="46">
        <f t="shared" si="0"/>
        <v>2</v>
      </c>
      <c r="C16" s="30">
        <f t="shared" si="1"/>
        <v>44203</v>
      </c>
      <c r="D16" s="37" t="str">
        <f>IF(ISERROR(VLOOKUP(WEEKDAY($C16),$T$21:$U$27,2,0)),"",VLOOKUP(WEEKDAY($C16),$T$21:$U$27,2,0))</f>
        <v>Jeudi</v>
      </c>
      <c r="E16" s="32">
        <v>0.33333333333333331</v>
      </c>
      <c r="F16" s="32">
        <v>0.51250000000000007</v>
      </c>
      <c r="G16" s="32">
        <v>0.53680555555555554</v>
      </c>
      <c r="H16" s="33">
        <v>0.69513888888888886</v>
      </c>
      <c r="I16" s="34">
        <f t="shared" si="2"/>
        <v>0.33750000000000008</v>
      </c>
      <c r="J16" s="34">
        <f t="shared" si="3"/>
        <v>2.0833333333333426E-2</v>
      </c>
      <c r="K16" s="35"/>
      <c r="L16" s="36"/>
      <c r="M16" s="45"/>
      <c r="N16" s="41"/>
      <c r="O16" s="42"/>
      <c r="P16" s="42"/>
      <c r="T16" s="1">
        <v>9</v>
      </c>
      <c r="U16" s="1" t="s">
        <v>20</v>
      </c>
    </row>
    <row r="17" spans="1:21" ht="12.75" customHeight="1" x14ac:dyDescent="0.2">
      <c r="A17" s="39"/>
      <c r="B17" s="46">
        <f t="shared" si="0"/>
        <v>2</v>
      </c>
      <c r="C17" s="30">
        <f t="shared" si="1"/>
        <v>44204</v>
      </c>
      <c r="D17" s="37" t="str">
        <f>IF(ISERROR(VLOOKUP(WEEKDAY($C17),$T$21:$U$27,2,0)),"",VLOOKUP(WEEKDAY($C17),$T$21:$U$27,2,0))</f>
        <v>Vendredi</v>
      </c>
      <c r="E17" s="32"/>
      <c r="F17" s="32"/>
      <c r="G17" s="32"/>
      <c r="H17" s="33"/>
      <c r="I17" s="34"/>
      <c r="J17" s="34"/>
      <c r="K17" s="35"/>
      <c r="L17" s="36"/>
      <c r="M17" s="45"/>
      <c r="N17" s="41"/>
      <c r="O17" s="42"/>
      <c r="P17" s="42"/>
      <c r="T17" s="1">
        <v>10</v>
      </c>
      <c r="U17" s="1" t="s">
        <v>21</v>
      </c>
    </row>
    <row r="18" spans="1:21" ht="12.75" customHeight="1" x14ac:dyDescent="0.2">
      <c r="A18" s="39"/>
      <c r="B18" s="46">
        <f t="shared" si="0"/>
        <v>2</v>
      </c>
      <c r="C18" s="30">
        <f t="shared" si="1"/>
        <v>44205</v>
      </c>
      <c r="D18" s="37" t="str">
        <f>IF(ISERROR(VLOOKUP(WEEKDAY($C18),$T$21:$U$27,2,0)),"",VLOOKUP(WEEKDAY($C18),$T$21:$U$27,2,0))</f>
        <v>Samedi</v>
      </c>
      <c r="E18" s="32"/>
      <c r="F18" s="32"/>
      <c r="G18" s="32"/>
      <c r="H18" s="33"/>
      <c r="I18" s="34"/>
      <c r="J18" s="34" t="str">
        <f>IF(D18="Dimanche",SUM(J12:J16),"")</f>
        <v/>
      </c>
      <c r="K18" s="35"/>
      <c r="L18" s="36" t="str">
        <f>IF(D18="Dimanche",SUM(I12:I18),"")</f>
        <v/>
      </c>
      <c r="M18" s="45"/>
      <c r="N18" s="41"/>
      <c r="O18" s="42"/>
      <c r="P18" s="42"/>
      <c r="T18" s="1">
        <v>11</v>
      </c>
      <c r="U18" s="1" t="s">
        <v>22</v>
      </c>
    </row>
    <row r="19" spans="1:21" ht="12.75" customHeight="1" x14ac:dyDescent="0.2">
      <c r="A19" s="39"/>
      <c r="B19" s="46">
        <f t="shared" si="0"/>
        <v>2</v>
      </c>
      <c r="C19" s="30">
        <f t="shared" si="1"/>
        <v>44206</v>
      </c>
      <c r="D19" s="37" t="str">
        <f>IF(ISERROR(VLOOKUP(WEEKDAY($C19),$T$21:$U$27,2,0)),"",VLOOKUP(WEEKDAY($C19),$T$21:$U$27,2,0))</f>
        <v>Dimanche</v>
      </c>
      <c r="E19" s="32">
        <v>0.35416666666666669</v>
      </c>
      <c r="F19" s="32">
        <v>0.51250000000000007</v>
      </c>
      <c r="G19" s="32">
        <v>0.53680555555555554</v>
      </c>
      <c r="H19" s="33">
        <v>0.69513888888888886</v>
      </c>
      <c r="I19" s="34">
        <f t="shared" ref="I19:I25" si="4">IF(F19-E19+(H19-G19)=0,"",F19-E19+(H19-G19))</f>
        <v>0.31666666666666671</v>
      </c>
      <c r="J19" s="34">
        <f t="shared" ref="J19:J25" si="5">IF(I19-$F$1&gt;0,I19-$F$1,0)</f>
        <v>5.5511151231257827E-17</v>
      </c>
      <c r="K19" s="35"/>
      <c r="L19" s="36"/>
      <c r="M19" s="45"/>
      <c r="N19" s="41"/>
      <c r="O19" s="42"/>
      <c r="P19" s="42"/>
      <c r="T19" s="1">
        <v>12</v>
      </c>
      <c r="U19" s="1" t="s">
        <v>23</v>
      </c>
    </row>
    <row r="20" spans="1:21" ht="12.75" customHeight="1" x14ac:dyDescent="0.2">
      <c r="A20" s="39"/>
      <c r="B20" s="46">
        <f t="shared" si="0"/>
        <v>3</v>
      </c>
      <c r="C20" s="30">
        <f t="shared" si="1"/>
        <v>44207</v>
      </c>
      <c r="D20" s="37" t="str">
        <f>IF(ISERROR(VLOOKUP(WEEKDAY($C20),$T$21:$U$27,2,0)),"",VLOOKUP(WEEKDAY($C20),$T$21:$U$27,2,0))</f>
        <v>Lundi</v>
      </c>
      <c r="E20" s="32">
        <v>0.35416666666666669</v>
      </c>
      <c r="F20" s="32">
        <v>0.51250000000000007</v>
      </c>
      <c r="G20" s="32">
        <v>0.53680555555555554</v>
      </c>
      <c r="H20" s="33">
        <v>0.69513888888888886</v>
      </c>
      <c r="I20" s="34">
        <f t="shared" si="4"/>
        <v>0.31666666666666671</v>
      </c>
      <c r="J20" s="34">
        <f t="shared" si="5"/>
        <v>5.5511151231257827E-17</v>
      </c>
      <c r="K20" s="35"/>
      <c r="L20" s="36"/>
      <c r="M20" s="45"/>
      <c r="N20" s="41"/>
      <c r="O20" s="42"/>
      <c r="P20" s="42"/>
    </row>
    <row r="21" spans="1:21" ht="12.75" customHeight="1" x14ac:dyDescent="0.2">
      <c r="A21" s="39"/>
      <c r="B21" s="46">
        <f t="shared" si="0"/>
        <v>3</v>
      </c>
      <c r="C21" s="30">
        <f t="shared" si="1"/>
        <v>44208</v>
      </c>
      <c r="D21" s="37" t="str">
        <f>IF(ISERROR(VLOOKUP(WEEKDAY($C21),$T$21:$U$27,2,0)),"",VLOOKUP(WEEKDAY($C21),$T$21:$U$27,2,0))</f>
        <v>Mardi</v>
      </c>
      <c r="E21" s="32">
        <v>0.35416666666666669</v>
      </c>
      <c r="F21" s="32">
        <v>0.51250000000000007</v>
      </c>
      <c r="G21" s="32">
        <v>0.53680555555555554</v>
      </c>
      <c r="H21" s="33">
        <v>0.69513888888888886</v>
      </c>
      <c r="I21" s="34">
        <f t="shared" si="4"/>
        <v>0.31666666666666671</v>
      </c>
      <c r="J21" s="34">
        <f t="shared" si="5"/>
        <v>5.5511151231257827E-17</v>
      </c>
      <c r="K21" s="35"/>
      <c r="L21" s="36"/>
      <c r="M21" s="45"/>
      <c r="N21" s="41"/>
      <c r="O21" s="42"/>
      <c r="P21" s="42"/>
      <c r="T21" s="1">
        <v>1</v>
      </c>
      <c r="U21" s="1" t="s">
        <v>24</v>
      </c>
    </row>
    <row r="22" spans="1:21" ht="12.75" customHeight="1" x14ac:dyDescent="0.2">
      <c r="A22" s="39"/>
      <c r="B22" s="46">
        <f t="shared" si="0"/>
        <v>3</v>
      </c>
      <c r="C22" s="30">
        <f t="shared" si="1"/>
        <v>44209</v>
      </c>
      <c r="D22" s="37" t="str">
        <f>IF(ISERROR(VLOOKUP(WEEKDAY($C22),$T$21:$U$27,2,0)),"",VLOOKUP(WEEKDAY($C22),$T$21:$U$27,2,0))</f>
        <v>Mercredi</v>
      </c>
      <c r="E22" s="32">
        <v>0.35416666666666669</v>
      </c>
      <c r="F22" s="32">
        <v>0.51250000000000007</v>
      </c>
      <c r="G22" s="32">
        <v>0.53680555555555554</v>
      </c>
      <c r="H22" s="33">
        <v>0.69513888888888886</v>
      </c>
      <c r="I22" s="34">
        <f t="shared" si="4"/>
        <v>0.31666666666666671</v>
      </c>
      <c r="J22" s="34">
        <f t="shared" si="5"/>
        <v>5.5511151231257827E-17</v>
      </c>
      <c r="K22" s="35"/>
      <c r="L22" s="36"/>
      <c r="M22" s="45"/>
      <c r="N22" s="41"/>
      <c r="O22" s="42"/>
      <c r="P22" s="42"/>
      <c r="T22" s="1">
        <v>2</v>
      </c>
      <c r="U22" s="1" t="s">
        <v>25</v>
      </c>
    </row>
    <row r="23" spans="1:21" ht="12.75" customHeight="1" x14ac:dyDescent="0.2">
      <c r="A23" s="39"/>
      <c r="B23" s="46">
        <f t="shared" si="0"/>
        <v>3</v>
      </c>
      <c r="C23" s="30">
        <f t="shared" si="1"/>
        <v>44210</v>
      </c>
      <c r="D23" s="37" t="str">
        <f>IF(ISERROR(VLOOKUP(WEEKDAY($C23),$T$21:$U$27,2,0)),"",VLOOKUP(WEEKDAY($C23),$T$21:$U$27,2,0))</f>
        <v>Jeudi</v>
      </c>
      <c r="E23" s="32">
        <v>0.35416666666666669</v>
      </c>
      <c r="F23" s="32">
        <v>0.51250000000000007</v>
      </c>
      <c r="G23" s="32">
        <v>0.53680555555555554</v>
      </c>
      <c r="H23" s="33">
        <v>0.69513888888888886</v>
      </c>
      <c r="I23" s="34">
        <f t="shared" si="4"/>
        <v>0.31666666666666671</v>
      </c>
      <c r="J23" s="34">
        <f t="shared" si="5"/>
        <v>5.5511151231257827E-17</v>
      </c>
      <c r="K23" s="35"/>
      <c r="L23" s="36"/>
      <c r="M23" s="45"/>
      <c r="N23" s="41"/>
      <c r="O23" s="42"/>
      <c r="P23" s="42"/>
      <c r="T23" s="1">
        <v>3</v>
      </c>
      <c r="U23" s="1" t="s">
        <v>26</v>
      </c>
    </row>
    <row r="24" spans="1:21" ht="12.75" customHeight="1" x14ac:dyDescent="0.2">
      <c r="A24" s="39"/>
      <c r="B24" s="46">
        <f t="shared" si="0"/>
        <v>3</v>
      </c>
      <c r="C24" s="30">
        <f t="shared" si="1"/>
        <v>44211</v>
      </c>
      <c r="D24" s="37" t="str">
        <f>IF(ISERROR(VLOOKUP(WEEKDAY($C24),$T$21:$U$27,2,0)),"",VLOOKUP(WEEKDAY($C24),$T$21:$U$27,2,0))</f>
        <v>Vendredi</v>
      </c>
      <c r="E24" s="32"/>
      <c r="F24" s="32"/>
      <c r="G24" s="32"/>
      <c r="H24" s="33"/>
      <c r="I24" s="34"/>
      <c r="J24" s="34"/>
      <c r="K24" s="35"/>
      <c r="L24" s="36"/>
      <c r="M24" s="45"/>
      <c r="N24" s="41"/>
      <c r="O24" s="42"/>
      <c r="P24" s="42"/>
      <c r="T24" s="1">
        <v>4</v>
      </c>
      <c r="U24" s="1" t="s">
        <v>27</v>
      </c>
    </row>
    <row r="25" spans="1:21" ht="12.75" customHeight="1" x14ac:dyDescent="0.2">
      <c r="A25" s="39"/>
      <c r="B25" s="46">
        <f t="shared" si="0"/>
        <v>3</v>
      </c>
      <c r="C25" s="30">
        <f t="shared" si="1"/>
        <v>44212</v>
      </c>
      <c r="D25" s="37" t="str">
        <f>IF(ISERROR(VLOOKUP(WEEKDAY($C25),$T$21:$U$27,2,0)),"",VLOOKUP(WEEKDAY($C25),$T$21:$U$27,2,0))</f>
        <v>Samedi</v>
      </c>
      <c r="E25" s="32"/>
      <c r="F25" s="32"/>
      <c r="G25" s="32"/>
      <c r="H25" s="33"/>
      <c r="I25" s="34"/>
      <c r="J25" s="34" t="str">
        <f>IF(D25="Dimanche",SUM(J19:J23),"")</f>
        <v/>
      </c>
      <c r="K25" s="35"/>
      <c r="L25" s="36" t="str">
        <f>IF(D25="Dimanche",SUM(I19:I25),"")</f>
        <v/>
      </c>
      <c r="M25" s="45"/>
      <c r="N25" s="41"/>
      <c r="O25" s="42"/>
      <c r="P25" s="42"/>
      <c r="T25" s="1">
        <v>5</v>
      </c>
      <c r="U25" s="1" t="s">
        <v>28</v>
      </c>
    </row>
    <row r="26" spans="1:21" x14ac:dyDescent="0.2">
      <c r="A26" s="39"/>
      <c r="B26" s="38">
        <f t="shared" ref="B12:B68" si="6">WEEKNUM(C26,2)</f>
        <v>3</v>
      </c>
      <c r="C26" s="30">
        <f t="shared" si="1"/>
        <v>44213</v>
      </c>
      <c r="D26" s="37" t="str">
        <f>IF(ISERROR(VLOOKUP(WEEKDAY($C26),$T$21:$U$27,2,0)),"",VLOOKUP(WEEKDAY($C26),$T$21:$U$27,2,0))</f>
        <v>Dimanche</v>
      </c>
      <c r="E26" s="32">
        <v>0.35416666666666669</v>
      </c>
      <c r="F26" s="32">
        <v>0.51250000000000007</v>
      </c>
      <c r="G26" s="32">
        <v>0.53680555555555554</v>
      </c>
      <c r="H26" s="33">
        <v>0.69513888888888886</v>
      </c>
      <c r="I26" s="34">
        <f t="shared" ref="I26:I32" si="7">IF(F26-E26+(H26-G26)=0,"",F26-E26+(H26-G26))</f>
        <v>0.31666666666666671</v>
      </c>
      <c r="J26" s="34">
        <f t="shared" ref="J26:J32" si="8">IF(I26-$F$1&gt;0,I26-$F$1,0)</f>
        <v>5.5511151231257827E-17</v>
      </c>
      <c r="K26" s="35"/>
      <c r="L26" s="36"/>
      <c r="M26" s="45"/>
      <c r="N26" s="41"/>
      <c r="O26" s="42"/>
      <c r="P26" s="42"/>
      <c r="T26" s="1">
        <v>6</v>
      </c>
      <c r="U26" s="1" t="s">
        <v>29</v>
      </c>
    </row>
    <row r="27" spans="1:21" x14ac:dyDescent="0.2">
      <c r="A27" s="39"/>
      <c r="B27" s="38"/>
      <c r="C27" s="30">
        <f t="shared" si="1"/>
        <v>44214</v>
      </c>
      <c r="D27" s="37" t="str">
        <f>IF(ISERROR(VLOOKUP(WEEKDAY($C27),$T$21:$U$27,2,0)),"",VLOOKUP(WEEKDAY($C27),$T$21:$U$27,2,0))</f>
        <v>Lundi</v>
      </c>
      <c r="E27" s="32">
        <v>0.35416666666666669</v>
      </c>
      <c r="F27" s="32">
        <v>0.51250000000000007</v>
      </c>
      <c r="G27" s="32">
        <v>0.53680555555555554</v>
      </c>
      <c r="H27" s="33">
        <v>0.69513888888888886</v>
      </c>
      <c r="I27" s="34">
        <f t="shared" si="7"/>
        <v>0.31666666666666671</v>
      </c>
      <c r="J27" s="34">
        <f t="shared" si="8"/>
        <v>5.5511151231257827E-17</v>
      </c>
      <c r="K27" s="35"/>
      <c r="L27" s="36"/>
      <c r="M27" s="45"/>
      <c r="N27" s="41"/>
      <c r="O27" s="42"/>
      <c r="P27" s="42"/>
      <c r="T27" s="1">
        <v>7</v>
      </c>
      <c r="U27" s="1" t="s">
        <v>30</v>
      </c>
    </row>
    <row r="28" spans="1:21" x14ac:dyDescent="0.2">
      <c r="A28" s="39"/>
      <c r="B28" s="38"/>
      <c r="C28" s="30">
        <f t="shared" si="1"/>
        <v>44215</v>
      </c>
      <c r="D28" s="37" t="str">
        <f>IF(ISERROR(VLOOKUP(WEEKDAY($C28),$T$21:$U$27,2,0)),"",VLOOKUP(WEEKDAY($C28),$T$21:$U$27,2,0))</f>
        <v>Mardi</v>
      </c>
      <c r="E28" s="32">
        <v>0.35416666666666669</v>
      </c>
      <c r="F28" s="32">
        <v>0.51250000000000007</v>
      </c>
      <c r="G28" s="32">
        <v>0.53680555555555554</v>
      </c>
      <c r="H28" s="33">
        <v>0.69513888888888886</v>
      </c>
      <c r="I28" s="34">
        <f t="shared" si="7"/>
        <v>0.31666666666666671</v>
      </c>
      <c r="J28" s="34">
        <f t="shared" si="8"/>
        <v>5.5511151231257827E-17</v>
      </c>
      <c r="K28" s="35"/>
      <c r="L28" s="36"/>
      <c r="M28" s="45"/>
      <c r="N28" s="41"/>
      <c r="O28" s="42"/>
      <c r="P28" s="42"/>
    </row>
    <row r="29" spans="1:21" x14ac:dyDescent="0.2">
      <c r="A29" s="39"/>
      <c r="B29" s="38"/>
      <c r="C29" s="30">
        <f t="shared" si="1"/>
        <v>44216</v>
      </c>
      <c r="D29" s="37" t="str">
        <f>IF(ISERROR(VLOOKUP(WEEKDAY($C29),$T$21:$U$27,2,0)),"",VLOOKUP(WEEKDAY($C29),$T$21:$U$27,2,0))</f>
        <v>Mercredi</v>
      </c>
      <c r="E29" s="32">
        <v>0.35416666666666669</v>
      </c>
      <c r="F29" s="32">
        <v>0.51250000000000007</v>
      </c>
      <c r="G29" s="32">
        <v>0.53680555555555554</v>
      </c>
      <c r="H29" s="33">
        <v>0.69513888888888886</v>
      </c>
      <c r="I29" s="34">
        <f t="shared" si="7"/>
        <v>0.31666666666666671</v>
      </c>
      <c r="J29" s="34">
        <f t="shared" si="8"/>
        <v>5.5511151231257827E-17</v>
      </c>
      <c r="K29" s="35"/>
      <c r="L29" s="36"/>
      <c r="M29" s="45"/>
      <c r="N29" s="41"/>
      <c r="O29" s="42"/>
      <c r="P29" s="42"/>
    </row>
    <row r="30" spans="1:21" x14ac:dyDescent="0.2">
      <c r="A30" s="39"/>
      <c r="B30" s="38"/>
      <c r="C30" s="30">
        <f t="shared" si="1"/>
        <v>44217</v>
      </c>
      <c r="D30" s="37" t="str">
        <f>IF(ISERROR(VLOOKUP(WEEKDAY($C30),$T$21:$U$27,2,0)),"",VLOOKUP(WEEKDAY($C30),$T$21:$U$27,2,0))</f>
        <v>Jeudi</v>
      </c>
      <c r="E30" s="32">
        <v>0.35416666666666669</v>
      </c>
      <c r="F30" s="32">
        <v>0.51250000000000007</v>
      </c>
      <c r="G30" s="32">
        <v>0.53680555555555554</v>
      </c>
      <c r="H30" s="33">
        <v>0.69513888888888886</v>
      </c>
      <c r="I30" s="34">
        <f t="shared" si="7"/>
        <v>0.31666666666666671</v>
      </c>
      <c r="J30" s="34">
        <f t="shared" si="8"/>
        <v>5.5511151231257827E-17</v>
      </c>
      <c r="K30" s="35"/>
      <c r="L30" s="36"/>
      <c r="M30" s="45"/>
      <c r="N30" s="41"/>
      <c r="O30" s="42"/>
      <c r="P30" s="42"/>
    </row>
    <row r="31" spans="1:21" x14ac:dyDescent="0.2">
      <c r="A31" s="39"/>
      <c r="B31" s="38"/>
      <c r="C31" s="30">
        <f t="shared" si="1"/>
        <v>44218</v>
      </c>
      <c r="D31" s="37" t="str">
        <f>IF(ISERROR(VLOOKUP(WEEKDAY($C31),$T$21:$U$27,2,0)),"",VLOOKUP(WEEKDAY($C31),$T$21:$U$27,2,0))</f>
        <v>Vendredi</v>
      </c>
      <c r="E31" s="32"/>
      <c r="F31" s="32"/>
      <c r="G31" s="32"/>
      <c r="H31" s="33"/>
      <c r="I31" s="34"/>
      <c r="J31" s="34"/>
      <c r="K31" s="35"/>
      <c r="L31" s="36"/>
      <c r="M31" s="45"/>
      <c r="N31" s="41"/>
      <c r="O31" s="42"/>
      <c r="P31" s="42"/>
    </row>
    <row r="32" spans="1:21" x14ac:dyDescent="0.2">
      <c r="A32" s="39"/>
      <c r="B32" s="38"/>
      <c r="C32" s="30">
        <f t="shared" si="1"/>
        <v>44219</v>
      </c>
      <c r="D32" s="37" t="str">
        <f>IF(ISERROR(VLOOKUP(WEEKDAY($C32),$T$21:$U$27,2,0)),"",VLOOKUP(WEEKDAY($C32),$T$21:$U$27,2,0))</f>
        <v>Samedi</v>
      </c>
      <c r="E32" s="32"/>
      <c r="F32" s="32"/>
      <c r="G32" s="32"/>
      <c r="H32" s="33"/>
      <c r="I32" s="34"/>
      <c r="J32" s="34" t="str">
        <f>IF(D32="Dimanche",SUM(J26:J30),"")</f>
        <v/>
      </c>
      <c r="K32" s="35"/>
      <c r="L32" s="36" t="str">
        <f>IF(D32="Dimanche",SUM(I26:I32),"")</f>
        <v/>
      </c>
      <c r="M32" s="45"/>
      <c r="N32" s="41"/>
      <c r="O32" s="42"/>
      <c r="P32" s="42"/>
    </row>
    <row r="33" spans="1:16" x14ac:dyDescent="0.2">
      <c r="A33" s="39"/>
      <c r="B33" s="38">
        <f t="shared" si="6"/>
        <v>4</v>
      </c>
      <c r="C33" s="30">
        <f t="shared" si="1"/>
        <v>44220</v>
      </c>
      <c r="D33" s="37" t="str">
        <f>IF(ISERROR(VLOOKUP(WEEKDAY($C33),$T$21:$U$27,2,0)),"",VLOOKUP(WEEKDAY($C33),$T$21:$U$27,2,0))</f>
        <v>Dimanche</v>
      </c>
      <c r="E33" s="32">
        <v>0.35416666666666669</v>
      </c>
      <c r="F33" s="32">
        <v>0.51250000000000007</v>
      </c>
      <c r="G33" s="32">
        <v>0.53680555555555554</v>
      </c>
      <c r="H33" s="33">
        <v>0.69513888888888886</v>
      </c>
      <c r="I33" s="34">
        <f t="shared" ref="I33:I39" si="9">IF(F33-E33+(H33-G33)=0,"",F33-E33+(H33-G33))</f>
        <v>0.31666666666666671</v>
      </c>
      <c r="J33" s="34">
        <f t="shared" ref="J33:J39" si="10">IF(I33-$F$1&gt;0,I33-$F$1,0)</f>
        <v>5.5511151231257827E-17</v>
      </c>
      <c r="K33" s="35"/>
      <c r="L33" s="36"/>
      <c r="M33" s="45"/>
      <c r="N33" s="41"/>
      <c r="O33" s="42"/>
      <c r="P33" s="42"/>
    </row>
    <row r="34" spans="1:16" x14ac:dyDescent="0.2">
      <c r="A34" s="39"/>
      <c r="B34" s="38"/>
      <c r="C34" s="30">
        <f t="shared" si="1"/>
        <v>44221</v>
      </c>
      <c r="D34" s="37" t="str">
        <f>IF(ISERROR(VLOOKUP(WEEKDAY($C34),$T$21:$U$27,2,0)),"",VLOOKUP(WEEKDAY($C34),$T$21:$U$27,2,0))</f>
        <v>Lundi</v>
      </c>
      <c r="E34" s="32">
        <v>0.35416666666666669</v>
      </c>
      <c r="F34" s="32">
        <v>0.51250000000000007</v>
      </c>
      <c r="G34" s="32">
        <v>0.53680555555555554</v>
      </c>
      <c r="H34" s="33">
        <v>0.69513888888888886</v>
      </c>
      <c r="I34" s="34">
        <f t="shared" si="9"/>
        <v>0.31666666666666671</v>
      </c>
      <c r="J34" s="34">
        <f t="shared" si="10"/>
        <v>5.5511151231257827E-17</v>
      </c>
      <c r="K34" s="35"/>
      <c r="L34" s="36"/>
      <c r="M34" s="45"/>
      <c r="N34" s="41"/>
      <c r="O34" s="42"/>
      <c r="P34" s="42"/>
    </row>
    <row r="35" spans="1:16" x14ac:dyDescent="0.2">
      <c r="A35" s="39"/>
      <c r="B35" s="38"/>
      <c r="C35" s="30">
        <f t="shared" si="1"/>
        <v>44222</v>
      </c>
      <c r="D35" s="37" t="str">
        <f>IF(ISERROR(VLOOKUP(WEEKDAY($C35),$T$21:$U$27,2,0)),"",VLOOKUP(WEEKDAY($C35),$T$21:$U$27,2,0))</f>
        <v>Mardi</v>
      </c>
      <c r="E35" s="32">
        <v>0.35416666666666669</v>
      </c>
      <c r="F35" s="32">
        <v>0.51250000000000007</v>
      </c>
      <c r="G35" s="32">
        <v>0.53680555555555554</v>
      </c>
      <c r="H35" s="33">
        <v>0.69513888888888886</v>
      </c>
      <c r="I35" s="34">
        <f t="shared" si="9"/>
        <v>0.31666666666666671</v>
      </c>
      <c r="J35" s="34">
        <f t="shared" si="10"/>
        <v>5.5511151231257827E-17</v>
      </c>
      <c r="K35" s="35"/>
      <c r="L35" s="36"/>
      <c r="M35" s="45"/>
      <c r="N35" s="41"/>
      <c r="O35" s="42"/>
      <c r="P35" s="42"/>
    </row>
    <row r="36" spans="1:16" x14ac:dyDescent="0.2">
      <c r="A36" s="39"/>
      <c r="B36" s="38"/>
      <c r="C36" s="30">
        <f t="shared" si="1"/>
        <v>44223</v>
      </c>
      <c r="D36" s="37" t="str">
        <f>IF(ISERROR(VLOOKUP(WEEKDAY($C36),$T$21:$U$27,2,0)),"",VLOOKUP(WEEKDAY($C36),$T$21:$U$27,2,0))</f>
        <v>Mercredi</v>
      </c>
      <c r="E36" s="32">
        <v>0.35416666666666669</v>
      </c>
      <c r="F36" s="32">
        <v>0.51250000000000007</v>
      </c>
      <c r="G36" s="32">
        <v>0.53680555555555554</v>
      </c>
      <c r="H36" s="33">
        <v>0.69513888888888886</v>
      </c>
      <c r="I36" s="34">
        <f t="shared" si="9"/>
        <v>0.31666666666666671</v>
      </c>
      <c r="J36" s="34">
        <f t="shared" si="10"/>
        <v>5.5511151231257827E-17</v>
      </c>
      <c r="K36" s="35"/>
      <c r="L36" s="36"/>
      <c r="M36" s="45"/>
      <c r="N36" s="41"/>
      <c r="O36" s="42"/>
      <c r="P36" s="42"/>
    </row>
    <row r="37" spans="1:16" x14ac:dyDescent="0.2">
      <c r="A37" s="39"/>
      <c r="B37" s="38"/>
      <c r="C37" s="30">
        <f t="shared" si="1"/>
        <v>44224</v>
      </c>
      <c r="D37" s="37" t="str">
        <f>IF(ISERROR(VLOOKUP(WEEKDAY($C37),$T$21:$U$27,2,0)),"",VLOOKUP(WEEKDAY($C37),$T$21:$U$27,2,0))</f>
        <v>Jeudi</v>
      </c>
      <c r="E37" s="32">
        <v>0.35416666666666669</v>
      </c>
      <c r="F37" s="32">
        <v>0.51250000000000007</v>
      </c>
      <c r="G37" s="32">
        <v>0.53680555555555554</v>
      </c>
      <c r="H37" s="33">
        <v>0.69513888888888886</v>
      </c>
      <c r="I37" s="34">
        <f t="shared" si="9"/>
        <v>0.31666666666666671</v>
      </c>
      <c r="J37" s="34">
        <f t="shared" si="10"/>
        <v>5.5511151231257827E-17</v>
      </c>
      <c r="K37" s="35"/>
      <c r="L37" s="36"/>
      <c r="M37" s="45"/>
      <c r="N37" s="41"/>
      <c r="O37" s="42"/>
      <c r="P37" s="42"/>
    </row>
    <row r="38" spans="1:16" x14ac:dyDescent="0.2">
      <c r="A38" s="39"/>
      <c r="B38" s="38"/>
      <c r="C38" s="30">
        <f t="shared" si="1"/>
        <v>44225</v>
      </c>
      <c r="D38" s="37" t="str">
        <f>IF(ISERROR(VLOOKUP(WEEKDAY($C38),$T$21:$U$27,2,0)),"",VLOOKUP(WEEKDAY($C38),$T$21:$U$27,2,0))</f>
        <v>Vendredi</v>
      </c>
      <c r="E38" s="32"/>
      <c r="F38" s="32"/>
      <c r="G38" s="32"/>
      <c r="H38" s="33"/>
      <c r="I38" s="34"/>
      <c r="J38" s="34"/>
      <c r="K38" s="35"/>
      <c r="L38" s="36"/>
      <c r="M38" s="45"/>
      <c r="N38" s="41"/>
      <c r="O38" s="42"/>
      <c r="P38" s="42"/>
    </row>
    <row r="39" spans="1:16" x14ac:dyDescent="0.2">
      <c r="A39" s="39"/>
      <c r="B39" s="38"/>
      <c r="C39" s="30">
        <f t="shared" si="1"/>
        <v>44226</v>
      </c>
      <c r="D39" s="37" t="str">
        <f>IF(ISERROR(VLOOKUP(WEEKDAY($C39),$T$21:$U$27,2,0)),"",VLOOKUP(WEEKDAY($C39),$T$21:$U$27,2,0))</f>
        <v>Samedi</v>
      </c>
      <c r="E39" s="32"/>
      <c r="F39" s="32"/>
      <c r="G39" s="32"/>
      <c r="H39" s="33"/>
      <c r="I39" s="34"/>
      <c r="J39" s="34" t="str">
        <f>IF(D39="Dimanche",SUM(J33:J37),"")</f>
        <v/>
      </c>
      <c r="K39" s="35"/>
      <c r="L39" s="36" t="str">
        <f>IF(D39="Dimanche",SUM(I33:I39),"")</f>
        <v/>
      </c>
      <c r="M39" s="45"/>
      <c r="N39" s="41"/>
      <c r="O39" s="42"/>
      <c r="P39" s="42"/>
    </row>
    <row r="40" spans="1:16" x14ac:dyDescent="0.2">
      <c r="A40" s="39"/>
      <c r="B40" s="38">
        <f t="shared" si="6"/>
        <v>5</v>
      </c>
      <c r="C40" s="30">
        <f t="shared" si="1"/>
        <v>44227</v>
      </c>
      <c r="D40" s="37" t="str">
        <f t="shared" ref="D40:D103" si="11">IF(ISERROR(VLOOKUP(WEEKDAY($C40),$T$21:$U$27,2,0)),"",VLOOKUP(WEEKDAY($C40),$T$21:$U$27,2,0))</f>
        <v>Dimanche</v>
      </c>
      <c r="E40" s="32">
        <v>0.35416666666666702</v>
      </c>
      <c r="F40" s="32">
        <v>0.51249999999999996</v>
      </c>
      <c r="G40" s="32">
        <v>0.53680555555555598</v>
      </c>
      <c r="H40" s="33">
        <v>0.69513888888888897</v>
      </c>
      <c r="I40" s="34">
        <f t="shared" ref="I40:I103" si="12">IF(F40-E40+(H40-G40)=0,"",F40-E40+(H40-G40))</f>
        <v>0.31666666666666593</v>
      </c>
      <c r="J40" s="34">
        <f t="shared" ref="J40:J103" si="13">IF(I40-$F$1&gt;0,I40-$F$1,0)</f>
        <v>0</v>
      </c>
      <c r="K40" s="35"/>
      <c r="L40" s="36"/>
      <c r="M40" s="45"/>
      <c r="N40" s="41"/>
      <c r="O40" s="42"/>
      <c r="P40" s="42"/>
    </row>
    <row r="41" spans="1:16" x14ac:dyDescent="0.2">
      <c r="A41" s="39" t="str">
        <f t="shared" ref="A41:A104" si="14">VLOOKUP(MONTH($C41),$T$8:$U$19,2,0)</f>
        <v>FEVRIER</v>
      </c>
      <c r="B41" s="38"/>
      <c r="C41" s="30">
        <f t="shared" si="1"/>
        <v>44228</v>
      </c>
      <c r="D41" s="37" t="str">
        <f t="shared" si="11"/>
        <v>Lundi</v>
      </c>
      <c r="E41" s="32">
        <v>0.35416666666666702</v>
      </c>
      <c r="F41" s="32">
        <v>0.51249999999999996</v>
      </c>
      <c r="G41" s="32">
        <v>0.53680555555555598</v>
      </c>
      <c r="H41" s="33">
        <v>0.69513888888888897</v>
      </c>
      <c r="I41" s="34">
        <f t="shared" si="12"/>
        <v>0.31666666666666593</v>
      </c>
      <c r="J41" s="34">
        <f t="shared" si="13"/>
        <v>0</v>
      </c>
      <c r="K41" s="35"/>
      <c r="L41" s="36"/>
      <c r="M41" s="40">
        <f>IF(A41="Fevrier",SUM(J41:J68),"")</f>
        <v>0</v>
      </c>
      <c r="N41" s="41"/>
      <c r="O41" s="41"/>
      <c r="P41" s="41"/>
    </row>
    <row r="42" spans="1:16" x14ac:dyDescent="0.2">
      <c r="A42" s="39"/>
      <c r="B42" s="38"/>
      <c r="C42" s="30">
        <f t="shared" si="1"/>
        <v>44229</v>
      </c>
      <c r="D42" s="37" t="str">
        <f t="shared" si="11"/>
        <v>Mardi</v>
      </c>
      <c r="E42" s="32">
        <v>0.35416666666666702</v>
      </c>
      <c r="F42" s="32">
        <v>0.51249999999999996</v>
      </c>
      <c r="G42" s="32">
        <v>0.53680555555555598</v>
      </c>
      <c r="H42" s="33">
        <v>0.69513888888888897</v>
      </c>
      <c r="I42" s="34">
        <f t="shared" si="12"/>
        <v>0.31666666666666593</v>
      </c>
      <c r="J42" s="34">
        <f t="shared" si="13"/>
        <v>0</v>
      </c>
      <c r="K42" s="35"/>
      <c r="L42" s="36"/>
      <c r="M42" s="40"/>
      <c r="N42" s="41"/>
      <c r="O42" s="41"/>
      <c r="P42" s="41"/>
    </row>
    <row r="43" spans="1:16" x14ac:dyDescent="0.2">
      <c r="A43" s="39"/>
      <c r="B43" s="38"/>
      <c r="C43" s="30">
        <f t="shared" si="1"/>
        <v>44230</v>
      </c>
      <c r="D43" s="37" t="str">
        <f t="shared" si="11"/>
        <v>Mercredi</v>
      </c>
      <c r="E43" s="32">
        <v>0.35416666666666702</v>
      </c>
      <c r="F43" s="32">
        <v>0.51249999999999996</v>
      </c>
      <c r="G43" s="32">
        <v>0.53680555555555598</v>
      </c>
      <c r="H43" s="33">
        <v>0.69513888888888897</v>
      </c>
      <c r="I43" s="34">
        <f t="shared" si="12"/>
        <v>0.31666666666666593</v>
      </c>
      <c r="J43" s="34">
        <f t="shared" si="13"/>
        <v>0</v>
      </c>
      <c r="K43" s="35"/>
      <c r="L43" s="36"/>
      <c r="M43" s="40"/>
      <c r="N43" s="41"/>
      <c r="O43" s="41"/>
      <c r="P43" s="41"/>
    </row>
    <row r="44" spans="1:16" x14ac:dyDescent="0.2">
      <c r="A44" s="39"/>
      <c r="B44" s="38"/>
      <c r="C44" s="30">
        <f t="shared" si="1"/>
        <v>44231</v>
      </c>
      <c r="D44" s="37" t="str">
        <f t="shared" si="11"/>
        <v>Jeudi</v>
      </c>
      <c r="E44" s="32">
        <v>0.35416666666666702</v>
      </c>
      <c r="F44" s="32">
        <v>0.51249999999999996</v>
      </c>
      <c r="G44" s="32">
        <v>0.53680555555555598</v>
      </c>
      <c r="H44" s="33">
        <v>0.69513888888888897</v>
      </c>
      <c r="I44" s="34">
        <f t="shared" si="12"/>
        <v>0.31666666666666593</v>
      </c>
      <c r="J44" s="34">
        <f t="shared" si="13"/>
        <v>0</v>
      </c>
      <c r="K44" s="35"/>
      <c r="L44" s="36"/>
      <c r="M44" s="40"/>
      <c r="N44" s="41"/>
      <c r="O44" s="41"/>
      <c r="P44" s="41"/>
    </row>
    <row r="45" spans="1:16" x14ac:dyDescent="0.2">
      <c r="A45" s="39"/>
      <c r="B45" s="38"/>
      <c r="C45" s="30">
        <f t="shared" si="1"/>
        <v>44232</v>
      </c>
      <c r="D45" s="37" t="str">
        <f t="shared" si="11"/>
        <v>Vendredi</v>
      </c>
      <c r="E45" s="32"/>
      <c r="F45" s="32"/>
      <c r="G45" s="32"/>
      <c r="H45" s="33"/>
      <c r="I45" s="34"/>
      <c r="J45" s="34"/>
      <c r="K45" s="35"/>
      <c r="L45" s="36"/>
      <c r="M45" s="40"/>
      <c r="N45" s="41"/>
      <c r="O45" s="41"/>
      <c r="P45" s="41"/>
    </row>
    <row r="46" spans="1:16" x14ac:dyDescent="0.2">
      <c r="A46" s="39"/>
      <c r="B46" s="38"/>
      <c r="C46" s="30">
        <f t="shared" si="1"/>
        <v>44233</v>
      </c>
      <c r="D46" s="37" t="str">
        <f t="shared" si="11"/>
        <v>Samedi</v>
      </c>
      <c r="E46" s="32"/>
      <c r="F46" s="32"/>
      <c r="G46" s="32"/>
      <c r="H46" s="33"/>
      <c r="I46" s="34"/>
      <c r="J46" s="34" t="str">
        <f t="shared" ref="J46" si="15">IF(D46="Dimanche",SUM(J40:J44),"")</f>
        <v/>
      </c>
      <c r="K46" s="35"/>
      <c r="L46" s="36" t="str">
        <f t="shared" ref="L46" si="16">IF(D46="Dimanche",SUM(I40:I46),"")</f>
        <v/>
      </c>
      <c r="M46" s="40"/>
      <c r="N46" s="41"/>
      <c r="O46" s="41"/>
      <c r="P46" s="41"/>
    </row>
    <row r="47" spans="1:16" x14ac:dyDescent="0.2">
      <c r="A47" s="39"/>
      <c r="B47" s="38">
        <f t="shared" si="6"/>
        <v>6</v>
      </c>
      <c r="C47" s="30">
        <f t="shared" si="1"/>
        <v>44234</v>
      </c>
      <c r="D47" s="37" t="str">
        <f t="shared" si="11"/>
        <v>Dimanche</v>
      </c>
      <c r="E47" s="32">
        <v>0.35416666666666702</v>
      </c>
      <c r="F47" s="32">
        <v>0.51249999999999996</v>
      </c>
      <c r="G47" s="32">
        <v>0.53680555555555598</v>
      </c>
      <c r="H47" s="33">
        <v>0.69513888888888897</v>
      </c>
      <c r="I47" s="34">
        <f t="shared" ref="I47:I110" si="17">IF(F47-E47+(H47-G47)=0,"",F47-E47+(H47-G47))</f>
        <v>0.31666666666666593</v>
      </c>
      <c r="J47" s="34">
        <f t="shared" ref="J47:J110" si="18">IF(I47-$F$1&gt;0,I47-$F$1,0)</f>
        <v>0</v>
      </c>
      <c r="K47" s="35"/>
      <c r="L47" s="36"/>
      <c r="M47" s="40"/>
      <c r="N47" s="41"/>
      <c r="O47" s="41"/>
      <c r="P47" s="41"/>
    </row>
    <row r="48" spans="1:16" x14ac:dyDescent="0.2">
      <c r="A48" s="39"/>
      <c r="B48" s="38"/>
      <c r="C48" s="30">
        <f t="shared" si="1"/>
        <v>44235</v>
      </c>
      <c r="D48" s="37" t="str">
        <f t="shared" si="11"/>
        <v>Lundi</v>
      </c>
      <c r="E48" s="32">
        <v>0.35416666666666702</v>
      </c>
      <c r="F48" s="32">
        <v>0.51249999999999996</v>
      </c>
      <c r="G48" s="32">
        <v>0.53680555555555598</v>
      </c>
      <c r="H48" s="33">
        <v>0.69513888888888897</v>
      </c>
      <c r="I48" s="34">
        <f t="shared" si="17"/>
        <v>0.31666666666666593</v>
      </c>
      <c r="J48" s="34">
        <f t="shared" si="18"/>
        <v>0</v>
      </c>
      <c r="K48" s="35"/>
      <c r="L48" s="36"/>
      <c r="M48" s="40"/>
      <c r="N48" s="41"/>
      <c r="O48" s="41"/>
      <c r="P48" s="41"/>
    </row>
    <row r="49" spans="1:16" x14ac:dyDescent="0.2">
      <c r="A49" s="39"/>
      <c r="B49" s="38"/>
      <c r="C49" s="30">
        <f t="shared" si="1"/>
        <v>44236</v>
      </c>
      <c r="D49" s="37" t="str">
        <f t="shared" si="11"/>
        <v>Mardi</v>
      </c>
      <c r="E49" s="32">
        <v>0.35416666666666702</v>
      </c>
      <c r="F49" s="32">
        <v>0.51249999999999996</v>
      </c>
      <c r="G49" s="32">
        <v>0.53680555555555598</v>
      </c>
      <c r="H49" s="33">
        <v>0.69513888888888897</v>
      </c>
      <c r="I49" s="34">
        <f t="shared" si="17"/>
        <v>0.31666666666666593</v>
      </c>
      <c r="J49" s="34">
        <f t="shared" si="18"/>
        <v>0</v>
      </c>
      <c r="K49" s="35"/>
      <c r="L49" s="36"/>
      <c r="M49" s="40"/>
      <c r="N49" s="41"/>
      <c r="O49" s="41"/>
      <c r="P49" s="41"/>
    </row>
    <row r="50" spans="1:16" x14ac:dyDescent="0.2">
      <c r="A50" s="39"/>
      <c r="B50" s="38"/>
      <c r="C50" s="30">
        <f t="shared" si="1"/>
        <v>44237</v>
      </c>
      <c r="D50" s="37" t="str">
        <f t="shared" si="11"/>
        <v>Mercredi</v>
      </c>
      <c r="E50" s="32">
        <v>0.35416666666666702</v>
      </c>
      <c r="F50" s="32">
        <v>0.51249999999999996</v>
      </c>
      <c r="G50" s="32">
        <v>0.53680555555555598</v>
      </c>
      <c r="H50" s="33">
        <v>0.69513888888888897</v>
      </c>
      <c r="I50" s="34">
        <f t="shared" si="17"/>
        <v>0.31666666666666593</v>
      </c>
      <c r="J50" s="34">
        <f t="shared" si="18"/>
        <v>0</v>
      </c>
      <c r="K50" s="35"/>
      <c r="L50" s="36"/>
      <c r="M50" s="40"/>
      <c r="N50" s="41"/>
      <c r="O50" s="41"/>
      <c r="P50" s="41"/>
    </row>
    <row r="51" spans="1:16" x14ac:dyDescent="0.2">
      <c r="A51" s="39"/>
      <c r="B51" s="38"/>
      <c r="C51" s="30">
        <f t="shared" si="1"/>
        <v>44238</v>
      </c>
      <c r="D51" s="37" t="str">
        <f t="shared" si="11"/>
        <v>Jeudi</v>
      </c>
      <c r="E51" s="32">
        <v>0.35416666666666702</v>
      </c>
      <c r="F51" s="32">
        <v>0.51249999999999996</v>
      </c>
      <c r="G51" s="32">
        <v>0.53680555555555598</v>
      </c>
      <c r="H51" s="33">
        <v>0.69513888888888897</v>
      </c>
      <c r="I51" s="34">
        <f t="shared" si="17"/>
        <v>0.31666666666666593</v>
      </c>
      <c r="J51" s="34">
        <f t="shared" si="18"/>
        <v>0</v>
      </c>
      <c r="K51" s="35"/>
      <c r="L51" s="36"/>
      <c r="M51" s="40"/>
      <c r="N51" s="41"/>
      <c r="O51" s="41"/>
      <c r="P51" s="41"/>
    </row>
    <row r="52" spans="1:16" x14ac:dyDescent="0.2">
      <c r="A52" s="39"/>
      <c r="B52" s="38"/>
      <c r="C52" s="30">
        <f t="shared" si="1"/>
        <v>44239</v>
      </c>
      <c r="D52" s="37" t="str">
        <f t="shared" si="11"/>
        <v>Vendredi</v>
      </c>
      <c r="E52" s="32"/>
      <c r="F52" s="32"/>
      <c r="G52" s="32"/>
      <c r="H52" s="33"/>
      <c r="I52" s="34"/>
      <c r="J52" s="34"/>
      <c r="K52" s="35"/>
      <c r="L52" s="36"/>
      <c r="M52" s="40"/>
      <c r="N52" s="41"/>
      <c r="O52" s="41"/>
      <c r="P52" s="41"/>
    </row>
    <row r="53" spans="1:16" x14ac:dyDescent="0.2">
      <c r="A53" s="39"/>
      <c r="B53" s="38"/>
      <c r="C53" s="30">
        <f t="shared" si="1"/>
        <v>44240</v>
      </c>
      <c r="D53" s="37" t="str">
        <f t="shared" si="11"/>
        <v>Samedi</v>
      </c>
      <c r="E53" s="32"/>
      <c r="F53" s="32"/>
      <c r="G53" s="32"/>
      <c r="H53" s="33"/>
      <c r="I53" s="34"/>
      <c r="J53" s="34" t="str">
        <f t="shared" ref="J53" si="19">IF(D53="Dimanche",SUM(J47:J51),"")</f>
        <v/>
      </c>
      <c r="K53" s="35"/>
      <c r="L53" s="36" t="str">
        <f t="shared" ref="L53" si="20">IF(D53="Dimanche",SUM(I47:I53),"")</f>
        <v/>
      </c>
      <c r="M53" s="40"/>
      <c r="N53" s="41"/>
      <c r="O53" s="41"/>
      <c r="P53" s="41"/>
    </row>
    <row r="54" spans="1:16" x14ac:dyDescent="0.2">
      <c r="A54" s="39"/>
      <c r="B54" s="38">
        <f t="shared" si="6"/>
        <v>7</v>
      </c>
      <c r="C54" s="30">
        <f t="shared" si="1"/>
        <v>44241</v>
      </c>
      <c r="D54" s="37" t="str">
        <f t="shared" si="11"/>
        <v>Dimanche</v>
      </c>
      <c r="E54" s="32">
        <v>0.35416666666666702</v>
      </c>
      <c r="F54" s="32">
        <v>0.51249999999999996</v>
      </c>
      <c r="G54" s="32">
        <v>0.53680555555555598</v>
      </c>
      <c r="H54" s="33">
        <v>0.69513888888888897</v>
      </c>
      <c r="I54" s="34">
        <f t="shared" ref="I54:I117" si="21">IF(F54-E54+(H54-G54)=0,"",F54-E54+(H54-G54))</f>
        <v>0.31666666666666593</v>
      </c>
      <c r="J54" s="34">
        <f t="shared" ref="J54:J117" si="22">IF(I54-$F$1&gt;0,I54-$F$1,0)</f>
        <v>0</v>
      </c>
      <c r="K54" s="35"/>
      <c r="L54" s="36"/>
      <c r="M54" s="40"/>
      <c r="N54" s="41"/>
      <c r="O54" s="41"/>
      <c r="P54" s="41"/>
    </row>
    <row r="55" spans="1:16" x14ac:dyDescent="0.2">
      <c r="A55" s="39"/>
      <c r="B55" s="38"/>
      <c r="C55" s="30">
        <f t="shared" si="1"/>
        <v>44242</v>
      </c>
      <c r="D55" s="37" t="str">
        <f t="shared" si="11"/>
        <v>Lundi</v>
      </c>
      <c r="E55" s="32">
        <v>0.35416666666666702</v>
      </c>
      <c r="F55" s="32">
        <v>0.51249999999999996</v>
      </c>
      <c r="G55" s="32">
        <v>0.53680555555555598</v>
      </c>
      <c r="H55" s="33">
        <v>0.69513888888888897</v>
      </c>
      <c r="I55" s="34">
        <f t="shared" si="21"/>
        <v>0.31666666666666593</v>
      </c>
      <c r="J55" s="34">
        <f t="shared" si="22"/>
        <v>0</v>
      </c>
      <c r="K55" s="35"/>
      <c r="L55" s="36"/>
      <c r="M55" s="40"/>
      <c r="N55" s="41"/>
      <c r="O55" s="41"/>
      <c r="P55" s="41"/>
    </row>
    <row r="56" spans="1:16" x14ac:dyDescent="0.2">
      <c r="A56" s="39"/>
      <c r="B56" s="38"/>
      <c r="C56" s="30">
        <f t="shared" si="1"/>
        <v>44243</v>
      </c>
      <c r="D56" s="37" t="str">
        <f t="shared" si="11"/>
        <v>Mardi</v>
      </c>
      <c r="E56" s="32">
        <v>0.35416666666666702</v>
      </c>
      <c r="F56" s="32">
        <v>0.51249999999999996</v>
      </c>
      <c r="G56" s="32">
        <v>0.53680555555555598</v>
      </c>
      <c r="H56" s="33">
        <v>0.69513888888888897</v>
      </c>
      <c r="I56" s="34">
        <f t="shared" si="21"/>
        <v>0.31666666666666593</v>
      </c>
      <c r="J56" s="34">
        <f t="shared" si="22"/>
        <v>0</v>
      </c>
      <c r="K56" s="35"/>
      <c r="L56" s="36"/>
      <c r="M56" s="40"/>
      <c r="N56" s="41"/>
      <c r="O56" s="41"/>
      <c r="P56" s="41"/>
    </row>
    <row r="57" spans="1:16" x14ac:dyDescent="0.2">
      <c r="A57" s="39"/>
      <c r="B57" s="38"/>
      <c r="C57" s="30">
        <f t="shared" si="1"/>
        <v>44244</v>
      </c>
      <c r="D57" s="37" t="str">
        <f t="shared" si="11"/>
        <v>Mercredi</v>
      </c>
      <c r="E57" s="32">
        <v>0.35416666666666702</v>
      </c>
      <c r="F57" s="32">
        <v>0.51249999999999996</v>
      </c>
      <c r="G57" s="32">
        <v>0.53680555555555598</v>
      </c>
      <c r="H57" s="33">
        <v>0.69513888888888897</v>
      </c>
      <c r="I57" s="34">
        <f t="shared" si="21"/>
        <v>0.31666666666666593</v>
      </c>
      <c r="J57" s="34">
        <f t="shared" si="22"/>
        <v>0</v>
      </c>
      <c r="K57" s="35"/>
      <c r="L57" s="36"/>
      <c r="M57" s="40"/>
      <c r="N57" s="41"/>
      <c r="O57" s="41"/>
      <c r="P57" s="41"/>
    </row>
    <row r="58" spans="1:16" x14ac:dyDescent="0.2">
      <c r="A58" s="39"/>
      <c r="B58" s="38"/>
      <c r="C58" s="30">
        <f t="shared" si="1"/>
        <v>44245</v>
      </c>
      <c r="D58" s="37" t="str">
        <f t="shared" si="11"/>
        <v>Jeudi</v>
      </c>
      <c r="E58" s="32">
        <v>0.35416666666666702</v>
      </c>
      <c r="F58" s="32">
        <v>0.51249999999999996</v>
      </c>
      <c r="G58" s="32">
        <v>0.53680555555555598</v>
      </c>
      <c r="H58" s="33">
        <v>0.69513888888888897</v>
      </c>
      <c r="I58" s="34">
        <f t="shared" si="21"/>
        <v>0.31666666666666593</v>
      </c>
      <c r="J58" s="34">
        <f t="shared" si="22"/>
        <v>0</v>
      </c>
      <c r="K58" s="35"/>
      <c r="L58" s="36"/>
      <c r="M58" s="40"/>
      <c r="N58" s="41"/>
      <c r="O58" s="41"/>
      <c r="P58" s="41"/>
    </row>
    <row r="59" spans="1:16" x14ac:dyDescent="0.2">
      <c r="A59" s="39"/>
      <c r="B59" s="38"/>
      <c r="C59" s="30">
        <f t="shared" si="1"/>
        <v>44246</v>
      </c>
      <c r="D59" s="37" t="str">
        <f t="shared" si="11"/>
        <v>Vendredi</v>
      </c>
      <c r="E59" s="32"/>
      <c r="F59" s="32"/>
      <c r="G59" s="32"/>
      <c r="H59" s="33"/>
      <c r="I59" s="34"/>
      <c r="J59" s="34"/>
      <c r="K59" s="35"/>
      <c r="L59" s="36"/>
      <c r="M59" s="40"/>
      <c r="N59" s="41"/>
      <c r="O59" s="41"/>
      <c r="P59" s="41"/>
    </row>
    <row r="60" spans="1:16" x14ac:dyDescent="0.2">
      <c r="A60" s="39"/>
      <c r="B60" s="38"/>
      <c r="C60" s="30">
        <f t="shared" si="1"/>
        <v>44247</v>
      </c>
      <c r="D60" s="37" t="str">
        <f t="shared" si="11"/>
        <v>Samedi</v>
      </c>
      <c r="E60" s="32"/>
      <c r="F60" s="32"/>
      <c r="G60" s="32"/>
      <c r="H60" s="33"/>
      <c r="I60" s="34"/>
      <c r="J60" s="34" t="str">
        <f t="shared" ref="J60" si="23">IF(D60="Dimanche",SUM(J54:J58),"")</f>
        <v/>
      </c>
      <c r="K60" s="35"/>
      <c r="L60" s="36" t="str">
        <f t="shared" ref="L60" si="24">IF(D60="Dimanche",SUM(I54:I60),"")</f>
        <v/>
      </c>
      <c r="M60" s="40"/>
      <c r="N60" s="41"/>
      <c r="O60" s="41"/>
      <c r="P60" s="41"/>
    </row>
    <row r="61" spans="1:16" x14ac:dyDescent="0.2">
      <c r="A61" s="39"/>
      <c r="B61" s="38">
        <f t="shared" si="6"/>
        <v>8</v>
      </c>
      <c r="C61" s="30">
        <f t="shared" si="1"/>
        <v>44248</v>
      </c>
      <c r="D61" s="37" t="str">
        <f t="shared" si="11"/>
        <v>Dimanche</v>
      </c>
      <c r="E61" s="32">
        <v>0.35416666666666702</v>
      </c>
      <c r="F61" s="32">
        <v>0.51249999999999996</v>
      </c>
      <c r="G61" s="32">
        <v>0.53680555555555598</v>
      </c>
      <c r="H61" s="33">
        <v>0.69513888888888897</v>
      </c>
      <c r="I61" s="34">
        <f t="shared" ref="I61:I124" si="25">IF(F61-E61+(H61-G61)=0,"",F61-E61+(H61-G61))</f>
        <v>0.31666666666666593</v>
      </c>
      <c r="J61" s="34">
        <f t="shared" ref="J61:J124" si="26">IF(I61-$F$1&gt;0,I61-$F$1,0)</f>
        <v>0</v>
      </c>
      <c r="K61" s="35"/>
      <c r="L61" s="36"/>
      <c r="M61" s="40"/>
      <c r="N61" s="41"/>
      <c r="O61" s="41"/>
      <c r="P61" s="41"/>
    </row>
    <row r="62" spans="1:16" x14ac:dyDescent="0.2">
      <c r="A62" s="39"/>
      <c r="B62" s="38"/>
      <c r="C62" s="30">
        <f t="shared" si="1"/>
        <v>44249</v>
      </c>
      <c r="D62" s="37" t="str">
        <f t="shared" si="11"/>
        <v>Lundi</v>
      </c>
      <c r="E62" s="32">
        <v>0.35416666666666702</v>
      </c>
      <c r="F62" s="32">
        <v>0.51249999999999996</v>
      </c>
      <c r="G62" s="32">
        <v>0.53680555555555598</v>
      </c>
      <c r="H62" s="33">
        <v>0.69513888888888897</v>
      </c>
      <c r="I62" s="34">
        <f t="shared" si="25"/>
        <v>0.31666666666666593</v>
      </c>
      <c r="J62" s="34">
        <f t="shared" si="26"/>
        <v>0</v>
      </c>
      <c r="K62" s="35"/>
      <c r="L62" s="36"/>
      <c r="M62" s="40"/>
      <c r="N62" s="41"/>
      <c r="O62" s="41"/>
      <c r="P62" s="41"/>
    </row>
    <row r="63" spans="1:16" x14ac:dyDescent="0.2">
      <c r="A63" s="39"/>
      <c r="B63" s="38"/>
      <c r="C63" s="30">
        <f t="shared" si="1"/>
        <v>44250</v>
      </c>
      <c r="D63" s="37" t="str">
        <f t="shared" si="11"/>
        <v>Mardi</v>
      </c>
      <c r="E63" s="32">
        <v>0.35416666666666702</v>
      </c>
      <c r="F63" s="32">
        <v>0.51249999999999996</v>
      </c>
      <c r="G63" s="32">
        <v>0.53680555555555598</v>
      </c>
      <c r="H63" s="33">
        <v>0.69513888888888897</v>
      </c>
      <c r="I63" s="34">
        <f t="shared" si="25"/>
        <v>0.31666666666666593</v>
      </c>
      <c r="J63" s="34">
        <f t="shared" si="26"/>
        <v>0</v>
      </c>
      <c r="K63" s="35"/>
      <c r="L63" s="36"/>
      <c r="M63" s="40"/>
      <c r="N63" s="41"/>
      <c r="O63" s="41"/>
      <c r="P63" s="41"/>
    </row>
    <row r="64" spans="1:16" x14ac:dyDescent="0.2">
      <c r="A64" s="39"/>
      <c r="B64" s="38"/>
      <c r="C64" s="30">
        <f t="shared" si="1"/>
        <v>44251</v>
      </c>
      <c r="D64" s="37" t="str">
        <f t="shared" si="11"/>
        <v>Mercredi</v>
      </c>
      <c r="E64" s="32">
        <v>0.35416666666666702</v>
      </c>
      <c r="F64" s="32">
        <v>0.51249999999999996</v>
      </c>
      <c r="G64" s="32">
        <v>0.53680555555555598</v>
      </c>
      <c r="H64" s="33">
        <v>0.69513888888888897</v>
      </c>
      <c r="I64" s="34">
        <f t="shared" si="25"/>
        <v>0.31666666666666593</v>
      </c>
      <c r="J64" s="34">
        <f t="shared" si="26"/>
        <v>0</v>
      </c>
      <c r="K64" s="35"/>
      <c r="L64" s="36"/>
      <c r="M64" s="40"/>
      <c r="N64" s="41"/>
      <c r="O64" s="41"/>
      <c r="P64" s="41"/>
    </row>
    <row r="65" spans="1:16" x14ac:dyDescent="0.2">
      <c r="A65" s="39"/>
      <c r="B65" s="38"/>
      <c r="C65" s="30">
        <f t="shared" si="1"/>
        <v>44252</v>
      </c>
      <c r="D65" s="37" t="str">
        <f t="shared" si="11"/>
        <v>Jeudi</v>
      </c>
      <c r="E65" s="32">
        <v>0.35416666666666702</v>
      </c>
      <c r="F65" s="32">
        <v>0.51249999999999996</v>
      </c>
      <c r="G65" s="32">
        <v>0.53680555555555598</v>
      </c>
      <c r="H65" s="33">
        <v>0.69513888888888897</v>
      </c>
      <c r="I65" s="34">
        <f t="shared" si="25"/>
        <v>0.31666666666666593</v>
      </c>
      <c r="J65" s="34">
        <f t="shared" si="26"/>
        <v>0</v>
      </c>
      <c r="K65" s="35"/>
      <c r="L65" s="36"/>
      <c r="M65" s="40"/>
      <c r="N65" s="41"/>
      <c r="O65" s="41"/>
      <c r="P65" s="41"/>
    </row>
    <row r="66" spans="1:16" x14ac:dyDescent="0.2">
      <c r="A66" s="39"/>
      <c r="B66" s="38"/>
      <c r="C66" s="30">
        <f t="shared" si="1"/>
        <v>44253</v>
      </c>
      <c r="D66" s="37" t="str">
        <f t="shared" si="11"/>
        <v>Vendredi</v>
      </c>
      <c r="E66" s="32"/>
      <c r="F66" s="32"/>
      <c r="G66" s="32"/>
      <c r="H66" s="33"/>
      <c r="I66" s="34"/>
      <c r="J66" s="34"/>
      <c r="K66" s="35"/>
      <c r="L66" s="36"/>
      <c r="M66" s="40"/>
      <c r="N66" s="41"/>
      <c r="O66" s="41"/>
      <c r="P66" s="41"/>
    </row>
    <row r="67" spans="1:16" x14ac:dyDescent="0.2">
      <c r="A67" s="39"/>
      <c r="B67" s="38"/>
      <c r="C67" s="30">
        <f t="shared" si="1"/>
        <v>44254</v>
      </c>
      <c r="D67" s="37" t="str">
        <f t="shared" si="11"/>
        <v>Samedi</v>
      </c>
      <c r="E67" s="32"/>
      <c r="F67" s="32"/>
      <c r="G67" s="32"/>
      <c r="H67" s="33"/>
      <c r="I67" s="34"/>
      <c r="J67" s="34" t="str">
        <f t="shared" ref="J67" si="27">IF(D67="Dimanche",SUM(J61:J65),"")</f>
        <v/>
      </c>
      <c r="K67" s="35"/>
      <c r="L67" s="36" t="str">
        <f t="shared" ref="L67" si="28">IF(D67="Dimanche",SUM(I61:I67),"")</f>
        <v/>
      </c>
      <c r="M67" s="40"/>
      <c r="N67" s="41"/>
      <c r="O67" s="41"/>
      <c r="P67" s="41"/>
    </row>
    <row r="68" spans="1:16" x14ac:dyDescent="0.2">
      <c r="A68" s="39"/>
      <c r="B68" s="38">
        <f t="shared" si="6"/>
        <v>9</v>
      </c>
      <c r="C68" s="30">
        <f t="shared" si="1"/>
        <v>44255</v>
      </c>
      <c r="D68" s="37" t="str">
        <f t="shared" si="11"/>
        <v>Dimanche</v>
      </c>
      <c r="E68" s="32">
        <v>0.35416666666666702</v>
      </c>
      <c r="F68" s="32">
        <v>0.51249999999999996</v>
      </c>
      <c r="G68" s="32">
        <v>0.53680555555555598</v>
      </c>
      <c r="H68" s="33">
        <v>0.69513888888888897</v>
      </c>
      <c r="I68" s="34">
        <f t="shared" ref="I68:I131" si="29">IF(F68-E68+(H68-G68)=0,"",F68-E68+(H68-G68))</f>
        <v>0.31666666666666593</v>
      </c>
      <c r="J68" s="34">
        <f t="shared" ref="J68:J131" si="30">IF(I68-$F$1&gt;0,I68-$F$1,0)</f>
        <v>0</v>
      </c>
      <c r="K68" s="35"/>
      <c r="L68" s="36"/>
      <c r="M68" s="40"/>
      <c r="N68" s="41"/>
      <c r="O68" s="41"/>
      <c r="P68" s="41"/>
    </row>
    <row r="69" spans="1:16" x14ac:dyDescent="0.2">
      <c r="A69" s="39" t="str">
        <f t="shared" si="14"/>
        <v>MARS</v>
      </c>
      <c r="B69" s="38"/>
      <c r="C69" s="30">
        <f t="shared" si="1"/>
        <v>44256</v>
      </c>
      <c r="D69" s="37" t="str">
        <f t="shared" si="11"/>
        <v>Lundi</v>
      </c>
      <c r="E69" s="32">
        <v>0.35416666666666702</v>
      </c>
      <c r="F69" s="32">
        <v>0.51249999999999996</v>
      </c>
      <c r="G69" s="32">
        <v>0.53680555555555598</v>
      </c>
      <c r="H69" s="33">
        <v>0.69513888888888897</v>
      </c>
      <c r="I69" s="34">
        <f t="shared" si="29"/>
        <v>0.31666666666666593</v>
      </c>
      <c r="J69" s="34">
        <f t="shared" si="30"/>
        <v>0</v>
      </c>
      <c r="K69" s="35"/>
      <c r="L69" s="36"/>
      <c r="M69" s="41">
        <f>IF(A69="mars",SUM(J69:J99),"")</f>
        <v>0</v>
      </c>
      <c r="N69" s="41"/>
      <c r="O69" s="41"/>
      <c r="P69" s="41"/>
    </row>
    <row r="70" spans="1:16" x14ac:dyDescent="0.2">
      <c r="A70" s="39"/>
      <c r="B70" s="38"/>
      <c r="C70" s="30">
        <f t="shared" si="1"/>
        <v>44257</v>
      </c>
      <c r="D70" s="37" t="str">
        <f t="shared" si="11"/>
        <v>Mardi</v>
      </c>
      <c r="E70" s="32">
        <v>0.35416666666666702</v>
      </c>
      <c r="F70" s="32">
        <v>0.51249999999999996</v>
      </c>
      <c r="G70" s="32">
        <v>0.53680555555555598</v>
      </c>
      <c r="H70" s="33">
        <v>0.69513888888888897</v>
      </c>
      <c r="I70" s="34">
        <f t="shared" si="29"/>
        <v>0.31666666666666593</v>
      </c>
      <c r="J70" s="34">
        <f t="shared" si="30"/>
        <v>0</v>
      </c>
      <c r="K70" s="35"/>
      <c r="L70" s="36"/>
      <c r="M70" s="41"/>
      <c r="N70" s="41"/>
      <c r="O70" s="41"/>
      <c r="P70" s="41"/>
    </row>
    <row r="71" spans="1:16" x14ac:dyDescent="0.2">
      <c r="A71" s="39"/>
      <c r="B71" s="38"/>
      <c r="C71" s="30">
        <f t="shared" si="1"/>
        <v>44258</v>
      </c>
      <c r="D71" s="37" t="str">
        <f t="shared" si="11"/>
        <v>Mercredi</v>
      </c>
      <c r="E71" s="32">
        <v>0.35416666666666702</v>
      </c>
      <c r="F71" s="32">
        <v>0.51249999999999996</v>
      </c>
      <c r="G71" s="32">
        <v>0.53680555555555598</v>
      </c>
      <c r="H71" s="33">
        <v>0.69513888888888897</v>
      </c>
      <c r="I71" s="34">
        <f t="shared" si="29"/>
        <v>0.31666666666666593</v>
      </c>
      <c r="J71" s="34">
        <f t="shared" si="30"/>
        <v>0</v>
      </c>
      <c r="K71" s="35"/>
      <c r="L71" s="36"/>
      <c r="M71" s="41"/>
      <c r="N71" s="41"/>
      <c r="O71" s="41"/>
      <c r="P71" s="41"/>
    </row>
    <row r="72" spans="1:16" x14ac:dyDescent="0.2">
      <c r="A72" s="39"/>
      <c r="B72" s="38"/>
      <c r="C72" s="30">
        <f t="shared" si="1"/>
        <v>44259</v>
      </c>
      <c r="D72" s="37" t="str">
        <f t="shared" si="11"/>
        <v>Jeudi</v>
      </c>
      <c r="E72" s="32">
        <v>0.35416666666666702</v>
      </c>
      <c r="F72" s="32">
        <v>0.51249999999999996</v>
      </c>
      <c r="G72" s="32">
        <v>0.53680555555555598</v>
      </c>
      <c r="H72" s="33">
        <v>0.69513888888888897</v>
      </c>
      <c r="I72" s="34">
        <f t="shared" si="29"/>
        <v>0.31666666666666593</v>
      </c>
      <c r="J72" s="34">
        <f t="shared" si="30"/>
        <v>0</v>
      </c>
      <c r="K72" s="35"/>
      <c r="L72" s="36"/>
      <c r="M72" s="41"/>
      <c r="N72" s="41"/>
      <c r="O72" s="41"/>
      <c r="P72" s="41"/>
    </row>
    <row r="73" spans="1:16" x14ac:dyDescent="0.2">
      <c r="A73" s="39"/>
      <c r="B73" s="38"/>
      <c r="C73" s="30">
        <f t="shared" si="1"/>
        <v>44260</v>
      </c>
      <c r="D73" s="37" t="str">
        <f t="shared" si="11"/>
        <v>Vendredi</v>
      </c>
      <c r="E73" s="32"/>
      <c r="F73" s="32"/>
      <c r="G73" s="32"/>
      <c r="H73" s="33"/>
      <c r="I73" s="34"/>
      <c r="J73" s="34"/>
      <c r="K73" s="35"/>
      <c r="L73" s="36"/>
      <c r="M73" s="41"/>
      <c r="N73" s="41"/>
      <c r="O73" s="41"/>
      <c r="P73" s="41"/>
    </row>
    <row r="74" spans="1:16" x14ac:dyDescent="0.2">
      <c r="A74" s="39"/>
      <c r="B74" s="38"/>
      <c r="C74" s="30">
        <f t="shared" si="1"/>
        <v>44261</v>
      </c>
      <c r="D74" s="37" t="str">
        <f t="shared" si="11"/>
        <v>Samedi</v>
      </c>
      <c r="E74" s="32"/>
      <c r="F74" s="32"/>
      <c r="G74" s="32"/>
      <c r="H74" s="33"/>
      <c r="I74" s="34"/>
      <c r="J74" s="34" t="str">
        <f t="shared" ref="J74" si="31">IF(D74="Dimanche",SUM(J68:J72),"")</f>
        <v/>
      </c>
      <c r="K74" s="35"/>
      <c r="L74" s="36" t="str">
        <f t="shared" ref="L74" si="32">IF(D74="Dimanche",SUM(I68:I74),"")</f>
        <v/>
      </c>
      <c r="M74" s="41"/>
      <c r="N74" s="41"/>
      <c r="O74" s="41"/>
      <c r="P74" s="41"/>
    </row>
    <row r="75" spans="1:16" x14ac:dyDescent="0.2">
      <c r="A75" s="39"/>
      <c r="B75" s="38">
        <f t="shared" ref="B75:B138" si="33">WEEKNUM(C75,2)</f>
        <v>10</v>
      </c>
      <c r="C75" s="30">
        <f t="shared" ref="C75:C138" si="34">IF(ISERROR(IF((C74+1)&lt;=$C$6,(C74+1),"")),"",IF((C74+1)&lt;=$C$6,(C74+1),""))</f>
        <v>44262</v>
      </c>
      <c r="D75" s="37" t="str">
        <f t="shared" si="11"/>
        <v>Dimanche</v>
      </c>
      <c r="E75" s="32">
        <v>0.35416666666666702</v>
      </c>
      <c r="F75" s="32">
        <v>0.51249999999999996</v>
      </c>
      <c r="G75" s="32">
        <v>0.53680555555555598</v>
      </c>
      <c r="H75" s="33">
        <v>0.69513888888888897</v>
      </c>
      <c r="I75" s="34">
        <f t="shared" ref="I75:I138" si="35">IF(F75-E75+(H75-G75)=0,"",F75-E75+(H75-G75))</f>
        <v>0.31666666666666593</v>
      </c>
      <c r="J75" s="34">
        <f t="shared" ref="J75:J138" si="36">IF(I75-$F$1&gt;0,I75-$F$1,0)</f>
        <v>0</v>
      </c>
      <c r="K75" s="35"/>
      <c r="L75" s="36"/>
      <c r="M75" s="41"/>
      <c r="N75" s="41"/>
      <c r="O75" s="41"/>
      <c r="P75" s="41"/>
    </row>
    <row r="76" spans="1:16" x14ac:dyDescent="0.2">
      <c r="A76" s="39"/>
      <c r="B76" s="38"/>
      <c r="C76" s="30">
        <f t="shared" si="34"/>
        <v>44263</v>
      </c>
      <c r="D76" s="37" t="str">
        <f t="shared" si="11"/>
        <v>Lundi</v>
      </c>
      <c r="E76" s="32">
        <v>0.35416666666666702</v>
      </c>
      <c r="F76" s="32">
        <v>0.51249999999999996</v>
      </c>
      <c r="G76" s="32">
        <v>0.53680555555555598</v>
      </c>
      <c r="H76" s="33">
        <v>0.69513888888888897</v>
      </c>
      <c r="I76" s="34">
        <f t="shared" si="35"/>
        <v>0.31666666666666593</v>
      </c>
      <c r="J76" s="34">
        <f t="shared" si="36"/>
        <v>0</v>
      </c>
      <c r="K76" s="35"/>
      <c r="L76" s="36"/>
      <c r="M76" s="41"/>
      <c r="N76" s="41"/>
      <c r="O76" s="41"/>
      <c r="P76" s="41"/>
    </row>
    <row r="77" spans="1:16" x14ac:dyDescent="0.2">
      <c r="A77" s="39"/>
      <c r="B77" s="38"/>
      <c r="C77" s="30">
        <f t="shared" si="34"/>
        <v>44264</v>
      </c>
      <c r="D77" s="37" t="str">
        <f t="shared" si="11"/>
        <v>Mardi</v>
      </c>
      <c r="E77" s="32">
        <v>0.35416666666666702</v>
      </c>
      <c r="F77" s="32">
        <v>0.51249999999999996</v>
      </c>
      <c r="G77" s="32">
        <v>0.53680555555555598</v>
      </c>
      <c r="H77" s="33">
        <v>0.69513888888888897</v>
      </c>
      <c r="I77" s="34">
        <f t="shared" si="35"/>
        <v>0.31666666666666593</v>
      </c>
      <c r="J77" s="34">
        <f t="shared" si="36"/>
        <v>0</v>
      </c>
      <c r="K77" s="35"/>
      <c r="L77" s="36"/>
      <c r="M77" s="41"/>
      <c r="N77" s="41"/>
      <c r="O77" s="41"/>
      <c r="P77" s="41"/>
    </row>
    <row r="78" spans="1:16" x14ac:dyDescent="0.2">
      <c r="A78" s="39"/>
      <c r="B78" s="38"/>
      <c r="C78" s="30">
        <f t="shared" si="34"/>
        <v>44265</v>
      </c>
      <c r="D78" s="37" t="str">
        <f t="shared" si="11"/>
        <v>Mercredi</v>
      </c>
      <c r="E78" s="32">
        <v>0.35416666666666702</v>
      </c>
      <c r="F78" s="32">
        <v>0.51249999999999996</v>
      </c>
      <c r="G78" s="32">
        <v>0.53680555555555598</v>
      </c>
      <c r="H78" s="33">
        <v>0.69513888888888897</v>
      </c>
      <c r="I78" s="34">
        <f t="shared" si="35"/>
        <v>0.31666666666666593</v>
      </c>
      <c r="J78" s="34">
        <f t="shared" si="36"/>
        <v>0</v>
      </c>
      <c r="K78" s="35"/>
      <c r="L78" s="36"/>
      <c r="M78" s="41"/>
      <c r="N78" s="41"/>
      <c r="O78" s="41"/>
      <c r="P78" s="41"/>
    </row>
    <row r="79" spans="1:16" x14ac:dyDescent="0.2">
      <c r="A79" s="39"/>
      <c r="B79" s="38"/>
      <c r="C79" s="30">
        <f t="shared" si="34"/>
        <v>44266</v>
      </c>
      <c r="D79" s="37" t="str">
        <f t="shared" si="11"/>
        <v>Jeudi</v>
      </c>
      <c r="E79" s="32">
        <v>0.35416666666666702</v>
      </c>
      <c r="F79" s="32">
        <v>0.51249999999999996</v>
      </c>
      <c r="G79" s="32">
        <v>0.53680555555555598</v>
      </c>
      <c r="H79" s="33">
        <v>0.69513888888888897</v>
      </c>
      <c r="I79" s="34">
        <f t="shared" si="35"/>
        <v>0.31666666666666593</v>
      </c>
      <c r="J79" s="34">
        <f t="shared" si="36"/>
        <v>0</v>
      </c>
      <c r="K79" s="35"/>
      <c r="L79" s="36"/>
      <c r="M79" s="41"/>
      <c r="N79" s="41"/>
      <c r="O79" s="41"/>
      <c r="P79" s="41"/>
    </row>
    <row r="80" spans="1:16" x14ac:dyDescent="0.2">
      <c r="A80" s="39"/>
      <c r="B80" s="38"/>
      <c r="C80" s="30">
        <f t="shared" si="34"/>
        <v>44267</v>
      </c>
      <c r="D80" s="37" t="str">
        <f t="shared" si="11"/>
        <v>Vendredi</v>
      </c>
      <c r="E80" s="32"/>
      <c r="F80" s="32"/>
      <c r="G80" s="32"/>
      <c r="H80" s="33"/>
      <c r="I80" s="34"/>
      <c r="J80" s="34"/>
      <c r="K80" s="35"/>
      <c r="L80" s="36"/>
      <c r="M80" s="41"/>
      <c r="N80" s="41"/>
      <c r="O80" s="41"/>
      <c r="P80" s="41"/>
    </row>
    <row r="81" spans="1:16" x14ac:dyDescent="0.2">
      <c r="A81" s="39"/>
      <c r="B81" s="38"/>
      <c r="C81" s="30">
        <f t="shared" si="34"/>
        <v>44268</v>
      </c>
      <c r="D81" s="37" t="str">
        <f t="shared" si="11"/>
        <v>Samedi</v>
      </c>
      <c r="E81" s="32"/>
      <c r="F81" s="32"/>
      <c r="G81" s="32"/>
      <c r="H81" s="33"/>
      <c r="I81" s="34"/>
      <c r="J81" s="34" t="str">
        <f t="shared" ref="J81" si="37">IF(D81="Dimanche",SUM(J75:J79),"")</f>
        <v/>
      </c>
      <c r="K81" s="35"/>
      <c r="L81" s="36" t="str">
        <f t="shared" ref="L81" si="38">IF(D81="Dimanche",SUM(I75:I81),"")</f>
        <v/>
      </c>
      <c r="M81" s="41"/>
      <c r="N81" s="41"/>
      <c r="O81" s="41"/>
      <c r="P81" s="41"/>
    </row>
    <row r="82" spans="1:16" x14ac:dyDescent="0.2">
      <c r="A82" s="39"/>
      <c r="B82" s="38">
        <f t="shared" si="33"/>
        <v>11</v>
      </c>
      <c r="C82" s="30">
        <f t="shared" si="34"/>
        <v>44269</v>
      </c>
      <c r="D82" s="37" t="str">
        <f t="shared" si="11"/>
        <v>Dimanche</v>
      </c>
      <c r="E82" s="32">
        <v>0.35416666666666702</v>
      </c>
      <c r="F82" s="32">
        <v>0.51249999999999996</v>
      </c>
      <c r="G82" s="32">
        <v>0.53680555555555598</v>
      </c>
      <c r="H82" s="33">
        <v>0.69513888888888897</v>
      </c>
      <c r="I82" s="34">
        <f t="shared" ref="I82:I145" si="39">IF(F82-E82+(H82-G82)=0,"",F82-E82+(H82-G82))</f>
        <v>0.31666666666666593</v>
      </c>
      <c r="J82" s="34">
        <f t="shared" ref="J82:J145" si="40">IF(I82-$F$1&gt;0,I82-$F$1,0)</f>
        <v>0</v>
      </c>
      <c r="K82" s="35"/>
      <c r="L82" s="36"/>
      <c r="M82" s="41"/>
      <c r="N82" s="41"/>
      <c r="O82" s="41"/>
      <c r="P82" s="41"/>
    </row>
    <row r="83" spans="1:16" x14ac:dyDescent="0.2">
      <c r="A83" s="39"/>
      <c r="B83" s="38"/>
      <c r="C83" s="30">
        <f t="shared" si="34"/>
        <v>44270</v>
      </c>
      <c r="D83" s="37" t="str">
        <f t="shared" si="11"/>
        <v>Lundi</v>
      </c>
      <c r="E83" s="32">
        <v>0.35416666666666702</v>
      </c>
      <c r="F83" s="32">
        <v>0.51249999999999996</v>
      </c>
      <c r="G83" s="32">
        <v>0.53680555555555598</v>
      </c>
      <c r="H83" s="33">
        <v>0.69513888888888897</v>
      </c>
      <c r="I83" s="34">
        <f t="shared" si="39"/>
        <v>0.31666666666666593</v>
      </c>
      <c r="J83" s="34">
        <f t="shared" si="40"/>
        <v>0</v>
      </c>
      <c r="K83" s="35"/>
      <c r="L83" s="36"/>
      <c r="M83" s="41"/>
      <c r="N83" s="41"/>
      <c r="O83" s="41"/>
      <c r="P83" s="41"/>
    </row>
    <row r="84" spans="1:16" x14ac:dyDescent="0.2">
      <c r="A84" s="39"/>
      <c r="B84" s="38"/>
      <c r="C84" s="30">
        <f t="shared" si="34"/>
        <v>44271</v>
      </c>
      <c r="D84" s="37" t="str">
        <f t="shared" si="11"/>
        <v>Mardi</v>
      </c>
      <c r="E84" s="32">
        <v>0.35416666666666702</v>
      </c>
      <c r="F84" s="32">
        <v>0.51249999999999996</v>
      </c>
      <c r="G84" s="32">
        <v>0.53680555555555598</v>
      </c>
      <c r="H84" s="33">
        <v>0.69513888888888897</v>
      </c>
      <c r="I84" s="34">
        <f t="shared" si="39"/>
        <v>0.31666666666666593</v>
      </c>
      <c r="J84" s="34">
        <f t="shared" si="40"/>
        <v>0</v>
      </c>
      <c r="K84" s="35"/>
      <c r="L84" s="36"/>
      <c r="M84" s="41"/>
      <c r="N84" s="41"/>
      <c r="O84" s="41"/>
      <c r="P84" s="41"/>
    </row>
    <row r="85" spans="1:16" x14ac:dyDescent="0.2">
      <c r="A85" s="39"/>
      <c r="B85" s="38"/>
      <c r="C85" s="30">
        <f t="shared" si="34"/>
        <v>44272</v>
      </c>
      <c r="D85" s="37" t="str">
        <f t="shared" si="11"/>
        <v>Mercredi</v>
      </c>
      <c r="E85" s="32">
        <v>0.35416666666666702</v>
      </c>
      <c r="F85" s="32">
        <v>0.51249999999999996</v>
      </c>
      <c r="G85" s="32">
        <v>0.53680555555555598</v>
      </c>
      <c r="H85" s="33">
        <v>0.69513888888888897</v>
      </c>
      <c r="I85" s="34">
        <f t="shared" si="39"/>
        <v>0.31666666666666593</v>
      </c>
      <c r="J85" s="34">
        <f t="shared" si="40"/>
        <v>0</v>
      </c>
      <c r="K85" s="35"/>
      <c r="L85" s="36"/>
      <c r="M85" s="41"/>
      <c r="N85" s="41"/>
      <c r="O85" s="41"/>
      <c r="P85" s="41"/>
    </row>
    <row r="86" spans="1:16" x14ac:dyDescent="0.2">
      <c r="A86" s="39"/>
      <c r="B86" s="38"/>
      <c r="C86" s="30">
        <f t="shared" si="34"/>
        <v>44273</v>
      </c>
      <c r="D86" s="37" t="str">
        <f t="shared" si="11"/>
        <v>Jeudi</v>
      </c>
      <c r="E86" s="32">
        <v>0.35416666666666702</v>
      </c>
      <c r="F86" s="32">
        <v>0.51249999999999996</v>
      </c>
      <c r="G86" s="32">
        <v>0.53680555555555598</v>
      </c>
      <c r="H86" s="33">
        <v>0.69513888888888897</v>
      </c>
      <c r="I86" s="34">
        <f t="shared" si="39"/>
        <v>0.31666666666666593</v>
      </c>
      <c r="J86" s="34">
        <f t="shared" si="40"/>
        <v>0</v>
      </c>
      <c r="K86" s="35"/>
      <c r="L86" s="36"/>
      <c r="M86" s="41"/>
      <c r="N86" s="41"/>
      <c r="O86" s="41"/>
      <c r="P86" s="41"/>
    </row>
    <row r="87" spans="1:16" x14ac:dyDescent="0.2">
      <c r="A87" s="39"/>
      <c r="B87" s="38"/>
      <c r="C87" s="30">
        <f t="shared" si="34"/>
        <v>44274</v>
      </c>
      <c r="D87" s="37" t="str">
        <f t="shared" si="11"/>
        <v>Vendredi</v>
      </c>
      <c r="E87" s="32"/>
      <c r="F87" s="32"/>
      <c r="G87" s="32"/>
      <c r="H87" s="33"/>
      <c r="I87" s="34"/>
      <c r="J87" s="34"/>
      <c r="K87" s="35"/>
      <c r="L87" s="36"/>
      <c r="M87" s="41"/>
      <c r="N87" s="41"/>
      <c r="O87" s="41"/>
      <c r="P87" s="41"/>
    </row>
    <row r="88" spans="1:16" x14ac:dyDescent="0.2">
      <c r="A88" s="39"/>
      <c r="B88" s="38"/>
      <c r="C88" s="30">
        <f t="shared" si="34"/>
        <v>44275</v>
      </c>
      <c r="D88" s="37" t="str">
        <f t="shared" si="11"/>
        <v>Samedi</v>
      </c>
      <c r="E88" s="32"/>
      <c r="F88" s="32"/>
      <c r="G88" s="32"/>
      <c r="H88" s="33"/>
      <c r="I88" s="34"/>
      <c r="J88" s="34" t="str">
        <f t="shared" ref="J88" si="41">IF(D88="Dimanche",SUM(J82:J86),"")</f>
        <v/>
      </c>
      <c r="K88" s="35"/>
      <c r="L88" s="36" t="str">
        <f t="shared" ref="L88" si="42">IF(D88="Dimanche",SUM(I82:I88),"")</f>
        <v/>
      </c>
      <c r="M88" s="41"/>
      <c r="N88" s="41"/>
      <c r="O88" s="41"/>
      <c r="P88" s="41"/>
    </row>
    <row r="89" spans="1:16" x14ac:dyDescent="0.2">
      <c r="A89" s="39"/>
      <c r="B89" s="38">
        <f t="shared" si="33"/>
        <v>12</v>
      </c>
      <c r="C89" s="30">
        <f t="shared" si="34"/>
        <v>44276</v>
      </c>
      <c r="D89" s="37" t="str">
        <f t="shared" si="11"/>
        <v>Dimanche</v>
      </c>
      <c r="E89" s="32">
        <v>0.35416666666666702</v>
      </c>
      <c r="F89" s="32">
        <v>0.51249999999999996</v>
      </c>
      <c r="G89" s="32">
        <v>0.53680555555555598</v>
      </c>
      <c r="H89" s="33">
        <v>0.69513888888888897</v>
      </c>
      <c r="I89" s="34">
        <f t="shared" ref="I89:I152" si="43">IF(F89-E89+(H89-G89)=0,"",F89-E89+(H89-G89))</f>
        <v>0.31666666666666593</v>
      </c>
      <c r="J89" s="34">
        <f t="shared" ref="J89:J152" si="44">IF(I89-$F$1&gt;0,I89-$F$1,0)</f>
        <v>0</v>
      </c>
      <c r="K89" s="35"/>
      <c r="L89" s="36"/>
      <c r="M89" s="41"/>
      <c r="N89" s="41"/>
      <c r="O89" s="41"/>
      <c r="P89" s="41"/>
    </row>
    <row r="90" spans="1:16" x14ac:dyDescent="0.2">
      <c r="A90" s="39"/>
      <c r="B90" s="38"/>
      <c r="C90" s="30">
        <f t="shared" si="34"/>
        <v>44277</v>
      </c>
      <c r="D90" s="37" t="str">
        <f t="shared" si="11"/>
        <v>Lundi</v>
      </c>
      <c r="E90" s="32">
        <v>0.35416666666666702</v>
      </c>
      <c r="F90" s="32">
        <v>0.51249999999999996</v>
      </c>
      <c r="G90" s="32">
        <v>0.53680555555555598</v>
      </c>
      <c r="H90" s="33">
        <v>0.69513888888888897</v>
      </c>
      <c r="I90" s="34">
        <f t="shared" si="43"/>
        <v>0.31666666666666593</v>
      </c>
      <c r="J90" s="34">
        <f t="shared" si="44"/>
        <v>0</v>
      </c>
      <c r="K90" s="35"/>
      <c r="L90" s="36"/>
      <c r="M90" s="41"/>
      <c r="N90" s="41"/>
      <c r="O90" s="41"/>
      <c r="P90" s="41"/>
    </row>
    <row r="91" spans="1:16" x14ac:dyDescent="0.2">
      <c r="A91" s="39"/>
      <c r="B91" s="38"/>
      <c r="C91" s="30">
        <f t="shared" si="34"/>
        <v>44278</v>
      </c>
      <c r="D91" s="37" t="str">
        <f t="shared" si="11"/>
        <v>Mardi</v>
      </c>
      <c r="E91" s="32">
        <v>0.35416666666666702</v>
      </c>
      <c r="F91" s="32">
        <v>0.51249999999999996</v>
      </c>
      <c r="G91" s="32">
        <v>0.53680555555555598</v>
      </c>
      <c r="H91" s="33">
        <v>0.69513888888888897</v>
      </c>
      <c r="I91" s="34">
        <f t="shared" si="43"/>
        <v>0.31666666666666593</v>
      </c>
      <c r="J91" s="34">
        <f t="shared" si="44"/>
        <v>0</v>
      </c>
      <c r="K91" s="35"/>
      <c r="L91" s="36"/>
      <c r="M91" s="41"/>
      <c r="N91" s="41"/>
      <c r="O91" s="41"/>
      <c r="P91" s="41"/>
    </row>
    <row r="92" spans="1:16" x14ac:dyDescent="0.2">
      <c r="A92" s="39"/>
      <c r="B92" s="38"/>
      <c r="C92" s="30">
        <f t="shared" si="34"/>
        <v>44279</v>
      </c>
      <c r="D92" s="37" t="str">
        <f t="shared" si="11"/>
        <v>Mercredi</v>
      </c>
      <c r="E92" s="32">
        <v>0.35416666666666702</v>
      </c>
      <c r="F92" s="32">
        <v>0.51249999999999996</v>
      </c>
      <c r="G92" s="32">
        <v>0.53680555555555598</v>
      </c>
      <c r="H92" s="33">
        <v>0.69513888888888897</v>
      </c>
      <c r="I92" s="34">
        <f t="shared" si="43"/>
        <v>0.31666666666666593</v>
      </c>
      <c r="J92" s="34">
        <f t="shared" si="44"/>
        <v>0</v>
      </c>
      <c r="K92" s="35"/>
      <c r="L92" s="36"/>
      <c r="M92" s="41"/>
      <c r="N92" s="41"/>
      <c r="O92" s="41"/>
      <c r="P92" s="41"/>
    </row>
    <row r="93" spans="1:16" x14ac:dyDescent="0.2">
      <c r="A93" s="39"/>
      <c r="B93" s="38"/>
      <c r="C93" s="30">
        <f t="shared" si="34"/>
        <v>44280</v>
      </c>
      <c r="D93" s="37" t="str">
        <f t="shared" si="11"/>
        <v>Jeudi</v>
      </c>
      <c r="E93" s="32">
        <v>0.35416666666666702</v>
      </c>
      <c r="F93" s="32">
        <v>0.51249999999999996</v>
      </c>
      <c r="G93" s="32">
        <v>0.53680555555555598</v>
      </c>
      <c r="H93" s="33">
        <v>0.69513888888888897</v>
      </c>
      <c r="I93" s="34">
        <f t="shared" si="43"/>
        <v>0.31666666666666593</v>
      </c>
      <c r="J93" s="34">
        <f t="shared" si="44"/>
        <v>0</v>
      </c>
      <c r="K93" s="35"/>
      <c r="L93" s="36"/>
      <c r="M93" s="41"/>
      <c r="N93" s="41"/>
      <c r="O93" s="41"/>
      <c r="P93" s="41"/>
    </row>
    <row r="94" spans="1:16" x14ac:dyDescent="0.2">
      <c r="A94" s="39"/>
      <c r="B94" s="38"/>
      <c r="C94" s="30">
        <f t="shared" si="34"/>
        <v>44281</v>
      </c>
      <c r="D94" s="37" t="str">
        <f t="shared" si="11"/>
        <v>Vendredi</v>
      </c>
      <c r="E94" s="32"/>
      <c r="F94" s="32"/>
      <c r="G94" s="32"/>
      <c r="H94" s="33"/>
      <c r="I94" s="34"/>
      <c r="J94" s="34"/>
      <c r="K94" s="35"/>
      <c r="L94" s="36"/>
      <c r="M94" s="41"/>
      <c r="N94" s="41"/>
      <c r="O94" s="41"/>
      <c r="P94" s="41"/>
    </row>
    <row r="95" spans="1:16" x14ac:dyDescent="0.2">
      <c r="A95" s="39"/>
      <c r="B95" s="38"/>
      <c r="C95" s="30">
        <f t="shared" si="34"/>
        <v>44282</v>
      </c>
      <c r="D95" s="37" t="str">
        <f t="shared" si="11"/>
        <v>Samedi</v>
      </c>
      <c r="E95" s="32"/>
      <c r="F95" s="32"/>
      <c r="G95" s="32"/>
      <c r="H95" s="33"/>
      <c r="I95" s="34"/>
      <c r="J95" s="34" t="str">
        <f t="shared" ref="J95" si="45">IF(D95="Dimanche",SUM(J89:J93),"")</f>
        <v/>
      </c>
      <c r="K95" s="35"/>
      <c r="L95" s="36" t="str">
        <f t="shared" ref="L95" si="46">IF(D95="Dimanche",SUM(I89:I95),"")</f>
        <v/>
      </c>
      <c r="M95" s="41"/>
      <c r="N95" s="41"/>
      <c r="O95" s="41"/>
      <c r="P95" s="41"/>
    </row>
    <row r="96" spans="1:16" x14ac:dyDescent="0.2">
      <c r="A96" s="39"/>
      <c r="B96" s="38">
        <f t="shared" si="33"/>
        <v>13</v>
      </c>
      <c r="C96" s="30">
        <f t="shared" si="34"/>
        <v>44283</v>
      </c>
      <c r="D96" s="37" t="str">
        <f t="shared" si="11"/>
        <v>Dimanche</v>
      </c>
      <c r="E96" s="32">
        <v>0.35416666666666702</v>
      </c>
      <c r="F96" s="32">
        <v>0.51249999999999996</v>
      </c>
      <c r="G96" s="32">
        <v>0.53680555555555598</v>
      </c>
      <c r="H96" s="33">
        <v>0.69513888888888897</v>
      </c>
      <c r="I96" s="34">
        <f t="shared" ref="I96:I159" si="47">IF(F96-E96+(H96-G96)=0,"",F96-E96+(H96-G96))</f>
        <v>0.31666666666666593</v>
      </c>
      <c r="J96" s="34">
        <f t="shared" ref="J96:J159" si="48">IF(I96-$F$1&gt;0,I96-$F$1,0)</f>
        <v>0</v>
      </c>
      <c r="K96" s="35"/>
      <c r="L96" s="36"/>
      <c r="M96" s="41"/>
      <c r="N96" s="41"/>
      <c r="O96" s="41"/>
      <c r="P96" s="41"/>
    </row>
    <row r="97" spans="1:16" x14ac:dyDescent="0.2">
      <c r="A97" s="39"/>
      <c r="B97" s="38"/>
      <c r="C97" s="30">
        <f t="shared" si="34"/>
        <v>44284</v>
      </c>
      <c r="D97" s="37" t="str">
        <f t="shared" si="11"/>
        <v>Lundi</v>
      </c>
      <c r="E97" s="32">
        <v>0.35416666666666702</v>
      </c>
      <c r="F97" s="32">
        <v>0.51249999999999996</v>
      </c>
      <c r="G97" s="32">
        <v>0.53680555555555598</v>
      </c>
      <c r="H97" s="33">
        <v>0.69513888888888897</v>
      </c>
      <c r="I97" s="34">
        <f t="shared" si="47"/>
        <v>0.31666666666666593</v>
      </c>
      <c r="J97" s="34">
        <f t="shared" si="48"/>
        <v>0</v>
      </c>
      <c r="K97" s="35"/>
      <c r="L97" s="36"/>
      <c r="M97" s="41"/>
      <c r="N97" s="41"/>
      <c r="O97" s="41"/>
      <c r="P97" s="41"/>
    </row>
    <row r="98" spans="1:16" x14ac:dyDescent="0.2">
      <c r="A98" s="39"/>
      <c r="B98" s="38"/>
      <c r="C98" s="30">
        <f t="shared" si="34"/>
        <v>44285</v>
      </c>
      <c r="D98" s="37" t="str">
        <f t="shared" si="11"/>
        <v>Mardi</v>
      </c>
      <c r="E98" s="32">
        <v>0.35416666666666702</v>
      </c>
      <c r="F98" s="32">
        <v>0.51249999999999996</v>
      </c>
      <c r="G98" s="32">
        <v>0.53680555555555598</v>
      </c>
      <c r="H98" s="33">
        <v>0.69513888888888897</v>
      </c>
      <c r="I98" s="34">
        <f t="shared" si="47"/>
        <v>0.31666666666666593</v>
      </c>
      <c r="J98" s="34">
        <f t="shared" si="48"/>
        <v>0</v>
      </c>
      <c r="K98" s="35"/>
      <c r="L98" s="36"/>
      <c r="M98" s="41"/>
      <c r="N98" s="41"/>
      <c r="O98" s="41"/>
      <c r="P98" s="41"/>
    </row>
    <row r="99" spans="1:16" x14ac:dyDescent="0.2">
      <c r="A99" s="39"/>
      <c r="B99" s="38"/>
      <c r="C99" s="30">
        <f t="shared" si="34"/>
        <v>44286</v>
      </c>
      <c r="D99" s="37" t="str">
        <f t="shared" si="11"/>
        <v>Mercredi</v>
      </c>
      <c r="E99" s="32">
        <v>0.35416666666666702</v>
      </c>
      <c r="F99" s="32">
        <v>0.51249999999999996</v>
      </c>
      <c r="G99" s="32">
        <v>0.53680555555555598</v>
      </c>
      <c r="H99" s="33">
        <v>0.69513888888888897</v>
      </c>
      <c r="I99" s="34">
        <f t="shared" si="47"/>
        <v>0.31666666666666593</v>
      </c>
      <c r="J99" s="34">
        <f t="shared" si="48"/>
        <v>0</v>
      </c>
      <c r="K99" s="35"/>
      <c r="L99" s="36"/>
      <c r="M99" s="41"/>
      <c r="N99" s="41"/>
      <c r="O99" s="41"/>
      <c r="P99" s="41"/>
    </row>
    <row r="100" spans="1:16" x14ac:dyDescent="0.2">
      <c r="A100" s="39" t="str">
        <f t="shared" ref="A100:A163" si="49">VLOOKUP(MONTH($C100),$T$8:$U$19,2,0)</f>
        <v>AVRIL</v>
      </c>
      <c r="B100" s="38"/>
      <c r="C100" s="30">
        <f t="shared" si="34"/>
        <v>44287</v>
      </c>
      <c r="D100" s="37" t="str">
        <f t="shared" si="11"/>
        <v>Jeudi</v>
      </c>
      <c r="E100" s="32">
        <v>0.35416666666666702</v>
      </c>
      <c r="F100" s="32">
        <v>0.51249999999999996</v>
      </c>
      <c r="G100" s="32">
        <v>0.53680555555555598</v>
      </c>
      <c r="H100" s="33">
        <v>0.69513888888888897</v>
      </c>
      <c r="I100" s="34">
        <f t="shared" si="47"/>
        <v>0.31666666666666593</v>
      </c>
      <c r="J100" s="34">
        <f t="shared" si="48"/>
        <v>0</v>
      </c>
      <c r="K100" s="35"/>
      <c r="L100" s="36"/>
      <c r="M100" s="41">
        <f>IF(A100="avril",SUM(J100:J129),"")</f>
        <v>0</v>
      </c>
      <c r="N100" s="41"/>
      <c r="O100" s="41"/>
      <c r="P100" s="41"/>
    </row>
    <row r="101" spans="1:16" x14ac:dyDescent="0.2">
      <c r="A101" s="39"/>
      <c r="B101" s="38"/>
      <c r="C101" s="30">
        <f t="shared" si="34"/>
        <v>44288</v>
      </c>
      <c r="D101" s="37" t="str">
        <f t="shared" si="11"/>
        <v>Vendredi</v>
      </c>
      <c r="E101" s="32"/>
      <c r="F101" s="32"/>
      <c r="G101" s="32"/>
      <c r="H101" s="33"/>
      <c r="I101" s="34"/>
      <c r="J101" s="34"/>
      <c r="K101" s="35"/>
      <c r="L101" s="36"/>
      <c r="M101" s="41"/>
      <c r="N101" s="41"/>
      <c r="O101" s="41"/>
      <c r="P101" s="41"/>
    </row>
    <row r="102" spans="1:16" x14ac:dyDescent="0.2">
      <c r="A102" s="39"/>
      <c r="B102" s="38"/>
      <c r="C102" s="30">
        <f t="shared" si="34"/>
        <v>44289</v>
      </c>
      <c r="D102" s="37" t="str">
        <f t="shared" si="11"/>
        <v>Samedi</v>
      </c>
      <c r="E102" s="32"/>
      <c r="F102" s="32"/>
      <c r="G102" s="32"/>
      <c r="H102" s="33"/>
      <c r="I102" s="34"/>
      <c r="J102" s="34" t="str">
        <f t="shared" ref="J102" si="50">IF(D102="Dimanche",SUM(J96:J100),"")</f>
        <v/>
      </c>
      <c r="K102" s="35"/>
      <c r="L102" s="36" t="str">
        <f t="shared" ref="L102" si="51">IF(D102="Dimanche",SUM(I96:I102),"")</f>
        <v/>
      </c>
      <c r="M102" s="41"/>
      <c r="N102" s="41"/>
      <c r="O102" s="41"/>
      <c r="P102" s="41"/>
    </row>
    <row r="103" spans="1:16" x14ac:dyDescent="0.2">
      <c r="A103" s="39"/>
      <c r="B103" s="38">
        <f t="shared" si="33"/>
        <v>14</v>
      </c>
      <c r="C103" s="30">
        <f t="shared" si="34"/>
        <v>44290</v>
      </c>
      <c r="D103" s="37" t="str">
        <f t="shared" si="11"/>
        <v>Dimanche</v>
      </c>
      <c r="E103" s="32">
        <v>0.35416666666666702</v>
      </c>
      <c r="F103" s="32">
        <v>0.51249999999999996</v>
      </c>
      <c r="G103" s="32">
        <v>0.53680555555555598</v>
      </c>
      <c r="H103" s="33">
        <v>0.69513888888888897</v>
      </c>
      <c r="I103" s="34">
        <f t="shared" ref="I103:I166" si="52">IF(F103-E103+(H103-G103)=0,"",F103-E103+(H103-G103))</f>
        <v>0.31666666666666593</v>
      </c>
      <c r="J103" s="34">
        <f t="shared" ref="J103:J166" si="53">IF(I103-$F$1&gt;0,I103-$F$1,0)</f>
        <v>0</v>
      </c>
      <c r="K103" s="35"/>
      <c r="L103" s="36"/>
      <c r="M103" s="41"/>
      <c r="N103" s="41"/>
      <c r="O103" s="41"/>
      <c r="P103" s="41"/>
    </row>
    <row r="104" spans="1:16" x14ac:dyDescent="0.2">
      <c r="A104" s="39"/>
      <c r="B104" s="38"/>
      <c r="C104" s="30">
        <f t="shared" si="34"/>
        <v>44291</v>
      </c>
      <c r="D104" s="37" t="str">
        <f t="shared" ref="D104:D167" si="54">IF(ISERROR(VLOOKUP(WEEKDAY($C104),$T$21:$U$27,2,0)),"",VLOOKUP(WEEKDAY($C104),$T$21:$U$27,2,0))</f>
        <v>Lundi</v>
      </c>
      <c r="E104" s="32">
        <v>0.35416666666666702</v>
      </c>
      <c r="F104" s="32">
        <v>0.51249999999999996</v>
      </c>
      <c r="G104" s="32">
        <v>0.53680555555555598</v>
      </c>
      <c r="H104" s="33">
        <v>0.69513888888888897</v>
      </c>
      <c r="I104" s="34">
        <f t="shared" si="52"/>
        <v>0.31666666666666593</v>
      </c>
      <c r="J104" s="34">
        <f t="shared" si="53"/>
        <v>0</v>
      </c>
      <c r="K104" s="35"/>
      <c r="L104" s="36"/>
      <c r="M104" s="41"/>
      <c r="N104" s="41"/>
      <c r="O104" s="41"/>
      <c r="P104" s="41"/>
    </row>
    <row r="105" spans="1:16" x14ac:dyDescent="0.2">
      <c r="A105" s="39"/>
      <c r="B105" s="38"/>
      <c r="C105" s="30">
        <f t="shared" si="34"/>
        <v>44292</v>
      </c>
      <c r="D105" s="37" t="str">
        <f t="shared" si="54"/>
        <v>Mardi</v>
      </c>
      <c r="E105" s="32">
        <v>0.35416666666666702</v>
      </c>
      <c r="F105" s="32">
        <v>0.51249999999999996</v>
      </c>
      <c r="G105" s="32">
        <v>0.53680555555555598</v>
      </c>
      <c r="H105" s="33">
        <v>0.69513888888888897</v>
      </c>
      <c r="I105" s="34">
        <f t="shared" si="52"/>
        <v>0.31666666666666593</v>
      </c>
      <c r="J105" s="34">
        <f t="shared" si="53"/>
        <v>0</v>
      </c>
      <c r="K105" s="35"/>
      <c r="L105" s="36"/>
      <c r="M105" s="41"/>
      <c r="N105" s="41"/>
      <c r="O105" s="41"/>
      <c r="P105" s="41"/>
    </row>
    <row r="106" spans="1:16" x14ac:dyDescent="0.2">
      <c r="A106" s="39"/>
      <c r="B106" s="38"/>
      <c r="C106" s="30">
        <f t="shared" si="34"/>
        <v>44293</v>
      </c>
      <c r="D106" s="37" t="str">
        <f t="shared" si="54"/>
        <v>Mercredi</v>
      </c>
      <c r="E106" s="32">
        <v>0.35416666666666702</v>
      </c>
      <c r="F106" s="32">
        <v>0.51249999999999996</v>
      </c>
      <c r="G106" s="32">
        <v>0.53680555555555598</v>
      </c>
      <c r="H106" s="33">
        <v>0.69513888888888897</v>
      </c>
      <c r="I106" s="34">
        <f t="shared" si="52"/>
        <v>0.31666666666666593</v>
      </c>
      <c r="J106" s="34">
        <f t="shared" si="53"/>
        <v>0</v>
      </c>
      <c r="K106" s="35"/>
      <c r="L106" s="36"/>
      <c r="M106" s="41"/>
      <c r="N106" s="41"/>
      <c r="O106" s="41"/>
      <c r="P106" s="41"/>
    </row>
    <row r="107" spans="1:16" x14ac:dyDescent="0.2">
      <c r="A107" s="39"/>
      <c r="B107" s="38"/>
      <c r="C107" s="30">
        <f t="shared" si="34"/>
        <v>44294</v>
      </c>
      <c r="D107" s="37" t="str">
        <f t="shared" si="54"/>
        <v>Jeudi</v>
      </c>
      <c r="E107" s="32">
        <v>0.35416666666666702</v>
      </c>
      <c r="F107" s="32">
        <v>0.51249999999999996</v>
      </c>
      <c r="G107" s="32">
        <v>0.53680555555555598</v>
      </c>
      <c r="H107" s="33">
        <v>0.69513888888888897</v>
      </c>
      <c r="I107" s="34">
        <f t="shared" si="52"/>
        <v>0.31666666666666593</v>
      </c>
      <c r="J107" s="34">
        <f t="shared" si="53"/>
        <v>0</v>
      </c>
      <c r="K107" s="35"/>
      <c r="L107" s="36"/>
      <c r="M107" s="41"/>
      <c r="N107" s="41"/>
      <c r="O107" s="41"/>
      <c r="P107" s="41"/>
    </row>
    <row r="108" spans="1:16" x14ac:dyDescent="0.2">
      <c r="A108" s="39"/>
      <c r="B108" s="38"/>
      <c r="C108" s="30">
        <f t="shared" si="34"/>
        <v>44295</v>
      </c>
      <c r="D108" s="37" t="str">
        <f t="shared" si="54"/>
        <v>Vendredi</v>
      </c>
      <c r="E108" s="32"/>
      <c r="F108" s="32"/>
      <c r="G108" s="32"/>
      <c r="H108" s="33"/>
      <c r="I108" s="34"/>
      <c r="J108" s="34"/>
      <c r="K108" s="35"/>
      <c r="L108" s="36"/>
      <c r="M108" s="41"/>
      <c r="N108" s="41"/>
      <c r="O108" s="41"/>
      <c r="P108" s="41"/>
    </row>
    <row r="109" spans="1:16" x14ac:dyDescent="0.2">
      <c r="A109" s="39"/>
      <c r="B109" s="38"/>
      <c r="C109" s="30">
        <f t="shared" si="34"/>
        <v>44296</v>
      </c>
      <c r="D109" s="37" t="str">
        <f t="shared" si="54"/>
        <v>Samedi</v>
      </c>
      <c r="E109" s="32"/>
      <c r="F109" s="32"/>
      <c r="G109" s="32"/>
      <c r="H109" s="33"/>
      <c r="I109" s="34"/>
      <c r="J109" s="34" t="str">
        <f t="shared" ref="J109" si="55">IF(D109="Dimanche",SUM(J103:J107),"")</f>
        <v/>
      </c>
      <c r="K109" s="35"/>
      <c r="L109" s="36" t="str">
        <f t="shared" ref="L109" si="56">IF(D109="Dimanche",SUM(I103:I109),"")</f>
        <v/>
      </c>
      <c r="M109" s="41"/>
      <c r="N109" s="41"/>
      <c r="O109" s="41"/>
      <c r="P109" s="41"/>
    </row>
    <row r="110" spans="1:16" x14ac:dyDescent="0.2">
      <c r="A110" s="39"/>
      <c r="B110" s="38">
        <f t="shared" si="33"/>
        <v>15</v>
      </c>
      <c r="C110" s="30">
        <f t="shared" si="34"/>
        <v>44297</v>
      </c>
      <c r="D110" s="37" t="str">
        <f t="shared" si="54"/>
        <v>Dimanche</v>
      </c>
      <c r="E110" s="32">
        <v>0.35416666666666702</v>
      </c>
      <c r="F110" s="32">
        <v>0.51249999999999996</v>
      </c>
      <c r="G110" s="32">
        <v>0.53680555555555598</v>
      </c>
      <c r="H110" s="33">
        <v>0.69513888888888897</v>
      </c>
      <c r="I110" s="34">
        <f t="shared" ref="I110:I173" si="57">IF(F110-E110+(H110-G110)=0,"",F110-E110+(H110-G110))</f>
        <v>0.31666666666666593</v>
      </c>
      <c r="J110" s="34">
        <f t="shared" ref="J110:J173" si="58">IF(I110-$F$1&gt;0,I110-$F$1,0)</f>
        <v>0</v>
      </c>
      <c r="K110" s="35"/>
      <c r="L110" s="36"/>
      <c r="M110" s="41"/>
      <c r="N110" s="41"/>
      <c r="O110" s="41"/>
      <c r="P110" s="41"/>
    </row>
    <row r="111" spans="1:16" x14ac:dyDescent="0.2">
      <c r="A111" s="39"/>
      <c r="B111" s="38"/>
      <c r="C111" s="30">
        <f t="shared" si="34"/>
        <v>44298</v>
      </c>
      <c r="D111" s="37" t="str">
        <f t="shared" si="54"/>
        <v>Lundi</v>
      </c>
      <c r="E111" s="32">
        <v>0.35416666666666702</v>
      </c>
      <c r="F111" s="32">
        <v>0.51249999999999996</v>
      </c>
      <c r="G111" s="32">
        <v>0.53680555555555598</v>
      </c>
      <c r="H111" s="33">
        <v>0.69513888888888897</v>
      </c>
      <c r="I111" s="34">
        <f t="shared" si="57"/>
        <v>0.31666666666666593</v>
      </c>
      <c r="J111" s="34">
        <f t="shared" si="58"/>
        <v>0</v>
      </c>
      <c r="K111" s="35"/>
      <c r="L111" s="36"/>
      <c r="M111" s="41"/>
      <c r="N111" s="41"/>
      <c r="O111" s="41"/>
      <c r="P111" s="41"/>
    </row>
    <row r="112" spans="1:16" x14ac:dyDescent="0.2">
      <c r="A112" s="39"/>
      <c r="B112" s="38"/>
      <c r="C112" s="30">
        <f t="shared" si="34"/>
        <v>44299</v>
      </c>
      <c r="D112" s="37" t="str">
        <f t="shared" si="54"/>
        <v>Mardi</v>
      </c>
      <c r="E112" s="32">
        <v>0.35416666666666702</v>
      </c>
      <c r="F112" s="32">
        <v>0.51249999999999996</v>
      </c>
      <c r="G112" s="32">
        <v>0.53680555555555598</v>
      </c>
      <c r="H112" s="33">
        <v>0.69513888888888897</v>
      </c>
      <c r="I112" s="34">
        <f t="shared" si="57"/>
        <v>0.31666666666666593</v>
      </c>
      <c r="J112" s="34">
        <f t="shared" si="58"/>
        <v>0</v>
      </c>
      <c r="K112" s="35"/>
      <c r="L112" s="36"/>
      <c r="M112" s="41"/>
      <c r="N112" s="41"/>
      <c r="O112" s="41"/>
      <c r="P112" s="41"/>
    </row>
    <row r="113" spans="1:16" x14ac:dyDescent="0.2">
      <c r="A113" s="39"/>
      <c r="B113" s="38"/>
      <c r="C113" s="30">
        <f t="shared" si="34"/>
        <v>44300</v>
      </c>
      <c r="D113" s="37" t="str">
        <f t="shared" si="54"/>
        <v>Mercredi</v>
      </c>
      <c r="E113" s="32">
        <v>0.35416666666666702</v>
      </c>
      <c r="F113" s="32">
        <v>0.51249999999999996</v>
      </c>
      <c r="G113" s="32">
        <v>0.53680555555555598</v>
      </c>
      <c r="H113" s="33">
        <v>0.69513888888888897</v>
      </c>
      <c r="I113" s="34">
        <f t="shared" si="57"/>
        <v>0.31666666666666593</v>
      </c>
      <c r="J113" s="34">
        <f t="shared" si="58"/>
        <v>0</v>
      </c>
      <c r="K113" s="35"/>
      <c r="L113" s="36"/>
      <c r="M113" s="41"/>
      <c r="N113" s="41"/>
      <c r="O113" s="41"/>
      <c r="P113" s="41"/>
    </row>
    <row r="114" spans="1:16" x14ac:dyDescent="0.2">
      <c r="A114" s="39"/>
      <c r="B114" s="38"/>
      <c r="C114" s="30">
        <f t="shared" si="34"/>
        <v>44301</v>
      </c>
      <c r="D114" s="37" t="str">
        <f t="shared" si="54"/>
        <v>Jeudi</v>
      </c>
      <c r="E114" s="32">
        <v>0.35416666666666702</v>
      </c>
      <c r="F114" s="32">
        <v>0.51249999999999996</v>
      </c>
      <c r="G114" s="32">
        <v>0.53680555555555598</v>
      </c>
      <c r="H114" s="33">
        <v>0.69513888888888897</v>
      </c>
      <c r="I114" s="34">
        <f t="shared" si="57"/>
        <v>0.31666666666666593</v>
      </c>
      <c r="J114" s="34">
        <f t="shared" si="58"/>
        <v>0</v>
      </c>
      <c r="K114" s="35"/>
      <c r="L114" s="36"/>
      <c r="M114" s="41"/>
      <c r="N114" s="41"/>
      <c r="O114" s="41"/>
      <c r="P114" s="41"/>
    </row>
    <row r="115" spans="1:16" x14ac:dyDescent="0.2">
      <c r="A115" s="39"/>
      <c r="B115" s="38"/>
      <c r="C115" s="30">
        <f t="shared" si="34"/>
        <v>44302</v>
      </c>
      <c r="D115" s="37" t="str">
        <f t="shared" si="54"/>
        <v>Vendredi</v>
      </c>
      <c r="E115" s="32"/>
      <c r="F115" s="32"/>
      <c r="G115" s="32"/>
      <c r="H115" s="33"/>
      <c r="I115" s="34"/>
      <c r="J115" s="34"/>
      <c r="K115" s="35"/>
      <c r="L115" s="36"/>
      <c r="M115" s="41"/>
      <c r="N115" s="41"/>
      <c r="O115" s="41"/>
      <c r="P115" s="41"/>
    </row>
    <row r="116" spans="1:16" x14ac:dyDescent="0.2">
      <c r="A116" s="39"/>
      <c r="B116" s="38"/>
      <c r="C116" s="30">
        <f t="shared" si="34"/>
        <v>44303</v>
      </c>
      <c r="D116" s="37" t="str">
        <f t="shared" si="54"/>
        <v>Samedi</v>
      </c>
      <c r="E116" s="32"/>
      <c r="F116" s="32"/>
      <c r="G116" s="32"/>
      <c r="H116" s="33"/>
      <c r="I116" s="34"/>
      <c r="J116" s="34" t="str">
        <f t="shared" ref="J116" si="59">IF(D116="Dimanche",SUM(J110:J114),"")</f>
        <v/>
      </c>
      <c r="K116" s="35"/>
      <c r="L116" s="36" t="str">
        <f t="shared" ref="L116" si="60">IF(D116="Dimanche",SUM(I110:I116),"")</f>
        <v/>
      </c>
      <c r="M116" s="41"/>
      <c r="N116" s="41"/>
      <c r="O116" s="41"/>
      <c r="P116" s="41"/>
    </row>
    <row r="117" spans="1:16" x14ac:dyDescent="0.2">
      <c r="A117" s="39"/>
      <c r="B117" s="38">
        <f t="shared" si="33"/>
        <v>16</v>
      </c>
      <c r="C117" s="30">
        <f t="shared" si="34"/>
        <v>44304</v>
      </c>
      <c r="D117" s="37" t="str">
        <f t="shared" si="54"/>
        <v>Dimanche</v>
      </c>
      <c r="E117" s="32">
        <v>0.35416666666666702</v>
      </c>
      <c r="F117" s="32">
        <v>0.51249999999999996</v>
      </c>
      <c r="G117" s="32">
        <v>0.53680555555555598</v>
      </c>
      <c r="H117" s="33">
        <v>0.69513888888888897</v>
      </c>
      <c r="I117" s="34">
        <f t="shared" ref="I117:I180" si="61">IF(F117-E117+(H117-G117)=0,"",F117-E117+(H117-G117))</f>
        <v>0.31666666666666593</v>
      </c>
      <c r="J117" s="34">
        <f t="shared" ref="J117:J180" si="62">IF(I117-$F$1&gt;0,I117-$F$1,0)</f>
        <v>0</v>
      </c>
      <c r="K117" s="35"/>
      <c r="L117" s="36"/>
      <c r="M117" s="41"/>
      <c r="N117" s="41"/>
      <c r="O117" s="41"/>
      <c r="P117" s="41"/>
    </row>
    <row r="118" spans="1:16" x14ac:dyDescent="0.2">
      <c r="A118" s="39"/>
      <c r="B118" s="38"/>
      <c r="C118" s="30">
        <f t="shared" si="34"/>
        <v>44305</v>
      </c>
      <c r="D118" s="37" t="str">
        <f t="shared" si="54"/>
        <v>Lundi</v>
      </c>
      <c r="E118" s="32">
        <v>0.35416666666666702</v>
      </c>
      <c r="F118" s="32">
        <v>0.51249999999999996</v>
      </c>
      <c r="G118" s="32">
        <v>0.53680555555555598</v>
      </c>
      <c r="H118" s="33">
        <v>0.69513888888888897</v>
      </c>
      <c r="I118" s="34">
        <f t="shared" si="61"/>
        <v>0.31666666666666593</v>
      </c>
      <c r="J118" s="34">
        <f t="shared" si="62"/>
        <v>0</v>
      </c>
      <c r="K118" s="35"/>
      <c r="L118" s="36"/>
      <c r="M118" s="41"/>
      <c r="N118" s="41"/>
      <c r="O118" s="41"/>
      <c r="P118" s="41"/>
    </row>
    <row r="119" spans="1:16" x14ac:dyDescent="0.2">
      <c r="A119" s="39"/>
      <c r="B119" s="38"/>
      <c r="C119" s="30">
        <f t="shared" si="34"/>
        <v>44306</v>
      </c>
      <c r="D119" s="37" t="str">
        <f t="shared" si="54"/>
        <v>Mardi</v>
      </c>
      <c r="E119" s="32">
        <v>0.35416666666666702</v>
      </c>
      <c r="F119" s="32">
        <v>0.51249999999999996</v>
      </c>
      <c r="G119" s="32">
        <v>0.53680555555555598</v>
      </c>
      <c r="H119" s="33">
        <v>0.69513888888888897</v>
      </c>
      <c r="I119" s="34">
        <f t="shared" si="61"/>
        <v>0.31666666666666593</v>
      </c>
      <c r="J119" s="34">
        <f t="shared" si="62"/>
        <v>0</v>
      </c>
      <c r="K119" s="35"/>
      <c r="L119" s="36"/>
      <c r="M119" s="41"/>
      <c r="N119" s="41"/>
      <c r="O119" s="41"/>
      <c r="P119" s="41"/>
    </row>
    <row r="120" spans="1:16" x14ac:dyDescent="0.2">
      <c r="A120" s="39"/>
      <c r="B120" s="38"/>
      <c r="C120" s="30">
        <f t="shared" si="34"/>
        <v>44307</v>
      </c>
      <c r="D120" s="37" t="str">
        <f t="shared" si="54"/>
        <v>Mercredi</v>
      </c>
      <c r="E120" s="32">
        <v>0.35416666666666702</v>
      </c>
      <c r="F120" s="32">
        <v>0.51249999999999996</v>
      </c>
      <c r="G120" s="32">
        <v>0.53680555555555598</v>
      </c>
      <c r="H120" s="33">
        <v>0.69513888888888897</v>
      </c>
      <c r="I120" s="34">
        <f t="shared" si="61"/>
        <v>0.31666666666666593</v>
      </c>
      <c r="J120" s="34">
        <f t="shared" si="62"/>
        <v>0</v>
      </c>
      <c r="K120" s="35"/>
      <c r="L120" s="36"/>
      <c r="M120" s="41"/>
      <c r="N120" s="41"/>
      <c r="O120" s="41"/>
      <c r="P120" s="41"/>
    </row>
    <row r="121" spans="1:16" x14ac:dyDescent="0.2">
      <c r="A121" s="39"/>
      <c r="B121" s="38"/>
      <c r="C121" s="30">
        <f t="shared" si="34"/>
        <v>44308</v>
      </c>
      <c r="D121" s="37" t="str">
        <f t="shared" si="54"/>
        <v>Jeudi</v>
      </c>
      <c r="E121" s="32">
        <v>0.35416666666666702</v>
      </c>
      <c r="F121" s="32">
        <v>0.51249999999999996</v>
      </c>
      <c r="G121" s="32">
        <v>0.53680555555555598</v>
      </c>
      <c r="H121" s="33">
        <v>0.69513888888888897</v>
      </c>
      <c r="I121" s="34">
        <f t="shared" si="61"/>
        <v>0.31666666666666593</v>
      </c>
      <c r="J121" s="34">
        <f t="shared" si="62"/>
        <v>0</v>
      </c>
      <c r="K121" s="35"/>
      <c r="L121" s="36"/>
      <c r="M121" s="41"/>
      <c r="N121" s="41"/>
      <c r="O121" s="41"/>
      <c r="P121" s="41"/>
    </row>
    <row r="122" spans="1:16" x14ac:dyDescent="0.2">
      <c r="A122" s="39"/>
      <c r="B122" s="38"/>
      <c r="C122" s="30">
        <f t="shared" si="34"/>
        <v>44309</v>
      </c>
      <c r="D122" s="37" t="str">
        <f t="shared" si="54"/>
        <v>Vendredi</v>
      </c>
      <c r="E122" s="32"/>
      <c r="F122" s="32"/>
      <c r="G122" s="32"/>
      <c r="H122" s="33"/>
      <c r="I122" s="34"/>
      <c r="J122" s="34"/>
      <c r="K122" s="35"/>
      <c r="L122" s="36"/>
      <c r="M122" s="41"/>
      <c r="N122" s="41"/>
      <c r="O122" s="41"/>
      <c r="P122" s="41"/>
    </row>
    <row r="123" spans="1:16" x14ac:dyDescent="0.2">
      <c r="A123" s="39"/>
      <c r="B123" s="38"/>
      <c r="C123" s="30">
        <f t="shared" si="34"/>
        <v>44310</v>
      </c>
      <c r="D123" s="37" t="str">
        <f t="shared" si="54"/>
        <v>Samedi</v>
      </c>
      <c r="E123" s="32"/>
      <c r="F123" s="32"/>
      <c r="G123" s="32"/>
      <c r="H123" s="33"/>
      <c r="I123" s="34"/>
      <c r="J123" s="34" t="str">
        <f t="shared" ref="J123" si="63">IF(D123="Dimanche",SUM(J117:J121),"")</f>
        <v/>
      </c>
      <c r="K123" s="35"/>
      <c r="L123" s="36" t="str">
        <f t="shared" ref="L123" si="64">IF(D123="Dimanche",SUM(I117:I123),"")</f>
        <v/>
      </c>
      <c r="M123" s="41"/>
      <c r="N123" s="41"/>
      <c r="O123" s="41"/>
      <c r="P123" s="41"/>
    </row>
    <row r="124" spans="1:16" x14ac:dyDescent="0.2">
      <c r="A124" s="39"/>
      <c r="B124" s="38">
        <f t="shared" si="33"/>
        <v>17</v>
      </c>
      <c r="C124" s="30">
        <f t="shared" si="34"/>
        <v>44311</v>
      </c>
      <c r="D124" s="37" t="str">
        <f t="shared" si="54"/>
        <v>Dimanche</v>
      </c>
      <c r="E124" s="32">
        <v>0.35416666666666702</v>
      </c>
      <c r="F124" s="32">
        <v>0.51249999999999996</v>
      </c>
      <c r="G124" s="32">
        <v>0.53680555555555598</v>
      </c>
      <c r="H124" s="33">
        <v>0.69513888888888897</v>
      </c>
      <c r="I124" s="34">
        <f t="shared" ref="I124:I187" si="65">IF(F124-E124+(H124-G124)=0,"",F124-E124+(H124-G124))</f>
        <v>0.31666666666666593</v>
      </c>
      <c r="J124" s="34">
        <f t="shared" ref="J124:J187" si="66">IF(I124-$F$1&gt;0,I124-$F$1,0)</f>
        <v>0</v>
      </c>
      <c r="K124" s="35"/>
      <c r="L124" s="36"/>
      <c r="M124" s="41"/>
      <c r="N124" s="41"/>
      <c r="O124" s="41"/>
      <c r="P124" s="41"/>
    </row>
    <row r="125" spans="1:16" x14ac:dyDescent="0.2">
      <c r="A125" s="39"/>
      <c r="B125" s="38"/>
      <c r="C125" s="30">
        <f t="shared" si="34"/>
        <v>44312</v>
      </c>
      <c r="D125" s="37" t="str">
        <f t="shared" si="54"/>
        <v>Lundi</v>
      </c>
      <c r="E125" s="32">
        <v>0.35416666666666702</v>
      </c>
      <c r="F125" s="32">
        <v>0.51249999999999996</v>
      </c>
      <c r="G125" s="32">
        <v>0.53680555555555598</v>
      </c>
      <c r="H125" s="33">
        <v>0.69513888888888897</v>
      </c>
      <c r="I125" s="34">
        <f t="shared" si="65"/>
        <v>0.31666666666666593</v>
      </c>
      <c r="J125" s="34">
        <f t="shared" si="66"/>
        <v>0</v>
      </c>
      <c r="K125" s="35"/>
      <c r="L125" s="36"/>
      <c r="M125" s="41"/>
      <c r="N125" s="41"/>
      <c r="O125" s="41"/>
      <c r="P125" s="41"/>
    </row>
    <row r="126" spans="1:16" x14ac:dyDescent="0.2">
      <c r="A126" s="39"/>
      <c r="B126" s="38"/>
      <c r="C126" s="30">
        <f t="shared" si="34"/>
        <v>44313</v>
      </c>
      <c r="D126" s="37" t="str">
        <f t="shared" si="54"/>
        <v>Mardi</v>
      </c>
      <c r="E126" s="32">
        <v>0.35416666666666702</v>
      </c>
      <c r="F126" s="32">
        <v>0.51249999999999996</v>
      </c>
      <c r="G126" s="32">
        <v>0.53680555555555598</v>
      </c>
      <c r="H126" s="33">
        <v>0.69513888888888897</v>
      </c>
      <c r="I126" s="34">
        <f t="shared" si="65"/>
        <v>0.31666666666666593</v>
      </c>
      <c r="J126" s="34">
        <f t="shared" si="66"/>
        <v>0</v>
      </c>
      <c r="K126" s="35"/>
      <c r="L126" s="36"/>
      <c r="M126" s="41"/>
      <c r="N126" s="41"/>
      <c r="O126" s="41"/>
      <c r="P126" s="41"/>
    </row>
    <row r="127" spans="1:16" x14ac:dyDescent="0.2">
      <c r="A127" s="39"/>
      <c r="B127" s="38"/>
      <c r="C127" s="30">
        <f t="shared" si="34"/>
        <v>44314</v>
      </c>
      <c r="D127" s="37" t="str">
        <f t="shared" si="54"/>
        <v>Mercredi</v>
      </c>
      <c r="E127" s="32">
        <v>0.35416666666666702</v>
      </c>
      <c r="F127" s="32">
        <v>0.51249999999999996</v>
      </c>
      <c r="G127" s="32">
        <v>0.53680555555555598</v>
      </c>
      <c r="H127" s="33">
        <v>0.69513888888888897</v>
      </c>
      <c r="I127" s="34">
        <f t="shared" si="65"/>
        <v>0.31666666666666593</v>
      </c>
      <c r="J127" s="34">
        <f t="shared" si="66"/>
        <v>0</v>
      </c>
      <c r="K127" s="35"/>
      <c r="L127" s="36"/>
      <c r="M127" s="41"/>
      <c r="N127" s="41"/>
      <c r="O127" s="41"/>
      <c r="P127" s="41"/>
    </row>
    <row r="128" spans="1:16" x14ac:dyDescent="0.2">
      <c r="A128" s="39"/>
      <c r="B128" s="38"/>
      <c r="C128" s="30">
        <f t="shared" si="34"/>
        <v>44315</v>
      </c>
      <c r="D128" s="37" t="str">
        <f t="shared" si="54"/>
        <v>Jeudi</v>
      </c>
      <c r="E128" s="32">
        <v>0.35416666666666702</v>
      </c>
      <c r="F128" s="32">
        <v>0.51249999999999996</v>
      </c>
      <c r="G128" s="32">
        <v>0.53680555555555598</v>
      </c>
      <c r="H128" s="33">
        <v>0.69513888888888897</v>
      </c>
      <c r="I128" s="34">
        <f t="shared" si="65"/>
        <v>0.31666666666666593</v>
      </c>
      <c r="J128" s="34">
        <f t="shared" si="66"/>
        <v>0</v>
      </c>
      <c r="K128" s="35"/>
      <c r="L128" s="36"/>
      <c r="M128" s="41"/>
      <c r="N128" s="41"/>
      <c r="O128" s="41"/>
      <c r="P128" s="41"/>
    </row>
    <row r="129" spans="1:16" x14ac:dyDescent="0.2">
      <c r="A129" s="39"/>
      <c r="B129" s="38"/>
      <c r="C129" s="30">
        <f t="shared" si="34"/>
        <v>44316</v>
      </c>
      <c r="D129" s="37" t="str">
        <f t="shared" si="54"/>
        <v>Vendredi</v>
      </c>
      <c r="E129" s="32"/>
      <c r="F129" s="32"/>
      <c r="G129" s="32"/>
      <c r="H129" s="33"/>
      <c r="I129" s="34"/>
      <c r="J129" s="34"/>
      <c r="K129" s="35"/>
      <c r="L129" s="36"/>
      <c r="M129" s="41"/>
      <c r="N129" s="41"/>
      <c r="O129" s="41"/>
      <c r="P129" s="41"/>
    </row>
    <row r="130" spans="1:16" x14ac:dyDescent="0.2">
      <c r="A130" s="39" t="str">
        <f t="shared" si="49"/>
        <v>MAI</v>
      </c>
      <c r="B130" s="38"/>
      <c r="C130" s="30">
        <f t="shared" si="34"/>
        <v>44317</v>
      </c>
      <c r="D130" s="37" t="str">
        <f t="shared" si="54"/>
        <v>Samedi</v>
      </c>
      <c r="E130" s="32"/>
      <c r="F130" s="32"/>
      <c r="G130" s="32"/>
      <c r="H130" s="33"/>
      <c r="I130" s="34"/>
      <c r="J130" s="34" t="str">
        <f t="shared" ref="J130" si="67">IF(D130="Dimanche",SUM(J124:J128),"")</f>
        <v/>
      </c>
      <c r="K130" s="35"/>
      <c r="L130" s="36" t="str">
        <f t="shared" ref="L130" si="68">IF(D130="Dimanche",SUM(I124:I130),"")</f>
        <v/>
      </c>
      <c r="M130" s="41">
        <f>IF(A130="mai",SUM(J130:J160),"")</f>
        <v>0</v>
      </c>
      <c r="N130" s="41"/>
      <c r="O130" s="41"/>
      <c r="P130" s="41"/>
    </row>
    <row r="131" spans="1:16" x14ac:dyDescent="0.2">
      <c r="A131" s="39"/>
      <c r="B131" s="38">
        <f t="shared" si="33"/>
        <v>18</v>
      </c>
      <c r="C131" s="30">
        <f t="shared" si="34"/>
        <v>44318</v>
      </c>
      <c r="D131" s="37" t="str">
        <f t="shared" si="54"/>
        <v>Dimanche</v>
      </c>
      <c r="E131" s="32">
        <v>0.35416666666666702</v>
      </c>
      <c r="F131" s="32">
        <v>0.51249999999999996</v>
      </c>
      <c r="G131" s="32">
        <v>0.53680555555555598</v>
      </c>
      <c r="H131" s="33">
        <v>0.69513888888888897</v>
      </c>
      <c r="I131" s="34">
        <f t="shared" ref="I131:I194" si="69">IF(F131-E131+(H131-G131)=0,"",F131-E131+(H131-G131))</f>
        <v>0.31666666666666593</v>
      </c>
      <c r="J131" s="34">
        <f t="shared" ref="J131:J194" si="70">IF(I131-$F$1&gt;0,I131-$F$1,0)</f>
        <v>0</v>
      </c>
      <c r="K131" s="35"/>
      <c r="L131" s="36"/>
      <c r="M131" s="41"/>
      <c r="N131" s="41"/>
      <c r="O131" s="41"/>
      <c r="P131" s="41"/>
    </row>
    <row r="132" spans="1:16" x14ac:dyDescent="0.2">
      <c r="A132" s="39"/>
      <c r="B132" s="38"/>
      <c r="C132" s="30">
        <f t="shared" si="34"/>
        <v>44319</v>
      </c>
      <c r="D132" s="37" t="str">
        <f t="shared" si="54"/>
        <v>Lundi</v>
      </c>
      <c r="E132" s="32">
        <v>0.35416666666666702</v>
      </c>
      <c r="F132" s="32">
        <v>0.51249999999999996</v>
      </c>
      <c r="G132" s="32">
        <v>0.53680555555555598</v>
      </c>
      <c r="H132" s="33">
        <v>0.69513888888888897</v>
      </c>
      <c r="I132" s="34">
        <f t="shared" si="69"/>
        <v>0.31666666666666593</v>
      </c>
      <c r="J132" s="34">
        <f t="shared" si="70"/>
        <v>0</v>
      </c>
      <c r="K132" s="35"/>
      <c r="L132" s="36"/>
      <c r="M132" s="41"/>
      <c r="N132" s="41"/>
      <c r="O132" s="41"/>
      <c r="P132" s="41"/>
    </row>
    <row r="133" spans="1:16" x14ac:dyDescent="0.2">
      <c r="A133" s="39"/>
      <c r="B133" s="38"/>
      <c r="C133" s="30">
        <f t="shared" si="34"/>
        <v>44320</v>
      </c>
      <c r="D133" s="37" t="str">
        <f t="shared" si="54"/>
        <v>Mardi</v>
      </c>
      <c r="E133" s="32">
        <v>0.35416666666666702</v>
      </c>
      <c r="F133" s="32">
        <v>0.51249999999999996</v>
      </c>
      <c r="G133" s="32">
        <v>0.53680555555555598</v>
      </c>
      <c r="H133" s="33">
        <v>0.69513888888888897</v>
      </c>
      <c r="I133" s="34">
        <f t="shared" si="69"/>
        <v>0.31666666666666593</v>
      </c>
      <c r="J133" s="34">
        <f t="shared" si="70"/>
        <v>0</v>
      </c>
      <c r="K133" s="35"/>
      <c r="L133" s="36"/>
      <c r="M133" s="41"/>
      <c r="N133" s="41"/>
      <c r="O133" s="41"/>
      <c r="P133" s="41"/>
    </row>
    <row r="134" spans="1:16" x14ac:dyDescent="0.2">
      <c r="A134" s="39"/>
      <c r="B134" s="38"/>
      <c r="C134" s="30">
        <f t="shared" si="34"/>
        <v>44321</v>
      </c>
      <c r="D134" s="37" t="str">
        <f t="shared" si="54"/>
        <v>Mercredi</v>
      </c>
      <c r="E134" s="32">
        <v>0.35416666666666702</v>
      </c>
      <c r="F134" s="32">
        <v>0.51249999999999996</v>
      </c>
      <c r="G134" s="32">
        <v>0.53680555555555598</v>
      </c>
      <c r="H134" s="33">
        <v>0.69513888888888897</v>
      </c>
      <c r="I134" s="34">
        <f t="shared" si="69"/>
        <v>0.31666666666666593</v>
      </c>
      <c r="J134" s="34">
        <f t="shared" si="70"/>
        <v>0</v>
      </c>
      <c r="K134" s="35"/>
      <c r="L134" s="36"/>
      <c r="M134" s="41"/>
      <c r="N134" s="41"/>
      <c r="O134" s="41"/>
      <c r="P134" s="41"/>
    </row>
    <row r="135" spans="1:16" x14ac:dyDescent="0.2">
      <c r="A135" s="39"/>
      <c r="B135" s="38"/>
      <c r="C135" s="30">
        <f t="shared" si="34"/>
        <v>44322</v>
      </c>
      <c r="D135" s="37" t="str">
        <f t="shared" si="54"/>
        <v>Jeudi</v>
      </c>
      <c r="E135" s="32">
        <v>0.35416666666666702</v>
      </c>
      <c r="F135" s="32">
        <v>0.51249999999999996</v>
      </c>
      <c r="G135" s="32">
        <v>0.53680555555555598</v>
      </c>
      <c r="H135" s="33">
        <v>0.69513888888888897</v>
      </c>
      <c r="I135" s="34">
        <f t="shared" si="69"/>
        <v>0.31666666666666593</v>
      </c>
      <c r="J135" s="34">
        <f t="shared" si="70"/>
        <v>0</v>
      </c>
      <c r="K135" s="35"/>
      <c r="L135" s="36"/>
      <c r="M135" s="41"/>
      <c r="N135" s="41"/>
      <c r="O135" s="41"/>
      <c r="P135" s="41"/>
    </row>
    <row r="136" spans="1:16" x14ac:dyDescent="0.2">
      <c r="A136" s="39"/>
      <c r="B136" s="38"/>
      <c r="C136" s="30">
        <f t="shared" si="34"/>
        <v>44323</v>
      </c>
      <c r="D136" s="37" t="str">
        <f t="shared" si="54"/>
        <v>Vendredi</v>
      </c>
      <c r="E136" s="32"/>
      <c r="F136" s="32"/>
      <c r="G136" s="32"/>
      <c r="H136" s="33"/>
      <c r="I136" s="34"/>
      <c r="J136" s="34"/>
      <c r="K136" s="35"/>
      <c r="L136" s="36"/>
      <c r="M136" s="41"/>
      <c r="N136" s="41"/>
      <c r="O136" s="41"/>
      <c r="P136" s="41"/>
    </row>
    <row r="137" spans="1:16" x14ac:dyDescent="0.2">
      <c r="A137" s="39"/>
      <c r="B137" s="38"/>
      <c r="C137" s="30">
        <f t="shared" si="34"/>
        <v>44324</v>
      </c>
      <c r="D137" s="37" t="str">
        <f t="shared" si="54"/>
        <v>Samedi</v>
      </c>
      <c r="E137" s="32"/>
      <c r="F137" s="32"/>
      <c r="G137" s="32"/>
      <c r="H137" s="33"/>
      <c r="I137" s="34"/>
      <c r="J137" s="34" t="str">
        <f t="shared" ref="J137" si="71">IF(D137="Dimanche",SUM(J131:J135),"")</f>
        <v/>
      </c>
      <c r="K137" s="35"/>
      <c r="L137" s="36" t="str">
        <f t="shared" ref="L137" si="72">IF(D137="Dimanche",SUM(I131:I137),"")</f>
        <v/>
      </c>
      <c r="M137" s="41"/>
      <c r="N137" s="41"/>
      <c r="O137" s="41"/>
      <c r="P137" s="41"/>
    </row>
    <row r="138" spans="1:16" x14ac:dyDescent="0.2">
      <c r="A138" s="39"/>
      <c r="B138" s="38">
        <f t="shared" si="33"/>
        <v>19</v>
      </c>
      <c r="C138" s="30">
        <f t="shared" si="34"/>
        <v>44325</v>
      </c>
      <c r="D138" s="37" t="str">
        <f t="shared" si="54"/>
        <v>Dimanche</v>
      </c>
      <c r="E138" s="32">
        <v>0.35416666666666702</v>
      </c>
      <c r="F138" s="32">
        <v>0.51249999999999996</v>
      </c>
      <c r="G138" s="32">
        <v>0.53680555555555598</v>
      </c>
      <c r="H138" s="33">
        <v>0.69513888888888897</v>
      </c>
      <c r="I138" s="34">
        <f t="shared" ref="I138:I201" si="73">IF(F138-E138+(H138-G138)=0,"",F138-E138+(H138-G138))</f>
        <v>0.31666666666666593</v>
      </c>
      <c r="J138" s="34">
        <f t="shared" ref="J138:J201" si="74">IF(I138-$F$1&gt;0,I138-$F$1,0)</f>
        <v>0</v>
      </c>
      <c r="K138" s="35"/>
      <c r="L138" s="36"/>
      <c r="M138" s="41"/>
      <c r="N138" s="41"/>
      <c r="O138" s="41"/>
      <c r="P138" s="41"/>
    </row>
    <row r="139" spans="1:16" x14ac:dyDescent="0.2">
      <c r="A139" s="39"/>
      <c r="B139" s="38"/>
      <c r="C139" s="30">
        <f t="shared" ref="C139:C202" si="75">IF(ISERROR(IF((C138+1)&lt;=$C$6,(C138+1),"")),"",IF((C138+1)&lt;=$C$6,(C138+1),""))</f>
        <v>44326</v>
      </c>
      <c r="D139" s="37" t="str">
        <f t="shared" si="54"/>
        <v>Lundi</v>
      </c>
      <c r="E139" s="32">
        <v>0.35416666666666702</v>
      </c>
      <c r="F139" s="32">
        <v>0.51249999999999996</v>
      </c>
      <c r="G139" s="32">
        <v>0.53680555555555598</v>
      </c>
      <c r="H139" s="33">
        <v>0.69513888888888897</v>
      </c>
      <c r="I139" s="34">
        <f t="shared" si="73"/>
        <v>0.31666666666666593</v>
      </c>
      <c r="J139" s="34">
        <f t="shared" si="74"/>
        <v>0</v>
      </c>
      <c r="K139" s="35"/>
      <c r="L139" s="36"/>
      <c r="M139" s="41"/>
      <c r="N139" s="41"/>
      <c r="O139" s="41"/>
      <c r="P139" s="41"/>
    </row>
    <row r="140" spans="1:16" x14ac:dyDescent="0.2">
      <c r="A140" s="39"/>
      <c r="B140" s="38"/>
      <c r="C140" s="30">
        <f t="shared" si="75"/>
        <v>44327</v>
      </c>
      <c r="D140" s="37" t="str">
        <f t="shared" si="54"/>
        <v>Mardi</v>
      </c>
      <c r="E140" s="32">
        <v>0.35416666666666702</v>
      </c>
      <c r="F140" s="32">
        <v>0.51249999999999996</v>
      </c>
      <c r="G140" s="32">
        <v>0.53680555555555598</v>
      </c>
      <c r="H140" s="33">
        <v>0.69513888888888897</v>
      </c>
      <c r="I140" s="34">
        <f t="shared" si="73"/>
        <v>0.31666666666666593</v>
      </c>
      <c r="J140" s="34">
        <f t="shared" si="74"/>
        <v>0</v>
      </c>
      <c r="K140" s="35"/>
      <c r="L140" s="36"/>
      <c r="M140" s="41"/>
      <c r="N140" s="41"/>
      <c r="O140" s="41"/>
      <c r="P140" s="41"/>
    </row>
    <row r="141" spans="1:16" x14ac:dyDescent="0.2">
      <c r="A141" s="39"/>
      <c r="B141" s="38"/>
      <c r="C141" s="30">
        <f t="shared" si="75"/>
        <v>44328</v>
      </c>
      <c r="D141" s="37" t="str">
        <f t="shared" si="54"/>
        <v>Mercredi</v>
      </c>
      <c r="E141" s="32">
        <v>0.35416666666666702</v>
      </c>
      <c r="F141" s="32">
        <v>0.51249999999999996</v>
      </c>
      <c r="G141" s="32">
        <v>0.53680555555555598</v>
      </c>
      <c r="H141" s="33">
        <v>0.69513888888888897</v>
      </c>
      <c r="I141" s="34">
        <f t="shared" si="73"/>
        <v>0.31666666666666593</v>
      </c>
      <c r="J141" s="34">
        <f t="shared" si="74"/>
        <v>0</v>
      </c>
      <c r="K141" s="35"/>
      <c r="L141" s="36"/>
      <c r="M141" s="41"/>
      <c r="N141" s="41"/>
      <c r="O141" s="41"/>
      <c r="P141" s="41"/>
    </row>
    <row r="142" spans="1:16" x14ac:dyDescent="0.2">
      <c r="A142" s="39"/>
      <c r="B142" s="38"/>
      <c r="C142" s="30">
        <f t="shared" si="75"/>
        <v>44329</v>
      </c>
      <c r="D142" s="37" t="str">
        <f t="shared" si="54"/>
        <v>Jeudi</v>
      </c>
      <c r="E142" s="32">
        <v>0.35416666666666702</v>
      </c>
      <c r="F142" s="32">
        <v>0.51249999999999996</v>
      </c>
      <c r="G142" s="32">
        <v>0.53680555555555598</v>
      </c>
      <c r="H142" s="33">
        <v>0.69513888888888897</v>
      </c>
      <c r="I142" s="34">
        <f t="shared" si="73"/>
        <v>0.31666666666666593</v>
      </c>
      <c r="J142" s="34">
        <f t="shared" si="74"/>
        <v>0</v>
      </c>
      <c r="K142" s="35"/>
      <c r="L142" s="36"/>
      <c r="M142" s="41"/>
      <c r="N142" s="41"/>
      <c r="O142" s="41"/>
      <c r="P142" s="41"/>
    </row>
    <row r="143" spans="1:16" x14ac:dyDescent="0.2">
      <c r="A143" s="39"/>
      <c r="B143" s="38"/>
      <c r="C143" s="30">
        <f t="shared" si="75"/>
        <v>44330</v>
      </c>
      <c r="D143" s="37" t="str">
        <f t="shared" si="54"/>
        <v>Vendredi</v>
      </c>
      <c r="E143" s="32"/>
      <c r="F143" s="32"/>
      <c r="G143" s="32"/>
      <c r="H143" s="33"/>
      <c r="I143" s="34"/>
      <c r="J143" s="34"/>
      <c r="K143" s="35"/>
      <c r="L143" s="36"/>
      <c r="M143" s="41"/>
      <c r="N143" s="41"/>
      <c r="O143" s="41"/>
      <c r="P143" s="41"/>
    </row>
    <row r="144" spans="1:16" x14ac:dyDescent="0.2">
      <c r="A144" s="39"/>
      <c r="B144" s="38"/>
      <c r="C144" s="30">
        <f t="shared" si="75"/>
        <v>44331</v>
      </c>
      <c r="D144" s="37" t="str">
        <f t="shared" si="54"/>
        <v>Samedi</v>
      </c>
      <c r="E144" s="32"/>
      <c r="F144" s="32"/>
      <c r="G144" s="32"/>
      <c r="H144" s="33"/>
      <c r="I144" s="34"/>
      <c r="J144" s="34" t="str">
        <f t="shared" ref="J144" si="76">IF(D144="Dimanche",SUM(J138:J142),"")</f>
        <v/>
      </c>
      <c r="K144" s="35"/>
      <c r="L144" s="36" t="str">
        <f t="shared" ref="L144" si="77">IF(D144="Dimanche",SUM(I138:I144),"")</f>
        <v/>
      </c>
      <c r="M144" s="41"/>
      <c r="N144" s="41"/>
      <c r="O144" s="41"/>
      <c r="P144" s="41"/>
    </row>
    <row r="145" spans="1:16" x14ac:dyDescent="0.2">
      <c r="A145" s="39"/>
      <c r="B145" s="38">
        <f t="shared" ref="B145:B208" si="78">WEEKNUM(C145,2)</f>
        <v>20</v>
      </c>
      <c r="C145" s="30">
        <f t="shared" si="75"/>
        <v>44332</v>
      </c>
      <c r="D145" s="37" t="str">
        <f t="shared" si="54"/>
        <v>Dimanche</v>
      </c>
      <c r="E145" s="32">
        <v>0.35416666666666702</v>
      </c>
      <c r="F145" s="32">
        <v>0.51249999999999996</v>
      </c>
      <c r="G145" s="32">
        <v>0.53680555555555598</v>
      </c>
      <c r="H145" s="33">
        <v>0.69513888888888897</v>
      </c>
      <c r="I145" s="34">
        <f t="shared" ref="I145:I208" si="79">IF(F145-E145+(H145-G145)=0,"",F145-E145+(H145-G145))</f>
        <v>0.31666666666666593</v>
      </c>
      <c r="J145" s="34">
        <f t="shared" ref="J145:J208" si="80">IF(I145-$F$1&gt;0,I145-$F$1,0)</f>
        <v>0</v>
      </c>
      <c r="K145" s="35"/>
      <c r="L145" s="36"/>
      <c r="M145" s="41"/>
      <c r="N145" s="41"/>
      <c r="O145" s="41"/>
      <c r="P145" s="41"/>
    </row>
    <row r="146" spans="1:16" x14ac:dyDescent="0.2">
      <c r="A146" s="39"/>
      <c r="B146" s="38"/>
      <c r="C146" s="30">
        <f t="shared" si="75"/>
        <v>44333</v>
      </c>
      <c r="D146" s="37" t="str">
        <f t="shared" si="54"/>
        <v>Lundi</v>
      </c>
      <c r="E146" s="32">
        <v>0.35416666666666702</v>
      </c>
      <c r="F146" s="32">
        <v>0.51249999999999996</v>
      </c>
      <c r="G146" s="32">
        <v>0.53680555555555598</v>
      </c>
      <c r="H146" s="33">
        <v>0.69513888888888897</v>
      </c>
      <c r="I146" s="34">
        <f t="shared" si="79"/>
        <v>0.31666666666666593</v>
      </c>
      <c r="J146" s="34">
        <f t="shared" si="80"/>
        <v>0</v>
      </c>
      <c r="K146" s="35"/>
      <c r="L146" s="36"/>
      <c r="M146" s="41"/>
      <c r="N146" s="41"/>
      <c r="O146" s="41"/>
      <c r="P146" s="41"/>
    </row>
    <row r="147" spans="1:16" x14ac:dyDescent="0.2">
      <c r="A147" s="39"/>
      <c r="B147" s="38"/>
      <c r="C147" s="30">
        <f t="shared" si="75"/>
        <v>44334</v>
      </c>
      <c r="D147" s="37" t="str">
        <f t="shared" si="54"/>
        <v>Mardi</v>
      </c>
      <c r="E147" s="32">
        <v>0.35416666666666702</v>
      </c>
      <c r="F147" s="32">
        <v>0.51249999999999996</v>
      </c>
      <c r="G147" s="32">
        <v>0.53680555555555598</v>
      </c>
      <c r="H147" s="33">
        <v>0.69513888888888897</v>
      </c>
      <c r="I147" s="34">
        <f t="shared" si="79"/>
        <v>0.31666666666666593</v>
      </c>
      <c r="J147" s="34">
        <f t="shared" si="80"/>
        <v>0</v>
      </c>
      <c r="K147" s="35"/>
      <c r="L147" s="36"/>
      <c r="M147" s="41"/>
      <c r="N147" s="41"/>
      <c r="O147" s="41"/>
      <c r="P147" s="41"/>
    </row>
    <row r="148" spans="1:16" x14ac:dyDescent="0.2">
      <c r="A148" s="39"/>
      <c r="B148" s="38"/>
      <c r="C148" s="30">
        <f t="shared" si="75"/>
        <v>44335</v>
      </c>
      <c r="D148" s="37" t="str">
        <f t="shared" si="54"/>
        <v>Mercredi</v>
      </c>
      <c r="E148" s="32">
        <v>0.35416666666666702</v>
      </c>
      <c r="F148" s="32">
        <v>0.51249999999999996</v>
      </c>
      <c r="G148" s="32">
        <v>0.53680555555555598</v>
      </c>
      <c r="H148" s="33">
        <v>0.69513888888888897</v>
      </c>
      <c r="I148" s="34">
        <f t="shared" si="79"/>
        <v>0.31666666666666593</v>
      </c>
      <c r="J148" s="34">
        <f t="shared" si="80"/>
        <v>0</v>
      </c>
      <c r="K148" s="35"/>
      <c r="L148" s="36"/>
      <c r="M148" s="41"/>
      <c r="N148" s="41"/>
      <c r="O148" s="41"/>
      <c r="P148" s="41"/>
    </row>
    <row r="149" spans="1:16" x14ac:dyDescent="0.2">
      <c r="A149" s="39"/>
      <c r="B149" s="38"/>
      <c r="C149" s="30">
        <f t="shared" si="75"/>
        <v>44336</v>
      </c>
      <c r="D149" s="37" t="str">
        <f t="shared" si="54"/>
        <v>Jeudi</v>
      </c>
      <c r="E149" s="32">
        <v>0.35416666666666702</v>
      </c>
      <c r="F149" s="32">
        <v>0.51249999999999996</v>
      </c>
      <c r="G149" s="32">
        <v>0.53680555555555598</v>
      </c>
      <c r="H149" s="33">
        <v>0.69513888888888897</v>
      </c>
      <c r="I149" s="34">
        <f t="shared" si="79"/>
        <v>0.31666666666666593</v>
      </c>
      <c r="J149" s="34">
        <f t="shared" si="80"/>
        <v>0</v>
      </c>
      <c r="K149" s="35"/>
      <c r="L149" s="36"/>
      <c r="M149" s="41"/>
      <c r="N149" s="41"/>
      <c r="O149" s="41"/>
      <c r="P149" s="41"/>
    </row>
    <row r="150" spans="1:16" x14ac:dyDescent="0.2">
      <c r="A150" s="39"/>
      <c r="B150" s="38"/>
      <c r="C150" s="30">
        <f t="shared" si="75"/>
        <v>44337</v>
      </c>
      <c r="D150" s="37" t="str">
        <f t="shared" si="54"/>
        <v>Vendredi</v>
      </c>
      <c r="E150" s="32"/>
      <c r="F150" s="32"/>
      <c r="G150" s="32"/>
      <c r="H150" s="33"/>
      <c r="I150" s="34"/>
      <c r="J150" s="34"/>
      <c r="K150" s="35"/>
      <c r="L150" s="36"/>
      <c r="M150" s="41"/>
      <c r="N150" s="41"/>
      <c r="O150" s="41"/>
      <c r="P150" s="41"/>
    </row>
    <row r="151" spans="1:16" x14ac:dyDescent="0.2">
      <c r="A151" s="39"/>
      <c r="B151" s="38"/>
      <c r="C151" s="30">
        <f t="shared" si="75"/>
        <v>44338</v>
      </c>
      <c r="D151" s="37" t="str">
        <f t="shared" si="54"/>
        <v>Samedi</v>
      </c>
      <c r="E151" s="32"/>
      <c r="F151" s="32"/>
      <c r="G151" s="32"/>
      <c r="H151" s="33"/>
      <c r="I151" s="34"/>
      <c r="J151" s="34" t="str">
        <f t="shared" ref="J151" si="81">IF(D151="Dimanche",SUM(J145:J149),"")</f>
        <v/>
      </c>
      <c r="K151" s="35"/>
      <c r="L151" s="36" t="str">
        <f t="shared" ref="L151" si="82">IF(D151="Dimanche",SUM(I145:I151),"")</f>
        <v/>
      </c>
      <c r="M151" s="41"/>
      <c r="N151" s="41"/>
      <c r="O151" s="41"/>
      <c r="P151" s="41"/>
    </row>
    <row r="152" spans="1:16" x14ac:dyDescent="0.2">
      <c r="A152" s="39"/>
      <c r="B152" s="38">
        <f t="shared" si="78"/>
        <v>21</v>
      </c>
      <c r="C152" s="30">
        <f t="shared" si="75"/>
        <v>44339</v>
      </c>
      <c r="D152" s="37" t="str">
        <f t="shared" si="54"/>
        <v>Dimanche</v>
      </c>
      <c r="E152" s="32">
        <v>0.35416666666666702</v>
      </c>
      <c r="F152" s="32">
        <v>0.51249999999999996</v>
      </c>
      <c r="G152" s="32">
        <v>0.53680555555555598</v>
      </c>
      <c r="H152" s="33">
        <v>0.69513888888888897</v>
      </c>
      <c r="I152" s="34">
        <f t="shared" ref="I152:I215" si="83">IF(F152-E152+(H152-G152)=0,"",F152-E152+(H152-G152))</f>
        <v>0.31666666666666593</v>
      </c>
      <c r="J152" s="34">
        <f t="shared" ref="J152:J215" si="84">IF(I152-$F$1&gt;0,I152-$F$1,0)</f>
        <v>0</v>
      </c>
      <c r="K152" s="35"/>
      <c r="L152" s="36"/>
      <c r="M152" s="41"/>
      <c r="N152" s="41"/>
      <c r="O152" s="41"/>
      <c r="P152" s="41"/>
    </row>
    <row r="153" spans="1:16" x14ac:dyDescent="0.2">
      <c r="A153" s="39"/>
      <c r="B153" s="38"/>
      <c r="C153" s="30">
        <f t="shared" si="75"/>
        <v>44340</v>
      </c>
      <c r="D153" s="37" t="str">
        <f t="shared" si="54"/>
        <v>Lundi</v>
      </c>
      <c r="E153" s="32">
        <v>0.35416666666666702</v>
      </c>
      <c r="F153" s="32">
        <v>0.51249999999999996</v>
      </c>
      <c r="G153" s="32">
        <v>0.53680555555555598</v>
      </c>
      <c r="H153" s="33">
        <v>0.69513888888888897</v>
      </c>
      <c r="I153" s="34">
        <f t="shared" si="83"/>
        <v>0.31666666666666593</v>
      </c>
      <c r="J153" s="34">
        <f t="shared" si="84"/>
        <v>0</v>
      </c>
      <c r="K153" s="35"/>
      <c r="L153" s="36"/>
      <c r="M153" s="41"/>
      <c r="N153" s="41"/>
      <c r="O153" s="41"/>
      <c r="P153" s="41"/>
    </row>
    <row r="154" spans="1:16" x14ac:dyDescent="0.2">
      <c r="A154" s="39"/>
      <c r="B154" s="38"/>
      <c r="C154" s="30">
        <f t="shared" si="75"/>
        <v>44341</v>
      </c>
      <c r="D154" s="37" t="str">
        <f t="shared" si="54"/>
        <v>Mardi</v>
      </c>
      <c r="E154" s="32">
        <v>0.35416666666666702</v>
      </c>
      <c r="F154" s="32">
        <v>0.51249999999999996</v>
      </c>
      <c r="G154" s="32">
        <v>0.53680555555555598</v>
      </c>
      <c r="H154" s="33">
        <v>0.69513888888888897</v>
      </c>
      <c r="I154" s="34">
        <f t="shared" si="83"/>
        <v>0.31666666666666593</v>
      </c>
      <c r="J154" s="34">
        <f t="shared" si="84"/>
        <v>0</v>
      </c>
      <c r="K154" s="35"/>
      <c r="L154" s="36"/>
      <c r="M154" s="41"/>
      <c r="N154" s="41"/>
      <c r="O154" s="41"/>
      <c r="P154" s="41"/>
    </row>
    <row r="155" spans="1:16" x14ac:dyDescent="0.2">
      <c r="A155" s="39"/>
      <c r="B155" s="38"/>
      <c r="C155" s="30">
        <f t="shared" si="75"/>
        <v>44342</v>
      </c>
      <c r="D155" s="37" t="str">
        <f t="shared" si="54"/>
        <v>Mercredi</v>
      </c>
      <c r="E155" s="32">
        <v>0.35416666666666702</v>
      </c>
      <c r="F155" s="32">
        <v>0.51249999999999996</v>
      </c>
      <c r="G155" s="32">
        <v>0.53680555555555598</v>
      </c>
      <c r="H155" s="33">
        <v>0.69513888888888897</v>
      </c>
      <c r="I155" s="34">
        <f t="shared" si="83"/>
        <v>0.31666666666666593</v>
      </c>
      <c r="J155" s="34">
        <f t="shared" si="84"/>
        <v>0</v>
      </c>
      <c r="K155" s="35"/>
      <c r="L155" s="36"/>
      <c r="M155" s="41"/>
      <c r="N155" s="41"/>
      <c r="O155" s="41"/>
      <c r="P155" s="41"/>
    </row>
    <row r="156" spans="1:16" x14ac:dyDescent="0.2">
      <c r="A156" s="39"/>
      <c r="B156" s="38"/>
      <c r="C156" s="30">
        <f t="shared" si="75"/>
        <v>44343</v>
      </c>
      <c r="D156" s="37" t="str">
        <f t="shared" si="54"/>
        <v>Jeudi</v>
      </c>
      <c r="E156" s="32">
        <v>0.35416666666666702</v>
      </c>
      <c r="F156" s="32">
        <v>0.51249999999999996</v>
      </c>
      <c r="G156" s="32">
        <v>0.53680555555555598</v>
      </c>
      <c r="H156" s="33">
        <v>0.69513888888888897</v>
      </c>
      <c r="I156" s="34">
        <f t="shared" si="83"/>
        <v>0.31666666666666593</v>
      </c>
      <c r="J156" s="34">
        <f t="shared" si="84"/>
        <v>0</v>
      </c>
      <c r="K156" s="35"/>
      <c r="L156" s="36"/>
      <c r="M156" s="41"/>
      <c r="N156" s="41"/>
      <c r="O156" s="41"/>
      <c r="P156" s="41"/>
    </row>
    <row r="157" spans="1:16" x14ac:dyDescent="0.2">
      <c r="A157" s="39"/>
      <c r="B157" s="38"/>
      <c r="C157" s="30">
        <f t="shared" si="75"/>
        <v>44344</v>
      </c>
      <c r="D157" s="37" t="str">
        <f t="shared" si="54"/>
        <v>Vendredi</v>
      </c>
      <c r="E157" s="32"/>
      <c r="F157" s="32"/>
      <c r="G157" s="32"/>
      <c r="H157" s="33"/>
      <c r="I157" s="34"/>
      <c r="J157" s="34"/>
      <c r="K157" s="35"/>
      <c r="L157" s="36"/>
      <c r="M157" s="41"/>
      <c r="N157" s="41"/>
      <c r="O157" s="41"/>
      <c r="P157" s="41"/>
    </row>
    <row r="158" spans="1:16" x14ac:dyDescent="0.2">
      <c r="A158" s="39"/>
      <c r="B158" s="38"/>
      <c r="C158" s="30">
        <f t="shared" si="75"/>
        <v>44345</v>
      </c>
      <c r="D158" s="37" t="str">
        <f t="shared" si="54"/>
        <v>Samedi</v>
      </c>
      <c r="E158" s="32"/>
      <c r="F158" s="32"/>
      <c r="G158" s="32"/>
      <c r="H158" s="33"/>
      <c r="I158" s="34"/>
      <c r="J158" s="34" t="str">
        <f t="shared" ref="J158" si="85">IF(D158="Dimanche",SUM(J152:J156),"")</f>
        <v/>
      </c>
      <c r="K158" s="35"/>
      <c r="L158" s="36" t="str">
        <f t="shared" ref="L158" si="86">IF(D158="Dimanche",SUM(I152:I158),"")</f>
        <v/>
      </c>
      <c r="M158" s="41"/>
      <c r="N158" s="41"/>
      <c r="O158" s="41"/>
      <c r="P158" s="41"/>
    </row>
    <row r="159" spans="1:16" x14ac:dyDescent="0.2">
      <c r="A159" s="39"/>
      <c r="B159" s="38">
        <f t="shared" si="78"/>
        <v>22</v>
      </c>
      <c r="C159" s="30">
        <f t="shared" si="75"/>
        <v>44346</v>
      </c>
      <c r="D159" s="37" t="str">
        <f t="shared" si="54"/>
        <v>Dimanche</v>
      </c>
      <c r="E159" s="32">
        <v>0.35416666666666702</v>
      </c>
      <c r="F159" s="32">
        <v>0.51249999999999996</v>
      </c>
      <c r="G159" s="32">
        <v>0.53680555555555598</v>
      </c>
      <c r="H159" s="33">
        <v>0.69513888888888897</v>
      </c>
      <c r="I159" s="34">
        <f t="shared" ref="I159:I222" si="87">IF(F159-E159+(H159-G159)=0,"",F159-E159+(H159-G159))</f>
        <v>0.31666666666666593</v>
      </c>
      <c r="J159" s="34">
        <f t="shared" ref="J159:J222" si="88">IF(I159-$F$1&gt;0,I159-$F$1,0)</f>
        <v>0</v>
      </c>
      <c r="K159" s="35"/>
      <c r="L159" s="36"/>
      <c r="M159" s="41"/>
      <c r="N159" s="41"/>
      <c r="O159" s="41"/>
      <c r="P159" s="41"/>
    </row>
    <row r="160" spans="1:16" x14ac:dyDescent="0.2">
      <c r="A160" s="39"/>
      <c r="B160" s="38"/>
      <c r="C160" s="30">
        <f t="shared" si="75"/>
        <v>44347</v>
      </c>
      <c r="D160" s="37" t="str">
        <f t="shared" si="54"/>
        <v>Lundi</v>
      </c>
      <c r="E160" s="32">
        <v>0.35416666666666702</v>
      </c>
      <c r="F160" s="32">
        <v>0.51249999999999996</v>
      </c>
      <c r="G160" s="32">
        <v>0.53680555555555598</v>
      </c>
      <c r="H160" s="33">
        <v>0.69513888888888897</v>
      </c>
      <c r="I160" s="34">
        <f t="shared" si="87"/>
        <v>0.31666666666666593</v>
      </c>
      <c r="J160" s="34">
        <f t="shared" si="88"/>
        <v>0</v>
      </c>
      <c r="K160" s="35"/>
      <c r="L160" s="36"/>
      <c r="M160" s="41"/>
      <c r="N160" s="41"/>
      <c r="O160" s="41"/>
      <c r="P160" s="41"/>
    </row>
    <row r="161" spans="1:16" x14ac:dyDescent="0.2">
      <c r="A161" s="39" t="str">
        <f t="shared" ref="A161:A224" si="89">VLOOKUP(MONTH($C161),$T$8:$U$19,2,0)</f>
        <v>JUIN</v>
      </c>
      <c r="B161" s="38"/>
      <c r="C161" s="30">
        <f t="shared" si="75"/>
        <v>44348</v>
      </c>
      <c r="D161" s="37" t="str">
        <f t="shared" si="54"/>
        <v>Mardi</v>
      </c>
      <c r="E161" s="32">
        <v>0.35416666666666702</v>
      </c>
      <c r="F161" s="32">
        <v>0.51249999999999996</v>
      </c>
      <c r="G161" s="32">
        <v>0.53680555555555598</v>
      </c>
      <c r="H161" s="33">
        <v>0.69513888888888897</v>
      </c>
      <c r="I161" s="34">
        <f t="shared" si="87"/>
        <v>0.31666666666666593</v>
      </c>
      <c r="J161" s="34">
        <f t="shared" si="88"/>
        <v>0</v>
      </c>
      <c r="K161" s="35"/>
      <c r="L161" s="36"/>
      <c r="M161" s="41">
        <f>IF(A161="juin",SUM(J161:J190),"")</f>
        <v>0</v>
      </c>
      <c r="N161" s="41"/>
      <c r="O161" s="41"/>
      <c r="P161" s="41"/>
    </row>
    <row r="162" spans="1:16" x14ac:dyDescent="0.2">
      <c r="A162" s="39"/>
      <c r="B162" s="38"/>
      <c r="C162" s="30">
        <f t="shared" si="75"/>
        <v>44349</v>
      </c>
      <c r="D162" s="37" t="str">
        <f t="shared" si="54"/>
        <v>Mercredi</v>
      </c>
      <c r="E162" s="32">
        <v>0.35416666666666702</v>
      </c>
      <c r="F162" s="32">
        <v>0.51249999999999996</v>
      </c>
      <c r="G162" s="32">
        <v>0.53680555555555598</v>
      </c>
      <c r="H162" s="33">
        <v>0.69513888888888897</v>
      </c>
      <c r="I162" s="34">
        <f t="shared" si="87"/>
        <v>0.31666666666666593</v>
      </c>
      <c r="J162" s="34">
        <f t="shared" si="88"/>
        <v>0</v>
      </c>
      <c r="K162" s="35"/>
      <c r="L162" s="36"/>
      <c r="M162" s="41"/>
      <c r="N162" s="41"/>
      <c r="O162" s="41"/>
      <c r="P162" s="41"/>
    </row>
    <row r="163" spans="1:16" x14ac:dyDescent="0.2">
      <c r="A163" s="39"/>
      <c r="B163" s="38"/>
      <c r="C163" s="30">
        <f t="shared" si="75"/>
        <v>44350</v>
      </c>
      <c r="D163" s="37" t="str">
        <f t="shared" si="54"/>
        <v>Jeudi</v>
      </c>
      <c r="E163" s="32">
        <v>0.35416666666666702</v>
      </c>
      <c r="F163" s="32">
        <v>0.51249999999999996</v>
      </c>
      <c r="G163" s="32">
        <v>0.53680555555555598</v>
      </c>
      <c r="H163" s="33">
        <v>0.69513888888888897</v>
      </c>
      <c r="I163" s="34">
        <f t="shared" si="87"/>
        <v>0.31666666666666593</v>
      </c>
      <c r="J163" s="34">
        <f t="shared" si="88"/>
        <v>0</v>
      </c>
      <c r="K163" s="35"/>
      <c r="L163" s="36"/>
      <c r="M163" s="41"/>
      <c r="N163" s="41"/>
      <c r="O163" s="41"/>
      <c r="P163" s="41"/>
    </row>
    <row r="164" spans="1:16" x14ac:dyDescent="0.2">
      <c r="A164" s="39"/>
      <c r="B164" s="38"/>
      <c r="C164" s="30">
        <f t="shared" si="75"/>
        <v>44351</v>
      </c>
      <c r="D164" s="37" t="str">
        <f t="shared" si="54"/>
        <v>Vendredi</v>
      </c>
      <c r="E164" s="32"/>
      <c r="F164" s="32"/>
      <c r="G164" s="32"/>
      <c r="H164" s="33"/>
      <c r="I164" s="34"/>
      <c r="J164" s="34"/>
      <c r="K164" s="35"/>
      <c r="L164" s="36"/>
      <c r="M164" s="41"/>
      <c r="N164" s="41"/>
      <c r="O164" s="41"/>
      <c r="P164" s="41"/>
    </row>
    <row r="165" spans="1:16" x14ac:dyDescent="0.2">
      <c r="A165" s="39"/>
      <c r="B165" s="38"/>
      <c r="C165" s="30">
        <f t="shared" si="75"/>
        <v>44352</v>
      </c>
      <c r="D165" s="37" t="str">
        <f t="shared" si="54"/>
        <v>Samedi</v>
      </c>
      <c r="E165" s="32"/>
      <c r="F165" s="32"/>
      <c r="G165" s="32"/>
      <c r="H165" s="33"/>
      <c r="I165" s="34"/>
      <c r="J165" s="34" t="str">
        <f t="shared" ref="J165" si="90">IF(D165="Dimanche",SUM(J159:J163),"")</f>
        <v/>
      </c>
      <c r="K165" s="35"/>
      <c r="L165" s="36" t="str">
        <f t="shared" ref="L165" si="91">IF(D165="Dimanche",SUM(I159:I165),"")</f>
        <v/>
      </c>
      <c r="M165" s="41"/>
      <c r="N165" s="41"/>
      <c r="O165" s="41"/>
      <c r="P165" s="41"/>
    </row>
    <row r="166" spans="1:16" x14ac:dyDescent="0.2">
      <c r="A166" s="39"/>
      <c r="B166" s="38">
        <f t="shared" si="78"/>
        <v>23</v>
      </c>
      <c r="C166" s="30">
        <f t="shared" si="75"/>
        <v>44353</v>
      </c>
      <c r="D166" s="37" t="str">
        <f t="shared" si="54"/>
        <v>Dimanche</v>
      </c>
      <c r="E166" s="32">
        <v>0.35416666666666702</v>
      </c>
      <c r="F166" s="32">
        <v>0.51249999999999996</v>
      </c>
      <c r="G166" s="32">
        <v>0.53680555555555598</v>
      </c>
      <c r="H166" s="33">
        <v>0.69513888888888897</v>
      </c>
      <c r="I166" s="34">
        <f t="shared" ref="I166:I229" si="92">IF(F166-E166+(H166-G166)=0,"",F166-E166+(H166-G166))</f>
        <v>0.31666666666666593</v>
      </c>
      <c r="J166" s="34">
        <f t="shared" ref="J166:J229" si="93">IF(I166-$F$1&gt;0,I166-$F$1,0)</f>
        <v>0</v>
      </c>
      <c r="K166" s="35"/>
      <c r="L166" s="36"/>
      <c r="M166" s="41"/>
      <c r="N166" s="41"/>
      <c r="O166" s="41"/>
      <c r="P166" s="41"/>
    </row>
    <row r="167" spans="1:16" x14ac:dyDescent="0.2">
      <c r="A167" s="39"/>
      <c r="B167" s="38"/>
      <c r="C167" s="30">
        <f t="shared" si="75"/>
        <v>44354</v>
      </c>
      <c r="D167" s="37" t="str">
        <f t="shared" si="54"/>
        <v>Lundi</v>
      </c>
      <c r="E167" s="32">
        <v>0.35416666666666702</v>
      </c>
      <c r="F167" s="32">
        <v>0.51249999999999996</v>
      </c>
      <c r="G167" s="32">
        <v>0.53680555555555598</v>
      </c>
      <c r="H167" s="33">
        <v>0.69513888888888897</v>
      </c>
      <c r="I167" s="34">
        <f t="shared" si="92"/>
        <v>0.31666666666666593</v>
      </c>
      <c r="J167" s="34">
        <f t="shared" si="93"/>
        <v>0</v>
      </c>
      <c r="K167" s="35"/>
      <c r="L167" s="36"/>
      <c r="M167" s="41"/>
      <c r="N167" s="41"/>
      <c r="O167" s="41"/>
      <c r="P167" s="41"/>
    </row>
    <row r="168" spans="1:16" x14ac:dyDescent="0.2">
      <c r="A168" s="39"/>
      <c r="B168" s="38"/>
      <c r="C168" s="30">
        <f t="shared" si="75"/>
        <v>44355</v>
      </c>
      <c r="D168" s="37" t="str">
        <f t="shared" ref="D168:D231" si="94">IF(ISERROR(VLOOKUP(WEEKDAY($C168),$T$21:$U$27,2,0)),"",VLOOKUP(WEEKDAY($C168),$T$21:$U$27,2,0))</f>
        <v>Mardi</v>
      </c>
      <c r="E168" s="32">
        <v>0.35416666666666702</v>
      </c>
      <c r="F168" s="32">
        <v>0.51249999999999996</v>
      </c>
      <c r="G168" s="32">
        <v>0.53680555555555598</v>
      </c>
      <c r="H168" s="33">
        <v>0.69513888888888897</v>
      </c>
      <c r="I168" s="34">
        <f t="shared" si="92"/>
        <v>0.31666666666666593</v>
      </c>
      <c r="J168" s="34">
        <f t="shared" si="93"/>
        <v>0</v>
      </c>
      <c r="K168" s="35"/>
      <c r="L168" s="36"/>
      <c r="M168" s="41"/>
      <c r="N168" s="41"/>
      <c r="O168" s="41"/>
      <c r="P168" s="41"/>
    </row>
    <row r="169" spans="1:16" x14ac:dyDescent="0.2">
      <c r="A169" s="39"/>
      <c r="B169" s="38"/>
      <c r="C169" s="30">
        <f t="shared" si="75"/>
        <v>44356</v>
      </c>
      <c r="D169" s="37" t="str">
        <f t="shared" si="94"/>
        <v>Mercredi</v>
      </c>
      <c r="E169" s="32">
        <v>0.35416666666666702</v>
      </c>
      <c r="F169" s="32">
        <v>0.51249999999999996</v>
      </c>
      <c r="G169" s="32">
        <v>0.53680555555555598</v>
      </c>
      <c r="H169" s="33">
        <v>0.69513888888888897</v>
      </c>
      <c r="I169" s="34">
        <f t="shared" si="92"/>
        <v>0.31666666666666593</v>
      </c>
      <c r="J169" s="34">
        <f t="shared" si="93"/>
        <v>0</v>
      </c>
      <c r="K169" s="35"/>
      <c r="L169" s="36"/>
      <c r="M169" s="41"/>
      <c r="N169" s="41"/>
      <c r="O169" s="41"/>
      <c r="P169" s="41"/>
    </row>
    <row r="170" spans="1:16" x14ac:dyDescent="0.2">
      <c r="A170" s="39"/>
      <c r="B170" s="38"/>
      <c r="C170" s="30">
        <f t="shared" si="75"/>
        <v>44357</v>
      </c>
      <c r="D170" s="37" t="str">
        <f t="shared" si="94"/>
        <v>Jeudi</v>
      </c>
      <c r="E170" s="32">
        <v>0.35416666666666702</v>
      </c>
      <c r="F170" s="32">
        <v>0.51249999999999996</v>
      </c>
      <c r="G170" s="32">
        <v>0.53680555555555598</v>
      </c>
      <c r="H170" s="33">
        <v>0.69513888888888897</v>
      </c>
      <c r="I170" s="34">
        <f t="shared" si="92"/>
        <v>0.31666666666666593</v>
      </c>
      <c r="J170" s="34">
        <f t="shared" si="93"/>
        <v>0</v>
      </c>
      <c r="K170" s="35"/>
      <c r="L170" s="36"/>
      <c r="M170" s="41"/>
      <c r="N170" s="41"/>
      <c r="O170" s="41"/>
      <c r="P170" s="41"/>
    </row>
    <row r="171" spans="1:16" x14ac:dyDescent="0.2">
      <c r="A171" s="39"/>
      <c r="B171" s="38"/>
      <c r="C171" s="30">
        <f t="shared" si="75"/>
        <v>44358</v>
      </c>
      <c r="D171" s="37" t="str">
        <f t="shared" si="94"/>
        <v>Vendredi</v>
      </c>
      <c r="E171" s="32"/>
      <c r="F171" s="32"/>
      <c r="G171" s="32"/>
      <c r="H171" s="33"/>
      <c r="I171" s="34"/>
      <c r="J171" s="34"/>
      <c r="K171" s="35"/>
      <c r="L171" s="36"/>
      <c r="M171" s="41"/>
      <c r="N171" s="41"/>
      <c r="O171" s="41"/>
      <c r="P171" s="41"/>
    </row>
    <row r="172" spans="1:16" x14ac:dyDescent="0.2">
      <c r="A172" s="39"/>
      <c r="B172" s="38"/>
      <c r="C172" s="30">
        <f t="shared" si="75"/>
        <v>44359</v>
      </c>
      <c r="D172" s="37" t="str">
        <f t="shared" si="94"/>
        <v>Samedi</v>
      </c>
      <c r="E172" s="32"/>
      <c r="F172" s="32"/>
      <c r="G172" s="32"/>
      <c r="H172" s="33"/>
      <c r="I172" s="34"/>
      <c r="J172" s="34" t="str">
        <f t="shared" ref="J172" si="95">IF(D172="Dimanche",SUM(J166:J170),"")</f>
        <v/>
      </c>
      <c r="K172" s="35"/>
      <c r="L172" s="36" t="str">
        <f t="shared" ref="L172" si="96">IF(D172="Dimanche",SUM(I166:I172),"")</f>
        <v/>
      </c>
      <c r="M172" s="41"/>
      <c r="N172" s="41"/>
      <c r="O172" s="41"/>
      <c r="P172" s="41"/>
    </row>
    <row r="173" spans="1:16" x14ac:dyDescent="0.2">
      <c r="A173" s="39"/>
      <c r="B173" s="38">
        <f t="shared" si="78"/>
        <v>24</v>
      </c>
      <c r="C173" s="30">
        <f t="shared" si="75"/>
        <v>44360</v>
      </c>
      <c r="D173" s="37" t="str">
        <f t="shared" si="94"/>
        <v>Dimanche</v>
      </c>
      <c r="E173" s="32">
        <v>0.35416666666666702</v>
      </c>
      <c r="F173" s="32">
        <v>0.51249999999999996</v>
      </c>
      <c r="G173" s="32">
        <v>0.53680555555555598</v>
      </c>
      <c r="H173" s="33">
        <v>0.69513888888888897</v>
      </c>
      <c r="I173" s="34">
        <f t="shared" ref="I173:I236" si="97">IF(F173-E173+(H173-G173)=0,"",F173-E173+(H173-G173))</f>
        <v>0.31666666666666593</v>
      </c>
      <c r="J173" s="34">
        <f t="shared" ref="J173:J236" si="98">IF(I173-$F$1&gt;0,I173-$F$1,0)</f>
        <v>0</v>
      </c>
      <c r="K173" s="35"/>
      <c r="L173" s="36"/>
      <c r="M173" s="41"/>
      <c r="N173" s="41"/>
      <c r="O173" s="41"/>
      <c r="P173" s="41"/>
    </row>
    <row r="174" spans="1:16" x14ac:dyDescent="0.2">
      <c r="A174" s="39"/>
      <c r="B174" s="38"/>
      <c r="C174" s="30">
        <f t="shared" si="75"/>
        <v>44361</v>
      </c>
      <c r="D174" s="37" t="str">
        <f t="shared" si="94"/>
        <v>Lundi</v>
      </c>
      <c r="E174" s="32">
        <v>0.35416666666666702</v>
      </c>
      <c r="F174" s="32">
        <v>0.51249999999999996</v>
      </c>
      <c r="G174" s="32">
        <v>0.53680555555555598</v>
      </c>
      <c r="H174" s="33">
        <v>0.69513888888888897</v>
      </c>
      <c r="I174" s="34">
        <f t="shared" si="97"/>
        <v>0.31666666666666593</v>
      </c>
      <c r="J174" s="34">
        <f t="shared" si="98"/>
        <v>0</v>
      </c>
      <c r="K174" s="35"/>
      <c r="L174" s="36"/>
      <c r="M174" s="41"/>
      <c r="N174" s="41"/>
      <c r="O174" s="41"/>
      <c r="P174" s="41"/>
    </row>
    <row r="175" spans="1:16" x14ac:dyDescent="0.2">
      <c r="A175" s="39"/>
      <c r="B175" s="38"/>
      <c r="C175" s="30">
        <f t="shared" si="75"/>
        <v>44362</v>
      </c>
      <c r="D175" s="37" t="str">
        <f t="shared" si="94"/>
        <v>Mardi</v>
      </c>
      <c r="E175" s="32">
        <v>0.35416666666666702</v>
      </c>
      <c r="F175" s="32">
        <v>0.51249999999999996</v>
      </c>
      <c r="G175" s="32">
        <v>0.53680555555555598</v>
      </c>
      <c r="H175" s="33">
        <v>0.69513888888888897</v>
      </c>
      <c r="I175" s="34">
        <f t="shared" si="97"/>
        <v>0.31666666666666593</v>
      </c>
      <c r="J175" s="34">
        <f t="shared" si="98"/>
        <v>0</v>
      </c>
      <c r="K175" s="35"/>
      <c r="L175" s="36"/>
      <c r="M175" s="41"/>
      <c r="N175" s="41"/>
      <c r="O175" s="41"/>
      <c r="P175" s="41"/>
    </row>
    <row r="176" spans="1:16" x14ac:dyDescent="0.2">
      <c r="A176" s="39"/>
      <c r="B176" s="38"/>
      <c r="C176" s="30">
        <f t="shared" si="75"/>
        <v>44363</v>
      </c>
      <c r="D176" s="37" t="str">
        <f t="shared" si="94"/>
        <v>Mercredi</v>
      </c>
      <c r="E176" s="32">
        <v>0.35416666666666702</v>
      </c>
      <c r="F176" s="32">
        <v>0.51249999999999996</v>
      </c>
      <c r="G176" s="32">
        <v>0.53680555555555598</v>
      </c>
      <c r="H176" s="33">
        <v>0.69513888888888897</v>
      </c>
      <c r="I176" s="34">
        <f t="shared" si="97"/>
        <v>0.31666666666666593</v>
      </c>
      <c r="J176" s="34">
        <f t="shared" si="98"/>
        <v>0</v>
      </c>
      <c r="K176" s="35"/>
      <c r="L176" s="36"/>
      <c r="M176" s="41"/>
      <c r="N176" s="41"/>
      <c r="O176" s="41"/>
      <c r="P176" s="41"/>
    </row>
    <row r="177" spans="1:16" x14ac:dyDescent="0.2">
      <c r="A177" s="39"/>
      <c r="B177" s="38"/>
      <c r="C177" s="30">
        <f t="shared" si="75"/>
        <v>44364</v>
      </c>
      <c r="D177" s="37" t="str">
        <f t="shared" si="94"/>
        <v>Jeudi</v>
      </c>
      <c r="E177" s="32">
        <v>0.35416666666666702</v>
      </c>
      <c r="F177" s="32">
        <v>0.51249999999999996</v>
      </c>
      <c r="G177" s="32">
        <v>0.53680555555555598</v>
      </c>
      <c r="H177" s="33">
        <v>0.69513888888888897</v>
      </c>
      <c r="I177" s="34">
        <f t="shared" si="97"/>
        <v>0.31666666666666593</v>
      </c>
      <c r="J177" s="34">
        <f t="shared" si="98"/>
        <v>0</v>
      </c>
      <c r="K177" s="35"/>
      <c r="L177" s="36"/>
      <c r="M177" s="41"/>
      <c r="N177" s="41"/>
      <c r="O177" s="41"/>
      <c r="P177" s="41"/>
    </row>
    <row r="178" spans="1:16" x14ac:dyDescent="0.2">
      <c r="A178" s="39"/>
      <c r="B178" s="38"/>
      <c r="C178" s="30">
        <f t="shared" si="75"/>
        <v>44365</v>
      </c>
      <c r="D178" s="37" t="str">
        <f t="shared" si="94"/>
        <v>Vendredi</v>
      </c>
      <c r="E178" s="32"/>
      <c r="F178" s="32"/>
      <c r="G178" s="32"/>
      <c r="H178" s="33"/>
      <c r="I178" s="34"/>
      <c r="J178" s="34"/>
      <c r="K178" s="35"/>
      <c r="L178" s="36"/>
      <c r="M178" s="41"/>
      <c r="N178" s="41"/>
      <c r="O178" s="41"/>
      <c r="P178" s="41"/>
    </row>
    <row r="179" spans="1:16" x14ac:dyDescent="0.2">
      <c r="A179" s="39"/>
      <c r="B179" s="38"/>
      <c r="C179" s="30">
        <f t="shared" si="75"/>
        <v>44366</v>
      </c>
      <c r="D179" s="37" t="str">
        <f t="shared" si="94"/>
        <v>Samedi</v>
      </c>
      <c r="E179" s="32"/>
      <c r="F179" s="32"/>
      <c r="G179" s="32"/>
      <c r="H179" s="33"/>
      <c r="I179" s="34"/>
      <c r="J179" s="34" t="str">
        <f t="shared" ref="J179" si="99">IF(D179="Dimanche",SUM(J173:J177),"")</f>
        <v/>
      </c>
      <c r="K179" s="35"/>
      <c r="L179" s="36" t="str">
        <f t="shared" ref="L179" si="100">IF(D179="Dimanche",SUM(I173:I179),"")</f>
        <v/>
      </c>
      <c r="M179" s="41"/>
      <c r="N179" s="41"/>
      <c r="O179" s="41"/>
      <c r="P179" s="41"/>
    </row>
    <row r="180" spans="1:16" x14ac:dyDescent="0.2">
      <c r="A180" s="39"/>
      <c r="B180" s="38">
        <f t="shared" si="78"/>
        <v>25</v>
      </c>
      <c r="C180" s="30">
        <f t="shared" si="75"/>
        <v>44367</v>
      </c>
      <c r="D180" s="37" t="str">
        <f t="shared" si="94"/>
        <v>Dimanche</v>
      </c>
      <c r="E180" s="32">
        <v>0.35416666666666702</v>
      </c>
      <c r="F180" s="32">
        <v>0.51249999999999996</v>
      </c>
      <c r="G180" s="32">
        <v>0.53680555555555598</v>
      </c>
      <c r="H180" s="33">
        <v>0.69513888888888897</v>
      </c>
      <c r="I180" s="34">
        <f t="shared" ref="I180:I243" si="101">IF(F180-E180+(H180-G180)=0,"",F180-E180+(H180-G180))</f>
        <v>0.31666666666666593</v>
      </c>
      <c r="J180" s="34">
        <f t="shared" ref="J180:J243" si="102">IF(I180-$F$1&gt;0,I180-$F$1,0)</f>
        <v>0</v>
      </c>
      <c r="K180" s="35"/>
      <c r="L180" s="36"/>
      <c r="M180" s="41"/>
      <c r="N180" s="41"/>
      <c r="O180" s="41"/>
      <c r="P180" s="41"/>
    </row>
    <row r="181" spans="1:16" x14ac:dyDescent="0.2">
      <c r="A181" s="39"/>
      <c r="B181" s="38"/>
      <c r="C181" s="30">
        <f t="shared" si="75"/>
        <v>44368</v>
      </c>
      <c r="D181" s="37" t="str">
        <f t="shared" si="94"/>
        <v>Lundi</v>
      </c>
      <c r="E181" s="32">
        <v>0.35416666666666702</v>
      </c>
      <c r="F181" s="32">
        <v>0.51249999999999996</v>
      </c>
      <c r="G181" s="32">
        <v>0.53680555555555598</v>
      </c>
      <c r="H181" s="33">
        <v>0.69513888888888897</v>
      </c>
      <c r="I181" s="34">
        <f t="shared" si="101"/>
        <v>0.31666666666666593</v>
      </c>
      <c r="J181" s="34">
        <f t="shared" si="102"/>
        <v>0</v>
      </c>
      <c r="K181" s="35"/>
      <c r="L181" s="36"/>
      <c r="M181" s="41"/>
      <c r="N181" s="41"/>
      <c r="O181" s="41"/>
      <c r="P181" s="41"/>
    </row>
    <row r="182" spans="1:16" x14ac:dyDescent="0.2">
      <c r="A182" s="39"/>
      <c r="B182" s="38"/>
      <c r="C182" s="30">
        <f t="shared" si="75"/>
        <v>44369</v>
      </c>
      <c r="D182" s="37" t="str">
        <f t="shared" si="94"/>
        <v>Mardi</v>
      </c>
      <c r="E182" s="32">
        <v>0.35416666666666702</v>
      </c>
      <c r="F182" s="32">
        <v>0.51249999999999996</v>
      </c>
      <c r="G182" s="32">
        <v>0.53680555555555598</v>
      </c>
      <c r="H182" s="33">
        <v>0.69513888888888897</v>
      </c>
      <c r="I182" s="34">
        <f t="shared" si="101"/>
        <v>0.31666666666666593</v>
      </c>
      <c r="J182" s="34">
        <f t="shared" si="102"/>
        <v>0</v>
      </c>
      <c r="K182" s="35"/>
      <c r="L182" s="36"/>
      <c r="M182" s="41"/>
      <c r="N182" s="41"/>
      <c r="O182" s="41"/>
      <c r="P182" s="41"/>
    </row>
    <row r="183" spans="1:16" x14ac:dyDescent="0.2">
      <c r="A183" s="39"/>
      <c r="B183" s="38"/>
      <c r="C183" s="30">
        <f t="shared" si="75"/>
        <v>44370</v>
      </c>
      <c r="D183" s="37" t="str">
        <f t="shared" si="94"/>
        <v>Mercredi</v>
      </c>
      <c r="E183" s="32">
        <v>0.35416666666666702</v>
      </c>
      <c r="F183" s="32">
        <v>0.51249999999999996</v>
      </c>
      <c r="G183" s="32">
        <v>0.53680555555555598</v>
      </c>
      <c r="H183" s="33">
        <v>0.69513888888888897</v>
      </c>
      <c r="I183" s="34">
        <f t="shared" si="101"/>
        <v>0.31666666666666593</v>
      </c>
      <c r="J183" s="34">
        <f t="shared" si="102"/>
        <v>0</v>
      </c>
      <c r="K183" s="35"/>
      <c r="L183" s="36"/>
      <c r="M183" s="41"/>
      <c r="N183" s="41"/>
      <c r="O183" s="41"/>
      <c r="P183" s="41"/>
    </row>
    <row r="184" spans="1:16" x14ac:dyDescent="0.2">
      <c r="A184" s="39"/>
      <c r="B184" s="38"/>
      <c r="C184" s="30">
        <f t="shared" si="75"/>
        <v>44371</v>
      </c>
      <c r="D184" s="37" t="str">
        <f t="shared" si="94"/>
        <v>Jeudi</v>
      </c>
      <c r="E184" s="32">
        <v>0.35416666666666702</v>
      </c>
      <c r="F184" s="32">
        <v>0.51249999999999996</v>
      </c>
      <c r="G184" s="32">
        <v>0.53680555555555598</v>
      </c>
      <c r="H184" s="33">
        <v>0.69513888888888897</v>
      </c>
      <c r="I184" s="34">
        <f t="shared" si="101"/>
        <v>0.31666666666666593</v>
      </c>
      <c r="J184" s="34">
        <f t="shared" si="102"/>
        <v>0</v>
      </c>
      <c r="K184" s="35"/>
      <c r="L184" s="36"/>
      <c r="M184" s="41"/>
      <c r="N184" s="41"/>
      <c r="O184" s="41"/>
      <c r="P184" s="41"/>
    </row>
    <row r="185" spans="1:16" x14ac:dyDescent="0.2">
      <c r="A185" s="39"/>
      <c r="B185" s="38"/>
      <c r="C185" s="30">
        <f t="shared" si="75"/>
        <v>44372</v>
      </c>
      <c r="D185" s="37" t="str">
        <f t="shared" si="94"/>
        <v>Vendredi</v>
      </c>
      <c r="E185" s="32"/>
      <c r="F185" s="32"/>
      <c r="G185" s="32"/>
      <c r="H185" s="33"/>
      <c r="I185" s="34"/>
      <c r="J185" s="34"/>
      <c r="K185" s="35"/>
      <c r="L185" s="36"/>
      <c r="M185" s="41"/>
      <c r="N185" s="41"/>
      <c r="O185" s="41"/>
      <c r="P185" s="41"/>
    </row>
    <row r="186" spans="1:16" x14ac:dyDescent="0.2">
      <c r="A186" s="39"/>
      <c r="B186" s="38"/>
      <c r="C186" s="30">
        <f t="shared" si="75"/>
        <v>44373</v>
      </c>
      <c r="D186" s="37" t="str">
        <f t="shared" si="94"/>
        <v>Samedi</v>
      </c>
      <c r="E186" s="32"/>
      <c r="F186" s="32"/>
      <c r="G186" s="32"/>
      <c r="H186" s="33"/>
      <c r="I186" s="34"/>
      <c r="J186" s="34" t="str">
        <f t="shared" ref="J186" si="103">IF(D186="Dimanche",SUM(J180:J184),"")</f>
        <v/>
      </c>
      <c r="K186" s="35"/>
      <c r="L186" s="36" t="str">
        <f t="shared" ref="L186" si="104">IF(D186="Dimanche",SUM(I180:I186),"")</f>
        <v/>
      </c>
      <c r="M186" s="41"/>
      <c r="N186" s="41"/>
      <c r="O186" s="41"/>
      <c r="P186" s="41"/>
    </row>
    <row r="187" spans="1:16" x14ac:dyDescent="0.2">
      <c r="A187" s="39"/>
      <c r="B187" s="38">
        <f t="shared" si="78"/>
        <v>26</v>
      </c>
      <c r="C187" s="30">
        <f t="shared" si="75"/>
        <v>44374</v>
      </c>
      <c r="D187" s="37" t="str">
        <f t="shared" si="94"/>
        <v>Dimanche</v>
      </c>
      <c r="E187" s="32">
        <v>0.35416666666666702</v>
      </c>
      <c r="F187" s="32">
        <v>0.51249999999999996</v>
      </c>
      <c r="G187" s="32">
        <v>0.53680555555555598</v>
      </c>
      <c r="H187" s="33">
        <v>0.69513888888888897</v>
      </c>
      <c r="I187" s="34">
        <f t="shared" ref="I187:I250" si="105">IF(F187-E187+(H187-G187)=0,"",F187-E187+(H187-G187))</f>
        <v>0.31666666666666593</v>
      </c>
      <c r="J187" s="34">
        <f t="shared" ref="J187:J250" si="106">IF(I187-$F$1&gt;0,I187-$F$1,0)</f>
        <v>0</v>
      </c>
      <c r="K187" s="35"/>
      <c r="L187" s="36"/>
      <c r="M187" s="41"/>
      <c r="N187" s="41"/>
      <c r="O187" s="41"/>
      <c r="P187" s="41"/>
    </row>
    <row r="188" spans="1:16" x14ac:dyDescent="0.2">
      <c r="A188" s="39"/>
      <c r="B188" s="38"/>
      <c r="C188" s="30">
        <f t="shared" si="75"/>
        <v>44375</v>
      </c>
      <c r="D188" s="37" t="str">
        <f t="shared" si="94"/>
        <v>Lundi</v>
      </c>
      <c r="E188" s="32">
        <v>0.35416666666666702</v>
      </c>
      <c r="F188" s="32">
        <v>0.51249999999999996</v>
      </c>
      <c r="G188" s="32">
        <v>0.53680555555555598</v>
      </c>
      <c r="H188" s="33">
        <v>0.69513888888888897</v>
      </c>
      <c r="I188" s="34">
        <f t="shared" si="105"/>
        <v>0.31666666666666593</v>
      </c>
      <c r="J188" s="34">
        <f t="shared" si="106"/>
        <v>0</v>
      </c>
      <c r="K188" s="35"/>
      <c r="L188" s="36"/>
      <c r="M188" s="41"/>
      <c r="N188" s="41"/>
      <c r="O188" s="41"/>
      <c r="P188" s="41"/>
    </row>
    <row r="189" spans="1:16" x14ac:dyDescent="0.2">
      <c r="A189" s="39"/>
      <c r="B189" s="38"/>
      <c r="C189" s="30">
        <f t="shared" si="75"/>
        <v>44376</v>
      </c>
      <c r="D189" s="37" t="str">
        <f t="shared" si="94"/>
        <v>Mardi</v>
      </c>
      <c r="E189" s="32">
        <v>0.35416666666666702</v>
      </c>
      <c r="F189" s="32">
        <v>0.51249999999999996</v>
      </c>
      <c r="G189" s="32">
        <v>0.53680555555555598</v>
      </c>
      <c r="H189" s="33">
        <v>0.69513888888888897</v>
      </c>
      <c r="I189" s="34">
        <f t="shared" si="105"/>
        <v>0.31666666666666593</v>
      </c>
      <c r="J189" s="34">
        <f t="shared" si="106"/>
        <v>0</v>
      </c>
      <c r="K189" s="35"/>
      <c r="L189" s="36"/>
      <c r="M189" s="41"/>
      <c r="N189" s="41"/>
      <c r="O189" s="41"/>
      <c r="P189" s="41"/>
    </row>
    <row r="190" spans="1:16" x14ac:dyDescent="0.2">
      <c r="A190" s="39"/>
      <c r="B190" s="38"/>
      <c r="C190" s="30">
        <f t="shared" si="75"/>
        <v>44377</v>
      </c>
      <c r="D190" s="37" t="str">
        <f t="shared" si="94"/>
        <v>Mercredi</v>
      </c>
      <c r="E190" s="32">
        <v>0.35416666666666702</v>
      </c>
      <c r="F190" s="32">
        <v>0.51249999999999996</v>
      </c>
      <c r="G190" s="32">
        <v>0.53680555555555598</v>
      </c>
      <c r="H190" s="33">
        <v>0.69513888888888897</v>
      </c>
      <c r="I190" s="34">
        <f t="shared" si="105"/>
        <v>0.31666666666666593</v>
      </c>
      <c r="J190" s="34">
        <f t="shared" si="106"/>
        <v>0</v>
      </c>
      <c r="K190" s="35"/>
      <c r="L190" s="36"/>
      <c r="M190" s="41"/>
      <c r="N190" s="41"/>
      <c r="O190" s="41"/>
      <c r="P190" s="41"/>
    </row>
    <row r="191" spans="1:16" x14ac:dyDescent="0.2">
      <c r="A191" s="39" t="str">
        <f t="shared" si="89"/>
        <v>JUILLET</v>
      </c>
      <c r="B191" s="38"/>
      <c r="C191" s="30">
        <f t="shared" si="75"/>
        <v>44378</v>
      </c>
      <c r="D191" s="37" t="str">
        <f t="shared" si="94"/>
        <v>Jeudi</v>
      </c>
      <c r="E191" s="32">
        <v>0.35416666666666702</v>
      </c>
      <c r="F191" s="32">
        <v>0.51249999999999996</v>
      </c>
      <c r="G191" s="32">
        <v>0.53680555555555598</v>
      </c>
      <c r="H191" s="33">
        <v>0.69513888888888897</v>
      </c>
      <c r="I191" s="34">
        <f t="shared" si="105"/>
        <v>0.31666666666666593</v>
      </c>
      <c r="J191" s="34">
        <f t="shared" si="106"/>
        <v>0</v>
      </c>
      <c r="K191" s="35"/>
      <c r="L191" s="36"/>
      <c r="M191" s="41">
        <f>IF(A191="juillet",SUM(J191:J221),"")</f>
        <v>0</v>
      </c>
      <c r="N191" s="41"/>
      <c r="O191" s="41"/>
      <c r="P191" s="41"/>
    </row>
    <row r="192" spans="1:16" x14ac:dyDescent="0.2">
      <c r="A192" s="39"/>
      <c r="B192" s="38"/>
      <c r="C192" s="30">
        <f t="shared" si="75"/>
        <v>44379</v>
      </c>
      <c r="D192" s="37" t="str">
        <f t="shared" si="94"/>
        <v>Vendredi</v>
      </c>
      <c r="E192" s="32"/>
      <c r="F192" s="32"/>
      <c r="G192" s="32"/>
      <c r="H192" s="33"/>
      <c r="I192" s="34"/>
      <c r="J192" s="34"/>
      <c r="K192" s="35"/>
      <c r="L192" s="36"/>
      <c r="M192" s="41"/>
      <c r="N192" s="41"/>
      <c r="O192" s="41"/>
      <c r="P192" s="41"/>
    </row>
    <row r="193" spans="1:16" x14ac:dyDescent="0.2">
      <c r="A193" s="39"/>
      <c r="B193" s="38"/>
      <c r="C193" s="30">
        <f t="shared" si="75"/>
        <v>44380</v>
      </c>
      <c r="D193" s="37" t="str">
        <f t="shared" si="94"/>
        <v>Samedi</v>
      </c>
      <c r="E193" s="32"/>
      <c r="F193" s="32"/>
      <c r="G193" s="32"/>
      <c r="H193" s="33"/>
      <c r="I193" s="34"/>
      <c r="J193" s="34" t="str">
        <f t="shared" ref="J193" si="107">IF(D193="Dimanche",SUM(J187:J191),"")</f>
        <v/>
      </c>
      <c r="K193" s="35"/>
      <c r="L193" s="36" t="str">
        <f t="shared" ref="L193" si="108">IF(D193="Dimanche",SUM(I187:I193),"")</f>
        <v/>
      </c>
      <c r="M193" s="41"/>
      <c r="N193" s="41"/>
      <c r="O193" s="41"/>
      <c r="P193" s="41"/>
    </row>
    <row r="194" spans="1:16" x14ac:dyDescent="0.2">
      <c r="A194" s="39"/>
      <c r="B194" s="38">
        <f t="shared" si="78"/>
        <v>27</v>
      </c>
      <c r="C194" s="30">
        <f t="shared" si="75"/>
        <v>44381</v>
      </c>
      <c r="D194" s="37" t="str">
        <f t="shared" si="94"/>
        <v>Dimanche</v>
      </c>
      <c r="E194" s="32">
        <v>0.35416666666666702</v>
      </c>
      <c r="F194" s="32">
        <v>0.51249999999999996</v>
      </c>
      <c r="G194" s="32">
        <v>0.53680555555555598</v>
      </c>
      <c r="H194" s="33">
        <v>0.69513888888888897</v>
      </c>
      <c r="I194" s="34">
        <f t="shared" ref="I194:I257" si="109">IF(F194-E194+(H194-G194)=0,"",F194-E194+(H194-G194))</f>
        <v>0.31666666666666593</v>
      </c>
      <c r="J194" s="34">
        <f t="shared" ref="J194:J257" si="110">IF(I194-$F$1&gt;0,I194-$F$1,0)</f>
        <v>0</v>
      </c>
      <c r="K194" s="35"/>
      <c r="L194" s="36"/>
      <c r="M194" s="41"/>
      <c r="N194" s="41"/>
      <c r="O194" s="41"/>
      <c r="P194" s="41"/>
    </row>
    <row r="195" spans="1:16" x14ac:dyDescent="0.2">
      <c r="A195" s="39"/>
      <c r="B195" s="38"/>
      <c r="C195" s="30">
        <f t="shared" si="75"/>
        <v>44382</v>
      </c>
      <c r="D195" s="37" t="str">
        <f t="shared" si="94"/>
        <v>Lundi</v>
      </c>
      <c r="E195" s="32">
        <v>0.35416666666666702</v>
      </c>
      <c r="F195" s="32">
        <v>0.51249999999999996</v>
      </c>
      <c r="G195" s="32">
        <v>0.53680555555555598</v>
      </c>
      <c r="H195" s="33">
        <v>0.69513888888888897</v>
      </c>
      <c r="I195" s="34">
        <f t="shared" si="109"/>
        <v>0.31666666666666593</v>
      </c>
      <c r="J195" s="34">
        <f t="shared" si="110"/>
        <v>0</v>
      </c>
      <c r="K195" s="35"/>
      <c r="L195" s="36"/>
      <c r="M195" s="41"/>
      <c r="N195" s="41"/>
      <c r="O195" s="41"/>
      <c r="P195" s="41"/>
    </row>
    <row r="196" spans="1:16" x14ac:dyDescent="0.2">
      <c r="A196" s="39"/>
      <c r="B196" s="38"/>
      <c r="C196" s="30">
        <f t="shared" si="75"/>
        <v>44383</v>
      </c>
      <c r="D196" s="37" t="str">
        <f t="shared" si="94"/>
        <v>Mardi</v>
      </c>
      <c r="E196" s="32">
        <v>0.35416666666666702</v>
      </c>
      <c r="F196" s="32">
        <v>0.51249999999999996</v>
      </c>
      <c r="G196" s="32">
        <v>0.53680555555555598</v>
      </c>
      <c r="H196" s="33">
        <v>0.69513888888888897</v>
      </c>
      <c r="I196" s="34">
        <f t="shared" si="109"/>
        <v>0.31666666666666593</v>
      </c>
      <c r="J196" s="34">
        <f t="shared" si="110"/>
        <v>0</v>
      </c>
      <c r="K196" s="35"/>
      <c r="L196" s="36"/>
      <c r="M196" s="41"/>
      <c r="N196" s="41"/>
      <c r="O196" s="41"/>
      <c r="P196" s="41"/>
    </row>
    <row r="197" spans="1:16" x14ac:dyDescent="0.2">
      <c r="A197" s="39"/>
      <c r="B197" s="38"/>
      <c r="C197" s="30">
        <f t="shared" si="75"/>
        <v>44384</v>
      </c>
      <c r="D197" s="37" t="str">
        <f t="shared" si="94"/>
        <v>Mercredi</v>
      </c>
      <c r="E197" s="32">
        <v>0.35416666666666702</v>
      </c>
      <c r="F197" s="32">
        <v>0.51249999999999996</v>
      </c>
      <c r="G197" s="32">
        <v>0.53680555555555598</v>
      </c>
      <c r="H197" s="33">
        <v>0.69513888888888897</v>
      </c>
      <c r="I197" s="34">
        <f t="shared" si="109"/>
        <v>0.31666666666666593</v>
      </c>
      <c r="J197" s="34">
        <f t="shared" si="110"/>
        <v>0</v>
      </c>
      <c r="K197" s="35"/>
      <c r="L197" s="36"/>
      <c r="M197" s="41"/>
      <c r="N197" s="41"/>
      <c r="O197" s="41"/>
      <c r="P197" s="41"/>
    </row>
    <row r="198" spans="1:16" x14ac:dyDescent="0.2">
      <c r="A198" s="39"/>
      <c r="B198" s="38"/>
      <c r="C198" s="30">
        <f t="shared" si="75"/>
        <v>44385</v>
      </c>
      <c r="D198" s="37" t="str">
        <f t="shared" si="94"/>
        <v>Jeudi</v>
      </c>
      <c r="E198" s="32">
        <v>0.35416666666666702</v>
      </c>
      <c r="F198" s="32">
        <v>0.51249999999999996</v>
      </c>
      <c r="G198" s="32">
        <v>0.53680555555555598</v>
      </c>
      <c r="H198" s="33">
        <v>0.69513888888888897</v>
      </c>
      <c r="I198" s="34">
        <f t="shared" si="109"/>
        <v>0.31666666666666593</v>
      </c>
      <c r="J198" s="34">
        <f t="shared" si="110"/>
        <v>0</v>
      </c>
      <c r="K198" s="35"/>
      <c r="L198" s="36"/>
      <c r="M198" s="41"/>
      <c r="N198" s="41"/>
      <c r="O198" s="41"/>
      <c r="P198" s="41"/>
    </row>
    <row r="199" spans="1:16" x14ac:dyDescent="0.2">
      <c r="A199" s="39"/>
      <c r="B199" s="38"/>
      <c r="C199" s="30">
        <f t="shared" si="75"/>
        <v>44386</v>
      </c>
      <c r="D199" s="37" t="str">
        <f t="shared" si="94"/>
        <v>Vendredi</v>
      </c>
      <c r="E199" s="32"/>
      <c r="F199" s="32"/>
      <c r="G199" s="32"/>
      <c r="H199" s="33"/>
      <c r="I199" s="34"/>
      <c r="J199" s="34"/>
      <c r="K199" s="35"/>
      <c r="L199" s="36"/>
      <c r="M199" s="41"/>
      <c r="N199" s="41"/>
      <c r="O199" s="41"/>
      <c r="P199" s="41"/>
    </row>
    <row r="200" spans="1:16" x14ac:dyDescent="0.2">
      <c r="A200" s="39"/>
      <c r="B200" s="38"/>
      <c r="C200" s="30">
        <f t="shared" si="75"/>
        <v>44387</v>
      </c>
      <c r="D200" s="37" t="str">
        <f t="shared" si="94"/>
        <v>Samedi</v>
      </c>
      <c r="E200" s="32"/>
      <c r="F200" s="32"/>
      <c r="G200" s="32"/>
      <c r="H200" s="33"/>
      <c r="I200" s="34"/>
      <c r="J200" s="34" t="str">
        <f t="shared" ref="J200" si="111">IF(D200="Dimanche",SUM(J194:J198),"")</f>
        <v/>
      </c>
      <c r="K200" s="35"/>
      <c r="L200" s="36" t="str">
        <f t="shared" ref="L200" si="112">IF(D200="Dimanche",SUM(I194:I200),"")</f>
        <v/>
      </c>
      <c r="M200" s="41"/>
      <c r="N200" s="41"/>
      <c r="O200" s="41"/>
      <c r="P200" s="41"/>
    </row>
    <row r="201" spans="1:16" x14ac:dyDescent="0.2">
      <c r="A201" s="39"/>
      <c r="B201" s="38">
        <f t="shared" si="78"/>
        <v>28</v>
      </c>
      <c r="C201" s="30">
        <f t="shared" si="75"/>
        <v>44388</v>
      </c>
      <c r="D201" s="37" t="str">
        <f t="shared" si="94"/>
        <v>Dimanche</v>
      </c>
      <c r="E201" s="32">
        <v>0.35416666666666702</v>
      </c>
      <c r="F201" s="32">
        <v>0.51249999999999996</v>
      </c>
      <c r="G201" s="32">
        <v>0.53680555555555598</v>
      </c>
      <c r="H201" s="33">
        <v>0.69513888888888897</v>
      </c>
      <c r="I201" s="34">
        <f t="shared" ref="I201:I264" si="113">IF(F201-E201+(H201-G201)=0,"",F201-E201+(H201-G201))</f>
        <v>0.31666666666666593</v>
      </c>
      <c r="J201" s="34">
        <f t="shared" ref="J201:J264" si="114">IF(I201-$F$1&gt;0,I201-$F$1,0)</f>
        <v>0</v>
      </c>
      <c r="K201" s="35"/>
      <c r="L201" s="36"/>
      <c r="M201" s="41"/>
      <c r="N201" s="41"/>
      <c r="O201" s="41"/>
      <c r="P201" s="41"/>
    </row>
    <row r="202" spans="1:16" x14ac:dyDescent="0.2">
      <c r="A202" s="39"/>
      <c r="B202" s="38"/>
      <c r="C202" s="30">
        <f t="shared" si="75"/>
        <v>44389</v>
      </c>
      <c r="D202" s="37" t="str">
        <f t="shared" si="94"/>
        <v>Lundi</v>
      </c>
      <c r="E202" s="32">
        <v>0.35416666666666702</v>
      </c>
      <c r="F202" s="32">
        <v>0.51249999999999996</v>
      </c>
      <c r="G202" s="32">
        <v>0.53680555555555598</v>
      </c>
      <c r="H202" s="33">
        <v>0.69513888888888897</v>
      </c>
      <c r="I202" s="34">
        <f t="shared" si="113"/>
        <v>0.31666666666666593</v>
      </c>
      <c r="J202" s="34">
        <f t="shared" si="114"/>
        <v>0</v>
      </c>
      <c r="K202" s="35"/>
      <c r="L202" s="36"/>
      <c r="M202" s="41"/>
      <c r="N202" s="41"/>
      <c r="O202" s="41"/>
      <c r="P202" s="41"/>
    </row>
    <row r="203" spans="1:16" x14ac:dyDescent="0.2">
      <c r="A203" s="39"/>
      <c r="B203" s="38"/>
      <c r="C203" s="30">
        <f t="shared" ref="C203:C266" si="115">IF(ISERROR(IF((C202+1)&lt;=$C$6,(C202+1),"")),"",IF((C202+1)&lt;=$C$6,(C202+1),""))</f>
        <v>44390</v>
      </c>
      <c r="D203" s="37" t="str">
        <f t="shared" si="94"/>
        <v>Mardi</v>
      </c>
      <c r="E203" s="32">
        <v>0.35416666666666702</v>
      </c>
      <c r="F203" s="32">
        <v>0.51249999999999996</v>
      </c>
      <c r="G203" s="32">
        <v>0.53680555555555598</v>
      </c>
      <c r="H203" s="33">
        <v>0.69513888888888897</v>
      </c>
      <c r="I203" s="34">
        <f t="shared" si="113"/>
        <v>0.31666666666666593</v>
      </c>
      <c r="J203" s="34">
        <f t="shared" si="114"/>
        <v>0</v>
      </c>
      <c r="K203" s="35"/>
      <c r="L203" s="36"/>
      <c r="M203" s="41"/>
      <c r="N203" s="41"/>
      <c r="O203" s="41"/>
      <c r="P203" s="41"/>
    </row>
    <row r="204" spans="1:16" x14ac:dyDescent="0.2">
      <c r="A204" s="39"/>
      <c r="B204" s="38"/>
      <c r="C204" s="30">
        <f t="shared" si="115"/>
        <v>44391</v>
      </c>
      <c r="D204" s="37" t="str">
        <f t="shared" si="94"/>
        <v>Mercredi</v>
      </c>
      <c r="E204" s="32">
        <v>0.35416666666666702</v>
      </c>
      <c r="F204" s="32">
        <v>0.51249999999999996</v>
      </c>
      <c r="G204" s="32">
        <v>0.53680555555555598</v>
      </c>
      <c r="H204" s="33">
        <v>0.69513888888888897</v>
      </c>
      <c r="I204" s="34">
        <f t="shared" si="113"/>
        <v>0.31666666666666593</v>
      </c>
      <c r="J204" s="34">
        <f t="shared" si="114"/>
        <v>0</v>
      </c>
      <c r="K204" s="35"/>
      <c r="L204" s="36"/>
      <c r="M204" s="41"/>
      <c r="N204" s="41"/>
      <c r="O204" s="41"/>
      <c r="P204" s="41"/>
    </row>
    <row r="205" spans="1:16" x14ac:dyDescent="0.2">
      <c r="A205" s="39"/>
      <c r="B205" s="38"/>
      <c r="C205" s="30">
        <f t="shared" si="115"/>
        <v>44392</v>
      </c>
      <c r="D205" s="37" t="str">
        <f t="shared" si="94"/>
        <v>Jeudi</v>
      </c>
      <c r="E205" s="32">
        <v>0.35416666666666702</v>
      </c>
      <c r="F205" s="32">
        <v>0.51249999999999996</v>
      </c>
      <c r="G205" s="32">
        <v>0.53680555555555598</v>
      </c>
      <c r="H205" s="33">
        <v>0.69513888888888897</v>
      </c>
      <c r="I205" s="34">
        <f t="shared" si="113"/>
        <v>0.31666666666666593</v>
      </c>
      <c r="J205" s="34">
        <f t="shared" si="114"/>
        <v>0</v>
      </c>
      <c r="K205" s="35"/>
      <c r="L205" s="36"/>
      <c r="M205" s="41"/>
      <c r="N205" s="41"/>
      <c r="O205" s="41"/>
      <c r="P205" s="41"/>
    </row>
    <row r="206" spans="1:16" x14ac:dyDescent="0.2">
      <c r="A206" s="39"/>
      <c r="B206" s="38"/>
      <c r="C206" s="30">
        <f t="shared" si="115"/>
        <v>44393</v>
      </c>
      <c r="D206" s="37" t="str">
        <f t="shared" si="94"/>
        <v>Vendredi</v>
      </c>
      <c r="E206" s="32"/>
      <c r="F206" s="32"/>
      <c r="G206" s="32"/>
      <c r="H206" s="33"/>
      <c r="I206" s="34"/>
      <c r="J206" s="34"/>
      <c r="K206" s="35"/>
      <c r="L206" s="36"/>
      <c r="M206" s="41"/>
      <c r="N206" s="41"/>
      <c r="O206" s="41"/>
      <c r="P206" s="41"/>
    </row>
    <row r="207" spans="1:16" x14ac:dyDescent="0.2">
      <c r="A207" s="39"/>
      <c r="B207" s="38"/>
      <c r="C207" s="30">
        <f t="shared" si="115"/>
        <v>44394</v>
      </c>
      <c r="D207" s="37" t="str">
        <f t="shared" si="94"/>
        <v>Samedi</v>
      </c>
      <c r="E207" s="32"/>
      <c r="F207" s="32"/>
      <c r="G207" s="32"/>
      <c r="H207" s="33"/>
      <c r="I207" s="34"/>
      <c r="J207" s="34" t="str">
        <f t="shared" ref="J207" si="116">IF(D207="Dimanche",SUM(J201:J205),"")</f>
        <v/>
      </c>
      <c r="K207" s="35"/>
      <c r="L207" s="36" t="str">
        <f t="shared" ref="L207" si="117">IF(D207="Dimanche",SUM(I201:I207),"")</f>
        <v/>
      </c>
      <c r="M207" s="41"/>
      <c r="N207" s="41"/>
      <c r="O207" s="41"/>
      <c r="P207" s="41"/>
    </row>
    <row r="208" spans="1:16" x14ac:dyDescent="0.2">
      <c r="A208" s="39"/>
      <c r="B208" s="38">
        <f t="shared" si="78"/>
        <v>29</v>
      </c>
      <c r="C208" s="30">
        <f t="shared" si="115"/>
        <v>44395</v>
      </c>
      <c r="D208" s="37" t="str">
        <f t="shared" si="94"/>
        <v>Dimanche</v>
      </c>
      <c r="E208" s="32">
        <v>0.35416666666666702</v>
      </c>
      <c r="F208" s="32">
        <v>0.51249999999999996</v>
      </c>
      <c r="G208" s="32">
        <v>0.53680555555555598</v>
      </c>
      <c r="H208" s="33">
        <v>0.69513888888888897</v>
      </c>
      <c r="I208" s="34">
        <f t="shared" ref="I208:I271" si="118">IF(F208-E208+(H208-G208)=0,"",F208-E208+(H208-G208))</f>
        <v>0.31666666666666593</v>
      </c>
      <c r="J208" s="34">
        <f t="shared" ref="J208:J271" si="119">IF(I208-$F$1&gt;0,I208-$F$1,0)</f>
        <v>0</v>
      </c>
      <c r="K208" s="35"/>
      <c r="L208" s="36"/>
      <c r="M208" s="41"/>
      <c r="N208" s="41"/>
      <c r="O208" s="41"/>
      <c r="P208" s="41"/>
    </row>
    <row r="209" spans="1:16" x14ac:dyDescent="0.2">
      <c r="A209" s="39"/>
      <c r="B209" s="38"/>
      <c r="C209" s="30">
        <f t="shared" si="115"/>
        <v>44396</v>
      </c>
      <c r="D209" s="37" t="str">
        <f t="shared" si="94"/>
        <v>Lundi</v>
      </c>
      <c r="E209" s="32">
        <v>0.35416666666666702</v>
      </c>
      <c r="F209" s="32">
        <v>0.51249999999999996</v>
      </c>
      <c r="G209" s="32">
        <v>0.53680555555555598</v>
      </c>
      <c r="H209" s="33">
        <v>0.69513888888888897</v>
      </c>
      <c r="I209" s="34">
        <f t="shared" si="118"/>
        <v>0.31666666666666593</v>
      </c>
      <c r="J209" s="34">
        <f t="shared" si="119"/>
        <v>0</v>
      </c>
      <c r="K209" s="35"/>
      <c r="L209" s="36"/>
      <c r="M209" s="41"/>
      <c r="N209" s="41"/>
      <c r="O209" s="41"/>
      <c r="P209" s="41"/>
    </row>
    <row r="210" spans="1:16" x14ac:dyDescent="0.2">
      <c r="A210" s="39"/>
      <c r="B210" s="38"/>
      <c r="C210" s="30">
        <f t="shared" si="115"/>
        <v>44397</v>
      </c>
      <c r="D210" s="37" t="str">
        <f t="shared" si="94"/>
        <v>Mardi</v>
      </c>
      <c r="E210" s="32">
        <v>0.35416666666666702</v>
      </c>
      <c r="F210" s="32">
        <v>0.51249999999999996</v>
      </c>
      <c r="G210" s="32">
        <v>0.53680555555555598</v>
      </c>
      <c r="H210" s="33">
        <v>0.69513888888888897</v>
      </c>
      <c r="I210" s="34">
        <f t="shared" si="118"/>
        <v>0.31666666666666593</v>
      </c>
      <c r="J210" s="34">
        <f t="shared" si="119"/>
        <v>0</v>
      </c>
      <c r="K210" s="35"/>
      <c r="L210" s="36"/>
      <c r="M210" s="41"/>
      <c r="N210" s="41"/>
      <c r="O210" s="41"/>
      <c r="P210" s="41"/>
    </row>
    <row r="211" spans="1:16" x14ac:dyDescent="0.2">
      <c r="A211" s="39"/>
      <c r="B211" s="38"/>
      <c r="C211" s="30">
        <f t="shared" si="115"/>
        <v>44398</v>
      </c>
      <c r="D211" s="37" t="str">
        <f t="shared" si="94"/>
        <v>Mercredi</v>
      </c>
      <c r="E211" s="32">
        <v>0.35416666666666702</v>
      </c>
      <c r="F211" s="32">
        <v>0.51249999999999996</v>
      </c>
      <c r="G211" s="32">
        <v>0.53680555555555598</v>
      </c>
      <c r="H211" s="33">
        <v>0.69513888888888897</v>
      </c>
      <c r="I211" s="34">
        <f t="shared" si="118"/>
        <v>0.31666666666666593</v>
      </c>
      <c r="J211" s="34">
        <f t="shared" si="119"/>
        <v>0</v>
      </c>
      <c r="K211" s="35"/>
      <c r="L211" s="36"/>
      <c r="M211" s="41"/>
      <c r="N211" s="41"/>
      <c r="O211" s="41"/>
      <c r="P211" s="41"/>
    </row>
    <row r="212" spans="1:16" x14ac:dyDescent="0.2">
      <c r="A212" s="39"/>
      <c r="B212" s="38"/>
      <c r="C212" s="30">
        <f t="shared" si="115"/>
        <v>44399</v>
      </c>
      <c r="D212" s="37" t="str">
        <f t="shared" si="94"/>
        <v>Jeudi</v>
      </c>
      <c r="E212" s="32">
        <v>0.35416666666666702</v>
      </c>
      <c r="F212" s="32">
        <v>0.51249999999999996</v>
      </c>
      <c r="G212" s="32">
        <v>0.53680555555555598</v>
      </c>
      <c r="H212" s="33">
        <v>0.69513888888888897</v>
      </c>
      <c r="I212" s="34">
        <f t="shared" si="118"/>
        <v>0.31666666666666593</v>
      </c>
      <c r="J212" s="34">
        <f t="shared" si="119"/>
        <v>0</v>
      </c>
      <c r="K212" s="35"/>
      <c r="L212" s="36"/>
      <c r="M212" s="41"/>
      <c r="N212" s="41"/>
      <c r="O212" s="41"/>
      <c r="P212" s="41"/>
    </row>
    <row r="213" spans="1:16" x14ac:dyDescent="0.2">
      <c r="A213" s="39"/>
      <c r="B213" s="38"/>
      <c r="C213" s="30">
        <f t="shared" si="115"/>
        <v>44400</v>
      </c>
      <c r="D213" s="37" t="str">
        <f t="shared" si="94"/>
        <v>Vendredi</v>
      </c>
      <c r="E213" s="32"/>
      <c r="F213" s="32"/>
      <c r="G213" s="32"/>
      <c r="H213" s="33"/>
      <c r="I213" s="34"/>
      <c r="J213" s="34"/>
      <c r="K213" s="35"/>
      <c r="L213" s="36"/>
      <c r="M213" s="41"/>
      <c r="N213" s="41"/>
      <c r="O213" s="41"/>
      <c r="P213" s="41"/>
    </row>
    <row r="214" spans="1:16" x14ac:dyDescent="0.2">
      <c r="A214" s="39"/>
      <c r="B214" s="38"/>
      <c r="C214" s="30">
        <f t="shared" si="115"/>
        <v>44401</v>
      </c>
      <c r="D214" s="37" t="str">
        <f t="shared" si="94"/>
        <v>Samedi</v>
      </c>
      <c r="E214" s="32"/>
      <c r="F214" s="32"/>
      <c r="G214" s="32"/>
      <c r="H214" s="33"/>
      <c r="I214" s="34"/>
      <c r="J214" s="34" t="str">
        <f t="shared" ref="J214" si="120">IF(D214="Dimanche",SUM(J208:J212),"")</f>
        <v/>
      </c>
      <c r="K214" s="35"/>
      <c r="L214" s="36" t="str">
        <f t="shared" ref="L214" si="121">IF(D214="Dimanche",SUM(I208:I214),"")</f>
        <v/>
      </c>
      <c r="M214" s="41"/>
      <c r="N214" s="41"/>
      <c r="O214" s="41"/>
      <c r="P214" s="41"/>
    </row>
    <row r="215" spans="1:16" x14ac:dyDescent="0.2">
      <c r="A215" s="39"/>
      <c r="B215" s="38">
        <f t="shared" ref="B215:B278" si="122">WEEKNUM(C215,2)</f>
        <v>30</v>
      </c>
      <c r="C215" s="30">
        <f t="shared" si="115"/>
        <v>44402</v>
      </c>
      <c r="D215" s="37" t="str">
        <f t="shared" si="94"/>
        <v>Dimanche</v>
      </c>
      <c r="E215" s="32">
        <v>0.35416666666666702</v>
      </c>
      <c r="F215" s="32">
        <v>0.51249999999999996</v>
      </c>
      <c r="G215" s="32">
        <v>0.53680555555555598</v>
      </c>
      <c r="H215" s="33">
        <v>0.69513888888888897</v>
      </c>
      <c r="I215" s="34">
        <f t="shared" ref="I215:I278" si="123">IF(F215-E215+(H215-G215)=0,"",F215-E215+(H215-G215))</f>
        <v>0.31666666666666593</v>
      </c>
      <c r="J215" s="34">
        <f t="shared" ref="J215:J278" si="124">IF(I215-$F$1&gt;0,I215-$F$1,0)</f>
        <v>0</v>
      </c>
      <c r="K215" s="35"/>
      <c r="L215" s="36"/>
      <c r="M215" s="41"/>
      <c r="N215" s="41"/>
      <c r="O215" s="41"/>
      <c r="P215" s="41"/>
    </row>
    <row r="216" spans="1:16" x14ac:dyDescent="0.2">
      <c r="A216" s="39"/>
      <c r="B216" s="38"/>
      <c r="C216" s="30">
        <f t="shared" si="115"/>
        <v>44403</v>
      </c>
      <c r="D216" s="37" t="str">
        <f t="shared" si="94"/>
        <v>Lundi</v>
      </c>
      <c r="E216" s="32">
        <v>0.35416666666666702</v>
      </c>
      <c r="F216" s="32">
        <v>0.51249999999999996</v>
      </c>
      <c r="G216" s="32">
        <v>0.53680555555555598</v>
      </c>
      <c r="H216" s="33">
        <v>0.69513888888888897</v>
      </c>
      <c r="I216" s="34">
        <f t="shared" si="123"/>
        <v>0.31666666666666593</v>
      </c>
      <c r="J216" s="34">
        <f t="shared" si="124"/>
        <v>0</v>
      </c>
      <c r="K216" s="35"/>
      <c r="L216" s="36"/>
      <c r="M216" s="41"/>
      <c r="N216" s="41"/>
      <c r="O216" s="41"/>
      <c r="P216" s="41"/>
    </row>
    <row r="217" spans="1:16" x14ac:dyDescent="0.2">
      <c r="A217" s="39"/>
      <c r="B217" s="38"/>
      <c r="C217" s="30">
        <f t="shared" si="115"/>
        <v>44404</v>
      </c>
      <c r="D217" s="37" t="str">
        <f t="shared" si="94"/>
        <v>Mardi</v>
      </c>
      <c r="E217" s="32">
        <v>0.35416666666666702</v>
      </c>
      <c r="F217" s="32">
        <v>0.51249999999999996</v>
      </c>
      <c r="G217" s="32">
        <v>0.53680555555555598</v>
      </c>
      <c r="H217" s="33">
        <v>0.69513888888888897</v>
      </c>
      <c r="I217" s="34">
        <f t="shared" si="123"/>
        <v>0.31666666666666593</v>
      </c>
      <c r="J217" s="34">
        <f t="shared" si="124"/>
        <v>0</v>
      </c>
      <c r="K217" s="35"/>
      <c r="L217" s="36"/>
      <c r="M217" s="41"/>
      <c r="N217" s="41"/>
      <c r="O217" s="41"/>
      <c r="P217" s="41"/>
    </row>
    <row r="218" spans="1:16" x14ac:dyDescent="0.2">
      <c r="A218" s="39"/>
      <c r="B218" s="38"/>
      <c r="C218" s="30">
        <f t="shared" si="115"/>
        <v>44405</v>
      </c>
      <c r="D218" s="37" t="str">
        <f t="shared" si="94"/>
        <v>Mercredi</v>
      </c>
      <c r="E218" s="32">
        <v>0.35416666666666702</v>
      </c>
      <c r="F218" s="32">
        <v>0.51249999999999996</v>
      </c>
      <c r="G218" s="32">
        <v>0.53680555555555598</v>
      </c>
      <c r="H218" s="33">
        <v>0.69513888888888897</v>
      </c>
      <c r="I218" s="34">
        <f t="shared" si="123"/>
        <v>0.31666666666666593</v>
      </c>
      <c r="J218" s="34">
        <f t="shared" si="124"/>
        <v>0</v>
      </c>
      <c r="K218" s="35"/>
      <c r="L218" s="36"/>
      <c r="M218" s="41"/>
      <c r="N218" s="41"/>
      <c r="O218" s="41"/>
      <c r="P218" s="41"/>
    </row>
    <row r="219" spans="1:16" x14ac:dyDescent="0.2">
      <c r="A219" s="39"/>
      <c r="B219" s="38"/>
      <c r="C219" s="30">
        <f t="shared" si="115"/>
        <v>44406</v>
      </c>
      <c r="D219" s="37" t="str">
        <f t="shared" si="94"/>
        <v>Jeudi</v>
      </c>
      <c r="E219" s="32">
        <v>0.35416666666666702</v>
      </c>
      <c r="F219" s="32">
        <v>0.51249999999999996</v>
      </c>
      <c r="G219" s="32">
        <v>0.53680555555555598</v>
      </c>
      <c r="H219" s="33">
        <v>0.69513888888888897</v>
      </c>
      <c r="I219" s="34">
        <f t="shared" si="123"/>
        <v>0.31666666666666593</v>
      </c>
      <c r="J219" s="34">
        <f t="shared" si="124"/>
        <v>0</v>
      </c>
      <c r="K219" s="35"/>
      <c r="L219" s="36"/>
      <c r="M219" s="41"/>
      <c r="N219" s="41"/>
      <c r="O219" s="41"/>
      <c r="P219" s="41"/>
    </row>
    <row r="220" spans="1:16" x14ac:dyDescent="0.2">
      <c r="A220" s="39"/>
      <c r="B220" s="38"/>
      <c r="C220" s="30">
        <f t="shared" si="115"/>
        <v>44407</v>
      </c>
      <c r="D220" s="37" t="str">
        <f t="shared" si="94"/>
        <v>Vendredi</v>
      </c>
      <c r="E220" s="32"/>
      <c r="F220" s="32"/>
      <c r="G220" s="32"/>
      <c r="H220" s="33"/>
      <c r="I220" s="34"/>
      <c r="J220" s="34"/>
      <c r="K220" s="35"/>
      <c r="L220" s="36"/>
      <c r="M220" s="41"/>
      <c r="N220" s="41"/>
      <c r="O220" s="41"/>
      <c r="P220" s="41"/>
    </row>
    <row r="221" spans="1:16" x14ac:dyDescent="0.2">
      <c r="A221" s="39"/>
      <c r="B221" s="38"/>
      <c r="C221" s="30">
        <f t="shared" si="115"/>
        <v>44408</v>
      </c>
      <c r="D221" s="37" t="str">
        <f t="shared" si="94"/>
        <v>Samedi</v>
      </c>
      <c r="E221" s="32"/>
      <c r="F221" s="32"/>
      <c r="G221" s="32"/>
      <c r="H221" s="33"/>
      <c r="I221" s="34"/>
      <c r="J221" s="34" t="str">
        <f t="shared" ref="J221" si="125">IF(D221="Dimanche",SUM(J215:J219),"")</f>
        <v/>
      </c>
      <c r="K221" s="35"/>
      <c r="L221" s="36" t="str">
        <f t="shared" ref="L221" si="126">IF(D221="Dimanche",SUM(I215:I221),"")</f>
        <v/>
      </c>
      <c r="M221" s="41"/>
      <c r="N221" s="41"/>
      <c r="O221" s="41"/>
      <c r="P221" s="41"/>
    </row>
    <row r="222" spans="1:16" x14ac:dyDescent="0.2">
      <c r="A222" s="39" t="str">
        <f t="shared" ref="A222:A285" si="127">VLOOKUP(MONTH($C222),$T$8:$U$19,2,0)</f>
        <v>AOÛT</v>
      </c>
      <c r="B222" s="38">
        <f t="shared" si="122"/>
        <v>31</v>
      </c>
      <c r="C222" s="30">
        <f t="shared" si="115"/>
        <v>44409</v>
      </c>
      <c r="D222" s="37" t="str">
        <f t="shared" si="94"/>
        <v>Dimanche</v>
      </c>
      <c r="E222" s="32">
        <v>0.35416666666666702</v>
      </c>
      <c r="F222" s="32">
        <v>0.51249999999999996</v>
      </c>
      <c r="G222" s="32">
        <v>0.53680555555555598</v>
      </c>
      <c r="H222" s="33">
        <v>0.69513888888888897</v>
      </c>
      <c r="I222" s="34">
        <f t="shared" ref="I222:I285" si="128">IF(F222-E222+(H222-G222)=0,"",F222-E222+(H222-G222))</f>
        <v>0.31666666666666593</v>
      </c>
      <c r="J222" s="34">
        <f t="shared" ref="J222:J285" si="129">IF(I222-$F$1&gt;0,I222-$F$1,0)</f>
        <v>0</v>
      </c>
      <c r="K222" s="35"/>
      <c r="L222" s="36"/>
      <c r="M222" s="41">
        <f>IF(A222="août",SUM(J222:J252),"")</f>
        <v>0</v>
      </c>
      <c r="N222" s="41"/>
      <c r="O222" s="41"/>
      <c r="P222" s="41"/>
    </row>
    <row r="223" spans="1:16" x14ac:dyDescent="0.2">
      <c r="A223" s="39"/>
      <c r="B223" s="38"/>
      <c r="C223" s="30">
        <f t="shared" si="115"/>
        <v>44410</v>
      </c>
      <c r="D223" s="37" t="str">
        <f t="shared" si="94"/>
        <v>Lundi</v>
      </c>
      <c r="E223" s="32">
        <v>0.35416666666666702</v>
      </c>
      <c r="F223" s="32">
        <v>0.51249999999999996</v>
      </c>
      <c r="G223" s="32">
        <v>0.53680555555555598</v>
      </c>
      <c r="H223" s="33">
        <v>0.69513888888888897</v>
      </c>
      <c r="I223" s="34">
        <f t="shared" si="128"/>
        <v>0.31666666666666593</v>
      </c>
      <c r="J223" s="34">
        <f t="shared" si="129"/>
        <v>0</v>
      </c>
      <c r="K223" s="35"/>
      <c r="L223" s="36"/>
      <c r="M223" s="41"/>
      <c r="N223" s="41"/>
      <c r="O223" s="41"/>
      <c r="P223" s="41"/>
    </row>
    <row r="224" spans="1:16" x14ac:dyDescent="0.2">
      <c r="A224" s="39"/>
      <c r="B224" s="38"/>
      <c r="C224" s="30">
        <f t="shared" si="115"/>
        <v>44411</v>
      </c>
      <c r="D224" s="37" t="str">
        <f t="shared" si="94"/>
        <v>Mardi</v>
      </c>
      <c r="E224" s="32">
        <v>0.35416666666666702</v>
      </c>
      <c r="F224" s="32">
        <v>0.51249999999999996</v>
      </c>
      <c r="G224" s="32">
        <v>0.53680555555555598</v>
      </c>
      <c r="H224" s="33">
        <v>0.69513888888888897</v>
      </c>
      <c r="I224" s="34">
        <f t="shared" si="128"/>
        <v>0.31666666666666593</v>
      </c>
      <c r="J224" s="34">
        <f t="shared" si="129"/>
        <v>0</v>
      </c>
      <c r="K224" s="35"/>
      <c r="L224" s="36"/>
      <c r="M224" s="41"/>
      <c r="N224" s="41"/>
      <c r="O224" s="41"/>
      <c r="P224" s="41"/>
    </row>
    <row r="225" spans="1:16" x14ac:dyDescent="0.2">
      <c r="A225" s="39"/>
      <c r="B225" s="38"/>
      <c r="C225" s="30">
        <f t="shared" si="115"/>
        <v>44412</v>
      </c>
      <c r="D225" s="37" t="str">
        <f t="shared" si="94"/>
        <v>Mercredi</v>
      </c>
      <c r="E225" s="32">
        <v>0.35416666666666702</v>
      </c>
      <c r="F225" s="32">
        <v>0.51249999999999996</v>
      </c>
      <c r="G225" s="32">
        <v>0.53680555555555598</v>
      </c>
      <c r="H225" s="33">
        <v>0.69513888888888897</v>
      </c>
      <c r="I225" s="34">
        <f t="shared" si="128"/>
        <v>0.31666666666666593</v>
      </c>
      <c r="J225" s="34">
        <f t="shared" si="129"/>
        <v>0</v>
      </c>
      <c r="K225" s="35"/>
      <c r="L225" s="36"/>
      <c r="M225" s="41"/>
      <c r="N225" s="41"/>
      <c r="O225" s="41"/>
      <c r="P225" s="41"/>
    </row>
    <row r="226" spans="1:16" x14ac:dyDescent="0.2">
      <c r="A226" s="39"/>
      <c r="B226" s="38"/>
      <c r="C226" s="30">
        <f t="shared" si="115"/>
        <v>44413</v>
      </c>
      <c r="D226" s="37" t="str">
        <f t="shared" si="94"/>
        <v>Jeudi</v>
      </c>
      <c r="E226" s="32">
        <v>0.35416666666666702</v>
      </c>
      <c r="F226" s="32">
        <v>0.51249999999999996</v>
      </c>
      <c r="G226" s="32">
        <v>0.53680555555555598</v>
      </c>
      <c r="H226" s="33">
        <v>0.69513888888888897</v>
      </c>
      <c r="I226" s="34">
        <f t="shared" si="128"/>
        <v>0.31666666666666593</v>
      </c>
      <c r="J226" s="34">
        <f t="shared" si="129"/>
        <v>0</v>
      </c>
      <c r="K226" s="35"/>
      <c r="L226" s="36"/>
      <c r="M226" s="41"/>
      <c r="N226" s="41"/>
      <c r="O226" s="41"/>
      <c r="P226" s="41"/>
    </row>
    <row r="227" spans="1:16" x14ac:dyDescent="0.2">
      <c r="A227" s="39"/>
      <c r="B227" s="38"/>
      <c r="C227" s="30">
        <f t="shared" si="115"/>
        <v>44414</v>
      </c>
      <c r="D227" s="37" t="str">
        <f t="shared" si="94"/>
        <v>Vendredi</v>
      </c>
      <c r="E227" s="32"/>
      <c r="F227" s="32"/>
      <c r="G227" s="32"/>
      <c r="H227" s="33"/>
      <c r="I227" s="34"/>
      <c r="J227" s="34"/>
      <c r="K227" s="35"/>
      <c r="L227" s="36"/>
      <c r="M227" s="41"/>
      <c r="N227" s="41"/>
      <c r="O227" s="41"/>
      <c r="P227" s="41"/>
    </row>
    <row r="228" spans="1:16" x14ac:dyDescent="0.2">
      <c r="A228" s="39"/>
      <c r="B228" s="38"/>
      <c r="C228" s="30">
        <f t="shared" si="115"/>
        <v>44415</v>
      </c>
      <c r="D228" s="37" t="str">
        <f t="shared" si="94"/>
        <v>Samedi</v>
      </c>
      <c r="E228" s="32"/>
      <c r="F228" s="32"/>
      <c r="G228" s="32"/>
      <c r="H228" s="33"/>
      <c r="I228" s="34"/>
      <c r="J228" s="34" t="str">
        <f t="shared" ref="J228" si="130">IF(D228="Dimanche",SUM(J222:J226),"")</f>
        <v/>
      </c>
      <c r="K228" s="35"/>
      <c r="L228" s="36" t="str">
        <f t="shared" ref="L228" si="131">IF(D228="Dimanche",SUM(I222:I228),"")</f>
        <v/>
      </c>
      <c r="M228" s="41"/>
      <c r="N228" s="41"/>
      <c r="O228" s="41"/>
      <c r="P228" s="41"/>
    </row>
    <row r="229" spans="1:16" x14ac:dyDescent="0.2">
      <c r="A229" s="39"/>
      <c r="B229" s="38">
        <f t="shared" si="122"/>
        <v>32</v>
      </c>
      <c r="C229" s="30">
        <f t="shared" si="115"/>
        <v>44416</v>
      </c>
      <c r="D229" s="37" t="str">
        <f t="shared" si="94"/>
        <v>Dimanche</v>
      </c>
      <c r="E229" s="32">
        <v>0.35416666666666702</v>
      </c>
      <c r="F229" s="32">
        <v>0.51249999999999996</v>
      </c>
      <c r="G229" s="32">
        <v>0.53680555555555598</v>
      </c>
      <c r="H229" s="33">
        <v>0.69513888888888897</v>
      </c>
      <c r="I229" s="34">
        <f t="shared" ref="I229:I292" si="132">IF(F229-E229+(H229-G229)=0,"",F229-E229+(H229-G229))</f>
        <v>0.31666666666666593</v>
      </c>
      <c r="J229" s="34">
        <f t="shared" ref="J229:J292" si="133">IF(I229-$F$1&gt;0,I229-$F$1,0)</f>
        <v>0</v>
      </c>
      <c r="K229" s="35"/>
      <c r="L229" s="36"/>
      <c r="M229" s="41"/>
      <c r="N229" s="41"/>
      <c r="O229" s="41"/>
      <c r="P229" s="41"/>
    </row>
    <row r="230" spans="1:16" x14ac:dyDescent="0.2">
      <c r="A230" s="39"/>
      <c r="B230" s="38"/>
      <c r="C230" s="30">
        <f t="shared" si="115"/>
        <v>44417</v>
      </c>
      <c r="D230" s="37" t="str">
        <f t="shared" si="94"/>
        <v>Lundi</v>
      </c>
      <c r="E230" s="32">
        <v>0.35416666666666702</v>
      </c>
      <c r="F230" s="32">
        <v>0.51249999999999996</v>
      </c>
      <c r="G230" s="32">
        <v>0.53680555555555598</v>
      </c>
      <c r="H230" s="33">
        <v>0.69513888888888897</v>
      </c>
      <c r="I230" s="34">
        <f t="shared" si="132"/>
        <v>0.31666666666666593</v>
      </c>
      <c r="J230" s="34">
        <f t="shared" si="133"/>
        <v>0</v>
      </c>
      <c r="K230" s="35"/>
      <c r="L230" s="36"/>
      <c r="M230" s="41"/>
      <c r="N230" s="41"/>
      <c r="O230" s="41"/>
      <c r="P230" s="41"/>
    </row>
    <row r="231" spans="1:16" x14ac:dyDescent="0.2">
      <c r="A231" s="39"/>
      <c r="B231" s="38"/>
      <c r="C231" s="30">
        <f t="shared" si="115"/>
        <v>44418</v>
      </c>
      <c r="D231" s="37" t="str">
        <f t="shared" si="94"/>
        <v>Mardi</v>
      </c>
      <c r="E231" s="32">
        <v>0.35416666666666702</v>
      </c>
      <c r="F231" s="32">
        <v>0.51249999999999996</v>
      </c>
      <c r="G231" s="32">
        <v>0.53680555555555598</v>
      </c>
      <c r="H231" s="33">
        <v>0.69513888888888897</v>
      </c>
      <c r="I231" s="34">
        <f t="shared" si="132"/>
        <v>0.31666666666666593</v>
      </c>
      <c r="J231" s="34">
        <f t="shared" si="133"/>
        <v>0</v>
      </c>
      <c r="K231" s="35"/>
      <c r="L231" s="36"/>
      <c r="M231" s="41"/>
      <c r="N231" s="41"/>
      <c r="O231" s="41"/>
      <c r="P231" s="41"/>
    </row>
    <row r="232" spans="1:16" x14ac:dyDescent="0.2">
      <c r="A232" s="39"/>
      <c r="B232" s="38"/>
      <c r="C232" s="30">
        <f t="shared" si="115"/>
        <v>44419</v>
      </c>
      <c r="D232" s="37" t="str">
        <f t="shared" ref="D232:D295" si="134">IF(ISERROR(VLOOKUP(WEEKDAY($C232),$T$21:$U$27,2,0)),"",VLOOKUP(WEEKDAY($C232),$T$21:$U$27,2,0))</f>
        <v>Mercredi</v>
      </c>
      <c r="E232" s="32">
        <v>0.35416666666666702</v>
      </c>
      <c r="F232" s="32">
        <v>0.51249999999999996</v>
      </c>
      <c r="G232" s="32">
        <v>0.53680555555555598</v>
      </c>
      <c r="H232" s="33">
        <v>0.69513888888888897</v>
      </c>
      <c r="I232" s="34">
        <f t="shared" si="132"/>
        <v>0.31666666666666593</v>
      </c>
      <c r="J232" s="34">
        <f t="shared" si="133"/>
        <v>0</v>
      </c>
      <c r="K232" s="35"/>
      <c r="L232" s="36"/>
      <c r="M232" s="41"/>
      <c r="N232" s="41"/>
      <c r="O232" s="41"/>
      <c r="P232" s="41"/>
    </row>
    <row r="233" spans="1:16" x14ac:dyDescent="0.2">
      <c r="A233" s="39"/>
      <c r="B233" s="38"/>
      <c r="C233" s="30">
        <f t="shared" si="115"/>
        <v>44420</v>
      </c>
      <c r="D233" s="37" t="str">
        <f t="shared" si="134"/>
        <v>Jeudi</v>
      </c>
      <c r="E233" s="32">
        <v>0.35416666666666702</v>
      </c>
      <c r="F233" s="32">
        <v>0.51249999999999996</v>
      </c>
      <c r="G233" s="32">
        <v>0.53680555555555598</v>
      </c>
      <c r="H233" s="33">
        <v>0.69513888888888897</v>
      </c>
      <c r="I233" s="34">
        <f t="shared" si="132"/>
        <v>0.31666666666666593</v>
      </c>
      <c r="J233" s="34">
        <f t="shared" si="133"/>
        <v>0</v>
      </c>
      <c r="K233" s="35"/>
      <c r="L233" s="36"/>
      <c r="M233" s="41"/>
      <c r="N233" s="41"/>
      <c r="O233" s="41"/>
      <c r="P233" s="41"/>
    </row>
    <row r="234" spans="1:16" x14ac:dyDescent="0.2">
      <c r="A234" s="39"/>
      <c r="B234" s="38"/>
      <c r="C234" s="30">
        <f t="shared" si="115"/>
        <v>44421</v>
      </c>
      <c r="D234" s="37" t="str">
        <f t="shared" si="134"/>
        <v>Vendredi</v>
      </c>
      <c r="E234" s="32"/>
      <c r="F234" s="32"/>
      <c r="G234" s="32"/>
      <c r="H234" s="33"/>
      <c r="I234" s="34"/>
      <c r="J234" s="34"/>
      <c r="K234" s="35"/>
      <c r="L234" s="36"/>
      <c r="M234" s="41"/>
      <c r="N234" s="41"/>
      <c r="O234" s="41"/>
      <c r="P234" s="41"/>
    </row>
    <row r="235" spans="1:16" x14ac:dyDescent="0.2">
      <c r="A235" s="39"/>
      <c r="B235" s="38"/>
      <c r="C235" s="30">
        <f t="shared" si="115"/>
        <v>44422</v>
      </c>
      <c r="D235" s="37" t="str">
        <f t="shared" si="134"/>
        <v>Samedi</v>
      </c>
      <c r="E235" s="32"/>
      <c r="F235" s="32"/>
      <c r="G235" s="32"/>
      <c r="H235" s="33"/>
      <c r="I235" s="34"/>
      <c r="J235" s="34" t="str">
        <f t="shared" ref="J235" si="135">IF(D235="Dimanche",SUM(J229:J233),"")</f>
        <v/>
      </c>
      <c r="K235" s="35"/>
      <c r="L235" s="36" t="str">
        <f t="shared" ref="L235" si="136">IF(D235="Dimanche",SUM(I229:I235),"")</f>
        <v/>
      </c>
      <c r="M235" s="41"/>
      <c r="N235" s="41"/>
      <c r="O235" s="41"/>
      <c r="P235" s="41"/>
    </row>
    <row r="236" spans="1:16" x14ac:dyDescent="0.2">
      <c r="A236" s="39"/>
      <c r="B236" s="38">
        <f t="shared" si="122"/>
        <v>33</v>
      </c>
      <c r="C236" s="30">
        <f t="shared" si="115"/>
        <v>44423</v>
      </c>
      <c r="D236" s="37" t="str">
        <f t="shared" si="134"/>
        <v>Dimanche</v>
      </c>
      <c r="E236" s="32">
        <v>0.35416666666666702</v>
      </c>
      <c r="F236" s="32">
        <v>0.51249999999999996</v>
      </c>
      <c r="G236" s="32">
        <v>0.53680555555555598</v>
      </c>
      <c r="H236" s="33">
        <v>0.69513888888888897</v>
      </c>
      <c r="I236" s="34">
        <f t="shared" ref="I236:I299" si="137">IF(F236-E236+(H236-G236)=0,"",F236-E236+(H236-G236))</f>
        <v>0.31666666666666593</v>
      </c>
      <c r="J236" s="34">
        <f t="shared" ref="J236:J299" si="138">IF(I236-$F$1&gt;0,I236-$F$1,0)</f>
        <v>0</v>
      </c>
      <c r="K236" s="35"/>
      <c r="L236" s="36"/>
      <c r="M236" s="41"/>
      <c r="N236" s="41"/>
      <c r="O236" s="41"/>
      <c r="P236" s="41"/>
    </row>
    <row r="237" spans="1:16" x14ac:dyDescent="0.2">
      <c r="A237" s="39"/>
      <c r="B237" s="38"/>
      <c r="C237" s="30">
        <f t="shared" si="115"/>
        <v>44424</v>
      </c>
      <c r="D237" s="37" t="str">
        <f t="shared" si="134"/>
        <v>Lundi</v>
      </c>
      <c r="E237" s="32">
        <v>0.35416666666666702</v>
      </c>
      <c r="F237" s="32">
        <v>0.51249999999999996</v>
      </c>
      <c r="G237" s="32">
        <v>0.53680555555555598</v>
      </c>
      <c r="H237" s="33">
        <v>0.69513888888888897</v>
      </c>
      <c r="I237" s="34">
        <f t="shared" si="137"/>
        <v>0.31666666666666593</v>
      </c>
      <c r="J237" s="34">
        <f t="shared" si="138"/>
        <v>0</v>
      </c>
      <c r="K237" s="35"/>
      <c r="L237" s="36"/>
      <c r="M237" s="41"/>
      <c r="N237" s="41"/>
      <c r="O237" s="41"/>
      <c r="P237" s="41"/>
    </row>
    <row r="238" spans="1:16" x14ac:dyDescent="0.2">
      <c r="A238" s="39"/>
      <c r="B238" s="38"/>
      <c r="C238" s="30">
        <f t="shared" si="115"/>
        <v>44425</v>
      </c>
      <c r="D238" s="37" t="str">
        <f t="shared" si="134"/>
        <v>Mardi</v>
      </c>
      <c r="E238" s="32">
        <v>0.35416666666666702</v>
      </c>
      <c r="F238" s="32">
        <v>0.51249999999999996</v>
      </c>
      <c r="G238" s="32">
        <v>0.53680555555555598</v>
      </c>
      <c r="H238" s="33">
        <v>0.69513888888888897</v>
      </c>
      <c r="I238" s="34">
        <f t="shared" si="137"/>
        <v>0.31666666666666593</v>
      </c>
      <c r="J238" s="34">
        <f t="shared" si="138"/>
        <v>0</v>
      </c>
      <c r="K238" s="35"/>
      <c r="L238" s="36"/>
      <c r="M238" s="41"/>
      <c r="N238" s="41"/>
      <c r="O238" s="41"/>
      <c r="P238" s="41"/>
    </row>
    <row r="239" spans="1:16" x14ac:dyDescent="0.2">
      <c r="A239" s="39"/>
      <c r="B239" s="38"/>
      <c r="C239" s="30">
        <f t="shared" si="115"/>
        <v>44426</v>
      </c>
      <c r="D239" s="37" t="str">
        <f t="shared" si="134"/>
        <v>Mercredi</v>
      </c>
      <c r="E239" s="32">
        <v>0.35416666666666702</v>
      </c>
      <c r="F239" s="32">
        <v>0.51249999999999996</v>
      </c>
      <c r="G239" s="32">
        <v>0.53680555555555598</v>
      </c>
      <c r="H239" s="33">
        <v>0.69513888888888897</v>
      </c>
      <c r="I239" s="34">
        <f t="shared" si="137"/>
        <v>0.31666666666666593</v>
      </c>
      <c r="J239" s="34">
        <f t="shared" si="138"/>
        <v>0</v>
      </c>
      <c r="K239" s="35"/>
      <c r="L239" s="36"/>
      <c r="M239" s="41"/>
      <c r="N239" s="41"/>
      <c r="O239" s="41"/>
      <c r="P239" s="41"/>
    </row>
    <row r="240" spans="1:16" x14ac:dyDescent="0.2">
      <c r="A240" s="39"/>
      <c r="B240" s="38"/>
      <c r="C240" s="30">
        <f t="shared" si="115"/>
        <v>44427</v>
      </c>
      <c r="D240" s="37" t="str">
        <f t="shared" si="134"/>
        <v>Jeudi</v>
      </c>
      <c r="E240" s="32">
        <v>0.35416666666666702</v>
      </c>
      <c r="F240" s="32">
        <v>0.51249999999999996</v>
      </c>
      <c r="G240" s="32">
        <v>0.53680555555555598</v>
      </c>
      <c r="H240" s="33">
        <v>0.69513888888888897</v>
      </c>
      <c r="I240" s="34">
        <f t="shared" si="137"/>
        <v>0.31666666666666593</v>
      </c>
      <c r="J240" s="34">
        <f t="shared" si="138"/>
        <v>0</v>
      </c>
      <c r="K240" s="35"/>
      <c r="L240" s="36"/>
      <c r="M240" s="41"/>
      <c r="N240" s="41"/>
      <c r="O240" s="41"/>
      <c r="P240" s="41"/>
    </row>
    <row r="241" spans="1:16" x14ac:dyDescent="0.2">
      <c r="A241" s="39"/>
      <c r="B241" s="38"/>
      <c r="C241" s="30">
        <f t="shared" si="115"/>
        <v>44428</v>
      </c>
      <c r="D241" s="37" t="str">
        <f t="shared" si="134"/>
        <v>Vendredi</v>
      </c>
      <c r="E241" s="32"/>
      <c r="F241" s="32"/>
      <c r="G241" s="32"/>
      <c r="H241" s="33"/>
      <c r="I241" s="34"/>
      <c r="J241" s="34"/>
      <c r="K241" s="35"/>
      <c r="L241" s="36"/>
      <c r="M241" s="41"/>
      <c r="N241" s="41"/>
      <c r="O241" s="41"/>
      <c r="P241" s="41"/>
    </row>
    <row r="242" spans="1:16" x14ac:dyDescent="0.2">
      <c r="A242" s="39"/>
      <c r="B242" s="38"/>
      <c r="C242" s="30">
        <f t="shared" si="115"/>
        <v>44429</v>
      </c>
      <c r="D242" s="37" t="str">
        <f t="shared" si="134"/>
        <v>Samedi</v>
      </c>
      <c r="E242" s="32"/>
      <c r="F242" s="32"/>
      <c r="G242" s="32"/>
      <c r="H242" s="33"/>
      <c r="I242" s="34"/>
      <c r="J242" s="34" t="str">
        <f t="shared" ref="J242" si="139">IF(D242="Dimanche",SUM(J236:J240),"")</f>
        <v/>
      </c>
      <c r="K242" s="35"/>
      <c r="L242" s="36" t="str">
        <f t="shared" ref="L242" si="140">IF(D242="Dimanche",SUM(I236:I242),"")</f>
        <v/>
      </c>
      <c r="M242" s="41"/>
      <c r="N242" s="41"/>
      <c r="O242" s="41"/>
      <c r="P242" s="41"/>
    </row>
    <row r="243" spans="1:16" x14ac:dyDescent="0.2">
      <c r="A243" s="39"/>
      <c r="B243" s="38">
        <f t="shared" si="122"/>
        <v>34</v>
      </c>
      <c r="C243" s="30">
        <f t="shared" si="115"/>
        <v>44430</v>
      </c>
      <c r="D243" s="37" t="str">
        <f t="shared" si="134"/>
        <v>Dimanche</v>
      </c>
      <c r="E243" s="32">
        <v>0.35416666666666702</v>
      </c>
      <c r="F243" s="32">
        <v>0.51249999999999996</v>
      </c>
      <c r="G243" s="32">
        <v>0.53680555555555598</v>
      </c>
      <c r="H243" s="33">
        <v>0.69513888888888897</v>
      </c>
      <c r="I243" s="34">
        <f t="shared" ref="I243:I306" si="141">IF(F243-E243+(H243-G243)=0,"",F243-E243+(H243-G243))</f>
        <v>0.31666666666666593</v>
      </c>
      <c r="J243" s="34">
        <f t="shared" ref="J243:J306" si="142">IF(I243-$F$1&gt;0,I243-$F$1,0)</f>
        <v>0</v>
      </c>
      <c r="K243" s="35"/>
      <c r="L243" s="36"/>
      <c r="M243" s="41"/>
      <c r="N243" s="41"/>
      <c r="O243" s="41"/>
      <c r="P243" s="41"/>
    </row>
    <row r="244" spans="1:16" x14ac:dyDescent="0.2">
      <c r="A244" s="39"/>
      <c r="B244" s="38"/>
      <c r="C244" s="30">
        <f t="shared" si="115"/>
        <v>44431</v>
      </c>
      <c r="D244" s="37" t="str">
        <f t="shared" si="134"/>
        <v>Lundi</v>
      </c>
      <c r="E244" s="32">
        <v>0.35416666666666702</v>
      </c>
      <c r="F244" s="32">
        <v>0.51249999999999996</v>
      </c>
      <c r="G244" s="32">
        <v>0.53680555555555598</v>
      </c>
      <c r="H244" s="33">
        <v>0.69513888888888897</v>
      </c>
      <c r="I244" s="34">
        <f t="shared" si="141"/>
        <v>0.31666666666666593</v>
      </c>
      <c r="J244" s="34">
        <f t="shared" si="142"/>
        <v>0</v>
      </c>
      <c r="K244" s="35"/>
      <c r="L244" s="36"/>
      <c r="M244" s="41"/>
      <c r="N244" s="41"/>
      <c r="O244" s="41"/>
      <c r="P244" s="41"/>
    </row>
    <row r="245" spans="1:16" x14ac:dyDescent="0.2">
      <c r="A245" s="39"/>
      <c r="B245" s="38"/>
      <c r="C245" s="30">
        <f t="shared" si="115"/>
        <v>44432</v>
      </c>
      <c r="D245" s="37" t="str">
        <f t="shared" si="134"/>
        <v>Mardi</v>
      </c>
      <c r="E245" s="32">
        <v>0.35416666666666702</v>
      </c>
      <c r="F245" s="32">
        <v>0.51249999999999996</v>
      </c>
      <c r="G245" s="32">
        <v>0.53680555555555598</v>
      </c>
      <c r="H245" s="33">
        <v>0.69513888888888897</v>
      </c>
      <c r="I245" s="34">
        <f t="shared" si="141"/>
        <v>0.31666666666666593</v>
      </c>
      <c r="J245" s="34">
        <f t="shared" si="142"/>
        <v>0</v>
      </c>
      <c r="K245" s="35"/>
      <c r="L245" s="36"/>
      <c r="M245" s="41"/>
      <c r="N245" s="41"/>
      <c r="O245" s="41"/>
      <c r="P245" s="41"/>
    </row>
    <row r="246" spans="1:16" x14ac:dyDescent="0.2">
      <c r="A246" s="39"/>
      <c r="B246" s="38"/>
      <c r="C246" s="30">
        <f t="shared" si="115"/>
        <v>44433</v>
      </c>
      <c r="D246" s="37" t="str">
        <f t="shared" si="134"/>
        <v>Mercredi</v>
      </c>
      <c r="E246" s="32">
        <v>0.35416666666666702</v>
      </c>
      <c r="F246" s="32">
        <v>0.51249999999999996</v>
      </c>
      <c r="G246" s="32">
        <v>0.53680555555555598</v>
      </c>
      <c r="H246" s="33">
        <v>0.69513888888888897</v>
      </c>
      <c r="I246" s="34">
        <f t="shared" si="141"/>
        <v>0.31666666666666593</v>
      </c>
      <c r="J246" s="34">
        <f t="shared" si="142"/>
        <v>0</v>
      </c>
      <c r="K246" s="35"/>
      <c r="L246" s="36"/>
      <c r="M246" s="41"/>
      <c r="N246" s="41"/>
      <c r="O246" s="41"/>
      <c r="P246" s="41"/>
    </row>
    <row r="247" spans="1:16" x14ac:dyDescent="0.2">
      <c r="A247" s="39"/>
      <c r="B247" s="38"/>
      <c r="C247" s="30">
        <f t="shared" si="115"/>
        <v>44434</v>
      </c>
      <c r="D247" s="37" t="str">
        <f t="shared" si="134"/>
        <v>Jeudi</v>
      </c>
      <c r="E247" s="32">
        <v>0.35416666666666702</v>
      </c>
      <c r="F247" s="32">
        <v>0.51249999999999996</v>
      </c>
      <c r="G247" s="32">
        <v>0.53680555555555598</v>
      </c>
      <c r="H247" s="33">
        <v>0.69513888888888897</v>
      </c>
      <c r="I247" s="34">
        <f t="shared" si="141"/>
        <v>0.31666666666666593</v>
      </c>
      <c r="J247" s="34">
        <f t="shared" si="142"/>
        <v>0</v>
      </c>
      <c r="K247" s="35"/>
      <c r="L247" s="36"/>
      <c r="M247" s="41"/>
      <c r="N247" s="41"/>
      <c r="O247" s="41"/>
      <c r="P247" s="41"/>
    </row>
    <row r="248" spans="1:16" x14ac:dyDescent="0.2">
      <c r="A248" s="39"/>
      <c r="B248" s="38"/>
      <c r="C248" s="30">
        <f t="shared" si="115"/>
        <v>44435</v>
      </c>
      <c r="D248" s="37" t="str">
        <f t="shared" si="134"/>
        <v>Vendredi</v>
      </c>
      <c r="E248" s="32"/>
      <c r="F248" s="32"/>
      <c r="G248" s="32"/>
      <c r="H248" s="33"/>
      <c r="I248" s="34"/>
      <c r="J248" s="34"/>
      <c r="K248" s="35"/>
      <c r="L248" s="36"/>
      <c r="M248" s="41"/>
      <c r="N248" s="41"/>
      <c r="O248" s="41"/>
      <c r="P248" s="41"/>
    </row>
    <row r="249" spans="1:16" x14ac:dyDescent="0.2">
      <c r="A249" s="39"/>
      <c r="B249" s="38"/>
      <c r="C249" s="30">
        <f t="shared" si="115"/>
        <v>44436</v>
      </c>
      <c r="D249" s="37" t="str">
        <f t="shared" si="134"/>
        <v>Samedi</v>
      </c>
      <c r="E249" s="32"/>
      <c r="F249" s="32"/>
      <c r="G249" s="32"/>
      <c r="H249" s="33"/>
      <c r="I249" s="34"/>
      <c r="J249" s="34" t="str">
        <f t="shared" ref="J249" si="143">IF(D249="Dimanche",SUM(J243:J247),"")</f>
        <v/>
      </c>
      <c r="K249" s="35"/>
      <c r="L249" s="36" t="str">
        <f t="shared" ref="L249" si="144">IF(D249="Dimanche",SUM(I243:I249),"")</f>
        <v/>
      </c>
      <c r="M249" s="41"/>
      <c r="N249" s="41"/>
      <c r="O249" s="41"/>
      <c r="P249" s="41"/>
    </row>
    <row r="250" spans="1:16" x14ac:dyDescent="0.2">
      <c r="A250" s="39"/>
      <c r="B250" s="38">
        <f t="shared" si="122"/>
        <v>35</v>
      </c>
      <c r="C250" s="30">
        <f t="shared" si="115"/>
        <v>44437</v>
      </c>
      <c r="D250" s="37" t="str">
        <f t="shared" si="134"/>
        <v>Dimanche</v>
      </c>
      <c r="E250" s="32">
        <v>0.35416666666666702</v>
      </c>
      <c r="F250" s="32">
        <v>0.51249999999999996</v>
      </c>
      <c r="G250" s="32">
        <v>0.53680555555555598</v>
      </c>
      <c r="H250" s="33">
        <v>0.69513888888888897</v>
      </c>
      <c r="I250" s="34">
        <f t="shared" ref="I250:I313" si="145">IF(F250-E250+(H250-G250)=0,"",F250-E250+(H250-G250))</f>
        <v>0.31666666666666593</v>
      </c>
      <c r="J250" s="34">
        <f t="shared" ref="J250:J313" si="146">IF(I250-$F$1&gt;0,I250-$F$1,0)</f>
        <v>0</v>
      </c>
      <c r="K250" s="35"/>
      <c r="L250" s="36"/>
      <c r="M250" s="41"/>
      <c r="N250" s="41"/>
      <c r="O250" s="41"/>
      <c r="P250" s="41"/>
    </row>
    <row r="251" spans="1:16" x14ac:dyDescent="0.2">
      <c r="A251" s="39"/>
      <c r="B251" s="38"/>
      <c r="C251" s="30">
        <f t="shared" si="115"/>
        <v>44438</v>
      </c>
      <c r="D251" s="37" t="str">
        <f t="shared" si="134"/>
        <v>Lundi</v>
      </c>
      <c r="E251" s="32">
        <v>0.35416666666666702</v>
      </c>
      <c r="F251" s="32">
        <v>0.51249999999999996</v>
      </c>
      <c r="G251" s="32">
        <v>0.53680555555555598</v>
      </c>
      <c r="H251" s="33">
        <v>0.69513888888888897</v>
      </c>
      <c r="I251" s="34">
        <f t="shared" si="145"/>
        <v>0.31666666666666593</v>
      </c>
      <c r="J251" s="34">
        <f t="shared" si="146"/>
        <v>0</v>
      </c>
      <c r="K251" s="35"/>
      <c r="L251" s="36"/>
      <c r="M251" s="41"/>
      <c r="N251" s="41"/>
      <c r="O251" s="41"/>
      <c r="P251" s="41"/>
    </row>
    <row r="252" spans="1:16" x14ac:dyDescent="0.2">
      <c r="A252" s="39"/>
      <c r="B252" s="38"/>
      <c r="C252" s="30">
        <f t="shared" si="115"/>
        <v>44439</v>
      </c>
      <c r="D252" s="37" t="str">
        <f t="shared" si="134"/>
        <v>Mardi</v>
      </c>
      <c r="E252" s="32">
        <v>0.35416666666666702</v>
      </c>
      <c r="F252" s="32">
        <v>0.51249999999999996</v>
      </c>
      <c r="G252" s="32">
        <v>0.53680555555555598</v>
      </c>
      <c r="H252" s="33">
        <v>0.69513888888888897</v>
      </c>
      <c r="I252" s="34">
        <f t="shared" si="145"/>
        <v>0.31666666666666593</v>
      </c>
      <c r="J252" s="34">
        <f t="shared" si="146"/>
        <v>0</v>
      </c>
      <c r="K252" s="35"/>
      <c r="L252" s="36"/>
      <c r="M252" s="41"/>
      <c r="N252" s="41"/>
      <c r="O252" s="41"/>
      <c r="P252" s="41"/>
    </row>
    <row r="253" spans="1:16" x14ac:dyDescent="0.2">
      <c r="A253" s="39" t="str">
        <f t="shared" si="127"/>
        <v>SEPTEMBRE</v>
      </c>
      <c r="B253" s="38"/>
      <c r="C253" s="30">
        <f t="shared" si="115"/>
        <v>44440</v>
      </c>
      <c r="D253" s="37" t="str">
        <f t="shared" si="134"/>
        <v>Mercredi</v>
      </c>
      <c r="E253" s="32">
        <v>0.35416666666666702</v>
      </c>
      <c r="F253" s="32">
        <v>0.51249999999999996</v>
      </c>
      <c r="G253" s="32">
        <v>0.53680555555555598</v>
      </c>
      <c r="H253" s="33">
        <v>0.69513888888888897</v>
      </c>
      <c r="I253" s="34">
        <f t="shared" si="145"/>
        <v>0.31666666666666593</v>
      </c>
      <c r="J253" s="34">
        <f t="shared" si="146"/>
        <v>0</v>
      </c>
      <c r="K253" s="35"/>
      <c r="L253" s="36"/>
      <c r="M253" s="41">
        <f>IF(A253="septembre",SUM(J253:J282),"")</f>
        <v>0</v>
      </c>
      <c r="N253" s="41"/>
      <c r="O253" s="41"/>
      <c r="P253" s="41"/>
    </row>
    <row r="254" spans="1:16" x14ac:dyDescent="0.2">
      <c r="A254" s="39"/>
      <c r="B254" s="38"/>
      <c r="C254" s="30">
        <f t="shared" si="115"/>
        <v>44441</v>
      </c>
      <c r="D254" s="37" t="str">
        <f t="shared" si="134"/>
        <v>Jeudi</v>
      </c>
      <c r="E254" s="32">
        <v>0.35416666666666702</v>
      </c>
      <c r="F254" s="32">
        <v>0.51249999999999996</v>
      </c>
      <c r="G254" s="32">
        <v>0.53680555555555598</v>
      </c>
      <c r="H254" s="33">
        <v>0.69513888888888897</v>
      </c>
      <c r="I254" s="34">
        <f t="shared" si="145"/>
        <v>0.31666666666666593</v>
      </c>
      <c r="J254" s="34">
        <f t="shared" si="146"/>
        <v>0</v>
      </c>
      <c r="K254" s="35"/>
      <c r="L254" s="36"/>
      <c r="M254" s="41"/>
      <c r="N254" s="41"/>
      <c r="O254" s="41"/>
      <c r="P254" s="41"/>
    </row>
    <row r="255" spans="1:16" x14ac:dyDescent="0.2">
      <c r="A255" s="39"/>
      <c r="B255" s="38"/>
      <c r="C255" s="30">
        <f t="shared" si="115"/>
        <v>44442</v>
      </c>
      <c r="D255" s="37" t="str">
        <f t="shared" si="134"/>
        <v>Vendredi</v>
      </c>
      <c r="E255" s="32"/>
      <c r="F255" s="32"/>
      <c r="G255" s="32"/>
      <c r="H255" s="33"/>
      <c r="I255" s="34"/>
      <c r="J255" s="34"/>
      <c r="K255" s="35"/>
      <c r="L255" s="36"/>
      <c r="M255" s="41"/>
      <c r="N255" s="41"/>
      <c r="O255" s="41"/>
      <c r="P255" s="41"/>
    </row>
    <row r="256" spans="1:16" x14ac:dyDescent="0.2">
      <c r="A256" s="39"/>
      <c r="B256" s="38"/>
      <c r="C256" s="30">
        <f t="shared" si="115"/>
        <v>44443</v>
      </c>
      <c r="D256" s="37" t="str">
        <f t="shared" si="134"/>
        <v>Samedi</v>
      </c>
      <c r="E256" s="32"/>
      <c r="F256" s="32"/>
      <c r="G256" s="32"/>
      <c r="H256" s="33"/>
      <c r="I256" s="34"/>
      <c r="J256" s="34" t="str">
        <f t="shared" ref="J256" si="147">IF(D256="Dimanche",SUM(J250:J254),"")</f>
        <v/>
      </c>
      <c r="K256" s="35"/>
      <c r="L256" s="36" t="str">
        <f t="shared" ref="L256" si="148">IF(D256="Dimanche",SUM(I250:I256),"")</f>
        <v/>
      </c>
      <c r="M256" s="41"/>
      <c r="N256" s="41"/>
      <c r="O256" s="41"/>
      <c r="P256" s="41"/>
    </row>
    <row r="257" spans="1:16" x14ac:dyDescent="0.2">
      <c r="A257" s="39"/>
      <c r="B257" s="38">
        <f t="shared" si="122"/>
        <v>36</v>
      </c>
      <c r="C257" s="30">
        <f t="shared" si="115"/>
        <v>44444</v>
      </c>
      <c r="D257" s="37" t="str">
        <f t="shared" si="134"/>
        <v>Dimanche</v>
      </c>
      <c r="E257" s="32">
        <v>0.35416666666666702</v>
      </c>
      <c r="F257" s="32">
        <v>0.51249999999999996</v>
      </c>
      <c r="G257" s="32">
        <v>0.53680555555555598</v>
      </c>
      <c r="H257" s="33">
        <v>0.69513888888888897</v>
      </c>
      <c r="I257" s="34">
        <f t="shared" ref="I257:I320" si="149">IF(F257-E257+(H257-G257)=0,"",F257-E257+(H257-G257))</f>
        <v>0.31666666666666593</v>
      </c>
      <c r="J257" s="34">
        <f t="shared" ref="J257:J320" si="150">IF(I257-$F$1&gt;0,I257-$F$1,0)</f>
        <v>0</v>
      </c>
      <c r="K257" s="35"/>
      <c r="L257" s="36"/>
      <c r="M257" s="41"/>
      <c r="N257" s="41"/>
      <c r="O257" s="41"/>
      <c r="P257" s="41"/>
    </row>
    <row r="258" spans="1:16" x14ac:dyDescent="0.2">
      <c r="A258" s="39"/>
      <c r="B258" s="38"/>
      <c r="C258" s="30">
        <f t="shared" si="115"/>
        <v>44445</v>
      </c>
      <c r="D258" s="37" t="str">
        <f t="shared" si="134"/>
        <v>Lundi</v>
      </c>
      <c r="E258" s="32">
        <v>0.35416666666666702</v>
      </c>
      <c r="F258" s="32">
        <v>0.51249999999999996</v>
      </c>
      <c r="G258" s="32">
        <v>0.53680555555555598</v>
      </c>
      <c r="H258" s="33">
        <v>0.69513888888888897</v>
      </c>
      <c r="I258" s="34">
        <f t="shared" si="149"/>
        <v>0.31666666666666593</v>
      </c>
      <c r="J258" s="34">
        <f t="shared" si="150"/>
        <v>0</v>
      </c>
      <c r="K258" s="35"/>
      <c r="L258" s="36"/>
      <c r="M258" s="41"/>
      <c r="N258" s="41"/>
      <c r="O258" s="41"/>
      <c r="P258" s="41"/>
    </row>
    <row r="259" spans="1:16" x14ac:dyDescent="0.2">
      <c r="A259" s="39"/>
      <c r="B259" s="38"/>
      <c r="C259" s="30">
        <f t="shared" si="115"/>
        <v>44446</v>
      </c>
      <c r="D259" s="37" t="str">
        <f t="shared" si="134"/>
        <v>Mardi</v>
      </c>
      <c r="E259" s="32">
        <v>0.35416666666666702</v>
      </c>
      <c r="F259" s="32">
        <v>0.51249999999999996</v>
      </c>
      <c r="G259" s="32">
        <v>0.53680555555555598</v>
      </c>
      <c r="H259" s="33">
        <v>0.69513888888888897</v>
      </c>
      <c r="I259" s="34">
        <f t="shared" si="149"/>
        <v>0.31666666666666593</v>
      </c>
      <c r="J259" s="34">
        <f t="shared" si="150"/>
        <v>0</v>
      </c>
      <c r="K259" s="35"/>
      <c r="L259" s="36"/>
      <c r="M259" s="41"/>
      <c r="N259" s="41"/>
      <c r="O259" s="41"/>
      <c r="P259" s="41"/>
    </row>
    <row r="260" spans="1:16" x14ac:dyDescent="0.2">
      <c r="A260" s="39"/>
      <c r="B260" s="38"/>
      <c r="C260" s="30">
        <f t="shared" si="115"/>
        <v>44447</v>
      </c>
      <c r="D260" s="37" t="str">
        <f t="shared" si="134"/>
        <v>Mercredi</v>
      </c>
      <c r="E260" s="32">
        <v>0.35416666666666702</v>
      </c>
      <c r="F260" s="32">
        <v>0.51249999999999996</v>
      </c>
      <c r="G260" s="32">
        <v>0.53680555555555598</v>
      </c>
      <c r="H260" s="33">
        <v>0.69513888888888897</v>
      </c>
      <c r="I260" s="34">
        <f t="shared" si="149"/>
        <v>0.31666666666666593</v>
      </c>
      <c r="J260" s="34">
        <f t="shared" si="150"/>
        <v>0</v>
      </c>
      <c r="K260" s="35"/>
      <c r="L260" s="36"/>
      <c r="M260" s="41"/>
      <c r="N260" s="41"/>
      <c r="O260" s="41"/>
      <c r="P260" s="41"/>
    </row>
    <row r="261" spans="1:16" x14ac:dyDescent="0.2">
      <c r="A261" s="39"/>
      <c r="B261" s="38"/>
      <c r="C261" s="30">
        <f t="shared" si="115"/>
        <v>44448</v>
      </c>
      <c r="D261" s="37" t="str">
        <f t="shared" si="134"/>
        <v>Jeudi</v>
      </c>
      <c r="E261" s="32">
        <v>0.35416666666666702</v>
      </c>
      <c r="F261" s="32">
        <v>0.51249999999999996</v>
      </c>
      <c r="G261" s="32">
        <v>0.53680555555555598</v>
      </c>
      <c r="H261" s="33">
        <v>0.69513888888888897</v>
      </c>
      <c r="I261" s="34">
        <f t="shared" si="149"/>
        <v>0.31666666666666593</v>
      </c>
      <c r="J261" s="34">
        <f t="shared" si="150"/>
        <v>0</v>
      </c>
      <c r="K261" s="35"/>
      <c r="L261" s="36"/>
      <c r="M261" s="41"/>
      <c r="N261" s="41"/>
      <c r="O261" s="41"/>
      <c r="P261" s="41"/>
    </row>
    <row r="262" spans="1:16" x14ac:dyDescent="0.2">
      <c r="A262" s="39"/>
      <c r="B262" s="38"/>
      <c r="C262" s="30">
        <f t="shared" si="115"/>
        <v>44449</v>
      </c>
      <c r="D262" s="37" t="str">
        <f t="shared" si="134"/>
        <v>Vendredi</v>
      </c>
      <c r="E262" s="32"/>
      <c r="F262" s="32"/>
      <c r="G262" s="32"/>
      <c r="H262" s="33"/>
      <c r="I262" s="34"/>
      <c r="J262" s="34"/>
      <c r="K262" s="35"/>
      <c r="L262" s="36"/>
      <c r="M262" s="41"/>
      <c r="N262" s="41"/>
      <c r="O262" s="41"/>
      <c r="P262" s="41"/>
    </row>
    <row r="263" spans="1:16" x14ac:dyDescent="0.2">
      <c r="A263" s="39"/>
      <c r="B263" s="38"/>
      <c r="C263" s="30">
        <f t="shared" si="115"/>
        <v>44450</v>
      </c>
      <c r="D263" s="37" t="str">
        <f t="shared" si="134"/>
        <v>Samedi</v>
      </c>
      <c r="E263" s="32"/>
      <c r="F263" s="32"/>
      <c r="G263" s="32"/>
      <c r="H263" s="33"/>
      <c r="I263" s="34"/>
      <c r="J263" s="34" t="str">
        <f t="shared" ref="J263" si="151">IF(D263="Dimanche",SUM(J257:J261),"")</f>
        <v/>
      </c>
      <c r="K263" s="35"/>
      <c r="L263" s="36" t="str">
        <f t="shared" ref="L263" si="152">IF(D263="Dimanche",SUM(I257:I263),"")</f>
        <v/>
      </c>
      <c r="M263" s="41"/>
      <c r="N263" s="41"/>
      <c r="O263" s="41"/>
      <c r="P263" s="41"/>
    </row>
    <row r="264" spans="1:16" x14ac:dyDescent="0.2">
      <c r="A264" s="39"/>
      <c r="B264" s="38">
        <f t="shared" si="122"/>
        <v>37</v>
      </c>
      <c r="C264" s="30">
        <f t="shared" si="115"/>
        <v>44451</v>
      </c>
      <c r="D264" s="37" t="str">
        <f t="shared" si="134"/>
        <v>Dimanche</v>
      </c>
      <c r="E264" s="32">
        <v>0.35416666666666702</v>
      </c>
      <c r="F264" s="32">
        <v>0.51249999999999996</v>
      </c>
      <c r="G264" s="32">
        <v>0.53680555555555598</v>
      </c>
      <c r="H264" s="33">
        <v>0.69513888888888897</v>
      </c>
      <c r="I264" s="34">
        <f t="shared" ref="I264:I327" si="153">IF(F264-E264+(H264-G264)=0,"",F264-E264+(H264-G264))</f>
        <v>0.31666666666666593</v>
      </c>
      <c r="J264" s="34">
        <f t="shared" ref="J264:J327" si="154">IF(I264-$F$1&gt;0,I264-$F$1,0)</f>
        <v>0</v>
      </c>
      <c r="K264" s="35"/>
      <c r="L264" s="36"/>
      <c r="M264" s="41"/>
      <c r="N264" s="41"/>
      <c r="O264" s="41"/>
      <c r="P264" s="41"/>
    </row>
    <row r="265" spans="1:16" x14ac:dyDescent="0.2">
      <c r="A265" s="39"/>
      <c r="B265" s="38"/>
      <c r="C265" s="30">
        <f t="shared" si="115"/>
        <v>44452</v>
      </c>
      <c r="D265" s="37" t="str">
        <f t="shared" si="134"/>
        <v>Lundi</v>
      </c>
      <c r="E265" s="32">
        <v>0.35416666666666702</v>
      </c>
      <c r="F265" s="32">
        <v>0.51249999999999996</v>
      </c>
      <c r="G265" s="32">
        <v>0.53680555555555598</v>
      </c>
      <c r="H265" s="33">
        <v>0.69513888888888897</v>
      </c>
      <c r="I265" s="34">
        <f t="shared" si="153"/>
        <v>0.31666666666666593</v>
      </c>
      <c r="J265" s="34">
        <f t="shared" si="154"/>
        <v>0</v>
      </c>
      <c r="K265" s="35"/>
      <c r="L265" s="36"/>
      <c r="M265" s="41"/>
      <c r="N265" s="41"/>
      <c r="O265" s="41"/>
      <c r="P265" s="41"/>
    </row>
    <row r="266" spans="1:16" x14ac:dyDescent="0.2">
      <c r="A266" s="39"/>
      <c r="B266" s="38"/>
      <c r="C266" s="30">
        <f t="shared" si="115"/>
        <v>44453</v>
      </c>
      <c r="D266" s="37" t="str">
        <f t="shared" si="134"/>
        <v>Mardi</v>
      </c>
      <c r="E266" s="32">
        <v>0.35416666666666702</v>
      </c>
      <c r="F266" s="32">
        <v>0.51249999999999996</v>
      </c>
      <c r="G266" s="32">
        <v>0.53680555555555598</v>
      </c>
      <c r="H266" s="33">
        <v>0.69513888888888897</v>
      </c>
      <c r="I266" s="34">
        <f t="shared" si="153"/>
        <v>0.31666666666666593</v>
      </c>
      <c r="J266" s="34">
        <f t="shared" si="154"/>
        <v>0</v>
      </c>
      <c r="K266" s="35"/>
      <c r="L266" s="36"/>
      <c r="M266" s="41"/>
      <c r="N266" s="41"/>
      <c r="O266" s="41"/>
      <c r="P266" s="41"/>
    </row>
    <row r="267" spans="1:16" x14ac:dyDescent="0.2">
      <c r="A267" s="39"/>
      <c r="B267" s="38"/>
      <c r="C267" s="30">
        <f t="shared" ref="C267:C330" si="155">IF(ISERROR(IF((C266+1)&lt;=$C$6,(C266+1),"")),"",IF((C266+1)&lt;=$C$6,(C266+1),""))</f>
        <v>44454</v>
      </c>
      <c r="D267" s="37" t="str">
        <f t="shared" si="134"/>
        <v>Mercredi</v>
      </c>
      <c r="E267" s="32">
        <v>0.35416666666666702</v>
      </c>
      <c r="F267" s="32">
        <v>0.51249999999999996</v>
      </c>
      <c r="G267" s="32">
        <v>0.53680555555555598</v>
      </c>
      <c r="H267" s="33">
        <v>0.69513888888888897</v>
      </c>
      <c r="I267" s="34">
        <f t="shared" si="153"/>
        <v>0.31666666666666593</v>
      </c>
      <c r="J267" s="34">
        <f t="shared" si="154"/>
        <v>0</v>
      </c>
      <c r="K267" s="35"/>
      <c r="L267" s="36"/>
      <c r="M267" s="41"/>
      <c r="N267" s="41"/>
      <c r="O267" s="41"/>
      <c r="P267" s="41"/>
    </row>
    <row r="268" spans="1:16" x14ac:dyDescent="0.2">
      <c r="A268" s="39"/>
      <c r="B268" s="38"/>
      <c r="C268" s="30">
        <f t="shared" si="155"/>
        <v>44455</v>
      </c>
      <c r="D268" s="37" t="str">
        <f t="shared" si="134"/>
        <v>Jeudi</v>
      </c>
      <c r="E268" s="32">
        <v>0.35416666666666702</v>
      </c>
      <c r="F268" s="32">
        <v>0.51249999999999996</v>
      </c>
      <c r="G268" s="32">
        <v>0.53680555555555598</v>
      </c>
      <c r="H268" s="33">
        <v>0.69513888888888897</v>
      </c>
      <c r="I268" s="34">
        <f t="shared" si="153"/>
        <v>0.31666666666666593</v>
      </c>
      <c r="J268" s="34">
        <f t="shared" si="154"/>
        <v>0</v>
      </c>
      <c r="K268" s="35"/>
      <c r="L268" s="36"/>
      <c r="M268" s="41"/>
      <c r="N268" s="41"/>
      <c r="O268" s="41"/>
      <c r="P268" s="41"/>
    </row>
    <row r="269" spans="1:16" x14ac:dyDescent="0.2">
      <c r="A269" s="39"/>
      <c r="B269" s="38"/>
      <c r="C269" s="30">
        <f t="shared" si="155"/>
        <v>44456</v>
      </c>
      <c r="D269" s="37" t="str">
        <f t="shared" si="134"/>
        <v>Vendredi</v>
      </c>
      <c r="E269" s="32"/>
      <c r="F269" s="32"/>
      <c r="G269" s="32"/>
      <c r="H269" s="33"/>
      <c r="I269" s="34"/>
      <c r="J269" s="34"/>
      <c r="K269" s="35"/>
      <c r="L269" s="36"/>
      <c r="M269" s="41"/>
      <c r="N269" s="41"/>
      <c r="O269" s="41"/>
      <c r="P269" s="41"/>
    </row>
    <row r="270" spans="1:16" x14ac:dyDescent="0.2">
      <c r="A270" s="39"/>
      <c r="B270" s="38"/>
      <c r="C270" s="30">
        <f t="shared" si="155"/>
        <v>44457</v>
      </c>
      <c r="D270" s="37" t="str">
        <f t="shared" si="134"/>
        <v>Samedi</v>
      </c>
      <c r="E270" s="32"/>
      <c r="F270" s="32"/>
      <c r="G270" s="32"/>
      <c r="H270" s="33"/>
      <c r="I270" s="34"/>
      <c r="J270" s="34" t="str">
        <f t="shared" ref="J270" si="156">IF(D270="Dimanche",SUM(J264:J268),"")</f>
        <v/>
      </c>
      <c r="K270" s="35"/>
      <c r="L270" s="36" t="str">
        <f t="shared" ref="L270" si="157">IF(D270="Dimanche",SUM(I264:I270),"")</f>
        <v/>
      </c>
      <c r="M270" s="41"/>
      <c r="N270" s="41"/>
      <c r="O270" s="41"/>
      <c r="P270" s="41"/>
    </row>
    <row r="271" spans="1:16" x14ac:dyDescent="0.2">
      <c r="A271" s="39"/>
      <c r="B271" s="38">
        <f t="shared" si="122"/>
        <v>38</v>
      </c>
      <c r="C271" s="30">
        <f t="shared" si="155"/>
        <v>44458</v>
      </c>
      <c r="D271" s="37" t="str">
        <f t="shared" si="134"/>
        <v>Dimanche</v>
      </c>
      <c r="E271" s="32">
        <v>0.35416666666666702</v>
      </c>
      <c r="F271" s="32">
        <v>0.51249999999999996</v>
      </c>
      <c r="G271" s="32">
        <v>0.53680555555555598</v>
      </c>
      <c r="H271" s="33">
        <v>0.69513888888888897</v>
      </c>
      <c r="I271" s="34">
        <f t="shared" ref="I271:I334" si="158">IF(F271-E271+(H271-G271)=0,"",F271-E271+(H271-G271))</f>
        <v>0.31666666666666593</v>
      </c>
      <c r="J271" s="34">
        <f t="shared" ref="J271:J334" si="159">IF(I271-$F$1&gt;0,I271-$F$1,0)</f>
        <v>0</v>
      </c>
      <c r="K271" s="35"/>
      <c r="L271" s="36"/>
      <c r="M271" s="41"/>
      <c r="N271" s="41"/>
      <c r="O271" s="41"/>
      <c r="P271" s="41"/>
    </row>
    <row r="272" spans="1:16" x14ac:dyDescent="0.2">
      <c r="A272" s="39"/>
      <c r="B272" s="38"/>
      <c r="C272" s="30">
        <f t="shared" si="155"/>
        <v>44459</v>
      </c>
      <c r="D272" s="37" t="str">
        <f t="shared" si="134"/>
        <v>Lundi</v>
      </c>
      <c r="E272" s="32">
        <v>0.35416666666666702</v>
      </c>
      <c r="F272" s="32">
        <v>0.51249999999999996</v>
      </c>
      <c r="G272" s="32">
        <v>0.53680555555555598</v>
      </c>
      <c r="H272" s="33">
        <v>0.69513888888888897</v>
      </c>
      <c r="I272" s="34">
        <f t="shared" si="158"/>
        <v>0.31666666666666593</v>
      </c>
      <c r="J272" s="34">
        <f t="shared" si="159"/>
        <v>0</v>
      </c>
      <c r="K272" s="35"/>
      <c r="L272" s="36"/>
      <c r="M272" s="41"/>
      <c r="N272" s="41"/>
      <c r="O272" s="41"/>
      <c r="P272" s="41"/>
    </row>
    <row r="273" spans="1:16" x14ac:dyDescent="0.2">
      <c r="A273" s="39"/>
      <c r="B273" s="38"/>
      <c r="C273" s="30">
        <f t="shared" si="155"/>
        <v>44460</v>
      </c>
      <c r="D273" s="37" t="str">
        <f t="shared" si="134"/>
        <v>Mardi</v>
      </c>
      <c r="E273" s="32">
        <v>0.35416666666666702</v>
      </c>
      <c r="F273" s="32">
        <v>0.51249999999999996</v>
      </c>
      <c r="G273" s="32">
        <v>0.53680555555555598</v>
      </c>
      <c r="H273" s="33">
        <v>0.69513888888888897</v>
      </c>
      <c r="I273" s="34">
        <f t="shared" si="158"/>
        <v>0.31666666666666593</v>
      </c>
      <c r="J273" s="34">
        <f t="shared" si="159"/>
        <v>0</v>
      </c>
      <c r="K273" s="35"/>
      <c r="L273" s="36"/>
      <c r="M273" s="41"/>
      <c r="N273" s="41"/>
      <c r="O273" s="41"/>
      <c r="P273" s="41"/>
    </row>
    <row r="274" spans="1:16" x14ac:dyDescent="0.2">
      <c r="A274" s="39"/>
      <c r="B274" s="38"/>
      <c r="C274" s="30">
        <f t="shared" si="155"/>
        <v>44461</v>
      </c>
      <c r="D274" s="37" t="str">
        <f t="shared" si="134"/>
        <v>Mercredi</v>
      </c>
      <c r="E274" s="32">
        <v>0.35416666666666702</v>
      </c>
      <c r="F274" s="32">
        <v>0.51249999999999996</v>
      </c>
      <c r="G274" s="32">
        <v>0.53680555555555598</v>
      </c>
      <c r="H274" s="33">
        <v>0.69513888888888897</v>
      </c>
      <c r="I274" s="34">
        <f t="shared" si="158"/>
        <v>0.31666666666666593</v>
      </c>
      <c r="J274" s="34">
        <f t="shared" si="159"/>
        <v>0</v>
      </c>
      <c r="K274" s="35"/>
      <c r="L274" s="36"/>
      <c r="M274" s="41"/>
      <c r="N274" s="41"/>
      <c r="O274" s="41"/>
      <c r="P274" s="41"/>
    </row>
    <row r="275" spans="1:16" x14ac:dyDescent="0.2">
      <c r="A275" s="39"/>
      <c r="B275" s="38"/>
      <c r="C275" s="30">
        <f t="shared" si="155"/>
        <v>44462</v>
      </c>
      <c r="D275" s="37" t="str">
        <f t="shared" si="134"/>
        <v>Jeudi</v>
      </c>
      <c r="E275" s="32">
        <v>0.35416666666666702</v>
      </c>
      <c r="F275" s="32">
        <v>0.51249999999999996</v>
      </c>
      <c r="G275" s="32">
        <v>0.53680555555555598</v>
      </c>
      <c r="H275" s="33">
        <v>0.69513888888888897</v>
      </c>
      <c r="I275" s="34">
        <f t="shared" si="158"/>
        <v>0.31666666666666593</v>
      </c>
      <c r="J275" s="34">
        <f t="shared" si="159"/>
        <v>0</v>
      </c>
      <c r="K275" s="35"/>
      <c r="L275" s="36"/>
      <c r="M275" s="41"/>
      <c r="N275" s="41"/>
      <c r="O275" s="41"/>
      <c r="P275" s="41"/>
    </row>
    <row r="276" spans="1:16" x14ac:dyDescent="0.2">
      <c r="A276" s="39"/>
      <c r="B276" s="38"/>
      <c r="C276" s="30">
        <f t="shared" si="155"/>
        <v>44463</v>
      </c>
      <c r="D276" s="37" t="str">
        <f t="shared" si="134"/>
        <v>Vendredi</v>
      </c>
      <c r="E276" s="32"/>
      <c r="F276" s="32"/>
      <c r="G276" s="32"/>
      <c r="H276" s="33"/>
      <c r="I276" s="34"/>
      <c r="J276" s="34"/>
      <c r="K276" s="35"/>
      <c r="L276" s="36"/>
      <c r="M276" s="41"/>
      <c r="N276" s="41"/>
      <c r="O276" s="41"/>
      <c r="P276" s="41"/>
    </row>
    <row r="277" spans="1:16" x14ac:dyDescent="0.2">
      <c r="A277" s="39"/>
      <c r="B277" s="38"/>
      <c r="C277" s="30">
        <f t="shared" si="155"/>
        <v>44464</v>
      </c>
      <c r="D277" s="37" t="str">
        <f t="shared" si="134"/>
        <v>Samedi</v>
      </c>
      <c r="E277" s="32"/>
      <c r="F277" s="32"/>
      <c r="G277" s="32"/>
      <c r="H277" s="33"/>
      <c r="I277" s="34"/>
      <c r="J277" s="34" t="str">
        <f t="shared" ref="J277" si="160">IF(D277="Dimanche",SUM(J271:J275),"")</f>
        <v/>
      </c>
      <c r="K277" s="35"/>
      <c r="L277" s="36" t="str">
        <f t="shared" ref="L277" si="161">IF(D277="Dimanche",SUM(I271:I277),"")</f>
        <v/>
      </c>
      <c r="M277" s="41"/>
      <c r="N277" s="41"/>
      <c r="O277" s="41"/>
      <c r="P277" s="41"/>
    </row>
    <row r="278" spans="1:16" x14ac:dyDescent="0.2">
      <c r="A278" s="39"/>
      <c r="B278" s="38">
        <f t="shared" si="122"/>
        <v>39</v>
      </c>
      <c r="C278" s="30">
        <f t="shared" si="155"/>
        <v>44465</v>
      </c>
      <c r="D278" s="37" t="str">
        <f t="shared" si="134"/>
        <v>Dimanche</v>
      </c>
      <c r="E278" s="32">
        <v>0.35416666666666702</v>
      </c>
      <c r="F278" s="32">
        <v>0.51249999999999996</v>
      </c>
      <c r="G278" s="32">
        <v>0.53680555555555598</v>
      </c>
      <c r="H278" s="33">
        <v>0.69513888888888897</v>
      </c>
      <c r="I278" s="34">
        <f t="shared" ref="I278:I341" si="162">IF(F278-E278+(H278-G278)=0,"",F278-E278+(H278-G278))</f>
        <v>0.31666666666666593</v>
      </c>
      <c r="J278" s="34">
        <f t="shared" ref="J278:J341" si="163">IF(I278-$F$1&gt;0,I278-$F$1,0)</f>
        <v>0</v>
      </c>
      <c r="K278" s="35"/>
      <c r="L278" s="36"/>
      <c r="M278" s="41"/>
      <c r="N278" s="41"/>
      <c r="O278" s="41"/>
      <c r="P278" s="41"/>
    </row>
    <row r="279" spans="1:16" x14ac:dyDescent="0.2">
      <c r="A279" s="39"/>
      <c r="B279" s="38"/>
      <c r="C279" s="30">
        <f t="shared" si="155"/>
        <v>44466</v>
      </c>
      <c r="D279" s="37" t="str">
        <f t="shared" si="134"/>
        <v>Lundi</v>
      </c>
      <c r="E279" s="32">
        <v>0.35416666666666702</v>
      </c>
      <c r="F279" s="32">
        <v>0.51249999999999996</v>
      </c>
      <c r="G279" s="32">
        <v>0.53680555555555598</v>
      </c>
      <c r="H279" s="33">
        <v>0.69513888888888897</v>
      </c>
      <c r="I279" s="34">
        <f t="shared" si="162"/>
        <v>0.31666666666666593</v>
      </c>
      <c r="J279" s="34">
        <f t="shared" si="163"/>
        <v>0</v>
      </c>
      <c r="K279" s="35"/>
      <c r="L279" s="36"/>
      <c r="M279" s="41"/>
      <c r="N279" s="41"/>
      <c r="O279" s="41"/>
      <c r="P279" s="41"/>
    </row>
    <row r="280" spans="1:16" x14ac:dyDescent="0.2">
      <c r="A280" s="39"/>
      <c r="B280" s="38"/>
      <c r="C280" s="30">
        <f t="shared" si="155"/>
        <v>44467</v>
      </c>
      <c r="D280" s="37" t="str">
        <f t="shared" si="134"/>
        <v>Mardi</v>
      </c>
      <c r="E280" s="32">
        <v>0.35416666666666702</v>
      </c>
      <c r="F280" s="32">
        <v>0.51249999999999996</v>
      </c>
      <c r="G280" s="32">
        <v>0.53680555555555598</v>
      </c>
      <c r="H280" s="33">
        <v>0.69513888888888897</v>
      </c>
      <c r="I280" s="34">
        <f t="shared" si="162"/>
        <v>0.31666666666666593</v>
      </c>
      <c r="J280" s="34">
        <f t="shared" si="163"/>
        <v>0</v>
      </c>
      <c r="K280" s="35"/>
      <c r="L280" s="36"/>
      <c r="M280" s="41"/>
      <c r="N280" s="41"/>
      <c r="O280" s="41"/>
      <c r="P280" s="41"/>
    </row>
    <row r="281" spans="1:16" x14ac:dyDescent="0.2">
      <c r="A281" s="39"/>
      <c r="B281" s="38"/>
      <c r="C281" s="30">
        <f t="shared" si="155"/>
        <v>44468</v>
      </c>
      <c r="D281" s="37" t="str">
        <f t="shared" si="134"/>
        <v>Mercredi</v>
      </c>
      <c r="E281" s="32">
        <v>0.35416666666666702</v>
      </c>
      <c r="F281" s="32">
        <v>0.51249999999999996</v>
      </c>
      <c r="G281" s="32">
        <v>0.53680555555555598</v>
      </c>
      <c r="H281" s="33">
        <v>0.69513888888888897</v>
      </c>
      <c r="I281" s="34">
        <f t="shared" si="162"/>
        <v>0.31666666666666593</v>
      </c>
      <c r="J281" s="34">
        <f t="shared" si="163"/>
        <v>0</v>
      </c>
      <c r="K281" s="35"/>
      <c r="L281" s="36"/>
      <c r="M281" s="41"/>
      <c r="N281" s="41"/>
      <c r="O281" s="41"/>
      <c r="P281" s="41"/>
    </row>
    <row r="282" spans="1:16" x14ac:dyDescent="0.2">
      <c r="A282" s="39"/>
      <c r="B282" s="38"/>
      <c r="C282" s="30">
        <f t="shared" si="155"/>
        <v>44469</v>
      </c>
      <c r="D282" s="37" t="str">
        <f t="shared" si="134"/>
        <v>Jeudi</v>
      </c>
      <c r="E282" s="32">
        <v>0.35416666666666702</v>
      </c>
      <c r="F282" s="32">
        <v>0.51249999999999996</v>
      </c>
      <c r="G282" s="32">
        <v>0.53680555555555598</v>
      </c>
      <c r="H282" s="33">
        <v>0.69513888888888897</v>
      </c>
      <c r="I282" s="34">
        <f t="shared" si="162"/>
        <v>0.31666666666666593</v>
      </c>
      <c r="J282" s="34">
        <f t="shared" si="163"/>
        <v>0</v>
      </c>
      <c r="K282" s="35"/>
      <c r="L282" s="36"/>
      <c r="M282" s="41"/>
      <c r="N282" s="41"/>
      <c r="O282" s="41"/>
      <c r="P282" s="41"/>
    </row>
    <row r="283" spans="1:16" x14ac:dyDescent="0.2">
      <c r="A283" s="39" t="str">
        <f t="shared" ref="A283:A346" si="164">VLOOKUP(MONTH($C283),$T$8:$U$19,2,0)</f>
        <v>OCTOBRE</v>
      </c>
      <c r="B283" s="38"/>
      <c r="C283" s="30">
        <f t="shared" si="155"/>
        <v>44470</v>
      </c>
      <c r="D283" s="37" t="str">
        <f t="shared" si="134"/>
        <v>Vendredi</v>
      </c>
      <c r="E283" s="32"/>
      <c r="F283" s="32"/>
      <c r="G283" s="32"/>
      <c r="H283" s="33"/>
      <c r="I283" s="34"/>
      <c r="J283" s="34"/>
      <c r="K283" s="35"/>
      <c r="L283" s="36"/>
      <c r="M283" s="41">
        <f>IF(A283="octobre",SUM(J283:J313),"")</f>
        <v>0</v>
      </c>
      <c r="N283" s="41"/>
      <c r="O283" s="41"/>
      <c r="P283" s="41"/>
    </row>
    <row r="284" spans="1:16" x14ac:dyDescent="0.2">
      <c r="A284" s="39"/>
      <c r="B284" s="38"/>
      <c r="C284" s="30">
        <f t="shared" si="155"/>
        <v>44471</v>
      </c>
      <c r="D284" s="37" t="str">
        <f t="shared" si="134"/>
        <v>Samedi</v>
      </c>
      <c r="E284" s="32"/>
      <c r="F284" s="32"/>
      <c r="G284" s="32"/>
      <c r="H284" s="33"/>
      <c r="I284" s="34"/>
      <c r="J284" s="34" t="str">
        <f t="shared" ref="J284" si="165">IF(D284="Dimanche",SUM(J278:J282),"")</f>
        <v/>
      </c>
      <c r="K284" s="35"/>
      <c r="L284" s="36" t="str">
        <f t="shared" ref="L284" si="166">IF(D284="Dimanche",SUM(I278:I284),"")</f>
        <v/>
      </c>
      <c r="M284" s="41"/>
      <c r="N284" s="41"/>
      <c r="O284" s="41"/>
      <c r="P284" s="41"/>
    </row>
    <row r="285" spans="1:16" x14ac:dyDescent="0.2">
      <c r="A285" s="39"/>
      <c r="B285" s="38">
        <f t="shared" ref="B285:B348" si="167">WEEKNUM(C285,2)</f>
        <v>40</v>
      </c>
      <c r="C285" s="30">
        <f t="shared" si="155"/>
        <v>44472</v>
      </c>
      <c r="D285" s="37" t="str">
        <f t="shared" si="134"/>
        <v>Dimanche</v>
      </c>
      <c r="E285" s="32">
        <v>0.35416666666666702</v>
      </c>
      <c r="F285" s="32">
        <v>0.51249999999999996</v>
      </c>
      <c r="G285" s="32">
        <v>0.53680555555555598</v>
      </c>
      <c r="H285" s="33">
        <v>0.69513888888888897</v>
      </c>
      <c r="I285" s="34">
        <f t="shared" ref="I285:I348" si="168">IF(F285-E285+(H285-G285)=0,"",F285-E285+(H285-G285))</f>
        <v>0.31666666666666593</v>
      </c>
      <c r="J285" s="34">
        <f t="shared" ref="J285:J348" si="169">IF(I285-$F$1&gt;0,I285-$F$1,0)</f>
        <v>0</v>
      </c>
      <c r="K285" s="35"/>
      <c r="L285" s="36"/>
      <c r="M285" s="41"/>
      <c r="N285" s="41"/>
      <c r="O285" s="41"/>
      <c r="P285" s="41"/>
    </row>
    <row r="286" spans="1:16" x14ac:dyDescent="0.2">
      <c r="A286" s="39"/>
      <c r="B286" s="38"/>
      <c r="C286" s="30">
        <f t="shared" si="155"/>
        <v>44473</v>
      </c>
      <c r="D286" s="37" t="str">
        <f t="shared" si="134"/>
        <v>Lundi</v>
      </c>
      <c r="E286" s="32">
        <v>0.35416666666666702</v>
      </c>
      <c r="F286" s="32">
        <v>0.51249999999999996</v>
      </c>
      <c r="G286" s="32">
        <v>0.53680555555555598</v>
      </c>
      <c r="H286" s="33">
        <v>0.69513888888888897</v>
      </c>
      <c r="I286" s="34">
        <f t="shared" si="168"/>
        <v>0.31666666666666593</v>
      </c>
      <c r="J286" s="34">
        <f t="shared" si="169"/>
        <v>0</v>
      </c>
      <c r="K286" s="35"/>
      <c r="L286" s="36"/>
      <c r="M286" s="41"/>
      <c r="N286" s="41"/>
      <c r="O286" s="41"/>
      <c r="P286" s="41"/>
    </row>
    <row r="287" spans="1:16" x14ac:dyDescent="0.2">
      <c r="A287" s="39"/>
      <c r="B287" s="38"/>
      <c r="C287" s="30">
        <f t="shared" si="155"/>
        <v>44474</v>
      </c>
      <c r="D287" s="37" t="str">
        <f t="shared" si="134"/>
        <v>Mardi</v>
      </c>
      <c r="E287" s="32">
        <v>0.35416666666666702</v>
      </c>
      <c r="F287" s="32">
        <v>0.51249999999999996</v>
      </c>
      <c r="G287" s="32">
        <v>0.53680555555555598</v>
      </c>
      <c r="H287" s="33">
        <v>0.69513888888888897</v>
      </c>
      <c r="I287" s="34">
        <f t="shared" si="168"/>
        <v>0.31666666666666593</v>
      </c>
      <c r="J287" s="34">
        <f t="shared" si="169"/>
        <v>0</v>
      </c>
      <c r="K287" s="35"/>
      <c r="L287" s="36"/>
      <c r="M287" s="41"/>
      <c r="N287" s="41"/>
      <c r="O287" s="41"/>
      <c r="P287" s="41"/>
    </row>
    <row r="288" spans="1:16" x14ac:dyDescent="0.2">
      <c r="A288" s="39"/>
      <c r="B288" s="38"/>
      <c r="C288" s="30">
        <f t="shared" si="155"/>
        <v>44475</v>
      </c>
      <c r="D288" s="37" t="str">
        <f t="shared" si="134"/>
        <v>Mercredi</v>
      </c>
      <c r="E288" s="32">
        <v>0.35416666666666702</v>
      </c>
      <c r="F288" s="32">
        <v>0.51249999999999996</v>
      </c>
      <c r="G288" s="32">
        <v>0.53680555555555598</v>
      </c>
      <c r="H288" s="33">
        <v>0.69513888888888897</v>
      </c>
      <c r="I288" s="34">
        <f t="shared" si="168"/>
        <v>0.31666666666666593</v>
      </c>
      <c r="J288" s="34">
        <f t="shared" si="169"/>
        <v>0</v>
      </c>
      <c r="K288" s="35"/>
      <c r="L288" s="36"/>
      <c r="M288" s="41"/>
      <c r="N288" s="41"/>
      <c r="O288" s="41"/>
      <c r="P288" s="41"/>
    </row>
    <row r="289" spans="1:16" x14ac:dyDescent="0.2">
      <c r="A289" s="39"/>
      <c r="B289" s="38"/>
      <c r="C289" s="30">
        <f t="shared" si="155"/>
        <v>44476</v>
      </c>
      <c r="D289" s="37" t="str">
        <f t="shared" si="134"/>
        <v>Jeudi</v>
      </c>
      <c r="E289" s="32">
        <v>0.35416666666666702</v>
      </c>
      <c r="F289" s="32">
        <v>0.51249999999999996</v>
      </c>
      <c r="G289" s="32">
        <v>0.53680555555555598</v>
      </c>
      <c r="H289" s="33">
        <v>0.69513888888888897</v>
      </c>
      <c r="I289" s="34">
        <f t="shared" si="168"/>
        <v>0.31666666666666593</v>
      </c>
      <c r="J289" s="34">
        <f t="shared" si="169"/>
        <v>0</v>
      </c>
      <c r="K289" s="35"/>
      <c r="L289" s="36"/>
      <c r="M289" s="41"/>
      <c r="N289" s="41"/>
      <c r="O289" s="41"/>
      <c r="P289" s="41"/>
    </row>
    <row r="290" spans="1:16" x14ac:dyDescent="0.2">
      <c r="A290" s="39"/>
      <c r="B290" s="38"/>
      <c r="C290" s="30">
        <f t="shared" si="155"/>
        <v>44477</v>
      </c>
      <c r="D290" s="37" t="str">
        <f t="shared" si="134"/>
        <v>Vendredi</v>
      </c>
      <c r="E290" s="32"/>
      <c r="F290" s="32"/>
      <c r="G290" s="32"/>
      <c r="H290" s="33"/>
      <c r="I290" s="34"/>
      <c r="J290" s="34"/>
      <c r="K290" s="35"/>
      <c r="L290" s="36"/>
      <c r="M290" s="41"/>
      <c r="N290" s="41"/>
      <c r="O290" s="41"/>
      <c r="P290" s="41"/>
    </row>
    <row r="291" spans="1:16" x14ac:dyDescent="0.2">
      <c r="A291" s="39"/>
      <c r="B291" s="38"/>
      <c r="C291" s="30">
        <f t="shared" si="155"/>
        <v>44478</v>
      </c>
      <c r="D291" s="37" t="str">
        <f t="shared" si="134"/>
        <v>Samedi</v>
      </c>
      <c r="E291" s="32"/>
      <c r="F291" s="32"/>
      <c r="G291" s="32"/>
      <c r="H291" s="33"/>
      <c r="I291" s="34"/>
      <c r="J291" s="34" t="str">
        <f t="shared" ref="J291" si="170">IF(D291="Dimanche",SUM(J285:J289),"")</f>
        <v/>
      </c>
      <c r="K291" s="35"/>
      <c r="L291" s="36" t="str">
        <f t="shared" ref="L291" si="171">IF(D291="Dimanche",SUM(I285:I291),"")</f>
        <v/>
      </c>
      <c r="M291" s="41"/>
      <c r="N291" s="41"/>
      <c r="O291" s="41"/>
      <c r="P291" s="41"/>
    </row>
    <row r="292" spans="1:16" x14ac:dyDescent="0.2">
      <c r="A292" s="39"/>
      <c r="B292" s="38">
        <f t="shared" si="167"/>
        <v>41</v>
      </c>
      <c r="C292" s="30">
        <f t="shared" si="155"/>
        <v>44479</v>
      </c>
      <c r="D292" s="37" t="str">
        <f t="shared" si="134"/>
        <v>Dimanche</v>
      </c>
      <c r="E292" s="32">
        <v>0.35416666666666702</v>
      </c>
      <c r="F292" s="32">
        <v>0.51249999999999996</v>
      </c>
      <c r="G292" s="32">
        <v>0.53680555555555598</v>
      </c>
      <c r="H292" s="33">
        <v>0.69513888888888897</v>
      </c>
      <c r="I292" s="34">
        <f t="shared" ref="I292:I355" si="172">IF(F292-E292+(H292-G292)=0,"",F292-E292+(H292-G292))</f>
        <v>0.31666666666666593</v>
      </c>
      <c r="J292" s="34">
        <f t="shared" ref="J292:J355" si="173">IF(I292-$F$1&gt;0,I292-$F$1,0)</f>
        <v>0</v>
      </c>
      <c r="K292" s="35"/>
      <c r="L292" s="36"/>
      <c r="M292" s="41"/>
      <c r="N292" s="41"/>
      <c r="O292" s="41"/>
      <c r="P292" s="41"/>
    </row>
    <row r="293" spans="1:16" x14ac:dyDescent="0.2">
      <c r="A293" s="39"/>
      <c r="B293" s="38"/>
      <c r="C293" s="30">
        <f t="shared" si="155"/>
        <v>44480</v>
      </c>
      <c r="D293" s="37" t="str">
        <f t="shared" si="134"/>
        <v>Lundi</v>
      </c>
      <c r="E293" s="32">
        <v>0.35416666666666702</v>
      </c>
      <c r="F293" s="32">
        <v>0.51249999999999996</v>
      </c>
      <c r="G293" s="32">
        <v>0.53680555555555598</v>
      </c>
      <c r="H293" s="33">
        <v>0.69513888888888897</v>
      </c>
      <c r="I293" s="34">
        <f t="shared" si="172"/>
        <v>0.31666666666666593</v>
      </c>
      <c r="J293" s="34">
        <f t="shared" si="173"/>
        <v>0</v>
      </c>
      <c r="K293" s="35"/>
      <c r="L293" s="36"/>
      <c r="M293" s="41"/>
      <c r="N293" s="41"/>
      <c r="O293" s="41"/>
      <c r="P293" s="41"/>
    </row>
    <row r="294" spans="1:16" x14ac:dyDescent="0.2">
      <c r="A294" s="39"/>
      <c r="B294" s="38"/>
      <c r="C294" s="30">
        <f t="shared" si="155"/>
        <v>44481</v>
      </c>
      <c r="D294" s="37" t="str">
        <f t="shared" si="134"/>
        <v>Mardi</v>
      </c>
      <c r="E294" s="32">
        <v>0.35416666666666702</v>
      </c>
      <c r="F294" s="32">
        <v>0.51249999999999996</v>
      </c>
      <c r="G294" s="32">
        <v>0.53680555555555598</v>
      </c>
      <c r="H294" s="33">
        <v>0.69513888888888897</v>
      </c>
      <c r="I294" s="34">
        <f t="shared" si="172"/>
        <v>0.31666666666666593</v>
      </c>
      <c r="J294" s="34">
        <f t="shared" si="173"/>
        <v>0</v>
      </c>
      <c r="K294" s="35"/>
      <c r="L294" s="36"/>
      <c r="M294" s="41"/>
      <c r="N294" s="41"/>
      <c r="O294" s="41"/>
      <c r="P294" s="41"/>
    </row>
    <row r="295" spans="1:16" x14ac:dyDescent="0.2">
      <c r="A295" s="39"/>
      <c r="B295" s="38"/>
      <c r="C295" s="30">
        <f t="shared" si="155"/>
        <v>44482</v>
      </c>
      <c r="D295" s="37" t="str">
        <f t="shared" si="134"/>
        <v>Mercredi</v>
      </c>
      <c r="E295" s="32">
        <v>0.35416666666666702</v>
      </c>
      <c r="F295" s="32">
        <v>0.51249999999999996</v>
      </c>
      <c r="G295" s="32">
        <v>0.53680555555555598</v>
      </c>
      <c r="H295" s="33">
        <v>0.69513888888888897</v>
      </c>
      <c r="I295" s="34">
        <f t="shared" si="172"/>
        <v>0.31666666666666593</v>
      </c>
      <c r="J295" s="34">
        <f t="shared" si="173"/>
        <v>0</v>
      </c>
      <c r="K295" s="35"/>
      <c r="L295" s="36"/>
      <c r="M295" s="41"/>
      <c r="N295" s="41"/>
      <c r="O295" s="41"/>
      <c r="P295" s="41"/>
    </row>
    <row r="296" spans="1:16" x14ac:dyDescent="0.2">
      <c r="A296" s="39"/>
      <c r="B296" s="38"/>
      <c r="C296" s="30">
        <f t="shared" si="155"/>
        <v>44483</v>
      </c>
      <c r="D296" s="37" t="str">
        <f t="shared" ref="D296:D359" si="174">IF(ISERROR(VLOOKUP(WEEKDAY($C296),$T$21:$U$27,2,0)),"",VLOOKUP(WEEKDAY($C296),$T$21:$U$27,2,0))</f>
        <v>Jeudi</v>
      </c>
      <c r="E296" s="32">
        <v>0.35416666666666702</v>
      </c>
      <c r="F296" s="32">
        <v>0.51249999999999996</v>
      </c>
      <c r="G296" s="32">
        <v>0.53680555555555598</v>
      </c>
      <c r="H296" s="33">
        <v>0.69513888888888897</v>
      </c>
      <c r="I296" s="34">
        <f t="shared" si="172"/>
        <v>0.31666666666666593</v>
      </c>
      <c r="J296" s="34">
        <f t="shared" si="173"/>
        <v>0</v>
      </c>
      <c r="K296" s="35"/>
      <c r="L296" s="36"/>
      <c r="M296" s="41"/>
      <c r="N296" s="41"/>
      <c r="O296" s="41"/>
      <c r="P296" s="41"/>
    </row>
    <row r="297" spans="1:16" x14ac:dyDescent="0.2">
      <c r="A297" s="39"/>
      <c r="B297" s="38"/>
      <c r="C297" s="30">
        <f t="shared" si="155"/>
        <v>44484</v>
      </c>
      <c r="D297" s="37" t="str">
        <f t="shared" si="174"/>
        <v>Vendredi</v>
      </c>
      <c r="E297" s="32"/>
      <c r="F297" s="32"/>
      <c r="G297" s="32"/>
      <c r="H297" s="33"/>
      <c r="I297" s="34"/>
      <c r="J297" s="34"/>
      <c r="K297" s="35"/>
      <c r="L297" s="36"/>
      <c r="M297" s="41"/>
      <c r="N297" s="41"/>
      <c r="O297" s="41"/>
      <c r="P297" s="41"/>
    </row>
    <row r="298" spans="1:16" x14ac:dyDescent="0.2">
      <c r="A298" s="39"/>
      <c r="B298" s="38"/>
      <c r="C298" s="30">
        <f t="shared" si="155"/>
        <v>44485</v>
      </c>
      <c r="D298" s="37" t="str">
        <f t="shared" si="174"/>
        <v>Samedi</v>
      </c>
      <c r="E298" s="32"/>
      <c r="F298" s="32"/>
      <c r="G298" s="32"/>
      <c r="H298" s="33"/>
      <c r="I298" s="34"/>
      <c r="J298" s="34" t="str">
        <f t="shared" ref="J298" si="175">IF(D298="Dimanche",SUM(J292:J296),"")</f>
        <v/>
      </c>
      <c r="K298" s="35"/>
      <c r="L298" s="36" t="str">
        <f t="shared" ref="L298" si="176">IF(D298="Dimanche",SUM(I292:I298),"")</f>
        <v/>
      </c>
      <c r="M298" s="41"/>
      <c r="N298" s="41"/>
      <c r="O298" s="41"/>
      <c r="P298" s="41"/>
    </row>
    <row r="299" spans="1:16" x14ac:dyDescent="0.2">
      <c r="A299" s="39"/>
      <c r="B299" s="38">
        <f t="shared" si="167"/>
        <v>42</v>
      </c>
      <c r="C299" s="30">
        <f t="shared" si="155"/>
        <v>44486</v>
      </c>
      <c r="D299" s="37" t="str">
        <f t="shared" si="174"/>
        <v>Dimanche</v>
      </c>
      <c r="E299" s="32">
        <v>0.35416666666666702</v>
      </c>
      <c r="F299" s="32">
        <v>0.51249999999999996</v>
      </c>
      <c r="G299" s="32">
        <v>0.53680555555555598</v>
      </c>
      <c r="H299" s="33">
        <v>0.69513888888888897</v>
      </c>
      <c r="I299" s="34">
        <f t="shared" ref="I299:I362" si="177">IF(F299-E299+(H299-G299)=0,"",F299-E299+(H299-G299))</f>
        <v>0.31666666666666593</v>
      </c>
      <c r="J299" s="34">
        <f t="shared" ref="J299:J362" si="178">IF(I299-$F$1&gt;0,I299-$F$1,0)</f>
        <v>0</v>
      </c>
      <c r="K299" s="35"/>
      <c r="L299" s="36"/>
      <c r="M299" s="41"/>
      <c r="N299" s="41"/>
      <c r="O299" s="41"/>
      <c r="P299" s="41"/>
    </row>
    <row r="300" spans="1:16" x14ac:dyDescent="0.2">
      <c r="A300" s="39"/>
      <c r="B300" s="38"/>
      <c r="C300" s="30">
        <f t="shared" si="155"/>
        <v>44487</v>
      </c>
      <c r="D300" s="37" t="str">
        <f t="shared" si="174"/>
        <v>Lundi</v>
      </c>
      <c r="E300" s="32">
        <v>0.35416666666666702</v>
      </c>
      <c r="F300" s="32">
        <v>0.51249999999999996</v>
      </c>
      <c r="G300" s="32">
        <v>0.53680555555555598</v>
      </c>
      <c r="H300" s="33">
        <v>0.69513888888888897</v>
      </c>
      <c r="I300" s="34">
        <f t="shared" si="177"/>
        <v>0.31666666666666593</v>
      </c>
      <c r="J300" s="34">
        <f t="shared" si="178"/>
        <v>0</v>
      </c>
      <c r="K300" s="35"/>
      <c r="L300" s="36"/>
      <c r="M300" s="41"/>
      <c r="N300" s="41"/>
      <c r="O300" s="41"/>
      <c r="P300" s="41"/>
    </row>
    <row r="301" spans="1:16" x14ac:dyDescent="0.2">
      <c r="A301" s="39"/>
      <c r="B301" s="38"/>
      <c r="C301" s="30">
        <f t="shared" si="155"/>
        <v>44488</v>
      </c>
      <c r="D301" s="37" t="str">
        <f t="shared" si="174"/>
        <v>Mardi</v>
      </c>
      <c r="E301" s="32">
        <v>0.35416666666666702</v>
      </c>
      <c r="F301" s="32">
        <v>0.51249999999999996</v>
      </c>
      <c r="G301" s="32">
        <v>0.53680555555555598</v>
      </c>
      <c r="H301" s="33">
        <v>0.69513888888888897</v>
      </c>
      <c r="I301" s="34">
        <f t="shared" si="177"/>
        <v>0.31666666666666593</v>
      </c>
      <c r="J301" s="34">
        <f t="shared" si="178"/>
        <v>0</v>
      </c>
      <c r="K301" s="35"/>
      <c r="L301" s="36"/>
      <c r="M301" s="41"/>
      <c r="N301" s="41"/>
      <c r="O301" s="41"/>
      <c r="P301" s="41"/>
    </row>
    <row r="302" spans="1:16" x14ac:dyDescent="0.2">
      <c r="A302" s="39"/>
      <c r="B302" s="38"/>
      <c r="C302" s="30">
        <f t="shared" si="155"/>
        <v>44489</v>
      </c>
      <c r="D302" s="37" t="str">
        <f t="shared" si="174"/>
        <v>Mercredi</v>
      </c>
      <c r="E302" s="32">
        <v>0.35416666666666702</v>
      </c>
      <c r="F302" s="32">
        <v>0.51249999999999996</v>
      </c>
      <c r="G302" s="32">
        <v>0.53680555555555598</v>
      </c>
      <c r="H302" s="33">
        <v>0.69513888888888897</v>
      </c>
      <c r="I302" s="34">
        <f t="shared" si="177"/>
        <v>0.31666666666666593</v>
      </c>
      <c r="J302" s="34">
        <f t="shared" si="178"/>
        <v>0</v>
      </c>
      <c r="K302" s="35"/>
      <c r="L302" s="36"/>
      <c r="M302" s="41"/>
      <c r="N302" s="41"/>
      <c r="O302" s="41"/>
      <c r="P302" s="41"/>
    </row>
    <row r="303" spans="1:16" x14ac:dyDescent="0.2">
      <c r="A303" s="39"/>
      <c r="B303" s="38"/>
      <c r="C303" s="30">
        <f t="shared" si="155"/>
        <v>44490</v>
      </c>
      <c r="D303" s="37" t="str">
        <f t="shared" si="174"/>
        <v>Jeudi</v>
      </c>
      <c r="E303" s="32">
        <v>0.35416666666666702</v>
      </c>
      <c r="F303" s="32">
        <v>0.51249999999999996</v>
      </c>
      <c r="G303" s="32">
        <v>0.53680555555555598</v>
      </c>
      <c r="H303" s="33">
        <v>0.69513888888888897</v>
      </c>
      <c r="I303" s="34">
        <f t="shared" si="177"/>
        <v>0.31666666666666593</v>
      </c>
      <c r="J303" s="34">
        <f t="shared" si="178"/>
        <v>0</v>
      </c>
      <c r="K303" s="35"/>
      <c r="L303" s="36"/>
      <c r="M303" s="41"/>
      <c r="N303" s="41"/>
      <c r="O303" s="41"/>
      <c r="P303" s="41"/>
    </row>
    <row r="304" spans="1:16" x14ac:dyDescent="0.2">
      <c r="A304" s="39"/>
      <c r="B304" s="38"/>
      <c r="C304" s="30">
        <f t="shared" si="155"/>
        <v>44491</v>
      </c>
      <c r="D304" s="37" t="str">
        <f t="shared" si="174"/>
        <v>Vendredi</v>
      </c>
      <c r="E304" s="32"/>
      <c r="F304" s="32"/>
      <c r="G304" s="32"/>
      <c r="H304" s="33"/>
      <c r="I304" s="34"/>
      <c r="J304" s="34"/>
      <c r="K304" s="35"/>
      <c r="L304" s="36"/>
      <c r="M304" s="41"/>
      <c r="N304" s="41"/>
      <c r="O304" s="41"/>
      <c r="P304" s="41"/>
    </row>
    <row r="305" spans="1:16" x14ac:dyDescent="0.2">
      <c r="A305" s="39"/>
      <c r="B305" s="38"/>
      <c r="C305" s="30">
        <f t="shared" si="155"/>
        <v>44492</v>
      </c>
      <c r="D305" s="37" t="str">
        <f t="shared" si="174"/>
        <v>Samedi</v>
      </c>
      <c r="E305" s="32"/>
      <c r="F305" s="32"/>
      <c r="G305" s="32"/>
      <c r="H305" s="33"/>
      <c r="I305" s="34"/>
      <c r="J305" s="34" t="str">
        <f t="shared" ref="J305" si="179">IF(D305="Dimanche",SUM(J299:J303),"")</f>
        <v/>
      </c>
      <c r="K305" s="35"/>
      <c r="L305" s="36" t="str">
        <f t="shared" ref="L305" si="180">IF(D305="Dimanche",SUM(I299:I305),"")</f>
        <v/>
      </c>
      <c r="M305" s="41"/>
      <c r="N305" s="41"/>
      <c r="O305" s="41"/>
      <c r="P305" s="41"/>
    </row>
    <row r="306" spans="1:16" x14ac:dyDescent="0.2">
      <c r="A306" s="39"/>
      <c r="B306" s="38">
        <f t="shared" si="167"/>
        <v>43</v>
      </c>
      <c r="C306" s="30">
        <f t="shared" si="155"/>
        <v>44493</v>
      </c>
      <c r="D306" s="37" t="str">
        <f t="shared" si="174"/>
        <v>Dimanche</v>
      </c>
      <c r="E306" s="32">
        <v>0.35416666666666702</v>
      </c>
      <c r="F306" s="32">
        <v>0.51249999999999996</v>
      </c>
      <c r="G306" s="32">
        <v>0.53680555555555598</v>
      </c>
      <c r="H306" s="33">
        <v>0.69513888888888897</v>
      </c>
      <c r="I306" s="34">
        <f t="shared" ref="I306:I369" si="181">IF(F306-E306+(H306-G306)=0,"",F306-E306+(H306-G306))</f>
        <v>0.31666666666666593</v>
      </c>
      <c r="J306" s="34">
        <f t="shared" ref="J306:J369" si="182">IF(I306-$F$1&gt;0,I306-$F$1,0)</f>
        <v>0</v>
      </c>
      <c r="K306" s="35"/>
      <c r="L306" s="36"/>
      <c r="M306" s="41"/>
      <c r="N306" s="41"/>
      <c r="O306" s="41"/>
      <c r="P306" s="41"/>
    </row>
    <row r="307" spans="1:16" x14ac:dyDescent="0.2">
      <c r="A307" s="39"/>
      <c r="B307" s="38"/>
      <c r="C307" s="30">
        <f t="shared" si="155"/>
        <v>44494</v>
      </c>
      <c r="D307" s="37" t="str">
        <f t="shared" si="174"/>
        <v>Lundi</v>
      </c>
      <c r="E307" s="32">
        <v>0.35416666666666702</v>
      </c>
      <c r="F307" s="32">
        <v>0.51249999999999996</v>
      </c>
      <c r="G307" s="32">
        <v>0.53680555555555598</v>
      </c>
      <c r="H307" s="33">
        <v>0.69513888888888897</v>
      </c>
      <c r="I307" s="34">
        <f t="shared" si="181"/>
        <v>0.31666666666666593</v>
      </c>
      <c r="J307" s="34">
        <f t="shared" si="182"/>
        <v>0</v>
      </c>
      <c r="K307" s="35"/>
      <c r="L307" s="36"/>
      <c r="M307" s="41"/>
      <c r="N307" s="41"/>
      <c r="O307" s="41"/>
      <c r="P307" s="41"/>
    </row>
    <row r="308" spans="1:16" x14ac:dyDescent="0.2">
      <c r="A308" s="39"/>
      <c r="B308" s="38"/>
      <c r="C308" s="30">
        <f t="shared" si="155"/>
        <v>44495</v>
      </c>
      <c r="D308" s="37" t="str">
        <f t="shared" si="174"/>
        <v>Mardi</v>
      </c>
      <c r="E308" s="32">
        <v>0.35416666666666702</v>
      </c>
      <c r="F308" s="32">
        <v>0.51249999999999996</v>
      </c>
      <c r="G308" s="32">
        <v>0.53680555555555598</v>
      </c>
      <c r="H308" s="33">
        <v>0.69513888888888897</v>
      </c>
      <c r="I308" s="34">
        <f t="shared" si="181"/>
        <v>0.31666666666666593</v>
      </c>
      <c r="J308" s="34">
        <f t="shared" si="182"/>
        <v>0</v>
      </c>
      <c r="K308" s="35"/>
      <c r="L308" s="36"/>
      <c r="M308" s="41"/>
      <c r="N308" s="41"/>
      <c r="O308" s="41"/>
      <c r="P308" s="41"/>
    </row>
    <row r="309" spans="1:16" x14ac:dyDescent="0.2">
      <c r="A309" s="39"/>
      <c r="B309" s="38"/>
      <c r="C309" s="30">
        <f t="shared" si="155"/>
        <v>44496</v>
      </c>
      <c r="D309" s="37" t="str">
        <f t="shared" si="174"/>
        <v>Mercredi</v>
      </c>
      <c r="E309" s="32">
        <v>0.35416666666666702</v>
      </c>
      <c r="F309" s="32">
        <v>0.51249999999999996</v>
      </c>
      <c r="G309" s="32">
        <v>0.53680555555555598</v>
      </c>
      <c r="H309" s="33">
        <v>0.69513888888888897</v>
      </c>
      <c r="I309" s="34">
        <f t="shared" si="181"/>
        <v>0.31666666666666593</v>
      </c>
      <c r="J309" s="34">
        <f t="shared" si="182"/>
        <v>0</v>
      </c>
      <c r="K309" s="35"/>
      <c r="L309" s="36"/>
      <c r="M309" s="41"/>
      <c r="N309" s="41"/>
      <c r="O309" s="41"/>
      <c r="P309" s="41"/>
    </row>
    <row r="310" spans="1:16" x14ac:dyDescent="0.2">
      <c r="A310" s="39"/>
      <c r="B310" s="38"/>
      <c r="C310" s="30">
        <f t="shared" si="155"/>
        <v>44497</v>
      </c>
      <c r="D310" s="37" t="str">
        <f t="shared" si="174"/>
        <v>Jeudi</v>
      </c>
      <c r="E310" s="32">
        <v>0.35416666666666702</v>
      </c>
      <c r="F310" s="32">
        <v>0.51249999999999996</v>
      </c>
      <c r="G310" s="32">
        <v>0.53680555555555598</v>
      </c>
      <c r="H310" s="33">
        <v>0.69513888888888897</v>
      </c>
      <c r="I310" s="34">
        <f t="shared" si="181"/>
        <v>0.31666666666666593</v>
      </c>
      <c r="J310" s="34">
        <f t="shared" si="182"/>
        <v>0</v>
      </c>
      <c r="K310" s="35"/>
      <c r="L310" s="36"/>
      <c r="M310" s="41"/>
      <c r="N310" s="41"/>
      <c r="O310" s="41"/>
      <c r="P310" s="41"/>
    </row>
    <row r="311" spans="1:16" x14ac:dyDescent="0.2">
      <c r="A311" s="39"/>
      <c r="B311" s="38"/>
      <c r="C311" s="30">
        <f t="shared" si="155"/>
        <v>44498</v>
      </c>
      <c r="D311" s="37" t="str">
        <f t="shared" si="174"/>
        <v>Vendredi</v>
      </c>
      <c r="E311" s="32"/>
      <c r="F311" s="32"/>
      <c r="G311" s="32"/>
      <c r="H311" s="33"/>
      <c r="I311" s="34"/>
      <c r="J311" s="34"/>
      <c r="K311" s="35"/>
      <c r="L311" s="36"/>
      <c r="M311" s="41"/>
      <c r="N311" s="41"/>
      <c r="O311" s="41"/>
      <c r="P311" s="41"/>
    </row>
    <row r="312" spans="1:16" x14ac:dyDescent="0.2">
      <c r="A312" s="39"/>
      <c r="B312" s="38"/>
      <c r="C312" s="30">
        <f t="shared" si="155"/>
        <v>44499</v>
      </c>
      <c r="D312" s="37" t="str">
        <f t="shared" si="174"/>
        <v>Samedi</v>
      </c>
      <c r="E312" s="32"/>
      <c r="F312" s="32"/>
      <c r="G312" s="32"/>
      <c r="H312" s="33"/>
      <c r="I312" s="34"/>
      <c r="J312" s="34" t="str">
        <f t="shared" ref="J312" si="183">IF(D312="Dimanche",SUM(J306:J310),"")</f>
        <v/>
      </c>
      <c r="K312" s="35"/>
      <c r="L312" s="36" t="str">
        <f t="shared" ref="L312" si="184">IF(D312="Dimanche",SUM(I306:I312),"")</f>
        <v/>
      </c>
      <c r="M312" s="41"/>
      <c r="N312" s="41"/>
      <c r="O312" s="41"/>
      <c r="P312" s="41"/>
    </row>
    <row r="313" spans="1:16" x14ac:dyDescent="0.2">
      <c r="A313" s="39"/>
      <c r="B313" s="38">
        <f t="shared" si="167"/>
        <v>44</v>
      </c>
      <c r="C313" s="30">
        <f t="shared" si="155"/>
        <v>44500</v>
      </c>
      <c r="D313" s="37" t="str">
        <f t="shared" si="174"/>
        <v>Dimanche</v>
      </c>
      <c r="E313" s="32">
        <v>0.35416666666666702</v>
      </c>
      <c r="F313" s="32">
        <v>0.51249999999999996</v>
      </c>
      <c r="G313" s="32">
        <v>0.53680555555555598</v>
      </c>
      <c r="H313" s="33">
        <v>0.69513888888888897</v>
      </c>
      <c r="I313" s="34">
        <f t="shared" ref="I313:I374" si="185">IF(F313-E313+(H313-G313)=0,"",F313-E313+(H313-G313))</f>
        <v>0.31666666666666593</v>
      </c>
      <c r="J313" s="34">
        <f t="shared" ref="J313:J374" si="186">IF(I313-$F$1&gt;0,I313-$F$1,0)</f>
        <v>0</v>
      </c>
      <c r="K313" s="35"/>
      <c r="L313" s="36"/>
      <c r="M313" s="41"/>
      <c r="N313" s="41"/>
      <c r="O313" s="41"/>
      <c r="P313" s="41"/>
    </row>
    <row r="314" spans="1:16" x14ac:dyDescent="0.2">
      <c r="A314" s="39" t="str">
        <f t="shared" si="164"/>
        <v>NOVEMBRE</v>
      </c>
      <c r="B314" s="38"/>
      <c r="C314" s="30">
        <f t="shared" si="155"/>
        <v>44501</v>
      </c>
      <c r="D314" s="37" t="str">
        <f t="shared" si="174"/>
        <v>Lundi</v>
      </c>
      <c r="E314" s="32">
        <v>0.35416666666666702</v>
      </c>
      <c r="F314" s="32">
        <v>0.51249999999999996</v>
      </c>
      <c r="G314" s="32">
        <v>0.53680555555555598</v>
      </c>
      <c r="H314" s="33">
        <v>0.69513888888888897</v>
      </c>
      <c r="I314" s="34">
        <f t="shared" si="185"/>
        <v>0.31666666666666593</v>
      </c>
      <c r="J314" s="34">
        <f t="shared" si="186"/>
        <v>0</v>
      </c>
      <c r="K314" s="35"/>
      <c r="L314" s="36"/>
      <c r="M314" s="41">
        <f>IF(A314="novembre",SUM(J314:J343),"")</f>
        <v>0</v>
      </c>
      <c r="N314" s="43"/>
      <c r="O314" s="43"/>
      <c r="P314" s="43"/>
    </row>
    <row r="315" spans="1:16" x14ac:dyDescent="0.2">
      <c r="A315" s="39"/>
      <c r="B315" s="38"/>
      <c r="C315" s="30">
        <f t="shared" si="155"/>
        <v>44502</v>
      </c>
      <c r="D315" s="37" t="str">
        <f t="shared" si="174"/>
        <v>Mardi</v>
      </c>
      <c r="E315" s="32">
        <v>0.35416666666666702</v>
      </c>
      <c r="F315" s="32">
        <v>0.51249999999999996</v>
      </c>
      <c r="G315" s="32">
        <v>0.53680555555555598</v>
      </c>
      <c r="H315" s="33">
        <v>0.69513888888888897</v>
      </c>
      <c r="I315" s="34">
        <f t="shared" si="185"/>
        <v>0.31666666666666593</v>
      </c>
      <c r="J315" s="34">
        <f t="shared" si="186"/>
        <v>0</v>
      </c>
      <c r="K315" s="35"/>
      <c r="L315" s="36"/>
      <c r="M315" s="41"/>
      <c r="N315" s="43"/>
      <c r="O315" s="43"/>
      <c r="P315" s="43"/>
    </row>
    <row r="316" spans="1:16" x14ac:dyDescent="0.2">
      <c r="A316" s="39"/>
      <c r="B316" s="38"/>
      <c r="C316" s="30">
        <f t="shared" si="155"/>
        <v>44503</v>
      </c>
      <c r="D316" s="37" t="str">
        <f t="shared" si="174"/>
        <v>Mercredi</v>
      </c>
      <c r="E316" s="32">
        <v>0.35416666666666702</v>
      </c>
      <c r="F316" s="32">
        <v>0.51249999999999996</v>
      </c>
      <c r="G316" s="32">
        <v>0.53680555555555598</v>
      </c>
      <c r="H316" s="33">
        <v>0.69513888888888897</v>
      </c>
      <c r="I316" s="34">
        <f t="shared" si="185"/>
        <v>0.31666666666666593</v>
      </c>
      <c r="J316" s="34">
        <f t="shared" si="186"/>
        <v>0</v>
      </c>
      <c r="K316" s="35"/>
      <c r="L316" s="36"/>
      <c r="M316" s="41"/>
      <c r="N316" s="43"/>
      <c r="O316" s="43"/>
      <c r="P316" s="43"/>
    </row>
    <row r="317" spans="1:16" x14ac:dyDescent="0.2">
      <c r="A317" s="39"/>
      <c r="B317" s="38"/>
      <c r="C317" s="30">
        <f t="shared" si="155"/>
        <v>44504</v>
      </c>
      <c r="D317" s="37" t="str">
        <f t="shared" si="174"/>
        <v>Jeudi</v>
      </c>
      <c r="E317" s="32">
        <v>0.35416666666666702</v>
      </c>
      <c r="F317" s="32">
        <v>0.51249999999999996</v>
      </c>
      <c r="G317" s="32">
        <v>0.53680555555555598</v>
      </c>
      <c r="H317" s="33">
        <v>0.69513888888888897</v>
      </c>
      <c r="I317" s="34">
        <f t="shared" si="185"/>
        <v>0.31666666666666593</v>
      </c>
      <c r="J317" s="34">
        <f t="shared" si="186"/>
        <v>0</v>
      </c>
      <c r="K317" s="35"/>
      <c r="L317" s="36"/>
      <c r="M317" s="41"/>
      <c r="N317" s="43"/>
      <c r="O317" s="43"/>
      <c r="P317" s="43"/>
    </row>
    <row r="318" spans="1:16" x14ac:dyDescent="0.2">
      <c r="A318" s="39"/>
      <c r="B318" s="38"/>
      <c r="C318" s="30">
        <f t="shared" si="155"/>
        <v>44505</v>
      </c>
      <c r="D318" s="37" t="str">
        <f t="shared" si="174"/>
        <v>Vendredi</v>
      </c>
      <c r="E318" s="32"/>
      <c r="F318" s="32"/>
      <c r="G318" s="32"/>
      <c r="H318" s="33"/>
      <c r="I318" s="34"/>
      <c r="J318" s="34"/>
      <c r="K318" s="35"/>
      <c r="L318" s="36"/>
      <c r="M318" s="41"/>
      <c r="N318" s="43"/>
      <c r="O318" s="43"/>
      <c r="P318" s="43"/>
    </row>
    <row r="319" spans="1:16" x14ac:dyDescent="0.2">
      <c r="A319" s="39"/>
      <c r="B319" s="38"/>
      <c r="C319" s="30">
        <f t="shared" si="155"/>
        <v>44506</v>
      </c>
      <c r="D319" s="37" t="str">
        <f t="shared" si="174"/>
        <v>Samedi</v>
      </c>
      <c r="E319" s="32"/>
      <c r="F319" s="32"/>
      <c r="G319" s="32"/>
      <c r="H319" s="33"/>
      <c r="I319" s="34"/>
      <c r="J319" s="34" t="str">
        <f t="shared" ref="J319" si="187">IF(D319="Dimanche",SUM(J313:J317),"")</f>
        <v/>
      </c>
      <c r="K319" s="35"/>
      <c r="L319" s="36" t="str">
        <f t="shared" ref="L319" si="188">IF(D319="Dimanche",SUM(I313:I319),"")</f>
        <v/>
      </c>
      <c r="M319" s="41"/>
      <c r="N319" s="43"/>
      <c r="O319" s="43"/>
      <c r="P319" s="43"/>
    </row>
    <row r="320" spans="1:16" x14ac:dyDescent="0.2">
      <c r="A320" s="39"/>
      <c r="B320" s="38">
        <f t="shared" si="167"/>
        <v>45</v>
      </c>
      <c r="C320" s="30">
        <f t="shared" si="155"/>
        <v>44507</v>
      </c>
      <c r="D320" s="37" t="str">
        <f t="shared" si="174"/>
        <v>Dimanche</v>
      </c>
      <c r="E320" s="32">
        <v>0.35416666666666702</v>
      </c>
      <c r="F320" s="32">
        <v>0.51249999999999996</v>
      </c>
      <c r="G320" s="32">
        <v>0.53680555555555598</v>
      </c>
      <c r="H320" s="33">
        <v>0.69513888888888897</v>
      </c>
      <c r="I320" s="34">
        <f t="shared" ref="I320:I374" si="189">IF(F320-E320+(H320-G320)=0,"",F320-E320+(H320-G320))</f>
        <v>0.31666666666666593</v>
      </c>
      <c r="J320" s="34">
        <f t="shared" ref="J320:J374" si="190">IF(I320-$F$1&gt;0,I320-$F$1,0)</f>
        <v>0</v>
      </c>
      <c r="K320" s="35"/>
      <c r="L320" s="36"/>
      <c r="M320" s="41"/>
      <c r="N320" s="43"/>
      <c r="O320" s="43"/>
      <c r="P320" s="43"/>
    </row>
    <row r="321" spans="1:16" x14ac:dyDescent="0.2">
      <c r="A321" s="39"/>
      <c r="B321" s="38"/>
      <c r="C321" s="30">
        <f t="shared" si="155"/>
        <v>44508</v>
      </c>
      <c r="D321" s="37" t="str">
        <f t="shared" si="174"/>
        <v>Lundi</v>
      </c>
      <c r="E321" s="32">
        <v>0.35416666666666702</v>
      </c>
      <c r="F321" s="32">
        <v>0.51249999999999996</v>
      </c>
      <c r="G321" s="32">
        <v>0.53680555555555598</v>
      </c>
      <c r="H321" s="33">
        <v>0.69513888888888897</v>
      </c>
      <c r="I321" s="34">
        <f t="shared" si="189"/>
        <v>0.31666666666666593</v>
      </c>
      <c r="J321" s="34">
        <f t="shared" si="190"/>
        <v>0</v>
      </c>
      <c r="K321" s="35"/>
      <c r="L321" s="36"/>
      <c r="M321" s="41"/>
      <c r="N321" s="43"/>
      <c r="O321" s="43"/>
      <c r="P321" s="43"/>
    </row>
    <row r="322" spans="1:16" x14ac:dyDescent="0.2">
      <c r="A322" s="39"/>
      <c r="B322" s="38"/>
      <c r="C322" s="30">
        <f t="shared" si="155"/>
        <v>44509</v>
      </c>
      <c r="D322" s="37" t="str">
        <f t="shared" si="174"/>
        <v>Mardi</v>
      </c>
      <c r="E322" s="32">
        <v>0.35416666666666702</v>
      </c>
      <c r="F322" s="32">
        <v>0.51249999999999996</v>
      </c>
      <c r="G322" s="32">
        <v>0.53680555555555598</v>
      </c>
      <c r="H322" s="33">
        <v>0.69513888888888897</v>
      </c>
      <c r="I322" s="34">
        <f t="shared" si="189"/>
        <v>0.31666666666666593</v>
      </c>
      <c r="J322" s="34">
        <f t="shared" si="190"/>
        <v>0</v>
      </c>
      <c r="K322" s="35"/>
      <c r="L322" s="36"/>
      <c r="M322" s="41"/>
      <c r="N322" s="43"/>
      <c r="O322" s="43"/>
      <c r="P322" s="43"/>
    </row>
    <row r="323" spans="1:16" x14ac:dyDescent="0.2">
      <c r="A323" s="39"/>
      <c r="B323" s="38"/>
      <c r="C323" s="30">
        <f t="shared" si="155"/>
        <v>44510</v>
      </c>
      <c r="D323" s="37" t="str">
        <f t="shared" si="174"/>
        <v>Mercredi</v>
      </c>
      <c r="E323" s="32">
        <v>0.35416666666666702</v>
      </c>
      <c r="F323" s="32">
        <v>0.51249999999999996</v>
      </c>
      <c r="G323" s="32">
        <v>0.53680555555555598</v>
      </c>
      <c r="H323" s="33">
        <v>0.69513888888888897</v>
      </c>
      <c r="I323" s="34">
        <f t="shared" si="189"/>
        <v>0.31666666666666593</v>
      </c>
      <c r="J323" s="34">
        <f t="shared" si="190"/>
        <v>0</v>
      </c>
      <c r="K323" s="35"/>
      <c r="L323" s="36"/>
      <c r="M323" s="41"/>
      <c r="N323" s="43"/>
      <c r="O323" s="43"/>
      <c r="P323" s="43"/>
    </row>
    <row r="324" spans="1:16" x14ac:dyDescent="0.2">
      <c r="A324" s="39"/>
      <c r="B324" s="38"/>
      <c r="C324" s="30">
        <f t="shared" si="155"/>
        <v>44511</v>
      </c>
      <c r="D324" s="37" t="str">
        <f t="shared" si="174"/>
        <v>Jeudi</v>
      </c>
      <c r="E324" s="32">
        <v>0.35416666666666702</v>
      </c>
      <c r="F324" s="32">
        <v>0.51249999999999996</v>
      </c>
      <c r="G324" s="32">
        <v>0.53680555555555598</v>
      </c>
      <c r="H324" s="33">
        <v>0.69513888888888897</v>
      </c>
      <c r="I324" s="34">
        <f t="shared" si="189"/>
        <v>0.31666666666666593</v>
      </c>
      <c r="J324" s="34">
        <f t="shared" si="190"/>
        <v>0</v>
      </c>
      <c r="K324" s="35"/>
      <c r="L324" s="36"/>
      <c r="M324" s="41"/>
      <c r="N324" s="43"/>
      <c r="O324" s="43"/>
      <c r="P324" s="43"/>
    </row>
    <row r="325" spans="1:16" x14ac:dyDescent="0.2">
      <c r="A325" s="39"/>
      <c r="B325" s="38"/>
      <c r="C325" s="30">
        <f t="shared" si="155"/>
        <v>44512</v>
      </c>
      <c r="D325" s="37" t="str">
        <f t="shared" si="174"/>
        <v>Vendredi</v>
      </c>
      <c r="E325" s="32"/>
      <c r="F325" s="32"/>
      <c r="G325" s="32"/>
      <c r="H325" s="33"/>
      <c r="I325" s="34"/>
      <c r="J325" s="34"/>
      <c r="K325" s="35"/>
      <c r="L325" s="36"/>
      <c r="M325" s="41"/>
      <c r="N325" s="43"/>
      <c r="O325" s="43"/>
      <c r="P325" s="43"/>
    </row>
    <row r="326" spans="1:16" x14ac:dyDescent="0.2">
      <c r="A326" s="39"/>
      <c r="B326" s="38"/>
      <c r="C326" s="30">
        <f t="shared" si="155"/>
        <v>44513</v>
      </c>
      <c r="D326" s="37" t="str">
        <f t="shared" si="174"/>
        <v>Samedi</v>
      </c>
      <c r="E326" s="32"/>
      <c r="F326" s="32"/>
      <c r="G326" s="32"/>
      <c r="H326" s="33"/>
      <c r="I326" s="34"/>
      <c r="J326" s="34" t="str">
        <f t="shared" ref="J326" si="191">IF(D326="Dimanche",SUM(J320:J324),"")</f>
        <v/>
      </c>
      <c r="K326" s="35"/>
      <c r="L326" s="36" t="str">
        <f t="shared" ref="L326" si="192">IF(D326="Dimanche",SUM(I320:I326),"")</f>
        <v/>
      </c>
      <c r="M326" s="41"/>
      <c r="N326" s="43"/>
      <c r="O326" s="43"/>
      <c r="P326" s="43"/>
    </row>
    <row r="327" spans="1:16" x14ac:dyDescent="0.2">
      <c r="A327" s="39"/>
      <c r="B327" s="38">
        <f t="shared" si="167"/>
        <v>46</v>
      </c>
      <c r="C327" s="30">
        <f t="shared" si="155"/>
        <v>44514</v>
      </c>
      <c r="D327" s="37" t="str">
        <f t="shared" si="174"/>
        <v>Dimanche</v>
      </c>
      <c r="E327" s="32">
        <v>0.35416666666666702</v>
      </c>
      <c r="F327" s="32">
        <v>0.51249999999999996</v>
      </c>
      <c r="G327" s="32">
        <v>0.53680555555555598</v>
      </c>
      <c r="H327" s="33">
        <v>0.69513888888888897</v>
      </c>
      <c r="I327" s="34">
        <f t="shared" ref="I327:I374" si="193">IF(F327-E327+(H327-G327)=0,"",F327-E327+(H327-G327))</f>
        <v>0.31666666666666593</v>
      </c>
      <c r="J327" s="34">
        <f t="shared" ref="J327:J374" si="194">IF(I327-$F$1&gt;0,I327-$F$1,0)</f>
        <v>0</v>
      </c>
      <c r="K327" s="35"/>
      <c r="L327" s="36"/>
      <c r="M327" s="41"/>
      <c r="N327" s="43"/>
      <c r="O327" s="43"/>
      <c r="P327" s="43"/>
    </row>
    <row r="328" spans="1:16" x14ac:dyDescent="0.2">
      <c r="A328" s="39"/>
      <c r="B328" s="38"/>
      <c r="C328" s="30">
        <f t="shared" si="155"/>
        <v>44515</v>
      </c>
      <c r="D328" s="37" t="str">
        <f t="shared" si="174"/>
        <v>Lundi</v>
      </c>
      <c r="E328" s="32">
        <v>0.35416666666666702</v>
      </c>
      <c r="F328" s="32">
        <v>0.51249999999999996</v>
      </c>
      <c r="G328" s="32">
        <v>0.53680555555555598</v>
      </c>
      <c r="H328" s="33">
        <v>0.69513888888888897</v>
      </c>
      <c r="I328" s="34">
        <f t="shared" si="193"/>
        <v>0.31666666666666593</v>
      </c>
      <c r="J328" s="34">
        <f t="shared" si="194"/>
        <v>0</v>
      </c>
      <c r="K328" s="35"/>
      <c r="L328" s="36"/>
      <c r="M328" s="41"/>
      <c r="N328" s="43"/>
      <c r="O328" s="43"/>
      <c r="P328" s="43"/>
    </row>
    <row r="329" spans="1:16" x14ac:dyDescent="0.2">
      <c r="A329" s="39"/>
      <c r="B329" s="38"/>
      <c r="C329" s="30">
        <f t="shared" si="155"/>
        <v>44516</v>
      </c>
      <c r="D329" s="37" t="str">
        <f t="shared" si="174"/>
        <v>Mardi</v>
      </c>
      <c r="E329" s="32">
        <v>0.35416666666666702</v>
      </c>
      <c r="F329" s="32">
        <v>0.51249999999999996</v>
      </c>
      <c r="G329" s="32">
        <v>0.53680555555555598</v>
      </c>
      <c r="H329" s="33">
        <v>0.69513888888888897</v>
      </c>
      <c r="I329" s="34">
        <f t="shared" si="193"/>
        <v>0.31666666666666593</v>
      </c>
      <c r="J329" s="34">
        <f t="shared" si="194"/>
        <v>0</v>
      </c>
      <c r="K329" s="35"/>
      <c r="L329" s="36"/>
      <c r="M329" s="41"/>
      <c r="N329" s="43"/>
      <c r="O329" s="43"/>
      <c r="P329" s="43"/>
    </row>
    <row r="330" spans="1:16" x14ac:dyDescent="0.2">
      <c r="A330" s="39"/>
      <c r="B330" s="38"/>
      <c r="C330" s="30">
        <f t="shared" si="155"/>
        <v>44517</v>
      </c>
      <c r="D330" s="37" t="str">
        <f t="shared" si="174"/>
        <v>Mercredi</v>
      </c>
      <c r="E330" s="32">
        <v>0.35416666666666702</v>
      </c>
      <c r="F330" s="32">
        <v>0.51249999999999996</v>
      </c>
      <c r="G330" s="32">
        <v>0.53680555555555598</v>
      </c>
      <c r="H330" s="33">
        <v>0.69513888888888897</v>
      </c>
      <c r="I330" s="34">
        <f t="shared" si="193"/>
        <v>0.31666666666666593</v>
      </c>
      <c r="J330" s="34">
        <f t="shared" si="194"/>
        <v>0</v>
      </c>
      <c r="K330" s="35"/>
      <c r="L330" s="36"/>
      <c r="M330" s="41"/>
      <c r="N330" s="43"/>
      <c r="O330" s="43"/>
      <c r="P330" s="43"/>
    </row>
    <row r="331" spans="1:16" x14ac:dyDescent="0.2">
      <c r="A331" s="39"/>
      <c r="B331" s="38"/>
      <c r="C331" s="30">
        <f t="shared" ref="C331:C374" si="195">IF(ISERROR(IF((C330+1)&lt;=$C$6,(C330+1),"")),"",IF((C330+1)&lt;=$C$6,(C330+1),""))</f>
        <v>44518</v>
      </c>
      <c r="D331" s="37" t="str">
        <f t="shared" si="174"/>
        <v>Jeudi</v>
      </c>
      <c r="E331" s="32">
        <v>0.35416666666666702</v>
      </c>
      <c r="F331" s="32">
        <v>0.51249999999999996</v>
      </c>
      <c r="G331" s="32">
        <v>0.53680555555555598</v>
      </c>
      <c r="H331" s="33">
        <v>0.69513888888888897</v>
      </c>
      <c r="I331" s="34">
        <f t="shared" si="193"/>
        <v>0.31666666666666593</v>
      </c>
      <c r="J331" s="34">
        <f t="shared" si="194"/>
        <v>0</v>
      </c>
      <c r="K331" s="35"/>
      <c r="L331" s="36"/>
      <c r="M331" s="41"/>
      <c r="N331" s="43"/>
      <c r="O331" s="43"/>
      <c r="P331" s="43"/>
    </row>
    <row r="332" spans="1:16" x14ac:dyDescent="0.2">
      <c r="A332" s="39"/>
      <c r="B332" s="38"/>
      <c r="C332" s="30">
        <f t="shared" si="195"/>
        <v>44519</v>
      </c>
      <c r="D332" s="37" t="str">
        <f t="shared" si="174"/>
        <v>Vendredi</v>
      </c>
      <c r="E332" s="32"/>
      <c r="F332" s="32"/>
      <c r="G332" s="32"/>
      <c r="H332" s="33"/>
      <c r="I332" s="34"/>
      <c r="J332" s="34"/>
      <c r="K332" s="35"/>
      <c r="L332" s="36"/>
      <c r="M332" s="41"/>
      <c r="N332" s="43"/>
      <c r="O332" s="43"/>
      <c r="P332" s="43"/>
    </row>
    <row r="333" spans="1:16" x14ac:dyDescent="0.2">
      <c r="A333" s="39"/>
      <c r="B333" s="38"/>
      <c r="C333" s="30">
        <f t="shared" si="195"/>
        <v>44520</v>
      </c>
      <c r="D333" s="37" t="str">
        <f t="shared" si="174"/>
        <v>Samedi</v>
      </c>
      <c r="E333" s="32"/>
      <c r="F333" s="32"/>
      <c r="G333" s="32"/>
      <c r="H333" s="33"/>
      <c r="I333" s="34"/>
      <c r="J333" s="34" t="str">
        <f t="shared" ref="J333" si="196">IF(D333="Dimanche",SUM(J327:J331),"")</f>
        <v/>
      </c>
      <c r="K333" s="35"/>
      <c r="L333" s="36" t="str">
        <f t="shared" ref="L333" si="197">IF(D333="Dimanche",SUM(I327:I333),"")</f>
        <v/>
      </c>
      <c r="M333" s="41"/>
      <c r="N333" s="43"/>
      <c r="O333" s="43"/>
      <c r="P333" s="43"/>
    </row>
    <row r="334" spans="1:16" x14ac:dyDescent="0.2">
      <c r="A334" s="39"/>
      <c r="B334" s="38">
        <f t="shared" si="167"/>
        <v>47</v>
      </c>
      <c r="C334" s="30">
        <f t="shared" si="195"/>
        <v>44521</v>
      </c>
      <c r="D334" s="37" t="str">
        <f t="shared" si="174"/>
        <v>Dimanche</v>
      </c>
      <c r="E334" s="32">
        <v>0.35416666666666702</v>
      </c>
      <c r="F334" s="32">
        <v>0.51249999999999996</v>
      </c>
      <c r="G334" s="32">
        <v>0.53680555555555598</v>
      </c>
      <c r="H334" s="33">
        <v>0.69513888888888897</v>
      </c>
      <c r="I334" s="34">
        <f t="shared" ref="I334:I374" si="198">IF(F334-E334+(H334-G334)=0,"",F334-E334+(H334-G334))</f>
        <v>0.31666666666666593</v>
      </c>
      <c r="J334" s="34">
        <f t="shared" ref="J334:J374" si="199">IF(I334-$F$1&gt;0,I334-$F$1,0)</f>
        <v>0</v>
      </c>
      <c r="K334" s="35"/>
      <c r="L334" s="36"/>
      <c r="M334" s="41"/>
      <c r="N334" s="43"/>
      <c r="O334" s="43"/>
      <c r="P334" s="43"/>
    </row>
    <row r="335" spans="1:16" x14ac:dyDescent="0.2">
      <c r="A335" s="39"/>
      <c r="B335" s="38"/>
      <c r="C335" s="30">
        <f t="shared" si="195"/>
        <v>44522</v>
      </c>
      <c r="D335" s="37" t="str">
        <f t="shared" si="174"/>
        <v>Lundi</v>
      </c>
      <c r="E335" s="32">
        <v>0.35416666666666702</v>
      </c>
      <c r="F335" s="32">
        <v>0.51249999999999996</v>
      </c>
      <c r="G335" s="32">
        <v>0.53680555555555598</v>
      </c>
      <c r="H335" s="33">
        <v>0.69513888888888897</v>
      </c>
      <c r="I335" s="34">
        <f t="shared" si="198"/>
        <v>0.31666666666666593</v>
      </c>
      <c r="J335" s="34">
        <f t="shared" si="199"/>
        <v>0</v>
      </c>
      <c r="K335" s="35"/>
      <c r="L335" s="36"/>
      <c r="M335" s="41"/>
      <c r="N335" s="43"/>
      <c r="O335" s="43"/>
      <c r="P335" s="43"/>
    </row>
    <row r="336" spans="1:16" x14ac:dyDescent="0.2">
      <c r="A336" s="39"/>
      <c r="B336" s="38"/>
      <c r="C336" s="30">
        <f t="shared" si="195"/>
        <v>44523</v>
      </c>
      <c r="D336" s="37" t="str">
        <f t="shared" si="174"/>
        <v>Mardi</v>
      </c>
      <c r="E336" s="32">
        <v>0.35416666666666702</v>
      </c>
      <c r="F336" s="32">
        <v>0.51249999999999996</v>
      </c>
      <c r="G336" s="32">
        <v>0.53680555555555598</v>
      </c>
      <c r="H336" s="33">
        <v>0.69513888888888897</v>
      </c>
      <c r="I336" s="34">
        <f t="shared" si="198"/>
        <v>0.31666666666666593</v>
      </c>
      <c r="J336" s="34">
        <f t="shared" si="199"/>
        <v>0</v>
      </c>
      <c r="K336" s="35"/>
      <c r="L336" s="36"/>
      <c r="M336" s="41"/>
      <c r="N336" s="43"/>
      <c r="O336" s="43"/>
      <c r="P336" s="43"/>
    </row>
    <row r="337" spans="1:16" x14ac:dyDescent="0.2">
      <c r="A337" s="39"/>
      <c r="B337" s="38"/>
      <c r="C337" s="30">
        <f t="shared" si="195"/>
        <v>44524</v>
      </c>
      <c r="D337" s="37" t="str">
        <f t="shared" si="174"/>
        <v>Mercredi</v>
      </c>
      <c r="E337" s="32">
        <v>0.35416666666666702</v>
      </c>
      <c r="F337" s="32">
        <v>0.51249999999999996</v>
      </c>
      <c r="G337" s="32">
        <v>0.53680555555555598</v>
      </c>
      <c r="H337" s="33">
        <v>0.69513888888888897</v>
      </c>
      <c r="I337" s="34">
        <f t="shared" si="198"/>
        <v>0.31666666666666593</v>
      </c>
      <c r="J337" s="34">
        <f t="shared" si="199"/>
        <v>0</v>
      </c>
      <c r="K337" s="35"/>
      <c r="L337" s="36"/>
      <c r="M337" s="41"/>
      <c r="N337" s="43"/>
      <c r="O337" s="43"/>
      <c r="P337" s="43"/>
    </row>
    <row r="338" spans="1:16" x14ac:dyDescent="0.2">
      <c r="A338" s="39"/>
      <c r="B338" s="38"/>
      <c r="C338" s="30">
        <f t="shared" si="195"/>
        <v>44525</v>
      </c>
      <c r="D338" s="37" t="str">
        <f t="shared" si="174"/>
        <v>Jeudi</v>
      </c>
      <c r="E338" s="32">
        <v>0.35416666666666702</v>
      </c>
      <c r="F338" s="32">
        <v>0.51249999999999996</v>
      </c>
      <c r="G338" s="32">
        <v>0.53680555555555598</v>
      </c>
      <c r="H338" s="33">
        <v>0.69513888888888897</v>
      </c>
      <c r="I338" s="34">
        <f t="shared" si="198"/>
        <v>0.31666666666666593</v>
      </c>
      <c r="J338" s="34">
        <f t="shared" si="199"/>
        <v>0</v>
      </c>
      <c r="K338" s="35"/>
      <c r="L338" s="36"/>
      <c r="M338" s="41"/>
      <c r="N338" s="43"/>
      <c r="O338" s="43"/>
      <c r="P338" s="43"/>
    </row>
    <row r="339" spans="1:16" x14ac:dyDescent="0.2">
      <c r="A339" s="39"/>
      <c r="B339" s="38"/>
      <c r="C339" s="30">
        <f t="shared" si="195"/>
        <v>44526</v>
      </c>
      <c r="D339" s="37" t="str">
        <f t="shared" si="174"/>
        <v>Vendredi</v>
      </c>
      <c r="E339" s="32"/>
      <c r="F339" s="32"/>
      <c r="G339" s="32"/>
      <c r="H339" s="33"/>
      <c r="I339" s="34"/>
      <c r="J339" s="34"/>
      <c r="K339" s="35"/>
      <c r="L339" s="36"/>
      <c r="M339" s="41"/>
      <c r="N339" s="43"/>
      <c r="O339" s="43"/>
      <c r="P339" s="43"/>
    </row>
    <row r="340" spans="1:16" x14ac:dyDescent="0.2">
      <c r="A340" s="39"/>
      <c r="B340" s="38"/>
      <c r="C340" s="30">
        <f t="shared" si="195"/>
        <v>44527</v>
      </c>
      <c r="D340" s="37" t="str">
        <f t="shared" si="174"/>
        <v>Samedi</v>
      </c>
      <c r="E340" s="32"/>
      <c r="F340" s="32"/>
      <c r="G340" s="32"/>
      <c r="H340" s="33"/>
      <c r="I340" s="34"/>
      <c r="J340" s="34" t="str">
        <f t="shared" ref="J340" si="200">IF(D340="Dimanche",SUM(J334:J338),"")</f>
        <v/>
      </c>
      <c r="K340" s="35"/>
      <c r="L340" s="36" t="str">
        <f t="shared" ref="L340" si="201">IF(D340="Dimanche",SUM(I334:I340),"")</f>
        <v/>
      </c>
      <c r="M340" s="41"/>
      <c r="N340" s="43"/>
      <c r="O340" s="43"/>
      <c r="P340" s="43"/>
    </row>
    <row r="341" spans="1:16" x14ac:dyDescent="0.2">
      <c r="A341" s="39"/>
      <c r="B341" s="38">
        <f t="shared" si="167"/>
        <v>48</v>
      </c>
      <c r="C341" s="30">
        <f t="shared" si="195"/>
        <v>44528</v>
      </c>
      <c r="D341" s="37" t="str">
        <f t="shared" si="174"/>
        <v>Dimanche</v>
      </c>
      <c r="E341" s="32">
        <v>0.35416666666666702</v>
      </c>
      <c r="F341" s="32">
        <v>0.51249999999999996</v>
      </c>
      <c r="G341" s="32">
        <v>0.53680555555555598</v>
      </c>
      <c r="H341" s="33">
        <v>0.69513888888888897</v>
      </c>
      <c r="I341" s="34">
        <f t="shared" ref="I341:I374" si="202">IF(F341-E341+(H341-G341)=0,"",F341-E341+(H341-G341))</f>
        <v>0.31666666666666593</v>
      </c>
      <c r="J341" s="34">
        <f t="shared" ref="J341:J374" si="203">IF(I341-$F$1&gt;0,I341-$F$1,0)</f>
        <v>0</v>
      </c>
      <c r="K341" s="35"/>
      <c r="L341" s="36"/>
      <c r="M341" s="41"/>
      <c r="N341" s="43"/>
      <c r="O341" s="43"/>
      <c r="P341" s="43"/>
    </row>
    <row r="342" spans="1:16" x14ac:dyDescent="0.2">
      <c r="A342" s="39"/>
      <c r="B342" s="38"/>
      <c r="C342" s="30">
        <f t="shared" si="195"/>
        <v>44529</v>
      </c>
      <c r="D342" s="37" t="str">
        <f t="shared" si="174"/>
        <v>Lundi</v>
      </c>
      <c r="E342" s="32">
        <v>0.35416666666666702</v>
      </c>
      <c r="F342" s="32">
        <v>0.51249999999999996</v>
      </c>
      <c r="G342" s="32">
        <v>0.53680555555555598</v>
      </c>
      <c r="H342" s="33">
        <v>0.69513888888888897</v>
      </c>
      <c r="I342" s="34">
        <f t="shared" si="202"/>
        <v>0.31666666666666593</v>
      </c>
      <c r="J342" s="34">
        <f t="shared" si="203"/>
        <v>0</v>
      </c>
      <c r="K342" s="35"/>
      <c r="L342" s="36"/>
      <c r="M342" s="41"/>
      <c r="N342" s="43"/>
      <c r="O342" s="43"/>
      <c r="P342" s="43"/>
    </row>
    <row r="343" spans="1:16" x14ac:dyDescent="0.2">
      <c r="A343" s="39"/>
      <c r="B343" s="38"/>
      <c r="C343" s="30">
        <f t="shared" si="195"/>
        <v>44530</v>
      </c>
      <c r="D343" s="37" t="str">
        <f t="shared" si="174"/>
        <v>Mardi</v>
      </c>
      <c r="E343" s="32">
        <v>0.35416666666666702</v>
      </c>
      <c r="F343" s="32">
        <v>0.51249999999999996</v>
      </c>
      <c r="G343" s="32">
        <v>0.53680555555555598</v>
      </c>
      <c r="H343" s="33">
        <v>0.69513888888888897</v>
      </c>
      <c r="I343" s="34">
        <f t="shared" si="202"/>
        <v>0.31666666666666593</v>
      </c>
      <c r="J343" s="34">
        <f t="shared" si="203"/>
        <v>0</v>
      </c>
      <c r="K343" s="35"/>
      <c r="L343" s="36"/>
      <c r="M343" s="41"/>
      <c r="N343" s="43"/>
      <c r="O343" s="43"/>
      <c r="P343" s="43"/>
    </row>
    <row r="344" spans="1:16" x14ac:dyDescent="0.2">
      <c r="A344" s="39" t="str">
        <f>VLOOKUP(MONTH($C344),$T$8:$U$19,2,0)</f>
        <v>DECEMBRE</v>
      </c>
      <c r="B344" s="38"/>
      <c r="C344" s="30">
        <f t="shared" si="195"/>
        <v>44531</v>
      </c>
      <c r="D344" s="37" t="str">
        <f t="shared" si="174"/>
        <v>Mercredi</v>
      </c>
      <c r="E344" s="32">
        <v>0.35416666666666702</v>
      </c>
      <c r="F344" s="32">
        <v>0.51249999999999996</v>
      </c>
      <c r="G344" s="32">
        <v>0.53680555555555598</v>
      </c>
      <c r="H344" s="33">
        <v>0.69513888888888897</v>
      </c>
      <c r="I344" s="34">
        <f t="shared" si="202"/>
        <v>0.31666666666666593</v>
      </c>
      <c r="J344" s="34">
        <f t="shared" si="203"/>
        <v>0</v>
      </c>
      <c r="K344" s="35"/>
      <c r="L344" s="36"/>
      <c r="M344" s="41">
        <f>IF(A344="decembre",SUM(J344:J374),"")</f>
        <v>0</v>
      </c>
      <c r="N344" s="43"/>
      <c r="O344" s="44"/>
      <c r="P344" s="44"/>
    </row>
    <row r="345" spans="1:16" x14ac:dyDescent="0.2">
      <c r="A345" s="39"/>
      <c r="B345" s="38"/>
      <c r="C345" s="30">
        <f t="shared" si="195"/>
        <v>44532</v>
      </c>
      <c r="D345" s="37" t="str">
        <f t="shared" si="174"/>
        <v>Jeudi</v>
      </c>
      <c r="E345" s="32">
        <v>0.35416666666666702</v>
      </c>
      <c r="F345" s="32">
        <v>0.51249999999999996</v>
      </c>
      <c r="G345" s="32">
        <v>0.53680555555555598</v>
      </c>
      <c r="H345" s="33">
        <v>0.69513888888888897</v>
      </c>
      <c r="I345" s="34">
        <f t="shared" si="202"/>
        <v>0.31666666666666593</v>
      </c>
      <c r="J345" s="34">
        <f t="shared" si="203"/>
        <v>0</v>
      </c>
      <c r="K345" s="35"/>
      <c r="L345" s="36"/>
      <c r="M345" s="41"/>
      <c r="N345" s="43"/>
      <c r="O345" s="44"/>
      <c r="P345" s="44"/>
    </row>
    <row r="346" spans="1:16" x14ac:dyDescent="0.2">
      <c r="A346" s="39"/>
      <c r="B346" s="38"/>
      <c r="C346" s="30">
        <f t="shared" si="195"/>
        <v>44533</v>
      </c>
      <c r="D346" s="37" t="str">
        <f t="shared" si="174"/>
        <v>Vendredi</v>
      </c>
      <c r="E346" s="32"/>
      <c r="F346" s="32"/>
      <c r="G346" s="32"/>
      <c r="H346" s="33"/>
      <c r="I346" s="34"/>
      <c r="J346" s="34"/>
      <c r="K346" s="35"/>
      <c r="L346" s="36"/>
      <c r="M346" s="41"/>
      <c r="N346" s="43"/>
      <c r="O346" s="44"/>
      <c r="P346" s="44"/>
    </row>
    <row r="347" spans="1:16" x14ac:dyDescent="0.2">
      <c r="A347" s="39"/>
      <c r="B347" s="38"/>
      <c r="C347" s="30">
        <f t="shared" si="195"/>
        <v>44534</v>
      </c>
      <c r="D347" s="37" t="str">
        <f t="shared" si="174"/>
        <v>Samedi</v>
      </c>
      <c r="E347" s="32"/>
      <c r="F347" s="32"/>
      <c r="G347" s="32"/>
      <c r="H347" s="33"/>
      <c r="I347" s="34"/>
      <c r="J347" s="34" t="str">
        <f t="shared" ref="J347" si="204">IF(D347="Dimanche",SUM(J341:J345),"")</f>
        <v/>
      </c>
      <c r="K347" s="35"/>
      <c r="L347" s="36" t="str">
        <f t="shared" ref="L347" si="205">IF(D347="Dimanche",SUM(I341:I347),"")</f>
        <v/>
      </c>
      <c r="M347" s="41"/>
      <c r="N347" s="43"/>
      <c r="O347" s="44"/>
      <c r="P347" s="44"/>
    </row>
    <row r="348" spans="1:16" x14ac:dyDescent="0.2">
      <c r="A348" s="39"/>
      <c r="B348" s="38">
        <f t="shared" si="167"/>
        <v>49</v>
      </c>
      <c r="C348" s="30">
        <f t="shared" si="195"/>
        <v>44535</v>
      </c>
      <c r="D348" s="37" t="str">
        <f t="shared" si="174"/>
        <v>Dimanche</v>
      </c>
      <c r="E348" s="32">
        <v>0.35416666666666702</v>
      </c>
      <c r="F348" s="32">
        <v>0.51249999999999996</v>
      </c>
      <c r="G348" s="32">
        <v>0.53680555555555598</v>
      </c>
      <c r="H348" s="33">
        <v>0.69513888888888897</v>
      </c>
      <c r="I348" s="34">
        <f t="shared" ref="I348:I374" si="206">IF(F348-E348+(H348-G348)=0,"",F348-E348+(H348-G348))</f>
        <v>0.31666666666666593</v>
      </c>
      <c r="J348" s="34">
        <f t="shared" ref="J348:J374" si="207">IF(I348-$F$1&gt;0,I348-$F$1,0)</f>
        <v>0</v>
      </c>
      <c r="K348" s="35"/>
      <c r="L348" s="36"/>
      <c r="M348" s="41"/>
      <c r="N348" s="43"/>
      <c r="O348" s="44"/>
      <c r="P348" s="44"/>
    </row>
    <row r="349" spans="1:16" x14ac:dyDescent="0.2">
      <c r="A349" s="39"/>
      <c r="B349" s="38"/>
      <c r="C349" s="30">
        <f t="shared" si="195"/>
        <v>44536</v>
      </c>
      <c r="D349" s="37" t="str">
        <f t="shared" si="174"/>
        <v>Lundi</v>
      </c>
      <c r="E349" s="32">
        <v>0.35416666666666702</v>
      </c>
      <c r="F349" s="32">
        <v>0.51249999999999996</v>
      </c>
      <c r="G349" s="32">
        <v>0.53680555555555598</v>
      </c>
      <c r="H349" s="33">
        <v>0.69513888888888897</v>
      </c>
      <c r="I349" s="34">
        <f t="shared" si="206"/>
        <v>0.31666666666666593</v>
      </c>
      <c r="J349" s="34">
        <f t="shared" si="207"/>
        <v>0</v>
      </c>
      <c r="K349" s="35"/>
      <c r="L349" s="36"/>
      <c r="M349" s="41"/>
      <c r="N349" s="43"/>
      <c r="O349" s="44"/>
      <c r="P349" s="44"/>
    </row>
    <row r="350" spans="1:16" x14ac:dyDescent="0.2">
      <c r="A350" s="39"/>
      <c r="B350" s="38"/>
      <c r="C350" s="30">
        <f t="shared" si="195"/>
        <v>44537</v>
      </c>
      <c r="D350" s="37" t="str">
        <f t="shared" si="174"/>
        <v>Mardi</v>
      </c>
      <c r="E350" s="32">
        <v>0.35416666666666702</v>
      </c>
      <c r="F350" s="32">
        <v>0.51249999999999996</v>
      </c>
      <c r="G350" s="32">
        <v>0.53680555555555598</v>
      </c>
      <c r="H350" s="33">
        <v>0.69513888888888897</v>
      </c>
      <c r="I350" s="34">
        <f t="shared" si="206"/>
        <v>0.31666666666666593</v>
      </c>
      <c r="J350" s="34">
        <f t="shared" si="207"/>
        <v>0</v>
      </c>
      <c r="K350" s="35"/>
      <c r="L350" s="36"/>
      <c r="M350" s="41"/>
      <c r="N350" s="43"/>
      <c r="O350" s="44"/>
      <c r="P350" s="44"/>
    </row>
    <row r="351" spans="1:16" x14ac:dyDescent="0.2">
      <c r="A351" s="39"/>
      <c r="B351" s="38"/>
      <c r="C351" s="30">
        <f t="shared" si="195"/>
        <v>44538</v>
      </c>
      <c r="D351" s="37" t="str">
        <f t="shared" si="174"/>
        <v>Mercredi</v>
      </c>
      <c r="E351" s="32">
        <v>0.35416666666666702</v>
      </c>
      <c r="F351" s="32">
        <v>0.51249999999999996</v>
      </c>
      <c r="G351" s="32">
        <v>0.53680555555555598</v>
      </c>
      <c r="H351" s="33">
        <v>0.69513888888888897</v>
      </c>
      <c r="I351" s="34">
        <f t="shared" si="206"/>
        <v>0.31666666666666593</v>
      </c>
      <c r="J351" s="34">
        <f t="shared" si="207"/>
        <v>0</v>
      </c>
      <c r="K351" s="35"/>
      <c r="L351" s="36"/>
      <c r="M351" s="41"/>
      <c r="N351" s="43"/>
      <c r="O351" s="44"/>
      <c r="P351" s="44"/>
    </row>
    <row r="352" spans="1:16" x14ac:dyDescent="0.2">
      <c r="A352" s="39"/>
      <c r="B352" s="38"/>
      <c r="C352" s="30">
        <f t="shared" si="195"/>
        <v>44539</v>
      </c>
      <c r="D352" s="37" t="str">
        <f t="shared" si="174"/>
        <v>Jeudi</v>
      </c>
      <c r="E352" s="32">
        <v>0.35416666666666702</v>
      </c>
      <c r="F352" s="32">
        <v>0.51249999999999996</v>
      </c>
      <c r="G352" s="32">
        <v>0.53680555555555598</v>
      </c>
      <c r="H352" s="33">
        <v>0.69513888888888897</v>
      </c>
      <c r="I352" s="34">
        <f t="shared" si="206"/>
        <v>0.31666666666666593</v>
      </c>
      <c r="J352" s="34">
        <f t="shared" si="207"/>
        <v>0</v>
      </c>
      <c r="K352" s="35"/>
      <c r="L352" s="36"/>
      <c r="M352" s="41"/>
      <c r="N352" s="43"/>
      <c r="O352" s="44"/>
      <c r="P352" s="44"/>
    </row>
    <row r="353" spans="1:16" x14ac:dyDescent="0.2">
      <c r="A353" s="39"/>
      <c r="B353" s="38"/>
      <c r="C353" s="30">
        <f t="shared" si="195"/>
        <v>44540</v>
      </c>
      <c r="D353" s="37" t="str">
        <f t="shared" si="174"/>
        <v>Vendredi</v>
      </c>
      <c r="E353" s="32"/>
      <c r="F353" s="32"/>
      <c r="G353" s="32"/>
      <c r="H353" s="33"/>
      <c r="I353" s="34"/>
      <c r="J353" s="34"/>
      <c r="K353" s="35"/>
      <c r="L353" s="36"/>
      <c r="M353" s="41"/>
      <c r="N353" s="43"/>
      <c r="O353" s="44"/>
      <c r="P353" s="44"/>
    </row>
    <row r="354" spans="1:16" x14ac:dyDescent="0.2">
      <c r="A354" s="39"/>
      <c r="B354" s="38"/>
      <c r="C354" s="30">
        <f t="shared" si="195"/>
        <v>44541</v>
      </c>
      <c r="D354" s="37" t="str">
        <f t="shared" si="174"/>
        <v>Samedi</v>
      </c>
      <c r="E354" s="32"/>
      <c r="F354" s="32"/>
      <c r="G354" s="32"/>
      <c r="H354" s="33"/>
      <c r="I354" s="34"/>
      <c r="J354" s="34" t="str">
        <f t="shared" ref="J354" si="208">IF(D354="Dimanche",SUM(J348:J352),"")</f>
        <v/>
      </c>
      <c r="K354" s="35"/>
      <c r="L354" s="36" t="str">
        <f t="shared" ref="L354" si="209">IF(D354="Dimanche",SUM(I348:I354),"")</f>
        <v/>
      </c>
      <c r="M354" s="41"/>
      <c r="N354" s="43"/>
      <c r="O354" s="44"/>
      <c r="P354" s="44"/>
    </row>
    <row r="355" spans="1:16" x14ac:dyDescent="0.2">
      <c r="A355" s="39"/>
      <c r="B355" s="38">
        <f t="shared" ref="B355:B369" si="210">WEEKNUM(C355,2)</f>
        <v>50</v>
      </c>
      <c r="C355" s="30">
        <f t="shared" si="195"/>
        <v>44542</v>
      </c>
      <c r="D355" s="37" t="str">
        <f t="shared" si="174"/>
        <v>Dimanche</v>
      </c>
      <c r="E355" s="32">
        <v>0.35416666666666702</v>
      </c>
      <c r="F355" s="32">
        <v>0.51249999999999996</v>
      </c>
      <c r="G355" s="32">
        <v>0.53680555555555598</v>
      </c>
      <c r="H355" s="33">
        <v>0.69513888888888897</v>
      </c>
      <c r="I355" s="34">
        <f t="shared" ref="I355:I374" si="211">IF(F355-E355+(H355-G355)=0,"",F355-E355+(H355-G355))</f>
        <v>0.31666666666666593</v>
      </c>
      <c r="J355" s="34">
        <f t="shared" ref="J355:J374" si="212">IF(I355-$F$1&gt;0,I355-$F$1,0)</f>
        <v>0</v>
      </c>
      <c r="K355" s="35"/>
      <c r="L355" s="36"/>
      <c r="M355" s="41"/>
      <c r="N355" s="43"/>
      <c r="O355" s="44"/>
      <c r="P355" s="44"/>
    </row>
    <row r="356" spans="1:16" x14ac:dyDescent="0.2">
      <c r="A356" s="39"/>
      <c r="B356" s="38"/>
      <c r="C356" s="30">
        <f t="shared" si="195"/>
        <v>44543</v>
      </c>
      <c r="D356" s="37" t="str">
        <f t="shared" si="174"/>
        <v>Lundi</v>
      </c>
      <c r="E356" s="32">
        <v>0.35416666666666702</v>
      </c>
      <c r="F356" s="32">
        <v>0.51249999999999996</v>
      </c>
      <c r="G356" s="32">
        <v>0.53680555555555598</v>
      </c>
      <c r="H356" s="33">
        <v>0.69513888888888897</v>
      </c>
      <c r="I356" s="34">
        <f t="shared" si="211"/>
        <v>0.31666666666666593</v>
      </c>
      <c r="J356" s="34">
        <f t="shared" si="212"/>
        <v>0</v>
      </c>
      <c r="K356" s="35"/>
      <c r="L356" s="36"/>
      <c r="M356" s="41"/>
      <c r="N356" s="43"/>
      <c r="O356" s="44"/>
      <c r="P356" s="44"/>
    </row>
    <row r="357" spans="1:16" x14ac:dyDescent="0.2">
      <c r="A357" s="39"/>
      <c r="B357" s="38"/>
      <c r="C357" s="30">
        <f t="shared" si="195"/>
        <v>44544</v>
      </c>
      <c r="D357" s="37" t="str">
        <f t="shared" si="174"/>
        <v>Mardi</v>
      </c>
      <c r="E357" s="32">
        <v>0.35416666666666702</v>
      </c>
      <c r="F357" s="32">
        <v>0.51249999999999996</v>
      </c>
      <c r="G357" s="32">
        <v>0.53680555555555598</v>
      </c>
      <c r="H357" s="33">
        <v>0.69513888888888897</v>
      </c>
      <c r="I357" s="34">
        <f t="shared" si="211"/>
        <v>0.31666666666666593</v>
      </c>
      <c r="J357" s="34">
        <f t="shared" si="212"/>
        <v>0</v>
      </c>
      <c r="K357" s="35"/>
      <c r="L357" s="36"/>
      <c r="M357" s="41"/>
      <c r="N357" s="43"/>
      <c r="O357" s="44"/>
      <c r="P357" s="44"/>
    </row>
    <row r="358" spans="1:16" x14ac:dyDescent="0.2">
      <c r="A358" s="39"/>
      <c r="B358" s="38"/>
      <c r="C358" s="30">
        <f t="shared" si="195"/>
        <v>44545</v>
      </c>
      <c r="D358" s="37" t="str">
        <f t="shared" si="174"/>
        <v>Mercredi</v>
      </c>
      <c r="E358" s="32">
        <v>0.35416666666666702</v>
      </c>
      <c r="F358" s="32">
        <v>0.51249999999999996</v>
      </c>
      <c r="G358" s="32">
        <v>0.53680555555555598</v>
      </c>
      <c r="H358" s="33">
        <v>0.69513888888888897</v>
      </c>
      <c r="I358" s="34">
        <f t="shared" si="211"/>
        <v>0.31666666666666593</v>
      </c>
      <c r="J358" s="34">
        <f t="shared" si="212"/>
        <v>0</v>
      </c>
      <c r="K358" s="35"/>
      <c r="L358" s="36"/>
      <c r="M358" s="41"/>
      <c r="N358" s="43"/>
      <c r="O358" s="44"/>
      <c r="P358" s="44"/>
    </row>
    <row r="359" spans="1:16" x14ac:dyDescent="0.2">
      <c r="A359" s="39"/>
      <c r="B359" s="38"/>
      <c r="C359" s="30">
        <f t="shared" si="195"/>
        <v>44546</v>
      </c>
      <c r="D359" s="37" t="str">
        <f t="shared" si="174"/>
        <v>Jeudi</v>
      </c>
      <c r="E359" s="32">
        <v>0.35416666666666702</v>
      </c>
      <c r="F359" s="32">
        <v>0.51249999999999996</v>
      </c>
      <c r="G359" s="32">
        <v>0.53680555555555598</v>
      </c>
      <c r="H359" s="33">
        <v>0.69513888888888897</v>
      </c>
      <c r="I359" s="34">
        <f t="shared" si="211"/>
        <v>0.31666666666666593</v>
      </c>
      <c r="J359" s="34">
        <f t="shared" si="212"/>
        <v>0</v>
      </c>
      <c r="K359" s="35"/>
      <c r="L359" s="36"/>
      <c r="M359" s="41"/>
      <c r="N359" s="43"/>
      <c r="O359" s="44"/>
      <c r="P359" s="44"/>
    </row>
    <row r="360" spans="1:16" x14ac:dyDescent="0.2">
      <c r="A360" s="39"/>
      <c r="B360" s="38"/>
      <c r="C360" s="30">
        <f t="shared" si="195"/>
        <v>44547</v>
      </c>
      <c r="D360" s="37" t="str">
        <f t="shared" ref="D360:D374" si="213">IF(ISERROR(VLOOKUP(WEEKDAY($C360),$T$21:$U$27,2,0)),"",VLOOKUP(WEEKDAY($C360),$T$21:$U$27,2,0))</f>
        <v>Vendredi</v>
      </c>
      <c r="E360" s="32"/>
      <c r="F360" s="32"/>
      <c r="G360" s="32"/>
      <c r="H360" s="33"/>
      <c r="I360" s="34"/>
      <c r="J360" s="34"/>
      <c r="K360" s="35"/>
      <c r="L360" s="36"/>
      <c r="M360" s="41"/>
      <c r="N360" s="43"/>
      <c r="O360" s="44"/>
      <c r="P360" s="44"/>
    </row>
    <row r="361" spans="1:16" x14ac:dyDescent="0.2">
      <c r="A361" s="39"/>
      <c r="B361" s="38"/>
      <c r="C361" s="30">
        <f t="shared" si="195"/>
        <v>44548</v>
      </c>
      <c r="D361" s="37" t="str">
        <f t="shared" si="213"/>
        <v>Samedi</v>
      </c>
      <c r="E361" s="32"/>
      <c r="F361" s="32"/>
      <c r="G361" s="32"/>
      <c r="H361" s="33"/>
      <c r="I361" s="34"/>
      <c r="J361" s="34" t="str">
        <f t="shared" ref="J361" si="214">IF(D361="Dimanche",SUM(J355:J359),"")</f>
        <v/>
      </c>
      <c r="K361" s="35"/>
      <c r="L361" s="36" t="str">
        <f t="shared" ref="L361" si="215">IF(D361="Dimanche",SUM(I355:I361),"")</f>
        <v/>
      </c>
      <c r="M361" s="41"/>
      <c r="N361" s="43"/>
      <c r="O361" s="44"/>
      <c r="P361" s="44"/>
    </row>
    <row r="362" spans="1:16" x14ac:dyDescent="0.2">
      <c r="A362" s="39"/>
      <c r="B362" s="38">
        <f t="shared" si="210"/>
        <v>51</v>
      </c>
      <c r="C362" s="30">
        <f t="shared" si="195"/>
        <v>44549</v>
      </c>
      <c r="D362" s="37" t="str">
        <f t="shared" si="213"/>
        <v>Dimanche</v>
      </c>
      <c r="E362" s="32">
        <v>0.35416666666666702</v>
      </c>
      <c r="F362" s="32">
        <v>0.51249999999999996</v>
      </c>
      <c r="G362" s="32">
        <v>0.53680555555555598</v>
      </c>
      <c r="H362" s="33">
        <v>0.69513888888888897</v>
      </c>
      <c r="I362" s="34">
        <f t="shared" ref="I362:I374" si="216">IF(F362-E362+(H362-G362)=0,"",F362-E362+(H362-G362))</f>
        <v>0.31666666666666593</v>
      </c>
      <c r="J362" s="34">
        <f t="shared" ref="J362:J374" si="217">IF(I362-$F$1&gt;0,I362-$F$1,0)</f>
        <v>0</v>
      </c>
      <c r="K362" s="35"/>
      <c r="L362" s="36"/>
      <c r="M362" s="41"/>
      <c r="N362" s="43"/>
      <c r="O362" s="44"/>
      <c r="P362" s="44"/>
    </row>
    <row r="363" spans="1:16" x14ac:dyDescent="0.2">
      <c r="A363" s="39"/>
      <c r="B363" s="38"/>
      <c r="C363" s="30">
        <f t="shared" si="195"/>
        <v>44550</v>
      </c>
      <c r="D363" s="37" t="str">
        <f t="shared" si="213"/>
        <v>Lundi</v>
      </c>
      <c r="E363" s="32">
        <v>0.35416666666666702</v>
      </c>
      <c r="F363" s="32">
        <v>0.51249999999999996</v>
      </c>
      <c r="G363" s="32">
        <v>0.53680555555555598</v>
      </c>
      <c r="H363" s="33">
        <v>0.69513888888888897</v>
      </c>
      <c r="I363" s="34">
        <f t="shared" si="216"/>
        <v>0.31666666666666593</v>
      </c>
      <c r="J363" s="34">
        <f t="shared" si="217"/>
        <v>0</v>
      </c>
      <c r="K363" s="35"/>
      <c r="L363" s="36"/>
      <c r="M363" s="41"/>
      <c r="N363" s="43"/>
      <c r="O363" s="44"/>
      <c r="P363" s="44"/>
    </row>
    <row r="364" spans="1:16" x14ac:dyDescent="0.2">
      <c r="A364" s="39"/>
      <c r="B364" s="38"/>
      <c r="C364" s="30">
        <f t="shared" si="195"/>
        <v>44551</v>
      </c>
      <c r="D364" s="37" t="str">
        <f t="shared" si="213"/>
        <v>Mardi</v>
      </c>
      <c r="E364" s="32">
        <v>0.35416666666666702</v>
      </c>
      <c r="F364" s="32">
        <v>0.51249999999999996</v>
      </c>
      <c r="G364" s="32">
        <v>0.53680555555555598</v>
      </c>
      <c r="H364" s="33">
        <v>0.69513888888888897</v>
      </c>
      <c r="I364" s="34">
        <f t="shared" si="216"/>
        <v>0.31666666666666593</v>
      </c>
      <c r="J364" s="34">
        <f t="shared" si="217"/>
        <v>0</v>
      </c>
      <c r="K364" s="35"/>
      <c r="L364" s="36"/>
      <c r="M364" s="41"/>
      <c r="N364" s="43"/>
      <c r="O364" s="44"/>
      <c r="P364" s="44"/>
    </row>
    <row r="365" spans="1:16" x14ac:dyDescent="0.2">
      <c r="A365" s="39"/>
      <c r="B365" s="38"/>
      <c r="C365" s="30">
        <f t="shared" si="195"/>
        <v>44552</v>
      </c>
      <c r="D365" s="37" t="str">
        <f t="shared" si="213"/>
        <v>Mercredi</v>
      </c>
      <c r="E365" s="32">
        <v>0.35416666666666702</v>
      </c>
      <c r="F365" s="32">
        <v>0.51249999999999996</v>
      </c>
      <c r="G365" s="32">
        <v>0.53680555555555598</v>
      </c>
      <c r="H365" s="33">
        <v>0.69513888888888897</v>
      </c>
      <c r="I365" s="34">
        <f t="shared" si="216"/>
        <v>0.31666666666666593</v>
      </c>
      <c r="J365" s="34">
        <f t="shared" si="217"/>
        <v>0</v>
      </c>
      <c r="K365" s="35"/>
      <c r="L365" s="36"/>
      <c r="M365" s="41"/>
      <c r="N365" s="43"/>
      <c r="O365" s="44"/>
      <c r="P365" s="44"/>
    </row>
    <row r="366" spans="1:16" x14ac:dyDescent="0.2">
      <c r="A366" s="39"/>
      <c r="B366" s="38"/>
      <c r="C366" s="30">
        <f t="shared" si="195"/>
        <v>44553</v>
      </c>
      <c r="D366" s="37" t="str">
        <f t="shared" si="213"/>
        <v>Jeudi</v>
      </c>
      <c r="E366" s="32">
        <v>0.35416666666666702</v>
      </c>
      <c r="F366" s="32">
        <v>0.51249999999999996</v>
      </c>
      <c r="G366" s="32">
        <v>0.53680555555555598</v>
      </c>
      <c r="H366" s="33">
        <v>0.69513888888888897</v>
      </c>
      <c r="I366" s="34">
        <f t="shared" si="216"/>
        <v>0.31666666666666593</v>
      </c>
      <c r="J366" s="34">
        <f t="shared" si="217"/>
        <v>0</v>
      </c>
      <c r="K366" s="35"/>
      <c r="L366" s="36"/>
      <c r="M366" s="41"/>
      <c r="N366" s="43"/>
      <c r="O366" s="44"/>
      <c r="P366" s="44"/>
    </row>
    <row r="367" spans="1:16" x14ac:dyDescent="0.2">
      <c r="A367" s="39"/>
      <c r="B367" s="38"/>
      <c r="C367" s="30">
        <f t="shared" si="195"/>
        <v>44554</v>
      </c>
      <c r="D367" s="37" t="str">
        <f t="shared" si="213"/>
        <v>Vendredi</v>
      </c>
      <c r="E367" s="32"/>
      <c r="F367" s="32"/>
      <c r="G367" s="32"/>
      <c r="H367" s="33"/>
      <c r="I367" s="34"/>
      <c r="J367" s="34"/>
      <c r="K367" s="35"/>
      <c r="L367" s="36"/>
      <c r="M367" s="41"/>
      <c r="N367" s="43"/>
      <c r="O367" s="44"/>
      <c r="P367" s="44"/>
    </row>
    <row r="368" spans="1:16" x14ac:dyDescent="0.2">
      <c r="A368" s="39"/>
      <c r="B368" s="38"/>
      <c r="C368" s="30">
        <f t="shared" si="195"/>
        <v>44555</v>
      </c>
      <c r="D368" s="37" t="str">
        <f t="shared" si="213"/>
        <v>Samedi</v>
      </c>
      <c r="E368" s="32"/>
      <c r="F368" s="32"/>
      <c r="G368" s="32"/>
      <c r="H368" s="33"/>
      <c r="I368" s="34"/>
      <c r="J368" s="34" t="str">
        <f t="shared" ref="J368" si="218">IF(D368="Dimanche",SUM(J362:J366),"")</f>
        <v/>
      </c>
      <c r="K368" s="35"/>
      <c r="L368" s="36" t="str">
        <f t="shared" ref="L368" si="219">IF(D368="Dimanche",SUM(I362:I368),"")</f>
        <v/>
      </c>
      <c r="M368" s="41"/>
      <c r="N368" s="43"/>
      <c r="O368" s="44"/>
      <c r="P368" s="44"/>
    </row>
    <row r="369" spans="1:16" x14ac:dyDescent="0.2">
      <c r="A369" s="39"/>
      <c r="B369" s="38">
        <f t="shared" si="210"/>
        <v>52</v>
      </c>
      <c r="C369" s="30">
        <f t="shared" si="195"/>
        <v>44556</v>
      </c>
      <c r="D369" s="37" t="str">
        <f t="shared" si="213"/>
        <v>Dimanche</v>
      </c>
      <c r="E369" s="32">
        <v>0.35416666666666702</v>
      </c>
      <c r="F369" s="32">
        <v>0.51249999999999996</v>
      </c>
      <c r="G369" s="32">
        <v>0.53680555555555598</v>
      </c>
      <c r="H369" s="33">
        <v>0.69513888888888897</v>
      </c>
      <c r="I369" s="34">
        <f t="shared" ref="I369:I374" si="220">IF(F369-E369+(H369-G369)=0,"",F369-E369+(H369-G369))</f>
        <v>0.31666666666666593</v>
      </c>
      <c r="J369" s="34">
        <f t="shared" ref="J369:J374" si="221">IF(I369-$F$1&gt;0,I369-$F$1,0)</f>
        <v>0</v>
      </c>
      <c r="K369" s="35"/>
      <c r="L369" s="36"/>
      <c r="M369" s="41"/>
      <c r="N369" s="43"/>
      <c r="O369" s="44"/>
      <c r="P369" s="44"/>
    </row>
    <row r="370" spans="1:16" x14ac:dyDescent="0.2">
      <c r="A370" s="39"/>
      <c r="B370" s="38"/>
      <c r="C370" s="30">
        <f t="shared" si="195"/>
        <v>44557</v>
      </c>
      <c r="D370" s="37" t="str">
        <f t="shared" si="213"/>
        <v>Lundi</v>
      </c>
      <c r="E370" s="32">
        <v>0.35416666666666702</v>
      </c>
      <c r="F370" s="32">
        <v>0.51249999999999996</v>
      </c>
      <c r="G370" s="32">
        <v>0.53680555555555598</v>
      </c>
      <c r="H370" s="33">
        <v>0.69513888888888897</v>
      </c>
      <c r="I370" s="34">
        <f t="shared" si="220"/>
        <v>0.31666666666666593</v>
      </c>
      <c r="J370" s="34">
        <f t="shared" si="221"/>
        <v>0</v>
      </c>
      <c r="K370" s="35"/>
      <c r="L370" s="36"/>
      <c r="M370" s="41"/>
      <c r="N370" s="43"/>
      <c r="O370" s="44"/>
      <c r="P370" s="44"/>
    </row>
    <row r="371" spans="1:16" x14ac:dyDescent="0.2">
      <c r="A371" s="39"/>
      <c r="B371" s="38"/>
      <c r="C371" s="30">
        <f t="shared" si="195"/>
        <v>44558</v>
      </c>
      <c r="D371" s="37" t="str">
        <f t="shared" si="213"/>
        <v>Mardi</v>
      </c>
      <c r="E371" s="32">
        <v>0.35416666666666702</v>
      </c>
      <c r="F371" s="32">
        <v>0.51249999999999996</v>
      </c>
      <c r="G371" s="32">
        <v>0.53680555555555598</v>
      </c>
      <c r="H371" s="33">
        <v>0.69513888888888897</v>
      </c>
      <c r="I371" s="34">
        <f t="shared" si="220"/>
        <v>0.31666666666666593</v>
      </c>
      <c r="J371" s="34">
        <f t="shared" si="221"/>
        <v>0</v>
      </c>
      <c r="K371" s="35"/>
      <c r="L371" s="36"/>
      <c r="M371" s="41"/>
      <c r="N371" s="43"/>
      <c r="O371" s="44"/>
      <c r="P371" s="44"/>
    </row>
    <row r="372" spans="1:16" x14ac:dyDescent="0.2">
      <c r="A372" s="39"/>
      <c r="B372" s="38"/>
      <c r="C372" s="30">
        <f t="shared" si="195"/>
        <v>44559</v>
      </c>
      <c r="D372" s="37" t="str">
        <f t="shared" si="213"/>
        <v>Mercredi</v>
      </c>
      <c r="E372" s="32">
        <v>0.35416666666666702</v>
      </c>
      <c r="F372" s="32">
        <v>0.51249999999999996</v>
      </c>
      <c r="G372" s="32">
        <v>0.53680555555555598</v>
      </c>
      <c r="H372" s="33">
        <v>0.69513888888888897</v>
      </c>
      <c r="I372" s="34">
        <f t="shared" si="220"/>
        <v>0.31666666666666593</v>
      </c>
      <c r="J372" s="34">
        <f t="shared" si="221"/>
        <v>0</v>
      </c>
      <c r="K372" s="35"/>
      <c r="L372" s="36"/>
      <c r="M372" s="41"/>
      <c r="N372" s="43"/>
      <c r="O372" s="44"/>
      <c r="P372" s="44"/>
    </row>
    <row r="373" spans="1:16" x14ac:dyDescent="0.2">
      <c r="A373" s="39"/>
      <c r="B373" s="38"/>
      <c r="C373" s="30">
        <f t="shared" si="195"/>
        <v>44560</v>
      </c>
      <c r="D373" s="37" t="str">
        <f t="shared" si="213"/>
        <v>Jeudi</v>
      </c>
      <c r="E373" s="32">
        <v>0.35416666666666702</v>
      </c>
      <c r="F373" s="32">
        <v>0.51249999999999996</v>
      </c>
      <c r="G373" s="32">
        <v>0.53680555555555598</v>
      </c>
      <c r="H373" s="33">
        <v>0.69513888888888897</v>
      </c>
      <c r="I373" s="34">
        <f t="shared" si="220"/>
        <v>0.31666666666666593</v>
      </c>
      <c r="J373" s="34">
        <f t="shared" si="221"/>
        <v>0</v>
      </c>
      <c r="K373" s="35"/>
      <c r="L373" s="36"/>
      <c r="M373" s="41"/>
      <c r="N373" s="43"/>
      <c r="O373" s="44"/>
      <c r="P373" s="44"/>
    </row>
    <row r="374" spans="1:16" x14ac:dyDescent="0.2">
      <c r="A374" s="39"/>
      <c r="B374" s="38"/>
      <c r="C374" s="30">
        <f t="shared" si="195"/>
        <v>44561</v>
      </c>
      <c r="D374" s="37" t="str">
        <f t="shared" si="213"/>
        <v>Vendredi</v>
      </c>
      <c r="E374" s="32"/>
      <c r="F374" s="32"/>
      <c r="G374" s="32"/>
      <c r="H374" s="33"/>
      <c r="I374" s="34"/>
      <c r="J374" s="34"/>
      <c r="K374" s="35"/>
      <c r="L374" s="36"/>
      <c r="M374" s="41"/>
      <c r="N374" s="43"/>
      <c r="O374" s="44"/>
      <c r="P374" s="44"/>
    </row>
    <row r="375" spans="1:16" x14ac:dyDescent="0.2">
      <c r="B375" s="38"/>
    </row>
    <row r="376" spans="1:16" x14ac:dyDescent="0.2">
      <c r="B376" s="38"/>
    </row>
    <row r="377" spans="1:16" x14ac:dyDescent="0.2">
      <c r="B377" s="38"/>
    </row>
    <row r="378" spans="1:16" x14ac:dyDescent="0.2">
      <c r="B378" s="38"/>
    </row>
    <row r="379" spans="1:16" x14ac:dyDescent="0.2">
      <c r="B379" s="38"/>
    </row>
    <row r="380" spans="1:16" x14ac:dyDescent="0.2">
      <c r="B380" s="38"/>
    </row>
    <row r="381" spans="1:16" x14ac:dyDescent="0.2">
      <c r="B381" s="38"/>
    </row>
    <row r="382" spans="1:16" x14ac:dyDescent="0.2">
      <c r="B382" s="38"/>
    </row>
    <row r="383" spans="1:16" x14ac:dyDescent="0.2">
      <c r="B383" s="38"/>
    </row>
    <row r="384" spans="1:16" x14ac:dyDescent="0.2">
      <c r="B384" s="38"/>
    </row>
    <row r="385" spans="2:2" x14ac:dyDescent="0.2">
      <c r="B385" s="38"/>
    </row>
    <row r="386" spans="2:2" x14ac:dyDescent="0.2">
      <c r="B386" s="38"/>
    </row>
    <row r="387" spans="2:2" x14ac:dyDescent="0.2">
      <c r="B387" s="38"/>
    </row>
    <row r="388" spans="2:2" x14ac:dyDescent="0.2">
      <c r="B388" s="38"/>
    </row>
    <row r="389" spans="2:2" x14ac:dyDescent="0.2">
      <c r="B389" s="38"/>
    </row>
  </sheetData>
  <mergeCells count="114">
    <mergeCell ref="B376:B382"/>
    <mergeCell ref="B383:B389"/>
    <mergeCell ref="M344:M374"/>
    <mergeCell ref="N344:N374"/>
    <mergeCell ref="O344:O374"/>
    <mergeCell ref="P344:P374"/>
    <mergeCell ref="B348:B354"/>
    <mergeCell ref="B355:B361"/>
    <mergeCell ref="B362:B368"/>
    <mergeCell ref="B369:B375"/>
    <mergeCell ref="A314:A343"/>
    <mergeCell ref="M314:M343"/>
    <mergeCell ref="N314:N343"/>
    <mergeCell ref="O314:O343"/>
    <mergeCell ref="P314:P343"/>
    <mergeCell ref="B320:B326"/>
    <mergeCell ref="B327:B333"/>
    <mergeCell ref="B334:B340"/>
    <mergeCell ref="B341:B347"/>
    <mergeCell ref="A344:A374"/>
    <mergeCell ref="M283:M313"/>
    <mergeCell ref="N283:N313"/>
    <mergeCell ref="O283:O313"/>
    <mergeCell ref="P283:P313"/>
    <mergeCell ref="B285:B291"/>
    <mergeCell ref="B292:B298"/>
    <mergeCell ref="B299:B305"/>
    <mergeCell ref="B306:B312"/>
    <mergeCell ref="B313:B319"/>
    <mergeCell ref="A253:A282"/>
    <mergeCell ref="M253:M282"/>
    <mergeCell ref="N253:N282"/>
    <mergeCell ref="O253:O282"/>
    <mergeCell ref="P253:P282"/>
    <mergeCell ref="B257:B263"/>
    <mergeCell ref="B264:B270"/>
    <mergeCell ref="B271:B277"/>
    <mergeCell ref="B278:B284"/>
    <mergeCell ref="A283:A313"/>
    <mergeCell ref="A222:A252"/>
    <mergeCell ref="B222:B228"/>
    <mergeCell ref="M222:M252"/>
    <mergeCell ref="N222:N252"/>
    <mergeCell ref="O222:O252"/>
    <mergeCell ref="P222:P252"/>
    <mergeCell ref="B229:B235"/>
    <mergeCell ref="B236:B242"/>
    <mergeCell ref="B243:B249"/>
    <mergeCell ref="B250:B256"/>
    <mergeCell ref="M191:M221"/>
    <mergeCell ref="N191:N221"/>
    <mergeCell ref="O191:O221"/>
    <mergeCell ref="P191:P221"/>
    <mergeCell ref="B194:B200"/>
    <mergeCell ref="B201:B207"/>
    <mergeCell ref="B208:B214"/>
    <mergeCell ref="B215:B221"/>
    <mergeCell ref="A161:A190"/>
    <mergeCell ref="M161:M190"/>
    <mergeCell ref="N161:N190"/>
    <mergeCell ref="O161:O190"/>
    <mergeCell ref="P161:P190"/>
    <mergeCell ref="B166:B172"/>
    <mergeCell ref="B173:B179"/>
    <mergeCell ref="B180:B186"/>
    <mergeCell ref="B187:B193"/>
    <mergeCell ref="A191:A221"/>
    <mergeCell ref="A130:A160"/>
    <mergeCell ref="M130:M160"/>
    <mergeCell ref="N130:N160"/>
    <mergeCell ref="O130:O160"/>
    <mergeCell ref="P130:P160"/>
    <mergeCell ref="B131:B137"/>
    <mergeCell ref="B138:B144"/>
    <mergeCell ref="B145:B151"/>
    <mergeCell ref="B152:B158"/>
    <mergeCell ref="B159:B165"/>
    <mergeCell ref="M100:M129"/>
    <mergeCell ref="N100:N129"/>
    <mergeCell ref="O100:O129"/>
    <mergeCell ref="P100:P129"/>
    <mergeCell ref="B103:B109"/>
    <mergeCell ref="B110:B116"/>
    <mergeCell ref="B117:B123"/>
    <mergeCell ref="B124:B130"/>
    <mergeCell ref="A69:A99"/>
    <mergeCell ref="M69:M99"/>
    <mergeCell ref="N69:N99"/>
    <mergeCell ref="O69:O99"/>
    <mergeCell ref="P69:P99"/>
    <mergeCell ref="B75:B81"/>
    <mergeCell ref="B82:B88"/>
    <mergeCell ref="B89:B95"/>
    <mergeCell ref="B96:B102"/>
    <mergeCell ref="A100:A129"/>
    <mergeCell ref="M41:M68"/>
    <mergeCell ref="N41:N68"/>
    <mergeCell ref="O41:O68"/>
    <mergeCell ref="P41:P68"/>
    <mergeCell ref="B47:B53"/>
    <mergeCell ref="B54:B60"/>
    <mergeCell ref="B61:B67"/>
    <mergeCell ref="B68:B74"/>
    <mergeCell ref="A10:A40"/>
    <mergeCell ref="B26:B32"/>
    <mergeCell ref="B33:B39"/>
    <mergeCell ref="B40:B46"/>
    <mergeCell ref="A41:A68"/>
    <mergeCell ref="E8:F8"/>
    <mergeCell ref="G8:H8"/>
    <mergeCell ref="M9:M40"/>
    <mergeCell ref="N9:N40"/>
    <mergeCell ref="O9:O40"/>
    <mergeCell ref="P9:P40"/>
  </mergeCells>
  <conditionalFormatting sqref="C10:L374">
    <cfRule type="expression" dxfId="6" priority="6">
      <formula>$D10="Samedi"</formula>
    </cfRule>
    <cfRule type="expression" dxfId="5" priority="7">
      <formula>$D10="Dimanche"</formula>
    </cfRule>
  </conditionalFormatting>
  <conditionalFormatting sqref="E10:H374">
    <cfRule type="expression" dxfId="4" priority="1">
      <formula>$D10="Vendredi"</formula>
    </cfRule>
    <cfRule type="expression" dxfId="3" priority="2">
      <formula>$D10="Jeudi"</formula>
    </cfRule>
    <cfRule type="expression" dxfId="2" priority="3">
      <formula>$D10="Mercredi"</formula>
    </cfRule>
    <cfRule type="expression" dxfId="1" priority="4">
      <formula>$D10="Mardi"</formula>
    </cfRule>
    <cfRule type="expression" dxfId="0" priority="5">
      <formula>$D10="Lundi"</formula>
    </cfRule>
  </conditionalFormatting>
  <dataValidations count="2">
    <dataValidation type="date" allowBlank="1" showInputMessage="1" showErrorMessage="1" sqref="C5:C6" xr:uid="{93436265-2BA5-4DE1-9A80-6ACB74B764D2}">
      <formula1>1</formula1>
      <formula2>2921942</formula2>
    </dataValidation>
    <dataValidation type="time" allowBlank="1" showInputMessage="1" showErrorMessage="1" sqref="E10:H374" xr:uid="{44043237-3327-4309-990A-E6987C3CEDBE}">
      <formula1>0</formula1>
      <formula2>0.999305555555556</formula2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BE96A-402C-4467-B39F-54F4A4E03252}">
  <dimension ref="A1:WO389"/>
  <sheetViews>
    <sheetView zoomScale="70" zoomScaleNormal="70" workbookViewId="0">
      <selection activeCell="K15" sqref="K15"/>
    </sheetView>
  </sheetViews>
  <sheetFormatPr baseColWidth="10" defaultColWidth="18.36328125" defaultRowHeight="12.75" x14ac:dyDescent="0.2"/>
  <cols>
    <col min="1" max="1" width="7.54296875" style="1" customWidth="1"/>
    <col min="2" max="2" width="6.54296875" style="1" customWidth="1"/>
    <col min="3" max="3" width="9.26953125" style="2" customWidth="1"/>
    <col min="4" max="4" width="9.36328125" style="2" customWidth="1"/>
    <col min="5" max="8" width="9.26953125" style="3" customWidth="1"/>
    <col min="9" max="9" width="9.26953125" style="5" customWidth="1"/>
    <col min="10" max="10" width="11.36328125" style="5" customWidth="1"/>
    <col min="11" max="11" width="11.36328125" style="6" customWidth="1"/>
    <col min="12" max="12" width="9.26953125" style="7" customWidth="1"/>
    <col min="13" max="13" width="9.08984375" style="8" customWidth="1"/>
    <col min="14" max="14" width="8.08984375" style="9" customWidth="1"/>
    <col min="15" max="15" width="8.08984375" style="1" customWidth="1"/>
    <col min="16" max="16" width="9.81640625" style="1" customWidth="1"/>
    <col min="17" max="16384" width="18.36328125" style="1"/>
  </cols>
  <sheetData>
    <row r="1" spans="1:613" x14ac:dyDescent="0.2">
      <c r="E1" s="3" t="s">
        <v>0</v>
      </c>
      <c r="F1" s="4">
        <v>0.31666666666666665</v>
      </c>
    </row>
    <row r="2" spans="1:613" ht="6" customHeight="1" x14ac:dyDescent="0.2"/>
    <row r="3" spans="1:613" ht="6" customHeight="1" x14ac:dyDescent="0.2"/>
    <row r="4" spans="1:613" ht="21" customHeight="1" x14ac:dyDescent="0.2">
      <c r="A4" s="10"/>
      <c r="B4" s="10"/>
    </row>
    <row r="5" spans="1:613" ht="15" customHeight="1" x14ac:dyDescent="0.2">
      <c r="B5" s="1" t="s">
        <v>35</v>
      </c>
      <c r="C5" s="11">
        <v>44562</v>
      </c>
      <c r="E5" s="12"/>
    </row>
    <row r="6" spans="1:613" ht="15" customHeight="1" x14ac:dyDescent="0.2">
      <c r="B6" s="1" t="s">
        <v>36</v>
      </c>
      <c r="C6" s="11">
        <v>44926</v>
      </c>
      <c r="D6" s="13"/>
      <c r="E6" s="12"/>
      <c r="F6" s="13"/>
      <c r="G6" s="13"/>
      <c r="H6" s="13"/>
      <c r="I6" s="14"/>
      <c r="J6" s="14"/>
      <c r="K6" s="15"/>
      <c r="M6" s="16"/>
      <c r="N6" s="17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  <c r="HZ6" s="18"/>
      <c r="IA6" s="18"/>
      <c r="IB6" s="18"/>
      <c r="IC6" s="18"/>
      <c r="ID6" s="18"/>
      <c r="IE6" s="18"/>
      <c r="IF6" s="18"/>
      <c r="IG6" s="18"/>
      <c r="IH6" s="18"/>
      <c r="II6" s="18"/>
      <c r="IJ6" s="18"/>
      <c r="IK6" s="18"/>
      <c r="IL6" s="18"/>
      <c r="IM6" s="18"/>
      <c r="IN6" s="18"/>
      <c r="IO6" s="18"/>
      <c r="IP6" s="18"/>
      <c r="IQ6" s="18"/>
      <c r="IR6" s="18"/>
      <c r="IS6" s="18"/>
      <c r="IT6" s="18"/>
      <c r="IU6" s="18"/>
      <c r="IV6" s="18"/>
      <c r="IW6" s="18"/>
      <c r="IX6" s="18"/>
      <c r="IY6" s="18"/>
      <c r="IZ6" s="18"/>
      <c r="JA6" s="18"/>
      <c r="JB6" s="18"/>
      <c r="JC6" s="18"/>
      <c r="JD6" s="18"/>
      <c r="JE6" s="18"/>
      <c r="JF6" s="18"/>
      <c r="JG6" s="18"/>
      <c r="JH6" s="18"/>
      <c r="JI6" s="18"/>
      <c r="JJ6" s="18"/>
      <c r="JK6" s="18"/>
      <c r="JL6" s="18"/>
      <c r="JM6" s="18"/>
      <c r="JN6" s="18"/>
      <c r="JO6" s="18"/>
      <c r="JP6" s="18"/>
      <c r="JQ6" s="18"/>
      <c r="JR6" s="18"/>
      <c r="JS6" s="18"/>
      <c r="JT6" s="18"/>
      <c r="JU6" s="18"/>
      <c r="JV6" s="18"/>
      <c r="JW6" s="18"/>
      <c r="JX6" s="18"/>
      <c r="JY6" s="18"/>
      <c r="JZ6" s="18"/>
      <c r="KA6" s="18"/>
      <c r="KB6" s="18"/>
      <c r="KC6" s="18"/>
      <c r="KD6" s="18"/>
      <c r="KE6" s="18"/>
      <c r="KF6" s="18"/>
      <c r="KG6" s="18"/>
      <c r="KH6" s="18"/>
      <c r="KI6" s="18"/>
      <c r="KJ6" s="18"/>
      <c r="KK6" s="18"/>
      <c r="KL6" s="18"/>
      <c r="KM6" s="18"/>
      <c r="KN6" s="18"/>
      <c r="KO6" s="18"/>
      <c r="KP6" s="18"/>
      <c r="KQ6" s="18"/>
      <c r="KR6" s="18"/>
      <c r="KS6" s="18"/>
      <c r="KT6" s="18"/>
      <c r="KU6" s="18"/>
      <c r="KV6" s="18"/>
      <c r="KW6" s="18"/>
      <c r="KX6" s="18"/>
      <c r="KY6" s="18"/>
      <c r="KZ6" s="18"/>
      <c r="LA6" s="18"/>
      <c r="LB6" s="18"/>
      <c r="LC6" s="18"/>
      <c r="LD6" s="18"/>
      <c r="LE6" s="18"/>
      <c r="LF6" s="18"/>
      <c r="LG6" s="18"/>
      <c r="LH6" s="18"/>
      <c r="LI6" s="18"/>
      <c r="LJ6" s="18"/>
      <c r="LK6" s="18"/>
      <c r="LL6" s="18"/>
      <c r="LM6" s="18"/>
      <c r="LN6" s="18"/>
      <c r="LO6" s="18"/>
      <c r="LP6" s="18"/>
      <c r="LQ6" s="18"/>
      <c r="LR6" s="18"/>
      <c r="LS6" s="18"/>
      <c r="LT6" s="18"/>
      <c r="LU6" s="18"/>
      <c r="LV6" s="18"/>
      <c r="LW6" s="18"/>
      <c r="LX6" s="18"/>
      <c r="LY6" s="18"/>
      <c r="LZ6" s="18"/>
      <c r="MA6" s="18"/>
      <c r="MB6" s="18"/>
      <c r="MC6" s="18"/>
      <c r="MD6" s="18"/>
      <c r="ME6" s="18"/>
      <c r="MF6" s="18"/>
      <c r="MG6" s="18"/>
      <c r="MH6" s="18"/>
      <c r="MI6" s="18"/>
      <c r="MJ6" s="18"/>
      <c r="MK6" s="18"/>
      <c r="ML6" s="18"/>
      <c r="MM6" s="18"/>
      <c r="MN6" s="18"/>
      <c r="MO6" s="18"/>
      <c r="MP6" s="18"/>
      <c r="MQ6" s="18"/>
      <c r="MR6" s="18"/>
      <c r="MS6" s="18"/>
      <c r="MT6" s="18"/>
      <c r="MU6" s="18"/>
      <c r="MV6" s="18"/>
      <c r="MW6" s="18"/>
      <c r="MX6" s="18"/>
      <c r="MY6" s="18"/>
      <c r="MZ6" s="18"/>
      <c r="NA6" s="18"/>
      <c r="NB6" s="18"/>
      <c r="NC6" s="18"/>
      <c r="ND6" s="18"/>
      <c r="NE6" s="18"/>
      <c r="NF6" s="18"/>
      <c r="NG6" s="18"/>
      <c r="NH6" s="18"/>
      <c r="NI6" s="18"/>
      <c r="NJ6" s="18"/>
      <c r="NK6" s="18"/>
      <c r="NL6" s="18"/>
      <c r="NM6" s="18"/>
      <c r="NN6" s="18"/>
      <c r="NO6" s="18"/>
      <c r="NP6" s="18"/>
      <c r="NQ6" s="18"/>
      <c r="NR6" s="18"/>
      <c r="NS6" s="18"/>
      <c r="NT6" s="18"/>
      <c r="NU6" s="18"/>
      <c r="NV6" s="18"/>
      <c r="NW6" s="18"/>
      <c r="NX6" s="18"/>
      <c r="NY6" s="18"/>
      <c r="NZ6" s="18"/>
      <c r="OA6" s="18"/>
      <c r="OB6" s="18"/>
      <c r="OC6" s="18"/>
      <c r="OD6" s="18"/>
      <c r="OE6" s="18"/>
      <c r="OF6" s="18"/>
      <c r="OG6" s="18"/>
      <c r="OH6" s="18"/>
      <c r="OI6" s="18"/>
      <c r="OJ6" s="18"/>
      <c r="OK6" s="18"/>
      <c r="OL6" s="18"/>
      <c r="OM6" s="18"/>
      <c r="ON6" s="18"/>
      <c r="OO6" s="18"/>
      <c r="OP6" s="18"/>
      <c r="OQ6" s="18"/>
      <c r="OR6" s="18"/>
      <c r="OS6" s="18"/>
      <c r="OT6" s="18"/>
      <c r="OU6" s="18"/>
      <c r="OV6" s="18"/>
      <c r="OW6" s="18"/>
      <c r="OX6" s="18"/>
      <c r="OY6" s="18"/>
      <c r="OZ6" s="18"/>
      <c r="PA6" s="18"/>
      <c r="PB6" s="18"/>
      <c r="PC6" s="18"/>
      <c r="PD6" s="18"/>
      <c r="PE6" s="18"/>
      <c r="PF6" s="18"/>
      <c r="PG6" s="18"/>
      <c r="PH6" s="18"/>
      <c r="PI6" s="18"/>
      <c r="PJ6" s="18"/>
      <c r="PK6" s="18"/>
      <c r="PL6" s="18"/>
      <c r="PM6" s="18"/>
      <c r="PN6" s="18"/>
      <c r="PO6" s="18"/>
      <c r="PP6" s="18"/>
      <c r="PQ6" s="18"/>
      <c r="PR6" s="18"/>
      <c r="PS6" s="18"/>
      <c r="PT6" s="18"/>
      <c r="PU6" s="18"/>
      <c r="PV6" s="18"/>
      <c r="PW6" s="18"/>
      <c r="PX6" s="18"/>
      <c r="PY6" s="18"/>
      <c r="PZ6" s="18"/>
      <c r="QA6" s="18"/>
      <c r="QB6" s="18"/>
      <c r="QC6" s="18"/>
      <c r="QD6" s="18"/>
      <c r="QE6" s="18"/>
      <c r="QF6" s="18"/>
      <c r="QG6" s="18"/>
      <c r="QH6" s="18"/>
      <c r="QI6" s="18"/>
      <c r="QJ6" s="18"/>
      <c r="QK6" s="18"/>
      <c r="QL6" s="18"/>
      <c r="QM6" s="18"/>
      <c r="QN6" s="18"/>
      <c r="QO6" s="18"/>
      <c r="QP6" s="18"/>
      <c r="QQ6" s="18"/>
      <c r="QR6" s="18"/>
      <c r="QS6" s="18"/>
      <c r="QT6" s="18"/>
      <c r="QU6" s="18"/>
      <c r="QV6" s="18"/>
      <c r="QW6" s="18"/>
      <c r="QX6" s="18"/>
      <c r="QY6" s="18"/>
      <c r="QZ6" s="18"/>
      <c r="RA6" s="18"/>
      <c r="RB6" s="18"/>
      <c r="RC6" s="18"/>
      <c r="RD6" s="18"/>
      <c r="RE6" s="18"/>
      <c r="RF6" s="18"/>
      <c r="RG6" s="18"/>
      <c r="RH6" s="18"/>
      <c r="RI6" s="18"/>
      <c r="RJ6" s="18"/>
      <c r="RK6" s="18"/>
      <c r="RL6" s="18"/>
      <c r="RM6" s="18"/>
      <c r="RN6" s="18"/>
      <c r="RO6" s="18"/>
      <c r="RP6" s="18"/>
      <c r="RQ6" s="18"/>
      <c r="RR6" s="18"/>
      <c r="RS6" s="18"/>
      <c r="RT6" s="18"/>
      <c r="RU6" s="18"/>
      <c r="RV6" s="18"/>
      <c r="RW6" s="18"/>
      <c r="RX6" s="18"/>
      <c r="RY6" s="18"/>
      <c r="RZ6" s="18"/>
      <c r="SA6" s="18"/>
      <c r="SB6" s="18"/>
      <c r="SC6" s="18"/>
      <c r="SD6" s="18"/>
      <c r="SE6" s="18"/>
      <c r="SF6" s="18"/>
      <c r="SG6" s="18"/>
      <c r="SH6" s="18"/>
      <c r="SI6" s="18"/>
      <c r="SJ6" s="18"/>
      <c r="SK6" s="18"/>
      <c r="SL6" s="18"/>
      <c r="SM6" s="18"/>
      <c r="SN6" s="18"/>
      <c r="SO6" s="18"/>
      <c r="SP6" s="18"/>
      <c r="SQ6" s="18"/>
      <c r="SR6" s="18"/>
      <c r="SS6" s="18"/>
      <c r="ST6" s="18"/>
      <c r="SU6" s="18"/>
      <c r="SV6" s="18"/>
      <c r="SW6" s="18"/>
      <c r="SX6" s="18"/>
      <c r="SY6" s="18"/>
      <c r="SZ6" s="18"/>
      <c r="TA6" s="18"/>
      <c r="TB6" s="18"/>
      <c r="TC6" s="18"/>
      <c r="TD6" s="18"/>
      <c r="TE6" s="18"/>
      <c r="TF6" s="18"/>
      <c r="TG6" s="18"/>
      <c r="TH6" s="18"/>
      <c r="TI6" s="18"/>
      <c r="TJ6" s="18"/>
      <c r="TK6" s="18"/>
      <c r="TL6" s="18"/>
      <c r="TM6" s="18"/>
      <c r="TN6" s="18"/>
      <c r="TO6" s="18"/>
      <c r="TP6" s="18"/>
      <c r="TQ6" s="18"/>
      <c r="TR6" s="18"/>
      <c r="TS6" s="18"/>
      <c r="TT6" s="18"/>
      <c r="TU6" s="18"/>
      <c r="TV6" s="18"/>
      <c r="TW6" s="18"/>
      <c r="TX6" s="18"/>
      <c r="TY6" s="18"/>
      <c r="TZ6" s="18"/>
      <c r="UA6" s="18"/>
      <c r="UB6" s="18"/>
      <c r="UC6" s="18"/>
      <c r="UD6" s="18"/>
      <c r="UE6" s="18"/>
      <c r="UF6" s="18"/>
      <c r="UG6" s="18"/>
      <c r="UH6" s="18"/>
      <c r="UI6" s="18"/>
      <c r="UJ6" s="18"/>
      <c r="UK6" s="18"/>
      <c r="UL6" s="18"/>
      <c r="UM6" s="18"/>
      <c r="UN6" s="18"/>
      <c r="UO6" s="18"/>
      <c r="UP6" s="18"/>
      <c r="UQ6" s="18"/>
      <c r="UR6" s="18"/>
      <c r="US6" s="18"/>
      <c r="UT6" s="18"/>
      <c r="UU6" s="18"/>
      <c r="UV6" s="18"/>
      <c r="UW6" s="18"/>
      <c r="UX6" s="18"/>
      <c r="UY6" s="18"/>
      <c r="UZ6" s="18"/>
      <c r="VA6" s="18"/>
      <c r="VB6" s="18"/>
      <c r="VC6" s="18"/>
      <c r="VD6" s="18"/>
      <c r="VE6" s="18"/>
      <c r="VF6" s="18"/>
      <c r="VG6" s="18"/>
      <c r="VH6" s="18"/>
      <c r="VI6" s="18"/>
      <c r="VJ6" s="18"/>
      <c r="VK6" s="18"/>
      <c r="VL6" s="18"/>
      <c r="VM6" s="18"/>
      <c r="VN6" s="18"/>
      <c r="VO6" s="18"/>
      <c r="VP6" s="18"/>
      <c r="VQ6" s="18"/>
      <c r="VR6" s="18"/>
      <c r="VS6" s="18"/>
      <c r="VT6" s="18"/>
      <c r="VU6" s="18"/>
      <c r="VV6" s="18"/>
      <c r="VW6" s="18"/>
      <c r="VX6" s="18"/>
      <c r="VY6" s="18"/>
      <c r="VZ6" s="18"/>
      <c r="WA6" s="18"/>
      <c r="WB6" s="18"/>
      <c r="WC6" s="18"/>
      <c r="WD6" s="18"/>
      <c r="WE6" s="18"/>
      <c r="WF6" s="18"/>
      <c r="WG6" s="18"/>
      <c r="WH6" s="18"/>
      <c r="WI6" s="18"/>
      <c r="WJ6" s="18"/>
      <c r="WK6" s="18"/>
      <c r="WL6" s="18"/>
      <c r="WM6" s="18"/>
      <c r="WN6" s="18"/>
      <c r="WO6" s="18"/>
    </row>
    <row r="7" spans="1:613" ht="18" customHeight="1" x14ac:dyDescent="0.2">
      <c r="I7" s="19" t="s">
        <v>1</v>
      </c>
      <c r="J7" s="19"/>
      <c r="K7" s="20"/>
      <c r="L7" s="19"/>
    </row>
    <row r="8" spans="1:613" ht="24" customHeight="1" x14ac:dyDescent="0.2">
      <c r="E8" s="21" t="s">
        <v>2</v>
      </c>
      <c r="F8" s="22"/>
      <c r="G8" s="23" t="s">
        <v>3</v>
      </c>
      <c r="H8" s="24"/>
      <c r="I8" s="25" t="s">
        <v>4</v>
      </c>
      <c r="J8" s="25" t="s">
        <v>5</v>
      </c>
      <c r="K8" s="26" t="s">
        <v>6</v>
      </c>
      <c r="L8" s="27" t="s">
        <v>7</v>
      </c>
      <c r="M8" s="8" t="s">
        <v>31</v>
      </c>
      <c r="N8" s="9" t="s">
        <v>32</v>
      </c>
      <c r="O8" s="1" t="s">
        <v>33</v>
      </c>
      <c r="P8" s="1" t="s">
        <v>34</v>
      </c>
      <c r="T8" s="1">
        <v>1</v>
      </c>
      <c r="U8" s="1" t="s">
        <v>8</v>
      </c>
    </row>
    <row r="9" spans="1:613" ht="21.75" customHeight="1" x14ac:dyDescent="0.2">
      <c r="A9" s="3" t="s">
        <v>9</v>
      </c>
      <c r="B9" s="3" t="s">
        <v>10</v>
      </c>
      <c r="E9" s="28" t="s">
        <v>11</v>
      </c>
      <c r="F9" s="29" t="s">
        <v>12</v>
      </c>
      <c r="G9" s="28" t="s">
        <v>11</v>
      </c>
      <c r="H9" s="29" t="s">
        <v>12</v>
      </c>
      <c r="I9" s="25"/>
      <c r="J9" s="25"/>
      <c r="K9" s="26"/>
      <c r="L9" s="27"/>
      <c r="M9" s="45" cm="1">
        <f t="array" ref="M9">IF(A10="Janvier",SUM(J12:J16+J19:J23+J26:J30+J33:J37+J40))*24</f>
        <v>2.0000000000000302</v>
      </c>
      <c r="N9" s="41"/>
      <c r="O9" s="42"/>
      <c r="P9" s="42"/>
      <c r="T9" s="1">
        <v>2</v>
      </c>
      <c r="U9" s="1" t="s">
        <v>13</v>
      </c>
    </row>
    <row r="10" spans="1:613" x14ac:dyDescent="0.2">
      <c r="A10" s="39" t="str">
        <f>VLOOKUP(MONTH($C10),$T$8:$U$19,2,0)</f>
        <v>JANVIER</v>
      </c>
      <c r="B10" s="38">
        <f>WEEKNUM(C10,2)</f>
        <v>1</v>
      </c>
      <c r="C10" s="30">
        <f>$C$5</f>
        <v>44562</v>
      </c>
      <c r="D10" s="31" t="str">
        <f>VLOOKUP(WEEKDAY($C10),$T$21:$U$27,2,0)</f>
        <v>Samedi</v>
      </c>
      <c r="E10" s="32"/>
      <c r="F10" s="32"/>
      <c r="G10" s="32"/>
      <c r="H10" s="33"/>
      <c r="I10" s="34" t="str">
        <f>IF(F10-E10+(H10-G10)=0,"",F10-E10+(H10-G10))</f>
        <v/>
      </c>
      <c r="J10" s="34"/>
      <c r="K10" s="35"/>
      <c r="L10" s="36" t="str">
        <f>IF(D10="Dimanche",SUM(I4:I10),"")</f>
        <v/>
      </c>
      <c r="M10" s="45"/>
      <c r="N10" s="41"/>
      <c r="O10" s="42"/>
      <c r="P10" s="42"/>
      <c r="T10" s="1">
        <v>3</v>
      </c>
      <c r="U10" s="1" t="s">
        <v>14</v>
      </c>
    </row>
    <row r="11" spans="1:613" x14ac:dyDescent="0.2">
      <c r="A11" s="39"/>
      <c r="B11" s="38"/>
      <c r="C11" s="30">
        <f t="shared" ref="C11:C74" si="0">IF(ISERROR(IF((C10+1)&lt;=$C$6,(C10+1),"")),"",IF((C10+1)&lt;=$C$6,(C10+1),""))</f>
        <v>44563</v>
      </c>
      <c r="D11" s="37" t="str">
        <f>IF(ISERROR(VLOOKUP(WEEKDAY($C11),$T$21:$U$27,2,0)),"",VLOOKUP(WEEKDAY($C11),$T$21:$U$27,2,0))</f>
        <v>Dimanche</v>
      </c>
      <c r="E11" s="32"/>
      <c r="F11" s="32"/>
      <c r="G11" s="32"/>
      <c r="H11" s="33"/>
      <c r="I11" s="34" t="str">
        <f t="shared" ref="I11:I74" si="1">IF(F11-E11+(H11-G11)=0,"",F11-E11+(H11-G11))</f>
        <v/>
      </c>
      <c r="J11" s="34"/>
      <c r="K11" s="35"/>
      <c r="L11" s="36">
        <f>IF(D11="Dimanche",SUM(I5:I11),"")</f>
        <v>0</v>
      </c>
      <c r="M11" s="45"/>
      <c r="N11" s="41"/>
      <c r="O11" s="42"/>
      <c r="P11" s="42"/>
      <c r="T11" s="1">
        <v>4</v>
      </c>
      <c r="U11" s="1" t="s">
        <v>15</v>
      </c>
    </row>
    <row r="12" spans="1:613" x14ac:dyDescent="0.2">
      <c r="A12" s="39"/>
      <c r="B12" s="38">
        <f t="shared" ref="B11:B74" si="2">WEEKNUM(C12,2)</f>
        <v>2</v>
      </c>
      <c r="C12" s="30">
        <f t="shared" si="0"/>
        <v>44564</v>
      </c>
      <c r="D12" s="37" t="str">
        <f>IF(ISERROR(VLOOKUP(WEEKDAY($C12),$T$21:$U$27,2,0)),"",VLOOKUP(WEEKDAY($C12),$T$21:$U$27,2,0))</f>
        <v>Lundi</v>
      </c>
      <c r="E12" s="32">
        <v>0.33333333333333331</v>
      </c>
      <c r="F12" s="32">
        <v>0.51250000000000007</v>
      </c>
      <c r="G12" s="32">
        <v>0.53680555555555554</v>
      </c>
      <c r="H12" s="33">
        <v>0.69513888888888886</v>
      </c>
      <c r="I12" s="34">
        <f t="shared" si="1"/>
        <v>0.33750000000000008</v>
      </c>
      <c r="J12" s="34">
        <f t="shared" ref="J12:J75" si="3">IF(I12-$F$1&gt;0,I12-$F$1,0)</f>
        <v>2.0833333333333426E-2</v>
      </c>
      <c r="K12" s="35"/>
      <c r="L12" s="36"/>
      <c r="M12" s="45"/>
      <c r="N12" s="41"/>
      <c r="O12" s="42"/>
      <c r="P12" s="42"/>
      <c r="T12" s="1">
        <v>5</v>
      </c>
      <c r="U12" s="1" t="s">
        <v>16</v>
      </c>
    </row>
    <row r="13" spans="1:613" x14ac:dyDescent="0.2">
      <c r="A13" s="39"/>
      <c r="B13" s="38"/>
      <c r="C13" s="30">
        <f t="shared" si="0"/>
        <v>44565</v>
      </c>
      <c r="D13" s="37" t="str">
        <f>IF(ISERROR(VLOOKUP(WEEKDAY($C13),$T$21:$U$27,2,0)),"",VLOOKUP(WEEKDAY($C13),$T$21:$U$27,2,0))</f>
        <v>Mardi</v>
      </c>
      <c r="E13" s="32">
        <v>0.33333333333333331</v>
      </c>
      <c r="F13" s="32">
        <v>0.51250000000000007</v>
      </c>
      <c r="G13" s="32">
        <v>0.53680555555555554</v>
      </c>
      <c r="H13" s="33">
        <v>0.69513888888888886</v>
      </c>
      <c r="I13" s="34">
        <f t="shared" si="1"/>
        <v>0.33750000000000008</v>
      </c>
      <c r="J13" s="34">
        <f t="shared" si="3"/>
        <v>2.0833333333333426E-2</v>
      </c>
      <c r="K13" s="35"/>
      <c r="L13" s="36"/>
      <c r="M13" s="45"/>
      <c r="N13" s="41"/>
      <c r="O13" s="42"/>
      <c r="P13" s="42"/>
      <c r="T13" s="1">
        <v>6</v>
      </c>
      <c r="U13" s="1" t="s">
        <v>17</v>
      </c>
    </row>
    <row r="14" spans="1:613" x14ac:dyDescent="0.2">
      <c r="A14" s="39"/>
      <c r="B14" s="38"/>
      <c r="C14" s="30">
        <f t="shared" si="0"/>
        <v>44566</v>
      </c>
      <c r="D14" s="37" t="str">
        <f>IF(ISERROR(VLOOKUP(WEEKDAY($C14),$T$21:$U$27,2,0)),"",VLOOKUP(WEEKDAY($C14),$T$21:$U$27,2,0))</f>
        <v>Mercredi</v>
      </c>
      <c r="E14" s="32">
        <v>0.35416666666666669</v>
      </c>
      <c r="F14" s="32">
        <v>0.51250000000000007</v>
      </c>
      <c r="G14" s="32">
        <v>0.53680555555555554</v>
      </c>
      <c r="H14" s="33">
        <v>0.69513888888888886</v>
      </c>
      <c r="I14" s="34">
        <f t="shared" si="1"/>
        <v>0.31666666666666671</v>
      </c>
      <c r="J14" s="34">
        <f t="shared" si="3"/>
        <v>5.5511151231257827E-17</v>
      </c>
      <c r="K14" s="35"/>
      <c r="L14" s="36"/>
      <c r="M14" s="45"/>
      <c r="N14" s="41"/>
      <c r="O14" s="42"/>
      <c r="P14" s="42"/>
      <c r="T14" s="1">
        <v>7</v>
      </c>
      <c r="U14" s="1" t="s">
        <v>18</v>
      </c>
    </row>
    <row r="15" spans="1:613" x14ac:dyDescent="0.2">
      <c r="A15" s="39"/>
      <c r="B15" s="38"/>
      <c r="C15" s="30">
        <f t="shared" si="0"/>
        <v>44567</v>
      </c>
      <c r="D15" s="37" t="str">
        <f>IF(ISERROR(VLOOKUP(WEEKDAY($C15),$T$21:$U$27,2,0)),"",VLOOKUP(WEEKDAY($C15),$T$21:$U$27,2,0))</f>
        <v>Jeudi</v>
      </c>
      <c r="E15" s="32">
        <v>0.33333333333333331</v>
      </c>
      <c r="F15" s="32">
        <v>0.51250000000000007</v>
      </c>
      <c r="G15" s="32">
        <v>0.53680555555555554</v>
      </c>
      <c r="H15" s="33">
        <v>0.69513888888888886</v>
      </c>
      <c r="I15" s="34">
        <f t="shared" si="1"/>
        <v>0.33750000000000008</v>
      </c>
      <c r="J15" s="34">
        <f t="shared" si="3"/>
        <v>2.0833333333333426E-2</v>
      </c>
      <c r="K15" s="35"/>
      <c r="L15" s="36"/>
      <c r="M15" s="45"/>
      <c r="N15" s="41"/>
      <c r="O15" s="42"/>
      <c r="P15" s="42"/>
      <c r="T15" s="1">
        <v>8</v>
      </c>
      <c r="U15" s="1" t="s">
        <v>19</v>
      </c>
    </row>
    <row r="16" spans="1:613" x14ac:dyDescent="0.2">
      <c r="A16" s="39"/>
      <c r="B16" s="38"/>
      <c r="C16" s="30">
        <f t="shared" si="0"/>
        <v>44568</v>
      </c>
      <c r="D16" s="37" t="str">
        <f>IF(ISERROR(VLOOKUP(WEEKDAY($C16),$T$21:$U$27,2,0)),"",VLOOKUP(WEEKDAY($C16),$T$21:$U$27,2,0))</f>
        <v>Vendredi</v>
      </c>
      <c r="E16" s="32">
        <v>0.33333333333333331</v>
      </c>
      <c r="F16" s="32">
        <v>0.51250000000000007</v>
      </c>
      <c r="G16" s="32">
        <v>0.53680555555555554</v>
      </c>
      <c r="H16" s="33">
        <v>0.69513888888888886</v>
      </c>
      <c r="I16" s="34">
        <f t="shared" si="1"/>
        <v>0.33750000000000008</v>
      </c>
      <c r="J16" s="34">
        <f t="shared" si="3"/>
        <v>2.0833333333333426E-2</v>
      </c>
      <c r="K16" s="35"/>
      <c r="L16" s="36"/>
      <c r="M16" s="45"/>
      <c r="N16" s="41"/>
      <c r="O16" s="42"/>
      <c r="P16" s="42"/>
      <c r="T16" s="1">
        <v>9</v>
      </c>
      <c r="U16" s="1" t="s">
        <v>20</v>
      </c>
    </row>
    <row r="17" spans="1:21" x14ac:dyDescent="0.2">
      <c r="A17" s="39"/>
      <c r="B17" s="38"/>
      <c r="C17" s="30">
        <f t="shared" si="0"/>
        <v>44569</v>
      </c>
      <c r="D17" s="37" t="str">
        <f>IF(ISERROR(VLOOKUP(WEEKDAY($C17),$T$21:$U$27,2,0)),"",VLOOKUP(WEEKDAY($C17),$T$21:$U$27,2,0))</f>
        <v>Samedi</v>
      </c>
      <c r="E17" s="32"/>
      <c r="F17" s="32"/>
      <c r="G17" s="32"/>
      <c r="H17" s="33"/>
      <c r="I17" s="34"/>
      <c r="J17" s="34"/>
      <c r="K17" s="35"/>
      <c r="L17" s="36"/>
      <c r="M17" s="45"/>
      <c r="N17" s="41"/>
      <c r="O17" s="42"/>
      <c r="P17" s="42"/>
      <c r="T17" s="1">
        <v>10</v>
      </c>
      <c r="U17" s="1" t="s">
        <v>21</v>
      </c>
    </row>
    <row r="18" spans="1:21" x14ac:dyDescent="0.2">
      <c r="A18" s="39"/>
      <c r="B18" s="38"/>
      <c r="C18" s="30">
        <f t="shared" si="0"/>
        <v>44570</v>
      </c>
      <c r="D18" s="37" t="str">
        <f>IF(ISERROR(VLOOKUP(WEEKDAY($C18),$T$21:$U$27,2,0)),"",VLOOKUP(WEEKDAY($C18),$T$21:$U$27,2,0))</f>
        <v>Dimanche</v>
      </c>
      <c r="E18" s="32"/>
      <c r="F18" s="32"/>
      <c r="G18" s="32"/>
      <c r="H18" s="33"/>
      <c r="I18" s="34"/>
      <c r="J18" s="34">
        <f>IF(D18="Dimanche",SUM(J12:J16),"")</f>
        <v>8.3333333333333759E-2</v>
      </c>
      <c r="K18" s="35"/>
      <c r="L18" s="36">
        <f>IF(D18="Dimanche",SUM(I12:I18),"")</f>
        <v>1.6666666666666672</v>
      </c>
      <c r="M18" s="45"/>
      <c r="N18" s="41"/>
      <c r="O18" s="42"/>
      <c r="P18" s="42"/>
      <c r="T18" s="1">
        <v>11</v>
      </c>
      <c r="U18" s="1" t="s">
        <v>22</v>
      </c>
    </row>
    <row r="19" spans="1:21" x14ac:dyDescent="0.2">
      <c r="A19" s="39"/>
      <c r="B19" s="38">
        <f t="shared" si="2"/>
        <v>3</v>
      </c>
      <c r="C19" s="30">
        <f t="shared" si="0"/>
        <v>44571</v>
      </c>
      <c r="D19" s="37" t="str">
        <f>IF(ISERROR(VLOOKUP(WEEKDAY($C19),$T$21:$U$27,2,0)),"",VLOOKUP(WEEKDAY($C19),$T$21:$U$27,2,0))</f>
        <v>Lundi</v>
      </c>
      <c r="E19" s="32">
        <v>0.35416666666666669</v>
      </c>
      <c r="F19" s="32">
        <v>0.51250000000000007</v>
      </c>
      <c r="G19" s="32">
        <v>0.53680555555555554</v>
      </c>
      <c r="H19" s="33">
        <v>0.69513888888888886</v>
      </c>
      <c r="I19" s="34">
        <f t="shared" ref="I19:I25" si="4">IF(F19-E19+(H19-G19)=0,"",F19-E19+(H19-G19))</f>
        <v>0.31666666666666671</v>
      </c>
      <c r="J19" s="34">
        <f t="shared" ref="J19:J25" si="5">IF(I19-$F$1&gt;0,I19-$F$1,0)</f>
        <v>5.5511151231257827E-17</v>
      </c>
      <c r="K19" s="35"/>
      <c r="L19" s="36"/>
      <c r="M19" s="45"/>
      <c r="N19" s="41"/>
      <c r="O19" s="42"/>
      <c r="P19" s="42"/>
      <c r="T19" s="1">
        <v>12</v>
      </c>
      <c r="U19" s="1" t="s">
        <v>23</v>
      </c>
    </row>
    <row r="20" spans="1:21" x14ac:dyDescent="0.2">
      <c r="A20" s="39"/>
      <c r="B20" s="38"/>
      <c r="C20" s="30">
        <f t="shared" si="0"/>
        <v>44572</v>
      </c>
      <c r="D20" s="37" t="str">
        <f>IF(ISERROR(VLOOKUP(WEEKDAY($C20),$T$21:$U$27,2,0)),"",VLOOKUP(WEEKDAY($C20),$T$21:$U$27,2,0))</f>
        <v>Mardi</v>
      </c>
      <c r="E20" s="32">
        <v>0.35416666666666669</v>
      </c>
      <c r="F20" s="32">
        <v>0.51250000000000007</v>
      </c>
      <c r="G20" s="32">
        <v>0.53680555555555554</v>
      </c>
      <c r="H20" s="33">
        <v>0.69513888888888886</v>
      </c>
      <c r="I20" s="34">
        <f t="shared" si="4"/>
        <v>0.31666666666666671</v>
      </c>
      <c r="J20" s="34">
        <f t="shared" si="5"/>
        <v>5.5511151231257827E-17</v>
      </c>
      <c r="K20" s="35"/>
      <c r="L20" s="36"/>
      <c r="M20" s="45"/>
      <c r="N20" s="41"/>
      <c r="O20" s="42"/>
      <c r="P20" s="42"/>
    </row>
    <row r="21" spans="1:21" x14ac:dyDescent="0.2">
      <c r="A21" s="39"/>
      <c r="B21" s="38"/>
      <c r="C21" s="30">
        <f t="shared" si="0"/>
        <v>44573</v>
      </c>
      <c r="D21" s="37" t="str">
        <f>IF(ISERROR(VLOOKUP(WEEKDAY($C21),$T$21:$U$27,2,0)),"",VLOOKUP(WEEKDAY($C21),$T$21:$U$27,2,0))</f>
        <v>Mercredi</v>
      </c>
      <c r="E21" s="32">
        <v>0.35416666666666669</v>
      </c>
      <c r="F21" s="32">
        <v>0.51250000000000007</v>
      </c>
      <c r="G21" s="32">
        <v>0.53680555555555554</v>
      </c>
      <c r="H21" s="33">
        <v>0.69513888888888886</v>
      </c>
      <c r="I21" s="34">
        <f t="shared" si="4"/>
        <v>0.31666666666666671</v>
      </c>
      <c r="J21" s="34">
        <f t="shared" si="5"/>
        <v>5.5511151231257827E-17</v>
      </c>
      <c r="K21" s="35"/>
      <c r="L21" s="36"/>
      <c r="M21" s="45"/>
      <c r="N21" s="41"/>
      <c r="O21" s="42"/>
      <c r="P21" s="42"/>
      <c r="T21" s="1">
        <v>1</v>
      </c>
      <c r="U21" s="1" t="s">
        <v>24</v>
      </c>
    </row>
    <row r="22" spans="1:21" x14ac:dyDescent="0.2">
      <c r="A22" s="39"/>
      <c r="B22" s="38"/>
      <c r="C22" s="30">
        <f t="shared" si="0"/>
        <v>44574</v>
      </c>
      <c r="D22" s="37" t="str">
        <f>IF(ISERROR(VLOOKUP(WEEKDAY($C22),$T$21:$U$27,2,0)),"",VLOOKUP(WEEKDAY($C22),$T$21:$U$27,2,0))</f>
        <v>Jeudi</v>
      </c>
      <c r="E22" s="32">
        <v>0.35416666666666669</v>
      </c>
      <c r="F22" s="32">
        <v>0.51250000000000007</v>
      </c>
      <c r="G22" s="32">
        <v>0.53680555555555554</v>
      </c>
      <c r="H22" s="33">
        <v>0.69513888888888886</v>
      </c>
      <c r="I22" s="34">
        <f t="shared" si="4"/>
        <v>0.31666666666666671</v>
      </c>
      <c r="J22" s="34">
        <f t="shared" si="5"/>
        <v>5.5511151231257827E-17</v>
      </c>
      <c r="K22" s="35"/>
      <c r="L22" s="36"/>
      <c r="M22" s="45"/>
      <c r="N22" s="41"/>
      <c r="O22" s="42"/>
      <c r="P22" s="42"/>
      <c r="T22" s="1">
        <v>2</v>
      </c>
      <c r="U22" s="1" t="s">
        <v>25</v>
      </c>
    </row>
    <row r="23" spans="1:21" x14ac:dyDescent="0.2">
      <c r="A23" s="39"/>
      <c r="B23" s="38"/>
      <c r="C23" s="30">
        <f t="shared" si="0"/>
        <v>44575</v>
      </c>
      <c r="D23" s="37" t="str">
        <f>IF(ISERROR(VLOOKUP(WEEKDAY($C23),$T$21:$U$27,2,0)),"",VLOOKUP(WEEKDAY($C23),$T$21:$U$27,2,0))</f>
        <v>Vendredi</v>
      </c>
      <c r="E23" s="32">
        <v>0.35416666666666669</v>
      </c>
      <c r="F23" s="32">
        <v>0.51250000000000007</v>
      </c>
      <c r="G23" s="32">
        <v>0.53680555555555554</v>
      </c>
      <c r="H23" s="33">
        <v>0.69513888888888886</v>
      </c>
      <c r="I23" s="34">
        <f t="shared" si="4"/>
        <v>0.31666666666666671</v>
      </c>
      <c r="J23" s="34">
        <f t="shared" si="5"/>
        <v>5.5511151231257827E-17</v>
      </c>
      <c r="K23" s="35"/>
      <c r="L23" s="36"/>
      <c r="M23" s="45"/>
      <c r="N23" s="41"/>
      <c r="O23" s="42"/>
      <c r="P23" s="42"/>
      <c r="T23" s="1">
        <v>3</v>
      </c>
      <c r="U23" s="1" t="s">
        <v>26</v>
      </c>
    </row>
    <row r="24" spans="1:21" x14ac:dyDescent="0.2">
      <c r="A24" s="39"/>
      <c r="B24" s="38"/>
      <c r="C24" s="30">
        <f t="shared" si="0"/>
        <v>44576</v>
      </c>
      <c r="D24" s="37" t="str">
        <f>IF(ISERROR(VLOOKUP(WEEKDAY($C24),$T$21:$U$27,2,0)),"",VLOOKUP(WEEKDAY($C24),$T$21:$U$27,2,0))</f>
        <v>Samedi</v>
      </c>
      <c r="E24" s="32"/>
      <c r="F24" s="32"/>
      <c r="G24" s="32"/>
      <c r="H24" s="33"/>
      <c r="I24" s="34"/>
      <c r="J24" s="34"/>
      <c r="K24" s="35"/>
      <c r="L24" s="36"/>
      <c r="M24" s="45"/>
      <c r="N24" s="41"/>
      <c r="O24" s="42"/>
      <c r="P24" s="42"/>
      <c r="T24" s="1">
        <v>4</v>
      </c>
      <c r="U24" s="1" t="s">
        <v>27</v>
      </c>
    </row>
    <row r="25" spans="1:21" x14ac:dyDescent="0.2">
      <c r="A25" s="39"/>
      <c r="B25" s="38"/>
      <c r="C25" s="30">
        <f t="shared" si="0"/>
        <v>44577</v>
      </c>
      <c r="D25" s="37" t="str">
        <f>IF(ISERROR(VLOOKUP(WEEKDAY($C25),$T$21:$U$27,2,0)),"",VLOOKUP(WEEKDAY($C25),$T$21:$U$27,2,0))</f>
        <v>Dimanche</v>
      </c>
      <c r="E25" s="32"/>
      <c r="F25" s="32"/>
      <c r="G25" s="32"/>
      <c r="H25" s="33"/>
      <c r="I25" s="34"/>
      <c r="J25" s="34">
        <f>IF(D25="Dimanche",SUM(J19:J23),"")</f>
        <v>2.7755575615628914E-16</v>
      </c>
      <c r="K25" s="35"/>
      <c r="L25" s="36">
        <f>IF(D25="Dimanche",SUM(I19:I25),"")</f>
        <v>1.5833333333333335</v>
      </c>
      <c r="M25" s="45"/>
      <c r="N25" s="41"/>
      <c r="O25" s="42"/>
      <c r="P25" s="42"/>
      <c r="T25" s="1">
        <v>5</v>
      </c>
      <c r="U25" s="1" t="s">
        <v>28</v>
      </c>
    </row>
    <row r="26" spans="1:21" x14ac:dyDescent="0.2">
      <c r="A26" s="39"/>
      <c r="B26" s="38">
        <f t="shared" si="2"/>
        <v>4</v>
      </c>
      <c r="C26" s="30">
        <f t="shared" si="0"/>
        <v>44578</v>
      </c>
      <c r="D26" s="37" t="str">
        <f>IF(ISERROR(VLOOKUP(WEEKDAY($C26),$T$21:$U$27,2,0)),"",VLOOKUP(WEEKDAY($C26),$T$21:$U$27,2,0))</f>
        <v>Lundi</v>
      </c>
      <c r="E26" s="32">
        <v>0.35416666666666669</v>
      </c>
      <c r="F26" s="32">
        <v>0.51250000000000007</v>
      </c>
      <c r="G26" s="32">
        <v>0.53680555555555554</v>
      </c>
      <c r="H26" s="33">
        <v>0.69513888888888886</v>
      </c>
      <c r="I26" s="34">
        <f t="shared" ref="I26:I32" si="6">IF(F26-E26+(H26-G26)=0,"",F26-E26+(H26-G26))</f>
        <v>0.31666666666666671</v>
      </c>
      <c r="J26" s="34">
        <f t="shared" ref="J26:J32" si="7">IF(I26-$F$1&gt;0,I26-$F$1,0)</f>
        <v>5.5511151231257827E-17</v>
      </c>
      <c r="K26" s="35"/>
      <c r="L26" s="36"/>
      <c r="M26" s="45"/>
      <c r="N26" s="41"/>
      <c r="O26" s="42"/>
      <c r="P26" s="42"/>
      <c r="T26" s="1">
        <v>6</v>
      </c>
      <c r="U26" s="1" t="s">
        <v>29</v>
      </c>
    </row>
    <row r="27" spans="1:21" x14ac:dyDescent="0.2">
      <c r="A27" s="39"/>
      <c r="B27" s="38"/>
      <c r="C27" s="30">
        <f t="shared" si="0"/>
        <v>44579</v>
      </c>
      <c r="D27" s="37" t="str">
        <f>IF(ISERROR(VLOOKUP(WEEKDAY($C27),$T$21:$U$27,2,0)),"",VLOOKUP(WEEKDAY($C27),$T$21:$U$27,2,0))</f>
        <v>Mardi</v>
      </c>
      <c r="E27" s="32">
        <v>0.35416666666666669</v>
      </c>
      <c r="F27" s="32">
        <v>0.51250000000000007</v>
      </c>
      <c r="G27" s="32">
        <v>0.53680555555555554</v>
      </c>
      <c r="H27" s="33">
        <v>0.69513888888888886</v>
      </c>
      <c r="I27" s="34">
        <f t="shared" si="6"/>
        <v>0.31666666666666671</v>
      </c>
      <c r="J27" s="34">
        <f t="shared" si="7"/>
        <v>5.5511151231257827E-17</v>
      </c>
      <c r="K27" s="35"/>
      <c r="L27" s="36"/>
      <c r="M27" s="45"/>
      <c r="N27" s="41"/>
      <c r="O27" s="42"/>
      <c r="P27" s="42"/>
      <c r="T27" s="1">
        <v>7</v>
      </c>
      <c r="U27" s="1" t="s">
        <v>30</v>
      </c>
    </row>
    <row r="28" spans="1:21" x14ac:dyDescent="0.2">
      <c r="A28" s="39"/>
      <c r="B28" s="38"/>
      <c r="C28" s="30">
        <f t="shared" si="0"/>
        <v>44580</v>
      </c>
      <c r="D28" s="37" t="str">
        <f>IF(ISERROR(VLOOKUP(WEEKDAY($C28),$T$21:$U$27,2,0)),"",VLOOKUP(WEEKDAY($C28),$T$21:$U$27,2,0))</f>
        <v>Mercredi</v>
      </c>
      <c r="E28" s="32">
        <v>0.35416666666666669</v>
      </c>
      <c r="F28" s="32">
        <v>0.51250000000000007</v>
      </c>
      <c r="G28" s="32">
        <v>0.53680555555555554</v>
      </c>
      <c r="H28" s="33">
        <v>0.69513888888888886</v>
      </c>
      <c r="I28" s="34">
        <f t="shared" si="6"/>
        <v>0.31666666666666671</v>
      </c>
      <c r="J28" s="34">
        <f t="shared" si="7"/>
        <v>5.5511151231257827E-17</v>
      </c>
      <c r="K28" s="35"/>
      <c r="L28" s="36"/>
      <c r="M28" s="45"/>
      <c r="N28" s="41"/>
      <c r="O28" s="42"/>
      <c r="P28" s="42"/>
    </row>
    <row r="29" spans="1:21" x14ac:dyDescent="0.2">
      <c r="A29" s="39"/>
      <c r="B29" s="38"/>
      <c r="C29" s="30">
        <f t="shared" si="0"/>
        <v>44581</v>
      </c>
      <c r="D29" s="37" t="str">
        <f>IF(ISERROR(VLOOKUP(WEEKDAY($C29),$T$21:$U$27,2,0)),"",VLOOKUP(WEEKDAY($C29),$T$21:$U$27,2,0))</f>
        <v>Jeudi</v>
      </c>
      <c r="E29" s="32">
        <v>0.35416666666666669</v>
      </c>
      <c r="F29" s="32">
        <v>0.51250000000000007</v>
      </c>
      <c r="G29" s="32">
        <v>0.53680555555555554</v>
      </c>
      <c r="H29" s="33">
        <v>0.69513888888888886</v>
      </c>
      <c r="I29" s="34">
        <f t="shared" si="6"/>
        <v>0.31666666666666671</v>
      </c>
      <c r="J29" s="34">
        <f t="shared" si="7"/>
        <v>5.5511151231257827E-17</v>
      </c>
      <c r="K29" s="35"/>
      <c r="L29" s="36"/>
      <c r="M29" s="45"/>
      <c r="N29" s="41"/>
      <c r="O29" s="42"/>
      <c r="P29" s="42"/>
    </row>
    <row r="30" spans="1:21" x14ac:dyDescent="0.2">
      <c r="A30" s="39"/>
      <c r="B30" s="38"/>
      <c r="C30" s="30">
        <f t="shared" si="0"/>
        <v>44582</v>
      </c>
      <c r="D30" s="37" t="str">
        <f>IF(ISERROR(VLOOKUP(WEEKDAY($C30),$T$21:$U$27,2,0)),"",VLOOKUP(WEEKDAY($C30),$T$21:$U$27,2,0))</f>
        <v>Vendredi</v>
      </c>
      <c r="E30" s="32">
        <v>0.35416666666666669</v>
      </c>
      <c r="F30" s="32">
        <v>0.51250000000000007</v>
      </c>
      <c r="G30" s="32">
        <v>0.53680555555555554</v>
      </c>
      <c r="H30" s="33">
        <v>0.69513888888888886</v>
      </c>
      <c r="I30" s="34">
        <f t="shared" si="6"/>
        <v>0.31666666666666671</v>
      </c>
      <c r="J30" s="34">
        <f t="shared" si="7"/>
        <v>5.5511151231257827E-17</v>
      </c>
      <c r="K30" s="35"/>
      <c r="L30" s="36"/>
      <c r="M30" s="45"/>
      <c r="N30" s="41"/>
      <c r="O30" s="42"/>
      <c r="P30" s="42"/>
    </row>
    <row r="31" spans="1:21" x14ac:dyDescent="0.2">
      <c r="A31" s="39"/>
      <c r="B31" s="38"/>
      <c r="C31" s="30">
        <f t="shared" si="0"/>
        <v>44583</v>
      </c>
      <c r="D31" s="37" t="str">
        <f>IF(ISERROR(VLOOKUP(WEEKDAY($C31),$T$21:$U$27,2,0)),"",VLOOKUP(WEEKDAY($C31),$T$21:$U$27,2,0))</f>
        <v>Samedi</v>
      </c>
      <c r="E31" s="32"/>
      <c r="F31" s="32"/>
      <c r="G31" s="32"/>
      <c r="H31" s="33"/>
      <c r="I31" s="34"/>
      <c r="J31" s="34"/>
      <c r="K31" s="35"/>
      <c r="L31" s="36"/>
      <c r="M31" s="45"/>
      <c r="N31" s="41"/>
      <c r="O31" s="42"/>
      <c r="P31" s="42"/>
    </row>
    <row r="32" spans="1:21" x14ac:dyDescent="0.2">
      <c r="A32" s="39"/>
      <c r="B32" s="38"/>
      <c r="C32" s="30">
        <f t="shared" si="0"/>
        <v>44584</v>
      </c>
      <c r="D32" s="37" t="str">
        <f>IF(ISERROR(VLOOKUP(WEEKDAY($C32),$T$21:$U$27,2,0)),"",VLOOKUP(WEEKDAY($C32),$T$21:$U$27,2,0))</f>
        <v>Dimanche</v>
      </c>
      <c r="E32" s="32"/>
      <c r="F32" s="32"/>
      <c r="G32" s="32"/>
      <c r="H32" s="33"/>
      <c r="I32" s="34"/>
      <c r="J32" s="34">
        <f>IF(D32="Dimanche",SUM(J26:J30),"")</f>
        <v>2.7755575615628914E-16</v>
      </c>
      <c r="K32" s="35"/>
      <c r="L32" s="36">
        <f>IF(D32="Dimanche",SUM(I26:I32),"")</f>
        <v>1.5833333333333335</v>
      </c>
      <c r="M32" s="45"/>
      <c r="N32" s="41"/>
      <c r="O32" s="42"/>
      <c r="P32" s="42"/>
    </row>
    <row r="33" spans="1:16" x14ac:dyDescent="0.2">
      <c r="A33" s="39"/>
      <c r="B33" s="38">
        <f t="shared" si="2"/>
        <v>5</v>
      </c>
      <c r="C33" s="30">
        <f t="shared" si="0"/>
        <v>44585</v>
      </c>
      <c r="D33" s="37" t="str">
        <f>IF(ISERROR(VLOOKUP(WEEKDAY($C33),$T$21:$U$27,2,0)),"",VLOOKUP(WEEKDAY($C33),$T$21:$U$27,2,0))</f>
        <v>Lundi</v>
      </c>
      <c r="E33" s="32">
        <v>0.35416666666666669</v>
      </c>
      <c r="F33" s="32">
        <v>0.51250000000000007</v>
      </c>
      <c r="G33" s="32">
        <v>0.53680555555555554</v>
      </c>
      <c r="H33" s="33">
        <v>0.69513888888888886</v>
      </c>
      <c r="I33" s="34">
        <f t="shared" ref="I33:I39" si="8">IF(F33-E33+(H33-G33)=0,"",F33-E33+(H33-G33))</f>
        <v>0.31666666666666671</v>
      </c>
      <c r="J33" s="34">
        <f t="shared" ref="J33:J39" si="9">IF(I33-$F$1&gt;0,I33-$F$1,0)</f>
        <v>5.5511151231257827E-17</v>
      </c>
      <c r="K33" s="35"/>
      <c r="L33" s="36"/>
      <c r="M33" s="45"/>
      <c r="N33" s="41"/>
      <c r="O33" s="42"/>
      <c r="P33" s="42"/>
    </row>
    <row r="34" spans="1:16" x14ac:dyDescent="0.2">
      <c r="A34" s="39"/>
      <c r="B34" s="38"/>
      <c r="C34" s="30">
        <f t="shared" si="0"/>
        <v>44586</v>
      </c>
      <c r="D34" s="37" t="str">
        <f>IF(ISERROR(VLOOKUP(WEEKDAY($C34),$T$21:$U$27,2,0)),"",VLOOKUP(WEEKDAY($C34),$T$21:$U$27,2,0))</f>
        <v>Mardi</v>
      </c>
      <c r="E34" s="32">
        <v>0.35416666666666669</v>
      </c>
      <c r="F34" s="32">
        <v>0.51250000000000007</v>
      </c>
      <c r="G34" s="32">
        <v>0.53680555555555554</v>
      </c>
      <c r="H34" s="33">
        <v>0.69513888888888886</v>
      </c>
      <c r="I34" s="34">
        <f t="shared" si="8"/>
        <v>0.31666666666666671</v>
      </c>
      <c r="J34" s="34">
        <f t="shared" si="9"/>
        <v>5.5511151231257827E-17</v>
      </c>
      <c r="K34" s="35"/>
      <c r="L34" s="36"/>
      <c r="M34" s="45"/>
      <c r="N34" s="41"/>
      <c r="O34" s="42"/>
      <c r="P34" s="42"/>
    </row>
    <row r="35" spans="1:16" x14ac:dyDescent="0.2">
      <c r="A35" s="39"/>
      <c r="B35" s="38"/>
      <c r="C35" s="30">
        <f t="shared" si="0"/>
        <v>44587</v>
      </c>
      <c r="D35" s="37" t="str">
        <f>IF(ISERROR(VLOOKUP(WEEKDAY($C35),$T$21:$U$27,2,0)),"",VLOOKUP(WEEKDAY($C35),$T$21:$U$27,2,0))</f>
        <v>Mercredi</v>
      </c>
      <c r="E35" s="32">
        <v>0.35416666666666669</v>
      </c>
      <c r="F35" s="32">
        <v>0.51250000000000007</v>
      </c>
      <c r="G35" s="32">
        <v>0.53680555555555554</v>
      </c>
      <c r="H35" s="33">
        <v>0.69513888888888886</v>
      </c>
      <c r="I35" s="34">
        <f t="shared" si="8"/>
        <v>0.31666666666666671</v>
      </c>
      <c r="J35" s="34">
        <f t="shared" si="9"/>
        <v>5.5511151231257827E-17</v>
      </c>
      <c r="K35" s="35"/>
      <c r="L35" s="36"/>
      <c r="M35" s="45"/>
      <c r="N35" s="41"/>
      <c r="O35" s="42"/>
      <c r="P35" s="42"/>
    </row>
    <row r="36" spans="1:16" x14ac:dyDescent="0.2">
      <c r="A36" s="39"/>
      <c r="B36" s="38"/>
      <c r="C36" s="30">
        <f t="shared" si="0"/>
        <v>44588</v>
      </c>
      <c r="D36" s="37" t="str">
        <f>IF(ISERROR(VLOOKUP(WEEKDAY($C36),$T$21:$U$27,2,0)),"",VLOOKUP(WEEKDAY($C36),$T$21:$U$27,2,0))</f>
        <v>Jeudi</v>
      </c>
      <c r="E36" s="32">
        <v>0.35416666666666669</v>
      </c>
      <c r="F36" s="32">
        <v>0.51250000000000007</v>
      </c>
      <c r="G36" s="32">
        <v>0.53680555555555554</v>
      </c>
      <c r="H36" s="33">
        <v>0.69513888888888886</v>
      </c>
      <c r="I36" s="34">
        <f t="shared" si="8"/>
        <v>0.31666666666666671</v>
      </c>
      <c r="J36" s="34">
        <f t="shared" si="9"/>
        <v>5.5511151231257827E-17</v>
      </c>
      <c r="K36" s="35"/>
      <c r="L36" s="36"/>
      <c r="M36" s="45"/>
      <c r="N36" s="41"/>
      <c r="O36" s="42"/>
      <c r="P36" s="42"/>
    </row>
    <row r="37" spans="1:16" x14ac:dyDescent="0.2">
      <c r="A37" s="39"/>
      <c r="B37" s="38"/>
      <c r="C37" s="30">
        <f t="shared" si="0"/>
        <v>44589</v>
      </c>
      <c r="D37" s="37" t="str">
        <f>IF(ISERROR(VLOOKUP(WEEKDAY($C37),$T$21:$U$27,2,0)),"",VLOOKUP(WEEKDAY($C37),$T$21:$U$27,2,0))</f>
        <v>Vendredi</v>
      </c>
      <c r="E37" s="32">
        <v>0.35416666666666669</v>
      </c>
      <c r="F37" s="32">
        <v>0.51250000000000007</v>
      </c>
      <c r="G37" s="32">
        <v>0.53680555555555554</v>
      </c>
      <c r="H37" s="33">
        <v>0.69513888888888886</v>
      </c>
      <c r="I37" s="34">
        <f t="shared" si="8"/>
        <v>0.31666666666666671</v>
      </c>
      <c r="J37" s="34">
        <f t="shared" si="9"/>
        <v>5.5511151231257827E-17</v>
      </c>
      <c r="K37" s="35"/>
      <c r="L37" s="36"/>
      <c r="M37" s="45"/>
      <c r="N37" s="41"/>
      <c r="O37" s="42"/>
      <c r="P37" s="42"/>
    </row>
    <row r="38" spans="1:16" x14ac:dyDescent="0.2">
      <c r="A38" s="39"/>
      <c r="B38" s="38"/>
      <c r="C38" s="30">
        <f t="shared" si="0"/>
        <v>44590</v>
      </c>
      <c r="D38" s="37" t="str">
        <f>IF(ISERROR(VLOOKUP(WEEKDAY($C38),$T$21:$U$27,2,0)),"",VLOOKUP(WEEKDAY($C38),$T$21:$U$27,2,0))</f>
        <v>Samedi</v>
      </c>
      <c r="E38" s="32"/>
      <c r="F38" s="32"/>
      <c r="G38" s="32"/>
      <c r="H38" s="33"/>
      <c r="I38" s="34"/>
      <c r="J38" s="34"/>
      <c r="K38" s="35"/>
      <c r="L38" s="36"/>
      <c r="M38" s="45"/>
      <c r="N38" s="41"/>
      <c r="O38" s="42"/>
      <c r="P38" s="42"/>
    </row>
    <row r="39" spans="1:16" x14ac:dyDescent="0.2">
      <c r="A39" s="39"/>
      <c r="B39" s="38"/>
      <c r="C39" s="30">
        <f t="shared" si="0"/>
        <v>44591</v>
      </c>
      <c r="D39" s="37" t="str">
        <f>IF(ISERROR(VLOOKUP(WEEKDAY($C39),$T$21:$U$27,2,0)),"",VLOOKUP(WEEKDAY($C39),$T$21:$U$27,2,0))</f>
        <v>Dimanche</v>
      </c>
      <c r="E39" s="32"/>
      <c r="F39" s="32"/>
      <c r="G39" s="32"/>
      <c r="H39" s="33"/>
      <c r="I39" s="34"/>
      <c r="J39" s="34">
        <f>IF(D39="Dimanche",SUM(J33:J37),"")</f>
        <v>2.7755575615628914E-16</v>
      </c>
      <c r="K39" s="35"/>
      <c r="L39" s="36">
        <f>IF(D39="Dimanche",SUM(I33:I39),"")</f>
        <v>1.5833333333333335</v>
      </c>
      <c r="M39" s="45"/>
      <c r="N39" s="41"/>
      <c r="O39" s="42"/>
      <c r="P39" s="42"/>
    </row>
    <row r="40" spans="1:16" x14ac:dyDescent="0.2">
      <c r="A40" s="39"/>
      <c r="B40" s="38">
        <f t="shared" si="2"/>
        <v>6</v>
      </c>
      <c r="C40" s="30">
        <f t="shared" si="0"/>
        <v>44592</v>
      </c>
      <c r="D40" s="37" t="str">
        <f t="shared" ref="D40:D103" si="10">IF(ISERROR(VLOOKUP(WEEKDAY($C40),$T$21:$U$27,2,0)),"",VLOOKUP(WEEKDAY($C40),$T$21:$U$27,2,0))</f>
        <v>Lundi</v>
      </c>
      <c r="E40" s="32">
        <v>0.35416666666666702</v>
      </c>
      <c r="F40" s="32">
        <v>0.51249999999999996</v>
      </c>
      <c r="G40" s="32">
        <v>0.53680555555555598</v>
      </c>
      <c r="H40" s="33">
        <v>0.69513888888888897</v>
      </c>
      <c r="I40" s="34">
        <f t="shared" ref="I40:I103" si="11">IF(F40-E40+(H40-G40)=0,"",F40-E40+(H40-G40))</f>
        <v>0.31666666666666593</v>
      </c>
      <c r="J40" s="34">
        <f t="shared" ref="J40:J103" si="12">IF(I40-$F$1&gt;0,I40-$F$1,0)</f>
        <v>0</v>
      </c>
      <c r="K40" s="35"/>
      <c r="L40" s="36"/>
      <c r="M40" s="45"/>
      <c r="N40" s="41"/>
      <c r="O40" s="42"/>
      <c r="P40" s="42"/>
    </row>
    <row r="41" spans="1:16" x14ac:dyDescent="0.2">
      <c r="A41" s="39" t="str">
        <f t="shared" ref="A11:A74" si="13">VLOOKUP(MONTH($C41),$T$8:$U$19,2,0)</f>
        <v>FEVRIER</v>
      </c>
      <c r="B41" s="38"/>
      <c r="C41" s="30">
        <f t="shared" si="0"/>
        <v>44593</v>
      </c>
      <c r="D41" s="37" t="str">
        <f t="shared" si="10"/>
        <v>Mardi</v>
      </c>
      <c r="E41" s="32">
        <v>0.35416666666666702</v>
      </c>
      <c r="F41" s="32">
        <v>0.51249999999999996</v>
      </c>
      <c r="G41" s="32">
        <v>0.53680555555555598</v>
      </c>
      <c r="H41" s="33">
        <v>0.69513888888888897</v>
      </c>
      <c r="I41" s="34">
        <f t="shared" si="11"/>
        <v>0.31666666666666593</v>
      </c>
      <c r="J41" s="34">
        <f t="shared" si="12"/>
        <v>0</v>
      </c>
      <c r="K41" s="35"/>
      <c r="L41" s="36"/>
      <c r="M41" s="40">
        <f>IF(A41="Fevrier",SUM(J41:J68),"")</f>
        <v>0</v>
      </c>
      <c r="N41" s="41"/>
      <c r="O41" s="41"/>
      <c r="P41" s="41"/>
    </row>
    <row r="42" spans="1:16" x14ac:dyDescent="0.2">
      <c r="A42" s="39"/>
      <c r="B42" s="38"/>
      <c r="C42" s="30">
        <f t="shared" si="0"/>
        <v>44594</v>
      </c>
      <c r="D42" s="37" t="str">
        <f t="shared" si="10"/>
        <v>Mercredi</v>
      </c>
      <c r="E42" s="32">
        <v>0.35416666666666702</v>
      </c>
      <c r="F42" s="32">
        <v>0.51249999999999996</v>
      </c>
      <c r="G42" s="32">
        <v>0.53680555555555598</v>
      </c>
      <c r="H42" s="33">
        <v>0.69513888888888897</v>
      </c>
      <c r="I42" s="34">
        <f t="shared" si="11"/>
        <v>0.31666666666666593</v>
      </c>
      <c r="J42" s="34">
        <f t="shared" si="12"/>
        <v>0</v>
      </c>
      <c r="K42" s="35"/>
      <c r="L42" s="36"/>
      <c r="M42" s="40"/>
      <c r="N42" s="41"/>
      <c r="O42" s="41"/>
      <c r="P42" s="41"/>
    </row>
    <row r="43" spans="1:16" x14ac:dyDescent="0.2">
      <c r="A43" s="39"/>
      <c r="B43" s="38"/>
      <c r="C43" s="30">
        <f t="shared" si="0"/>
        <v>44595</v>
      </c>
      <c r="D43" s="37" t="str">
        <f t="shared" si="10"/>
        <v>Jeudi</v>
      </c>
      <c r="E43" s="32">
        <v>0.35416666666666702</v>
      </c>
      <c r="F43" s="32">
        <v>0.51249999999999996</v>
      </c>
      <c r="G43" s="32">
        <v>0.53680555555555598</v>
      </c>
      <c r="H43" s="33">
        <v>0.69513888888888897</v>
      </c>
      <c r="I43" s="34">
        <f t="shared" si="11"/>
        <v>0.31666666666666593</v>
      </c>
      <c r="J43" s="34">
        <f t="shared" si="12"/>
        <v>0</v>
      </c>
      <c r="K43" s="35"/>
      <c r="L43" s="36"/>
      <c r="M43" s="40"/>
      <c r="N43" s="41"/>
      <c r="O43" s="41"/>
      <c r="P43" s="41"/>
    </row>
    <row r="44" spans="1:16" x14ac:dyDescent="0.2">
      <c r="A44" s="39"/>
      <c r="B44" s="38"/>
      <c r="C44" s="30">
        <f t="shared" si="0"/>
        <v>44596</v>
      </c>
      <c r="D44" s="37" t="str">
        <f t="shared" si="10"/>
        <v>Vendredi</v>
      </c>
      <c r="E44" s="32">
        <v>0.35416666666666702</v>
      </c>
      <c r="F44" s="32">
        <v>0.51249999999999996</v>
      </c>
      <c r="G44" s="32">
        <v>0.53680555555555598</v>
      </c>
      <c r="H44" s="33">
        <v>0.69513888888888897</v>
      </c>
      <c r="I44" s="34">
        <f t="shared" si="11"/>
        <v>0.31666666666666593</v>
      </c>
      <c r="J44" s="34">
        <f t="shared" si="12"/>
        <v>0</v>
      </c>
      <c r="K44" s="35"/>
      <c r="L44" s="36"/>
      <c r="M44" s="40"/>
      <c r="N44" s="41"/>
      <c r="O44" s="41"/>
      <c r="P44" s="41"/>
    </row>
    <row r="45" spans="1:16" x14ac:dyDescent="0.2">
      <c r="A45" s="39"/>
      <c r="B45" s="38"/>
      <c r="C45" s="30">
        <f t="shared" si="0"/>
        <v>44597</v>
      </c>
      <c r="D45" s="37" t="str">
        <f t="shared" si="10"/>
        <v>Samedi</v>
      </c>
      <c r="E45" s="32"/>
      <c r="F45" s="32"/>
      <c r="G45" s="32"/>
      <c r="H45" s="33"/>
      <c r="I45" s="34"/>
      <c r="J45" s="34"/>
      <c r="K45" s="35"/>
      <c r="L45" s="36"/>
      <c r="M45" s="40"/>
      <c r="N45" s="41"/>
      <c r="O45" s="41"/>
      <c r="P45" s="41"/>
    </row>
    <row r="46" spans="1:16" x14ac:dyDescent="0.2">
      <c r="A46" s="39"/>
      <c r="B46" s="38"/>
      <c r="C46" s="30">
        <f t="shared" si="0"/>
        <v>44598</v>
      </c>
      <c r="D46" s="37" t="str">
        <f t="shared" si="10"/>
        <v>Dimanche</v>
      </c>
      <c r="E46" s="32"/>
      <c r="F46" s="32"/>
      <c r="G46" s="32"/>
      <c r="H46" s="33"/>
      <c r="I46" s="34"/>
      <c r="J46" s="34">
        <f t="shared" ref="J46" si="14">IF(D46="Dimanche",SUM(J40:J44),"")</f>
        <v>0</v>
      </c>
      <c r="K46" s="35"/>
      <c r="L46" s="36">
        <f t="shared" ref="L46" si="15">IF(D46="Dimanche",SUM(I40:I46),"")</f>
        <v>1.5833333333333297</v>
      </c>
      <c r="M46" s="40"/>
      <c r="N46" s="41"/>
      <c r="O46" s="41"/>
      <c r="P46" s="41"/>
    </row>
    <row r="47" spans="1:16" x14ac:dyDescent="0.2">
      <c r="A47" s="39"/>
      <c r="B47" s="38">
        <f t="shared" si="2"/>
        <v>7</v>
      </c>
      <c r="C47" s="30">
        <f t="shared" si="0"/>
        <v>44599</v>
      </c>
      <c r="D47" s="37" t="str">
        <f t="shared" si="10"/>
        <v>Lundi</v>
      </c>
      <c r="E47" s="32">
        <v>0.35416666666666702</v>
      </c>
      <c r="F47" s="32">
        <v>0.51249999999999996</v>
      </c>
      <c r="G47" s="32">
        <v>0.53680555555555598</v>
      </c>
      <c r="H47" s="33">
        <v>0.69513888888888897</v>
      </c>
      <c r="I47" s="34">
        <f t="shared" ref="I47:I110" si="16">IF(F47-E47+(H47-G47)=0,"",F47-E47+(H47-G47))</f>
        <v>0.31666666666666593</v>
      </c>
      <c r="J47" s="34">
        <f t="shared" ref="J47:J110" si="17">IF(I47-$F$1&gt;0,I47-$F$1,0)</f>
        <v>0</v>
      </c>
      <c r="K47" s="35"/>
      <c r="L47" s="36"/>
      <c r="M47" s="40"/>
      <c r="N47" s="41"/>
      <c r="O47" s="41"/>
      <c r="P47" s="41"/>
    </row>
    <row r="48" spans="1:16" x14ac:dyDescent="0.2">
      <c r="A48" s="39"/>
      <c r="B48" s="38"/>
      <c r="C48" s="30">
        <f t="shared" si="0"/>
        <v>44600</v>
      </c>
      <c r="D48" s="37" t="str">
        <f t="shared" si="10"/>
        <v>Mardi</v>
      </c>
      <c r="E48" s="32">
        <v>0.35416666666666702</v>
      </c>
      <c r="F48" s="32">
        <v>0.51249999999999996</v>
      </c>
      <c r="G48" s="32">
        <v>0.53680555555555598</v>
      </c>
      <c r="H48" s="33">
        <v>0.69513888888888897</v>
      </c>
      <c r="I48" s="34">
        <f t="shared" si="16"/>
        <v>0.31666666666666593</v>
      </c>
      <c r="J48" s="34">
        <f t="shared" si="17"/>
        <v>0</v>
      </c>
      <c r="K48" s="35"/>
      <c r="L48" s="36"/>
      <c r="M48" s="40"/>
      <c r="N48" s="41"/>
      <c r="O48" s="41"/>
      <c r="P48" s="41"/>
    </row>
    <row r="49" spans="1:16" x14ac:dyDescent="0.2">
      <c r="A49" s="39"/>
      <c r="B49" s="38"/>
      <c r="C49" s="30">
        <f t="shared" si="0"/>
        <v>44601</v>
      </c>
      <c r="D49" s="37" t="str">
        <f t="shared" si="10"/>
        <v>Mercredi</v>
      </c>
      <c r="E49" s="32">
        <v>0.35416666666666702</v>
      </c>
      <c r="F49" s="32">
        <v>0.51249999999999996</v>
      </c>
      <c r="G49" s="32">
        <v>0.53680555555555598</v>
      </c>
      <c r="H49" s="33">
        <v>0.69513888888888897</v>
      </c>
      <c r="I49" s="34">
        <f t="shared" si="16"/>
        <v>0.31666666666666593</v>
      </c>
      <c r="J49" s="34">
        <f t="shared" si="17"/>
        <v>0</v>
      </c>
      <c r="K49" s="35"/>
      <c r="L49" s="36"/>
      <c r="M49" s="40"/>
      <c r="N49" s="41"/>
      <c r="O49" s="41"/>
      <c r="P49" s="41"/>
    </row>
    <row r="50" spans="1:16" x14ac:dyDescent="0.2">
      <c r="A50" s="39"/>
      <c r="B50" s="38"/>
      <c r="C50" s="30">
        <f t="shared" si="0"/>
        <v>44602</v>
      </c>
      <c r="D50" s="37" t="str">
        <f t="shared" si="10"/>
        <v>Jeudi</v>
      </c>
      <c r="E50" s="32">
        <v>0.35416666666666702</v>
      </c>
      <c r="F50" s="32">
        <v>0.51249999999999996</v>
      </c>
      <c r="G50" s="32">
        <v>0.53680555555555598</v>
      </c>
      <c r="H50" s="33">
        <v>0.69513888888888897</v>
      </c>
      <c r="I50" s="34">
        <f t="shared" si="16"/>
        <v>0.31666666666666593</v>
      </c>
      <c r="J50" s="34">
        <f t="shared" si="17"/>
        <v>0</v>
      </c>
      <c r="K50" s="35"/>
      <c r="L50" s="36"/>
      <c r="M50" s="40"/>
      <c r="N50" s="41"/>
      <c r="O50" s="41"/>
      <c r="P50" s="41"/>
    </row>
    <row r="51" spans="1:16" x14ac:dyDescent="0.2">
      <c r="A51" s="39"/>
      <c r="B51" s="38"/>
      <c r="C51" s="30">
        <f t="shared" si="0"/>
        <v>44603</v>
      </c>
      <c r="D51" s="37" t="str">
        <f t="shared" si="10"/>
        <v>Vendredi</v>
      </c>
      <c r="E51" s="32">
        <v>0.35416666666666702</v>
      </c>
      <c r="F51" s="32">
        <v>0.51249999999999996</v>
      </c>
      <c r="G51" s="32">
        <v>0.53680555555555598</v>
      </c>
      <c r="H51" s="33">
        <v>0.69513888888888897</v>
      </c>
      <c r="I51" s="34">
        <f t="shared" si="16"/>
        <v>0.31666666666666593</v>
      </c>
      <c r="J51" s="34">
        <f t="shared" si="17"/>
        <v>0</v>
      </c>
      <c r="K51" s="35"/>
      <c r="L51" s="36"/>
      <c r="M51" s="40"/>
      <c r="N51" s="41"/>
      <c r="O51" s="41"/>
      <c r="P51" s="41"/>
    </row>
    <row r="52" spans="1:16" x14ac:dyDescent="0.2">
      <c r="A52" s="39"/>
      <c r="B52" s="38"/>
      <c r="C52" s="30">
        <f t="shared" si="0"/>
        <v>44604</v>
      </c>
      <c r="D52" s="37" t="str">
        <f t="shared" si="10"/>
        <v>Samedi</v>
      </c>
      <c r="E52" s="32"/>
      <c r="F52" s="32"/>
      <c r="G52" s="32"/>
      <c r="H52" s="33"/>
      <c r="I52" s="34"/>
      <c r="J52" s="34"/>
      <c r="K52" s="35"/>
      <c r="L52" s="36"/>
      <c r="M52" s="40"/>
      <c r="N52" s="41"/>
      <c r="O52" s="41"/>
      <c r="P52" s="41"/>
    </row>
    <row r="53" spans="1:16" x14ac:dyDescent="0.2">
      <c r="A53" s="39"/>
      <c r="B53" s="38"/>
      <c r="C53" s="30">
        <f t="shared" si="0"/>
        <v>44605</v>
      </c>
      <c r="D53" s="37" t="str">
        <f t="shared" si="10"/>
        <v>Dimanche</v>
      </c>
      <c r="E53" s="32"/>
      <c r="F53" s="32"/>
      <c r="G53" s="32"/>
      <c r="H53" s="33"/>
      <c r="I53" s="34"/>
      <c r="J53" s="34">
        <f t="shared" ref="J53" si="18">IF(D53="Dimanche",SUM(J47:J51),"")</f>
        <v>0</v>
      </c>
      <c r="K53" s="35"/>
      <c r="L53" s="36">
        <f t="shared" ref="L53" si="19">IF(D53="Dimanche",SUM(I47:I53),"")</f>
        <v>1.5833333333333297</v>
      </c>
      <c r="M53" s="40"/>
      <c r="N53" s="41"/>
      <c r="O53" s="41"/>
      <c r="P53" s="41"/>
    </row>
    <row r="54" spans="1:16" x14ac:dyDescent="0.2">
      <c r="A54" s="39"/>
      <c r="B54" s="38">
        <f t="shared" si="2"/>
        <v>8</v>
      </c>
      <c r="C54" s="30">
        <f t="shared" si="0"/>
        <v>44606</v>
      </c>
      <c r="D54" s="37" t="str">
        <f t="shared" si="10"/>
        <v>Lundi</v>
      </c>
      <c r="E54" s="32">
        <v>0.35416666666666702</v>
      </c>
      <c r="F54" s="32">
        <v>0.51249999999999996</v>
      </c>
      <c r="G54" s="32">
        <v>0.53680555555555598</v>
      </c>
      <c r="H54" s="33">
        <v>0.69513888888888897</v>
      </c>
      <c r="I54" s="34">
        <f t="shared" ref="I54:I117" si="20">IF(F54-E54+(H54-G54)=0,"",F54-E54+(H54-G54))</f>
        <v>0.31666666666666593</v>
      </c>
      <c r="J54" s="34">
        <f t="shared" ref="J54:J117" si="21">IF(I54-$F$1&gt;0,I54-$F$1,0)</f>
        <v>0</v>
      </c>
      <c r="K54" s="35"/>
      <c r="L54" s="36"/>
      <c r="M54" s="40"/>
      <c r="N54" s="41"/>
      <c r="O54" s="41"/>
      <c r="P54" s="41"/>
    </row>
    <row r="55" spans="1:16" x14ac:dyDescent="0.2">
      <c r="A55" s="39"/>
      <c r="B55" s="38"/>
      <c r="C55" s="30">
        <f t="shared" si="0"/>
        <v>44607</v>
      </c>
      <c r="D55" s="37" t="str">
        <f t="shared" si="10"/>
        <v>Mardi</v>
      </c>
      <c r="E55" s="32">
        <v>0.35416666666666702</v>
      </c>
      <c r="F55" s="32">
        <v>0.51249999999999996</v>
      </c>
      <c r="G55" s="32">
        <v>0.53680555555555598</v>
      </c>
      <c r="H55" s="33">
        <v>0.69513888888888897</v>
      </c>
      <c r="I55" s="34">
        <f t="shared" si="20"/>
        <v>0.31666666666666593</v>
      </c>
      <c r="J55" s="34">
        <f t="shared" si="21"/>
        <v>0</v>
      </c>
      <c r="K55" s="35"/>
      <c r="L55" s="36"/>
      <c r="M55" s="40"/>
      <c r="N55" s="41"/>
      <c r="O55" s="41"/>
      <c r="P55" s="41"/>
    </row>
    <row r="56" spans="1:16" x14ac:dyDescent="0.2">
      <c r="A56" s="39"/>
      <c r="B56" s="38"/>
      <c r="C56" s="30">
        <f t="shared" si="0"/>
        <v>44608</v>
      </c>
      <c r="D56" s="37" t="str">
        <f t="shared" si="10"/>
        <v>Mercredi</v>
      </c>
      <c r="E56" s="32">
        <v>0.35416666666666702</v>
      </c>
      <c r="F56" s="32">
        <v>0.51249999999999996</v>
      </c>
      <c r="G56" s="32">
        <v>0.53680555555555598</v>
      </c>
      <c r="H56" s="33">
        <v>0.69513888888888897</v>
      </c>
      <c r="I56" s="34">
        <f t="shared" si="20"/>
        <v>0.31666666666666593</v>
      </c>
      <c r="J56" s="34">
        <f t="shared" si="21"/>
        <v>0</v>
      </c>
      <c r="K56" s="35"/>
      <c r="L56" s="36"/>
      <c r="M56" s="40"/>
      <c r="N56" s="41"/>
      <c r="O56" s="41"/>
      <c r="P56" s="41"/>
    </row>
    <row r="57" spans="1:16" x14ac:dyDescent="0.2">
      <c r="A57" s="39"/>
      <c r="B57" s="38"/>
      <c r="C57" s="30">
        <f t="shared" si="0"/>
        <v>44609</v>
      </c>
      <c r="D57" s="37" t="str">
        <f t="shared" si="10"/>
        <v>Jeudi</v>
      </c>
      <c r="E57" s="32">
        <v>0.35416666666666702</v>
      </c>
      <c r="F57" s="32">
        <v>0.51249999999999996</v>
      </c>
      <c r="G57" s="32">
        <v>0.53680555555555598</v>
      </c>
      <c r="H57" s="33">
        <v>0.69513888888888897</v>
      </c>
      <c r="I57" s="34">
        <f t="shared" si="20"/>
        <v>0.31666666666666593</v>
      </c>
      <c r="J57" s="34">
        <f t="shared" si="21"/>
        <v>0</v>
      </c>
      <c r="K57" s="35"/>
      <c r="L57" s="36"/>
      <c r="M57" s="40"/>
      <c r="N57" s="41"/>
      <c r="O57" s="41"/>
      <c r="P57" s="41"/>
    </row>
    <row r="58" spans="1:16" x14ac:dyDescent="0.2">
      <c r="A58" s="39"/>
      <c r="B58" s="38"/>
      <c r="C58" s="30">
        <f t="shared" si="0"/>
        <v>44610</v>
      </c>
      <c r="D58" s="37" t="str">
        <f t="shared" si="10"/>
        <v>Vendredi</v>
      </c>
      <c r="E58" s="32">
        <v>0.35416666666666702</v>
      </c>
      <c r="F58" s="32">
        <v>0.51249999999999996</v>
      </c>
      <c r="G58" s="32">
        <v>0.53680555555555598</v>
      </c>
      <c r="H58" s="33">
        <v>0.69513888888888897</v>
      </c>
      <c r="I58" s="34">
        <f t="shared" si="20"/>
        <v>0.31666666666666593</v>
      </c>
      <c r="J58" s="34">
        <f t="shared" si="21"/>
        <v>0</v>
      </c>
      <c r="K58" s="35"/>
      <c r="L58" s="36"/>
      <c r="M58" s="40"/>
      <c r="N58" s="41"/>
      <c r="O58" s="41"/>
      <c r="P58" s="41"/>
    </row>
    <row r="59" spans="1:16" x14ac:dyDescent="0.2">
      <c r="A59" s="39"/>
      <c r="B59" s="38"/>
      <c r="C59" s="30">
        <f t="shared" si="0"/>
        <v>44611</v>
      </c>
      <c r="D59" s="37" t="str">
        <f t="shared" si="10"/>
        <v>Samedi</v>
      </c>
      <c r="E59" s="32"/>
      <c r="F59" s="32"/>
      <c r="G59" s="32"/>
      <c r="H59" s="33"/>
      <c r="I59" s="34"/>
      <c r="J59" s="34"/>
      <c r="K59" s="35"/>
      <c r="L59" s="36"/>
      <c r="M59" s="40"/>
      <c r="N59" s="41"/>
      <c r="O59" s="41"/>
      <c r="P59" s="41"/>
    </row>
    <row r="60" spans="1:16" x14ac:dyDescent="0.2">
      <c r="A60" s="39"/>
      <c r="B60" s="38"/>
      <c r="C60" s="30">
        <f t="shared" si="0"/>
        <v>44612</v>
      </c>
      <c r="D60" s="37" t="str">
        <f t="shared" si="10"/>
        <v>Dimanche</v>
      </c>
      <c r="E60" s="32"/>
      <c r="F60" s="32"/>
      <c r="G60" s="32"/>
      <c r="H60" s="33"/>
      <c r="I60" s="34"/>
      <c r="J60" s="34">
        <f t="shared" ref="J60" si="22">IF(D60="Dimanche",SUM(J54:J58),"")</f>
        <v>0</v>
      </c>
      <c r="K60" s="35"/>
      <c r="L60" s="36">
        <f t="shared" ref="L60" si="23">IF(D60="Dimanche",SUM(I54:I60),"")</f>
        <v>1.5833333333333297</v>
      </c>
      <c r="M60" s="40"/>
      <c r="N60" s="41"/>
      <c r="O60" s="41"/>
      <c r="P60" s="41"/>
    </row>
    <row r="61" spans="1:16" x14ac:dyDescent="0.2">
      <c r="A61" s="39"/>
      <c r="B61" s="38">
        <f t="shared" si="2"/>
        <v>9</v>
      </c>
      <c r="C61" s="30">
        <f t="shared" si="0"/>
        <v>44613</v>
      </c>
      <c r="D61" s="37" t="str">
        <f t="shared" si="10"/>
        <v>Lundi</v>
      </c>
      <c r="E61" s="32">
        <v>0.35416666666666702</v>
      </c>
      <c r="F61" s="32">
        <v>0.51249999999999996</v>
      </c>
      <c r="G61" s="32">
        <v>0.53680555555555598</v>
      </c>
      <c r="H61" s="33">
        <v>0.69513888888888897</v>
      </c>
      <c r="I61" s="34">
        <f t="shared" ref="I61:I124" si="24">IF(F61-E61+(H61-G61)=0,"",F61-E61+(H61-G61))</f>
        <v>0.31666666666666593</v>
      </c>
      <c r="J61" s="34">
        <f t="shared" ref="J61:J124" si="25">IF(I61-$F$1&gt;0,I61-$F$1,0)</f>
        <v>0</v>
      </c>
      <c r="K61" s="35"/>
      <c r="L61" s="36"/>
      <c r="M61" s="40"/>
      <c r="N61" s="41"/>
      <c r="O61" s="41"/>
      <c r="P61" s="41"/>
    </row>
    <row r="62" spans="1:16" x14ac:dyDescent="0.2">
      <c r="A62" s="39"/>
      <c r="B62" s="38"/>
      <c r="C62" s="30">
        <f t="shared" si="0"/>
        <v>44614</v>
      </c>
      <c r="D62" s="37" t="str">
        <f t="shared" si="10"/>
        <v>Mardi</v>
      </c>
      <c r="E62" s="32">
        <v>0.35416666666666702</v>
      </c>
      <c r="F62" s="32">
        <v>0.51249999999999996</v>
      </c>
      <c r="G62" s="32">
        <v>0.53680555555555598</v>
      </c>
      <c r="H62" s="33">
        <v>0.69513888888888897</v>
      </c>
      <c r="I62" s="34">
        <f t="shared" si="24"/>
        <v>0.31666666666666593</v>
      </c>
      <c r="J62" s="34">
        <f t="shared" si="25"/>
        <v>0</v>
      </c>
      <c r="K62" s="35"/>
      <c r="L62" s="36"/>
      <c r="M62" s="40"/>
      <c r="N62" s="41"/>
      <c r="O62" s="41"/>
      <c r="P62" s="41"/>
    </row>
    <row r="63" spans="1:16" x14ac:dyDescent="0.2">
      <c r="A63" s="39"/>
      <c r="B63" s="38"/>
      <c r="C63" s="30">
        <f t="shared" si="0"/>
        <v>44615</v>
      </c>
      <c r="D63" s="37" t="str">
        <f t="shared" si="10"/>
        <v>Mercredi</v>
      </c>
      <c r="E63" s="32">
        <v>0.35416666666666702</v>
      </c>
      <c r="F63" s="32">
        <v>0.51249999999999996</v>
      </c>
      <c r="G63" s="32">
        <v>0.53680555555555598</v>
      </c>
      <c r="H63" s="33">
        <v>0.69513888888888897</v>
      </c>
      <c r="I63" s="34">
        <f t="shared" si="24"/>
        <v>0.31666666666666593</v>
      </c>
      <c r="J63" s="34">
        <f t="shared" si="25"/>
        <v>0</v>
      </c>
      <c r="K63" s="35"/>
      <c r="L63" s="36"/>
      <c r="M63" s="40"/>
      <c r="N63" s="41"/>
      <c r="O63" s="41"/>
      <c r="P63" s="41"/>
    </row>
    <row r="64" spans="1:16" x14ac:dyDescent="0.2">
      <c r="A64" s="39"/>
      <c r="B64" s="38"/>
      <c r="C64" s="30">
        <f t="shared" si="0"/>
        <v>44616</v>
      </c>
      <c r="D64" s="37" t="str">
        <f t="shared" si="10"/>
        <v>Jeudi</v>
      </c>
      <c r="E64" s="32">
        <v>0.35416666666666702</v>
      </c>
      <c r="F64" s="32">
        <v>0.51249999999999996</v>
      </c>
      <c r="G64" s="32">
        <v>0.53680555555555598</v>
      </c>
      <c r="H64" s="33">
        <v>0.69513888888888897</v>
      </c>
      <c r="I64" s="34">
        <f t="shared" si="24"/>
        <v>0.31666666666666593</v>
      </c>
      <c r="J64" s="34">
        <f t="shared" si="25"/>
        <v>0</v>
      </c>
      <c r="K64" s="35"/>
      <c r="L64" s="36"/>
      <c r="M64" s="40"/>
      <c r="N64" s="41"/>
      <c r="O64" s="41"/>
      <c r="P64" s="41"/>
    </row>
    <row r="65" spans="1:16" x14ac:dyDescent="0.2">
      <c r="A65" s="39"/>
      <c r="B65" s="38"/>
      <c r="C65" s="30">
        <f t="shared" si="0"/>
        <v>44617</v>
      </c>
      <c r="D65" s="37" t="str">
        <f t="shared" si="10"/>
        <v>Vendredi</v>
      </c>
      <c r="E65" s="32">
        <v>0.35416666666666702</v>
      </c>
      <c r="F65" s="32">
        <v>0.51249999999999996</v>
      </c>
      <c r="G65" s="32">
        <v>0.53680555555555598</v>
      </c>
      <c r="H65" s="33">
        <v>0.69513888888888897</v>
      </c>
      <c r="I65" s="34">
        <f t="shared" si="24"/>
        <v>0.31666666666666593</v>
      </c>
      <c r="J65" s="34">
        <f t="shared" si="25"/>
        <v>0</v>
      </c>
      <c r="K65" s="35"/>
      <c r="L65" s="36"/>
      <c r="M65" s="40"/>
      <c r="N65" s="41"/>
      <c r="O65" s="41"/>
      <c r="P65" s="41"/>
    </row>
    <row r="66" spans="1:16" x14ac:dyDescent="0.2">
      <c r="A66" s="39"/>
      <c r="B66" s="38"/>
      <c r="C66" s="30">
        <f t="shared" si="0"/>
        <v>44618</v>
      </c>
      <c r="D66" s="37" t="str">
        <f t="shared" si="10"/>
        <v>Samedi</v>
      </c>
      <c r="E66" s="32"/>
      <c r="F66" s="32"/>
      <c r="G66" s="32"/>
      <c r="H66" s="33"/>
      <c r="I66" s="34"/>
      <c r="J66" s="34"/>
      <c r="K66" s="35"/>
      <c r="L66" s="36"/>
      <c r="M66" s="40"/>
      <c r="N66" s="41"/>
      <c r="O66" s="41"/>
      <c r="P66" s="41"/>
    </row>
    <row r="67" spans="1:16" x14ac:dyDescent="0.2">
      <c r="A67" s="39"/>
      <c r="B67" s="38"/>
      <c r="C67" s="30">
        <f t="shared" si="0"/>
        <v>44619</v>
      </c>
      <c r="D67" s="37" t="str">
        <f t="shared" si="10"/>
        <v>Dimanche</v>
      </c>
      <c r="E67" s="32"/>
      <c r="F67" s="32"/>
      <c r="G67" s="32"/>
      <c r="H67" s="33"/>
      <c r="I67" s="34"/>
      <c r="J67" s="34">
        <f t="shared" ref="J67" si="26">IF(D67="Dimanche",SUM(J61:J65),"")</f>
        <v>0</v>
      </c>
      <c r="K67" s="35"/>
      <c r="L67" s="36">
        <f t="shared" ref="L67" si="27">IF(D67="Dimanche",SUM(I61:I67),"")</f>
        <v>1.5833333333333297</v>
      </c>
      <c r="M67" s="40"/>
      <c r="N67" s="41"/>
      <c r="O67" s="41"/>
      <c r="P67" s="41"/>
    </row>
    <row r="68" spans="1:16" x14ac:dyDescent="0.2">
      <c r="A68" s="39"/>
      <c r="B68" s="38">
        <f t="shared" si="2"/>
        <v>10</v>
      </c>
      <c r="C68" s="30">
        <f t="shared" si="0"/>
        <v>44620</v>
      </c>
      <c r="D68" s="37" t="str">
        <f t="shared" si="10"/>
        <v>Lundi</v>
      </c>
      <c r="E68" s="32">
        <v>0.35416666666666702</v>
      </c>
      <c r="F68" s="32">
        <v>0.51249999999999996</v>
      </c>
      <c r="G68" s="32">
        <v>0.53680555555555598</v>
      </c>
      <c r="H68" s="33">
        <v>0.69513888888888897</v>
      </c>
      <c r="I68" s="34">
        <f t="shared" ref="I68:I131" si="28">IF(F68-E68+(H68-G68)=0,"",F68-E68+(H68-G68))</f>
        <v>0.31666666666666593</v>
      </c>
      <c r="J68" s="34">
        <f t="shared" ref="J68:J131" si="29">IF(I68-$F$1&gt;0,I68-$F$1,0)</f>
        <v>0</v>
      </c>
      <c r="K68" s="35"/>
      <c r="L68" s="36"/>
      <c r="M68" s="40"/>
      <c r="N68" s="41"/>
      <c r="O68" s="41"/>
      <c r="P68" s="41"/>
    </row>
    <row r="69" spans="1:16" x14ac:dyDescent="0.2">
      <c r="A69" s="39" t="str">
        <f t="shared" si="13"/>
        <v>MARS</v>
      </c>
      <c r="B69" s="38"/>
      <c r="C69" s="30">
        <f t="shared" si="0"/>
        <v>44621</v>
      </c>
      <c r="D69" s="37" t="str">
        <f t="shared" si="10"/>
        <v>Mardi</v>
      </c>
      <c r="E69" s="32">
        <v>0.35416666666666702</v>
      </c>
      <c r="F69" s="32">
        <v>0.51249999999999996</v>
      </c>
      <c r="G69" s="32">
        <v>0.53680555555555598</v>
      </c>
      <c r="H69" s="33">
        <v>0.69513888888888897</v>
      </c>
      <c r="I69" s="34">
        <f t="shared" si="28"/>
        <v>0.31666666666666593</v>
      </c>
      <c r="J69" s="34">
        <f t="shared" si="29"/>
        <v>0</v>
      </c>
      <c r="K69" s="35"/>
      <c r="L69" s="36"/>
      <c r="M69" s="41">
        <f>IF(A69="mars",SUM(J69:J99),"")</f>
        <v>0</v>
      </c>
      <c r="N69" s="41"/>
      <c r="O69" s="41"/>
      <c r="P69" s="41"/>
    </row>
    <row r="70" spans="1:16" x14ac:dyDescent="0.2">
      <c r="A70" s="39"/>
      <c r="B70" s="38"/>
      <c r="C70" s="30">
        <f t="shared" si="0"/>
        <v>44622</v>
      </c>
      <c r="D70" s="37" t="str">
        <f t="shared" si="10"/>
        <v>Mercredi</v>
      </c>
      <c r="E70" s="32">
        <v>0.35416666666666702</v>
      </c>
      <c r="F70" s="32">
        <v>0.51249999999999996</v>
      </c>
      <c r="G70" s="32">
        <v>0.53680555555555598</v>
      </c>
      <c r="H70" s="33">
        <v>0.69513888888888897</v>
      </c>
      <c r="I70" s="34">
        <f t="shared" si="28"/>
        <v>0.31666666666666593</v>
      </c>
      <c r="J70" s="34">
        <f t="shared" si="29"/>
        <v>0</v>
      </c>
      <c r="K70" s="35"/>
      <c r="L70" s="36"/>
      <c r="M70" s="41"/>
      <c r="N70" s="41"/>
      <c r="O70" s="41"/>
      <c r="P70" s="41"/>
    </row>
    <row r="71" spans="1:16" x14ac:dyDescent="0.2">
      <c r="A71" s="39"/>
      <c r="B71" s="38"/>
      <c r="C71" s="30">
        <f t="shared" si="0"/>
        <v>44623</v>
      </c>
      <c r="D71" s="37" t="str">
        <f t="shared" si="10"/>
        <v>Jeudi</v>
      </c>
      <c r="E71" s="32">
        <v>0.35416666666666702</v>
      </c>
      <c r="F71" s="32">
        <v>0.51249999999999996</v>
      </c>
      <c r="G71" s="32">
        <v>0.53680555555555598</v>
      </c>
      <c r="H71" s="33">
        <v>0.69513888888888897</v>
      </c>
      <c r="I71" s="34">
        <f t="shared" si="28"/>
        <v>0.31666666666666593</v>
      </c>
      <c r="J71" s="34">
        <f t="shared" si="29"/>
        <v>0</v>
      </c>
      <c r="K71" s="35"/>
      <c r="L71" s="36"/>
      <c r="M71" s="41"/>
      <c r="N71" s="41"/>
      <c r="O71" s="41"/>
      <c r="P71" s="41"/>
    </row>
    <row r="72" spans="1:16" x14ac:dyDescent="0.2">
      <c r="A72" s="39"/>
      <c r="B72" s="38"/>
      <c r="C72" s="30">
        <f t="shared" si="0"/>
        <v>44624</v>
      </c>
      <c r="D72" s="37" t="str">
        <f t="shared" si="10"/>
        <v>Vendredi</v>
      </c>
      <c r="E72" s="32">
        <v>0.35416666666666702</v>
      </c>
      <c r="F72" s="32">
        <v>0.51249999999999996</v>
      </c>
      <c r="G72" s="32">
        <v>0.53680555555555598</v>
      </c>
      <c r="H72" s="33">
        <v>0.69513888888888897</v>
      </c>
      <c r="I72" s="34">
        <f t="shared" si="28"/>
        <v>0.31666666666666593</v>
      </c>
      <c r="J72" s="34">
        <f t="shared" si="29"/>
        <v>0</v>
      </c>
      <c r="K72" s="35"/>
      <c r="L72" s="36"/>
      <c r="M72" s="41"/>
      <c r="N72" s="41"/>
      <c r="O72" s="41"/>
      <c r="P72" s="41"/>
    </row>
    <row r="73" spans="1:16" x14ac:dyDescent="0.2">
      <c r="A73" s="39"/>
      <c r="B73" s="38"/>
      <c r="C73" s="30">
        <f t="shared" si="0"/>
        <v>44625</v>
      </c>
      <c r="D73" s="37" t="str">
        <f t="shared" si="10"/>
        <v>Samedi</v>
      </c>
      <c r="E73" s="32"/>
      <c r="F73" s="32"/>
      <c r="G73" s="32"/>
      <c r="H73" s="33"/>
      <c r="I73" s="34"/>
      <c r="J73" s="34"/>
      <c r="K73" s="35"/>
      <c r="L73" s="36"/>
      <c r="M73" s="41"/>
      <c r="N73" s="41"/>
      <c r="O73" s="41"/>
      <c r="P73" s="41"/>
    </row>
    <row r="74" spans="1:16" x14ac:dyDescent="0.2">
      <c r="A74" s="39"/>
      <c r="B74" s="38"/>
      <c r="C74" s="30">
        <f t="shared" si="0"/>
        <v>44626</v>
      </c>
      <c r="D74" s="37" t="str">
        <f t="shared" si="10"/>
        <v>Dimanche</v>
      </c>
      <c r="E74" s="32"/>
      <c r="F74" s="32"/>
      <c r="G74" s="32"/>
      <c r="H74" s="33"/>
      <c r="I74" s="34"/>
      <c r="J74" s="34">
        <f t="shared" ref="J74" si="30">IF(D74="Dimanche",SUM(J68:J72),"")</f>
        <v>0</v>
      </c>
      <c r="K74" s="35"/>
      <c r="L74" s="36">
        <f t="shared" ref="L74" si="31">IF(D74="Dimanche",SUM(I68:I74),"")</f>
        <v>1.5833333333333297</v>
      </c>
      <c r="M74" s="41"/>
      <c r="N74" s="41"/>
      <c r="O74" s="41"/>
      <c r="P74" s="41"/>
    </row>
    <row r="75" spans="1:16" x14ac:dyDescent="0.2">
      <c r="A75" s="39"/>
      <c r="B75" s="38">
        <f t="shared" ref="B75:B138" si="32">WEEKNUM(C75,2)</f>
        <v>11</v>
      </c>
      <c r="C75" s="30">
        <f t="shared" ref="C75:C138" si="33">IF(ISERROR(IF((C74+1)&lt;=$C$6,(C74+1),"")),"",IF((C74+1)&lt;=$C$6,(C74+1),""))</f>
        <v>44627</v>
      </c>
      <c r="D75" s="37" t="str">
        <f t="shared" si="10"/>
        <v>Lundi</v>
      </c>
      <c r="E75" s="32">
        <v>0.35416666666666702</v>
      </c>
      <c r="F75" s="32">
        <v>0.51249999999999996</v>
      </c>
      <c r="G75" s="32">
        <v>0.53680555555555598</v>
      </c>
      <c r="H75" s="33">
        <v>0.69513888888888897</v>
      </c>
      <c r="I75" s="34">
        <f t="shared" ref="I75:I138" si="34">IF(F75-E75+(H75-G75)=0,"",F75-E75+(H75-G75))</f>
        <v>0.31666666666666593</v>
      </c>
      <c r="J75" s="34">
        <f t="shared" ref="J75:J138" si="35">IF(I75-$F$1&gt;0,I75-$F$1,0)</f>
        <v>0</v>
      </c>
      <c r="K75" s="35"/>
      <c r="L75" s="36"/>
      <c r="M75" s="41"/>
      <c r="N75" s="41"/>
      <c r="O75" s="41"/>
      <c r="P75" s="41"/>
    </row>
    <row r="76" spans="1:16" x14ac:dyDescent="0.2">
      <c r="A76" s="39"/>
      <c r="B76" s="38"/>
      <c r="C76" s="30">
        <f t="shared" si="33"/>
        <v>44628</v>
      </c>
      <c r="D76" s="37" t="str">
        <f t="shared" si="10"/>
        <v>Mardi</v>
      </c>
      <c r="E76" s="32">
        <v>0.35416666666666702</v>
      </c>
      <c r="F76" s="32">
        <v>0.51249999999999996</v>
      </c>
      <c r="G76" s="32">
        <v>0.53680555555555598</v>
      </c>
      <c r="H76" s="33">
        <v>0.69513888888888897</v>
      </c>
      <c r="I76" s="34">
        <f t="shared" si="34"/>
        <v>0.31666666666666593</v>
      </c>
      <c r="J76" s="34">
        <f t="shared" si="35"/>
        <v>0</v>
      </c>
      <c r="K76" s="35"/>
      <c r="L76" s="36"/>
      <c r="M76" s="41"/>
      <c r="N76" s="41"/>
      <c r="O76" s="41"/>
      <c r="P76" s="41"/>
    </row>
    <row r="77" spans="1:16" x14ac:dyDescent="0.2">
      <c r="A77" s="39"/>
      <c r="B77" s="38"/>
      <c r="C77" s="30">
        <f t="shared" si="33"/>
        <v>44629</v>
      </c>
      <c r="D77" s="37" t="str">
        <f t="shared" si="10"/>
        <v>Mercredi</v>
      </c>
      <c r="E77" s="32">
        <v>0.35416666666666702</v>
      </c>
      <c r="F77" s="32">
        <v>0.51249999999999996</v>
      </c>
      <c r="G77" s="32">
        <v>0.53680555555555598</v>
      </c>
      <c r="H77" s="33">
        <v>0.69513888888888897</v>
      </c>
      <c r="I77" s="34">
        <f t="shared" si="34"/>
        <v>0.31666666666666593</v>
      </c>
      <c r="J77" s="34">
        <f t="shared" si="35"/>
        <v>0</v>
      </c>
      <c r="K77" s="35"/>
      <c r="L77" s="36"/>
      <c r="M77" s="41"/>
      <c r="N77" s="41"/>
      <c r="O77" s="41"/>
      <c r="P77" s="41"/>
    </row>
    <row r="78" spans="1:16" x14ac:dyDescent="0.2">
      <c r="A78" s="39"/>
      <c r="B78" s="38"/>
      <c r="C78" s="30">
        <f t="shared" si="33"/>
        <v>44630</v>
      </c>
      <c r="D78" s="37" t="str">
        <f t="shared" si="10"/>
        <v>Jeudi</v>
      </c>
      <c r="E78" s="32">
        <v>0.35416666666666702</v>
      </c>
      <c r="F78" s="32">
        <v>0.51249999999999996</v>
      </c>
      <c r="G78" s="32">
        <v>0.53680555555555598</v>
      </c>
      <c r="H78" s="33">
        <v>0.69513888888888897</v>
      </c>
      <c r="I78" s="34">
        <f t="shared" si="34"/>
        <v>0.31666666666666593</v>
      </c>
      <c r="J78" s="34">
        <f t="shared" si="35"/>
        <v>0</v>
      </c>
      <c r="K78" s="35"/>
      <c r="L78" s="36"/>
      <c r="M78" s="41"/>
      <c r="N78" s="41"/>
      <c r="O78" s="41"/>
      <c r="P78" s="41"/>
    </row>
    <row r="79" spans="1:16" x14ac:dyDescent="0.2">
      <c r="A79" s="39"/>
      <c r="B79" s="38"/>
      <c r="C79" s="30">
        <f t="shared" si="33"/>
        <v>44631</v>
      </c>
      <c r="D79" s="37" t="str">
        <f t="shared" si="10"/>
        <v>Vendredi</v>
      </c>
      <c r="E79" s="32">
        <v>0.35416666666666702</v>
      </c>
      <c r="F79" s="32">
        <v>0.51249999999999996</v>
      </c>
      <c r="G79" s="32">
        <v>0.53680555555555598</v>
      </c>
      <c r="H79" s="33">
        <v>0.69513888888888897</v>
      </c>
      <c r="I79" s="34">
        <f t="shared" si="34"/>
        <v>0.31666666666666593</v>
      </c>
      <c r="J79" s="34">
        <f t="shared" si="35"/>
        <v>0</v>
      </c>
      <c r="K79" s="35"/>
      <c r="L79" s="36"/>
      <c r="M79" s="41"/>
      <c r="N79" s="41"/>
      <c r="O79" s="41"/>
      <c r="P79" s="41"/>
    </row>
    <row r="80" spans="1:16" x14ac:dyDescent="0.2">
      <c r="A80" s="39"/>
      <c r="B80" s="38"/>
      <c r="C80" s="30">
        <f t="shared" si="33"/>
        <v>44632</v>
      </c>
      <c r="D80" s="37" t="str">
        <f t="shared" si="10"/>
        <v>Samedi</v>
      </c>
      <c r="E80" s="32"/>
      <c r="F80" s="32"/>
      <c r="G80" s="32"/>
      <c r="H80" s="33"/>
      <c r="I80" s="34"/>
      <c r="J80" s="34"/>
      <c r="K80" s="35"/>
      <c r="L80" s="36"/>
      <c r="M80" s="41"/>
      <c r="N80" s="41"/>
      <c r="O80" s="41"/>
      <c r="P80" s="41"/>
    </row>
    <row r="81" spans="1:16" x14ac:dyDescent="0.2">
      <c r="A81" s="39"/>
      <c r="B81" s="38"/>
      <c r="C81" s="30">
        <f t="shared" si="33"/>
        <v>44633</v>
      </c>
      <c r="D81" s="37" t="str">
        <f t="shared" si="10"/>
        <v>Dimanche</v>
      </c>
      <c r="E81" s="32"/>
      <c r="F81" s="32"/>
      <c r="G81" s="32"/>
      <c r="H81" s="33"/>
      <c r="I81" s="34"/>
      <c r="J81" s="34">
        <f t="shared" ref="J81" si="36">IF(D81="Dimanche",SUM(J75:J79),"")</f>
        <v>0</v>
      </c>
      <c r="K81" s="35"/>
      <c r="L81" s="36">
        <f t="shared" ref="L81" si="37">IF(D81="Dimanche",SUM(I75:I81),"")</f>
        <v>1.5833333333333297</v>
      </c>
      <c r="M81" s="41"/>
      <c r="N81" s="41"/>
      <c r="O81" s="41"/>
      <c r="P81" s="41"/>
    </row>
    <row r="82" spans="1:16" x14ac:dyDescent="0.2">
      <c r="A82" s="39"/>
      <c r="B82" s="38">
        <f t="shared" si="32"/>
        <v>12</v>
      </c>
      <c r="C82" s="30">
        <f t="shared" si="33"/>
        <v>44634</v>
      </c>
      <c r="D82" s="37" t="str">
        <f t="shared" si="10"/>
        <v>Lundi</v>
      </c>
      <c r="E82" s="32">
        <v>0.35416666666666702</v>
      </c>
      <c r="F82" s="32">
        <v>0.51249999999999996</v>
      </c>
      <c r="G82" s="32">
        <v>0.53680555555555598</v>
      </c>
      <c r="H82" s="33">
        <v>0.69513888888888897</v>
      </c>
      <c r="I82" s="34">
        <f t="shared" ref="I82:I145" si="38">IF(F82-E82+(H82-G82)=0,"",F82-E82+(H82-G82))</f>
        <v>0.31666666666666593</v>
      </c>
      <c r="J82" s="34">
        <f t="shared" ref="J82:J145" si="39">IF(I82-$F$1&gt;0,I82-$F$1,0)</f>
        <v>0</v>
      </c>
      <c r="K82" s="35"/>
      <c r="L82" s="36"/>
      <c r="M82" s="41"/>
      <c r="N82" s="41"/>
      <c r="O82" s="41"/>
      <c r="P82" s="41"/>
    </row>
    <row r="83" spans="1:16" x14ac:dyDescent="0.2">
      <c r="A83" s="39"/>
      <c r="B83" s="38"/>
      <c r="C83" s="30">
        <f t="shared" si="33"/>
        <v>44635</v>
      </c>
      <c r="D83" s="37" t="str">
        <f t="shared" si="10"/>
        <v>Mardi</v>
      </c>
      <c r="E83" s="32">
        <v>0.35416666666666702</v>
      </c>
      <c r="F83" s="32">
        <v>0.51249999999999996</v>
      </c>
      <c r="G83" s="32">
        <v>0.53680555555555598</v>
      </c>
      <c r="H83" s="33">
        <v>0.69513888888888897</v>
      </c>
      <c r="I83" s="34">
        <f t="shared" si="38"/>
        <v>0.31666666666666593</v>
      </c>
      <c r="J83" s="34">
        <f t="shared" si="39"/>
        <v>0</v>
      </c>
      <c r="K83" s="35"/>
      <c r="L83" s="36"/>
      <c r="M83" s="41"/>
      <c r="N83" s="41"/>
      <c r="O83" s="41"/>
      <c r="P83" s="41"/>
    </row>
    <row r="84" spans="1:16" x14ac:dyDescent="0.2">
      <c r="A84" s="39"/>
      <c r="B84" s="38"/>
      <c r="C84" s="30">
        <f t="shared" si="33"/>
        <v>44636</v>
      </c>
      <c r="D84" s="37" t="str">
        <f t="shared" si="10"/>
        <v>Mercredi</v>
      </c>
      <c r="E84" s="32">
        <v>0.35416666666666702</v>
      </c>
      <c r="F84" s="32">
        <v>0.51249999999999996</v>
      </c>
      <c r="G84" s="32">
        <v>0.53680555555555598</v>
      </c>
      <c r="H84" s="33">
        <v>0.69513888888888897</v>
      </c>
      <c r="I84" s="34">
        <f t="shared" si="38"/>
        <v>0.31666666666666593</v>
      </c>
      <c r="J84" s="34">
        <f t="shared" si="39"/>
        <v>0</v>
      </c>
      <c r="K84" s="35"/>
      <c r="L84" s="36"/>
      <c r="M84" s="41"/>
      <c r="N84" s="41"/>
      <c r="O84" s="41"/>
      <c r="P84" s="41"/>
    </row>
    <row r="85" spans="1:16" x14ac:dyDescent="0.2">
      <c r="A85" s="39"/>
      <c r="B85" s="38"/>
      <c r="C85" s="30">
        <f t="shared" si="33"/>
        <v>44637</v>
      </c>
      <c r="D85" s="37" t="str">
        <f t="shared" si="10"/>
        <v>Jeudi</v>
      </c>
      <c r="E85" s="32">
        <v>0.35416666666666702</v>
      </c>
      <c r="F85" s="32">
        <v>0.51249999999999996</v>
      </c>
      <c r="G85" s="32">
        <v>0.53680555555555598</v>
      </c>
      <c r="H85" s="33">
        <v>0.69513888888888897</v>
      </c>
      <c r="I85" s="34">
        <f t="shared" si="38"/>
        <v>0.31666666666666593</v>
      </c>
      <c r="J85" s="34">
        <f t="shared" si="39"/>
        <v>0</v>
      </c>
      <c r="K85" s="35"/>
      <c r="L85" s="36"/>
      <c r="M85" s="41"/>
      <c r="N85" s="41"/>
      <c r="O85" s="41"/>
      <c r="P85" s="41"/>
    </row>
    <row r="86" spans="1:16" x14ac:dyDescent="0.2">
      <c r="A86" s="39"/>
      <c r="B86" s="38"/>
      <c r="C86" s="30">
        <f t="shared" si="33"/>
        <v>44638</v>
      </c>
      <c r="D86" s="37" t="str">
        <f t="shared" si="10"/>
        <v>Vendredi</v>
      </c>
      <c r="E86" s="32">
        <v>0.35416666666666702</v>
      </c>
      <c r="F86" s="32">
        <v>0.51249999999999996</v>
      </c>
      <c r="G86" s="32">
        <v>0.53680555555555598</v>
      </c>
      <c r="H86" s="33">
        <v>0.69513888888888897</v>
      </c>
      <c r="I86" s="34">
        <f t="shared" si="38"/>
        <v>0.31666666666666593</v>
      </c>
      <c r="J86" s="34">
        <f t="shared" si="39"/>
        <v>0</v>
      </c>
      <c r="K86" s="35"/>
      <c r="L86" s="36"/>
      <c r="M86" s="41"/>
      <c r="N86" s="41"/>
      <c r="O86" s="41"/>
      <c r="P86" s="41"/>
    </row>
    <row r="87" spans="1:16" x14ac:dyDescent="0.2">
      <c r="A87" s="39"/>
      <c r="B87" s="38"/>
      <c r="C87" s="30">
        <f t="shared" si="33"/>
        <v>44639</v>
      </c>
      <c r="D87" s="37" t="str">
        <f t="shared" si="10"/>
        <v>Samedi</v>
      </c>
      <c r="E87" s="32"/>
      <c r="F87" s="32"/>
      <c r="G87" s="32"/>
      <c r="H87" s="33"/>
      <c r="I87" s="34"/>
      <c r="J87" s="34"/>
      <c r="K87" s="35"/>
      <c r="L87" s="36"/>
      <c r="M87" s="41"/>
      <c r="N87" s="41"/>
      <c r="O87" s="41"/>
      <c r="P87" s="41"/>
    </row>
    <row r="88" spans="1:16" x14ac:dyDescent="0.2">
      <c r="A88" s="39"/>
      <c r="B88" s="38"/>
      <c r="C88" s="30">
        <f t="shared" si="33"/>
        <v>44640</v>
      </c>
      <c r="D88" s="37" t="str">
        <f t="shared" si="10"/>
        <v>Dimanche</v>
      </c>
      <c r="E88" s="32"/>
      <c r="F88" s="32"/>
      <c r="G88" s="32"/>
      <c r="H88" s="33"/>
      <c r="I88" s="34"/>
      <c r="J88" s="34">
        <f t="shared" ref="J88" si="40">IF(D88="Dimanche",SUM(J82:J86),"")</f>
        <v>0</v>
      </c>
      <c r="K88" s="35"/>
      <c r="L88" s="36">
        <f t="shared" ref="L88" si="41">IF(D88="Dimanche",SUM(I82:I88),"")</f>
        <v>1.5833333333333297</v>
      </c>
      <c r="M88" s="41"/>
      <c r="N88" s="41"/>
      <c r="O88" s="41"/>
      <c r="P88" s="41"/>
    </row>
    <row r="89" spans="1:16" x14ac:dyDescent="0.2">
      <c r="A89" s="39"/>
      <c r="B89" s="38">
        <f t="shared" si="32"/>
        <v>13</v>
      </c>
      <c r="C89" s="30">
        <f t="shared" si="33"/>
        <v>44641</v>
      </c>
      <c r="D89" s="37" t="str">
        <f t="shared" si="10"/>
        <v>Lundi</v>
      </c>
      <c r="E89" s="32">
        <v>0.35416666666666702</v>
      </c>
      <c r="F89" s="32">
        <v>0.51249999999999996</v>
      </c>
      <c r="G89" s="32">
        <v>0.53680555555555598</v>
      </c>
      <c r="H89" s="33">
        <v>0.69513888888888897</v>
      </c>
      <c r="I89" s="34">
        <f t="shared" ref="I89:I152" si="42">IF(F89-E89+(H89-G89)=0,"",F89-E89+(H89-G89))</f>
        <v>0.31666666666666593</v>
      </c>
      <c r="J89" s="34">
        <f t="shared" ref="J89:J152" si="43">IF(I89-$F$1&gt;0,I89-$F$1,0)</f>
        <v>0</v>
      </c>
      <c r="K89" s="35"/>
      <c r="L89" s="36"/>
      <c r="M89" s="41"/>
      <c r="N89" s="41"/>
      <c r="O89" s="41"/>
      <c r="P89" s="41"/>
    </row>
    <row r="90" spans="1:16" x14ac:dyDescent="0.2">
      <c r="A90" s="39"/>
      <c r="B90" s="38"/>
      <c r="C90" s="30">
        <f t="shared" si="33"/>
        <v>44642</v>
      </c>
      <c r="D90" s="37" t="str">
        <f t="shared" si="10"/>
        <v>Mardi</v>
      </c>
      <c r="E90" s="32">
        <v>0.35416666666666702</v>
      </c>
      <c r="F90" s="32">
        <v>0.51249999999999996</v>
      </c>
      <c r="G90" s="32">
        <v>0.53680555555555598</v>
      </c>
      <c r="H90" s="33">
        <v>0.69513888888888897</v>
      </c>
      <c r="I90" s="34">
        <f t="shared" si="42"/>
        <v>0.31666666666666593</v>
      </c>
      <c r="J90" s="34">
        <f t="shared" si="43"/>
        <v>0</v>
      </c>
      <c r="K90" s="35"/>
      <c r="L90" s="36"/>
      <c r="M90" s="41"/>
      <c r="N90" s="41"/>
      <c r="O90" s="41"/>
      <c r="P90" s="41"/>
    </row>
    <row r="91" spans="1:16" x14ac:dyDescent="0.2">
      <c r="A91" s="39"/>
      <c r="B91" s="38"/>
      <c r="C91" s="30">
        <f t="shared" si="33"/>
        <v>44643</v>
      </c>
      <c r="D91" s="37" t="str">
        <f t="shared" si="10"/>
        <v>Mercredi</v>
      </c>
      <c r="E91" s="32">
        <v>0.35416666666666702</v>
      </c>
      <c r="F91" s="32">
        <v>0.51249999999999996</v>
      </c>
      <c r="G91" s="32">
        <v>0.53680555555555598</v>
      </c>
      <c r="H91" s="33">
        <v>0.69513888888888897</v>
      </c>
      <c r="I91" s="34">
        <f t="shared" si="42"/>
        <v>0.31666666666666593</v>
      </c>
      <c r="J91" s="34">
        <f t="shared" si="43"/>
        <v>0</v>
      </c>
      <c r="K91" s="35"/>
      <c r="L91" s="36"/>
      <c r="M91" s="41"/>
      <c r="N91" s="41"/>
      <c r="O91" s="41"/>
      <c r="P91" s="41"/>
    </row>
    <row r="92" spans="1:16" x14ac:dyDescent="0.2">
      <c r="A92" s="39"/>
      <c r="B92" s="38"/>
      <c r="C92" s="30">
        <f t="shared" si="33"/>
        <v>44644</v>
      </c>
      <c r="D92" s="37" t="str">
        <f t="shared" si="10"/>
        <v>Jeudi</v>
      </c>
      <c r="E92" s="32">
        <v>0.35416666666666702</v>
      </c>
      <c r="F92" s="32">
        <v>0.51249999999999996</v>
      </c>
      <c r="G92" s="32">
        <v>0.53680555555555598</v>
      </c>
      <c r="H92" s="33">
        <v>0.69513888888888897</v>
      </c>
      <c r="I92" s="34">
        <f t="shared" si="42"/>
        <v>0.31666666666666593</v>
      </c>
      <c r="J92" s="34">
        <f t="shared" si="43"/>
        <v>0</v>
      </c>
      <c r="K92" s="35"/>
      <c r="L92" s="36"/>
      <c r="M92" s="41"/>
      <c r="N92" s="41"/>
      <c r="O92" s="41"/>
      <c r="P92" s="41"/>
    </row>
    <row r="93" spans="1:16" x14ac:dyDescent="0.2">
      <c r="A93" s="39"/>
      <c r="B93" s="38"/>
      <c r="C93" s="30">
        <f t="shared" si="33"/>
        <v>44645</v>
      </c>
      <c r="D93" s="37" t="str">
        <f t="shared" si="10"/>
        <v>Vendredi</v>
      </c>
      <c r="E93" s="32">
        <v>0.35416666666666702</v>
      </c>
      <c r="F93" s="32">
        <v>0.51249999999999996</v>
      </c>
      <c r="G93" s="32">
        <v>0.53680555555555598</v>
      </c>
      <c r="H93" s="33">
        <v>0.69513888888888897</v>
      </c>
      <c r="I93" s="34">
        <f t="shared" si="42"/>
        <v>0.31666666666666593</v>
      </c>
      <c r="J93" s="34">
        <f t="shared" si="43"/>
        <v>0</v>
      </c>
      <c r="K93" s="35"/>
      <c r="L93" s="36"/>
      <c r="M93" s="41"/>
      <c r="N93" s="41"/>
      <c r="O93" s="41"/>
      <c r="P93" s="41"/>
    </row>
    <row r="94" spans="1:16" x14ac:dyDescent="0.2">
      <c r="A94" s="39"/>
      <c r="B94" s="38"/>
      <c r="C94" s="30">
        <f t="shared" si="33"/>
        <v>44646</v>
      </c>
      <c r="D94" s="37" t="str">
        <f t="shared" si="10"/>
        <v>Samedi</v>
      </c>
      <c r="E94" s="32"/>
      <c r="F94" s="32"/>
      <c r="G94" s="32"/>
      <c r="H94" s="33"/>
      <c r="I94" s="34"/>
      <c r="J94" s="34"/>
      <c r="K94" s="35"/>
      <c r="L94" s="36"/>
      <c r="M94" s="41"/>
      <c r="N94" s="41"/>
      <c r="O94" s="41"/>
      <c r="P94" s="41"/>
    </row>
    <row r="95" spans="1:16" x14ac:dyDescent="0.2">
      <c r="A95" s="39"/>
      <c r="B95" s="38"/>
      <c r="C95" s="30">
        <f t="shared" si="33"/>
        <v>44647</v>
      </c>
      <c r="D95" s="37" t="str">
        <f t="shared" si="10"/>
        <v>Dimanche</v>
      </c>
      <c r="E95" s="32"/>
      <c r="F95" s="32"/>
      <c r="G95" s="32"/>
      <c r="H95" s="33"/>
      <c r="I95" s="34"/>
      <c r="J95" s="34">
        <f t="shared" ref="J95" si="44">IF(D95="Dimanche",SUM(J89:J93),"")</f>
        <v>0</v>
      </c>
      <c r="K95" s="35"/>
      <c r="L95" s="36">
        <f t="shared" ref="L95" si="45">IF(D95="Dimanche",SUM(I89:I95),"")</f>
        <v>1.5833333333333297</v>
      </c>
      <c r="M95" s="41"/>
      <c r="N95" s="41"/>
      <c r="O95" s="41"/>
      <c r="P95" s="41"/>
    </row>
    <row r="96" spans="1:16" x14ac:dyDescent="0.2">
      <c r="A96" s="39"/>
      <c r="B96" s="38">
        <f t="shared" si="32"/>
        <v>14</v>
      </c>
      <c r="C96" s="30">
        <f t="shared" si="33"/>
        <v>44648</v>
      </c>
      <c r="D96" s="37" t="str">
        <f t="shared" si="10"/>
        <v>Lundi</v>
      </c>
      <c r="E96" s="32">
        <v>0.35416666666666702</v>
      </c>
      <c r="F96" s="32">
        <v>0.51249999999999996</v>
      </c>
      <c r="G96" s="32">
        <v>0.53680555555555598</v>
      </c>
      <c r="H96" s="33">
        <v>0.69513888888888897</v>
      </c>
      <c r="I96" s="34">
        <f t="shared" ref="I96:I159" si="46">IF(F96-E96+(H96-G96)=0,"",F96-E96+(H96-G96))</f>
        <v>0.31666666666666593</v>
      </c>
      <c r="J96" s="34">
        <f t="shared" ref="J96:J159" si="47">IF(I96-$F$1&gt;0,I96-$F$1,0)</f>
        <v>0</v>
      </c>
      <c r="K96" s="35"/>
      <c r="L96" s="36"/>
      <c r="M96" s="41"/>
      <c r="N96" s="41"/>
      <c r="O96" s="41"/>
      <c r="P96" s="41"/>
    </row>
    <row r="97" spans="1:16" x14ac:dyDescent="0.2">
      <c r="A97" s="39"/>
      <c r="B97" s="38"/>
      <c r="C97" s="30">
        <f t="shared" si="33"/>
        <v>44649</v>
      </c>
      <c r="D97" s="37" t="str">
        <f t="shared" si="10"/>
        <v>Mardi</v>
      </c>
      <c r="E97" s="32">
        <v>0.35416666666666702</v>
      </c>
      <c r="F97" s="32">
        <v>0.51249999999999996</v>
      </c>
      <c r="G97" s="32">
        <v>0.53680555555555598</v>
      </c>
      <c r="H97" s="33">
        <v>0.69513888888888897</v>
      </c>
      <c r="I97" s="34">
        <f t="shared" si="46"/>
        <v>0.31666666666666593</v>
      </c>
      <c r="J97" s="34">
        <f t="shared" si="47"/>
        <v>0</v>
      </c>
      <c r="K97" s="35"/>
      <c r="L97" s="36"/>
      <c r="M97" s="41"/>
      <c r="N97" s="41"/>
      <c r="O97" s="41"/>
      <c r="P97" s="41"/>
    </row>
    <row r="98" spans="1:16" x14ac:dyDescent="0.2">
      <c r="A98" s="39"/>
      <c r="B98" s="38"/>
      <c r="C98" s="30">
        <f t="shared" si="33"/>
        <v>44650</v>
      </c>
      <c r="D98" s="37" t="str">
        <f t="shared" si="10"/>
        <v>Mercredi</v>
      </c>
      <c r="E98" s="32">
        <v>0.35416666666666702</v>
      </c>
      <c r="F98" s="32">
        <v>0.51249999999999996</v>
      </c>
      <c r="G98" s="32">
        <v>0.53680555555555598</v>
      </c>
      <c r="H98" s="33">
        <v>0.69513888888888897</v>
      </c>
      <c r="I98" s="34">
        <f t="shared" si="46"/>
        <v>0.31666666666666593</v>
      </c>
      <c r="J98" s="34">
        <f t="shared" si="47"/>
        <v>0</v>
      </c>
      <c r="K98" s="35"/>
      <c r="L98" s="36"/>
      <c r="M98" s="41"/>
      <c r="N98" s="41"/>
      <c r="O98" s="41"/>
      <c r="P98" s="41"/>
    </row>
    <row r="99" spans="1:16" x14ac:dyDescent="0.2">
      <c r="A99" s="39"/>
      <c r="B99" s="38"/>
      <c r="C99" s="30">
        <f t="shared" si="33"/>
        <v>44651</v>
      </c>
      <c r="D99" s="37" t="str">
        <f t="shared" si="10"/>
        <v>Jeudi</v>
      </c>
      <c r="E99" s="32">
        <v>0.35416666666666702</v>
      </c>
      <c r="F99" s="32">
        <v>0.51249999999999996</v>
      </c>
      <c r="G99" s="32">
        <v>0.53680555555555598</v>
      </c>
      <c r="H99" s="33">
        <v>0.69513888888888897</v>
      </c>
      <c r="I99" s="34">
        <f t="shared" si="46"/>
        <v>0.31666666666666593</v>
      </c>
      <c r="J99" s="34">
        <f t="shared" si="47"/>
        <v>0</v>
      </c>
      <c r="K99" s="35"/>
      <c r="L99" s="36"/>
      <c r="M99" s="41"/>
      <c r="N99" s="41"/>
      <c r="O99" s="41"/>
      <c r="P99" s="41"/>
    </row>
    <row r="100" spans="1:16" x14ac:dyDescent="0.2">
      <c r="A100" s="39" t="str">
        <f t="shared" ref="A75:A138" si="48">VLOOKUP(MONTH($C100),$T$8:$U$19,2,0)</f>
        <v>AVRIL</v>
      </c>
      <c r="B100" s="38"/>
      <c r="C100" s="30">
        <f t="shared" si="33"/>
        <v>44652</v>
      </c>
      <c r="D100" s="37" t="str">
        <f t="shared" si="10"/>
        <v>Vendredi</v>
      </c>
      <c r="E100" s="32">
        <v>0.35416666666666702</v>
      </c>
      <c r="F100" s="32">
        <v>0.51249999999999996</v>
      </c>
      <c r="G100" s="32">
        <v>0.53680555555555598</v>
      </c>
      <c r="H100" s="33">
        <v>0.69513888888888897</v>
      </c>
      <c r="I100" s="34">
        <f t="shared" si="46"/>
        <v>0.31666666666666593</v>
      </c>
      <c r="J100" s="34">
        <f t="shared" si="47"/>
        <v>0</v>
      </c>
      <c r="K100" s="35"/>
      <c r="L100" s="36"/>
      <c r="M100" s="41">
        <f>IF(A100="avril",SUM(J100:J129),"")</f>
        <v>0</v>
      </c>
      <c r="N100" s="41"/>
      <c r="O100" s="41"/>
      <c r="P100" s="41"/>
    </row>
    <row r="101" spans="1:16" x14ac:dyDescent="0.2">
      <c r="A101" s="39"/>
      <c r="B101" s="38"/>
      <c r="C101" s="30">
        <f t="shared" si="33"/>
        <v>44653</v>
      </c>
      <c r="D101" s="37" t="str">
        <f t="shared" si="10"/>
        <v>Samedi</v>
      </c>
      <c r="E101" s="32"/>
      <c r="F101" s="32"/>
      <c r="G101" s="32"/>
      <c r="H101" s="33"/>
      <c r="I101" s="34"/>
      <c r="J101" s="34"/>
      <c r="K101" s="35"/>
      <c r="L101" s="36"/>
      <c r="M101" s="41"/>
      <c r="N101" s="41"/>
      <c r="O101" s="41"/>
      <c r="P101" s="41"/>
    </row>
    <row r="102" spans="1:16" x14ac:dyDescent="0.2">
      <c r="A102" s="39"/>
      <c r="B102" s="38"/>
      <c r="C102" s="30">
        <f t="shared" si="33"/>
        <v>44654</v>
      </c>
      <c r="D102" s="37" t="str">
        <f t="shared" si="10"/>
        <v>Dimanche</v>
      </c>
      <c r="E102" s="32"/>
      <c r="F102" s="32"/>
      <c r="G102" s="32"/>
      <c r="H102" s="33"/>
      <c r="I102" s="34"/>
      <c r="J102" s="34">
        <f t="shared" ref="J102" si="49">IF(D102="Dimanche",SUM(J96:J100),"")</f>
        <v>0</v>
      </c>
      <c r="K102" s="35"/>
      <c r="L102" s="36">
        <f t="shared" ref="L102" si="50">IF(D102="Dimanche",SUM(I96:I102),"")</f>
        <v>1.5833333333333297</v>
      </c>
      <c r="M102" s="41"/>
      <c r="N102" s="41"/>
      <c r="O102" s="41"/>
      <c r="P102" s="41"/>
    </row>
    <row r="103" spans="1:16" x14ac:dyDescent="0.2">
      <c r="A103" s="39"/>
      <c r="B103" s="38">
        <f t="shared" si="32"/>
        <v>15</v>
      </c>
      <c r="C103" s="30">
        <f t="shared" si="33"/>
        <v>44655</v>
      </c>
      <c r="D103" s="37" t="str">
        <f t="shared" si="10"/>
        <v>Lundi</v>
      </c>
      <c r="E103" s="32">
        <v>0.35416666666666702</v>
      </c>
      <c r="F103" s="32">
        <v>0.51249999999999996</v>
      </c>
      <c r="G103" s="32">
        <v>0.53680555555555598</v>
      </c>
      <c r="H103" s="33">
        <v>0.69513888888888897</v>
      </c>
      <c r="I103" s="34">
        <f t="shared" ref="I103:I166" si="51">IF(F103-E103+(H103-G103)=0,"",F103-E103+(H103-G103))</f>
        <v>0.31666666666666593</v>
      </c>
      <c r="J103" s="34">
        <f t="shared" ref="J103:J166" si="52">IF(I103-$F$1&gt;0,I103-$F$1,0)</f>
        <v>0</v>
      </c>
      <c r="K103" s="35"/>
      <c r="L103" s="36"/>
      <c r="M103" s="41"/>
      <c r="N103" s="41"/>
      <c r="O103" s="41"/>
      <c r="P103" s="41"/>
    </row>
    <row r="104" spans="1:16" x14ac:dyDescent="0.2">
      <c r="A104" s="39"/>
      <c r="B104" s="38"/>
      <c r="C104" s="30">
        <f t="shared" si="33"/>
        <v>44656</v>
      </c>
      <c r="D104" s="37" t="str">
        <f t="shared" ref="D104:D167" si="53">IF(ISERROR(VLOOKUP(WEEKDAY($C104),$T$21:$U$27,2,0)),"",VLOOKUP(WEEKDAY($C104),$T$21:$U$27,2,0))</f>
        <v>Mardi</v>
      </c>
      <c r="E104" s="32">
        <v>0.35416666666666702</v>
      </c>
      <c r="F104" s="32">
        <v>0.51249999999999996</v>
      </c>
      <c r="G104" s="32">
        <v>0.53680555555555598</v>
      </c>
      <c r="H104" s="33">
        <v>0.69513888888888897</v>
      </c>
      <c r="I104" s="34">
        <f t="shared" si="51"/>
        <v>0.31666666666666593</v>
      </c>
      <c r="J104" s="34">
        <f t="shared" si="52"/>
        <v>0</v>
      </c>
      <c r="K104" s="35"/>
      <c r="L104" s="36"/>
      <c r="M104" s="41"/>
      <c r="N104" s="41"/>
      <c r="O104" s="41"/>
      <c r="P104" s="41"/>
    </row>
    <row r="105" spans="1:16" x14ac:dyDescent="0.2">
      <c r="A105" s="39"/>
      <c r="B105" s="38"/>
      <c r="C105" s="30">
        <f t="shared" si="33"/>
        <v>44657</v>
      </c>
      <c r="D105" s="37" t="str">
        <f t="shared" si="53"/>
        <v>Mercredi</v>
      </c>
      <c r="E105" s="32">
        <v>0.35416666666666702</v>
      </c>
      <c r="F105" s="32">
        <v>0.51249999999999996</v>
      </c>
      <c r="G105" s="32">
        <v>0.53680555555555598</v>
      </c>
      <c r="H105" s="33">
        <v>0.69513888888888897</v>
      </c>
      <c r="I105" s="34">
        <f t="shared" si="51"/>
        <v>0.31666666666666593</v>
      </c>
      <c r="J105" s="34">
        <f t="shared" si="52"/>
        <v>0</v>
      </c>
      <c r="K105" s="35"/>
      <c r="L105" s="36"/>
      <c r="M105" s="41"/>
      <c r="N105" s="41"/>
      <c r="O105" s="41"/>
      <c r="P105" s="41"/>
    </row>
    <row r="106" spans="1:16" x14ac:dyDescent="0.2">
      <c r="A106" s="39"/>
      <c r="B106" s="38"/>
      <c r="C106" s="30">
        <f t="shared" si="33"/>
        <v>44658</v>
      </c>
      <c r="D106" s="37" t="str">
        <f t="shared" si="53"/>
        <v>Jeudi</v>
      </c>
      <c r="E106" s="32">
        <v>0.35416666666666702</v>
      </c>
      <c r="F106" s="32">
        <v>0.51249999999999996</v>
      </c>
      <c r="G106" s="32">
        <v>0.53680555555555598</v>
      </c>
      <c r="H106" s="33">
        <v>0.69513888888888897</v>
      </c>
      <c r="I106" s="34">
        <f t="shared" si="51"/>
        <v>0.31666666666666593</v>
      </c>
      <c r="J106" s="34">
        <f t="shared" si="52"/>
        <v>0</v>
      </c>
      <c r="K106" s="35"/>
      <c r="L106" s="36"/>
      <c r="M106" s="41"/>
      <c r="N106" s="41"/>
      <c r="O106" s="41"/>
      <c r="P106" s="41"/>
    </row>
    <row r="107" spans="1:16" x14ac:dyDescent="0.2">
      <c r="A107" s="39"/>
      <c r="B107" s="38"/>
      <c r="C107" s="30">
        <f t="shared" si="33"/>
        <v>44659</v>
      </c>
      <c r="D107" s="37" t="str">
        <f t="shared" si="53"/>
        <v>Vendredi</v>
      </c>
      <c r="E107" s="32">
        <v>0.35416666666666702</v>
      </c>
      <c r="F107" s="32">
        <v>0.51249999999999996</v>
      </c>
      <c r="G107" s="32">
        <v>0.53680555555555598</v>
      </c>
      <c r="H107" s="33">
        <v>0.69513888888888897</v>
      </c>
      <c r="I107" s="34">
        <f t="shared" si="51"/>
        <v>0.31666666666666593</v>
      </c>
      <c r="J107" s="34">
        <f t="shared" si="52"/>
        <v>0</v>
      </c>
      <c r="K107" s="35"/>
      <c r="L107" s="36"/>
      <c r="M107" s="41"/>
      <c r="N107" s="41"/>
      <c r="O107" s="41"/>
      <c r="P107" s="41"/>
    </row>
    <row r="108" spans="1:16" x14ac:dyDescent="0.2">
      <c r="A108" s="39"/>
      <c r="B108" s="38"/>
      <c r="C108" s="30">
        <f t="shared" si="33"/>
        <v>44660</v>
      </c>
      <c r="D108" s="37" t="str">
        <f t="shared" si="53"/>
        <v>Samedi</v>
      </c>
      <c r="E108" s="32"/>
      <c r="F108" s="32"/>
      <c r="G108" s="32"/>
      <c r="H108" s="33"/>
      <c r="I108" s="34"/>
      <c r="J108" s="34"/>
      <c r="K108" s="35"/>
      <c r="L108" s="36"/>
      <c r="M108" s="41"/>
      <c r="N108" s="41"/>
      <c r="O108" s="41"/>
      <c r="P108" s="41"/>
    </row>
    <row r="109" spans="1:16" x14ac:dyDescent="0.2">
      <c r="A109" s="39"/>
      <c r="B109" s="38"/>
      <c r="C109" s="30">
        <f t="shared" si="33"/>
        <v>44661</v>
      </c>
      <c r="D109" s="37" t="str">
        <f t="shared" si="53"/>
        <v>Dimanche</v>
      </c>
      <c r="E109" s="32"/>
      <c r="F109" s="32"/>
      <c r="G109" s="32"/>
      <c r="H109" s="33"/>
      <c r="I109" s="34"/>
      <c r="J109" s="34">
        <f t="shared" ref="J109" si="54">IF(D109="Dimanche",SUM(J103:J107),"")</f>
        <v>0</v>
      </c>
      <c r="K109" s="35"/>
      <c r="L109" s="36">
        <f t="shared" ref="L109" si="55">IF(D109="Dimanche",SUM(I103:I109),"")</f>
        <v>1.5833333333333297</v>
      </c>
      <c r="M109" s="41"/>
      <c r="N109" s="41"/>
      <c r="O109" s="41"/>
      <c r="P109" s="41"/>
    </row>
    <row r="110" spans="1:16" x14ac:dyDescent="0.2">
      <c r="A110" s="39"/>
      <c r="B110" s="38">
        <f t="shared" si="32"/>
        <v>16</v>
      </c>
      <c r="C110" s="30">
        <f t="shared" si="33"/>
        <v>44662</v>
      </c>
      <c r="D110" s="37" t="str">
        <f t="shared" si="53"/>
        <v>Lundi</v>
      </c>
      <c r="E110" s="32">
        <v>0.35416666666666702</v>
      </c>
      <c r="F110" s="32">
        <v>0.51249999999999996</v>
      </c>
      <c r="G110" s="32">
        <v>0.53680555555555598</v>
      </c>
      <c r="H110" s="33">
        <v>0.69513888888888897</v>
      </c>
      <c r="I110" s="34">
        <f t="shared" ref="I110:I173" si="56">IF(F110-E110+(H110-G110)=0,"",F110-E110+(H110-G110))</f>
        <v>0.31666666666666593</v>
      </c>
      <c r="J110" s="34">
        <f t="shared" ref="J110:J173" si="57">IF(I110-$F$1&gt;0,I110-$F$1,0)</f>
        <v>0</v>
      </c>
      <c r="K110" s="35"/>
      <c r="L110" s="36"/>
      <c r="M110" s="41"/>
      <c r="N110" s="41"/>
      <c r="O110" s="41"/>
      <c r="P110" s="41"/>
    </row>
    <row r="111" spans="1:16" x14ac:dyDescent="0.2">
      <c r="A111" s="39"/>
      <c r="B111" s="38"/>
      <c r="C111" s="30">
        <f t="shared" si="33"/>
        <v>44663</v>
      </c>
      <c r="D111" s="37" t="str">
        <f t="shared" si="53"/>
        <v>Mardi</v>
      </c>
      <c r="E111" s="32">
        <v>0.35416666666666702</v>
      </c>
      <c r="F111" s="32">
        <v>0.51249999999999996</v>
      </c>
      <c r="G111" s="32">
        <v>0.53680555555555598</v>
      </c>
      <c r="H111" s="33">
        <v>0.69513888888888897</v>
      </c>
      <c r="I111" s="34">
        <f t="shared" si="56"/>
        <v>0.31666666666666593</v>
      </c>
      <c r="J111" s="34">
        <f t="shared" si="57"/>
        <v>0</v>
      </c>
      <c r="K111" s="35"/>
      <c r="L111" s="36"/>
      <c r="M111" s="41"/>
      <c r="N111" s="41"/>
      <c r="O111" s="41"/>
      <c r="P111" s="41"/>
    </row>
    <row r="112" spans="1:16" x14ac:dyDescent="0.2">
      <c r="A112" s="39"/>
      <c r="B112" s="38"/>
      <c r="C112" s="30">
        <f t="shared" si="33"/>
        <v>44664</v>
      </c>
      <c r="D112" s="37" t="str">
        <f t="shared" si="53"/>
        <v>Mercredi</v>
      </c>
      <c r="E112" s="32">
        <v>0.35416666666666702</v>
      </c>
      <c r="F112" s="32">
        <v>0.51249999999999996</v>
      </c>
      <c r="G112" s="32">
        <v>0.53680555555555598</v>
      </c>
      <c r="H112" s="33">
        <v>0.69513888888888897</v>
      </c>
      <c r="I112" s="34">
        <f t="shared" si="56"/>
        <v>0.31666666666666593</v>
      </c>
      <c r="J112" s="34">
        <f t="shared" si="57"/>
        <v>0</v>
      </c>
      <c r="K112" s="35"/>
      <c r="L112" s="36"/>
      <c r="M112" s="41"/>
      <c r="N112" s="41"/>
      <c r="O112" s="41"/>
      <c r="P112" s="41"/>
    </row>
    <row r="113" spans="1:16" x14ac:dyDescent="0.2">
      <c r="A113" s="39"/>
      <c r="B113" s="38"/>
      <c r="C113" s="30">
        <f t="shared" si="33"/>
        <v>44665</v>
      </c>
      <c r="D113" s="37" t="str">
        <f t="shared" si="53"/>
        <v>Jeudi</v>
      </c>
      <c r="E113" s="32">
        <v>0.35416666666666702</v>
      </c>
      <c r="F113" s="32">
        <v>0.51249999999999996</v>
      </c>
      <c r="G113" s="32">
        <v>0.53680555555555598</v>
      </c>
      <c r="H113" s="33">
        <v>0.69513888888888897</v>
      </c>
      <c r="I113" s="34">
        <f t="shared" si="56"/>
        <v>0.31666666666666593</v>
      </c>
      <c r="J113" s="34">
        <f t="shared" si="57"/>
        <v>0</v>
      </c>
      <c r="K113" s="35"/>
      <c r="L113" s="36"/>
      <c r="M113" s="41"/>
      <c r="N113" s="41"/>
      <c r="O113" s="41"/>
      <c r="P113" s="41"/>
    </row>
    <row r="114" spans="1:16" x14ac:dyDescent="0.2">
      <c r="A114" s="39"/>
      <c r="B114" s="38"/>
      <c r="C114" s="30">
        <f t="shared" si="33"/>
        <v>44666</v>
      </c>
      <c r="D114" s="37" t="str">
        <f t="shared" si="53"/>
        <v>Vendredi</v>
      </c>
      <c r="E114" s="32">
        <v>0.35416666666666702</v>
      </c>
      <c r="F114" s="32">
        <v>0.51249999999999996</v>
      </c>
      <c r="G114" s="32">
        <v>0.53680555555555598</v>
      </c>
      <c r="H114" s="33">
        <v>0.69513888888888897</v>
      </c>
      <c r="I114" s="34">
        <f t="shared" si="56"/>
        <v>0.31666666666666593</v>
      </c>
      <c r="J114" s="34">
        <f t="shared" si="57"/>
        <v>0</v>
      </c>
      <c r="K114" s="35"/>
      <c r="L114" s="36"/>
      <c r="M114" s="41"/>
      <c r="N114" s="41"/>
      <c r="O114" s="41"/>
      <c r="P114" s="41"/>
    </row>
    <row r="115" spans="1:16" x14ac:dyDescent="0.2">
      <c r="A115" s="39"/>
      <c r="B115" s="38"/>
      <c r="C115" s="30">
        <f t="shared" si="33"/>
        <v>44667</v>
      </c>
      <c r="D115" s="37" t="str">
        <f t="shared" si="53"/>
        <v>Samedi</v>
      </c>
      <c r="E115" s="32"/>
      <c r="F115" s="32"/>
      <c r="G115" s="32"/>
      <c r="H115" s="33"/>
      <c r="I115" s="34"/>
      <c r="J115" s="34"/>
      <c r="K115" s="35"/>
      <c r="L115" s="36"/>
      <c r="M115" s="41"/>
      <c r="N115" s="41"/>
      <c r="O115" s="41"/>
      <c r="P115" s="41"/>
    </row>
    <row r="116" spans="1:16" x14ac:dyDescent="0.2">
      <c r="A116" s="39"/>
      <c r="B116" s="38"/>
      <c r="C116" s="30">
        <f t="shared" si="33"/>
        <v>44668</v>
      </c>
      <c r="D116" s="37" t="str">
        <f t="shared" si="53"/>
        <v>Dimanche</v>
      </c>
      <c r="E116" s="32"/>
      <c r="F116" s="32"/>
      <c r="G116" s="32"/>
      <c r="H116" s="33"/>
      <c r="I116" s="34"/>
      <c r="J116" s="34">
        <f t="shared" ref="J116" si="58">IF(D116="Dimanche",SUM(J110:J114),"")</f>
        <v>0</v>
      </c>
      <c r="K116" s="35"/>
      <c r="L116" s="36">
        <f t="shared" ref="L116" si="59">IF(D116="Dimanche",SUM(I110:I116),"")</f>
        <v>1.5833333333333297</v>
      </c>
      <c r="M116" s="41"/>
      <c r="N116" s="41"/>
      <c r="O116" s="41"/>
      <c r="P116" s="41"/>
    </row>
    <row r="117" spans="1:16" x14ac:dyDescent="0.2">
      <c r="A117" s="39"/>
      <c r="B117" s="38">
        <f t="shared" si="32"/>
        <v>17</v>
      </c>
      <c r="C117" s="30">
        <f t="shared" si="33"/>
        <v>44669</v>
      </c>
      <c r="D117" s="37" t="str">
        <f t="shared" si="53"/>
        <v>Lundi</v>
      </c>
      <c r="E117" s="32">
        <v>0.35416666666666702</v>
      </c>
      <c r="F117" s="32">
        <v>0.51249999999999996</v>
      </c>
      <c r="G117" s="32">
        <v>0.53680555555555598</v>
      </c>
      <c r="H117" s="33">
        <v>0.69513888888888897</v>
      </c>
      <c r="I117" s="34">
        <f t="shared" ref="I117:I180" si="60">IF(F117-E117+(H117-G117)=0,"",F117-E117+(H117-G117))</f>
        <v>0.31666666666666593</v>
      </c>
      <c r="J117" s="34">
        <f t="shared" ref="J117:J180" si="61">IF(I117-$F$1&gt;0,I117-$F$1,0)</f>
        <v>0</v>
      </c>
      <c r="K117" s="35"/>
      <c r="L117" s="36"/>
      <c r="M117" s="41"/>
      <c r="N117" s="41"/>
      <c r="O117" s="41"/>
      <c r="P117" s="41"/>
    </row>
    <row r="118" spans="1:16" x14ac:dyDescent="0.2">
      <c r="A118" s="39"/>
      <c r="B118" s="38"/>
      <c r="C118" s="30">
        <f t="shared" si="33"/>
        <v>44670</v>
      </c>
      <c r="D118" s="37" t="str">
        <f t="shared" si="53"/>
        <v>Mardi</v>
      </c>
      <c r="E118" s="32">
        <v>0.35416666666666702</v>
      </c>
      <c r="F118" s="32">
        <v>0.51249999999999996</v>
      </c>
      <c r="G118" s="32">
        <v>0.53680555555555598</v>
      </c>
      <c r="H118" s="33">
        <v>0.69513888888888897</v>
      </c>
      <c r="I118" s="34">
        <f t="shared" si="60"/>
        <v>0.31666666666666593</v>
      </c>
      <c r="J118" s="34">
        <f t="shared" si="61"/>
        <v>0</v>
      </c>
      <c r="K118" s="35"/>
      <c r="L118" s="36"/>
      <c r="M118" s="41"/>
      <c r="N118" s="41"/>
      <c r="O118" s="41"/>
      <c r="P118" s="41"/>
    </row>
    <row r="119" spans="1:16" x14ac:dyDescent="0.2">
      <c r="A119" s="39"/>
      <c r="B119" s="38"/>
      <c r="C119" s="30">
        <f t="shared" si="33"/>
        <v>44671</v>
      </c>
      <c r="D119" s="37" t="str">
        <f t="shared" si="53"/>
        <v>Mercredi</v>
      </c>
      <c r="E119" s="32">
        <v>0.35416666666666702</v>
      </c>
      <c r="F119" s="32">
        <v>0.51249999999999996</v>
      </c>
      <c r="G119" s="32">
        <v>0.53680555555555598</v>
      </c>
      <c r="H119" s="33">
        <v>0.69513888888888897</v>
      </c>
      <c r="I119" s="34">
        <f t="shared" si="60"/>
        <v>0.31666666666666593</v>
      </c>
      <c r="J119" s="34">
        <f t="shared" si="61"/>
        <v>0</v>
      </c>
      <c r="K119" s="35"/>
      <c r="L119" s="36"/>
      <c r="M119" s="41"/>
      <c r="N119" s="41"/>
      <c r="O119" s="41"/>
      <c r="P119" s="41"/>
    </row>
    <row r="120" spans="1:16" x14ac:dyDescent="0.2">
      <c r="A120" s="39"/>
      <c r="B120" s="38"/>
      <c r="C120" s="30">
        <f t="shared" si="33"/>
        <v>44672</v>
      </c>
      <c r="D120" s="37" t="str">
        <f t="shared" si="53"/>
        <v>Jeudi</v>
      </c>
      <c r="E120" s="32">
        <v>0.35416666666666702</v>
      </c>
      <c r="F120" s="32">
        <v>0.51249999999999996</v>
      </c>
      <c r="G120" s="32">
        <v>0.53680555555555598</v>
      </c>
      <c r="H120" s="33">
        <v>0.69513888888888897</v>
      </c>
      <c r="I120" s="34">
        <f t="shared" si="60"/>
        <v>0.31666666666666593</v>
      </c>
      <c r="J120" s="34">
        <f t="shared" si="61"/>
        <v>0</v>
      </c>
      <c r="K120" s="35"/>
      <c r="L120" s="36"/>
      <c r="M120" s="41"/>
      <c r="N120" s="41"/>
      <c r="O120" s="41"/>
      <c r="P120" s="41"/>
    </row>
    <row r="121" spans="1:16" x14ac:dyDescent="0.2">
      <c r="A121" s="39"/>
      <c r="B121" s="38"/>
      <c r="C121" s="30">
        <f t="shared" si="33"/>
        <v>44673</v>
      </c>
      <c r="D121" s="37" t="str">
        <f t="shared" si="53"/>
        <v>Vendredi</v>
      </c>
      <c r="E121" s="32">
        <v>0.35416666666666702</v>
      </c>
      <c r="F121" s="32">
        <v>0.51249999999999996</v>
      </c>
      <c r="G121" s="32">
        <v>0.53680555555555598</v>
      </c>
      <c r="H121" s="33">
        <v>0.69513888888888897</v>
      </c>
      <c r="I121" s="34">
        <f t="shared" si="60"/>
        <v>0.31666666666666593</v>
      </c>
      <c r="J121" s="34">
        <f t="shared" si="61"/>
        <v>0</v>
      </c>
      <c r="K121" s="35"/>
      <c r="L121" s="36"/>
      <c r="M121" s="41"/>
      <c r="N121" s="41"/>
      <c r="O121" s="41"/>
      <c r="P121" s="41"/>
    </row>
    <row r="122" spans="1:16" x14ac:dyDescent="0.2">
      <c r="A122" s="39"/>
      <c r="B122" s="38"/>
      <c r="C122" s="30">
        <f t="shared" si="33"/>
        <v>44674</v>
      </c>
      <c r="D122" s="37" t="str">
        <f t="shared" si="53"/>
        <v>Samedi</v>
      </c>
      <c r="E122" s="32"/>
      <c r="F122" s="32"/>
      <c r="G122" s="32"/>
      <c r="H122" s="33"/>
      <c r="I122" s="34"/>
      <c r="J122" s="34"/>
      <c r="K122" s="35"/>
      <c r="L122" s="36"/>
      <c r="M122" s="41"/>
      <c r="N122" s="41"/>
      <c r="O122" s="41"/>
      <c r="P122" s="41"/>
    </row>
    <row r="123" spans="1:16" x14ac:dyDescent="0.2">
      <c r="A123" s="39"/>
      <c r="B123" s="38"/>
      <c r="C123" s="30">
        <f t="shared" si="33"/>
        <v>44675</v>
      </c>
      <c r="D123" s="37" t="str">
        <f t="shared" si="53"/>
        <v>Dimanche</v>
      </c>
      <c r="E123" s="32"/>
      <c r="F123" s="32"/>
      <c r="G123" s="32"/>
      <c r="H123" s="33"/>
      <c r="I123" s="34"/>
      <c r="J123" s="34">
        <f t="shared" ref="J123" si="62">IF(D123="Dimanche",SUM(J117:J121),"")</f>
        <v>0</v>
      </c>
      <c r="K123" s="35"/>
      <c r="L123" s="36">
        <f t="shared" ref="L123" si="63">IF(D123="Dimanche",SUM(I117:I123),"")</f>
        <v>1.5833333333333297</v>
      </c>
      <c r="M123" s="41"/>
      <c r="N123" s="41"/>
      <c r="O123" s="41"/>
      <c r="P123" s="41"/>
    </row>
    <row r="124" spans="1:16" x14ac:dyDescent="0.2">
      <c r="A124" s="39"/>
      <c r="B124" s="38">
        <f t="shared" si="32"/>
        <v>18</v>
      </c>
      <c r="C124" s="30">
        <f t="shared" si="33"/>
        <v>44676</v>
      </c>
      <c r="D124" s="37" t="str">
        <f t="shared" si="53"/>
        <v>Lundi</v>
      </c>
      <c r="E124" s="32">
        <v>0.35416666666666702</v>
      </c>
      <c r="F124" s="32">
        <v>0.51249999999999996</v>
      </c>
      <c r="G124" s="32">
        <v>0.53680555555555598</v>
      </c>
      <c r="H124" s="33">
        <v>0.69513888888888897</v>
      </c>
      <c r="I124" s="34">
        <f t="shared" ref="I124:I187" si="64">IF(F124-E124+(H124-G124)=0,"",F124-E124+(H124-G124))</f>
        <v>0.31666666666666593</v>
      </c>
      <c r="J124" s="34">
        <f t="shared" ref="J124:J187" si="65">IF(I124-$F$1&gt;0,I124-$F$1,0)</f>
        <v>0</v>
      </c>
      <c r="K124" s="35"/>
      <c r="L124" s="36"/>
      <c r="M124" s="41"/>
      <c r="N124" s="41"/>
      <c r="O124" s="41"/>
      <c r="P124" s="41"/>
    </row>
    <row r="125" spans="1:16" x14ac:dyDescent="0.2">
      <c r="A125" s="39"/>
      <c r="B125" s="38"/>
      <c r="C125" s="30">
        <f t="shared" si="33"/>
        <v>44677</v>
      </c>
      <c r="D125" s="37" t="str">
        <f t="shared" si="53"/>
        <v>Mardi</v>
      </c>
      <c r="E125" s="32">
        <v>0.35416666666666702</v>
      </c>
      <c r="F125" s="32">
        <v>0.51249999999999996</v>
      </c>
      <c r="G125" s="32">
        <v>0.53680555555555598</v>
      </c>
      <c r="H125" s="33">
        <v>0.69513888888888897</v>
      </c>
      <c r="I125" s="34">
        <f t="shared" si="64"/>
        <v>0.31666666666666593</v>
      </c>
      <c r="J125" s="34">
        <f t="shared" si="65"/>
        <v>0</v>
      </c>
      <c r="K125" s="35"/>
      <c r="L125" s="36"/>
      <c r="M125" s="41"/>
      <c r="N125" s="41"/>
      <c r="O125" s="41"/>
      <c r="P125" s="41"/>
    </row>
    <row r="126" spans="1:16" x14ac:dyDescent="0.2">
      <c r="A126" s="39"/>
      <c r="B126" s="38"/>
      <c r="C126" s="30">
        <f t="shared" si="33"/>
        <v>44678</v>
      </c>
      <c r="D126" s="37" t="str">
        <f t="shared" si="53"/>
        <v>Mercredi</v>
      </c>
      <c r="E126" s="32">
        <v>0.35416666666666702</v>
      </c>
      <c r="F126" s="32">
        <v>0.51249999999999996</v>
      </c>
      <c r="G126" s="32">
        <v>0.53680555555555598</v>
      </c>
      <c r="H126" s="33">
        <v>0.69513888888888897</v>
      </c>
      <c r="I126" s="34">
        <f t="shared" si="64"/>
        <v>0.31666666666666593</v>
      </c>
      <c r="J126" s="34">
        <f t="shared" si="65"/>
        <v>0</v>
      </c>
      <c r="K126" s="35"/>
      <c r="L126" s="36"/>
      <c r="M126" s="41"/>
      <c r="N126" s="41"/>
      <c r="O126" s="41"/>
      <c r="P126" s="41"/>
    </row>
    <row r="127" spans="1:16" x14ac:dyDescent="0.2">
      <c r="A127" s="39"/>
      <c r="B127" s="38"/>
      <c r="C127" s="30">
        <f t="shared" si="33"/>
        <v>44679</v>
      </c>
      <c r="D127" s="37" t="str">
        <f t="shared" si="53"/>
        <v>Jeudi</v>
      </c>
      <c r="E127" s="32">
        <v>0.35416666666666702</v>
      </c>
      <c r="F127" s="32">
        <v>0.51249999999999996</v>
      </c>
      <c r="G127" s="32">
        <v>0.53680555555555598</v>
      </c>
      <c r="H127" s="33">
        <v>0.69513888888888897</v>
      </c>
      <c r="I127" s="34">
        <f t="shared" si="64"/>
        <v>0.31666666666666593</v>
      </c>
      <c r="J127" s="34">
        <f t="shared" si="65"/>
        <v>0</v>
      </c>
      <c r="K127" s="35"/>
      <c r="L127" s="36"/>
      <c r="M127" s="41"/>
      <c r="N127" s="41"/>
      <c r="O127" s="41"/>
      <c r="P127" s="41"/>
    </row>
    <row r="128" spans="1:16" x14ac:dyDescent="0.2">
      <c r="A128" s="39"/>
      <c r="B128" s="38"/>
      <c r="C128" s="30">
        <f t="shared" si="33"/>
        <v>44680</v>
      </c>
      <c r="D128" s="37" t="str">
        <f t="shared" si="53"/>
        <v>Vendredi</v>
      </c>
      <c r="E128" s="32">
        <v>0.35416666666666702</v>
      </c>
      <c r="F128" s="32">
        <v>0.51249999999999996</v>
      </c>
      <c r="G128" s="32">
        <v>0.53680555555555598</v>
      </c>
      <c r="H128" s="33">
        <v>0.69513888888888897</v>
      </c>
      <c r="I128" s="34">
        <f t="shared" si="64"/>
        <v>0.31666666666666593</v>
      </c>
      <c r="J128" s="34">
        <f t="shared" si="65"/>
        <v>0</v>
      </c>
      <c r="K128" s="35"/>
      <c r="L128" s="36"/>
      <c r="M128" s="41"/>
      <c r="N128" s="41"/>
      <c r="O128" s="41"/>
      <c r="P128" s="41"/>
    </row>
    <row r="129" spans="1:16" x14ac:dyDescent="0.2">
      <c r="A129" s="39"/>
      <c r="B129" s="38"/>
      <c r="C129" s="30">
        <f t="shared" si="33"/>
        <v>44681</v>
      </c>
      <c r="D129" s="37" t="str">
        <f t="shared" si="53"/>
        <v>Samedi</v>
      </c>
      <c r="E129" s="32"/>
      <c r="F129" s="32"/>
      <c r="G129" s="32"/>
      <c r="H129" s="33"/>
      <c r="I129" s="34"/>
      <c r="J129" s="34"/>
      <c r="K129" s="35"/>
      <c r="L129" s="36"/>
      <c r="M129" s="41"/>
      <c r="N129" s="41"/>
      <c r="O129" s="41"/>
      <c r="P129" s="41"/>
    </row>
    <row r="130" spans="1:16" x14ac:dyDescent="0.2">
      <c r="A130" s="39" t="str">
        <f t="shared" si="48"/>
        <v>MAI</v>
      </c>
      <c r="B130" s="38"/>
      <c r="C130" s="30">
        <f t="shared" si="33"/>
        <v>44682</v>
      </c>
      <c r="D130" s="37" t="str">
        <f t="shared" si="53"/>
        <v>Dimanche</v>
      </c>
      <c r="E130" s="32"/>
      <c r="F130" s="32"/>
      <c r="G130" s="32"/>
      <c r="H130" s="33"/>
      <c r="I130" s="34"/>
      <c r="J130" s="34">
        <f t="shared" ref="J130" si="66">IF(D130="Dimanche",SUM(J124:J128),"")</f>
        <v>0</v>
      </c>
      <c r="K130" s="35"/>
      <c r="L130" s="36">
        <f t="shared" ref="L130" si="67">IF(D130="Dimanche",SUM(I124:I130),"")</f>
        <v>1.5833333333333297</v>
      </c>
      <c r="M130" s="41">
        <f>IF(A130="mai",SUM(J130:J160),"")</f>
        <v>0</v>
      </c>
      <c r="N130" s="41"/>
      <c r="O130" s="41"/>
      <c r="P130" s="41"/>
    </row>
    <row r="131" spans="1:16" x14ac:dyDescent="0.2">
      <c r="A131" s="39"/>
      <c r="B131" s="38">
        <f t="shared" si="32"/>
        <v>19</v>
      </c>
      <c r="C131" s="30">
        <f t="shared" si="33"/>
        <v>44683</v>
      </c>
      <c r="D131" s="37" t="str">
        <f t="shared" si="53"/>
        <v>Lundi</v>
      </c>
      <c r="E131" s="32">
        <v>0.35416666666666702</v>
      </c>
      <c r="F131" s="32">
        <v>0.51249999999999996</v>
      </c>
      <c r="G131" s="32">
        <v>0.53680555555555598</v>
      </c>
      <c r="H131" s="33">
        <v>0.69513888888888897</v>
      </c>
      <c r="I131" s="34">
        <f t="shared" ref="I131:I194" si="68">IF(F131-E131+(H131-G131)=0,"",F131-E131+(H131-G131))</f>
        <v>0.31666666666666593</v>
      </c>
      <c r="J131" s="34">
        <f t="shared" ref="J131:J194" si="69">IF(I131-$F$1&gt;0,I131-$F$1,0)</f>
        <v>0</v>
      </c>
      <c r="K131" s="35"/>
      <c r="L131" s="36"/>
      <c r="M131" s="41"/>
      <c r="N131" s="41"/>
      <c r="O131" s="41"/>
      <c r="P131" s="41"/>
    </row>
    <row r="132" spans="1:16" x14ac:dyDescent="0.2">
      <c r="A132" s="39"/>
      <c r="B132" s="38"/>
      <c r="C132" s="30">
        <f t="shared" si="33"/>
        <v>44684</v>
      </c>
      <c r="D132" s="37" t="str">
        <f t="shared" si="53"/>
        <v>Mardi</v>
      </c>
      <c r="E132" s="32">
        <v>0.35416666666666702</v>
      </c>
      <c r="F132" s="32">
        <v>0.51249999999999996</v>
      </c>
      <c r="G132" s="32">
        <v>0.53680555555555598</v>
      </c>
      <c r="H132" s="33">
        <v>0.69513888888888897</v>
      </c>
      <c r="I132" s="34">
        <f t="shared" si="68"/>
        <v>0.31666666666666593</v>
      </c>
      <c r="J132" s="34">
        <f t="shared" si="69"/>
        <v>0</v>
      </c>
      <c r="K132" s="35"/>
      <c r="L132" s="36"/>
      <c r="M132" s="41"/>
      <c r="N132" s="41"/>
      <c r="O132" s="41"/>
      <c r="P132" s="41"/>
    </row>
    <row r="133" spans="1:16" x14ac:dyDescent="0.2">
      <c r="A133" s="39"/>
      <c r="B133" s="38"/>
      <c r="C133" s="30">
        <f t="shared" si="33"/>
        <v>44685</v>
      </c>
      <c r="D133" s="37" t="str">
        <f t="shared" si="53"/>
        <v>Mercredi</v>
      </c>
      <c r="E133" s="32">
        <v>0.35416666666666702</v>
      </c>
      <c r="F133" s="32">
        <v>0.51249999999999996</v>
      </c>
      <c r="G133" s="32">
        <v>0.53680555555555598</v>
      </c>
      <c r="H133" s="33">
        <v>0.69513888888888897</v>
      </c>
      <c r="I133" s="34">
        <f t="shared" si="68"/>
        <v>0.31666666666666593</v>
      </c>
      <c r="J133" s="34">
        <f t="shared" si="69"/>
        <v>0</v>
      </c>
      <c r="K133" s="35"/>
      <c r="L133" s="36"/>
      <c r="M133" s="41"/>
      <c r="N133" s="41"/>
      <c r="O133" s="41"/>
      <c r="P133" s="41"/>
    </row>
    <row r="134" spans="1:16" x14ac:dyDescent="0.2">
      <c r="A134" s="39"/>
      <c r="B134" s="38"/>
      <c r="C134" s="30">
        <f t="shared" si="33"/>
        <v>44686</v>
      </c>
      <c r="D134" s="37" t="str">
        <f t="shared" si="53"/>
        <v>Jeudi</v>
      </c>
      <c r="E134" s="32">
        <v>0.35416666666666702</v>
      </c>
      <c r="F134" s="32">
        <v>0.51249999999999996</v>
      </c>
      <c r="G134" s="32">
        <v>0.53680555555555598</v>
      </c>
      <c r="H134" s="33">
        <v>0.69513888888888897</v>
      </c>
      <c r="I134" s="34">
        <f t="shared" si="68"/>
        <v>0.31666666666666593</v>
      </c>
      <c r="J134" s="34">
        <f t="shared" si="69"/>
        <v>0</v>
      </c>
      <c r="K134" s="35"/>
      <c r="L134" s="36"/>
      <c r="M134" s="41"/>
      <c r="N134" s="41"/>
      <c r="O134" s="41"/>
      <c r="P134" s="41"/>
    </row>
    <row r="135" spans="1:16" x14ac:dyDescent="0.2">
      <c r="A135" s="39"/>
      <c r="B135" s="38"/>
      <c r="C135" s="30">
        <f t="shared" si="33"/>
        <v>44687</v>
      </c>
      <c r="D135" s="37" t="str">
        <f t="shared" si="53"/>
        <v>Vendredi</v>
      </c>
      <c r="E135" s="32">
        <v>0.35416666666666702</v>
      </c>
      <c r="F135" s="32">
        <v>0.51249999999999996</v>
      </c>
      <c r="G135" s="32">
        <v>0.53680555555555598</v>
      </c>
      <c r="H135" s="33">
        <v>0.69513888888888897</v>
      </c>
      <c r="I135" s="34">
        <f t="shared" si="68"/>
        <v>0.31666666666666593</v>
      </c>
      <c r="J135" s="34">
        <f t="shared" si="69"/>
        <v>0</v>
      </c>
      <c r="K135" s="35"/>
      <c r="L135" s="36"/>
      <c r="M135" s="41"/>
      <c r="N135" s="41"/>
      <c r="O135" s="41"/>
      <c r="P135" s="41"/>
    </row>
    <row r="136" spans="1:16" x14ac:dyDescent="0.2">
      <c r="A136" s="39"/>
      <c r="B136" s="38"/>
      <c r="C136" s="30">
        <f t="shared" si="33"/>
        <v>44688</v>
      </c>
      <c r="D136" s="37" t="str">
        <f t="shared" si="53"/>
        <v>Samedi</v>
      </c>
      <c r="E136" s="32"/>
      <c r="F136" s="32"/>
      <c r="G136" s="32"/>
      <c r="H136" s="33"/>
      <c r="I136" s="34"/>
      <c r="J136" s="34"/>
      <c r="K136" s="35"/>
      <c r="L136" s="36"/>
      <c r="M136" s="41"/>
      <c r="N136" s="41"/>
      <c r="O136" s="41"/>
      <c r="P136" s="41"/>
    </row>
    <row r="137" spans="1:16" x14ac:dyDescent="0.2">
      <c r="A137" s="39"/>
      <c r="B137" s="38"/>
      <c r="C137" s="30">
        <f t="shared" si="33"/>
        <v>44689</v>
      </c>
      <c r="D137" s="37" t="str">
        <f t="shared" si="53"/>
        <v>Dimanche</v>
      </c>
      <c r="E137" s="32"/>
      <c r="F137" s="32"/>
      <c r="G137" s="32"/>
      <c r="H137" s="33"/>
      <c r="I137" s="34"/>
      <c r="J137" s="34">
        <f t="shared" ref="J137" si="70">IF(D137="Dimanche",SUM(J131:J135),"")</f>
        <v>0</v>
      </c>
      <c r="K137" s="35"/>
      <c r="L137" s="36">
        <f t="shared" ref="L137" si="71">IF(D137="Dimanche",SUM(I131:I137),"")</f>
        <v>1.5833333333333297</v>
      </c>
      <c r="M137" s="41"/>
      <c r="N137" s="41"/>
      <c r="O137" s="41"/>
      <c r="P137" s="41"/>
    </row>
    <row r="138" spans="1:16" x14ac:dyDescent="0.2">
      <c r="A138" s="39"/>
      <c r="B138" s="38">
        <f t="shared" si="32"/>
        <v>20</v>
      </c>
      <c r="C138" s="30">
        <f t="shared" si="33"/>
        <v>44690</v>
      </c>
      <c r="D138" s="37" t="str">
        <f t="shared" si="53"/>
        <v>Lundi</v>
      </c>
      <c r="E138" s="32">
        <v>0.35416666666666702</v>
      </c>
      <c r="F138" s="32">
        <v>0.51249999999999996</v>
      </c>
      <c r="G138" s="32">
        <v>0.53680555555555598</v>
      </c>
      <c r="H138" s="33">
        <v>0.69513888888888897</v>
      </c>
      <c r="I138" s="34">
        <f t="shared" ref="I138:I201" si="72">IF(F138-E138+(H138-G138)=0,"",F138-E138+(H138-G138))</f>
        <v>0.31666666666666593</v>
      </c>
      <c r="J138" s="34">
        <f t="shared" ref="J138:J201" si="73">IF(I138-$F$1&gt;0,I138-$F$1,0)</f>
        <v>0</v>
      </c>
      <c r="K138" s="35"/>
      <c r="L138" s="36"/>
      <c r="M138" s="41"/>
      <c r="N138" s="41"/>
      <c r="O138" s="41"/>
      <c r="P138" s="41"/>
    </row>
    <row r="139" spans="1:16" x14ac:dyDescent="0.2">
      <c r="A139" s="39"/>
      <c r="B139" s="38"/>
      <c r="C139" s="30">
        <f t="shared" ref="C139:C202" si="74">IF(ISERROR(IF((C138+1)&lt;=$C$6,(C138+1),"")),"",IF((C138+1)&lt;=$C$6,(C138+1),""))</f>
        <v>44691</v>
      </c>
      <c r="D139" s="37" t="str">
        <f t="shared" si="53"/>
        <v>Mardi</v>
      </c>
      <c r="E139" s="32">
        <v>0.35416666666666702</v>
      </c>
      <c r="F139" s="32">
        <v>0.51249999999999996</v>
      </c>
      <c r="G139" s="32">
        <v>0.53680555555555598</v>
      </c>
      <c r="H139" s="33">
        <v>0.69513888888888897</v>
      </c>
      <c r="I139" s="34">
        <f t="shared" si="72"/>
        <v>0.31666666666666593</v>
      </c>
      <c r="J139" s="34">
        <f t="shared" si="73"/>
        <v>0</v>
      </c>
      <c r="K139" s="35"/>
      <c r="L139" s="36"/>
      <c r="M139" s="41"/>
      <c r="N139" s="41"/>
      <c r="O139" s="41"/>
      <c r="P139" s="41"/>
    </row>
    <row r="140" spans="1:16" x14ac:dyDescent="0.2">
      <c r="A140" s="39"/>
      <c r="B140" s="38"/>
      <c r="C140" s="30">
        <f t="shared" si="74"/>
        <v>44692</v>
      </c>
      <c r="D140" s="37" t="str">
        <f t="shared" si="53"/>
        <v>Mercredi</v>
      </c>
      <c r="E140" s="32">
        <v>0.35416666666666702</v>
      </c>
      <c r="F140" s="32">
        <v>0.51249999999999996</v>
      </c>
      <c r="G140" s="32">
        <v>0.53680555555555598</v>
      </c>
      <c r="H140" s="33">
        <v>0.69513888888888897</v>
      </c>
      <c r="I140" s="34">
        <f t="shared" si="72"/>
        <v>0.31666666666666593</v>
      </c>
      <c r="J140" s="34">
        <f t="shared" si="73"/>
        <v>0</v>
      </c>
      <c r="K140" s="35"/>
      <c r="L140" s="36"/>
      <c r="M140" s="41"/>
      <c r="N140" s="41"/>
      <c r="O140" s="41"/>
      <c r="P140" s="41"/>
    </row>
    <row r="141" spans="1:16" x14ac:dyDescent="0.2">
      <c r="A141" s="39"/>
      <c r="B141" s="38"/>
      <c r="C141" s="30">
        <f t="shared" si="74"/>
        <v>44693</v>
      </c>
      <c r="D141" s="37" t="str">
        <f t="shared" si="53"/>
        <v>Jeudi</v>
      </c>
      <c r="E141" s="32">
        <v>0.35416666666666702</v>
      </c>
      <c r="F141" s="32">
        <v>0.51249999999999996</v>
      </c>
      <c r="G141" s="32">
        <v>0.53680555555555598</v>
      </c>
      <c r="H141" s="33">
        <v>0.69513888888888897</v>
      </c>
      <c r="I141" s="34">
        <f t="shared" si="72"/>
        <v>0.31666666666666593</v>
      </c>
      <c r="J141" s="34">
        <f t="shared" si="73"/>
        <v>0</v>
      </c>
      <c r="K141" s="35"/>
      <c r="L141" s="36"/>
      <c r="M141" s="41"/>
      <c r="N141" s="41"/>
      <c r="O141" s="41"/>
      <c r="P141" s="41"/>
    </row>
    <row r="142" spans="1:16" x14ac:dyDescent="0.2">
      <c r="A142" s="39"/>
      <c r="B142" s="38"/>
      <c r="C142" s="30">
        <f t="shared" si="74"/>
        <v>44694</v>
      </c>
      <c r="D142" s="37" t="str">
        <f t="shared" si="53"/>
        <v>Vendredi</v>
      </c>
      <c r="E142" s="32">
        <v>0.35416666666666702</v>
      </c>
      <c r="F142" s="32">
        <v>0.51249999999999996</v>
      </c>
      <c r="G142" s="32">
        <v>0.53680555555555598</v>
      </c>
      <c r="H142" s="33">
        <v>0.69513888888888897</v>
      </c>
      <c r="I142" s="34">
        <f t="shared" si="72"/>
        <v>0.31666666666666593</v>
      </c>
      <c r="J142" s="34">
        <f t="shared" si="73"/>
        <v>0</v>
      </c>
      <c r="K142" s="35"/>
      <c r="L142" s="36"/>
      <c r="M142" s="41"/>
      <c r="N142" s="41"/>
      <c r="O142" s="41"/>
      <c r="P142" s="41"/>
    </row>
    <row r="143" spans="1:16" x14ac:dyDescent="0.2">
      <c r="A143" s="39"/>
      <c r="B143" s="38"/>
      <c r="C143" s="30">
        <f t="shared" si="74"/>
        <v>44695</v>
      </c>
      <c r="D143" s="37" t="str">
        <f t="shared" si="53"/>
        <v>Samedi</v>
      </c>
      <c r="E143" s="32"/>
      <c r="F143" s="32"/>
      <c r="G143" s="32"/>
      <c r="H143" s="33"/>
      <c r="I143" s="34"/>
      <c r="J143" s="34"/>
      <c r="K143" s="35"/>
      <c r="L143" s="36"/>
      <c r="M143" s="41"/>
      <c r="N143" s="41"/>
      <c r="O143" s="41"/>
      <c r="P143" s="41"/>
    </row>
    <row r="144" spans="1:16" x14ac:dyDescent="0.2">
      <c r="A144" s="39"/>
      <c r="B144" s="38"/>
      <c r="C144" s="30">
        <f t="shared" si="74"/>
        <v>44696</v>
      </c>
      <c r="D144" s="37" t="str">
        <f t="shared" si="53"/>
        <v>Dimanche</v>
      </c>
      <c r="E144" s="32"/>
      <c r="F144" s="32"/>
      <c r="G144" s="32"/>
      <c r="H144" s="33"/>
      <c r="I144" s="34"/>
      <c r="J144" s="34">
        <f t="shared" ref="J144" si="75">IF(D144="Dimanche",SUM(J138:J142),"")</f>
        <v>0</v>
      </c>
      <c r="K144" s="35"/>
      <c r="L144" s="36">
        <f t="shared" ref="L144" si="76">IF(D144="Dimanche",SUM(I138:I144),"")</f>
        <v>1.5833333333333297</v>
      </c>
      <c r="M144" s="41"/>
      <c r="N144" s="41"/>
      <c r="O144" s="41"/>
      <c r="P144" s="41"/>
    </row>
    <row r="145" spans="1:16" x14ac:dyDescent="0.2">
      <c r="A145" s="39"/>
      <c r="B145" s="38">
        <f t="shared" ref="B145:B208" si="77">WEEKNUM(C145,2)</f>
        <v>21</v>
      </c>
      <c r="C145" s="30">
        <f t="shared" si="74"/>
        <v>44697</v>
      </c>
      <c r="D145" s="37" t="str">
        <f t="shared" si="53"/>
        <v>Lundi</v>
      </c>
      <c r="E145" s="32">
        <v>0.35416666666666702</v>
      </c>
      <c r="F145" s="32">
        <v>0.51249999999999996</v>
      </c>
      <c r="G145" s="32">
        <v>0.53680555555555598</v>
      </c>
      <c r="H145" s="33">
        <v>0.69513888888888897</v>
      </c>
      <c r="I145" s="34">
        <f t="shared" ref="I145:I208" si="78">IF(F145-E145+(H145-G145)=0,"",F145-E145+(H145-G145))</f>
        <v>0.31666666666666593</v>
      </c>
      <c r="J145" s="34">
        <f t="shared" ref="J145:J208" si="79">IF(I145-$F$1&gt;0,I145-$F$1,0)</f>
        <v>0</v>
      </c>
      <c r="K145" s="35"/>
      <c r="L145" s="36"/>
      <c r="M145" s="41"/>
      <c r="N145" s="41"/>
      <c r="O145" s="41"/>
      <c r="P145" s="41"/>
    </row>
    <row r="146" spans="1:16" x14ac:dyDescent="0.2">
      <c r="A146" s="39"/>
      <c r="B146" s="38"/>
      <c r="C146" s="30">
        <f t="shared" si="74"/>
        <v>44698</v>
      </c>
      <c r="D146" s="37" t="str">
        <f t="shared" si="53"/>
        <v>Mardi</v>
      </c>
      <c r="E146" s="32">
        <v>0.35416666666666702</v>
      </c>
      <c r="F146" s="32">
        <v>0.51249999999999996</v>
      </c>
      <c r="G146" s="32">
        <v>0.53680555555555598</v>
      </c>
      <c r="H146" s="33">
        <v>0.69513888888888897</v>
      </c>
      <c r="I146" s="34">
        <f t="shared" si="78"/>
        <v>0.31666666666666593</v>
      </c>
      <c r="J146" s="34">
        <f t="shared" si="79"/>
        <v>0</v>
      </c>
      <c r="K146" s="35"/>
      <c r="L146" s="36"/>
      <c r="M146" s="41"/>
      <c r="N146" s="41"/>
      <c r="O146" s="41"/>
      <c r="P146" s="41"/>
    </row>
    <row r="147" spans="1:16" x14ac:dyDescent="0.2">
      <c r="A147" s="39"/>
      <c r="B147" s="38"/>
      <c r="C147" s="30">
        <f t="shared" si="74"/>
        <v>44699</v>
      </c>
      <c r="D147" s="37" t="str">
        <f t="shared" si="53"/>
        <v>Mercredi</v>
      </c>
      <c r="E147" s="32">
        <v>0.35416666666666702</v>
      </c>
      <c r="F147" s="32">
        <v>0.51249999999999996</v>
      </c>
      <c r="G147" s="32">
        <v>0.53680555555555598</v>
      </c>
      <c r="H147" s="33">
        <v>0.69513888888888897</v>
      </c>
      <c r="I147" s="34">
        <f t="shared" si="78"/>
        <v>0.31666666666666593</v>
      </c>
      <c r="J147" s="34">
        <f t="shared" si="79"/>
        <v>0</v>
      </c>
      <c r="K147" s="35"/>
      <c r="L147" s="36"/>
      <c r="M147" s="41"/>
      <c r="N147" s="41"/>
      <c r="O147" s="41"/>
      <c r="P147" s="41"/>
    </row>
    <row r="148" spans="1:16" x14ac:dyDescent="0.2">
      <c r="A148" s="39"/>
      <c r="B148" s="38"/>
      <c r="C148" s="30">
        <f t="shared" si="74"/>
        <v>44700</v>
      </c>
      <c r="D148" s="37" t="str">
        <f t="shared" si="53"/>
        <v>Jeudi</v>
      </c>
      <c r="E148" s="32">
        <v>0.35416666666666702</v>
      </c>
      <c r="F148" s="32">
        <v>0.51249999999999996</v>
      </c>
      <c r="G148" s="32">
        <v>0.53680555555555598</v>
      </c>
      <c r="H148" s="33">
        <v>0.69513888888888897</v>
      </c>
      <c r="I148" s="34">
        <f t="shared" si="78"/>
        <v>0.31666666666666593</v>
      </c>
      <c r="J148" s="34">
        <f t="shared" si="79"/>
        <v>0</v>
      </c>
      <c r="K148" s="35"/>
      <c r="L148" s="36"/>
      <c r="M148" s="41"/>
      <c r="N148" s="41"/>
      <c r="O148" s="41"/>
      <c r="P148" s="41"/>
    </row>
    <row r="149" spans="1:16" x14ac:dyDescent="0.2">
      <c r="A149" s="39"/>
      <c r="B149" s="38"/>
      <c r="C149" s="30">
        <f t="shared" si="74"/>
        <v>44701</v>
      </c>
      <c r="D149" s="37" t="str">
        <f t="shared" si="53"/>
        <v>Vendredi</v>
      </c>
      <c r="E149" s="32">
        <v>0.35416666666666702</v>
      </c>
      <c r="F149" s="32">
        <v>0.51249999999999996</v>
      </c>
      <c r="G149" s="32">
        <v>0.53680555555555598</v>
      </c>
      <c r="H149" s="33">
        <v>0.69513888888888897</v>
      </c>
      <c r="I149" s="34">
        <f t="shared" si="78"/>
        <v>0.31666666666666593</v>
      </c>
      <c r="J149" s="34">
        <f t="shared" si="79"/>
        <v>0</v>
      </c>
      <c r="K149" s="35"/>
      <c r="L149" s="36"/>
      <c r="M149" s="41"/>
      <c r="N149" s="41"/>
      <c r="O149" s="41"/>
      <c r="P149" s="41"/>
    </row>
    <row r="150" spans="1:16" x14ac:dyDescent="0.2">
      <c r="A150" s="39"/>
      <c r="B150" s="38"/>
      <c r="C150" s="30">
        <f t="shared" si="74"/>
        <v>44702</v>
      </c>
      <c r="D150" s="37" t="str">
        <f t="shared" si="53"/>
        <v>Samedi</v>
      </c>
      <c r="E150" s="32"/>
      <c r="F150" s="32"/>
      <c r="G150" s="32"/>
      <c r="H150" s="33"/>
      <c r="I150" s="34"/>
      <c r="J150" s="34"/>
      <c r="K150" s="35"/>
      <c r="L150" s="36"/>
      <c r="M150" s="41"/>
      <c r="N150" s="41"/>
      <c r="O150" s="41"/>
      <c r="P150" s="41"/>
    </row>
    <row r="151" spans="1:16" x14ac:dyDescent="0.2">
      <c r="A151" s="39"/>
      <c r="B151" s="38"/>
      <c r="C151" s="30">
        <f t="shared" si="74"/>
        <v>44703</v>
      </c>
      <c r="D151" s="37" t="str">
        <f t="shared" si="53"/>
        <v>Dimanche</v>
      </c>
      <c r="E151" s="32"/>
      <c r="F151" s="32"/>
      <c r="G151" s="32"/>
      <c r="H151" s="33"/>
      <c r="I151" s="34"/>
      <c r="J151" s="34">
        <f t="shared" ref="J151" si="80">IF(D151="Dimanche",SUM(J145:J149),"")</f>
        <v>0</v>
      </c>
      <c r="K151" s="35"/>
      <c r="L151" s="36">
        <f t="shared" ref="L151" si="81">IF(D151="Dimanche",SUM(I145:I151),"")</f>
        <v>1.5833333333333297</v>
      </c>
      <c r="M151" s="41"/>
      <c r="N151" s="41"/>
      <c r="O151" s="41"/>
      <c r="P151" s="41"/>
    </row>
    <row r="152" spans="1:16" x14ac:dyDescent="0.2">
      <c r="A152" s="39"/>
      <c r="B152" s="38">
        <f t="shared" si="77"/>
        <v>22</v>
      </c>
      <c r="C152" s="30">
        <f t="shared" si="74"/>
        <v>44704</v>
      </c>
      <c r="D152" s="37" t="str">
        <f t="shared" si="53"/>
        <v>Lundi</v>
      </c>
      <c r="E152" s="32">
        <v>0.35416666666666702</v>
      </c>
      <c r="F152" s="32">
        <v>0.51249999999999996</v>
      </c>
      <c r="G152" s="32">
        <v>0.53680555555555598</v>
      </c>
      <c r="H152" s="33">
        <v>0.69513888888888897</v>
      </c>
      <c r="I152" s="34">
        <f t="shared" ref="I152:I215" si="82">IF(F152-E152+(H152-G152)=0,"",F152-E152+(H152-G152))</f>
        <v>0.31666666666666593</v>
      </c>
      <c r="J152" s="34">
        <f t="shared" ref="J152:J215" si="83">IF(I152-$F$1&gt;0,I152-$F$1,0)</f>
        <v>0</v>
      </c>
      <c r="K152" s="35"/>
      <c r="L152" s="36"/>
      <c r="M152" s="41"/>
      <c r="N152" s="41"/>
      <c r="O152" s="41"/>
      <c r="P152" s="41"/>
    </row>
    <row r="153" spans="1:16" x14ac:dyDescent="0.2">
      <c r="A153" s="39"/>
      <c r="B153" s="38"/>
      <c r="C153" s="30">
        <f t="shared" si="74"/>
        <v>44705</v>
      </c>
      <c r="D153" s="37" t="str">
        <f t="shared" si="53"/>
        <v>Mardi</v>
      </c>
      <c r="E153" s="32">
        <v>0.35416666666666702</v>
      </c>
      <c r="F153" s="32">
        <v>0.51249999999999996</v>
      </c>
      <c r="G153" s="32">
        <v>0.53680555555555598</v>
      </c>
      <c r="H153" s="33">
        <v>0.69513888888888897</v>
      </c>
      <c r="I153" s="34">
        <f t="shared" si="82"/>
        <v>0.31666666666666593</v>
      </c>
      <c r="J153" s="34">
        <f t="shared" si="83"/>
        <v>0</v>
      </c>
      <c r="K153" s="35"/>
      <c r="L153" s="36"/>
      <c r="M153" s="41"/>
      <c r="N153" s="41"/>
      <c r="O153" s="41"/>
      <c r="P153" s="41"/>
    </row>
    <row r="154" spans="1:16" x14ac:dyDescent="0.2">
      <c r="A154" s="39"/>
      <c r="B154" s="38"/>
      <c r="C154" s="30">
        <f t="shared" si="74"/>
        <v>44706</v>
      </c>
      <c r="D154" s="37" t="str">
        <f t="shared" si="53"/>
        <v>Mercredi</v>
      </c>
      <c r="E154" s="32">
        <v>0.35416666666666702</v>
      </c>
      <c r="F154" s="32">
        <v>0.51249999999999996</v>
      </c>
      <c r="G154" s="32">
        <v>0.53680555555555598</v>
      </c>
      <c r="H154" s="33">
        <v>0.69513888888888897</v>
      </c>
      <c r="I154" s="34">
        <f t="shared" si="82"/>
        <v>0.31666666666666593</v>
      </c>
      <c r="J154" s="34">
        <f t="shared" si="83"/>
        <v>0</v>
      </c>
      <c r="K154" s="35"/>
      <c r="L154" s="36"/>
      <c r="M154" s="41"/>
      <c r="N154" s="41"/>
      <c r="O154" s="41"/>
      <c r="P154" s="41"/>
    </row>
    <row r="155" spans="1:16" x14ac:dyDescent="0.2">
      <c r="A155" s="39"/>
      <c r="B155" s="38"/>
      <c r="C155" s="30">
        <f t="shared" si="74"/>
        <v>44707</v>
      </c>
      <c r="D155" s="37" t="str">
        <f t="shared" si="53"/>
        <v>Jeudi</v>
      </c>
      <c r="E155" s="32">
        <v>0.35416666666666702</v>
      </c>
      <c r="F155" s="32">
        <v>0.51249999999999996</v>
      </c>
      <c r="G155" s="32">
        <v>0.53680555555555598</v>
      </c>
      <c r="H155" s="33">
        <v>0.69513888888888897</v>
      </c>
      <c r="I155" s="34">
        <f t="shared" si="82"/>
        <v>0.31666666666666593</v>
      </c>
      <c r="J155" s="34">
        <f t="shared" si="83"/>
        <v>0</v>
      </c>
      <c r="K155" s="35"/>
      <c r="L155" s="36"/>
      <c r="M155" s="41"/>
      <c r="N155" s="41"/>
      <c r="O155" s="41"/>
      <c r="P155" s="41"/>
    </row>
    <row r="156" spans="1:16" x14ac:dyDescent="0.2">
      <c r="A156" s="39"/>
      <c r="B156" s="38"/>
      <c r="C156" s="30">
        <f t="shared" si="74"/>
        <v>44708</v>
      </c>
      <c r="D156" s="37" t="str">
        <f t="shared" si="53"/>
        <v>Vendredi</v>
      </c>
      <c r="E156" s="32">
        <v>0.35416666666666702</v>
      </c>
      <c r="F156" s="32">
        <v>0.51249999999999996</v>
      </c>
      <c r="G156" s="32">
        <v>0.53680555555555598</v>
      </c>
      <c r="H156" s="33">
        <v>0.69513888888888897</v>
      </c>
      <c r="I156" s="34">
        <f t="shared" si="82"/>
        <v>0.31666666666666593</v>
      </c>
      <c r="J156" s="34">
        <f t="shared" si="83"/>
        <v>0</v>
      </c>
      <c r="K156" s="35"/>
      <c r="L156" s="36"/>
      <c r="M156" s="41"/>
      <c r="N156" s="41"/>
      <c r="O156" s="41"/>
      <c r="P156" s="41"/>
    </row>
    <row r="157" spans="1:16" x14ac:dyDescent="0.2">
      <c r="A157" s="39"/>
      <c r="B157" s="38"/>
      <c r="C157" s="30">
        <f t="shared" si="74"/>
        <v>44709</v>
      </c>
      <c r="D157" s="37" t="str">
        <f t="shared" si="53"/>
        <v>Samedi</v>
      </c>
      <c r="E157" s="32"/>
      <c r="F157" s="32"/>
      <c r="G157" s="32"/>
      <c r="H157" s="33"/>
      <c r="I157" s="34"/>
      <c r="J157" s="34"/>
      <c r="K157" s="35"/>
      <c r="L157" s="36"/>
      <c r="M157" s="41"/>
      <c r="N157" s="41"/>
      <c r="O157" s="41"/>
      <c r="P157" s="41"/>
    </row>
    <row r="158" spans="1:16" x14ac:dyDescent="0.2">
      <c r="A158" s="39"/>
      <c r="B158" s="38"/>
      <c r="C158" s="30">
        <f t="shared" si="74"/>
        <v>44710</v>
      </c>
      <c r="D158" s="37" t="str">
        <f t="shared" si="53"/>
        <v>Dimanche</v>
      </c>
      <c r="E158" s="32"/>
      <c r="F158" s="32"/>
      <c r="G158" s="32"/>
      <c r="H158" s="33"/>
      <c r="I158" s="34"/>
      <c r="J158" s="34">
        <f t="shared" ref="J158" si="84">IF(D158="Dimanche",SUM(J152:J156),"")</f>
        <v>0</v>
      </c>
      <c r="K158" s="35"/>
      <c r="L158" s="36">
        <f t="shared" ref="L158" si="85">IF(D158="Dimanche",SUM(I152:I158),"")</f>
        <v>1.5833333333333297</v>
      </c>
      <c r="M158" s="41"/>
      <c r="N158" s="41"/>
      <c r="O158" s="41"/>
      <c r="P158" s="41"/>
    </row>
    <row r="159" spans="1:16" x14ac:dyDescent="0.2">
      <c r="A159" s="39"/>
      <c r="B159" s="38">
        <f t="shared" si="77"/>
        <v>23</v>
      </c>
      <c r="C159" s="30">
        <f t="shared" si="74"/>
        <v>44711</v>
      </c>
      <c r="D159" s="37" t="str">
        <f t="shared" si="53"/>
        <v>Lundi</v>
      </c>
      <c r="E159" s="32">
        <v>0.35416666666666702</v>
      </c>
      <c r="F159" s="32">
        <v>0.51249999999999996</v>
      </c>
      <c r="G159" s="32">
        <v>0.53680555555555598</v>
      </c>
      <c r="H159" s="33">
        <v>0.69513888888888897</v>
      </c>
      <c r="I159" s="34">
        <f t="shared" ref="I159:I222" si="86">IF(F159-E159+(H159-G159)=0,"",F159-E159+(H159-G159))</f>
        <v>0.31666666666666593</v>
      </c>
      <c r="J159" s="34">
        <f t="shared" ref="J159:J222" si="87">IF(I159-$F$1&gt;0,I159-$F$1,0)</f>
        <v>0</v>
      </c>
      <c r="K159" s="35"/>
      <c r="L159" s="36"/>
      <c r="M159" s="41"/>
      <c r="N159" s="41"/>
      <c r="O159" s="41"/>
      <c r="P159" s="41"/>
    </row>
    <row r="160" spans="1:16" x14ac:dyDescent="0.2">
      <c r="A160" s="39"/>
      <c r="B160" s="38"/>
      <c r="C160" s="30">
        <f t="shared" si="74"/>
        <v>44712</v>
      </c>
      <c r="D160" s="37" t="str">
        <f t="shared" si="53"/>
        <v>Mardi</v>
      </c>
      <c r="E160" s="32">
        <v>0.35416666666666702</v>
      </c>
      <c r="F160" s="32">
        <v>0.51249999999999996</v>
      </c>
      <c r="G160" s="32">
        <v>0.53680555555555598</v>
      </c>
      <c r="H160" s="33">
        <v>0.69513888888888897</v>
      </c>
      <c r="I160" s="34">
        <f t="shared" si="86"/>
        <v>0.31666666666666593</v>
      </c>
      <c r="J160" s="34">
        <f t="shared" si="87"/>
        <v>0</v>
      </c>
      <c r="K160" s="35"/>
      <c r="L160" s="36"/>
      <c r="M160" s="41"/>
      <c r="N160" s="41"/>
      <c r="O160" s="41"/>
      <c r="P160" s="41"/>
    </row>
    <row r="161" spans="1:16" x14ac:dyDescent="0.2">
      <c r="A161" s="39" t="str">
        <f t="shared" ref="A139:A202" si="88">VLOOKUP(MONTH($C161),$T$8:$U$19,2,0)</f>
        <v>JUIN</v>
      </c>
      <c r="B161" s="38"/>
      <c r="C161" s="30">
        <f t="shared" si="74"/>
        <v>44713</v>
      </c>
      <c r="D161" s="37" t="str">
        <f t="shared" si="53"/>
        <v>Mercredi</v>
      </c>
      <c r="E161" s="32">
        <v>0.35416666666666702</v>
      </c>
      <c r="F161" s="32">
        <v>0.51249999999999996</v>
      </c>
      <c r="G161" s="32">
        <v>0.53680555555555598</v>
      </c>
      <c r="H161" s="33">
        <v>0.69513888888888897</v>
      </c>
      <c r="I161" s="34">
        <f t="shared" si="86"/>
        <v>0.31666666666666593</v>
      </c>
      <c r="J161" s="34">
        <f t="shared" si="87"/>
        <v>0</v>
      </c>
      <c r="K161" s="35"/>
      <c r="L161" s="36"/>
      <c r="M161" s="41">
        <f>IF(A161="juin",SUM(J161:J190),"")</f>
        <v>0</v>
      </c>
      <c r="N161" s="41"/>
      <c r="O161" s="41"/>
      <c r="P161" s="41"/>
    </row>
    <row r="162" spans="1:16" x14ac:dyDescent="0.2">
      <c r="A162" s="39"/>
      <c r="B162" s="38"/>
      <c r="C162" s="30">
        <f t="shared" si="74"/>
        <v>44714</v>
      </c>
      <c r="D162" s="37" t="str">
        <f t="shared" si="53"/>
        <v>Jeudi</v>
      </c>
      <c r="E162" s="32">
        <v>0.35416666666666702</v>
      </c>
      <c r="F162" s="32">
        <v>0.51249999999999996</v>
      </c>
      <c r="G162" s="32">
        <v>0.53680555555555598</v>
      </c>
      <c r="H162" s="33">
        <v>0.69513888888888897</v>
      </c>
      <c r="I162" s="34">
        <f t="shared" si="86"/>
        <v>0.31666666666666593</v>
      </c>
      <c r="J162" s="34">
        <f t="shared" si="87"/>
        <v>0</v>
      </c>
      <c r="K162" s="35"/>
      <c r="L162" s="36"/>
      <c r="M162" s="41"/>
      <c r="N162" s="41"/>
      <c r="O162" s="41"/>
      <c r="P162" s="41"/>
    </row>
    <row r="163" spans="1:16" x14ac:dyDescent="0.2">
      <c r="A163" s="39"/>
      <c r="B163" s="38"/>
      <c r="C163" s="30">
        <f t="shared" si="74"/>
        <v>44715</v>
      </c>
      <c r="D163" s="37" t="str">
        <f t="shared" si="53"/>
        <v>Vendredi</v>
      </c>
      <c r="E163" s="32">
        <v>0.35416666666666702</v>
      </c>
      <c r="F163" s="32">
        <v>0.51249999999999996</v>
      </c>
      <c r="G163" s="32">
        <v>0.53680555555555598</v>
      </c>
      <c r="H163" s="33">
        <v>0.69513888888888897</v>
      </c>
      <c r="I163" s="34">
        <f t="shared" si="86"/>
        <v>0.31666666666666593</v>
      </c>
      <c r="J163" s="34">
        <f t="shared" si="87"/>
        <v>0</v>
      </c>
      <c r="K163" s="35"/>
      <c r="L163" s="36"/>
      <c r="M163" s="41"/>
      <c r="N163" s="41"/>
      <c r="O163" s="41"/>
      <c r="P163" s="41"/>
    </row>
    <row r="164" spans="1:16" x14ac:dyDescent="0.2">
      <c r="A164" s="39"/>
      <c r="B164" s="38"/>
      <c r="C164" s="30">
        <f t="shared" si="74"/>
        <v>44716</v>
      </c>
      <c r="D164" s="37" t="str">
        <f t="shared" si="53"/>
        <v>Samedi</v>
      </c>
      <c r="E164" s="32"/>
      <c r="F164" s="32"/>
      <c r="G164" s="32"/>
      <c r="H164" s="33"/>
      <c r="I164" s="34"/>
      <c r="J164" s="34"/>
      <c r="K164" s="35"/>
      <c r="L164" s="36"/>
      <c r="M164" s="41"/>
      <c r="N164" s="41"/>
      <c r="O164" s="41"/>
      <c r="P164" s="41"/>
    </row>
    <row r="165" spans="1:16" x14ac:dyDescent="0.2">
      <c r="A165" s="39"/>
      <c r="B165" s="38"/>
      <c r="C165" s="30">
        <f t="shared" si="74"/>
        <v>44717</v>
      </c>
      <c r="D165" s="37" t="str">
        <f t="shared" si="53"/>
        <v>Dimanche</v>
      </c>
      <c r="E165" s="32"/>
      <c r="F165" s="32"/>
      <c r="G165" s="32"/>
      <c r="H165" s="33"/>
      <c r="I165" s="34"/>
      <c r="J165" s="34">
        <f t="shared" ref="J165" si="89">IF(D165="Dimanche",SUM(J159:J163),"")</f>
        <v>0</v>
      </c>
      <c r="K165" s="35"/>
      <c r="L165" s="36">
        <f t="shared" ref="L165" si="90">IF(D165="Dimanche",SUM(I159:I165),"")</f>
        <v>1.5833333333333297</v>
      </c>
      <c r="M165" s="41"/>
      <c r="N165" s="41"/>
      <c r="O165" s="41"/>
      <c r="P165" s="41"/>
    </row>
    <row r="166" spans="1:16" x14ac:dyDescent="0.2">
      <c r="A166" s="39"/>
      <c r="B166" s="38">
        <f t="shared" si="77"/>
        <v>24</v>
      </c>
      <c r="C166" s="30">
        <f t="shared" si="74"/>
        <v>44718</v>
      </c>
      <c r="D166" s="37" t="str">
        <f t="shared" si="53"/>
        <v>Lundi</v>
      </c>
      <c r="E166" s="32">
        <v>0.35416666666666702</v>
      </c>
      <c r="F166" s="32">
        <v>0.51249999999999996</v>
      </c>
      <c r="G166" s="32">
        <v>0.53680555555555598</v>
      </c>
      <c r="H166" s="33">
        <v>0.69513888888888897</v>
      </c>
      <c r="I166" s="34">
        <f t="shared" ref="I166:I229" si="91">IF(F166-E166+(H166-G166)=0,"",F166-E166+(H166-G166))</f>
        <v>0.31666666666666593</v>
      </c>
      <c r="J166" s="34">
        <f t="shared" ref="J166:J229" si="92">IF(I166-$F$1&gt;0,I166-$F$1,0)</f>
        <v>0</v>
      </c>
      <c r="K166" s="35"/>
      <c r="L166" s="36"/>
      <c r="M166" s="41"/>
      <c r="N166" s="41"/>
      <c r="O166" s="41"/>
      <c r="P166" s="41"/>
    </row>
    <row r="167" spans="1:16" x14ac:dyDescent="0.2">
      <c r="A167" s="39"/>
      <c r="B167" s="38"/>
      <c r="C167" s="30">
        <f t="shared" si="74"/>
        <v>44719</v>
      </c>
      <c r="D167" s="37" t="str">
        <f t="shared" si="53"/>
        <v>Mardi</v>
      </c>
      <c r="E167" s="32">
        <v>0.35416666666666702</v>
      </c>
      <c r="F167" s="32">
        <v>0.51249999999999996</v>
      </c>
      <c r="G167" s="32">
        <v>0.53680555555555598</v>
      </c>
      <c r="H167" s="33">
        <v>0.69513888888888897</v>
      </c>
      <c r="I167" s="34">
        <f t="shared" si="91"/>
        <v>0.31666666666666593</v>
      </c>
      <c r="J167" s="34">
        <f t="shared" si="92"/>
        <v>0</v>
      </c>
      <c r="K167" s="35"/>
      <c r="L167" s="36"/>
      <c r="M167" s="41"/>
      <c r="N167" s="41"/>
      <c r="O167" s="41"/>
      <c r="P167" s="41"/>
    </row>
    <row r="168" spans="1:16" x14ac:dyDescent="0.2">
      <c r="A168" s="39"/>
      <c r="B168" s="38"/>
      <c r="C168" s="30">
        <f t="shared" si="74"/>
        <v>44720</v>
      </c>
      <c r="D168" s="37" t="str">
        <f t="shared" ref="D168:D231" si="93">IF(ISERROR(VLOOKUP(WEEKDAY($C168),$T$21:$U$27,2,0)),"",VLOOKUP(WEEKDAY($C168),$T$21:$U$27,2,0))</f>
        <v>Mercredi</v>
      </c>
      <c r="E168" s="32">
        <v>0.35416666666666702</v>
      </c>
      <c r="F168" s="32">
        <v>0.51249999999999996</v>
      </c>
      <c r="G168" s="32">
        <v>0.53680555555555598</v>
      </c>
      <c r="H168" s="33">
        <v>0.69513888888888897</v>
      </c>
      <c r="I168" s="34">
        <f t="shared" si="91"/>
        <v>0.31666666666666593</v>
      </c>
      <c r="J168" s="34">
        <f t="shared" si="92"/>
        <v>0</v>
      </c>
      <c r="K168" s="35"/>
      <c r="L168" s="36"/>
      <c r="M168" s="41"/>
      <c r="N168" s="41"/>
      <c r="O168" s="41"/>
      <c r="P168" s="41"/>
    </row>
    <row r="169" spans="1:16" x14ac:dyDescent="0.2">
      <c r="A169" s="39"/>
      <c r="B169" s="38"/>
      <c r="C169" s="30">
        <f t="shared" si="74"/>
        <v>44721</v>
      </c>
      <c r="D169" s="37" t="str">
        <f t="shared" si="93"/>
        <v>Jeudi</v>
      </c>
      <c r="E169" s="32">
        <v>0.35416666666666702</v>
      </c>
      <c r="F169" s="32">
        <v>0.51249999999999996</v>
      </c>
      <c r="G169" s="32">
        <v>0.53680555555555598</v>
      </c>
      <c r="H169" s="33">
        <v>0.69513888888888897</v>
      </c>
      <c r="I169" s="34">
        <f t="shared" si="91"/>
        <v>0.31666666666666593</v>
      </c>
      <c r="J169" s="34">
        <f t="shared" si="92"/>
        <v>0</v>
      </c>
      <c r="K169" s="35"/>
      <c r="L169" s="36"/>
      <c r="M169" s="41"/>
      <c r="N169" s="41"/>
      <c r="O169" s="41"/>
      <c r="P169" s="41"/>
    </row>
    <row r="170" spans="1:16" x14ac:dyDescent="0.2">
      <c r="A170" s="39"/>
      <c r="B170" s="38"/>
      <c r="C170" s="30">
        <f t="shared" si="74"/>
        <v>44722</v>
      </c>
      <c r="D170" s="37" t="str">
        <f t="shared" si="93"/>
        <v>Vendredi</v>
      </c>
      <c r="E170" s="32">
        <v>0.35416666666666702</v>
      </c>
      <c r="F170" s="32">
        <v>0.51249999999999996</v>
      </c>
      <c r="G170" s="32">
        <v>0.53680555555555598</v>
      </c>
      <c r="H170" s="33">
        <v>0.69513888888888897</v>
      </c>
      <c r="I170" s="34">
        <f t="shared" si="91"/>
        <v>0.31666666666666593</v>
      </c>
      <c r="J170" s="34">
        <f t="shared" si="92"/>
        <v>0</v>
      </c>
      <c r="K170" s="35"/>
      <c r="L170" s="36"/>
      <c r="M170" s="41"/>
      <c r="N170" s="41"/>
      <c r="O170" s="41"/>
      <c r="P170" s="41"/>
    </row>
    <row r="171" spans="1:16" x14ac:dyDescent="0.2">
      <c r="A171" s="39"/>
      <c r="B171" s="38"/>
      <c r="C171" s="30">
        <f t="shared" si="74"/>
        <v>44723</v>
      </c>
      <c r="D171" s="37" t="str">
        <f t="shared" si="93"/>
        <v>Samedi</v>
      </c>
      <c r="E171" s="32"/>
      <c r="F171" s="32"/>
      <c r="G171" s="32"/>
      <c r="H171" s="33"/>
      <c r="I171" s="34"/>
      <c r="J171" s="34"/>
      <c r="K171" s="35"/>
      <c r="L171" s="36"/>
      <c r="M171" s="41"/>
      <c r="N171" s="41"/>
      <c r="O171" s="41"/>
      <c r="P171" s="41"/>
    </row>
    <row r="172" spans="1:16" x14ac:dyDescent="0.2">
      <c r="A172" s="39"/>
      <c r="B172" s="38"/>
      <c r="C172" s="30">
        <f t="shared" si="74"/>
        <v>44724</v>
      </c>
      <c r="D172" s="37" t="str">
        <f t="shared" si="93"/>
        <v>Dimanche</v>
      </c>
      <c r="E172" s="32"/>
      <c r="F172" s="32"/>
      <c r="G172" s="32"/>
      <c r="H172" s="33"/>
      <c r="I172" s="34"/>
      <c r="J172" s="34">
        <f t="shared" ref="J172" si="94">IF(D172="Dimanche",SUM(J166:J170),"")</f>
        <v>0</v>
      </c>
      <c r="K172" s="35"/>
      <c r="L172" s="36">
        <f t="shared" ref="L172" si="95">IF(D172="Dimanche",SUM(I166:I172),"")</f>
        <v>1.5833333333333297</v>
      </c>
      <c r="M172" s="41"/>
      <c r="N172" s="41"/>
      <c r="O172" s="41"/>
      <c r="P172" s="41"/>
    </row>
    <row r="173" spans="1:16" x14ac:dyDescent="0.2">
      <c r="A173" s="39"/>
      <c r="B173" s="38">
        <f t="shared" si="77"/>
        <v>25</v>
      </c>
      <c r="C173" s="30">
        <f t="shared" si="74"/>
        <v>44725</v>
      </c>
      <c r="D173" s="37" t="str">
        <f t="shared" si="93"/>
        <v>Lundi</v>
      </c>
      <c r="E173" s="32">
        <v>0.35416666666666702</v>
      </c>
      <c r="F173" s="32">
        <v>0.51249999999999996</v>
      </c>
      <c r="G173" s="32">
        <v>0.53680555555555598</v>
      </c>
      <c r="H173" s="33">
        <v>0.69513888888888897</v>
      </c>
      <c r="I173" s="34">
        <f t="shared" ref="I173:I236" si="96">IF(F173-E173+(H173-G173)=0,"",F173-E173+(H173-G173))</f>
        <v>0.31666666666666593</v>
      </c>
      <c r="J173" s="34">
        <f t="shared" ref="J173:J236" si="97">IF(I173-$F$1&gt;0,I173-$F$1,0)</f>
        <v>0</v>
      </c>
      <c r="K173" s="35"/>
      <c r="L173" s="36"/>
      <c r="M173" s="41"/>
      <c r="N173" s="41"/>
      <c r="O173" s="41"/>
      <c r="P173" s="41"/>
    </row>
    <row r="174" spans="1:16" x14ac:dyDescent="0.2">
      <c r="A174" s="39"/>
      <c r="B174" s="38"/>
      <c r="C174" s="30">
        <f t="shared" si="74"/>
        <v>44726</v>
      </c>
      <c r="D174" s="37" t="str">
        <f t="shared" si="93"/>
        <v>Mardi</v>
      </c>
      <c r="E174" s="32">
        <v>0.35416666666666702</v>
      </c>
      <c r="F174" s="32">
        <v>0.51249999999999996</v>
      </c>
      <c r="G174" s="32">
        <v>0.53680555555555598</v>
      </c>
      <c r="H174" s="33">
        <v>0.69513888888888897</v>
      </c>
      <c r="I174" s="34">
        <f t="shared" si="96"/>
        <v>0.31666666666666593</v>
      </c>
      <c r="J174" s="34">
        <f t="shared" si="97"/>
        <v>0</v>
      </c>
      <c r="K174" s="35"/>
      <c r="L174" s="36"/>
      <c r="M174" s="41"/>
      <c r="N174" s="41"/>
      <c r="O174" s="41"/>
      <c r="P174" s="41"/>
    </row>
    <row r="175" spans="1:16" x14ac:dyDescent="0.2">
      <c r="A175" s="39"/>
      <c r="B175" s="38"/>
      <c r="C175" s="30">
        <f t="shared" si="74"/>
        <v>44727</v>
      </c>
      <c r="D175" s="37" t="str">
        <f t="shared" si="93"/>
        <v>Mercredi</v>
      </c>
      <c r="E175" s="32">
        <v>0.35416666666666702</v>
      </c>
      <c r="F175" s="32">
        <v>0.51249999999999996</v>
      </c>
      <c r="G175" s="32">
        <v>0.53680555555555598</v>
      </c>
      <c r="H175" s="33">
        <v>0.69513888888888897</v>
      </c>
      <c r="I175" s="34">
        <f t="shared" si="96"/>
        <v>0.31666666666666593</v>
      </c>
      <c r="J175" s="34">
        <f t="shared" si="97"/>
        <v>0</v>
      </c>
      <c r="K175" s="35"/>
      <c r="L175" s="36"/>
      <c r="M175" s="41"/>
      <c r="N175" s="41"/>
      <c r="O175" s="41"/>
      <c r="P175" s="41"/>
    </row>
    <row r="176" spans="1:16" x14ac:dyDescent="0.2">
      <c r="A176" s="39"/>
      <c r="B176" s="38"/>
      <c r="C176" s="30">
        <f t="shared" si="74"/>
        <v>44728</v>
      </c>
      <c r="D176" s="37" t="str">
        <f t="shared" si="93"/>
        <v>Jeudi</v>
      </c>
      <c r="E176" s="32">
        <v>0.35416666666666702</v>
      </c>
      <c r="F176" s="32">
        <v>0.51249999999999996</v>
      </c>
      <c r="G176" s="32">
        <v>0.53680555555555598</v>
      </c>
      <c r="H176" s="33">
        <v>0.69513888888888897</v>
      </c>
      <c r="I176" s="34">
        <f t="shared" si="96"/>
        <v>0.31666666666666593</v>
      </c>
      <c r="J176" s="34">
        <f t="shared" si="97"/>
        <v>0</v>
      </c>
      <c r="K176" s="35"/>
      <c r="L176" s="36"/>
      <c r="M176" s="41"/>
      <c r="N176" s="41"/>
      <c r="O176" s="41"/>
      <c r="P176" s="41"/>
    </row>
    <row r="177" spans="1:16" x14ac:dyDescent="0.2">
      <c r="A177" s="39"/>
      <c r="B177" s="38"/>
      <c r="C177" s="30">
        <f t="shared" si="74"/>
        <v>44729</v>
      </c>
      <c r="D177" s="37" t="str">
        <f t="shared" si="93"/>
        <v>Vendredi</v>
      </c>
      <c r="E177" s="32">
        <v>0.35416666666666702</v>
      </c>
      <c r="F177" s="32">
        <v>0.51249999999999996</v>
      </c>
      <c r="G177" s="32">
        <v>0.53680555555555598</v>
      </c>
      <c r="H177" s="33">
        <v>0.69513888888888897</v>
      </c>
      <c r="I177" s="34">
        <f t="shared" si="96"/>
        <v>0.31666666666666593</v>
      </c>
      <c r="J177" s="34">
        <f t="shared" si="97"/>
        <v>0</v>
      </c>
      <c r="K177" s="35"/>
      <c r="L177" s="36"/>
      <c r="M177" s="41"/>
      <c r="N177" s="41"/>
      <c r="O177" s="41"/>
      <c r="P177" s="41"/>
    </row>
    <row r="178" spans="1:16" x14ac:dyDescent="0.2">
      <c r="A178" s="39"/>
      <c r="B178" s="38"/>
      <c r="C178" s="30">
        <f t="shared" si="74"/>
        <v>44730</v>
      </c>
      <c r="D178" s="37" t="str">
        <f t="shared" si="93"/>
        <v>Samedi</v>
      </c>
      <c r="E178" s="32"/>
      <c r="F178" s="32"/>
      <c r="G178" s="32"/>
      <c r="H178" s="33"/>
      <c r="I178" s="34"/>
      <c r="J178" s="34"/>
      <c r="K178" s="35"/>
      <c r="L178" s="36"/>
      <c r="M178" s="41"/>
      <c r="N178" s="41"/>
      <c r="O178" s="41"/>
      <c r="P178" s="41"/>
    </row>
    <row r="179" spans="1:16" x14ac:dyDescent="0.2">
      <c r="A179" s="39"/>
      <c r="B179" s="38"/>
      <c r="C179" s="30">
        <f t="shared" si="74"/>
        <v>44731</v>
      </c>
      <c r="D179" s="37" t="str">
        <f t="shared" si="93"/>
        <v>Dimanche</v>
      </c>
      <c r="E179" s="32"/>
      <c r="F179" s="32"/>
      <c r="G179" s="32"/>
      <c r="H179" s="33"/>
      <c r="I179" s="34"/>
      <c r="J179" s="34">
        <f t="shared" ref="J179" si="98">IF(D179="Dimanche",SUM(J173:J177),"")</f>
        <v>0</v>
      </c>
      <c r="K179" s="35"/>
      <c r="L179" s="36">
        <f t="shared" ref="L179" si="99">IF(D179="Dimanche",SUM(I173:I179),"")</f>
        <v>1.5833333333333297</v>
      </c>
      <c r="M179" s="41"/>
      <c r="N179" s="41"/>
      <c r="O179" s="41"/>
      <c r="P179" s="41"/>
    </row>
    <row r="180" spans="1:16" x14ac:dyDescent="0.2">
      <c r="A180" s="39"/>
      <c r="B180" s="38">
        <f t="shared" si="77"/>
        <v>26</v>
      </c>
      <c r="C180" s="30">
        <f t="shared" si="74"/>
        <v>44732</v>
      </c>
      <c r="D180" s="37" t="str">
        <f t="shared" si="93"/>
        <v>Lundi</v>
      </c>
      <c r="E180" s="32">
        <v>0.35416666666666702</v>
      </c>
      <c r="F180" s="32">
        <v>0.51249999999999996</v>
      </c>
      <c r="G180" s="32">
        <v>0.53680555555555598</v>
      </c>
      <c r="H180" s="33">
        <v>0.69513888888888897</v>
      </c>
      <c r="I180" s="34">
        <f t="shared" ref="I180:I243" si="100">IF(F180-E180+(H180-G180)=0,"",F180-E180+(H180-G180))</f>
        <v>0.31666666666666593</v>
      </c>
      <c r="J180" s="34">
        <f t="shared" ref="J180:J243" si="101">IF(I180-$F$1&gt;0,I180-$F$1,0)</f>
        <v>0</v>
      </c>
      <c r="K180" s="35"/>
      <c r="L180" s="36"/>
      <c r="M180" s="41"/>
      <c r="N180" s="41"/>
      <c r="O180" s="41"/>
      <c r="P180" s="41"/>
    </row>
    <row r="181" spans="1:16" x14ac:dyDescent="0.2">
      <c r="A181" s="39"/>
      <c r="B181" s="38"/>
      <c r="C181" s="30">
        <f t="shared" si="74"/>
        <v>44733</v>
      </c>
      <c r="D181" s="37" t="str">
        <f t="shared" si="93"/>
        <v>Mardi</v>
      </c>
      <c r="E181" s="32">
        <v>0.35416666666666702</v>
      </c>
      <c r="F181" s="32">
        <v>0.51249999999999996</v>
      </c>
      <c r="G181" s="32">
        <v>0.53680555555555598</v>
      </c>
      <c r="H181" s="33">
        <v>0.69513888888888897</v>
      </c>
      <c r="I181" s="34">
        <f t="shared" si="100"/>
        <v>0.31666666666666593</v>
      </c>
      <c r="J181" s="34">
        <f t="shared" si="101"/>
        <v>0</v>
      </c>
      <c r="K181" s="35"/>
      <c r="L181" s="36"/>
      <c r="M181" s="41"/>
      <c r="N181" s="41"/>
      <c r="O181" s="41"/>
      <c r="P181" s="41"/>
    </row>
    <row r="182" spans="1:16" x14ac:dyDescent="0.2">
      <c r="A182" s="39"/>
      <c r="B182" s="38"/>
      <c r="C182" s="30">
        <f t="shared" si="74"/>
        <v>44734</v>
      </c>
      <c r="D182" s="37" t="str">
        <f t="shared" si="93"/>
        <v>Mercredi</v>
      </c>
      <c r="E182" s="32">
        <v>0.35416666666666702</v>
      </c>
      <c r="F182" s="32">
        <v>0.51249999999999996</v>
      </c>
      <c r="G182" s="32">
        <v>0.53680555555555598</v>
      </c>
      <c r="H182" s="33">
        <v>0.69513888888888897</v>
      </c>
      <c r="I182" s="34">
        <f t="shared" si="100"/>
        <v>0.31666666666666593</v>
      </c>
      <c r="J182" s="34">
        <f t="shared" si="101"/>
        <v>0</v>
      </c>
      <c r="K182" s="35"/>
      <c r="L182" s="36"/>
      <c r="M182" s="41"/>
      <c r="N182" s="41"/>
      <c r="O182" s="41"/>
      <c r="P182" s="41"/>
    </row>
    <row r="183" spans="1:16" x14ac:dyDescent="0.2">
      <c r="A183" s="39"/>
      <c r="B183" s="38"/>
      <c r="C183" s="30">
        <f t="shared" si="74"/>
        <v>44735</v>
      </c>
      <c r="D183" s="37" t="str">
        <f t="shared" si="93"/>
        <v>Jeudi</v>
      </c>
      <c r="E183" s="32">
        <v>0.35416666666666702</v>
      </c>
      <c r="F183" s="32">
        <v>0.51249999999999996</v>
      </c>
      <c r="G183" s="32">
        <v>0.53680555555555598</v>
      </c>
      <c r="H183" s="33">
        <v>0.69513888888888897</v>
      </c>
      <c r="I183" s="34">
        <f t="shared" si="100"/>
        <v>0.31666666666666593</v>
      </c>
      <c r="J183" s="34">
        <f t="shared" si="101"/>
        <v>0</v>
      </c>
      <c r="K183" s="35"/>
      <c r="L183" s="36"/>
      <c r="M183" s="41"/>
      <c r="N183" s="41"/>
      <c r="O183" s="41"/>
      <c r="P183" s="41"/>
    </row>
    <row r="184" spans="1:16" x14ac:dyDescent="0.2">
      <c r="A184" s="39"/>
      <c r="B184" s="38"/>
      <c r="C184" s="30">
        <f t="shared" si="74"/>
        <v>44736</v>
      </c>
      <c r="D184" s="37" t="str">
        <f t="shared" si="93"/>
        <v>Vendredi</v>
      </c>
      <c r="E184" s="32">
        <v>0.35416666666666702</v>
      </c>
      <c r="F184" s="32">
        <v>0.51249999999999996</v>
      </c>
      <c r="G184" s="32">
        <v>0.53680555555555598</v>
      </c>
      <c r="H184" s="33">
        <v>0.69513888888888897</v>
      </c>
      <c r="I184" s="34">
        <f t="shared" si="100"/>
        <v>0.31666666666666593</v>
      </c>
      <c r="J184" s="34">
        <f t="shared" si="101"/>
        <v>0</v>
      </c>
      <c r="K184" s="35"/>
      <c r="L184" s="36"/>
      <c r="M184" s="41"/>
      <c r="N184" s="41"/>
      <c r="O184" s="41"/>
      <c r="P184" s="41"/>
    </row>
    <row r="185" spans="1:16" x14ac:dyDescent="0.2">
      <c r="A185" s="39"/>
      <c r="B185" s="38"/>
      <c r="C185" s="30">
        <f t="shared" si="74"/>
        <v>44737</v>
      </c>
      <c r="D185" s="37" t="str">
        <f t="shared" si="93"/>
        <v>Samedi</v>
      </c>
      <c r="E185" s="32"/>
      <c r="F185" s="32"/>
      <c r="G185" s="32"/>
      <c r="H185" s="33"/>
      <c r="I185" s="34"/>
      <c r="J185" s="34"/>
      <c r="K185" s="35"/>
      <c r="L185" s="36"/>
      <c r="M185" s="41"/>
      <c r="N185" s="41"/>
      <c r="O185" s="41"/>
      <c r="P185" s="41"/>
    </row>
    <row r="186" spans="1:16" x14ac:dyDescent="0.2">
      <c r="A186" s="39"/>
      <c r="B186" s="38"/>
      <c r="C186" s="30">
        <f t="shared" si="74"/>
        <v>44738</v>
      </c>
      <c r="D186" s="37" t="str">
        <f t="shared" si="93"/>
        <v>Dimanche</v>
      </c>
      <c r="E186" s="32"/>
      <c r="F186" s="32"/>
      <c r="G186" s="32"/>
      <c r="H186" s="33"/>
      <c r="I186" s="34"/>
      <c r="J186" s="34">
        <f t="shared" ref="J186" si="102">IF(D186="Dimanche",SUM(J180:J184),"")</f>
        <v>0</v>
      </c>
      <c r="K186" s="35"/>
      <c r="L186" s="36">
        <f t="shared" ref="L186" si="103">IF(D186="Dimanche",SUM(I180:I186),"")</f>
        <v>1.5833333333333297</v>
      </c>
      <c r="M186" s="41"/>
      <c r="N186" s="41"/>
      <c r="O186" s="41"/>
      <c r="P186" s="41"/>
    </row>
    <row r="187" spans="1:16" x14ac:dyDescent="0.2">
      <c r="A187" s="39"/>
      <c r="B187" s="38">
        <f t="shared" si="77"/>
        <v>27</v>
      </c>
      <c r="C187" s="30">
        <f t="shared" si="74"/>
        <v>44739</v>
      </c>
      <c r="D187" s="37" t="str">
        <f t="shared" si="93"/>
        <v>Lundi</v>
      </c>
      <c r="E187" s="32">
        <v>0.35416666666666702</v>
      </c>
      <c r="F187" s="32">
        <v>0.51249999999999996</v>
      </c>
      <c r="G187" s="32">
        <v>0.53680555555555598</v>
      </c>
      <c r="H187" s="33">
        <v>0.69513888888888897</v>
      </c>
      <c r="I187" s="34">
        <f t="shared" ref="I187:I250" si="104">IF(F187-E187+(H187-G187)=0,"",F187-E187+(H187-G187))</f>
        <v>0.31666666666666593</v>
      </c>
      <c r="J187" s="34">
        <f t="shared" ref="J187:J250" si="105">IF(I187-$F$1&gt;0,I187-$F$1,0)</f>
        <v>0</v>
      </c>
      <c r="K187" s="35"/>
      <c r="L187" s="36"/>
      <c r="M187" s="41"/>
      <c r="N187" s="41"/>
      <c r="O187" s="41"/>
      <c r="P187" s="41"/>
    </row>
    <row r="188" spans="1:16" x14ac:dyDescent="0.2">
      <c r="A188" s="39"/>
      <c r="B188" s="38"/>
      <c r="C188" s="30">
        <f t="shared" si="74"/>
        <v>44740</v>
      </c>
      <c r="D188" s="37" t="str">
        <f t="shared" si="93"/>
        <v>Mardi</v>
      </c>
      <c r="E188" s="32">
        <v>0.35416666666666702</v>
      </c>
      <c r="F188" s="32">
        <v>0.51249999999999996</v>
      </c>
      <c r="G188" s="32">
        <v>0.53680555555555598</v>
      </c>
      <c r="H188" s="33">
        <v>0.69513888888888897</v>
      </c>
      <c r="I188" s="34">
        <f t="shared" si="104"/>
        <v>0.31666666666666593</v>
      </c>
      <c r="J188" s="34">
        <f t="shared" si="105"/>
        <v>0</v>
      </c>
      <c r="K188" s="35"/>
      <c r="L188" s="36"/>
      <c r="M188" s="41"/>
      <c r="N188" s="41"/>
      <c r="O188" s="41"/>
      <c r="P188" s="41"/>
    </row>
    <row r="189" spans="1:16" x14ac:dyDescent="0.2">
      <c r="A189" s="39"/>
      <c r="B189" s="38"/>
      <c r="C189" s="30">
        <f t="shared" si="74"/>
        <v>44741</v>
      </c>
      <c r="D189" s="37" t="str">
        <f t="shared" si="93"/>
        <v>Mercredi</v>
      </c>
      <c r="E189" s="32">
        <v>0.35416666666666702</v>
      </c>
      <c r="F189" s="32">
        <v>0.51249999999999996</v>
      </c>
      <c r="G189" s="32">
        <v>0.53680555555555598</v>
      </c>
      <c r="H189" s="33">
        <v>0.69513888888888897</v>
      </c>
      <c r="I189" s="34">
        <f t="shared" si="104"/>
        <v>0.31666666666666593</v>
      </c>
      <c r="J189" s="34">
        <f t="shared" si="105"/>
        <v>0</v>
      </c>
      <c r="K189" s="35"/>
      <c r="L189" s="36"/>
      <c r="M189" s="41"/>
      <c r="N189" s="41"/>
      <c r="O189" s="41"/>
      <c r="P189" s="41"/>
    </row>
    <row r="190" spans="1:16" x14ac:dyDescent="0.2">
      <c r="A190" s="39"/>
      <c r="B190" s="38"/>
      <c r="C190" s="30">
        <f t="shared" si="74"/>
        <v>44742</v>
      </c>
      <c r="D190" s="37" t="str">
        <f t="shared" si="93"/>
        <v>Jeudi</v>
      </c>
      <c r="E190" s="32">
        <v>0.35416666666666702</v>
      </c>
      <c r="F190" s="32">
        <v>0.51249999999999996</v>
      </c>
      <c r="G190" s="32">
        <v>0.53680555555555598</v>
      </c>
      <c r="H190" s="33">
        <v>0.69513888888888897</v>
      </c>
      <c r="I190" s="34">
        <f t="shared" si="104"/>
        <v>0.31666666666666593</v>
      </c>
      <c r="J190" s="34">
        <f t="shared" si="105"/>
        <v>0</v>
      </c>
      <c r="K190" s="35"/>
      <c r="L190" s="36"/>
      <c r="M190" s="41"/>
      <c r="N190" s="41"/>
      <c r="O190" s="41"/>
      <c r="P190" s="41"/>
    </row>
    <row r="191" spans="1:16" x14ac:dyDescent="0.2">
      <c r="A191" s="39" t="str">
        <f t="shared" si="88"/>
        <v>JUILLET</v>
      </c>
      <c r="B191" s="38"/>
      <c r="C191" s="30">
        <f t="shared" si="74"/>
        <v>44743</v>
      </c>
      <c r="D191" s="37" t="str">
        <f t="shared" si="93"/>
        <v>Vendredi</v>
      </c>
      <c r="E191" s="32">
        <v>0.35416666666666702</v>
      </c>
      <c r="F191" s="32">
        <v>0.51249999999999996</v>
      </c>
      <c r="G191" s="32">
        <v>0.53680555555555598</v>
      </c>
      <c r="H191" s="33">
        <v>0.69513888888888897</v>
      </c>
      <c r="I191" s="34">
        <f t="shared" si="104"/>
        <v>0.31666666666666593</v>
      </c>
      <c r="J191" s="34">
        <f t="shared" si="105"/>
        <v>0</v>
      </c>
      <c r="K191" s="35"/>
      <c r="L191" s="36"/>
      <c r="M191" s="41">
        <f>IF(A191="juillet",SUM(J191:J221),"")</f>
        <v>0</v>
      </c>
      <c r="N191" s="41"/>
      <c r="O191" s="41"/>
      <c r="P191" s="41"/>
    </row>
    <row r="192" spans="1:16" x14ac:dyDescent="0.2">
      <c r="A192" s="39"/>
      <c r="B192" s="38"/>
      <c r="C192" s="30">
        <f t="shared" si="74"/>
        <v>44744</v>
      </c>
      <c r="D192" s="37" t="str">
        <f t="shared" si="93"/>
        <v>Samedi</v>
      </c>
      <c r="E192" s="32"/>
      <c r="F192" s="32"/>
      <c r="G192" s="32"/>
      <c r="H192" s="33"/>
      <c r="I192" s="34"/>
      <c r="J192" s="34"/>
      <c r="K192" s="35"/>
      <c r="L192" s="36"/>
      <c r="M192" s="41"/>
      <c r="N192" s="41"/>
      <c r="O192" s="41"/>
      <c r="P192" s="41"/>
    </row>
    <row r="193" spans="1:16" x14ac:dyDescent="0.2">
      <c r="A193" s="39"/>
      <c r="B193" s="38"/>
      <c r="C193" s="30">
        <f t="shared" si="74"/>
        <v>44745</v>
      </c>
      <c r="D193" s="37" t="str">
        <f t="shared" si="93"/>
        <v>Dimanche</v>
      </c>
      <c r="E193" s="32"/>
      <c r="F193" s="32"/>
      <c r="G193" s="32"/>
      <c r="H193" s="33"/>
      <c r="I193" s="34"/>
      <c r="J193" s="34">
        <f t="shared" ref="J193" si="106">IF(D193="Dimanche",SUM(J187:J191),"")</f>
        <v>0</v>
      </c>
      <c r="K193" s="35"/>
      <c r="L193" s="36">
        <f t="shared" ref="L193" si="107">IF(D193="Dimanche",SUM(I187:I193),"")</f>
        <v>1.5833333333333297</v>
      </c>
      <c r="M193" s="41"/>
      <c r="N193" s="41"/>
      <c r="O193" s="41"/>
      <c r="P193" s="41"/>
    </row>
    <row r="194" spans="1:16" x14ac:dyDescent="0.2">
      <c r="A194" s="39"/>
      <c r="B194" s="38">
        <f t="shared" si="77"/>
        <v>28</v>
      </c>
      <c r="C194" s="30">
        <f t="shared" si="74"/>
        <v>44746</v>
      </c>
      <c r="D194" s="37" t="str">
        <f t="shared" si="93"/>
        <v>Lundi</v>
      </c>
      <c r="E194" s="32">
        <v>0.35416666666666702</v>
      </c>
      <c r="F194" s="32">
        <v>0.51249999999999996</v>
      </c>
      <c r="G194" s="32">
        <v>0.53680555555555598</v>
      </c>
      <c r="H194" s="33">
        <v>0.69513888888888897</v>
      </c>
      <c r="I194" s="34">
        <f t="shared" ref="I194:I257" si="108">IF(F194-E194+(H194-G194)=0,"",F194-E194+(H194-G194))</f>
        <v>0.31666666666666593</v>
      </c>
      <c r="J194" s="34">
        <f t="shared" ref="J194:J257" si="109">IF(I194-$F$1&gt;0,I194-$F$1,0)</f>
        <v>0</v>
      </c>
      <c r="K194" s="35"/>
      <c r="L194" s="36"/>
      <c r="M194" s="41"/>
      <c r="N194" s="41"/>
      <c r="O194" s="41"/>
      <c r="P194" s="41"/>
    </row>
    <row r="195" spans="1:16" x14ac:dyDescent="0.2">
      <c r="A195" s="39"/>
      <c r="B195" s="38"/>
      <c r="C195" s="30">
        <f t="shared" si="74"/>
        <v>44747</v>
      </c>
      <c r="D195" s="37" t="str">
        <f t="shared" si="93"/>
        <v>Mardi</v>
      </c>
      <c r="E195" s="32">
        <v>0.35416666666666702</v>
      </c>
      <c r="F195" s="32">
        <v>0.51249999999999996</v>
      </c>
      <c r="G195" s="32">
        <v>0.53680555555555598</v>
      </c>
      <c r="H195" s="33">
        <v>0.69513888888888897</v>
      </c>
      <c r="I195" s="34">
        <f t="shared" si="108"/>
        <v>0.31666666666666593</v>
      </c>
      <c r="J195" s="34">
        <f t="shared" si="109"/>
        <v>0</v>
      </c>
      <c r="K195" s="35"/>
      <c r="L195" s="36"/>
      <c r="M195" s="41"/>
      <c r="N195" s="41"/>
      <c r="O195" s="41"/>
      <c r="P195" s="41"/>
    </row>
    <row r="196" spans="1:16" x14ac:dyDescent="0.2">
      <c r="A196" s="39"/>
      <c r="B196" s="38"/>
      <c r="C196" s="30">
        <f t="shared" si="74"/>
        <v>44748</v>
      </c>
      <c r="D196" s="37" t="str">
        <f t="shared" si="93"/>
        <v>Mercredi</v>
      </c>
      <c r="E196" s="32">
        <v>0.35416666666666702</v>
      </c>
      <c r="F196" s="32">
        <v>0.51249999999999996</v>
      </c>
      <c r="G196" s="32">
        <v>0.53680555555555598</v>
      </c>
      <c r="H196" s="33">
        <v>0.69513888888888897</v>
      </c>
      <c r="I196" s="34">
        <f t="shared" si="108"/>
        <v>0.31666666666666593</v>
      </c>
      <c r="J196" s="34">
        <f t="shared" si="109"/>
        <v>0</v>
      </c>
      <c r="K196" s="35"/>
      <c r="L196" s="36"/>
      <c r="M196" s="41"/>
      <c r="N196" s="41"/>
      <c r="O196" s="41"/>
      <c r="P196" s="41"/>
    </row>
    <row r="197" spans="1:16" x14ac:dyDescent="0.2">
      <c r="A197" s="39"/>
      <c r="B197" s="38"/>
      <c r="C197" s="30">
        <f t="shared" si="74"/>
        <v>44749</v>
      </c>
      <c r="D197" s="37" t="str">
        <f t="shared" si="93"/>
        <v>Jeudi</v>
      </c>
      <c r="E197" s="32">
        <v>0.35416666666666702</v>
      </c>
      <c r="F197" s="32">
        <v>0.51249999999999996</v>
      </c>
      <c r="G197" s="32">
        <v>0.53680555555555598</v>
      </c>
      <c r="H197" s="33">
        <v>0.69513888888888897</v>
      </c>
      <c r="I197" s="34">
        <f t="shared" si="108"/>
        <v>0.31666666666666593</v>
      </c>
      <c r="J197" s="34">
        <f t="shared" si="109"/>
        <v>0</v>
      </c>
      <c r="K197" s="35"/>
      <c r="L197" s="36"/>
      <c r="M197" s="41"/>
      <c r="N197" s="41"/>
      <c r="O197" s="41"/>
      <c r="P197" s="41"/>
    </row>
    <row r="198" spans="1:16" x14ac:dyDescent="0.2">
      <c r="A198" s="39"/>
      <c r="B198" s="38"/>
      <c r="C198" s="30">
        <f t="shared" si="74"/>
        <v>44750</v>
      </c>
      <c r="D198" s="37" t="str">
        <f t="shared" si="93"/>
        <v>Vendredi</v>
      </c>
      <c r="E198" s="32">
        <v>0.35416666666666702</v>
      </c>
      <c r="F198" s="32">
        <v>0.51249999999999996</v>
      </c>
      <c r="G198" s="32">
        <v>0.53680555555555598</v>
      </c>
      <c r="H198" s="33">
        <v>0.69513888888888897</v>
      </c>
      <c r="I198" s="34">
        <f t="shared" si="108"/>
        <v>0.31666666666666593</v>
      </c>
      <c r="J198" s="34">
        <f t="shared" si="109"/>
        <v>0</v>
      </c>
      <c r="K198" s="35"/>
      <c r="L198" s="36"/>
      <c r="M198" s="41"/>
      <c r="N198" s="41"/>
      <c r="O198" s="41"/>
      <c r="P198" s="41"/>
    </row>
    <row r="199" spans="1:16" x14ac:dyDescent="0.2">
      <c r="A199" s="39"/>
      <c r="B199" s="38"/>
      <c r="C199" s="30">
        <f t="shared" si="74"/>
        <v>44751</v>
      </c>
      <c r="D199" s="37" t="str">
        <f t="shared" si="93"/>
        <v>Samedi</v>
      </c>
      <c r="E199" s="32"/>
      <c r="F199" s="32"/>
      <c r="G199" s="32"/>
      <c r="H199" s="33"/>
      <c r="I199" s="34"/>
      <c r="J199" s="34"/>
      <c r="K199" s="35"/>
      <c r="L199" s="36"/>
      <c r="M199" s="41"/>
      <c r="N199" s="41"/>
      <c r="O199" s="41"/>
      <c r="P199" s="41"/>
    </row>
    <row r="200" spans="1:16" x14ac:dyDescent="0.2">
      <c r="A200" s="39"/>
      <c r="B200" s="38"/>
      <c r="C200" s="30">
        <f t="shared" si="74"/>
        <v>44752</v>
      </c>
      <c r="D200" s="37" t="str">
        <f t="shared" si="93"/>
        <v>Dimanche</v>
      </c>
      <c r="E200" s="32"/>
      <c r="F200" s="32"/>
      <c r="G200" s="32"/>
      <c r="H200" s="33"/>
      <c r="I200" s="34"/>
      <c r="J200" s="34">
        <f t="shared" ref="J200" si="110">IF(D200="Dimanche",SUM(J194:J198),"")</f>
        <v>0</v>
      </c>
      <c r="K200" s="35"/>
      <c r="L200" s="36">
        <f t="shared" ref="L200" si="111">IF(D200="Dimanche",SUM(I194:I200),"")</f>
        <v>1.5833333333333297</v>
      </c>
      <c r="M200" s="41"/>
      <c r="N200" s="41"/>
      <c r="O200" s="41"/>
      <c r="P200" s="41"/>
    </row>
    <row r="201" spans="1:16" x14ac:dyDescent="0.2">
      <c r="A201" s="39"/>
      <c r="B201" s="38">
        <f t="shared" si="77"/>
        <v>29</v>
      </c>
      <c r="C201" s="30">
        <f t="shared" si="74"/>
        <v>44753</v>
      </c>
      <c r="D201" s="37" t="str">
        <f t="shared" si="93"/>
        <v>Lundi</v>
      </c>
      <c r="E201" s="32">
        <v>0.35416666666666702</v>
      </c>
      <c r="F201" s="32">
        <v>0.51249999999999996</v>
      </c>
      <c r="G201" s="32">
        <v>0.53680555555555598</v>
      </c>
      <c r="H201" s="33">
        <v>0.69513888888888897</v>
      </c>
      <c r="I201" s="34">
        <f t="shared" ref="I201:I264" si="112">IF(F201-E201+(H201-G201)=0,"",F201-E201+(H201-G201))</f>
        <v>0.31666666666666593</v>
      </c>
      <c r="J201" s="34">
        <f t="shared" ref="J201:J264" si="113">IF(I201-$F$1&gt;0,I201-$F$1,0)</f>
        <v>0</v>
      </c>
      <c r="K201" s="35"/>
      <c r="L201" s="36"/>
      <c r="M201" s="41"/>
      <c r="N201" s="41"/>
      <c r="O201" s="41"/>
      <c r="P201" s="41"/>
    </row>
    <row r="202" spans="1:16" x14ac:dyDescent="0.2">
      <c r="A202" s="39"/>
      <c r="B202" s="38"/>
      <c r="C202" s="30">
        <f t="shared" si="74"/>
        <v>44754</v>
      </c>
      <c r="D202" s="37" t="str">
        <f t="shared" si="93"/>
        <v>Mardi</v>
      </c>
      <c r="E202" s="32">
        <v>0.35416666666666702</v>
      </c>
      <c r="F202" s="32">
        <v>0.51249999999999996</v>
      </c>
      <c r="G202" s="32">
        <v>0.53680555555555598</v>
      </c>
      <c r="H202" s="33">
        <v>0.69513888888888897</v>
      </c>
      <c r="I202" s="34">
        <f t="shared" si="112"/>
        <v>0.31666666666666593</v>
      </c>
      <c r="J202" s="34">
        <f t="shared" si="113"/>
        <v>0</v>
      </c>
      <c r="K202" s="35"/>
      <c r="L202" s="36"/>
      <c r="M202" s="41"/>
      <c r="N202" s="41"/>
      <c r="O202" s="41"/>
      <c r="P202" s="41"/>
    </row>
    <row r="203" spans="1:16" x14ac:dyDescent="0.2">
      <c r="A203" s="39"/>
      <c r="B203" s="38"/>
      <c r="C203" s="30">
        <f t="shared" ref="C203:C266" si="114">IF(ISERROR(IF((C202+1)&lt;=$C$6,(C202+1),"")),"",IF((C202+1)&lt;=$C$6,(C202+1),""))</f>
        <v>44755</v>
      </c>
      <c r="D203" s="37" t="str">
        <f t="shared" si="93"/>
        <v>Mercredi</v>
      </c>
      <c r="E203" s="32">
        <v>0.35416666666666702</v>
      </c>
      <c r="F203" s="32">
        <v>0.51249999999999996</v>
      </c>
      <c r="G203" s="32">
        <v>0.53680555555555598</v>
      </c>
      <c r="H203" s="33">
        <v>0.69513888888888897</v>
      </c>
      <c r="I203" s="34">
        <f t="shared" si="112"/>
        <v>0.31666666666666593</v>
      </c>
      <c r="J203" s="34">
        <f t="shared" si="113"/>
        <v>0</v>
      </c>
      <c r="K203" s="35"/>
      <c r="L203" s="36"/>
      <c r="M203" s="41"/>
      <c r="N203" s="41"/>
      <c r="O203" s="41"/>
      <c r="P203" s="41"/>
    </row>
    <row r="204" spans="1:16" x14ac:dyDescent="0.2">
      <c r="A204" s="39"/>
      <c r="B204" s="38"/>
      <c r="C204" s="30">
        <f t="shared" si="114"/>
        <v>44756</v>
      </c>
      <c r="D204" s="37" t="str">
        <f t="shared" si="93"/>
        <v>Jeudi</v>
      </c>
      <c r="E204" s="32">
        <v>0.35416666666666702</v>
      </c>
      <c r="F204" s="32">
        <v>0.51249999999999996</v>
      </c>
      <c r="G204" s="32">
        <v>0.53680555555555598</v>
      </c>
      <c r="H204" s="33">
        <v>0.69513888888888897</v>
      </c>
      <c r="I204" s="34">
        <f t="shared" si="112"/>
        <v>0.31666666666666593</v>
      </c>
      <c r="J204" s="34">
        <f t="shared" si="113"/>
        <v>0</v>
      </c>
      <c r="K204" s="35"/>
      <c r="L204" s="36"/>
      <c r="M204" s="41"/>
      <c r="N204" s="41"/>
      <c r="O204" s="41"/>
      <c r="P204" s="41"/>
    </row>
    <row r="205" spans="1:16" x14ac:dyDescent="0.2">
      <c r="A205" s="39"/>
      <c r="B205" s="38"/>
      <c r="C205" s="30">
        <f t="shared" si="114"/>
        <v>44757</v>
      </c>
      <c r="D205" s="37" t="str">
        <f t="shared" si="93"/>
        <v>Vendredi</v>
      </c>
      <c r="E205" s="32">
        <v>0.35416666666666702</v>
      </c>
      <c r="F205" s="32">
        <v>0.51249999999999996</v>
      </c>
      <c r="G205" s="32">
        <v>0.53680555555555598</v>
      </c>
      <c r="H205" s="33">
        <v>0.69513888888888897</v>
      </c>
      <c r="I205" s="34">
        <f t="shared" si="112"/>
        <v>0.31666666666666593</v>
      </c>
      <c r="J205" s="34">
        <f t="shared" si="113"/>
        <v>0</v>
      </c>
      <c r="K205" s="35"/>
      <c r="L205" s="36"/>
      <c r="M205" s="41"/>
      <c r="N205" s="41"/>
      <c r="O205" s="41"/>
      <c r="P205" s="41"/>
    </row>
    <row r="206" spans="1:16" x14ac:dyDescent="0.2">
      <c r="A206" s="39"/>
      <c r="B206" s="38"/>
      <c r="C206" s="30">
        <f t="shared" si="114"/>
        <v>44758</v>
      </c>
      <c r="D206" s="37" t="str">
        <f t="shared" si="93"/>
        <v>Samedi</v>
      </c>
      <c r="E206" s="32"/>
      <c r="F206" s="32"/>
      <c r="G206" s="32"/>
      <c r="H206" s="33"/>
      <c r="I206" s="34"/>
      <c r="J206" s="34"/>
      <c r="K206" s="35"/>
      <c r="L206" s="36"/>
      <c r="M206" s="41"/>
      <c r="N206" s="41"/>
      <c r="O206" s="41"/>
      <c r="P206" s="41"/>
    </row>
    <row r="207" spans="1:16" x14ac:dyDescent="0.2">
      <c r="A207" s="39"/>
      <c r="B207" s="38"/>
      <c r="C207" s="30">
        <f t="shared" si="114"/>
        <v>44759</v>
      </c>
      <c r="D207" s="37" t="str">
        <f t="shared" si="93"/>
        <v>Dimanche</v>
      </c>
      <c r="E207" s="32"/>
      <c r="F207" s="32"/>
      <c r="G207" s="32"/>
      <c r="H207" s="33"/>
      <c r="I207" s="34"/>
      <c r="J207" s="34">
        <f t="shared" ref="J207" si="115">IF(D207="Dimanche",SUM(J201:J205),"")</f>
        <v>0</v>
      </c>
      <c r="K207" s="35"/>
      <c r="L207" s="36">
        <f t="shared" ref="L207" si="116">IF(D207="Dimanche",SUM(I201:I207),"")</f>
        <v>1.5833333333333297</v>
      </c>
      <c r="M207" s="41"/>
      <c r="N207" s="41"/>
      <c r="O207" s="41"/>
      <c r="P207" s="41"/>
    </row>
    <row r="208" spans="1:16" x14ac:dyDescent="0.2">
      <c r="A208" s="39"/>
      <c r="B208" s="38">
        <f t="shared" si="77"/>
        <v>30</v>
      </c>
      <c r="C208" s="30">
        <f t="shared" si="114"/>
        <v>44760</v>
      </c>
      <c r="D208" s="37" t="str">
        <f t="shared" si="93"/>
        <v>Lundi</v>
      </c>
      <c r="E208" s="32">
        <v>0.35416666666666702</v>
      </c>
      <c r="F208" s="32">
        <v>0.51249999999999996</v>
      </c>
      <c r="G208" s="32">
        <v>0.53680555555555598</v>
      </c>
      <c r="H208" s="33">
        <v>0.69513888888888897</v>
      </c>
      <c r="I208" s="34">
        <f t="shared" ref="I208:I271" si="117">IF(F208-E208+(H208-G208)=0,"",F208-E208+(H208-G208))</f>
        <v>0.31666666666666593</v>
      </c>
      <c r="J208" s="34">
        <f t="shared" ref="J208:J271" si="118">IF(I208-$F$1&gt;0,I208-$F$1,0)</f>
        <v>0</v>
      </c>
      <c r="K208" s="35"/>
      <c r="L208" s="36"/>
      <c r="M208" s="41"/>
      <c r="N208" s="41"/>
      <c r="O208" s="41"/>
      <c r="P208" s="41"/>
    </row>
    <row r="209" spans="1:16" x14ac:dyDescent="0.2">
      <c r="A209" s="39"/>
      <c r="B209" s="38"/>
      <c r="C209" s="30">
        <f t="shared" si="114"/>
        <v>44761</v>
      </c>
      <c r="D209" s="37" t="str">
        <f t="shared" si="93"/>
        <v>Mardi</v>
      </c>
      <c r="E209" s="32">
        <v>0.35416666666666702</v>
      </c>
      <c r="F209" s="32">
        <v>0.51249999999999996</v>
      </c>
      <c r="G209" s="32">
        <v>0.53680555555555598</v>
      </c>
      <c r="H209" s="33">
        <v>0.69513888888888897</v>
      </c>
      <c r="I209" s="34">
        <f t="shared" si="117"/>
        <v>0.31666666666666593</v>
      </c>
      <c r="J209" s="34">
        <f t="shared" si="118"/>
        <v>0</v>
      </c>
      <c r="K209" s="35"/>
      <c r="L209" s="36"/>
      <c r="M209" s="41"/>
      <c r="N209" s="41"/>
      <c r="O209" s="41"/>
      <c r="P209" s="41"/>
    </row>
    <row r="210" spans="1:16" x14ac:dyDescent="0.2">
      <c r="A210" s="39"/>
      <c r="B210" s="38"/>
      <c r="C210" s="30">
        <f t="shared" si="114"/>
        <v>44762</v>
      </c>
      <c r="D210" s="37" t="str">
        <f t="shared" si="93"/>
        <v>Mercredi</v>
      </c>
      <c r="E210" s="32">
        <v>0.35416666666666702</v>
      </c>
      <c r="F210" s="32">
        <v>0.51249999999999996</v>
      </c>
      <c r="G210" s="32">
        <v>0.53680555555555598</v>
      </c>
      <c r="H210" s="33">
        <v>0.69513888888888897</v>
      </c>
      <c r="I210" s="34">
        <f t="shared" si="117"/>
        <v>0.31666666666666593</v>
      </c>
      <c r="J210" s="34">
        <f t="shared" si="118"/>
        <v>0</v>
      </c>
      <c r="K210" s="35"/>
      <c r="L210" s="36"/>
      <c r="M210" s="41"/>
      <c r="N210" s="41"/>
      <c r="O210" s="41"/>
      <c r="P210" s="41"/>
    </row>
    <row r="211" spans="1:16" x14ac:dyDescent="0.2">
      <c r="A211" s="39"/>
      <c r="B211" s="38"/>
      <c r="C211" s="30">
        <f t="shared" si="114"/>
        <v>44763</v>
      </c>
      <c r="D211" s="37" t="str">
        <f t="shared" si="93"/>
        <v>Jeudi</v>
      </c>
      <c r="E211" s="32">
        <v>0.35416666666666702</v>
      </c>
      <c r="F211" s="32">
        <v>0.51249999999999996</v>
      </c>
      <c r="G211" s="32">
        <v>0.53680555555555598</v>
      </c>
      <c r="H211" s="33">
        <v>0.69513888888888897</v>
      </c>
      <c r="I211" s="34">
        <f t="shared" si="117"/>
        <v>0.31666666666666593</v>
      </c>
      <c r="J211" s="34">
        <f t="shared" si="118"/>
        <v>0</v>
      </c>
      <c r="K211" s="35"/>
      <c r="L211" s="36"/>
      <c r="M211" s="41"/>
      <c r="N211" s="41"/>
      <c r="O211" s="41"/>
      <c r="P211" s="41"/>
    </row>
    <row r="212" spans="1:16" x14ac:dyDescent="0.2">
      <c r="A212" s="39"/>
      <c r="B212" s="38"/>
      <c r="C212" s="30">
        <f t="shared" si="114"/>
        <v>44764</v>
      </c>
      <c r="D212" s="37" t="str">
        <f t="shared" si="93"/>
        <v>Vendredi</v>
      </c>
      <c r="E212" s="32">
        <v>0.35416666666666702</v>
      </c>
      <c r="F212" s="32">
        <v>0.51249999999999996</v>
      </c>
      <c r="G212" s="32">
        <v>0.53680555555555598</v>
      </c>
      <c r="H212" s="33">
        <v>0.69513888888888897</v>
      </c>
      <c r="I212" s="34">
        <f t="shared" si="117"/>
        <v>0.31666666666666593</v>
      </c>
      <c r="J212" s="34">
        <f t="shared" si="118"/>
        <v>0</v>
      </c>
      <c r="K212" s="35"/>
      <c r="L212" s="36"/>
      <c r="M212" s="41"/>
      <c r="N212" s="41"/>
      <c r="O212" s="41"/>
      <c r="P212" s="41"/>
    </row>
    <row r="213" spans="1:16" x14ac:dyDescent="0.2">
      <c r="A213" s="39"/>
      <c r="B213" s="38"/>
      <c r="C213" s="30">
        <f t="shared" si="114"/>
        <v>44765</v>
      </c>
      <c r="D213" s="37" t="str">
        <f t="shared" si="93"/>
        <v>Samedi</v>
      </c>
      <c r="E213" s="32"/>
      <c r="F213" s="32"/>
      <c r="G213" s="32"/>
      <c r="H213" s="33"/>
      <c r="I213" s="34"/>
      <c r="J213" s="34"/>
      <c r="K213" s="35"/>
      <c r="L213" s="36"/>
      <c r="M213" s="41"/>
      <c r="N213" s="41"/>
      <c r="O213" s="41"/>
      <c r="P213" s="41"/>
    </row>
    <row r="214" spans="1:16" x14ac:dyDescent="0.2">
      <c r="A214" s="39"/>
      <c r="B214" s="38"/>
      <c r="C214" s="30">
        <f t="shared" si="114"/>
        <v>44766</v>
      </c>
      <c r="D214" s="37" t="str">
        <f t="shared" si="93"/>
        <v>Dimanche</v>
      </c>
      <c r="E214" s="32"/>
      <c r="F214" s="32"/>
      <c r="G214" s="32"/>
      <c r="H214" s="33"/>
      <c r="I214" s="34"/>
      <c r="J214" s="34">
        <f t="shared" ref="J214" si="119">IF(D214="Dimanche",SUM(J208:J212),"")</f>
        <v>0</v>
      </c>
      <c r="K214" s="35"/>
      <c r="L214" s="36">
        <f t="shared" ref="L214" si="120">IF(D214="Dimanche",SUM(I208:I214),"")</f>
        <v>1.5833333333333297</v>
      </c>
      <c r="M214" s="41"/>
      <c r="N214" s="41"/>
      <c r="O214" s="41"/>
      <c r="P214" s="41"/>
    </row>
    <row r="215" spans="1:16" x14ac:dyDescent="0.2">
      <c r="A215" s="39"/>
      <c r="B215" s="38">
        <f t="shared" ref="B215:B278" si="121">WEEKNUM(C215,2)</f>
        <v>31</v>
      </c>
      <c r="C215" s="30">
        <f t="shared" si="114"/>
        <v>44767</v>
      </c>
      <c r="D215" s="37" t="str">
        <f t="shared" si="93"/>
        <v>Lundi</v>
      </c>
      <c r="E215" s="32">
        <v>0.35416666666666702</v>
      </c>
      <c r="F215" s="32">
        <v>0.51249999999999996</v>
      </c>
      <c r="G215" s="32">
        <v>0.53680555555555598</v>
      </c>
      <c r="H215" s="33">
        <v>0.69513888888888897</v>
      </c>
      <c r="I215" s="34">
        <f t="shared" ref="I215:I278" si="122">IF(F215-E215+(H215-G215)=0,"",F215-E215+(H215-G215))</f>
        <v>0.31666666666666593</v>
      </c>
      <c r="J215" s="34">
        <f t="shared" ref="J215:J278" si="123">IF(I215-$F$1&gt;0,I215-$F$1,0)</f>
        <v>0</v>
      </c>
      <c r="K215" s="35"/>
      <c r="L215" s="36"/>
      <c r="M215" s="41"/>
      <c r="N215" s="41"/>
      <c r="O215" s="41"/>
      <c r="P215" s="41"/>
    </row>
    <row r="216" spans="1:16" x14ac:dyDescent="0.2">
      <c r="A216" s="39"/>
      <c r="B216" s="38"/>
      <c r="C216" s="30">
        <f t="shared" si="114"/>
        <v>44768</v>
      </c>
      <c r="D216" s="37" t="str">
        <f t="shared" si="93"/>
        <v>Mardi</v>
      </c>
      <c r="E216" s="32">
        <v>0.35416666666666702</v>
      </c>
      <c r="F216" s="32">
        <v>0.51249999999999996</v>
      </c>
      <c r="G216" s="32">
        <v>0.53680555555555598</v>
      </c>
      <c r="H216" s="33">
        <v>0.69513888888888897</v>
      </c>
      <c r="I216" s="34">
        <f t="shared" si="122"/>
        <v>0.31666666666666593</v>
      </c>
      <c r="J216" s="34">
        <f t="shared" si="123"/>
        <v>0</v>
      </c>
      <c r="K216" s="35"/>
      <c r="L216" s="36"/>
      <c r="M216" s="41"/>
      <c r="N216" s="41"/>
      <c r="O216" s="41"/>
      <c r="P216" s="41"/>
    </row>
    <row r="217" spans="1:16" x14ac:dyDescent="0.2">
      <c r="A217" s="39"/>
      <c r="B217" s="38"/>
      <c r="C217" s="30">
        <f t="shared" si="114"/>
        <v>44769</v>
      </c>
      <c r="D217" s="37" t="str">
        <f t="shared" si="93"/>
        <v>Mercredi</v>
      </c>
      <c r="E217" s="32">
        <v>0.35416666666666702</v>
      </c>
      <c r="F217" s="32">
        <v>0.51249999999999996</v>
      </c>
      <c r="G217" s="32">
        <v>0.53680555555555598</v>
      </c>
      <c r="H217" s="33">
        <v>0.69513888888888897</v>
      </c>
      <c r="I217" s="34">
        <f t="shared" si="122"/>
        <v>0.31666666666666593</v>
      </c>
      <c r="J217" s="34">
        <f t="shared" si="123"/>
        <v>0</v>
      </c>
      <c r="K217" s="35"/>
      <c r="L217" s="36"/>
      <c r="M217" s="41"/>
      <c r="N217" s="41"/>
      <c r="O217" s="41"/>
      <c r="P217" s="41"/>
    </row>
    <row r="218" spans="1:16" x14ac:dyDescent="0.2">
      <c r="A218" s="39"/>
      <c r="B218" s="38"/>
      <c r="C218" s="30">
        <f t="shared" si="114"/>
        <v>44770</v>
      </c>
      <c r="D218" s="37" t="str">
        <f t="shared" si="93"/>
        <v>Jeudi</v>
      </c>
      <c r="E218" s="32">
        <v>0.35416666666666702</v>
      </c>
      <c r="F218" s="32">
        <v>0.51249999999999996</v>
      </c>
      <c r="G218" s="32">
        <v>0.53680555555555598</v>
      </c>
      <c r="H218" s="33">
        <v>0.69513888888888897</v>
      </c>
      <c r="I218" s="34">
        <f t="shared" si="122"/>
        <v>0.31666666666666593</v>
      </c>
      <c r="J218" s="34">
        <f t="shared" si="123"/>
        <v>0</v>
      </c>
      <c r="K218" s="35"/>
      <c r="L218" s="36"/>
      <c r="M218" s="41"/>
      <c r="N218" s="41"/>
      <c r="O218" s="41"/>
      <c r="P218" s="41"/>
    </row>
    <row r="219" spans="1:16" x14ac:dyDescent="0.2">
      <c r="A219" s="39"/>
      <c r="B219" s="38"/>
      <c r="C219" s="30">
        <f t="shared" si="114"/>
        <v>44771</v>
      </c>
      <c r="D219" s="37" t="str">
        <f t="shared" si="93"/>
        <v>Vendredi</v>
      </c>
      <c r="E219" s="32">
        <v>0.35416666666666702</v>
      </c>
      <c r="F219" s="32">
        <v>0.51249999999999996</v>
      </c>
      <c r="G219" s="32">
        <v>0.53680555555555598</v>
      </c>
      <c r="H219" s="33">
        <v>0.69513888888888897</v>
      </c>
      <c r="I219" s="34">
        <f t="shared" si="122"/>
        <v>0.31666666666666593</v>
      </c>
      <c r="J219" s="34">
        <f t="shared" si="123"/>
        <v>0</v>
      </c>
      <c r="K219" s="35"/>
      <c r="L219" s="36"/>
      <c r="M219" s="41"/>
      <c r="N219" s="41"/>
      <c r="O219" s="41"/>
      <c r="P219" s="41"/>
    </row>
    <row r="220" spans="1:16" x14ac:dyDescent="0.2">
      <c r="A220" s="39"/>
      <c r="B220" s="38"/>
      <c r="C220" s="30">
        <f t="shared" si="114"/>
        <v>44772</v>
      </c>
      <c r="D220" s="37" t="str">
        <f t="shared" si="93"/>
        <v>Samedi</v>
      </c>
      <c r="E220" s="32"/>
      <c r="F220" s="32"/>
      <c r="G220" s="32"/>
      <c r="H220" s="33"/>
      <c r="I220" s="34"/>
      <c r="J220" s="34"/>
      <c r="K220" s="35"/>
      <c r="L220" s="36"/>
      <c r="M220" s="41"/>
      <c r="N220" s="41"/>
      <c r="O220" s="41"/>
      <c r="P220" s="41"/>
    </row>
    <row r="221" spans="1:16" x14ac:dyDescent="0.2">
      <c r="A221" s="39"/>
      <c r="B221" s="38"/>
      <c r="C221" s="30">
        <f t="shared" si="114"/>
        <v>44773</v>
      </c>
      <c r="D221" s="37" t="str">
        <f t="shared" si="93"/>
        <v>Dimanche</v>
      </c>
      <c r="E221" s="32"/>
      <c r="F221" s="32"/>
      <c r="G221" s="32"/>
      <c r="H221" s="33"/>
      <c r="I221" s="34"/>
      <c r="J221" s="34">
        <f t="shared" ref="J221" si="124">IF(D221="Dimanche",SUM(J215:J219),"")</f>
        <v>0</v>
      </c>
      <c r="K221" s="35"/>
      <c r="L221" s="36">
        <f t="shared" ref="L221" si="125">IF(D221="Dimanche",SUM(I215:I221),"")</f>
        <v>1.5833333333333297</v>
      </c>
      <c r="M221" s="41"/>
      <c r="N221" s="41"/>
      <c r="O221" s="41"/>
      <c r="P221" s="41"/>
    </row>
    <row r="222" spans="1:16" x14ac:dyDescent="0.2">
      <c r="A222" s="39" t="str">
        <f t="shared" ref="A203:A266" si="126">VLOOKUP(MONTH($C222),$T$8:$U$19,2,0)</f>
        <v>AOÛT</v>
      </c>
      <c r="B222" s="38">
        <f t="shared" si="121"/>
        <v>32</v>
      </c>
      <c r="C222" s="30">
        <f t="shared" si="114"/>
        <v>44774</v>
      </c>
      <c r="D222" s="37" t="str">
        <f t="shared" si="93"/>
        <v>Lundi</v>
      </c>
      <c r="E222" s="32">
        <v>0.35416666666666702</v>
      </c>
      <c r="F222" s="32">
        <v>0.51249999999999996</v>
      </c>
      <c r="G222" s="32">
        <v>0.53680555555555598</v>
      </c>
      <c r="H222" s="33">
        <v>0.69513888888888897</v>
      </c>
      <c r="I222" s="34">
        <f t="shared" ref="I222:I285" si="127">IF(F222-E222+(H222-G222)=0,"",F222-E222+(H222-G222))</f>
        <v>0.31666666666666593</v>
      </c>
      <c r="J222" s="34">
        <f t="shared" ref="J222:J285" si="128">IF(I222-$F$1&gt;0,I222-$F$1,0)</f>
        <v>0</v>
      </c>
      <c r="K222" s="35"/>
      <c r="L222" s="36"/>
      <c r="M222" s="41">
        <f>IF(A222="août",SUM(J222:J252),"")</f>
        <v>0</v>
      </c>
      <c r="N222" s="41"/>
      <c r="O222" s="41"/>
      <c r="P222" s="41"/>
    </row>
    <row r="223" spans="1:16" x14ac:dyDescent="0.2">
      <c r="A223" s="39"/>
      <c r="B223" s="38"/>
      <c r="C223" s="30">
        <f t="shared" si="114"/>
        <v>44775</v>
      </c>
      <c r="D223" s="37" t="str">
        <f t="shared" si="93"/>
        <v>Mardi</v>
      </c>
      <c r="E223" s="32">
        <v>0.35416666666666702</v>
      </c>
      <c r="F223" s="32">
        <v>0.51249999999999996</v>
      </c>
      <c r="G223" s="32">
        <v>0.53680555555555598</v>
      </c>
      <c r="H223" s="33">
        <v>0.69513888888888897</v>
      </c>
      <c r="I223" s="34">
        <f t="shared" si="127"/>
        <v>0.31666666666666593</v>
      </c>
      <c r="J223" s="34">
        <f t="shared" si="128"/>
        <v>0</v>
      </c>
      <c r="K223" s="35"/>
      <c r="L223" s="36"/>
      <c r="M223" s="41"/>
      <c r="N223" s="41"/>
      <c r="O223" s="41"/>
      <c r="P223" s="41"/>
    </row>
    <row r="224" spans="1:16" x14ac:dyDescent="0.2">
      <c r="A224" s="39"/>
      <c r="B224" s="38"/>
      <c r="C224" s="30">
        <f t="shared" si="114"/>
        <v>44776</v>
      </c>
      <c r="D224" s="37" t="str">
        <f t="shared" si="93"/>
        <v>Mercredi</v>
      </c>
      <c r="E224" s="32">
        <v>0.35416666666666702</v>
      </c>
      <c r="F224" s="32">
        <v>0.51249999999999996</v>
      </c>
      <c r="G224" s="32">
        <v>0.53680555555555598</v>
      </c>
      <c r="H224" s="33">
        <v>0.69513888888888897</v>
      </c>
      <c r="I224" s="34">
        <f t="shared" si="127"/>
        <v>0.31666666666666593</v>
      </c>
      <c r="J224" s="34">
        <f t="shared" si="128"/>
        <v>0</v>
      </c>
      <c r="K224" s="35"/>
      <c r="L224" s="36"/>
      <c r="M224" s="41"/>
      <c r="N224" s="41"/>
      <c r="O224" s="41"/>
      <c r="P224" s="41"/>
    </row>
    <row r="225" spans="1:16" x14ac:dyDescent="0.2">
      <c r="A225" s="39"/>
      <c r="B225" s="38"/>
      <c r="C225" s="30">
        <f t="shared" si="114"/>
        <v>44777</v>
      </c>
      <c r="D225" s="37" t="str">
        <f t="shared" si="93"/>
        <v>Jeudi</v>
      </c>
      <c r="E225" s="32">
        <v>0.35416666666666702</v>
      </c>
      <c r="F225" s="32">
        <v>0.51249999999999996</v>
      </c>
      <c r="G225" s="32">
        <v>0.53680555555555598</v>
      </c>
      <c r="H225" s="33">
        <v>0.69513888888888897</v>
      </c>
      <c r="I225" s="34">
        <f t="shared" si="127"/>
        <v>0.31666666666666593</v>
      </c>
      <c r="J225" s="34">
        <f t="shared" si="128"/>
        <v>0</v>
      </c>
      <c r="K225" s="35"/>
      <c r="L225" s="36"/>
      <c r="M225" s="41"/>
      <c r="N225" s="41"/>
      <c r="O225" s="41"/>
      <c r="P225" s="41"/>
    </row>
    <row r="226" spans="1:16" x14ac:dyDescent="0.2">
      <c r="A226" s="39"/>
      <c r="B226" s="38"/>
      <c r="C226" s="30">
        <f t="shared" si="114"/>
        <v>44778</v>
      </c>
      <c r="D226" s="37" t="str">
        <f t="shared" si="93"/>
        <v>Vendredi</v>
      </c>
      <c r="E226" s="32">
        <v>0.35416666666666702</v>
      </c>
      <c r="F226" s="32">
        <v>0.51249999999999996</v>
      </c>
      <c r="G226" s="32">
        <v>0.53680555555555598</v>
      </c>
      <c r="H226" s="33">
        <v>0.69513888888888897</v>
      </c>
      <c r="I226" s="34">
        <f t="shared" si="127"/>
        <v>0.31666666666666593</v>
      </c>
      <c r="J226" s="34">
        <f t="shared" si="128"/>
        <v>0</v>
      </c>
      <c r="K226" s="35"/>
      <c r="L226" s="36"/>
      <c r="M226" s="41"/>
      <c r="N226" s="41"/>
      <c r="O226" s="41"/>
      <c r="P226" s="41"/>
    </row>
    <row r="227" spans="1:16" x14ac:dyDescent="0.2">
      <c r="A227" s="39"/>
      <c r="B227" s="38"/>
      <c r="C227" s="30">
        <f t="shared" si="114"/>
        <v>44779</v>
      </c>
      <c r="D227" s="37" t="str">
        <f t="shared" si="93"/>
        <v>Samedi</v>
      </c>
      <c r="E227" s="32"/>
      <c r="F227" s="32"/>
      <c r="G227" s="32"/>
      <c r="H227" s="33"/>
      <c r="I227" s="34"/>
      <c r="J227" s="34"/>
      <c r="K227" s="35"/>
      <c r="L227" s="36"/>
      <c r="M227" s="41"/>
      <c r="N227" s="41"/>
      <c r="O227" s="41"/>
      <c r="P227" s="41"/>
    </row>
    <row r="228" spans="1:16" x14ac:dyDescent="0.2">
      <c r="A228" s="39"/>
      <c r="B228" s="38"/>
      <c r="C228" s="30">
        <f t="shared" si="114"/>
        <v>44780</v>
      </c>
      <c r="D228" s="37" t="str">
        <f t="shared" si="93"/>
        <v>Dimanche</v>
      </c>
      <c r="E228" s="32"/>
      <c r="F228" s="32"/>
      <c r="G228" s="32"/>
      <c r="H228" s="33"/>
      <c r="I228" s="34"/>
      <c r="J228" s="34">
        <f t="shared" ref="J228" si="129">IF(D228="Dimanche",SUM(J222:J226),"")</f>
        <v>0</v>
      </c>
      <c r="K228" s="35"/>
      <c r="L228" s="36">
        <f t="shared" ref="L228" si="130">IF(D228="Dimanche",SUM(I222:I228),"")</f>
        <v>1.5833333333333297</v>
      </c>
      <c r="M228" s="41"/>
      <c r="N228" s="41"/>
      <c r="O228" s="41"/>
      <c r="P228" s="41"/>
    </row>
    <row r="229" spans="1:16" x14ac:dyDescent="0.2">
      <c r="A229" s="39"/>
      <c r="B229" s="38">
        <f t="shared" si="121"/>
        <v>33</v>
      </c>
      <c r="C229" s="30">
        <f t="shared" si="114"/>
        <v>44781</v>
      </c>
      <c r="D229" s="37" t="str">
        <f t="shared" si="93"/>
        <v>Lundi</v>
      </c>
      <c r="E229" s="32">
        <v>0.35416666666666702</v>
      </c>
      <c r="F229" s="32">
        <v>0.51249999999999996</v>
      </c>
      <c r="G229" s="32">
        <v>0.53680555555555598</v>
      </c>
      <c r="H229" s="33">
        <v>0.69513888888888897</v>
      </c>
      <c r="I229" s="34">
        <f t="shared" ref="I229:I292" si="131">IF(F229-E229+(H229-G229)=0,"",F229-E229+(H229-G229))</f>
        <v>0.31666666666666593</v>
      </c>
      <c r="J229" s="34">
        <f t="shared" ref="J229:J292" si="132">IF(I229-$F$1&gt;0,I229-$F$1,0)</f>
        <v>0</v>
      </c>
      <c r="K229" s="35"/>
      <c r="L229" s="36"/>
      <c r="M229" s="41"/>
      <c r="N229" s="41"/>
      <c r="O229" s="41"/>
      <c r="P229" s="41"/>
    </row>
    <row r="230" spans="1:16" x14ac:dyDescent="0.2">
      <c r="A230" s="39"/>
      <c r="B230" s="38"/>
      <c r="C230" s="30">
        <f t="shared" si="114"/>
        <v>44782</v>
      </c>
      <c r="D230" s="37" t="str">
        <f t="shared" si="93"/>
        <v>Mardi</v>
      </c>
      <c r="E230" s="32">
        <v>0.35416666666666702</v>
      </c>
      <c r="F230" s="32">
        <v>0.51249999999999996</v>
      </c>
      <c r="G230" s="32">
        <v>0.53680555555555598</v>
      </c>
      <c r="H230" s="33">
        <v>0.69513888888888897</v>
      </c>
      <c r="I230" s="34">
        <f t="shared" si="131"/>
        <v>0.31666666666666593</v>
      </c>
      <c r="J230" s="34">
        <f t="shared" si="132"/>
        <v>0</v>
      </c>
      <c r="K230" s="35"/>
      <c r="L230" s="36"/>
      <c r="M230" s="41"/>
      <c r="N230" s="41"/>
      <c r="O230" s="41"/>
      <c r="P230" s="41"/>
    </row>
    <row r="231" spans="1:16" x14ac:dyDescent="0.2">
      <c r="A231" s="39"/>
      <c r="B231" s="38"/>
      <c r="C231" s="30">
        <f t="shared" si="114"/>
        <v>44783</v>
      </c>
      <c r="D231" s="37" t="str">
        <f t="shared" si="93"/>
        <v>Mercredi</v>
      </c>
      <c r="E231" s="32">
        <v>0.35416666666666702</v>
      </c>
      <c r="F231" s="32">
        <v>0.51249999999999996</v>
      </c>
      <c r="G231" s="32">
        <v>0.53680555555555598</v>
      </c>
      <c r="H231" s="33">
        <v>0.69513888888888897</v>
      </c>
      <c r="I231" s="34">
        <f t="shared" si="131"/>
        <v>0.31666666666666593</v>
      </c>
      <c r="J231" s="34">
        <f t="shared" si="132"/>
        <v>0</v>
      </c>
      <c r="K231" s="35"/>
      <c r="L231" s="36"/>
      <c r="M231" s="41"/>
      <c r="N231" s="41"/>
      <c r="O231" s="41"/>
      <c r="P231" s="41"/>
    </row>
    <row r="232" spans="1:16" x14ac:dyDescent="0.2">
      <c r="A232" s="39"/>
      <c r="B232" s="38"/>
      <c r="C232" s="30">
        <f t="shared" si="114"/>
        <v>44784</v>
      </c>
      <c r="D232" s="37" t="str">
        <f t="shared" ref="D232:D295" si="133">IF(ISERROR(VLOOKUP(WEEKDAY($C232),$T$21:$U$27,2,0)),"",VLOOKUP(WEEKDAY($C232),$T$21:$U$27,2,0))</f>
        <v>Jeudi</v>
      </c>
      <c r="E232" s="32">
        <v>0.35416666666666702</v>
      </c>
      <c r="F232" s="32">
        <v>0.51249999999999996</v>
      </c>
      <c r="G232" s="32">
        <v>0.53680555555555598</v>
      </c>
      <c r="H232" s="33">
        <v>0.69513888888888897</v>
      </c>
      <c r="I232" s="34">
        <f t="shared" si="131"/>
        <v>0.31666666666666593</v>
      </c>
      <c r="J232" s="34">
        <f t="shared" si="132"/>
        <v>0</v>
      </c>
      <c r="K232" s="35"/>
      <c r="L232" s="36"/>
      <c r="M232" s="41"/>
      <c r="N232" s="41"/>
      <c r="O232" s="41"/>
      <c r="P232" s="41"/>
    </row>
    <row r="233" spans="1:16" x14ac:dyDescent="0.2">
      <c r="A233" s="39"/>
      <c r="B233" s="38"/>
      <c r="C233" s="30">
        <f t="shared" si="114"/>
        <v>44785</v>
      </c>
      <c r="D233" s="37" t="str">
        <f t="shared" si="133"/>
        <v>Vendredi</v>
      </c>
      <c r="E233" s="32">
        <v>0.35416666666666702</v>
      </c>
      <c r="F233" s="32">
        <v>0.51249999999999996</v>
      </c>
      <c r="G233" s="32">
        <v>0.53680555555555598</v>
      </c>
      <c r="H233" s="33">
        <v>0.69513888888888897</v>
      </c>
      <c r="I233" s="34">
        <f t="shared" si="131"/>
        <v>0.31666666666666593</v>
      </c>
      <c r="J233" s="34">
        <f t="shared" si="132"/>
        <v>0</v>
      </c>
      <c r="K233" s="35"/>
      <c r="L233" s="36"/>
      <c r="M233" s="41"/>
      <c r="N233" s="41"/>
      <c r="O233" s="41"/>
      <c r="P233" s="41"/>
    </row>
    <row r="234" spans="1:16" x14ac:dyDescent="0.2">
      <c r="A234" s="39"/>
      <c r="B234" s="38"/>
      <c r="C234" s="30">
        <f t="shared" si="114"/>
        <v>44786</v>
      </c>
      <c r="D234" s="37" t="str">
        <f t="shared" si="133"/>
        <v>Samedi</v>
      </c>
      <c r="E234" s="32"/>
      <c r="F234" s="32"/>
      <c r="G234" s="32"/>
      <c r="H234" s="33"/>
      <c r="I234" s="34"/>
      <c r="J234" s="34"/>
      <c r="K234" s="35"/>
      <c r="L234" s="36"/>
      <c r="M234" s="41"/>
      <c r="N234" s="41"/>
      <c r="O234" s="41"/>
      <c r="P234" s="41"/>
    </row>
    <row r="235" spans="1:16" x14ac:dyDescent="0.2">
      <c r="A235" s="39"/>
      <c r="B235" s="38"/>
      <c r="C235" s="30">
        <f t="shared" si="114"/>
        <v>44787</v>
      </c>
      <c r="D235" s="37" t="str">
        <f t="shared" si="133"/>
        <v>Dimanche</v>
      </c>
      <c r="E235" s="32"/>
      <c r="F235" s="32"/>
      <c r="G235" s="32"/>
      <c r="H235" s="33"/>
      <c r="I235" s="34"/>
      <c r="J235" s="34">
        <f t="shared" ref="J235" si="134">IF(D235="Dimanche",SUM(J229:J233),"")</f>
        <v>0</v>
      </c>
      <c r="K235" s="35"/>
      <c r="L235" s="36">
        <f t="shared" ref="L235" si="135">IF(D235="Dimanche",SUM(I229:I235),"")</f>
        <v>1.5833333333333297</v>
      </c>
      <c r="M235" s="41"/>
      <c r="N235" s="41"/>
      <c r="O235" s="41"/>
      <c r="P235" s="41"/>
    </row>
    <row r="236" spans="1:16" x14ac:dyDescent="0.2">
      <c r="A236" s="39"/>
      <c r="B236" s="38">
        <f t="shared" si="121"/>
        <v>34</v>
      </c>
      <c r="C236" s="30">
        <f t="shared" si="114"/>
        <v>44788</v>
      </c>
      <c r="D236" s="37" t="str">
        <f t="shared" si="133"/>
        <v>Lundi</v>
      </c>
      <c r="E236" s="32">
        <v>0.35416666666666702</v>
      </c>
      <c r="F236" s="32">
        <v>0.51249999999999996</v>
      </c>
      <c r="G236" s="32">
        <v>0.53680555555555598</v>
      </c>
      <c r="H236" s="33">
        <v>0.69513888888888897</v>
      </c>
      <c r="I236" s="34">
        <f t="shared" ref="I236:I299" si="136">IF(F236-E236+(H236-G236)=0,"",F236-E236+(H236-G236))</f>
        <v>0.31666666666666593</v>
      </c>
      <c r="J236" s="34">
        <f t="shared" ref="J236:J299" si="137">IF(I236-$F$1&gt;0,I236-$F$1,0)</f>
        <v>0</v>
      </c>
      <c r="K236" s="35"/>
      <c r="L236" s="36"/>
      <c r="M236" s="41"/>
      <c r="N236" s="41"/>
      <c r="O236" s="41"/>
      <c r="P236" s="41"/>
    </row>
    <row r="237" spans="1:16" x14ac:dyDescent="0.2">
      <c r="A237" s="39"/>
      <c r="B237" s="38"/>
      <c r="C237" s="30">
        <f t="shared" si="114"/>
        <v>44789</v>
      </c>
      <c r="D237" s="37" t="str">
        <f t="shared" si="133"/>
        <v>Mardi</v>
      </c>
      <c r="E237" s="32">
        <v>0.35416666666666702</v>
      </c>
      <c r="F237" s="32">
        <v>0.51249999999999996</v>
      </c>
      <c r="G237" s="32">
        <v>0.53680555555555598</v>
      </c>
      <c r="H237" s="33">
        <v>0.69513888888888897</v>
      </c>
      <c r="I237" s="34">
        <f t="shared" si="136"/>
        <v>0.31666666666666593</v>
      </c>
      <c r="J237" s="34">
        <f t="shared" si="137"/>
        <v>0</v>
      </c>
      <c r="K237" s="35"/>
      <c r="L237" s="36"/>
      <c r="M237" s="41"/>
      <c r="N237" s="41"/>
      <c r="O237" s="41"/>
      <c r="P237" s="41"/>
    </row>
    <row r="238" spans="1:16" x14ac:dyDescent="0.2">
      <c r="A238" s="39"/>
      <c r="B238" s="38"/>
      <c r="C238" s="30">
        <f t="shared" si="114"/>
        <v>44790</v>
      </c>
      <c r="D238" s="37" t="str">
        <f t="shared" si="133"/>
        <v>Mercredi</v>
      </c>
      <c r="E238" s="32">
        <v>0.35416666666666702</v>
      </c>
      <c r="F238" s="32">
        <v>0.51249999999999996</v>
      </c>
      <c r="G238" s="32">
        <v>0.53680555555555598</v>
      </c>
      <c r="H238" s="33">
        <v>0.69513888888888897</v>
      </c>
      <c r="I238" s="34">
        <f t="shared" si="136"/>
        <v>0.31666666666666593</v>
      </c>
      <c r="J238" s="34">
        <f t="shared" si="137"/>
        <v>0</v>
      </c>
      <c r="K238" s="35"/>
      <c r="L238" s="36"/>
      <c r="M238" s="41"/>
      <c r="N238" s="41"/>
      <c r="O238" s="41"/>
      <c r="P238" s="41"/>
    </row>
    <row r="239" spans="1:16" x14ac:dyDescent="0.2">
      <c r="A239" s="39"/>
      <c r="B239" s="38"/>
      <c r="C239" s="30">
        <f t="shared" si="114"/>
        <v>44791</v>
      </c>
      <c r="D239" s="37" t="str">
        <f t="shared" si="133"/>
        <v>Jeudi</v>
      </c>
      <c r="E239" s="32">
        <v>0.35416666666666702</v>
      </c>
      <c r="F239" s="32">
        <v>0.51249999999999996</v>
      </c>
      <c r="G239" s="32">
        <v>0.53680555555555598</v>
      </c>
      <c r="H239" s="33">
        <v>0.69513888888888897</v>
      </c>
      <c r="I239" s="34">
        <f t="shared" si="136"/>
        <v>0.31666666666666593</v>
      </c>
      <c r="J239" s="34">
        <f t="shared" si="137"/>
        <v>0</v>
      </c>
      <c r="K239" s="35"/>
      <c r="L239" s="36"/>
      <c r="M239" s="41"/>
      <c r="N239" s="41"/>
      <c r="O239" s="41"/>
      <c r="P239" s="41"/>
    </row>
    <row r="240" spans="1:16" x14ac:dyDescent="0.2">
      <c r="A240" s="39"/>
      <c r="B240" s="38"/>
      <c r="C240" s="30">
        <f t="shared" si="114"/>
        <v>44792</v>
      </c>
      <c r="D240" s="37" t="str">
        <f t="shared" si="133"/>
        <v>Vendredi</v>
      </c>
      <c r="E240" s="32">
        <v>0.35416666666666702</v>
      </c>
      <c r="F240" s="32">
        <v>0.51249999999999996</v>
      </c>
      <c r="G240" s="32">
        <v>0.53680555555555598</v>
      </c>
      <c r="H240" s="33">
        <v>0.69513888888888897</v>
      </c>
      <c r="I240" s="34">
        <f t="shared" si="136"/>
        <v>0.31666666666666593</v>
      </c>
      <c r="J240" s="34">
        <f t="shared" si="137"/>
        <v>0</v>
      </c>
      <c r="K240" s="35"/>
      <c r="L240" s="36"/>
      <c r="M240" s="41"/>
      <c r="N240" s="41"/>
      <c r="O240" s="41"/>
      <c r="P240" s="41"/>
    </row>
    <row r="241" spans="1:16" x14ac:dyDescent="0.2">
      <c r="A241" s="39"/>
      <c r="B241" s="38"/>
      <c r="C241" s="30">
        <f t="shared" si="114"/>
        <v>44793</v>
      </c>
      <c r="D241" s="37" t="str">
        <f t="shared" si="133"/>
        <v>Samedi</v>
      </c>
      <c r="E241" s="32"/>
      <c r="F241" s="32"/>
      <c r="G241" s="32"/>
      <c r="H241" s="33"/>
      <c r="I241" s="34"/>
      <c r="J241" s="34"/>
      <c r="K241" s="35"/>
      <c r="L241" s="36"/>
      <c r="M241" s="41"/>
      <c r="N241" s="41"/>
      <c r="O241" s="41"/>
      <c r="P241" s="41"/>
    </row>
    <row r="242" spans="1:16" x14ac:dyDescent="0.2">
      <c r="A242" s="39"/>
      <c r="B242" s="38"/>
      <c r="C242" s="30">
        <f t="shared" si="114"/>
        <v>44794</v>
      </c>
      <c r="D242" s="37" t="str">
        <f t="shared" si="133"/>
        <v>Dimanche</v>
      </c>
      <c r="E242" s="32"/>
      <c r="F242" s="32"/>
      <c r="G242" s="32"/>
      <c r="H242" s="33"/>
      <c r="I242" s="34"/>
      <c r="J242" s="34">
        <f t="shared" ref="J242" si="138">IF(D242="Dimanche",SUM(J236:J240),"")</f>
        <v>0</v>
      </c>
      <c r="K242" s="35"/>
      <c r="L242" s="36">
        <f t="shared" ref="L242" si="139">IF(D242="Dimanche",SUM(I236:I242),"")</f>
        <v>1.5833333333333297</v>
      </c>
      <c r="M242" s="41"/>
      <c r="N242" s="41"/>
      <c r="O242" s="41"/>
      <c r="P242" s="41"/>
    </row>
    <row r="243" spans="1:16" x14ac:dyDescent="0.2">
      <c r="A243" s="39"/>
      <c r="B243" s="38">
        <f t="shared" si="121"/>
        <v>35</v>
      </c>
      <c r="C243" s="30">
        <f t="shared" si="114"/>
        <v>44795</v>
      </c>
      <c r="D243" s="37" t="str">
        <f t="shared" si="133"/>
        <v>Lundi</v>
      </c>
      <c r="E243" s="32">
        <v>0.35416666666666702</v>
      </c>
      <c r="F243" s="32">
        <v>0.51249999999999996</v>
      </c>
      <c r="G243" s="32">
        <v>0.53680555555555598</v>
      </c>
      <c r="H243" s="33">
        <v>0.69513888888888897</v>
      </c>
      <c r="I243" s="34">
        <f t="shared" ref="I243:I306" si="140">IF(F243-E243+(H243-G243)=0,"",F243-E243+(H243-G243))</f>
        <v>0.31666666666666593</v>
      </c>
      <c r="J243" s="34">
        <f t="shared" ref="J243:J306" si="141">IF(I243-$F$1&gt;0,I243-$F$1,0)</f>
        <v>0</v>
      </c>
      <c r="K243" s="35"/>
      <c r="L243" s="36"/>
      <c r="M243" s="41"/>
      <c r="N243" s="41"/>
      <c r="O243" s="41"/>
      <c r="P243" s="41"/>
    </row>
    <row r="244" spans="1:16" x14ac:dyDescent="0.2">
      <c r="A244" s="39"/>
      <c r="B244" s="38"/>
      <c r="C244" s="30">
        <f t="shared" si="114"/>
        <v>44796</v>
      </c>
      <c r="D244" s="37" t="str">
        <f t="shared" si="133"/>
        <v>Mardi</v>
      </c>
      <c r="E244" s="32">
        <v>0.35416666666666702</v>
      </c>
      <c r="F244" s="32">
        <v>0.51249999999999996</v>
      </c>
      <c r="G244" s="32">
        <v>0.53680555555555598</v>
      </c>
      <c r="H244" s="33">
        <v>0.69513888888888897</v>
      </c>
      <c r="I244" s="34">
        <f t="shared" si="140"/>
        <v>0.31666666666666593</v>
      </c>
      <c r="J244" s="34">
        <f t="shared" si="141"/>
        <v>0</v>
      </c>
      <c r="K244" s="35"/>
      <c r="L244" s="36"/>
      <c r="M244" s="41"/>
      <c r="N244" s="41"/>
      <c r="O244" s="41"/>
      <c r="P244" s="41"/>
    </row>
    <row r="245" spans="1:16" x14ac:dyDescent="0.2">
      <c r="A245" s="39"/>
      <c r="B245" s="38"/>
      <c r="C245" s="30">
        <f t="shared" si="114"/>
        <v>44797</v>
      </c>
      <c r="D245" s="37" t="str">
        <f t="shared" si="133"/>
        <v>Mercredi</v>
      </c>
      <c r="E245" s="32">
        <v>0.35416666666666702</v>
      </c>
      <c r="F245" s="32">
        <v>0.51249999999999996</v>
      </c>
      <c r="G245" s="32">
        <v>0.53680555555555598</v>
      </c>
      <c r="H245" s="33">
        <v>0.69513888888888897</v>
      </c>
      <c r="I245" s="34">
        <f t="shared" si="140"/>
        <v>0.31666666666666593</v>
      </c>
      <c r="J245" s="34">
        <f t="shared" si="141"/>
        <v>0</v>
      </c>
      <c r="K245" s="35"/>
      <c r="L245" s="36"/>
      <c r="M245" s="41"/>
      <c r="N245" s="41"/>
      <c r="O245" s="41"/>
      <c r="P245" s="41"/>
    </row>
    <row r="246" spans="1:16" x14ac:dyDescent="0.2">
      <c r="A246" s="39"/>
      <c r="B246" s="38"/>
      <c r="C246" s="30">
        <f t="shared" si="114"/>
        <v>44798</v>
      </c>
      <c r="D246" s="37" t="str">
        <f t="shared" si="133"/>
        <v>Jeudi</v>
      </c>
      <c r="E246" s="32">
        <v>0.35416666666666702</v>
      </c>
      <c r="F246" s="32">
        <v>0.51249999999999996</v>
      </c>
      <c r="G246" s="32">
        <v>0.53680555555555598</v>
      </c>
      <c r="H246" s="33">
        <v>0.69513888888888897</v>
      </c>
      <c r="I246" s="34">
        <f t="shared" si="140"/>
        <v>0.31666666666666593</v>
      </c>
      <c r="J246" s="34">
        <f t="shared" si="141"/>
        <v>0</v>
      </c>
      <c r="K246" s="35"/>
      <c r="L246" s="36"/>
      <c r="M246" s="41"/>
      <c r="N246" s="41"/>
      <c r="O246" s="41"/>
      <c r="P246" s="41"/>
    </row>
    <row r="247" spans="1:16" x14ac:dyDescent="0.2">
      <c r="A247" s="39"/>
      <c r="B247" s="38"/>
      <c r="C247" s="30">
        <f t="shared" si="114"/>
        <v>44799</v>
      </c>
      <c r="D247" s="37" t="str">
        <f t="shared" si="133"/>
        <v>Vendredi</v>
      </c>
      <c r="E247" s="32">
        <v>0.35416666666666702</v>
      </c>
      <c r="F247" s="32">
        <v>0.51249999999999996</v>
      </c>
      <c r="G247" s="32">
        <v>0.53680555555555598</v>
      </c>
      <c r="H247" s="33">
        <v>0.69513888888888897</v>
      </c>
      <c r="I247" s="34">
        <f t="shared" si="140"/>
        <v>0.31666666666666593</v>
      </c>
      <c r="J247" s="34">
        <f t="shared" si="141"/>
        <v>0</v>
      </c>
      <c r="K247" s="35"/>
      <c r="L247" s="36"/>
      <c r="M247" s="41"/>
      <c r="N247" s="41"/>
      <c r="O247" s="41"/>
      <c r="P247" s="41"/>
    </row>
    <row r="248" spans="1:16" x14ac:dyDescent="0.2">
      <c r="A248" s="39"/>
      <c r="B248" s="38"/>
      <c r="C248" s="30">
        <f t="shared" si="114"/>
        <v>44800</v>
      </c>
      <c r="D248" s="37" t="str">
        <f t="shared" si="133"/>
        <v>Samedi</v>
      </c>
      <c r="E248" s="32"/>
      <c r="F248" s="32"/>
      <c r="G248" s="32"/>
      <c r="H248" s="33"/>
      <c r="I248" s="34"/>
      <c r="J248" s="34"/>
      <c r="K248" s="35"/>
      <c r="L248" s="36"/>
      <c r="M248" s="41"/>
      <c r="N248" s="41"/>
      <c r="O248" s="41"/>
      <c r="P248" s="41"/>
    </row>
    <row r="249" spans="1:16" x14ac:dyDescent="0.2">
      <c r="A249" s="39"/>
      <c r="B249" s="38"/>
      <c r="C249" s="30">
        <f t="shared" si="114"/>
        <v>44801</v>
      </c>
      <c r="D249" s="37" t="str">
        <f t="shared" si="133"/>
        <v>Dimanche</v>
      </c>
      <c r="E249" s="32"/>
      <c r="F249" s="32"/>
      <c r="G249" s="32"/>
      <c r="H249" s="33"/>
      <c r="I249" s="34"/>
      <c r="J249" s="34">
        <f t="shared" ref="J249" si="142">IF(D249="Dimanche",SUM(J243:J247),"")</f>
        <v>0</v>
      </c>
      <c r="K249" s="35"/>
      <c r="L249" s="36">
        <f t="shared" ref="L249" si="143">IF(D249="Dimanche",SUM(I243:I249),"")</f>
        <v>1.5833333333333297</v>
      </c>
      <c r="M249" s="41"/>
      <c r="N249" s="41"/>
      <c r="O249" s="41"/>
      <c r="P249" s="41"/>
    </row>
    <row r="250" spans="1:16" x14ac:dyDescent="0.2">
      <c r="A250" s="39"/>
      <c r="B250" s="38">
        <f t="shared" si="121"/>
        <v>36</v>
      </c>
      <c r="C250" s="30">
        <f t="shared" si="114"/>
        <v>44802</v>
      </c>
      <c r="D250" s="37" t="str">
        <f t="shared" si="133"/>
        <v>Lundi</v>
      </c>
      <c r="E250" s="32">
        <v>0.35416666666666702</v>
      </c>
      <c r="F250" s="32">
        <v>0.51249999999999996</v>
      </c>
      <c r="G250" s="32">
        <v>0.53680555555555598</v>
      </c>
      <c r="H250" s="33">
        <v>0.69513888888888897</v>
      </c>
      <c r="I250" s="34">
        <f t="shared" ref="I250:I313" si="144">IF(F250-E250+(H250-G250)=0,"",F250-E250+(H250-G250))</f>
        <v>0.31666666666666593</v>
      </c>
      <c r="J250" s="34">
        <f t="shared" ref="J250:J313" si="145">IF(I250-$F$1&gt;0,I250-$F$1,0)</f>
        <v>0</v>
      </c>
      <c r="K250" s="35"/>
      <c r="L250" s="36"/>
      <c r="M250" s="41"/>
      <c r="N250" s="41"/>
      <c r="O250" s="41"/>
      <c r="P250" s="41"/>
    </row>
    <row r="251" spans="1:16" x14ac:dyDescent="0.2">
      <c r="A251" s="39"/>
      <c r="B251" s="38"/>
      <c r="C251" s="30">
        <f t="shared" si="114"/>
        <v>44803</v>
      </c>
      <c r="D251" s="37" t="str">
        <f t="shared" si="133"/>
        <v>Mardi</v>
      </c>
      <c r="E251" s="32">
        <v>0.35416666666666702</v>
      </c>
      <c r="F251" s="32">
        <v>0.51249999999999996</v>
      </c>
      <c r="G251" s="32">
        <v>0.53680555555555598</v>
      </c>
      <c r="H251" s="33">
        <v>0.69513888888888897</v>
      </c>
      <c r="I251" s="34">
        <f t="shared" si="144"/>
        <v>0.31666666666666593</v>
      </c>
      <c r="J251" s="34">
        <f t="shared" si="145"/>
        <v>0</v>
      </c>
      <c r="K251" s="35"/>
      <c r="L251" s="36"/>
      <c r="M251" s="41"/>
      <c r="N251" s="41"/>
      <c r="O251" s="41"/>
      <c r="P251" s="41"/>
    </row>
    <row r="252" spans="1:16" x14ac:dyDescent="0.2">
      <c r="A252" s="39"/>
      <c r="B252" s="38"/>
      <c r="C252" s="30">
        <f t="shared" si="114"/>
        <v>44804</v>
      </c>
      <c r="D252" s="37" t="str">
        <f t="shared" si="133"/>
        <v>Mercredi</v>
      </c>
      <c r="E252" s="32">
        <v>0.35416666666666702</v>
      </c>
      <c r="F252" s="32">
        <v>0.51249999999999996</v>
      </c>
      <c r="G252" s="32">
        <v>0.53680555555555598</v>
      </c>
      <c r="H252" s="33">
        <v>0.69513888888888897</v>
      </c>
      <c r="I252" s="34">
        <f t="shared" si="144"/>
        <v>0.31666666666666593</v>
      </c>
      <c r="J252" s="34">
        <f t="shared" si="145"/>
        <v>0</v>
      </c>
      <c r="K252" s="35"/>
      <c r="L252" s="36"/>
      <c r="M252" s="41"/>
      <c r="N252" s="41"/>
      <c r="O252" s="41"/>
      <c r="P252" s="41"/>
    </row>
    <row r="253" spans="1:16" x14ac:dyDescent="0.2">
      <c r="A253" s="39" t="str">
        <f t="shared" si="126"/>
        <v>SEPTEMBRE</v>
      </c>
      <c r="B253" s="38"/>
      <c r="C253" s="30">
        <f t="shared" si="114"/>
        <v>44805</v>
      </c>
      <c r="D253" s="37" t="str">
        <f t="shared" si="133"/>
        <v>Jeudi</v>
      </c>
      <c r="E253" s="32">
        <v>0.35416666666666702</v>
      </c>
      <c r="F253" s="32">
        <v>0.51249999999999996</v>
      </c>
      <c r="G253" s="32">
        <v>0.53680555555555598</v>
      </c>
      <c r="H253" s="33">
        <v>0.69513888888888897</v>
      </c>
      <c r="I253" s="34">
        <f t="shared" si="144"/>
        <v>0.31666666666666593</v>
      </c>
      <c r="J253" s="34">
        <f t="shared" si="145"/>
        <v>0</v>
      </c>
      <c r="K253" s="35"/>
      <c r="L253" s="36"/>
      <c r="M253" s="41">
        <f>IF(A253="septembre",SUM(J253:J282),"")</f>
        <v>0</v>
      </c>
      <c r="N253" s="41"/>
      <c r="O253" s="41"/>
      <c r="P253" s="41"/>
    </row>
    <row r="254" spans="1:16" x14ac:dyDescent="0.2">
      <c r="A254" s="39"/>
      <c r="B254" s="38"/>
      <c r="C254" s="30">
        <f t="shared" si="114"/>
        <v>44806</v>
      </c>
      <c r="D254" s="37" t="str">
        <f t="shared" si="133"/>
        <v>Vendredi</v>
      </c>
      <c r="E254" s="32">
        <v>0.35416666666666702</v>
      </c>
      <c r="F254" s="32">
        <v>0.51249999999999996</v>
      </c>
      <c r="G254" s="32">
        <v>0.53680555555555598</v>
      </c>
      <c r="H254" s="33">
        <v>0.69513888888888897</v>
      </c>
      <c r="I254" s="34">
        <f t="shared" si="144"/>
        <v>0.31666666666666593</v>
      </c>
      <c r="J254" s="34">
        <f t="shared" si="145"/>
        <v>0</v>
      </c>
      <c r="K254" s="35"/>
      <c r="L254" s="36"/>
      <c r="M254" s="41"/>
      <c r="N254" s="41"/>
      <c r="O254" s="41"/>
      <c r="P254" s="41"/>
    </row>
    <row r="255" spans="1:16" x14ac:dyDescent="0.2">
      <c r="A255" s="39"/>
      <c r="B255" s="38"/>
      <c r="C255" s="30">
        <f t="shared" si="114"/>
        <v>44807</v>
      </c>
      <c r="D255" s="37" t="str">
        <f t="shared" si="133"/>
        <v>Samedi</v>
      </c>
      <c r="E255" s="32"/>
      <c r="F255" s="32"/>
      <c r="G255" s="32"/>
      <c r="H255" s="33"/>
      <c r="I255" s="34"/>
      <c r="J255" s="34"/>
      <c r="K255" s="35"/>
      <c r="L255" s="36"/>
      <c r="M255" s="41"/>
      <c r="N255" s="41"/>
      <c r="O255" s="41"/>
      <c r="P255" s="41"/>
    </row>
    <row r="256" spans="1:16" x14ac:dyDescent="0.2">
      <c r="A256" s="39"/>
      <c r="B256" s="38"/>
      <c r="C256" s="30">
        <f t="shared" si="114"/>
        <v>44808</v>
      </c>
      <c r="D256" s="37" t="str">
        <f t="shared" si="133"/>
        <v>Dimanche</v>
      </c>
      <c r="E256" s="32"/>
      <c r="F256" s="32"/>
      <c r="G256" s="32"/>
      <c r="H256" s="33"/>
      <c r="I256" s="34"/>
      <c r="J256" s="34">
        <f t="shared" ref="J256" si="146">IF(D256="Dimanche",SUM(J250:J254),"")</f>
        <v>0</v>
      </c>
      <c r="K256" s="35"/>
      <c r="L256" s="36">
        <f t="shared" ref="L256" si="147">IF(D256="Dimanche",SUM(I250:I256),"")</f>
        <v>1.5833333333333297</v>
      </c>
      <c r="M256" s="41"/>
      <c r="N256" s="41"/>
      <c r="O256" s="41"/>
      <c r="P256" s="41"/>
    </row>
    <row r="257" spans="1:16" x14ac:dyDescent="0.2">
      <c r="A257" s="39"/>
      <c r="B257" s="38">
        <f t="shared" si="121"/>
        <v>37</v>
      </c>
      <c r="C257" s="30">
        <f t="shared" si="114"/>
        <v>44809</v>
      </c>
      <c r="D257" s="37" t="str">
        <f t="shared" si="133"/>
        <v>Lundi</v>
      </c>
      <c r="E257" s="32">
        <v>0.35416666666666702</v>
      </c>
      <c r="F257" s="32">
        <v>0.51249999999999996</v>
      </c>
      <c r="G257" s="32">
        <v>0.53680555555555598</v>
      </c>
      <c r="H257" s="33">
        <v>0.69513888888888897</v>
      </c>
      <c r="I257" s="34">
        <f t="shared" ref="I257:I320" si="148">IF(F257-E257+(H257-G257)=0,"",F257-E257+(H257-G257))</f>
        <v>0.31666666666666593</v>
      </c>
      <c r="J257" s="34">
        <f t="shared" ref="J257:J320" si="149">IF(I257-$F$1&gt;0,I257-$F$1,0)</f>
        <v>0</v>
      </c>
      <c r="K257" s="35"/>
      <c r="L257" s="36"/>
      <c r="M257" s="41"/>
      <c r="N257" s="41"/>
      <c r="O257" s="41"/>
      <c r="P257" s="41"/>
    </row>
    <row r="258" spans="1:16" x14ac:dyDescent="0.2">
      <c r="A258" s="39"/>
      <c r="B258" s="38"/>
      <c r="C258" s="30">
        <f t="shared" si="114"/>
        <v>44810</v>
      </c>
      <c r="D258" s="37" t="str">
        <f t="shared" si="133"/>
        <v>Mardi</v>
      </c>
      <c r="E258" s="32">
        <v>0.35416666666666702</v>
      </c>
      <c r="F258" s="32">
        <v>0.51249999999999996</v>
      </c>
      <c r="G258" s="32">
        <v>0.53680555555555598</v>
      </c>
      <c r="H258" s="33">
        <v>0.69513888888888897</v>
      </c>
      <c r="I258" s="34">
        <f t="shared" si="148"/>
        <v>0.31666666666666593</v>
      </c>
      <c r="J258" s="34">
        <f t="shared" si="149"/>
        <v>0</v>
      </c>
      <c r="K258" s="35"/>
      <c r="L258" s="36"/>
      <c r="M258" s="41"/>
      <c r="N258" s="41"/>
      <c r="O258" s="41"/>
      <c r="P258" s="41"/>
    </row>
    <row r="259" spans="1:16" x14ac:dyDescent="0.2">
      <c r="A259" s="39"/>
      <c r="B259" s="38"/>
      <c r="C259" s="30">
        <f t="shared" si="114"/>
        <v>44811</v>
      </c>
      <c r="D259" s="37" t="str">
        <f t="shared" si="133"/>
        <v>Mercredi</v>
      </c>
      <c r="E259" s="32">
        <v>0.35416666666666702</v>
      </c>
      <c r="F259" s="32">
        <v>0.51249999999999996</v>
      </c>
      <c r="G259" s="32">
        <v>0.53680555555555598</v>
      </c>
      <c r="H259" s="33">
        <v>0.69513888888888897</v>
      </c>
      <c r="I259" s="34">
        <f t="shared" si="148"/>
        <v>0.31666666666666593</v>
      </c>
      <c r="J259" s="34">
        <f t="shared" si="149"/>
        <v>0</v>
      </c>
      <c r="K259" s="35"/>
      <c r="L259" s="36"/>
      <c r="M259" s="41"/>
      <c r="N259" s="41"/>
      <c r="O259" s="41"/>
      <c r="P259" s="41"/>
    </row>
    <row r="260" spans="1:16" x14ac:dyDescent="0.2">
      <c r="A260" s="39"/>
      <c r="B260" s="38"/>
      <c r="C260" s="30">
        <f t="shared" si="114"/>
        <v>44812</v>
      </c>
      <c r="D260" s="37" t="str">
        <f t="shared" si="133"/>
        <v>Jeudi</v>
      </c>
      <c r="E260" s="32">
        <v>0.35416666666666702</v>
      </c>
      <c r="F260" s="32">
        <v>0.51249999999999996</v>
      </c>
      <c r="G260" s="32">
        <v>0.53680555555555598</v>
      </c>
      <c r="H260" s="33">
        <v>0.69513888888888897</v>
      </c>
      <c r="I260" s="34">
        <f t="shared" si="148"/>
        <v>0.31666666666666593</v>
      </c>
      <c r="J260" s="34">
        <f t="shared" si="149"/>
        <v>0</v>
      </c>
      <c r="K260" s="35"/>
      <c r="L260" s="36"/>
      <c r="M260" s="41"/>
      <c r="N260" s="41"/>
      <c r="O260" s="41"/>
      <c r="P260" s="41"/>
    </row>
    <row r="261" spans="1:16" x14ac:dyDescent="0.2">
      <c r="A261" s="39"/>
      <c r="B261" s="38"/>
      <c r="C261" s="30">
        <f t="shared" si="114"/>
        <v>44813</v>
      </c>
      <c r="D261" s="37" t="str">
        <f t="shared" si="133"/>
        <v>Vendredi</v>
      </c>
      <c r="E261" s="32">
        <v>0.35416666666666702</v>
      </c>
      <c r="F261" s="32">
        <v>0.51249999999999996</v>
      </c>
      <c r="G261" s="32">
        <v>0.53680555555555598</v>
      </c>
      <c r="H261" s="33">
        <v>0.69513888888888897</v>
      </c>
      <c r="I261" s="34">
        <f t="shared" si="148"/>
        <v>0.31666666666666593</v>
      </c>
      <c r="J261" s="34">
        <f t="shared" si="149"/>
        <v>0</v>
      </c>
      <c r="K261" s="35"/>
      <c r="L261" s="36"/>
      <c r="M261" s="41"/>
      <c r="N261" s="41"/>
      <c r="O261" s="41"/>
      <c r="P261" s="41"/>
    </row>
    <row r="262" spans="1:16" x14ac:dyDescent="0.2">
      <c r="A262" s="39"/>
      <c r="B262" s="38"/>
      <c r="C262" s="30">
        <f t="shared" si="114"/>
        <v>44814</v>
      </c>
      <c r="D262" s="37" t="str">
        <f t="shared" si="133"/>
        <v>Samedi</v>
      </c>
      <c r="E262" s="32"/>
      <c r="F262" s="32"/>
      <c r="G262" s="32"/>
      <c r="H262" s="33"/>
      <c r="I262" s="34"/>
      <c r="J262" s="34"/>
      <c r="K262" s="35"/>
      <c r="L262" s="36"/>
      <c r="M262" s="41"/>
      <c r="N262" s="41"/>
      <c r="O262" s="41"/>
      <c r="P262" s="41"/>
    </row>
    <row r="263" spans="1:16" x14ac:dyDescent="0.2">
      <c r="A263" s="39"/>
      <c r="B263" s="38"/>
      <c r="C263" s="30">
        <f t="shared" si="114"/>
        <v>44815</v>
      </c>
      <c r="D263" s="37" t="str">
        <f t="shared" si="133"/>
        <v>Dimanche</v>
      </c>
      <c r="E263" s="32"/>
      <c r="F263" s="32"/>
      <c r="G263" s="32"/>
      <c r="H263" s="33"/>
      <c r="I263" s="34"/>
      <c r="J263" s="34">
        <f t="shared" ref="J263" si="150">IF(D263="Dimanche",SUM(J257:J261),"")</f>
        <v>0</v>
      </c>
      <c r="K263" s="35"/>
      <c r="L263" s="36">
        <f t="shared" ref="L263" si="151">IF(D263="Dimanche",SUM(I257:I263),"")</f>
        <v>1.5833333333333297</v>
      </c>
      <c r="M263" s="41"/>
      <c r="N263" s="41"/>
      <c r="O263" s="41"/>
      <c r="P263" s="41"/>
    </row>
    <row r="264" spans="1:16" x14ac:dyDescent="0.2">
      <c r="A264" s="39"/>
      <c r="B264" s="38">
        <f t="shared" si="121"/>
        <v>38</v>
      </c>
      <c r="C264" s="30">
        <f t="shared" si="114"/>
        <v>44816</v>
      </c>
      <c r="D264" s="37" t="str">
        <f t="shared" si="133"/>
        <v>Lundi</v>
      </c>
      <c r="E264" s="32">
        <v>0.35416666666666702</v>
      </c>
      <c r="F264" s="32">
        <v>0.51249999999999996</v>
      </c>
      <c r="G264" s="32">
        <v>0.53680555555555598</v>
      </c>
      <c r="H264" s="33">
        <v>0.69513888888888897</v>
      </c>
      <c r="I264" s="34">
        <f t="shared" ref="I264:I327" si="152">IF(F264-E264+(H264-G264)=0,"",F264-E264+(H264-G264))</f>
        <v>0.31666666666666593</v>
      </c>
      <c r="J264" s="34">
        <f t="shared" ref="J264:J327" si="153">IF(I264-$F$1&gt;0,I264-$F$1,0)</f>
        <v>0</v>
      </c>
      <c r="K264" s="35"/>
      <c r="L264" s="36"/>
      <c r="M264" s="41"/>
      <c r="N264" s="41"/>
      <c r="O264" s="41"/>
      <c r="P264" s="41"/>
    </row>
    <row r="265" spans="1:16" x14ac:dyDescent="0.2">
      <c r="A265" s="39"/>
      <c r="B265" s="38"/>
      <c r="C265" s="30">
        <f t="shared" si="114"/>
        <v>44817</v>
      </c>
      <c r="D265" s="37" t="str">
        <f t="shared" si="133"/>
        <v>Mardi</v>
      </c>
      <c r="E265" s="32">
        <v>0.35416666666666702</v>
      </c>
      <c r="F265" s="32">
        <v>0.51249999999999996</v>
      </c>
      <c r="G265" s="32">
        <v>0.53680555555555598</v>
      </c>
      <c r="H265" s="33">
        <v>0.69513888888888897</v>
      </c>
      <c r="I265" s="34">
        <f t="shared" si="152"/>
        <v>0.31666666666666593</v>
      </c>
      <c r="J265" s="34">
        <f t="shared" si="153"/>
        <v>0</v>
      </c>
      <c r="K265" s="35"/>
      <c r="L265" s="36"/>
      <c r="M265" s="41"/>
      <c r="N265" s="41"/>
      <c r="O265" s="41"/>
      <c r="P265" s="41"/>
    </row>
    <row r="266" spans="1:16" x14ac:dyDescent="0.2">
      <c r="A266" s="39"/>
      <c r="B266" s="38"/>
      <c r="C266" s="30">
        <f t="shared" si="114"/>
        <v>44818</v>
      </c>
      <c r="D266" s="37" t="str">
        <f t="shared" si="133"/>
        <v>Mercredi</v>
      </c>
      <c r="E266" s="32">
        <v>0.35416666666666702</v>
      </c>
      <c r="F266" s="32">
        <v>0.51249999999999996</v>
      </c>
      <c r="G266" s="32">
        <v>0.53680555555555598</v>
      </c>
      <c r="H266" s="33">
        <v>0.69513888888888897</v>
      </c>
      <c r="I266" s="34">
        <f t="shared" si="152"/>
        <v>0.31666666666666593</v>
      </c>
      <c r="J266" s="34">
        <f t="shared" si="153"/>
        <v>0</v>
      </c>
      <c r="K266" s="35"/>
      <c r="L266" s="36"/>
      <c r="M266" s="41"/>
      <c r="N266" s="41"/>
      <c r="O266" s="41"/>
      <c r="P266" s="41"/>
    </row>
    <row r="267" spans="1:16" x14ac:dyDescent="0.2">
      <c r="A267" s="39"/>
      <c r="B267" s="38"/>
      <c r="C267" s="30">
        <f t="shared" ref="C267:C330" si="154">IF(ISERROR(IF((C266+1)&lt;=$C$6,(C266+1),"")),"",IF((C266+1)&lt;=$C$6,(C266+1),""))</f>
        <v>44819</v>
      </c>
      <c r="D267" s="37" t="str">
        <f t="shared" si="133"/>
        <v>Jeudi</v>
      </c>
      <c r="E267" s="32">
        <v>0.35416666666666702</v>
      </c>
      <c r="F267" s="32">
        <v>0.51249999999999996</v>
      </c>
      <c r="G267" s="32">
        <v>0.53680555555555598</v>
      </c>
      <c r="H267" s="33">
        <v>0.69513888888888897</v>
      </c>
      <c r="I267" s="34">
        <f t="shared" si="152"/>
        <v>0.31666666666666593</v>
      </c>
      <c r="J267" s="34">
        <f t="shared" si="153"/>
        <v>0</v>
      </c>
      <c r="K267" s="35"/>
      <c r="L267" s="36"/>
      <c r="M267" s="41"/>
      <c r="N267" s="41"/>
      <c r="O267" s="41"/>
      <c r="P267" s="41"/>
    </row>
    <row r="268" spans="1:16" x14ac:dyDescent="0.2">
      <c r="A268" s="39"/>
      <c r="B268" s="38"/>
      <c r="C268" s="30">
        <f t="shared" si="154"/>
        <v>44820</v>
      </c>
      <c r="D268" s="37" t="str">
        <f t="shared" si="133"/>
        <v>Vendredi</v>
      </c>
      <c r="E268" s="32">
        <v>0.35416666666666702</v>
      </c>
      <c r="F268" s="32">
        <v>0.51249999999999996</v>
      </c>
      <c r="G268" s="32">
        <v>0.53680555555555598</v>
      </c>
      <c r="H268" s="33">
        <v>0.69513888888888897</v>
      </c>
      <c r="I268" s="34">
        <f t="shared" si="152"/>
        <v>0.31666666666666593</v>
      </c>
      <c r="J268" s="34">
        <f t="shared" si="153"/>
        <v>0</v>
      </c>
      <c r="K268" s="35"/>
      <c r="L268" s="36"/>
      <c r="M268" s="41"/>
      <c r="N268" s="41"/>
      <c r="O268" s="41"/>
      <c r="P268" s="41"/>
    </row>
    <row r="269" spans="1:16" x14ac:dyDescent="0.2">
      <c r="A269" s="39"/>
      <c r="B269" s="38"/>
      <c r="C269" s="30">
        <f t="shared" si="154"/>
        <v>44821</v>
      </c>
      <c r="D269" s="37" t="str">
        <f t="shared" si="133"/>
        <v>Samedi</v>
      </c>
      <c r="E269" s="32"/>
      <c r="F269" s="32"/>
      <c r="G269" s="32"/>
      <c r="H269" s="33"/>
      <c r="I269" s="34"/>
      <c r="J269" s="34"/>
      <c r="K269" s="35"/>
      <c r="L269" s="36"/>
      <c r="M269" s="41"/>
      <c r="N269" s="41"/>
      <c r="O269" s="41"/>
      <c r="P269" s="41"/>
    </row>
    <row r="270" spans="1:16" x14ac:dyDescent="0.2">
      <c r="A270" s="39"/>
      <c r="B270" s="38"/>
      <c r="C270" s="30">
        <f t="shared" si="154"/>
        <v>44822</v>
      </c>
      <c r="D270" s="37" t="str">
        <f t="shared" si="133"/>
        <v>Dimanche</v>
      </c>
      <c r="E270" s="32"/>
      <c r="F270" s="32"/>
      <c r="G270" s="32"/>
      <c r="H270" s="33"/>
      <c r="I270" s="34"/>
      <c r="J270" s="34">
        <f t="shared" ref="J270" si="155">IF(D270="Dimanche",SUM(J264:J268),"")</f>
        <v>0</v>
      </c>
      <c r="K270" s="35"/>
      <c r="L270" s="36">
        <f t="shared" ref="L270" si="156">IF(D270="Dimanche",SUM(I264:I270),"")</f>
        <v>1.5833333333333297</v>
      </c>
      <c r="M270" s="41"/>
      <c r="N270" s="41"/>
      <c r="O270" s="41"/>
      <c r="P270" s="41"/>
    </row>
    <row r="271" spans="1:16" x14ac:dyDescent="0.2">
      <c r="A271" s="39"/>
      <c r="B271" s="38">
        <f t="shared" si="121"/>
        <v>39</v>
      </c>
      <c r="C271" s="30">
        <f t="shared" si="154"/>
        <v>44823</v>
      </c>
      <c r="D271" s="37" t="str">
        <f t="shared" si="133"/>
        <v>Lundi</v>
      </c>
      <c r="E271" s="32">
        <v>0.35416666666666702</v>
      </c>
      <c r="F271" s="32">
        <v>0.51249999999999996</v>
      </c>
      <c r="G271" s="32">
        <v>0.53680555555555598</v>
      </c>
      <c r="H271" s="33">
        <v>0.69513888888888897</v>
      </c>
      <c r="I271" s="34">
        <f t="shared" ref="I271:I334" si="157">IF(F271-E271+(H271-G271)=0,"",F271-E271+(H271-G271))</f>
        <v>0.31666666666666593</v>
      </c>
      <c r="J271" s="34">
        <f t="shared" ref="J271:J334" si="158">IF(I271-$F$1&gt;0,I271-$F$1,0)</f>
        <v>0</v>
      </c>
      <c r="K271" s="35"/>
      <c r="L271" s="36"/>
      <c r="M271" s="41"/>
      <c r="N271" s="41"/>
      <c r="O271" s="41"/>
      <c r="P271" s="41"/>
    </row>
    <row r="272" spans="1:16" x14ac:dyDescent="0.2">
      <c r="A272" s="39"/>
      <c r="B272" s="38"/>
      <c r="C272" s="30">
        <f t="shared" si="154"/>
        <v>44824</v>
      </c>
      <c r="D272" s="37" t="str">
        <f t="shared" si="133"/>
        <v>Mardi</v>
      </c>
      <c r="E272" s="32">
        <v>0.35416666666666702</v>
      </c>
      <c r="F272" s="32">
        <v>0.51249999999999996</v>
      </c>
      <c r="G272" s="32">
        <v>0.53680555555555598</v>
      </c>
      <c r="H272" s="33">
        <v>0.69513888888888897</v>
      </c>
      <c r="I272" s="34">
        <f t="shared" si="157"/>
        <v>0.31666666666666593</v>
      </c>
      <c r="J272" s="34">
        <f t="shared" si="158"/>
        <v>0</v>
      </c>
      <c r="K272" s="35"/>
      <c r="L272" s="36"/>
      <c r="M272" s="41"/>
      <c r="N272" s="41"/>
      <c r="O272" s="41"/>
      <c r="P272" s="41"/>
    </row>
    <row r="273" spans="1:16" x14ac:dyDescent="0.2">
      <c r="A273" s="39"/>
      <c r="B273" s="38"/>
      <c r="C273" s="30">
        <f t="shared" si="154"/>
        <v>44825</v>
      </c>
      <c r="D273" s="37" t="str">
        <f t="shared" si="133"/>
        <v>Mercredi</v>
      </c>
      <c r="E273" s="32">
        <v>0.35416666666666702</v>
      </c>
      <c r="F273" s="32">
        <v>0.51249999999999996</v>
      </c>
      <c r="G273" s="32">
        <v>0.53680555555555598</v>
      </c>
      <c r="H273" s="33">
        <v>0.69513888888888897</v>
      </c>
      <c r="I273" s="34">
        <f t="shared" si="157"/>
        <v>0.31666666666666593</v>
      </c>
      <c r="J273" s="34">
        <f t="shared" si="158"/>
        <v>0</v>
      </c>
      <c r="K273" s="35"/>
      <c r="L273" s="36"/>
      <c r="M273" s="41"/>
      <c r="N273" s="41"/>
      <c r="O273" s="41"/>
      <c r="P273" s="41"/>
    </row>
    <row r="274" spans="1:16" x14ac:dyDescent="0.2">
      <c r="A274" s="39"/>
      <c r="B274" s="38"/>
      <c r="C274" s="30">
        <f t="shared" si="154"/>
        <v>44826</v>
      </c>
      <c r="D274" s="37" t="str">
        <f t="shared" si="133"/>
        <v>Jeudi</v>
      </c>
      <c r="E274" s="32">
        <v>0.35416666666666702</v>
      </c>
      <c r="F274" s="32">
        <v>0.51249999999999996</v>
      </c>
      <c r="G274" s="32">
        <v>0.53680555555555598</v>
      </c>
      <c r="H274" s="33">
        <v>0.69513888888888897</v>
      </c>
      <c r="I274" s="34">
        <f t="shared" si="157"/>
        <v>0.31666666666666593</v>
      </c>
      <c r="J274" s="34">
        <f t="shared" si="158"/>
        <v>0</v>
      </c>
      <c r="K274" s="35"/>
      <c r="L274" s="36"/>
      <c r="M274" s="41"/>
      <c r="N274" s="41"/>
      <c r="O274" s="41"/>
      <c r="P274" s="41"/>
    </row>
    <row r="275" spans="1:16" x14ac:dyDescent="0.2">
      <c r="A275" s="39"/>
      <c r="B275" s="38"/>
      <c r="C275" s="30">
        <f t="shared" si="154"/>
        <v>44827</v>
      </c>
      <c r="D275" s="37" t="str">
        <f t="shared" si="133"/>
        <v>Vendredi</v>
      </c>
      <c r="E275" s="32">
        <v>0.35416666666666702</v>
      </c>
      <c r="F275" s="32">
        <v>0.51249999999999996</v>
      </c>
      <c r="G275" s="32">
        <v>0.53680555555555598</v>
      </c>
      <c r="H275" s="33">
        <v>0.69513888888888897</v>
      </c>
      <c r="I275" s="34">
        <f t="shared" si="157"/>
        <v>0.31666666666666593</v>
      </c>
      <c r="J275" s="34">
        <f t="shared" si="158"/>
        <v>0</v>
      </c>
      <c r="K275" s="35"/>
      <c r="L275" s="36"/>
      <c r="M275" s="41"/>
      <c r="N275" s="41"/>
      <c r="O275" s="41"/>
      <c r="P275" s="41"/>
    </row>
    <row r="276" spans="1:16" x14ac:dyDescent="0.2">
      <c r="A276" s="39"/>
      <c r="B276" s="38"/>
      <c r="C276" s="30">
        <f t="shared" si="154"/>
        <v>44828</v>
      </c>
      <c r="D276" s="37" t="str">
        <f t="shared" si="133"/>
        <v>Samedi</v>
      </c>
      <c r="E276" s="32"/>
      <c r="F276" s="32"/>
      <c r="G276" s="32"/>
      <c r="H276" s="33"/>
      <c r="I276" s="34"/>
      <c r="J276" s="34"/>
      <c r="K276" s="35"/>
      <c r="L276" s="36"/>
      <c r="M276" s="41"/>
      <c r="N276" s="41"/>
      <c r="O276" s="41"/>
      <c r="P276" s="41"/>
    </row>
    <row r="277" spans="1:16" x14ac:dyDescent="0.2">
      <c r="A277" s="39"/>
      <c r="B277" s="38"/>
      <c r="C277" s="30">
        <f t="shared" si="154"/>
        <v>44829</v>
      </c>
      <c r="D277" s="37" t="str">
        <f t="shared" si="133"/>
        <v>Dimanche</v>
      </c>
      <c r="E277" s="32"/>
      <c r="F277" s="32"/>
      <c r="G277" s="32"/>
      <c r="H277" s="33"/>
      <c r="I277" s="34"/>
      <c r="J277" s="34">
        <f t="shared" ref="J277" si="159">IF(D277="Dimanche",SUM(J271:J275),"")</f>
        <v>0</v>
      </c>
      <c r="K277" s="35"/>
      <c r="L277" s="36">
        <f t="shared" ref="L277" si="160">IF(D277="Dimanche",SUM(I271:I277),"")</f>
        <v>1.5833333333333297</v>
      </c>
      <c r="M277" s="41"/>
      <c r="N277" s="41"/>
      <c r="O277" s="41"/>
      <c r="P277" s="41"/>
    </row>
    <row r="278" spans="1:16" x14ac:dyDescent="0.2">
      <c r="A278" s="39"/>
      <c r="B278" s="38">
        <f t="shared" si="121"/>
        <v>40</v>
      </c>
      <c r="C278" s="30">
        <f t="shared" si="154"/>
        <v>44830</v>
      </c>
      <c r="D278" s="37" t="str">
        <f t="shared" si="133"/>
        <v>Lundi</v>
      </c>
      <c r="E278" s="32">
        <v>0.35416666666666702</v>
      </c>
      <c r="F278" s="32">
        <v>0.51249999999999996</v>
      </c>
      <c r="G278" s="32">
        <v>0.53680555555555598</v>
      </c>
      <c r="H278" s="33">
        <v>0.69513888888888897</v>
      </c>
      <c r="I278" s="34">
        <f t="shared" ref="I278:I341" si="161">IF(F278-E278+(H278-G278)=0,"",F278-E278+(H278-G278))</f>
        <v>0.31666666666666593</v>
      </c>
      <c r="J278" s="34">
        <f t="shared" ref="J278:J341" si="162">IF(I278-$F$1&gt;0,I278-$F$1,0)</f>
        <v>0</v>
      </c>
      <c r="K278" s="35"/>
      <c r="L278" s="36"/>
      <c r="M278" s="41"/>
      <c r="N278" s="41"/>
      <c r="O278" s="41"/>
      <c r="P278" s="41"/>
    </row>
    <row r="279" spans="1:16" x14ac:dyDescent="0.2">
      <c r="A279" s="39"/>
      <c r="B279" s="38"/>
      <c r="C279" s="30">
        <f t="shared" si="154"/>
        <v>44831</v>
      </c>
      <c r="D279" s="37" t="str">
        <f t="shared" si="133"/>
        <v>Mardi</v>
      </c>
      <c r="E279" s="32">
        <v>0.35416666666666702</v>
      </c>
      <c r="F279" s="32">
        <v>0.51249999999999996</v>
      </c>
      <c r="G279" s="32">
        <v>0.53680555555555598</v>
      </c>
      <c r="H279" s="33">
        <v>0.69513888888888897</v>
      </c>
      <c r="I279" s="34">
        <f t="shared" si="161"/>
        <v>0.31666666666666593</v>
      </c>
      <c r="J279" s="34">
        <f t="shared" si="162"/>
        <v>0</v>
      </c>
      <c r="K279" s="35"/>
      <c r="L279" s="36"/>
      <c r="M279" s="41"/>
      <c r="N279" s="41"/>
      <c r="O279" s="41"/>
      <c r="P279" s="41"/>
    </row>
    <row r="280" spans="1:16" x14ac:dyDescent="0.2">
      <c r="A280" s="39"/>
      <c r="B280" s="38"/>
      <c r="C280" s="30">
        <f t="shared" si="154"/>
        <v>44832</v>
      </c>
      <c r="D280" s="37" t="str">
        <f t="shared" si="133"/>
        <v>Mercredi</v>
      </c>
      <c r="E280" s="32">
        <v>0.35416666666666702</v>
      </c>
      <c r="F280" s="32">
        <v>0.51249999999999996</v>
      </c>
      <c r="G280" s="32">
        <v>0.53680555555555598</v>
      </c>
      <c r="H280" s="33">
        <v>0.69513888888888897</v>
      </c>
      <c r="I280" s="34">
        <f t="shared" si="161"/>
        <v>0.31666666666666593</v>
      </c>
      <c r="J280" s="34">
        <f t="shared" si="162"/>
        <v>0</v>
      </c>
      <c r="K280" s="35"/>
      <c r="L280" s="36"/>
      <c r="M280" s="41"/>
      <c r="N280" s="41"/>
      <c r="O280" s="41"/>
      <c r="P280" s="41"/>
    </row>
    <row r="281" spans="1:16" x14ac:dyDescent="0.2">
      <c r="A281" s="39"/>
      <c r="B281" s="38"/>
      <c r="C281" s="30">
        <f t="shared" si="154"/>
        <v>44833</v>
      </c>
      <c r="D281" s="37" t="str">
        <f t="shared" si="133"/>
        <v>Jeudi</v>
      </c>
      <c r="E281" s="32">
        <v>0.35416666666666702</v>
      </c>
      <c r="F281" s="32">
        <v>0.51249999999999996</v>
      </c>
      <c r="G281" s="32">
        <v>0.53680555555555598</v>
      </c>
      <c r="H281" s="33">
        <v>0.69513888888888897</v>
      </c>
      <c r="I281" s="34">
        <f t="shared" si="161"/>
        <v>0.31666666666666593</v>
      </c>
      <c r="J281" s="34">
        <f t="shared" si="162"/>
        <v>0</v>
      </c>
      <c r="K281" s="35"/>
      <c r="L281" s="36"/>
      <c r="M281" s="41"/>
      <c r="N281" s="41"/>
      <c r="O281" s="41"/>
      <c r="P281" s="41"/>
    </row>
    <row r="282" spans="1:16" x14ac:dyDescent="0.2">
      <c r="A282" s="39"/>
      <c r="B282" s="38"/>
      <c r="C282" s="30">
        <f t="shared" si="154"/>
        <v>44834</v>
      </c>
      <c r="D282" s="37" t="str">
        <f t="shared" si="133"/>
        <v>Vendredi</v>
      </c>
      <c r="E282" s="32">
        <v>0.35416666666666702</v>
      </c>
      <c r="F282" s="32">
        <v>0.51249999999999996</v>
      </c>
      <c r="G282" s="32">
        <v>0.53680555555555598</v>
      </c>
      <c r="H282" s="33">
        <v>0.69513888888888897</v>
      </c>
      <c r="I282" s="34">
        <f t="shared" si="161"/>
        <v>0.31666666666666593</v>
      </c>
      <c r="J282" s="34">
        <f t="shared" si="162"/>
        <v>0</v>
      </c>
      <c r="K282" s="35"/>
      <c r="L282" s="36"/>
      <c r="M282" s="41"/>
      <c r="N282" s="41"/>
      <c r="O282" s="41"/>
      <c r="P282" s="41"/>
    </row>
    <row r="283" spans="1:16" x14ac:dyDescent="0.2">
      <c r="A283" s="39" t="str">
        <f t="shared" ref="A267:A330" si="163">VLOOKUP(MONTH($C283),$T$8:$U$19,2,0)</f>
        <v>OCTOBRE</v>
      </c>
      <c r="B283" s="38"/>
      <c r="C283" s="30">
        <f t="shared" si="154"/>
        <v>44835</v>
      </c>
      <c r="D283" s="37" t="str">
        <f t="shared" si="133"/>
        <v>Samedi</v>
      </c>
      <c r="E283" s="32"/>
      <c r="F283" s="32"/>
      <c r="G283" s="32"/>
      <c r="H283" s="33"/>
      <c r="I283" s="34"/>
      <c r="J283" s="34"/>
      <c r="K283" s="35"/>
      <c r="L283" s="36"/>
      <c r="M283" s="41">
        <f>IF(A283="octobre",SUM(J283:J313),"")</f>
        <v>0</v>
      </c>
      <c r="N283" s="41"/>
      <c r="O283" s="41"/>
      <c r="P283" s="41"/>
    </row>
    <row r="284" spans="1:16" x14ac:dyDescent="0.2">
      <c r="A284" s="39"/>
      <c r="B284" s="38"/>
      <c r="C284" s="30">
        <f t="shared" si="154"/>
        <v>44836</v>
      </c>
      <c r="D284" s="37" t="str">
        <f t="shared" si="133"/>
        <v>Dimanche</v>
      </c>
      <c r="E284" s="32"/>
      <c r="F284" s="32"/>
      <c r="G284" s="32"/>
      <c r="H284" s="33"/>
      <c r="I284" s="34"/>
      <c r="J284" s="34">
        <f t="shared" ref="J284" si="164">IF(D284="Dimanche",SUM(J278:J282),"")</f>
        <v>0</v>
      </c>
      <c r="K284" s="35"/>
      <c r="L284" s="36">
        <f t="shared" ref="L284" si="165">IF(D284="Dimanche",SUM(I278:I284),"")</f>
        <v>1.5833333333333297</v>
      </c>
      <c r="M284" s="41"/>
      <c r="N284" s="41"/>
      <c r="O284" s="41"/>
      <c r="P284" s="41"/>
    </row>
    <row r="285" spans="1:16" x14ac:dyDescent="0.2">
      <c r="A285" s="39"/>
      <c r="B285" s="38">
        <f t="shared" ref="B285:B348" si="166">WEEKNUM(C285,2)</f>
        <v>41</v>
      </c>
      <c r="C285" s="30">
        <f t="shared" si="154"/>
        <v>44837</v>
      </c>
      <c r="D285" s="37" t="str">
        <f t="shared" si="133"/>
        <v>Lundi</v>
      </c>
      <c r="E285" s="32">
        <v>0.35416666666666702</v>
      </c>
      <c r="F285" s="32">
        <v>0.51249999999999996</v>
      </c>
      <c r="G285" s="32">
        <v>0.53680555555555598</v>
      </c>
      <c r="H285" s="33">
        <v>0.69513888888888897</v>
      </c>
      <c r="I285" s="34">
        <f t="shared" ref="I285:I348" si="167">IF(F285-E285+(H285-G285)=0,"",F285-E285+(H285-G285))</f>
        <v>0.31666666666666593</v>
      </c>
      <c r="J285" s="34">
        <f t="shared" ref="J285:J348" si="168">IF(I285-$F$1&gt;0,I285-$F$1,0)</f>
        <v>0</v>
      </c>
      <c r="K285" s="35"/>
      <c r="L285" s="36"/>
      <c r="M285" s="41"/>
      <c r="N285" s="41"/>
      <c r="O285" s="41"/>
      <c r="P285" s="41"/>
    </row>
    <row r="286" spans="1:16" x14ac:dyDescent="0.2">
      <c r="A286" s="39"/>
      <c r="B286" s="38"/>
      <c r="C286" s="30">
        <f t="shared" si="154"/>
        <v>44838</v>
      </c>
      <c r="D286" s="37" t="str">
        <f t="shared" si="133"/>
        <v>Mardi</v>
      </c>
      <c r="E286" s="32">
        <v>0.35416666666666702</v>
      </c>
      <c r="F286" s="32">
        <v>0.51249999999999996</v>
      </c>
      <c r="G286" s="32">
        <v>0.53680555555555598</v>
      </c>
      <c r="H286" s="33">
        <v>0.69513888888888897</v>
      </c>
      <c r="I286" s="34">
        <f t="shared" si="167"/>
        <v>0.31666666666666593</v>
      </c>
      <c r="J286" s="34">
        <f t="shared" si="168"/>
        <v>0</v>
      </c>
      <c r="K286" s="35"/>
      <c r="L286" s="36"/>
      <c r="M286" s="41"/>
      <c r="N286" s="41"/>
      <c r="O286" s="41"/>
      <c r="P286" s="41"/>
    </row>
    <row r="287" spans="1:16" x14ac:dyDescent="0.2">
      <c r="A287" s="39"/>
      <c r="B287" s="38"/>
      <c r="C287" s="30">
        <f t="shared" si="154"/>
        <v>44839</v>
      </c>
      <c r="D287" s="37" t="str">
        <f t="shared" si="133"/>
        <v>Mercredi</v>
      </c>
      <c r="E287" s="32">
        <v>0.35416666666666702</v>
      </c>
      <c r="F287" s="32">
        <v>0.51249999999999996</v>
      </c>
      <c r="G287" s="32">
        <v>0.53680555555555598</v>
      </c>
      <c r="H287" s="33">
        <v>0.69513888888888897</v>
      </c>
      <c r="I287" s="34">
        <f t="shared" si="167"/>
        <v>0.31666666666666593</v>
      </c>
      <c r="J287" s="34">
        <f t="shared" si="168"/>
        <v>0</v>
      </c>
      <c r="K287" s="35"/>
      <c r="L287" s="36"/>
      <c r="M287" s="41"/>
      <c r="N287" s="41"/>
      <c r="O287" s="41"/>
      <c r="P287" s="41"/>
    </row>
    <row r="288" spans="1:16" x14ac:dyDescent="0.2">
      <c r="A288" s="39"/>
      <c r="B288" s="38"/>
      <c r="C288" s="30">
        <f t="shared" si="154"/>
        <v>44840</v>
      </c>
      <c r="D288" s="37" t="str">
        <f t="shared" si="133"/>
        <v>Jeudi</v>
      </c>
      <c r="E288" s="32">
        <v>0.35416666666666702</v>
      </c>
      <c r="F288" s="32">
        <v>0.51249999999999996</v>
      </c>
      <c r="G288" s="32">
        <v>0.53680555555555598</v>
      </c>
      <c r="H288" s="33">
        <v>0.69513888888888897</v>
      </c>
      <c r="I288" s="34">
        <f t="shared" si="167"/>
        <v>0.31666666666666593</v>
      </c>
      <c r="J288" s="34">
        <f t="shared" si="168"/>
        <v>0</v>
      </c>
      <c r="K288" s="35"/>
      <c r="L288" s="36"/>
      <c r="M288" s="41"/>
      <c r="N288" s="41"/>
      <c r="O288" s="41"/>
      <c r="P288" s="41"/>
    </row>
    <row r="289" spans="1:16" x14ac:dyDescent="0.2">
      <c r="A289" s="39"/>
      <c r="B289" s="38"/>
      <c r="C289" s="30">
        <f t="shared" si="154"/>
        <v>44841</v>
      </c>
      <c r="D289" s="37" t="str">
        <f t="shared" si="133"/>
        <v>Vendredi</v>
      </c>
      <c r="E289" s="32">
        <v>0.35416666666666702</v>
      </c>
      <c r="F289" s="32">
        <v>0.51249999999999996</v>
      </c>
      <c r="G289" s="32">
        <v>0.53680555555555598</v>
      </c>
      <c r="H289" s="33">
        <v>0.69513888888888897</v>
      </c>
      <c r="I289" s="34">
        <f t="shared" si="167"/>
        <v>0.31666666666666593</v>
      </c>
      <c r="J289" s="34">
        <f t="shared" si="168"/>
        <v>0</v>
      </c>
      <c r="K289" s="35"/>
      <c r="L289" s="36"/>
      <c r="M289" s="41"/>
      <c r="N289" s="41"/>
      <c r="O289" s="41"/>
      <c r="P289" s="41"/>
    </row>
    <row r="290" spans="1:16" x14ac:dyDescent="0.2">
      <c r="A290" s="39"/>
      <c r="B290" s="38"/>
      <c r="C290" s="30">
        <f t="shared" si="154"/>
        <v>44842</v>
      </c>
      <c r="D290" s="37" t="str">
        <f t="shared" si="133"/>
        <v>Samedi</v>
      </c>
      <c r="E290" s="32"/>
      <c r="F290" s="32"/>
      <c r="G290" s="32"/>
      <c r="H290" s="33"/>
      <c r="I290" s="34"/>
      <c r="J290" s="34"/>
      <c r="K290" s="35"/>
      <c r="L290" s="36"/>
      <c r="M290" s="41"/>
      <c r="N290" s="41"/>
      <c r="O290" s="41"/>
      <c r="P290" s="41"/>
    </row>
    <row r="291" spans="1:16" x14ac:dyDescent="0.2">
      <c r="A291" s="39"/>
      <c r="B291" s="38"/>
      <c r="C291" s="30">
        <f t="shared" si="154"/>
        <v>44843</v>
      </c>
      <c r="D291" s="37" t="str">
        <f t="shared" si="133"/>
        <v>Dimanche</v>
      </c>
      <c r="E291" s="32"/>
      <c r="F291" s="32"/>
      <c r="G291" s="32"/>
      <c r="H291" s="33"/>
      <c r="I291" s="34"/>
      <c r="J291" s="34">
        <f t="shared" ref="J291" si="169">IF(D291="Dimanche",SUM(J285:J289),"")</f>
        <v>0</v>
      </c>
      <c r="K291" s="35"/>
      <c r="L291" s="36">
        <f t="shared" ref="L291" si="170">IF(D291="Dimanche",SUM(I285:I291),"")</f>
        <v>1.5833333333333297</v>
      </c>
      <c r="M291" s="41"/>
      <c r="N291" s="41"/>
      <c r="O291" s="41"/>
      <c r="P291" s="41"/>
    </row>
    <row r="292" spans="1:16" x14ac:dyDescent="0.2">
      <c r="A292" s="39"/>
      <c r="B292" s="38">
        <f t="shared" si="166"/>
        <v>42</v>
      </c>
      <c r="C292" s="30">
        <f t="shared" si="154"/>
        <v>44844</v>
      </c>
      <c r="D292" s="37" t="str">
        <f t="shared" si="133"/>
        <v>Lundi</v>
      </c>
      <c r="E292" s="32">
        <v>0.35416666666666702</v>
      </c>
      <c r="F292" s="32">
        <v>0.51249999999999996</v>
      </c>
      <c r="G292" s="32">
        <v>0.53680555555555598</v>
      </c>
      <c r="H292" s="33">
        <v>0.69513888888888897</v>
      </c>
      <c r="I292" s="34">
        <f t="shared" ref="I292:I355" si="171">IF(F292-E292+(H292-G292)=0,"",F292-E292+(H292-G292))</f>
        <v>0.31666666666666593</v>
      </c>
      <c r="J292" s="34">
        <f t="shared" ref="J292:J355" si="172">IF(I292-$F$1&gt;0,I292-$F$1,0)</f>
        <v>0</v>
      </c>
      <c r="K292" s="35"/>
      <c r="L292" s="36"/>
      <c r="M292" s="41"/>
      <c r="N292" s="41"/>
      <c r="O292" s="41"/>
      <c r="P292" s="41"/>
    </row>
    <row r="293" spans="1:16" x14ac:dyDescent="0.2">
      <c r="A293" s="39"/>
      <c r="B293" s="38"/>
      <c r="C293" s="30">
        <f t="shared" si="154"/>
        <v>44845</v>
      </c>
      <c r="D293" s="37" t="str">
        <f t="shared" si="133"/>
        <v>Mardi</v>
      </c>
      <c r="E293" s="32">
        <v>0.35416666666666702</v>
      </c>
      <c r="F293" s="32">
        <v>0.51249999999999996</v>
      </c>
      <c r="G293" s="32">
        <v>0.53680555555555598</v>
      </c>
      <c r="H293" s="33">
        <v>0.69513888888888897</v>
      </c>
      <c r="I293" s="34">
        <f t="shared" si="171"/>
        <v>0.31666666666666593</v>
      </c>
      <c r="J293" s="34">
        <f t="shared" si="172"/>
        <v>0</v>
      </c>
      <c r="K293" s="35"/>
      <c r="L293" s="36"/>
      <c r="M293" s="41"/>
      <c r="N293" s="41"/>
      <c r="O293" s="41"/>
      <c r="P293" s="41"/>
    </row>
    <row r="294" spans="1:16" x14ac:dyDescent="0.2">
      <c r="A294" s="39"/>
      <c r="B294" s="38"/>
      <c r="C294" s="30">
        <f t="shared" si="154"/>
        <v>44846</v>
      </c>
      <c r="D294" s="37" t="str">
        <f t="shared" si="133"/>
        <v>Mercredi</v>
      </c>
      <c r="E294" s="32">
        <v>0.35416666666666702</v>
      </c>
      <c r="F294" s="32">
        <v>0.51249999999999996</v>
      </c>
      <c r="G294" s="32">
        <v>0.53680555555555598</v>
      </c>
      <c r="H294" s="33">
        <v>0.69513888888888897</v>
      </c>
      <c r="I294" s="34">
        <f t="shared" si="171"/>
        <v>0.31666666666666593</v>
      </c>
      <c r="J294" s="34">
        <f t="shared" si="172"/>
        <v>0</v>
      </c>
      <c r="K294" s="35"/>
      <c r="L294" s="36"/>
      <c r="M294" s="41"/>
      <c r="N294" s="41"/>
      <c r="O294" s="41"/>
      <c r="P294" s="41"/>
    </row>
    <row r="295" spans="1:16" x14ac:dyDescent="0.2">
      <c r="A295" s="39"/>
      <c r="B295" s="38"/>
      <c r="C295" s="30">
        <f t="shared" si="154"/>
        <v>44847</v>
      </c>
      <c r="D295" s="37" t="str">
        <f t="shared" si="133"/>
        <v>Jeudi</v>
      </c>
      <c r="E295" s="32">
        <v>0.35416666666666702</v>
      </c>
      <c r="F295" s="32">
        <v>0.51249999999999996</v>
      </c>
      <c r="G295" s="32">
        <v>0.53680555555555598</v>
      </c>
      <c r="H295" s="33">
        <v>0.69513888888888897</v>
      </c>
      <c r="I295" s="34">
        <f t="shared" si="171"/>
        <v>0.31666666666666593</v>
      </c>
      <c r="J295" s="34">
        <f t="shared" si="172"/>
        <v>0</v>
      </c>
      <c r="K295" s="35"/>
      <c r="L295" s="36"/>
      <c r="M295" s="41"/>
      <c r="N295" s="41"/>
      <c r="O295" s="41"/>
      <c r="P295" s="41"/>
    </row>
    <row r="296" spans="1:16" x14ac:dyDescent="0.2">
      <c r="A296" s="39"/>
      <c r="B296" s="38"/>
      <c r="C296" s="30">
        <f t="shared" si="154"/>
        <v>44848</v>
      </c>
      <c r="D296" s="37" t="str">
        <f t="shared" ref="D296:D359" si="173">IF(ISERROR(VLOOKUP(WEEKDAY($C296),$T$21:$U$27,2,0)),"",VLOOKUP(WEEKDAY($C296),$T$21:$U$27,2,0))</f>
        <v>Vendredi</v>
      </c>
      <c r="E296" s="32">
        <v>0.35416666666666702</v>
      </c>
      <c r="F296" s="32">
        <v>0.51249999999999996</v>
      </c>
      <c r="G296" s="32">
        <v>0.53680555555555598</v>
      </c>
      <c r="H296" s="33">
        <v>0.69513888888888897</v>
      </c>
      <c r="I296" s="34">
        <f t="shared" si="171"/>
        <v>0.31666666666666593</v>
      </c>
      <c r="J296" s="34">
        <f t="shared" si="172"/>
        <v>0</v>
      </c>
      <c r="K296" s="35"/>
      <c r="L296" s="36"/>
      <c r="M296" s="41"/>
      <c r="N296" s="41"/>
      <c r="O296" s="41"/>
      <c r="P296" s="41"/>
    </row>
    <row r="297" spans="1:16" x14ac:dyDescent="0.2">
      <c r="A297" s="39"/>
      <c r="B297" s="38"/>
      <c r="C297" s="30">
        <f t="shared" si="154"/>
        <v>44849</v>
      </c>
      <c r="D297" s="37" t="str">
        <f t="shared" si="173"/>
        <v>Samedi</v>
      </c>
      <c r="E297" s="32"/>
      <c r="F297" s="32"/>
      <c r="G297" s="32"/>
      <c r="H297" s="33"/>
      <c r="I297" s="34"/>
      <c r="J297" s="34"/>
      <c r="K297" s="35"/>
      <c r="L297" s="36"/>
      <c r="M297" s="41"/>
      <c r="N297" s="41"/>
      <c r="O297" s="41"/>
      <c r="P297" s="41"/>
    </row>
    <row r="298" spans="1:16" x14ac:dyDescent="0.2">
      <c r="A298" s="39"/>
      <c r="B298" s="38"/>
      <c r="C298" s="30">
        <f t="shared" si="154"/>
        <v>44850</v>
      </c>
      <c r="D298" s="37" t="str">
        <f t="shared" si="173"/>
        <v>Dimanche</v>
      </c>
      <c r="E298" s="32"/>
      <c r="F298" s="32"/>
      <c r="G298" s="32"/>
      <c r="H298" s="33"/>
      <c r="I298" s="34"/>
      <c r="J298" s="34">
        <f t="shared" ref="J298" si="174">IF(D298="Dimanche",SUM(J292:J296),"")</f>
        <v>0</v>
      </c>
      <c r="K298" s="35"/>
      <c r="L298" s="36">
        <f t="shared" ref="L298" si="175">IF(D298="Dimanche",SUM(I292:I298),"")</f>
        <v>1.5833333333333297</v>
      </c>
      <c r="M298" s="41"/>
      <c r="N298" s="41"/>
      <c r="O298" s="41"/>
      <c r="P298" s="41"/>
    </row>
    <row r="299" spans="1:16" x14ac:dyDescent="0.2">
      <c r="A299" s="39"/>
      <c r="B299" s="38">
        <f t="shared" si="166"/>
        <v>43</v>
      </c>
      <c r="C299" s="30">
        <f t="shared" si="154"/>
        <v>44851</v>
      </c>
      <c r="D299" s="37" t="str">
        <f t="shared" si="173"/>
        <v>Lundi</v>
      </c>
      <c r="E299" s="32">
        <v>0.35416666666666702</v>
      </c>
      <c r="F299" s="32">
        <v>0.51249999999999996</v>
      </c>
      <c r="G299" s="32">
        <v>0.53680555555555598</v>
      </c>
      <c r="H299" s="33">
        <v>0.69513888888888897</v>
      </c>
      <c r="I299" s="34">
        <f t="shared" ref="I299:I362" si="176">IF(F299-E299+(H299-G299)=0,"",F299-E299+(H299-G299))</f>
        <v>0.31666666666666593</v>
      </c>
      <c r="J299" s="34">
        <f t="shared" ref="J299:J362" si="177">IF(I299-$F$1&gt;0,I299-$F$1,0)</f>
        <v>0</v>
      </c>
      <c r="K299" s="35"/>
      <c r="L299" s="36"/>
      <c r="M299" s="41"/>
      <c r="N299" s="41"/>
      <c r="O299" s="41"/>
      <c r="P299" s="41"/>
    </row>
    <row r="300" spans="1:16" x14ac:dyDescent="0.2">
      <c r="A300" s="39"/>
      <c r="B300" s="38"/>
      <c r="C300" s="30">
        <f t="shared" si="154"/>
        <v>44852</v>
      </c>
      <c r="D300" s="37" t="str">
        <f t="shared" si="173"/>
        <v>Mardi</v>
      </c>
      <c r="E300" s="32">
        <v>0.35416666666666702</v>
      </c>
      <c r="F300" s="32">
        <v>0.51249999999999996</v>
      </c>
      <c r="G300" s="32">
        <v>0.53680555555555598</v>
      </c>
      <c r="H300" s="33">
        <v>0.69513888888888897</v>
      </c>
      <c r="I300" s="34">
        <f t="shared" si="176"/>
        <v>0.31666666666666593</v>
      </c>
      <c r="J300" s="34">
        <f t="shared" si="177"/>
        <v>0</v>
      </c>
      <c r="K300" s="35"/>
      <c r="L300" s="36"/>
      <c r="M300" s="41"/>
      <c r="N300" s="41"/>
      <c r="O300" s="41"/>
      <c r="P300" s="41"/>
    </row>
    <row r="301" spans="1:16" x14ac:dyDescent="0.2">
      <c r="A301" s="39"/>
      <c r="B301" s="38"/>
      <c r="C301" s="30">
        <f t="shared" si="154"/>
        <v>44853</v>
      </c>
      <c r="D301" s="37" t="str">
        <f t="shared" si="173"/>
        <v>Mercredi</v>
      </c>
      <c r="E301" s="32">
        <v>0.35416666666666702</v>
      </c>
      <c r="F301" s="32">
        <v>0.51249999999999996</v>
      </c>
      <c r="G301" s="32">
        <v>0.53680555555555598</v>
      </c>
      <c r="H301" s="33">
        <v>0.69513888888888897</v>
      </c>
      <c r="I301" s="34">
        <f t="shared" si="176"/>
        <v>0.31666666666666593</v>
      </c>
      <c r="J301" s="34">
        <f t="shared" si="177"/>
        <v>0</v>
      </c>
      <c r="K301" s="35"/>
      <c r="L301" s="36"/>
      <c r="M301" s="41"/>
      <c r="N301" s="41"/>
      <c r="O301" s="41"/>
      <c r="P301" s="41"/>
    </row>
    <row r="302" spans="1:16" x14ac:dyDescent="0.2">
      <c r="A302" s="39"/>
      <c r="B302" s="38"/>
      <c r="C302" s="30">
        <f t="shared" si="154"/>
        <v>44854</v>
      </c>
      <c r="D302" s="37" t="str">
        <f t="shared" si="173"/>
        <v>Jeudi</v>
      </c>
      <c r="E302" s="32">
        <v>0.35416666666666702</v>
      </c>
      <c r="F302" s="32">
        <v>0.51249999999999996</v>
      </c>
      <c r="G302" s="32">
        <v>0.53680555555555598</v>
      </c>
      <c r="H302" s="33">
        <v>0.69513888888888897</v>
      </c>
      <c r="I302" s="34">
        <f t="shared" si="176"/>
        <v>0.31666666666666593</v>
      </c>
      <c r="J302" s="34">
        <f t="shared" si="177"/>
        <v>0</v>
      </c>
      <c r="K302" s="35"/>
      <c r="L302" s="36"/>
      <c r="M302" s="41"/>
      <c r="N302" s="41"/>
      <c r="O302" s="41"/>
      <c r="P302" s="41"/>
    </row>
    <row r="303" spans="1:16" x14ac:dyDescent="0.2">
      <c r="A303" s="39"/>
      <c r="B303" s="38"/>
      <c r="C303" s="30">
        <f t="shared" si="154"/>
        <v>44855</v>
      </c>
      <c r="D303" s="37" t="str">
        <f t="shared" si="173"/>
        <v>Vendredi</v>
      </c>
      <c r="E303" s="32">
        <v>0.35416666666666702</v>
      </c>
      <c r="F303" s="32">
        <v>0.51249999999999996</v>
      </c>
      <c r="G303" s="32">
        <v>0.53680555555555598</v>
      </c>
      <c r="H303" s="33">
        <v>0.69513888888888897</v>
      </c>
      <c r="I303" s="34">
        <f t="shared" si="176"/>
        <v>0.31666666666666593</v>
      </c>
      <c r="J303" s="34">
        <f t="shared" si="177"/>
        <v>0</v>
      </c>
      <c r="K303" s="35"/>
      <c r="L303" s="36"/>
      <c r="M303" s="41"/>
      <c r="N303" s="41"/>
      <c r="O303" s="41"/>
      <c r="P303" s="41"/>
    </row>
    <row r="304" spans="1:16" x14ac:dyDescent="0.2">
      <c r="A304" s="39"/>
      <c r="B304" s="38"/>
      <c r="C304" s="30">
        <f t="shared" si="154"/>
        <v>44856</v>
      </c>
      <c r="D304" s="37" t="str">
        <f t="shared" si="173"/>
        <v>Samedi</v>
      </c>
      <c r="E304" s="32"/>
      <c r="F304" s="32"/>
      <c r="G304" s="32"/>
      <c r="H304" s="33"/>
      <c r="I304" s="34"/>
      <c r="J304" s="34"/>
      <c r="K304" s="35"/>
      <c r="L304" s="36"/>
      <c r="M304" s="41"/>
      <c r="N304" s="41"/>
      <c r="O304" s="41"/>
      <c r="P304" s="41"/>
    </row>
    <row r="305" spans="1:16" x14ac:dyDescent="0.2">
      <c r="A305" s="39"/>
      <c r="B305" s="38"/>
      <c r="C305" s="30">
        <f t="shared" si="154"/>
        <v>44857</v>
      </c>
      <c r="D305" s="37" t="str">
        <f t="shared" si="173"/>
        <v>Dimanche</v>
      </c>
      <c r="E305" s="32"/>
      <c r="F305" s="32"/>
      <c r="G305" s="32"/>
      <c r="H305" s="33"/>
      <c r="I305" s="34"/>
      <c r="J305" s="34">
        <f t="shared" ref="J305" si="178">IF(D305="Dimanche",SUM(J299:J303),"")</f>
        <v>0</v>
      </c>
      <c r="K305" s="35"/>
      <c r="L305" s="36">
        <f t="shared" ref="L305" si="179">IF(D305="Dimanche",SUM(I299:I305),"")</f>
        <v>1.5833333333333297</v>
      </c>
      <c r="M305" s="41"/>
      <c r="N305" s="41"/>
      <c r="O305" s="41"/>
      <c r="P305" s="41"/>
    </row>
    <row r="306" spans="1:16" x14ac:dyDescent="0.2">
      <c r="A306" s="39"/>
      <c r="B306" s="38">
        <f t="shared" si="166"/>
        <v>44</v>
      </c>
      <c r="C306" s="30">
        <f t="shared" si="154"/>
        <v>44858</v>
      </c>
      <c r="D306" s="37" t="str">
        <f t="shared" si="173"/>
        <v>Lundi</v>
      </c>
      <c r="E306" s="32">
        <v>0.35416666666666702</v>
      </c>
      <c r="F306" s="32">
        <v>0.51249999999999996</v>
      </c>
      <c r="G306" s="32">
        <v>0.53680555555555598</v>
      </c>
      <c r="H306" s="33">
        <v>0.69513888888888897</v>
      </c>
      <c r="I306" s="34">
        <f t="shared" ref="I306:I369" si="180">IF(F306-E306+(H306-G306)=0,"",F306-E306+(H306-G306))</f>
        <v>0.31666666666666593</v>
      </c>
      <c r="J306" s="34">
        <f t="shared" ref="J306:J369" si="181">IF(I306-$F$1&gt;0,I306-$F$1,0)</f>
        <v>0</v>
      </c>
      <c r="K306" s="35"/>
      <c r="L306" s="36"/>
      <c r="M306" s="41"/>
      <c r="N306" s="41"/>
      <c r="O306" s="41"/>
      <c r="P306" s="41"/>
    </row>
    <row r="307" spans="1:16" x14ac:dyDescent="0.2">
      <c r="A307" s="39"/>
      <c r="B307" s="38"/>
      <c r="C307" s="30">
        <f t="shared" si="154"/>
        <v>44859</v>
      </c>
      <c r="D307" s="37" t="str">
        <f t="shared" si="173"/>
        <v>Mardi</v>
      </c>
      <c r="E307" s="32">
        <v>0.35416666666666702</v>
      </c>
      <c r="F307" s="32">
        <v>0.51249999999999996</v>
      </c>
      <c r="G307" s="32">
        <v>0.53680555555555598</v>
      </c>
      <c r="H307" s="33">
        <v>0.69513888888888897</v>
      </c>
      <c r="I307" s="34">
        <f t="shared" si="180"/>
        <v>0.31666666666666593</v>
      </c>
      <c r="J307" s="34">
        <f t="shared" si="181"/>
        <v>0</v>
      </c>
      <c r="K307" s="35"/>
      <c r="L307" s="36"/>
      <c r="M307" s="41"/>
      <c r="N307" s="41"/>
      <c r="O307" s="41"/>
      <c r="P307" s="41"/>
    </row>
    <row r="308" spans="1:16" x14ac:dyDescent="0.2">
      <c r="A308" s="39"/>
      <c r="B308" s="38"/>
      <c r="C308" s="30">
        <f t="shared" si="154"/>
        <v>44860</v>
      </c>
      <c r="D308" s="37" t="str">
        <f t="shared" si="173"/>
        <v>Mercredi</v>
      </c>
      <c r="E308" s="32">
        <v>0.35416666666666702</v>
      </c>
      <c r="F308" s="32">
        <v>0.51249999999999996</v>
      </c>
      <c r="G308" s="32">
        <v>0.53680555555555598</v>
      </c>
      <c r="H308" s="33">
        <v>0.69513888888888897</v>
      </c>
      <c r="I308" s="34">
        <f t="shared" si="180"/>
        <v>0.31666666666666593</v>
      </c>
      <c r="J308" s="34">
        <f t="shared" si="181"/>
        <v>0</v>
      </c>
      <c r="K308" s="35"/>
      <c r="L308" s="36"/>
      <c r="M308" s="41"/>
      <c r="N308" s="41"/>
      <c r="O308" s="41"/>
      <c r="P308" s="41"/>
    </row>
    <row r="309" spans="1:16" x14ac:dyDescent="0.2">
      <c r="A309" s="39"/>
      <c r="B309" s="38"/>
      <c r="C309" s="30">
        <f t="shared" si="154"/>
        <v>44861</v>
      </c>
      <c r="D309" s="37" t="str">
        <f t="shared" si="173"/>
        <v>Jeudi</v>
      </c>
      <c r="E309" s="32">
        <v>0.35416666666666702</v>
      </c>
      <c r="F309" s="32">
        <v>0.51249999999999996</v>
      </c>
      <c r="G309" s="32">
        <v>0.53680555555555598</v>
      </c>
      <c r="H309" s="33">
        <v>0.69513888888888897</v>
      </c>
      <c r="I309" s="34">
        <f t="shared" si="180"/>
        <v>0.31666666666666593</v>
      </c>
      <c r="J309" s="34">
        <f t="shared" si="181"/>
        <v>0</v>
      </c>
      <c r="K309" s="35"/>
      <c r="L309" s="36"/>
      <c r="M309" s="41"/>
      <c r="N309" s="41"/>
      <c r="O309" s="41"/>
      <c r="P309" s="41"/>
    </row>
    <row r="310" spans="1:16" x14ac:dyDescent="0.2">
      <c r="A310" s="39"/>
      <c r="B310" s="38"/>
      <c r="C310" s="30">
        <f t="shared" si="154"/>
        <v>44862</v>
      </c>
      <c r="D310" s="37" t="str">
        <f t="shared" si="173"/>
        <v>Vendredi</v>
      </c>
      <c r="E310" s="32">
        <v>0.35416666666666702</v>
      </c>
      <c r="F310" s="32">
        <v>0.51249999999999996</v>
      </c>
      <c r="G310" s="32">
        <v>0.53680555555555598</v>
      </c>
      <c r="H310" s="33">
        <v>0.69513888888888897</v>
      </c>
      <c r="I310" s="34">
        <f t="shared" si="180"/>
        <v>0.31666666666666593</v>
      </c>
      <c r="J310" s="34">
        <f t="shared" si="181"/>
        <v>0</v>
      </c>
      <c r="K310" s="35"/>
      <c r="L310" s="36"/>
      <c r="M310" s="41"/>
      <c r="N310" s="41"/>
      <c r="O310" s="41"/>
      <c r="P310" s="41"/>
    </row>
    <row r="311" spans="1:16" x14ac:dyDescent="0.2">
      <c r="A311" s="39"/>
      <c r="B311" s="38"/>
      <c r="C311" s="30">
        <f t="shared" si="154"/>
        <v>44863</v>
      </c>
      <c r="D311" s="37" t="str">
        <f t="shared" si="173"/>
        <v>Samedi</v>
      </c>
      <c r="E311" s="32"/>
      <c r="F311" s="32"/>
      <c r="G311" s="32"/>
      <c r="H311" s="33"/>
      <c r="I311" s="34"/>
      <c r="J311" s="34"/>
      <c r="K311" s="35"/>
      <c r="L311" s="36"/>
      <c r="M311" s="41"/>
      <c r="N311" s="41"/>
      <c r="O311" s="41"/>
      <c r="P311" s="41"/>
    </row>
    <row r="312" spans="1:16" x14ac:dyDescent="0.2">
      <c r="A312" s="39"/>
      <c r="B312" s="38"/>
      <c r="C312" s="30">
        <f t="shared" si="154"/>
        <v>44864</v>
      </c>
      <c r="D312" s="37" t="str">
        <f t="shared" si="173"/>
        <v>Dimanche</v>
      </c>
      <c r="E312" s="32"/>
      <c r="F312" s="32"/>
      <c r="G312" s="32"/>
      <c r="H312" s="33"/>
      <c r="I312" s="34"/>
      <c r="J312" s="34">
        <f t="shared" ref="J312" si="182">IF(D312="Dimanche",SUM(J306:J310),"")</f>
        <v>0</v>
      </c>
      <c r="K312" s="35"/>
      <c r="L312" s="36">
        <f t="shared" ref="L312" si="183">IF(D312="Dimanche",SUM(I306:I312),"")</f>
        <v>1.5833333333333297</v>
      </c>
      <c r="M312" s="41"/>
      <c r="N312" s="41"/>
      <c r="O312" s="41"/>
      <c r="P312" s="41"/>
    </row>
    <row r="313" spans="1:16" x14ac:dyDescent="0.2">
      <c r="A313" s="39"/>
      <c r="B313" s="38">
        <f t="shared" si="166"/>
        <v>45</v>
      </c>
      <c r="C313" s="30">
        <f t="shared" si="154"/>
        <v>44865</v>
      </c>
      <c r="D313" s="37" t="str">
        <f t="shared" si="173"/>
        <v>Lundi</v>
      </c>
      <c r="E313" s="32">
        <v>0.35416666666666702</v>
      </c>
      <c r="F313" s="32">
        <v>0.51249999999999996</v>
      </c>
      <c r="G313" s="32">
        <v>0.53680555555555598</v>
      </c>
      <c r="H313" s="33">
        <v>0.69513888888888897</v>
      </c>
      <c r="I313" s="34">
        <f t="shared" ref="I313:I374" si="184">IF(F313-E313+(H313-G313)=0,"",F313-E313+(H313-G313))</f>
        <v>0.31666666666666593</v>
      </c>
      <c r="J313" s="34">
        <f t="shared" ref="J313:J374" si="185">IF(I313-$F$1&gt;0,I313-$F$1,0)</f>
        <v>0</v>
      </c>
      <c r="K313" s="35"/>
      <c r="L313" s="36"/>
      <c r="M313" s="41"/>
      <c r="N313" s="41"/>
      <c r="O313" s="41"/>
      <c r="P313" s="41"/>
    </row>
    <row r="314" spans="1:16" x14ac:dyDescent="0.2">
      <c r="A314" s="39" t="str">
        <f t="shared" si="163"/>
        <v>NOVEMBRE</v>
      </c>
      <c r="B314" s="38"/>
      <c r="C314" s="30">
        <f t="shared" si="154"/>
        <v>44866</v>
      </c>
      <c r="D314" s="37" t="str">
        <f t="shared" si="173"/>
        <v>Mardi</v>
      </c>
      <c r="E314" s="32">
        <v>0.35416666666666702</v>
      </c>
      <c r="F314" s="32">
        <v>0.51249999999999996</v>
      </c>
      <c r="G314" s="32">
        <v>0.53680555555555598</v>
      </c>
      <c r="H314" s="33">
        <v>0.69513888888888897</v>
      </c>
      <c r="I314" s="34">
        <f t="shared" si="184"/>
        <v>0.31666666666666593</v>
      </c>
      <c r="J314" s="34">
        <f t="shared" si="185"/>
        <v>0</v>
      </c>
      <c r="K314" s="35"/>
      <c r="L314" s="36"/>
      <c r="M314" s="41">
        <f>IF(A314="novembre",SUM(J314:J343),"")</f>
        <v>0</v>
      </c>
      <c r="N314" s="43"/>
      <c r="O314" s="43"/>
      <c r="P314" s="43"/>
    </row>
    <row r="315" spans="1:16" x14ac:dyDescent="0.2">
      <c r="A315" s="39"/>
      <c r="B315" s="38"/>
      <c r="C315" s="30">
        <f t="shared" si="154"/>
        <v>44867</v>
      </c>
      <c r="D315" s="37" t="str">
        <f t="shared" si="173"/>
        <v>Mercredi</v>
      </c>
      <c r="E315" s="32">
        <v>0.35416666666666702</v>
      </c>
      <c r="F315" s="32">
        <v>0.51249999999999996</v>
      </c>
      <c r="G315" s="32">
        <v>0.53680555555555598</v>
      </c>
      <c r="H315" s="33">
        <v>0.69513888888888897</v>
      </c>
      <c r="I315" s="34">
        <f t="shared" si="184"/>
        <v>0.31666666666666593</v>
      </c>
      <c r="J315" s="34">
        <f t="shared" si="185"/>
        <v>0</v>
      </c>
      <c r="K315" s="35"/>
      <c r="L315" s="36"/>
      <c r="M315" s="41"/>
      <c r="N315" s="43"/>
      <c r="O315" s="43"/>
      <c r="P315" s="43"/>
    </row>
    <row r="316" spans="1:16" x14ac:dyDescent="0.2">
      <c r="A316" s="39"/>
      <c r="B316" s="38"/>
      <c r="C316" s="30">
        <f t="shared" si="154"/>
        <v>44868</v>
      </c>
      <c r="D316" s="37" t="str">
        <f t="shared" si="173"/>
        <v>Jeudi</v>
      </c>
      <c r="E316" s="32">
        <v>0.35416666666666702</v>
      </c>
      <c r="F316" s="32">
        <v>0.51249999999999996</v>
      </c>
      <c r="G316" s="32">
        <v>0.53680555555555598</v>
      </c>
      <c r="H316" s="33">
        <v>0.69513888888888897</v>
      </c>
      <c r="I316" s="34">
        <f t="shared" si="184"/>
        <v>0.31666666666666593</v>
      </c>
      <c r="J316" s="34">
        <f t="shared" si="185"/>
        <v>0</v>
      </c>
      <c r="K316" s="35"/>
      <c r="L316" s="36"/>
      <c r="M316" s="41"/>
      <c r="N316" s="43"/>
      <c r="O316" s="43"/>
      <c r="P316" s="43"/>
    </row>
    <row r="317" spans="1:16" x14ac:dyDescent="0.2">
      <c r="A317" s="39"/>
      <c r="B317" s="38"/>
      <c r="C317" s="30">
        <f t="shared" si="154"/>
        <v>44869</v>
      </c>
      <c r="D317" s="37" t="str">
        <f t="shared" si="173"/>
        <v>Vendredi</v>
      </c>
      <c r="E317" s="32">
        <v>0.35416666666666702</v>
      </c>
      <c r="F317" s="32">
        <v>0.51249999999999996</v>
      </c>
      <c r="G317" s="32">
        <v>0.53680555555555598</v>
      </c>
      <c r="H317" s="33">
        <v>0.69513888888888897</v>
      </c>
      <c r="I317" s="34">
        <f t="shared" si="184"/>
        <v>0.31666666666666593</v>
      </c>
      <c r="J317" s="34">
        <f t="shared" si="185"/>
        <v>0</v>
      </c>
      <c r="K317" s="35"/>
      <c r="L317" s="36"/>
      <c r="M317" s="41"/>
      <c r="N317" s="43"/>
      <c r="O317" s="43"/>
      <c r="P317" s="43"/>
    </row>
    <row r="318" spans="1:16" x14ac:dyDescent="0.2">
      <c r="A318" s="39"/>
      <c r="B318" s="38"/>
      <c r="C318" s="30">
        <f t="shared" si="154"/>
        <v>44870</v>
      </c>
      <c r="D318" s="37" t="str">
        <f t="shared" si="173"/>
        <v>Samedi</v>
      </c>
      <c r="E318" s="32"/>
      <c r="F318" s="32"/>
      <c r="G318" s="32"/>
      <c r="H318" s="33"/>
      <c r="I318" s="34"/>
      <c r="J318" s="34"/>
      <c r="K318" s="35"/>
      <c r="L318" s="36"/>
      <c r="M318" s="41"/>
      <c r="N318" s="43"/>
      <c r="O318" s="43"/>
      <c r="P318" s="43"/>
    </row>
    <row r="319" spans="1:16" x14ac:dyDescent="0.2">
      <c r="A319" s="39"/>
      <c r="B319" s="38"/>
      <c r="C319" s="30">
        <f t="shared" si="154"/>
        <v>44871</v>
      </c>
      <c r="D319" s="37" t="str">
        <f t="shared" si="173"/>
        <v>Dimanche</v>
      </c>
      <c r="E319" s="32"/>
      <c r="F319" s="32"/>
      <c r="G319" s="32"/>
      <c r="H319" s="33"/>
      <c r="I319" s="34"/>
      <c r="J319" s="34">
        <f t="shared" ref="J319" si="186">IF(D319="Dimanche",SUM(J313:J317),"")</f>
        <v>0</v>
      </c>
      <c r="K319" s="35"/>
      <c r="L319" s="36">
        <f t="shared" ref="L319" si="187">IF(D319="Dimanche",SUM(I313:I319),"")</f>
        <v>1.5833333333333297</v>
      </c>
      <c r="M319" s="41"/>
      <c r="N319" s="43"/>
      <c r="O319" s="43"/>
      <c r="P319" s="43"/>
    </row>
    <row r="320" spans="1:16" x14ac:dyDescent="0.2">
      <c r="A320" s="39"/>
      <c r="B320" s="38">
        <f t="shared" si="166"/>
        <v>46</v>
      </c>
      <c r="C320" s="30">
        <f t="shared" si="154"/>
        <v>44872</v>
      </c>
      <c r="D320" s="37" t="str">
        <f t="shared" si="173"/>
        <v>Lundi</v>
      </c>
      <c r="E320" s="32">
        <v>0.35416666666666702</v>
      </c>
      <c r="F320" s="32">
        <v>0.51249999999999996</v>
      </c>
      <c r="G320" s="32">
        <v>0.53680555555555598</v>
      </c>
      <c r="H320" s="33">
        <v>0.69513888888888897</v>
      </c>
      <c r="I320" s="34">
        <f t="shared" ref="I320:I374" si="188">IF(F320-E320+(H320-G320)=0,"",F320-E320+(H320-G320))</f>
        <v>0.31666666666666593</v>
      </c>
      <c r="J320" s="34">
        <f t="shared" ref="J320:J374" si="189">IF(I320-$F$1&gt;0,I320-$F$1,0)</f>
        <v>0</v>
      </c>
      <c r="K320" s="35"/>
      <c r="L320" s="36"/>
      <c r="M320" s="41"/>
      <c r="N320" s="43"/>
      <c r="O320" s="43"/>
      <c r="P320" s="43"/>
    </row>
    <row r="321" spans="1:16" x14ac:dyDescent="0.2">
      <c r="A321" s="39"/>
      <c r="B321" s="38"/>
      <c r="C321" s="30">
        <f t="shared" si="154"/>
        <v>44873</v>
      </c>
      <c r="D321" s="37" t="str">
        <f t="shared" si="173"/>
        <v>Mardi</v>
      </c>
      <c r="E321" s="32">
        <v>0.35416666666666702</v>
      </c>
      <c r="F321" s="32">
        <v>0.51249999999999996</v>
      </c>
      <c r="G321" s="32">
        <v>0.53680555555555598</v>
      </c>
      <c r="H321" s="33">
        <v>0.69513888888888897</v>
      </c>
      <c r="I321" s="34">
        <f t="shared" si="188"/>
        <v>0.31666666666666593</v>
      </c>
      <c r="J321" s="34">
        <f t="shared" si="189"/>
        <v>0</v>
      </c>
      <c r="K321" s="35"/>
      <c r="L321" s="36"/>
      <c r="M321" s="41"/>
      <c r="N321" s="43"/>
      <c r="O321" s="43"/>
      <c r="P321" s="43"/>
    </row>
    <row r="322" spans="1:16" x14ac:dyDescent="0.2">
      <c r="A322" s="39"/>
      <c r="B322" s="38"/>
      <c r="C322" s="30">
        <f t="shared" si="154"/>
        <v>44874</v>
      </c>
      <c r="D322" s="37" t="str">
        <f t="shared" si="173"/>
        <v>Mercredi</v>
      </c>
      <c r="E322" s="32">
        <v>0.35416666666666702</v>
      </c>
      <c r="F322" s="32">
        <v>0.51249999999999996</v>
      </c>
      <c r="G322" s="32">
        <v>0.53680555555555598</v>
      </c>
      <c r="H322" s="33">
        <v>0.69513888888888897</v>
      </c>
      <c r="I322" s="34">
        <f t="shared" si="188"/>
        <v>0.31666666666666593</v>
      </c>
      <c r="J322" s="34">
        <f t="shared" si="189"/>
        <v>0</v>
      </c>
      <c r="K322" s="35"/>
      <c r="L322" s="36"/>
      <c r="M322" s="41"/>
      <c r="N322" s="43"/>
      <c r="O322" s="43"/>
      <c r="P322" s="43"/>
    </row>
    <row r="323" spans="1:16" x14ac:dyDescent="0.2">
      <c r="A323" s="39"/>
      <c r="B323" s="38"/>
      <c r="C323" s="30">
        <f t="shared" si="154"/>
        <v>44875</v>
      </c>
      <c r="D323" s="37" t="str">
        <f t="shared" si="173"/>
        <v>Jeudi</v>
      </c>
      <c r="E323" s="32">
        <v>0.35416666666666702</v>
      </c>
      <c r="F323" s="32">
        <v>0.51249999999999996</v>
      </c>
      <c r="G323" s="32">
        <v>0.53680555555555598</v>
      </c>
      <c r="H323" s="33">
        <v>0.69513888888888897</v>
      </c>
      <c r="I323" s="34">
        <f t="shared" si="188"/>
        <v>0.31666666666666593</v>
      </c>
      <c r="J323" s="34">
        <f t="shared" si="189"/>
        <v>0</v>
      </c>
      <c r="K323" s="35"/>
      <c r="L323" s="36"/>
      <c r="M323" s="41"/>
      <c r="N323" s="43"/>
      <c r="O323" s="43"/>
      <c r="P323" s="43"/>
    </row>
    <row r="324" spans="1:16" x14ac:dyDescent="0.2">
      <c r="A324" s="39"/>
      <c r="B324" s="38"/>
      <c r="C324" s="30">
        <f t="shared" si="154"/>
        <v>44876</v>
      </c>
      <c r="D324" s="37" t="str">
        <f t="shared" si="173"/>
        <v>Vendredi</v>
      </c>
      <c r="E324" s="32">
        <v>0.35416666666666702</v>
      </c>
      <c r="F324" s="32">
        <v>0.51249999999999996</v>
      </c>
      <c r="G324" s="32">
        <v>0.53680555555555598</v>
      </c>
      <c r="H324" s="33">
        <v>0.69513888888888897</v>
      </c>
      <c r="I324" s="34">
        <f t="shared" si="188"/>
        <v>0.31666666666666593</v>
      </c>
      <c r="J324" s="34">
        <f t="shared" si="189"/>
        <v>0</v>
      </c>
      <c r="K324" s="35"/>
      <c r="L324" s="36"/>
      <c r="M324" s="41"/>
      <c r="N324" s="43"/>
      <c r="O324" s="43"/>
      <c r="P324" s="43"/>
    </row>
    <row r="325" spans="1:16" x14ac:dyDescent="0.2">
      <c r="A325" s="39"/>
      <c r="B325" s="38"/>
      <c r="C325" s="30">
        <f t="shared" si="154"/>
        <v>44877</v>
      </c>
      <c r="D325" s="37" t="str">
        <f t="shared" si="173"/>
        <v>Samedi</v>
      </c>
      <c r="E325" s="32"/>
      <c r="F325" s="32"/>
      <c r="G325" s="32"/>
      <c r="H325" s="33"/>
      <c r="I325" s="34"/>
      <c r="J325" s="34"/>
      <c r="K325" s="35"/>
      <c r="L325" s="36"/>
      <c r="M325" s="41"/>
      <c r="N325" s="43"/>
      <c r="O325" s="43"/>
      <c r="P325" s="43"/>
    </row>
    <row r="326" spans="1:16" x14ac:dyDescent="0.2">
      <c r="A326" s="39"/>
      <c r="B326" s="38"/>
      <c r="C326" s="30">
        <f t="shared" si="154"/>
        <v>44878</v>
      </c>
      <c r="D326" s="37" t="str">
        <f t="shared" si="173"/>
        <v>Dimanche</v>
      </c>
      <c r="E326" s="32"/>
      <c r="F326" s="32"/>
      <c r="G326" s="32"/>
      <c r="H326" s="33"/>
      <c r="I326" s="34"/>
      <c r="J326" s="34">
        <f t="shared" ref="J326" si="190">IF(D326="Dimanche",SUM(J320:J324),"")</f>
        <v>0</v>
      </c>
      <c r="K326" s="35"/>
      <c r="L326" s="36">
        <f t="shared" ref="L326" si="191">IF(D326="Dimanche",SUM(I320:I326),"")</f>
        <v>1.5833333333333297</v>
      </c>
      <c r="M326" s="41"/>
      <c r="N326" s="43"/>
      <c r="O326" s="43"/>
      <c r="P326" s="43"/>
    </row>
    <row r="327" spans="1:16" x14ac:dyDescent="0.2">
      <c r="A327" s="39"/>
      <c r="B327" s="38">
        <f t="shared" si="166"/>
        <v>47</v>
      </c>
      <c r="C327" s="30">
        <f t="shared" si="154"/>
        <v>44879</v>
      </c>
      <c r="D327" s="37" t="str">
        <f t="shared" si="173"/>
        <v>Lundi</v>
      </c>
      <c r="E327" s="32">
        <v>0.35416666666666702</v>
      </c>
      <c r="F327" s="32">
        <v>0.51249999999999996</v>
      </c>
      <c r="G327" s="32">
        <v>0.53680555555555598</v>
      </c>
      <c r="H327" s="33">
        <v>0.69513888888888897</v>
      </c>
      <c r="I327" s="34">
        <f t="shared" ref="I327:I374" si="192">IF(F327-E327+(H327-G327)=0,"",F327-E327+(H327-G327))</f>
        <v>0.31666666666666593</v>
      </c>
      <c r="J327" s="34">
        <f t="shared" ref="J327:J374" si="193">IF(I327-$F$1&gt;0,I327-$F$1,0)</f>
        <v>0</v>
      </c>
      <c r="K327" s="35"/>
      <c r="L327" s="36"/>
      <c r="M327" s="41"/>
      <c r="N327" s="43"/>
      <c r="O327" s="43"/>
      <c r="P327" s="43"/>
    </row>
    <row r="328" spans="1:16" x14ac:dyDescent="0.2">
      <c r="A328" s="39"/>
      <c r="B328" s="38"/>
      <c r="C328" s="30">
        <f t="shared" si="154"/>
        <v>44880</v>
      </c>
      <c r="D328" s="37" t="str">
        <f t="shared" si="173"/>
        <v>Mardi</v>
      </c>
      <c r="E328" s="32">
        <v>0.35416666666666702</v>
      </c>
      <c r="F328" s="32">
        <v>0.51249999999999996</v>
      </c>
      <c r="G328" s="32">
        <v>0.53680555555555598</v>
      </c>
      <c r="H328" s="33">
        <v>0.69513888888888897</v>
      </c>
      <c r="I328" s="34">
        <f t="shared" si="192"/>
        <v>0.31666666666666593</v>
      </c>
      <c r="J328" s="34">
        <f t="shared" si="193"/>
        <v>0</v>
      </c>
      <c r="K328" s="35"/>
      <c r="L328" s="36"/>
      <c r="M328" s="41"/>
      <c r="N328" s="43"/>
      <c r="O328" s="43"/>
      <c r="P328" s="43"/>
    </row>
    <row r="329" spans="1:16" x14ac:dyDescent="0.2">
      <c r="A329" s="39"/>
      <c r="B329" s="38"/>
      <c r="C329" s="30">
        <f t="shared" si="154"/>
        <v>44881</v>
      </c>
      <c r="D329" s="37" t="str">
        <f t="shared" si="173"/>
        <v>Mercredi</v>
      </c>
      <c r="E329" s="32">
        <v>0.35416666666666702</v>
      </c>
      <c r="F329" s="32">
        <v>0.51249999999999996</v>
      </c>
      <c r="G329" s="32">
        <v>0.53680555555555598</v>
      </c>
      <c r="H329" s="33">
        <v>0.69513888888888897</v>
      </c>
      <c r="I329" s="34">
        <f t="shared" si="192"/>
        <v>0.31666666666666593</v>
      </c>
      <c r="J329" s="34">
        <f t="shared" si="193"/>
        <v>0</v>
      </c>
      <c r="K329" s="35"/>
      <c r="L329" s="36"/>
      <c r="M329" s="41"/>
      <c r="N329" s="43"/>
      <c r="O329" s="43"/>
      <c r="P329" s="43"/>
    </row>
    <row r="330" spans="1:16" x14ac:dyDescent="0.2">
      <c r="A330" s="39"/>
      <c r="B330" s="38"/>
      <c r="C330" s="30">
        <f t="shared" si="154"/>
        <v>44882</v>
      </c>
      <c r="D330" s="37" t="str">
        <f t="shared" si="173"/>
        <v>Jeudi</v>
      </c>
      <c r="E330" s="32">
        <v>0.35416666666666702</v>
      </c>
      <c r="F330" s="32">
        <v>0.51249999999999996</v>
      </c>
      <c r="G330" s="32">
        <v>0.53680555555555598</v>
      </c>
      <c r="H330" s="33">
        <v>0.69513888888888897</v>
      </c>
      <c r="I330" s="34">
        <f t="shared" si="192"/>
        <v>0.31666666666666593</v>
      </c>
      <c r="J330" s="34">
        <f t="shared" si="193"/>
        <v>0</v>
      </c>
      <c r="K330" s="35"/>
      <c r="L330" s="36"/>
      <c r="M330" s="41"/>
      <c r="N330" s="43"/>
      <c r="O330" s="43"/>
      <c r="P330" s="43"/>
    </row>
    <row r="331" spans="1:16" x14ac:dyDescent="0.2">
      <c r="A331" s="39"/>
      <c r="B331" s="38"/>
      <c r="C331" s="30">
        <f t="shared" ref="C331:C374" si="194">IF(ISERROR(IF((C330+1)&lt;=$C$6,(C330+1),"")),"",IF((C330+1)&lt;=$C$6,(C330+1),""))</f>
        <v>44883</v>
      </c>
      <c r="D331" s="37" t="str">
        <f t="shared" si="173"/>
        <v>Vendredi</v>
      </c>
      <c r="E331" s="32">
        <v>0.35416666666666702</v>
      </c>
      <c r="F331" s="32">
        <v>0.51249999999999996</v>
      </c>
      <c r="G331" s="32">
        <v>0.53680555555555598</v>
      </c>
      <c r="H331" s="33">
        <v>0.69513888888888897</v>
      </c>
      <c r="I331" s="34">
        <f t="shared" si="192"/>
        <v>0.31666666666666593</v>
      </c>
      <c r="J331" s="34">
        <f t="shared" si="193"/>
        <v>0</v>
      </c>
      <c r="K331" s="35"/>
      <c r="L331" s="36"/>
      <c r="M331" s="41"/>
      <c r="N331" s="43"/>
      <c r="O331" s="43"/>
      <c r="P331" s="43"/>
    </row>
    <row r="332" spans="1:16" x14ac:dyDescent="0.2">
      <c r="A332" s="39"/>
      <c r="B332" s="38"/>
      <c r="C332" s="30">
        <f t="shared" si="194"/>
        <v>44884</v>
      </c>
      <c r="D332" s="37" t="str">
        <f t="shared" si="173"/>
        <v>Samedi</v>
      </c>
      <c r="E332" s="32"/>
      <c r="F332" s="32"/>
      <c r="G332" s="32"/>
      <c r="H332" s="33"/>
      <c r="I332" s="34"/>
      <c r="J332" s="34"/>
      <c r="K332" s="35"/>
      <c r="L332" s="36"/>
      <c r="M332" s="41"/>
      <c r="N332" s="43"/>
      <c r="O332" s="43"/>
      <c r="P332" s="43"/>
    </row>
    <row r="333" spans="1:16" x14ac:dyDescent="0.2">
      <c r="A333" s="39"/>
      <c r="B333" s="38"/>
      <c r="C333" s="30">
        <f t="shared" si="194"/>
        <v>44885</v>
      </c>
      <c r="D333" s="37" t="str">
        <f t="shared" si="173"/>
        <v>Dimanche</v>
      </c>
      <c r="E333" s="32"/>
      <c r="F333" s="32"/>
      <c r="G333" s="32"/>
      <c r="H333" s="33"/>
      <c r="I333" s="34"/>
      <c r="J333" s="34">
        <f t="shared" ref="J333" si="195">IF(D333="Dimanche",SUM(J327:J331),"")</f>
        <v>0</v>
      </c>
      <c r="K333" s="35"/>
      <c r="L333" s="36">
        <f t="shared" ref="L333" si="196">IF(D333="Dimanche",SUM(I327:I333),"")</f>
        <v>1.5833333333333297</v>
      </c>
      <c r="M333" s="41"/>
      <c r="N333" s="43"/>
      <c r="O333" s="43"/>
      <c r="P333" s="43"/>
    </row>
    <row r="334" spans="1:16" x14ac:dyDescent="0.2">
      <c r="A334" s="39"/>
      <c r="B334" s="38">
        <f t="shared" si="166"/>
        <v>48</v>
      </c>
      <c r="C334" s="30">
        <f t="shared" si="194"/>
        <v>44886</v>
      </c>
      <c r="D334" s="37" t="str">
        <f t="shared" si="173"/>
        <v>Lundi</v>
      </c>
      <c r="E334" s="32">
        <v>0.35416666666666702</v>
      </c>
      <c r="F334" s="32">
        <v>0.51249999999999996</v>
      </c>
      <c r="G334" s="32">
        <v>0.53680555555555598</v>
      </c>
      <c r="H334" s="33">
        <v>0.69513888888888897</v>
      </c>
      <c r="I334" s="34">
        <f t="shared" ref="I334:I374" si="197">IF(F334-E334+(H334-G334)=0,"",F334-E334+(H334-G334))</f>
        <v>0.31666666666666593</v>
      </c>
      <c r="J334" s="34">
        <f t="shared" ref="J334:J374" si="198">IF(I334-$F$1&gt;0,I334-$F$1,0)</f>
        <v>0</v>
      </c>
      <c r="K334" s="35"/>
      <c r="L334" s="36"/>
      <c r="M334" s="41"/>
      <c r="N334" s="43"/>
      <c r="O334" s="43"/>
      <c r="P334" s="43"/>
    </row>
    <row r="335" spans="1:16" x14ac:dyDescent="0.2">
      <c r="A335" s="39"/>
      <c r="B335" s="38"/>
      <c r="C335" s="30">
        <f t="shared" si="194"/>
        <v>44887</v>
      </c>
      <c r="D335" s="37" t="str">
        <f t="shared" si="173"/>
        <v>Mardi</v>
      </c>
      <c r="E335" s="32">
        <v>0.35416666666666702</v>
      </c>
      <c r="F335" s="32">
        <v>0.51249999999999996</v>
      </c>
      <c r="G335" s="32">
        <v>0.53680555555555598</v>
      </c>
      <c r="H335" s="33">
        <v>0.69513888888888897</v>
      </c>
      <c r="I335" s="34">
        <f t="shared" si="197"/>
        <v>0.31666666666666593</v>
      </c>
      <c r="J335" s="34">
        <f t="shared" si="198"/>
        <v>0</v>
      </c>
      <c r="K335" s="35"/>
      <c r="L335" s="36"/>
      <c r="M335" s="41"/>
      <c r="N335" s="43"/>
      <c r="O335" s="43"/>
      <c r="P335" s="43"/>
    </row>
    <row r="336" spans="1:16" x14ac:dyDescent="0.2">
      <c r="A336" s="39"/>
      <c r="B336" s="38"/>
      <c r="C336" s="30">
        <f t="shared" si="194"/>
        <v>44888</v>
      </c>
      <c r="D336" s="37" t="str">
        <f t="shared" si="173"/>
        <v>Mercredi</v>
      </c>
      <c r="E336" s="32">
        <v>0.35416666666666702</v>
      </c>
      <c r="F336" s="32">
        <v>0.51249999999999996</v>
      </c>
      <c r="G336" s="32">
        <v>0.53680555555555598</v>
      </c>
      <c r="H336" s="33">
        <v>0.69513888888888897</v>
      </c>
      <c r="I336" s="34">
        <f t="shared" si="197"/>
        <v>0.31666666666666593</v>
      </c>
      <c r="J336" s="34">
        <f t="shared" si="198"/>
        <v>0</v>
      </c>
      <c r="K336" s="35"/>
      <c r="L336" s="36"/>
      <c r="M336" s="41"/>
      <c r="N336" s="43"/>
      <c r="O336" s="43"/>
      <c r="P336" s="43"/>
    </row>
    <row r="337" spans="1:16" x14ac:dyDescent="0.2">
      <c r="A337" s="39"/>
      <c r="B337" s="38"/>
      <c r="C337" s="30">
        <f t="shared" si="194"/>
        <v>44889</v>
      </c>
      <c r="D337" s="37" t="str">
        <f t="shared" si="173"/>
        <v>Jeudi</v>
      </c>
      <c r="E337" s="32">
        <v>0.35416666666666702</v>
      </c>
      <c r="F337" s="32">
        <v>0.51249999999999996</v>
      </c>
      <c r="G337" s="32">
        <v>0.53680555555555598</v>
      </c>
      <c r="H337" s="33">
        <v>0.69513888888888897</v>
      </c>
      <c r="I337" s="34">
        <f t="shared" si="197"/>
        <v>0.31666666666666593</v>
      </c>
      <c r="J337" s="34">
        <f t="shared" si="198"/>
        <v>0</v>
      </c>
      <c r="K337" s="35"/>
      <c r="L337" s="36"/>
      <c r="M337" s="41"/>
      <c r="N337" s="43"/>
      <c r="O337" s="43"/>
      <c r="P337" s="43"/>
    </row>
    <row r="338" spans="1:16" x14ac:dyDescent="0.2">
      <c r="A338" s="39"/>
      <c r="B338" s="38"/>
      <c r="C338" s="30">
        <f t="shared" si="194"/>
        <v>44890</v>
      </c>
      <c r="D338" s="37" t="str">
        <f t="shared" si="173"/>
        <v>Vendredi</v>
      </c>
      <c r="E338" s="32">
        <v>0.35416666666666702</v>
      </c>
      <c r="F338" s="32">
        <v>0.51249999999999996</v>
      </c>
      <c r="G338" s="32">
        <v>0.53680555555555598</v>
      </c>
      <c r="H338" s="33">
        <v>0.69513888888888897</v>
      </c>
      <c r="I338" s="34">
        <f t="shared" si="197"/>
        <v>0.31666666666666593</v>
      </c>
      <c r="J338" s="34">
        <f t="shared" si="198"/>
        <v>0</v>
      </c>
      <c r="K338" s="35"/>
      <c r="L338" s="36"/>
      <c r="M338" s="41"/>
      <c r="N338" s="43"/>
      <c r="O338" s="43"/>
      <c r="P338" s="43"/>
    </row>
    <row r="339" spans="1:16" x14ac:dyDescent="0.2">
      <c r="A339" s="39"/>
      <c r="B339" s="38"/>
      <c r="C339" s="30">
        <f t="shared" si="194"/>
        <v>44891</v>
      </c>
      <c r="D339" s="37" t="str">
        <f t="shared" si="173"/>
        <v>Samedi</v>
      </c>
      <c r="E339" s="32"/>
      <c r="F339" s="32"/>
      <c r="G339" s="32"/>
      <c r="H339" s="33"/>
      <c r="I339" s="34"/>
      <c r="J339" s="34"/>
      <c r="K339" s="35"/>
      <c r="L339" s="36"/>
      <c r="M339" s="41"/>
      <c r="N339" s="43"/>
      <c r="O339" s="43"/>
      <c r="P339" s="43"/>
    </row>
    <row r="340" spans="1:16" x14ac:dyDescent="0.2">
      <c r="A340" s="39"/>
      <c r="B340" s="38"/>
      <c r="C340" s="30">
        <f t="shared" si="194"/>
        <v>44892</v>
      </c>
      <c r="D340" s="37" t="str">
        <f t="shared" si="173"/>
        <v>Dimanche</v>
      </c>
      <c r="E340" s="32"/>
      <c r="F340" s="32"/>
      <c r="G340" s="32"/>
      <c r="H340" s="33"/>
      <c r="I340" s="34"/>
      <c r="J340" s="34">
        <f t="shared" ref="J340" si="199">IF(D340="Dimanche",SUM(J334:J338),"")</f>
        <v>0</v>
      </c>
      <c r="K340" s="35"/>
      <c r="L340" s="36">
        <f t="shared" ref="L340" si="200">IF(D340="Dimanche",SUM(I334:I340),"")</f>
        <v>1.5833333333333297</v>
      </c>
      <c r="M340" s="41"/>
      <c r="N340" s="43"/>
      <c r="O340" s="43"/>
      <c r="P340" s="43"/>
    </row>
    <row r="341" spans="1:16" x14ac:dyDescent="0.2">
      <c r="A341" s="39"/>
      <c r="B341" s="38">
        <f t="shared" si="166"/>
        <v>49</v>
      </c>
      <c r="C341" s="30">
        <f t="shared" si="194"/>
        <v>44893</v>
      </c>
      <c r="D341" s="37" t="str">
        <f t="shared" si="173"/>
        <v>Lundi</v>
      </c>
      <c r="E341" s="32">
        <v>0.35416666666666702</v>
      </c>
      <c r="F341" s="32">
        <v>0.51249999999999996</v>
      </c>
      <c r="G341" s="32">
        <v>0.53680555555555598</v>
      </c>
      <c r="H341" s="33">
        <v>0.69513888888888897</v>
      </c>
      <c r="I341" s="34">
        <f t="shared" ref="I341:I374" si="201">IF(F341-E341+(H341-G341)=0,"",F341-E341+(H341-G341))</f>
        <v>0.31666666666666593</v>
      </c>
      <c r="J341" s="34">
        <f t="shared" ref="J341:J374" si="202">IF(I341-$F$1&gt;0,I341-$F$1,0)</f>
        <v>0</v>
      </c>
      <c r="K341" s="35"/>
      <c r="L341" s="36"/>
      <c r="M341" s="41"/>
      <c r="N341" s="43"/>
      <c r="O341" s="43"/>
      <c r="P341" s="43"/>
    </row>
    <row r="342" spans="1:16" x14ac:dyDescent="0.2">
      <c r="A342" s="39"/>
      <c r="B342" s="38"/>
      <c r="C342" s="30">
        <f t="shared" si="194"/>
        <v>44894</v>
      </c>
      <c r="D342" s="37" t="str">
        <f t="shared" si="173"/>
        <v>Mardi</v>
      </c>
      <c r="E342" s="32">
        <v>0.35416666666666702</v>
      </c>
      <c r="F342" s="32">
        <v>0.51249999999999996</v>
      </c>
      <c r="G342" s="32">
        <v>0.53680555555555598</v>
      </c>
      <c r="H342" s="33">
        <v>0.69513888888888897</v>
      </c>
      <c r="I342" s="34">
        <f t="shared" si="201"/>
        <v>0.31666666666666593</v>
      </c>
      <c r="J342" s="34">
        <f t="shared" si="202"/>
        <v>0</v>
      </c>
      <c r="K342" s="35"/>
      <c r="L342" s="36"/>
      <c r="M342" s="41"/>
      <c r="N342" s="43"/>
      <c r="O342" s="43"/>
      <c r="P342" s="43"/>
    </row>
    <row r="343" spans="1:16" x14ac:dyDescent="0.2">
      <c r="A343" s="39"/>
      <c r="B343" s="38"/>
      <c r="C343" s="30">
        <f t="shared" si="194"/>
        <v>44895</v>
      </c>
      <c r="D343" s="37" t="str">
        <f t="shared" si="173"/>
        <v>Mercredi</v>
      </c>
      <c r="E343" s="32">
        <v>0.35416666666666702</v>
      </c>
      <c r="F343" s="32">
        <v>0.51249999999999996</v>
      </c>
      <c r="G343" s="32">
        <v>0.53680555555555598</v>
      </c>
      <c r="H343" s="33">
        <v>0.69513888888888897</v>
      </c>
      <c r="I343" s="34">
        <f t="shared" si="201"/>
        <v>0.31666666666666593</v>
      </c>
      <c r="J343" s="34">
        <f t="shared" si="202"/>
        <v>0</v>
      </c>
      <c r="K343" s="35"/>
      <c r="L343" s="36"/>
      <c r="M343" s="41"/>
      <c r="N343" s="43"/>
      <c r="O343" s="43"/>
      <c r="P343" s="43"/>
    </row>
    <row r="344" spans="1:16" x14ac:dyDescent="0.2">
      <c r="A344" s="39" t="str">
        <f>VLOOKUP(MONTH($C344),$T$8:$U$19,2,0)</f>
        <v>DECEMBRE</v>
      </c>
      <c r="B344" s="38"/>
      <c r="C344" s="30">
        <f t="shared" si="194"/>
        <v>44896</v>
      </c>
      <c r="D344" s="37" t="str">
        <f t="shared" si="173"/>
        <v>Jeudi</v>
      </c>
      <c r="E344" s="32">
        <v>0.35416666666666702</v>
      </c>
      <c r="F344" s="32">
        <v>0.51249999999999996</v>
      </c>
      <c r="G344" s="32">
        <v>0.53680555555555598</v>
      </c>
      <c r="H344" s="33">
        <v>0.69513888888888897</v>
      </c>
      <c r="I344" s="34">
        <f t="shared" si="201"/>
        <v>0.31666666666666593</v>
      </c>
      <c r="J344" s="34">
        <f t="shared" si="202"/>
        <v>0</v>
      </c>
      <c r="K344" s="35"/>
      <c r="L344" s="36"/>
      <c r="M344" s="41">
        <f>IF(A344="decembre",SUM(J344:J374),"")</f>
        <v>0</v>
      </c>
      <c r="N344" s="43"/>
      <c r="O344" s="44"/>
      <c r="P344" s="44"/>
    </row>
    <row r="345" spans="1:16" x14ac:dyDescent="0.2">
      <c r="A345" s="39"/>
      <c r="B345" s="38"/>
      <c r="C345" s="30">
        <f t="shared" si="194"/>
        <v>44897</v>
      </c>
      <c r="D345" s="37" t="str">
        <f t="shared" si="173"/>
        <v>Vendredi</v>
      </c>
      <c r="E345" s="32">
        <v>0.35416666666666702</v>
      </c>
      <c r="F345" s="32">
        <v>0.51249999999999996</v>
      </c>
      <c r="G345" s="32">
        <v>0.53680555555555598</v>
      </c>
      <c r="H345" s="33">
        <v>0.69513888888888897</v>
      </c>
      <c r="I345" s="34">
        <f t="shared" si="201"/>
        <v>0.31666666666666593</v>
      </c>
      <c r="J345" s="34">
        <f t="shared" si="202"/>
        <v>0</v>
      </c>
      <c r="K345" s="35"/>
      <c r="L345" s="36"/>
      <c r="M345" s="41"/>
      <c r="N345" s="43"/>
      <c r="O345" s="44"/>
      <c r="P345" s="44"/>
    </row>
    <row r="346" spans="1:16" x14ac:dyDescent="0.2">
      <c r="A346" s="39"/>
      <c r="B346" s="38"/>
      <c r="C346" s="30">
        <f t="shared" si="194"/>
        <v>44898</v>
      </c>
      <c r="D346" s="37" t="str">
        <f t="shared" si="173"/>
        <v>Samedi</v>
      </c>
      <c r="E346" s="32"/>
      <c r="F346" s="32"/>
      <c r="G346" s="32"/>
      <c r="H346" s="33"/>
      <c r="I346" s="34"/>
      <c r="J346" s="34"/>
      <c r="K346" s="35"/>
      <c r="L346" s="36"/>
      <c r="M346" s="41"/>
      <c r="N346" s="43"/>
      <c r="O346" s="44"/>
      <c r="P346" s="44"/>
    </row>
    <row r="347" spans="1:16" x14ac:dyDescent="0.2">
      <c r="A347" s="39"/>
      <c r="B347" s="38"/>
      <c r="C347" s="30">
        <f t="shared" si="194"/>
        <v>44899</v>
      </c>
      <c r="D347" s="37" t="str">
        <f t="shared" si="173"/>
        <v>Dimanche</v>
      </c>
      <c r="E347" s="32"/>
      <c r="F347" s="32"/>
      <c r="G347" s="32"/>
      <c r="H347" s="33"/>
      <c r="I347" s="34"/>
      <c r="J347" s="34">
        <f t="shared" ref="J347" si="203">IF(D347="Dimanche",SUM(J341:J345),"")</f>
        <v>0</v>
      </c>
      <c r="K347" s="35"/>
      <c r="L347" s="36">
        <f t="shared" ref="L347" si="204">IF(D347="Dimanche",SUM(I341:I347),"")</f>
        <v>1.5833333333333297</v>
      </c>
      <c r="M347" s="41"/>
      <c r="N347" s="43"/>
      <c r="O347" s="44"/>
      <c r="P347" s="44"/>
    </row>
    <row r="348" spans="1:16" x14ac:dyDescent="0.2">
      <c r="A348" s="39"/>
      <c r="B348" s="38">
        <f t="shared" si="166"/>
        <v>50</v>
      </c>
      <c r="C348" s="30">
        <f t="shared" si="194"/>
        <v>44900</v>
      </c>
      <c r="D348" s="37" t="str">
        <f t="shared" si="173"/>
        <v>Lundi</v>
      </c>
      <c r="E348" s="32">
        <v>0.35416666666666702</v>
      </c>
      <c r="F348" s="32">
        <v>0.51249999999999996</v>
      </c>
      <c r="G348" s="32">
        <v>0.53680555555555598</v>
      </c>
      <c r="H348" s="33">
        <v>0.69513888888888897</v>
      </c>
      <c r="I348" s="34">
        <f t="shared" ref="I348:I374" si="205">IF(F348-E348+(H348-G348)=0,"",F348-E348+(H348-G348))</f>
        <v>0.31666666666666593</v>
      </c>
      <c r="J348" s="34">
        <f t="shared" ref="J348:J374" si="206">IF(I348-$F$1&gt;0,I348-$F$1,0)</f>
        <v>0</v>
      </c>
      <c r="K348" s="35"/>
      <c r="L348" s="36"/>
      <c r="M348" s="41"/>
      <c r="N348" s="43"/>
      <c r="O348" s="44"/>
      <c r="P348" s="44"/>
    </row>
    <row r="349" spans="1:16" x14ac:dyDescent="0.2">
      <c r="A349" s="39"/>
      <c r="B349" s="38"/>
      <c r="C349" s="30">
        <f t="shared" si="194"/>
        <v>44901</v>
      </c>
      <c r="D349" s="37" t="str">
        <f t="shared" si="173"/>
        <v>Mardi</v>
      </c>
      <c r="E349" s="32">
        <v>0.35416666666666702</v>
      </c>
      <c r="F349" s="32">
        <v>0.51249999999999996</v>
      </c>
      <c r="G349" s="32">
        <v>0.53680555555555598</v>
      </c>
      <c r="H349" s="33">
        <v>0.69513888888888897</v>
      </c>
      <c r="I349" s="34">
        <f t="shared" si="205"/>
        <v>0.31666666666666593</v>
      </c>
      <c r="J349" s="34">
        <f t="shared" si="206"/>
        <v>0</v>
      </c>
      <c r="K349" s="35"/>
      <c r="L349" s="36"/>
      <c r="M349" s="41"/>
      <c r="N349" s="43"/>
      <c r="O349" s="44"/>
      <c r="P349" s="44"/>
    </row>
    <row r="350" spans="1:16" x14ac:dyDescent="0.2">
      <c r="A350" s="39"/>
      <c r="B350" s="38"/>
      <c r="C350" s="30">
        <f t="shared" si="194"/>
        <v>44902</v>
      </c>
      <c r="D350" s="37" t="str">
        <f t="shared" si="173"/>
        <v>Mercredi</v>
      </c>
      <c r="E350" s="32">
        <v>0.35416666666666702</v>
      </c>
      <c r="F350" s="32">
        <v>0.51249999999999996</v>
      </c>
      <c r="G350" s="32">
        <v>0.53680555555555598</v>
      </c>
      <c r="H350" s="33">
        <v>0.69513888888888897</v>
      </c>
      <c r="I350" s="34">
        <f t="shared" si="205"/>
        <v>0.31666666666666593</v>
      </c>
      <c r="J350" s="34">
        <f t="shared" si="206"/>
        <v>0</v>
      </c>
      <c r="K350" s="35"/>
      <c r="L350" s="36"/>
      <c r="M350" s="41"/>
      <c r="N350" s="43"/>
      <c r="O350" s="44"/>
      <c r="P350" s="44"/>
    </row>
    <row r="351" spans="1:16" x14ac:dyDescent="0.2">
      <c r="A351" s="39"/>
      <c r="B351" s="38"/>
      <c r="C351" s="30">
        <f t="shared" si="194"/>
        <v>44903</v>
      </c>
      <c r="D351" s="37" t="str">
        <f t="shared" si="173"/>
        <v>Jeudi</v>
      </c>
      <c r="E351" s="32">
        <v>0.35416666666666702</v>
      </c>
      <c r="F351" s="32">
        <v>0.51249999999999996</v>
      </c>
      <c r="G351" s="32">
        <v>0.53680555555555598</v>
      </c>
      <c r="H351" s="33">
        <v>0.69513888888888897</v>
      </c>
      <c r="I351" s="34">
        <f t="shared" si="205"/>
        <v>0.31666666666666593</v>
      </c>
      <c r="J351" s="34">
        <f t="shared" si="206"/>
        <v>0</v>
      </c>
      <c r="K351" s="35"/>
      <c r="L351" s="36"/>
      <c r="M351" s="41"/>
      <c r="N351" s="43"/>
      <c r="O351" s="44"/>
      <c r="P351" s="44"/>
    </row>
    <row r="352" spans="1:16" x14ac:dyDescent="0.2">
      <c r="A352" s="39"/>
      <c r="B352" s="38"/>
      <c r="C352" s="30">
        <f t="shared" si="194"/>
        <v>44904</v>
      </c>
      <c r="D352" s="37" t="str">
        <f t="shared" si="173"/>
        <v>Vendredi</v>
      </c>
      <c r="E352" s="32">
        <v>0.35416666666666702</v>
      </c>
      <c r="F352" s="32">
        <v>0.51249999999999996</v>
      </c>
      <c r="G352" s="32">
        <v>0.53680555555555598</v>
      </c>
      <c r="H352" s="33">
        <v>0.69513888888888897</v>
      </c>
      <c r="I352" s="34">
        <f t="shared" si="205"/>
        <v>0.31666666666666593</v>
      </c>
      <c r="J352" s="34">
        <f t="shared" si="206"/>
        <v>0</v>
      </c>
      <c r="K352" s="35"/>
      <c r="L352" s="36"/>
      <c r="M352" s="41"/>
      <c r="N352" s="43"/>
      <c r="O352" s="44"/>
      <c r="P352" s="44"/>
    </row>
    <row r="353" spans="1:16" x14ac:dyDescent="0.2">
      <c r="A353" s="39"/>
      <c r="B353" s="38"/>
      <c r="C353" s="30">
        <f t="shared" si="194"/>
        <v>44905</v>
      </c>
      <c r="D353" s="37" t="str">
        <f t="shared" si="173"/>
        <v>Samedi</v>
      </c>
      <c r="E353" s="32"/>
      <c r="F353" s="32"/>
      <c r="G353" s="32"/>
      <c r="H353" s="33"/>
      <c r="I353" s="34"/>
      <c r="J353" s="34"/>
      <c r="K353" s="35"/>
      <c r="L353" s="36"/>
      <c r="M353" s="41"/>
      <c r="N353" s="43"/>
      <c r="O353" s="44"/>
      <c r="P353" s="44"/>
    </row>
    <row r="354" spans="1:16" x14ac:dyDescent="0.2">
      <c r="A354" s="39"/>
      <c r="B354" s="38"/>
      <c r="C354" s="30">
        <f t="shared" si="194"/>
        <v>44906</v>
      </c>
      <c r="D354" s="37" t="str">
        <f t="shared" si="173"/>
        <v>Dimanche</v>
      </c>
      <c r="E354" s="32"/>
      <c r="F354" s="32"/>
      <c r="G354" s="32"/>
      <c r="H354" s="33"/>
      <c r="I354" s="34"/>
      <c r="J354" s="34">
        <f t="shared" ref="J354" si="207">IF(D354="Dimanche",SUM(J348:J352),"")</f>
        <v>0</v>
      </c>
      <c r="K354" s="35"/>
      <c r="L354" s="36">
        <f t="shared" ref="L354" si="208">IF(D354="Dimanche",SUM(I348:I354),"")</f>
        <v>1.5833333333333297</v>
      </c>
      <c r="M354" s="41"/>
      <c r="N354" s="43"/>
      <c r="O354" s="44"/>
      <c r="P354" s="44"/>
    </row>
    <row r="355" spans="1:16" x14ac:dyDescent="0.2">
      <c r="A355" s="39"/>
      <c r="B355" s="38">
        <f t="shared" ref="B355:B383" si="209">WEEKNUM(C355,2)</f>
        <v>51</v>
      </c>
      <c r="C355" s="30">
        <f t="shared" si="194"/>
        <v>44907</v>
      </c>
      <c r="D355" s="37" t="str">
        <f t="shared" si="173"/>
        <v>Lundi</v>
      </c>
      <c r="E355" s="32">
        <v>0.35416666666666702</v>
      </c>
      <c r="F355" s="32">
        <v>0.51249999999999996</v>
      </c>
      <c r="G355" s="32">
        <v>0.53680555555555598</v>
      </c>
      <c r="H355" s="33">
        <v>0.69513888888888897</v>
      </c>
      <c r="I355" s="34">
        <f t="shared" ref="I355:I374" si="210">IF(F355-E355+(H355-G355)=0,"",F355-E355+(H355-G355))</f>
        <v>0.31666666666666593</v>
      </c>
      <c r="J355" s="34">
        <f t="shared" ref="J355:J374" si="211">IF(I355-$F$1&gt;0,I355-$F$1,0)</f>
        <v>0</v>
      </c>
      <c r="K355" s="35"/>
      <c r="L355" s="36"/>
      <c r="M355" s="41"/>
      <c r="N355" s="43"/>
      <c r="O355" s="44"/>
      <c r="P355" s="44"/>
    </row>
    <row r="356" spans="1:16" x14ac:dyDescent="0.2">
      <c r="A356" s="39"/>
      <c r="B356" s="38"/>
      <c r="C356" s="30">
        <f t="shared" si="194"/>
        <v>44908</v>
      </c>
      <c r="D356" s="37" t="str">
        <f t="shared" si="173"/>
        <v>Mardi</v>
      </c>
      <c r="E356" s="32">
        <v>0.35416666666666702</v>
      </c>
      <c r="F356" s="32">
        <v>0.51249999999999996</v>
      </c>
      <c r="G356" s="32">
        <v>0.53680555555555598</v>
      </c>
      <c r="H356" s="33">
        <v>0.69513888888888897</v>
      </c>
      <c r="I356" s="34">
        <f t="shared" si="210"/>
        <v>0.31666666666666593</v>
      </c>
      <c r="J356" s="34">
        <f t="shared" si="211"/>
        <v>0</v>
      </c>
      <c r="K356" s="35"/>
      <c r="L356" s="36"/>
      <c r="M356" s="41"/>
      <c r="N356" s="43"/>
      <c r="O356" s="44"/>
      <c r="P356" s="44"/>
    </row>
    <row r="357" spans="1:16" x14ac:dyDescent="0.2">
      <c r="A357" s="39"/>
      <c r="B357" s="38"/>
      <c r="C357" s="30">
        <f t="shared" si="194"/>
        <v>44909</v>
      </c>
      <c r="D357" s="37" t="str">
        <f t="shared" si="173"/>
        <v>Mercredi</v>
      </c>
      <c r="E357" s="32">
        <v>0.35416666666666702</v>
      </c>
      <c r="F357" s="32">
        <v>0.51249999999999996</v>
      </c>
      <c r="G357" s="32">
        <v>0.53680555555555598</v>
      </c>
      <c r="H357" s="33">
        <v>0.69513888888888897</v>
      </c>
      <c r="I357" s="34">
        <f t="shared" si="210"/>
        <v>0.31666666666666593</v>
      </c>
      <c r="J357" s="34">
        <f t="shared" si="211"/>
        <v>0</v>
      </c>
      <c r="K357" s="35"/>
      <c r="L357" s="36"/>
      <c r="M357" s="41"/>
      <c r="N357" s="43"/>
      <c r="O357" s="44"/>
      <c r="P357" s="44"/>
    </row>
    <row r="358" spans="1:16" x14ac:dyDescent="0.2">
      <c r="A358" s="39"/>
      <c r="B358" s="38"/>
      <c r="C358" s="30">
        <f t="shared" si="194"/>
        <v>44910</v>
      </c>
      <c r="D358" s="37" t="str">
        <f t="shared" si="173"/>
        <v>Jeudi</v>
      </c>
      <c r="E358" s="32">
        <v>0.35416666666666702</v>
      </c>
      <c r="F358" s="32">
        <v>0.51249999999999996</v>
      </c>
      <c r="G358" s="32">
        <v>0.53680555555555598</v>
      </c>
      <c r="H358" s="33">
        <v>0.69513888888888897</v>
      </c>
      <c r="I358" s="34">
        <f t="shared" si="210"/>
        <v>0.31666666666666593</v>
      </c>
      <c r="J358" s="34">
        <f t="shared" si="211"/>
        <v>0</v>
      </c>
      <c r="K358" s="35"/>
      <c r="L358" s="36"/>
      <c r="M358" s="41"/>
      <c r="N358" s="43"/>
      <c r="O358" s="44"/>
      <c r="P358" s="44"/>
    </row>
    <row r="359" spans="1:16" x14ac:dyDescent="0.2">
      <c r="A359" s="39"/>
      <c r="B359" s="38"/>
      <c r="C359" s="30">
        <f t="shared" si="194"/>
        <v>44911</v>
      </c>
      <c r="D359" s="37" t="str">
        <f t="shared" si="173"/>
        <v>Vendredi</v>
      </c>
      <c r="E359" s="32">
        <v>0.35416666666666702</v>
      </c>
      <c r="F359" s="32">
        <v>0.51249999999999996</v>
      </c>
      <c r="G359" s="32">
        <v>0.53680555555555598</v>
      </c>
      <c r="H359" s="33">
        <v>0.69513888888888897</v>
      </c>
      <c r="I359" s="34">
        <f t="shared" si="210"/>
        <v>0.31666666666666593</v>
      </c>
      <c r="J359" s="34">
        <f t="shared" si="211"/>
        <v>0</v>
      </c>
      <c r="K359" s="35"/>
      <c r="L359" s="36"/>
      <c r="M359" s="41"/>
      <c r="N359" s="43"/>
      <c r="O359" s="44"/>
      <c r="P359" s="44"/>
    </row>
    <row r="360" spans="1:16" x14ac:dyDescent="0.2">
      <c r="A360" s="39"/>
      <c r="B360" s="38"/>
      <c r="C360" s="30">
        <f t="shared" si="194"/>
        <v>44912</v>
      </c>
      <c r="D360" s="37" t="str">
        <f t="shared" ref="D360:D374" si="212">IF(ISERROR(VLOOKUP(WEEKDAY($C360),$T$21:$U$27,2,0)),"",VLOOKUP(WEEKDAY($C360),$T$21:$U$27,2,0))</f>
        <v>Samedi</v>
      </c>
      <c r="E360" s="32"/>
      <c r="F360" s="32"/>
      <c r="G360" s="32"/>
      <c r="H360" s="33"/>
      <c r="I360" s="34"/>
      <c r="J360" s="34"/>
      <c r="K360" s="35"/>
      <c r="L360" s="36"/>
      <c r="M360" s="41"/>
      <c r="N360" s="43"/>
      <c r="O360" s="44"/>
      <c r="P360" s="44"/>
    </row>
    <row r="361" spans="1:16" x14ac:dyDescent="0.2">
      <c r="A361" s="39"/>
      <c r="B361" s="38"/>
      <c r="C361" s="30">
        <f t="shared" si="194"/>
        <v>44913</v>
      </c>
      <c r="D361" s="37" t="str">
        <f t="shared" si="212"/>
        <v>Dimanche</v>
      </c>
      <c r="E361" s="32"/>
      <c r="F361" s="32"/>
      <c r="G361" s="32"/>
      <c r="H361" s="33"/>
      <c r="I361" s="34"/>
      <c r="J361" s="34">
        <f t="shared" ref="J361" si="213">IF(D361="Dimanche",SUM(J355:J359),"")</f>
        <v>0</v>
      </c>
      <c r="K361" s="35"/>
      <c r="L361" s="36">
        <f t="shared" ref="L361" si="214">IF(D361="Dimanche",SUM(I355:I361),"")</f>
        <v>1.5833333333333297</v>
      </c>
      <c r="M361" s="41"/>
      <c r="N361" s="43"/>
      <c r="O361" s="44"/>
      <c r="P361" s="44"/>
    </row>
    <row r="362" spans="1:16" x14ac:dyDescent="0.2">
      <c r="A362" s="39"/>
      <c r="B362" s="38">
        <f t="shared" si="209"/>
        <v>52</v>
      </c>
      <c r="C362" s="30">
        <f t="shared" si="194"/>
        <v>44914</v>
      </c>
      <c r="D362" s="37" t="str">
        <f t="shared" si="212"/>
        <v>Lundi</v>
      </c>
      <c r="E362" s="32">
        <v>0.35416666666666702</v>
      </c>
      <c r="F362" s="32">
        <v>0.51249999999999996</v>
      </c>
      <c r="G362" s="32">
        <v>0.53680555555555598</v>
      </c>
      <c r="H362" s="33">
        <v>0.69513888888888897</v>
      </c>
      <c r="I362" s="34">
        <f t="shared" ref="I362:I374" si="215">IF(F362-E362+(H362-G362)=0,"",F362-E362+(H362-G362))</f>
        <v>0.31666666666666593</v>
      </c>
      <c r="J362" s="34">
        <f t="shared" ref="J362:J374" si="216">IF(I362-$F$1&gt;0,I362-$F$1,0)</f>
        <v>0</v>
      </c>
      <c r="K362" s="35"/>
      <c r="L362" s="36"/>
      <c r="M362" s="41"/>
      <c r="N362" s="43"/>
      <c r="O362" s="44"/>
      <c r="P362" s="44"/>
    </row>
    <row r="363" spans="1:16" x14ac:dyDescent="0.2">
      <c r="A363" s="39"/>
      <c r="B363" s="38"/>
      <c r="C363" s="30">
        <f t="shared" si="194"/>
        <v>44915</v>
      </c>
      <c r="D363" s="37" t="str">
        <f t="shared" si="212"/>
        <v>Mardi</v>
      </c>
      <c r="E363" s="32">
        <v>0.35416666666666702</v>
      </c>
      <c r="F363" s="32">
        <v>0.51249999999999996</v>
      </c>
      <c r="G363" s="32">
        <v>0.53680555555555598</v>
      </c>
      <c r="H363" s="33">
        <v>0.69513888888888897</v>
      </c>
      <c r="I363" s="34">
        <f t="shared" si="215"/>
        <v>0.31666666666666593</v>
      </c>
      <c r="J363" s="34">
        <f t="shared" si="216"/>
        <v>0</v>
      </c>
      <c r="K363" s="35"/>
      <c r="L363" s="36"/>
      <c r="M363" s="41"/>
      <c r="N363" s="43"/>
      <c r="O363" s="44"/>
      <c r="P363" s="44"/>
    </row>
    <row r="364" spans="1:16" x14ac:dyDescent="0.2">
      <c r="A364" s="39"/>
      <c r="B364" s="38"/>
      <c r="C364" s="30">
        <f t="shared" si="194"/>
        <v>44916</v>
      </c>
      <c r="D364" s="37" t="str">
        <f t="shared" si="212"/>
        <v>Mercredi</v>
      </c>
      <c r="E364" s="32">
        <v>0.35416666666666702</v>
      </c>
      <c r="F364" s="32">
        <v>0.51249999999999996</v>
      </c>
      <c r="G364" s="32">
        <v>0.53680555555555598</v>
      </c>
      <c r="H364" s="33">
        <v>0.69513888888888897</v>
      </c>
      <c r="I364" s="34">
        <f t="shared" si="215"/>
        <v>0.31666666666666593</v>
      </c>
      <c r="J364" s="34">
        <f t="shared" si="216"/>
        <v>0</v>
      </c>
      <c r="K364" s="35"/>
      <c r="L364" s="36"/>
      <c r="M364" s="41"/>
      <c r="N364" s="43"/>
      <c r="O364" s="44"/>
      <c r="P364" s="44"/>
    </row>
    <row r="365" spans="1:16" x14ac:dyDescent="0.2">
      <c r="A365" s="39"/>
      <c r="B365" s="38"/>
      <c r="C365" s="30">
        <f t="shared" si="194"/>
        <v>44917</v>
      </c>
      <c r="D365" s="37" t="str">
        <f t="shared" si="212"/>
        <v>Jeudi</v>
      </c>
      <c r="E365" s="32">
        <v>0.35416666666666702</v>
      </c>
      <c r="F365" s="32">
        <v>0.51249999999999996</v>
      </c>
      <c r="G365" s="32">
        <v>0.53680555555555598</v>
      </c>
      <c r="H365" s="33">
        <v>0.69513888888888897</v>
      </c>
      <c r="I365" s="34">
        <f t="shared" si="215"/>
        <v>0.31666666666666593</v>
      </c>
      <c r="J365" s="34">
        <f t="shared" si="216"/>
        <v>0</v>
      </c>
      <c r="K365" s="35"/>
      <c r="L365" s="36"/>
      <c r="M365" s="41"/>
      <c r="N365" s="43"/>
      <c r="O365" s="44"/>
      <c r="P365" s="44"/>
    </row>
    <row r="366" spans="1:16" x14ac:dyDescent="0.2">
      <c r="A366" s="39"/>
      <c r="B366" s="38"/>
      <c r="C366" s="30">
        <f t="shared" si="194"/>
        <v>44918</v>
      </c>
      <c r="D366" s="37" t="str">
        <f t="shared" si="212"/>
        <v>Vendredi</v>
      </c>
      <c r="E366" s="32">
        <v>0.35416666666666702</v>
      </c>
      <c r="F366" s="32">
        <v>0.51249999999999996</v>
      </c>
      <c r="G366" s="32">
        <v>0.53680555555555598</v>
      </c>
      <c r="H366" s="33">
        <v>0.69513888888888897</v>
      </c>
      <c r="I366" s="34">
        <f t="shared" si="215"/>
        <v>0.31666666666666593</v>
      </c>
      <c r="J366" s="34">
        <f t="shared" si="216"/>
        <v>0</v>
      </c>
      <c r="K366" s="35"/>
      <c r="L366" s="36"/>
      <c r="M366" s="41"/>
      <c r="N366" s="43"/>
      <c r="O366" s="44"/>
      <c r="P366" s="44"/>
    </row>
    <row r="367" spans="1:16" x14ac:dyDescent="0.2">
      <c r="A367" s="39"/>
      <c r="B367" s="38"/>
      <c r="C367" s="30">
        <f t="shared" si="194"/>
        <v>44919</v>
      </c>
      <c r="D367" s="37" t="str">
        <f t="shared" si="212"/>
        <v>Samedi</v>
      </c>
      <c r="E367" s="32"/>
      <c r="F367" s="32"/>
      <c r="G367" s="32"/>
      <c r="H367" s="33"/>
      <c r="I367" s="34"/>
      <c r="J367" s="34"/>
      <c r="K367" s="35"/>
      <c r="L367" s="36"/>
      <c r="M367" s="41"/>
      <c r="N367" s="43"/>
      <c r="O367" s="44"/>
      <c r="P367" s="44"/>
    </row>
    <row r="368" spans="1:16" x14ac:dyDescent="0.2">
      <c r="A368" s="39"/>
      <c r="B368" s="38"/>
      <c r="C368" s="30">
        <f t="shared" si="194"/>
        <v>44920</v>
      </c>
      <c r="D368" s="37" t="str">
        <f t="shared" si="212"/>
        <v>Dimanche</v>
      </c>
      <c r="E368" s="32"/>
      <c r="F368" s="32"/>
      <c r="G368" s="32"/>
      <c r="H368" s="33"/>
      <c r="I368" s="34"/>
      <c r="J368" s="34">
        <f t="shared" ref="J368" si="217">IF(D368="Dimanche",SUM(J362:J366),"")</f>
        <v>0</v>
      </c>
      <c r="K368" s="35"/>
      <c r="L368" s="36">
        <f t="shared" ref="L368" si="218">IF(D368="Dimanche",SUM(I362:I368),"")</f>
        <v>1.5833333333333297</v>
      </c>
      <c r="M368" s="41"/>
      <c r="N368" s="43"/>
      <c r="O368" s="44"/>
      <c r="P368" s="44"/>
    </row>
    <row r="369" spans="1:16" x14ac:dyDescent="0.2">
      <c r="A369" s="39"/>
      <c r="B369" s="38">
        <f t="shared" si="209"/>
        <v>53</v>
      </c>
      <c r="C369" s="30">
        <f t="shared" si="194"/>
        <v>44921</v>
      </c>
      <c r="D369" s="37" t="str">
        <f t="shared" si="212"/>
        <v>Lundi</v>
      </c>
      <c r="E369" s="32">
        <v>0.35416666666666702</v>
      </c>
      <c r="F369" s="32">
        <v>0.51249999999999996</v>
      </c>
      <c r="G369" s="32">
        <v>0.53680555555555598</v>
      </c>
      <c r="H369" s="33">
        <v>0.69513888888888897</v>
      </c>
      <c r="I369" s="34">
        <f t="shared" ref="I369:I374" si="219">IF(F369-E369+(H369-G369)=0,"",F369-E369+(H369-G369))</f>
        <v>0.31666666666666593</v>
      </c>
      <c r="J369" s="34">
        <f t="shared" ref="J369:J374" si="220">IF(I369-$F$1&gt;0,I369-$F$1,0)</f>
        <v>0</v>
      </c>
      <c r="K369" s="35"/>
      <c r="L369" s="36"/>
      <c r="M369" s="41"/>
      <c r="N369" s="43"/>
      <c r="O369" s="44"/>
      <c r="P369" s="44"/>
    </row>
    <row r="370" spans="1:16" x14ac:dyDescent="0.2">
      <c r="A370" s="39"/>
      <c r="B370" s="38"/>
      <c r="C370" s="30">
        <f t="shared" si="194"/>
        <v>44922</v>
      </c>
      <c r="D370" s="37" t="str">
        <f t="shared" si="212"/>
        <v>Mardi</v>
      </c>
      <c r="E370" s="32">
        <v>0.35416666666666702</v>
      </c>
      <c r="F370" s="32">
        <v>0.51249999999999996</v>
      </c>
      <c r="G370" s="32">
        <v>0.53680555555555598</v>
      </c>
      <c r="H370" s="33">
        <v>0.69513888888888897</v>
      </c>
      <c r="I370" s="34">
        <f t="shared" si="219"/>
        <v>0.31666666666666593</v>
      </c>
      <c r="J370" s="34">
        <f t="shared" si="220"/>
        <v>0</v>
      </c>
      <c r="K370" s="35"/>
      <c r="L370" s="36"/>
      <c r="M370" s="41"/>
      <c r="N370" s="43"/>
      <c r="O370" s="44"/>
      <c r="P370" s="44"/>
    </row>
    <row r="371" spans="1:16" x14ac:dyDescent="0.2">
      <c r="A371" s="39"/>
      <c r="B371" s="38"/>
      <c r="C371" s="30">
        <f t="shared" si="194"/>
        <v>44923</v>
      </c>
      <c r="D371" s="37" t="str">
        <f t="shared" si="212"/>
        <v>Mercredi</v>
      </c>
      <c r="E371" s="32">
        <v>0.35416666666666702</v>
      </c>
      <c r="F371" s="32">
        <v>0.51249999999999996</v>
      </c>
      <c r="G371" s="32">
        <v>0.53680555555555598</v>
      </c>
      <c r="H371" s="33">
        <v>0.69513888888888897</v>
      </c>
      <c r="I371" s="34">
        <f t="shared" si="219"/>
        <v>0.31666666666666593</v>
      </c>
      <c r="J371" s="34">
        <f t="shared" si="220"/>
        <v>0</v>
      </c>
      <c r="K371" s="35"/>
      <c r="L371" s="36"/>
      <c r="M371" s="41"/>
      <c r="N371" s="43"/>
      <c r="O371" s="44"/>
      <c r="P371" s="44"/>
    </row>
    <row r="372" spans="1:16" x14ac:dyDescent="0.2">
      <c r="A372" s="39"/>
      <c r="B372" s="38"/>
      <c r="C372" s="30">
        <f t="shared" si="194"/>
        <v>44924</v>
      </c>
      <c r="D372" s="37" t="str">
        <f t="shared" si="212"/>
        <v>Jeudi</v>
      </c>
      <c r="E372" s="32">
        <v>0.35416666666666702</v>
      </c>
      <c r="F372" s="32">
        <v>0.51249999999999996</v>
      </c>
      <c r="G372" s="32">
        <v>0.53680555555555598</v>
      </c>
      <c r="H372" s="33">
        <v>0.69513888888888897</v>
      </c>
      <c r="I372" s="34">
        <f t="shared" si="219"/>
        <v>0.31666666666666593</v>
      </c>
      <c r="J372" s="34">
        <f t="shared" si="220"/>
        <v>0</v>
      </c>
      <c r="K372" s="35"/>
      <c r="L372" s="36"/>
      <c r="M372" s="41"/>
      <c r="N372" s="43"/>
      <c r="O372" s="44"/>
      <c r="P372" s="44"/>
    </row>
    <row r="373" spans="1:16" x14ac:dyDescent="0.2">
      <c r="A373" s="39"/>
      <c r="B373" s="38"/>
      <c r="C373" s="30">
        <f t="shared" si="194"/>
        <v>44925</v>
      </c>
      <c r="D373" s="37" t="str">
        <f t="shared" si="212"/>
        <v>Vendredi</v>
      </c>
      <c r="E373" s="32">
        <v>0.35416666666666702</v>
      </c>
      <c r="F373" s="32">
        <v>0.51249999999999996</v>
      </c>
      <c r="G373" s="32">
        <v>0.53680555555555598</v>
      </c>
      <c r="H373" s="33">
        <v>0.69513888888888897</v>
      </c>
      <c r="I373" s="34">
        <f t="shared" si="219"/>
        <v>0.31666666666666593</v>
      </c>
      <c r="J373" s="34">
        <f t="shared" si="220"/>
        <v>0</v>
      </c>
      <c r="K373" s="35"/>
      <c r="L373" s="36"/>
      <c r="M373" s="41"/>
      <c r="N373" s="43"/>
      <c r="O373" s="44"/>
      <c r="P373" s="44"/>
    </row>
    <row r="374" spans="1:16" x14ac:dyDescent="0.2">
      <c r="A374" s="39"/>
      <c r="B374" s="38"/>
      <c r="C374" s="30">
        <f t="shared" si="194"/>
        <v>44926</v>
      </c>
      <c r="D374" s="37" t="str">
        <f t="shared" si="212"/>
        <v>Samedi</v>
      </c>
      <c r="E374" s="32"/>
      <c r="F374" s="32"/>
      <c r="G374" s="32"/>
      <c r="H374" s="33"/>
      <c r="I374" s="34"/>
      <c r="J374" s="34"/>
      <c r="K374" s="35"/>
      <c r="L374" s="36"/>
      <c r="M374" s="41"/>
      <c r="N374" s="43"/>
      <c r="O374" s="44"/>
      <c r="P374" s="44"/>
    </row>
    <row r="375" spans="1:16" x14ac:dyDescent="0.2">
      <c r="B375" s="38"/>
    </row>
    <row r="376" spans="1:16" ht="12.75" customHeight="1" x14ac:dyDescent="0.2"/>
    <row r="377" spans="1:16" ht="12.75" customHeight="1" x14ac:dyDescent="0.2"/>
    <row r="378" spans="1:16" ht="12.75" customHeight="1" x14ac:dyDescent="0.2"/>
    <row r="379" spans="1:16" ht="12.75" customHeight="1" x14ac:dyDescent="0.2"/>
    <row r="380" spans="1:16" ht="12.75" customHeight="1" x14ac:dyDescent="0.2"/>
    <row r="381" spans="1:16" ht="12.75" customHeight="1" x14ac:dyDescent="0.2"/>
    <row r="382" spans="1:16" ht="12.75" customHeight="1" x14ac:dyDescent="0.2"/>
    <row r="383" spans="1:16" ht="12.75" customHeight="1" x14ac:dyDescent="0.2"/>
    <row r="384" spans="1:16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</sheetData>
  <mergeCells count="115">
    <mergeCell ref="O41:O68"/>
    <mergeCell ref="P41:P68"/>
    <mergeCell ref="N130:N160"/>
    <mergeCell ref="O130:O160"/>
    <mergeCell ref="P130:P160"/>
    <mergeCell ref="N100:N129"/>
    <mergeCell ref="O100:O129"/>
    <mergeCell ref="P100:P129"/>
    <mergeCell ref="N191:N221"/>
    <mergeCell ref="O191:O221"/>
    <mergeCell ref="P191:P221"/>
    <mergeCell ref="N161:N190"/>
    <mergeCell ref="O161:O190"/>
    <mergeCell ref="P161:P190"/>
    <mergeCell ref="N253:N282"/>
    <mergeCell ref="O253:O282"/>
    <mergeCell ref="P253:P282"/>
    <mergeCell ref="N222:N252"/>
    <mergeCell ref="O222:O252"/>
    <mergeCell ref="P222:P252"/>
    <mergeCell ref="P344:P374"/>
    <mergeCell ref="N314:N343"/>
    <mergeCell ref="O314:O343"/>
    <mergeCell ref="P314:P343"/>
    <mergeCell ref="N283:N313"/>
    <mergeCell ref="O283:O313"/>
    <mergeCell ref="P283:P313"/>
    <mergeCell ref="M283:M313"/>
    <mergeCell ref="M314:M343"/>
    <mergeCell ref="M344:M374"/>
    <mergeCell ref="N344:N374"/>
    <mergeCell ref="O344:O374"/>
    <mergeCell ref="M100:M129"/>
    <mergeCell ref="M130:M160"/>
    <mergeCell ref="M161:M190"/>
    <mergeCell ref="M191:M221"/>
    <mergeCell ref="M222:M252"/>
    <mergeCell ref="M253:M282"/>
    <mergeCell ref="M9:M40"/>
    <mergeCell ref="N9:N40"/>
    <mergeCell ref="O9:O40"/>
    <mergeCell ref="P9:P40"/>
    <mergeCell ref="M41:M68"/>
    <mergeCell ref="M69:M99"/>
    <mergeCell ref="N69:N99"/>
    <mergeCell ref="O69:O99"/>
    <mergeCell ref="P69:P99"/>
    <mergeCell ref="N41:N68"/>
    <mergeCell ref="A191:A221"/>
    <mergeCell ref="A222:A252"/>
    <mergeCell ref="A253:A282"/>
    <mergeCell ref="A283:A313"/>
    <mergeCell ref="A314:A343"/>
    <mergeCell ref="A344:A374"/>
    <mergeCell ref="B369:B375"/>
    <mergeCell ref="A10:A40"/>
    <mergeCell ref="A41:A68"/>
    <mergeCell ref="A69:A99"/>
    <mergeCell ref="A100:A129"/>
    <mergeCell ref="A130:A160"/>
    <mergeCell ref="A161:A190"/>
    <mergeCell ref="B327:B333"/>
    <mergeCell ref="B334:B340"/>
    <mergeCell ref="B341:B347"/>
    <mergeCell ref="B348:B354"/>
    <mergeCell ref="B355:B361"/>
    <mergeCell ref="B362:B368"/>
    <mergeCell ref="B285:B291"/>
    <mergeCell ref="B292:B298"/>
    <mergeCell ref="B299:B305"/>
    <mergeCell ref="B306:B312"/>
    <mergeCell ref="B313:B319"/>
    <mergeCell ref="B320:B326"/>
    <mergeCell ref="B243:B249"/>
    <mergeCell ref="B250:B256"/>
    <mergeCell ref="B257:B263"/>
    <mergeCell ref="B264:B270"/>
    <mergeCell ref="B271:B277"/>
    <mergeCell ref="B278:B284"/>
    <mergeCell ref="B201:B207"/>
    <mergeCell ref="B208:B214"/>
    <mergeCell ref="B215:B221"/>
    <mergeCell ref="B222:B228"/>
    <mergeCell ref="B229:B235"/>
    <mergeCell ref="B236:B242"/>
    <mergeCell ref="B159:B165"/>
    <mergeCell ref="B166:B172"/>
    <mergeCell ref="B173:B179"/>
    <mergeCell ref="B180:B186"/>
    <mergeCell ref="B187:B193"/>
    <mergeCell ref="B194:B200"/>
    <mergeCell ref="B117:B123"/>
    <mergeCell ref="B124:B130"/>
    <mergeCell ref="B131:B137"/>
    <mergeCell ref="B138:B144"/>
    <mergeCell ref="B145:B151"/>
    <mergeCell ref="B152:B158"/>
    <mergeCell ref="B75:B81"/>
    <mergeCell ref="B82:B88"/>
    <mergeCell ref="B89:B95"/>
    <mergeCell ref="B96:B102"/>
    <mergeCell ref="B103:B109"/>
    <mergeCell ref="B110:B116"/>
    <mergeCell ref="B33:B39"/>
    <mergeCell ref="B40:B46"/>
    <mergeCell ref="B47:B53"/>
    <mergeCell ref="B54:B60"/>
    <mergeCell ref="B61:B67"/>
    <mergeCell ref="B68:B74"/>
    <mergeCell ref="E8:F8"/>
    <mergeCell ref="G8:H8"/>
    <mergeCell ref="B10:B11"/>
    <mergeCell ref="B12:B18"/>
    <mergeCell ref="B19:B25"/>
    <mergeCell ref="B26:B32"/>
  </mergeCells>
  <conditionalFormatting sqref="C10:L374">
    <cfRule type="expression" dxfId="13" priority="6">
      <formula>$D10="Samedi"</formula>
    </cfRule>
    <cfRule type="expression" dxfId="12" priority="7">
      <formula>$D10="Dimanche"</formula>
    </cfRule>
  </conditionalFormatting>
  <conditionalFormatting sqref="E10:H374">
    <cfRule type="expression" dxfId="11" priority="1">
      <formula>$D10="Vendredi"</formula>
    </cfRule>
    <cfRule type="expression" dxfId="10" priority="2">
      <formula>$D10="Jeudi"</formula>
    </cfRule>
    <cfRule type="expression" dxfId="9" priority="3">
      <formula>$D10="Mercredi"</formula>
    </cfRule>
    <cfRule type="expression" dxfId="8" priority="4">
      <formula>$D10="Mardi"</formula>
    </cfRule>
    <cfRule type="expression" dxfId="7" priority="5">
      <formula>$D10="Lundi"</formula>
    </cfRule>
  </conditionalFormatting>
  <dataValidations count="2">
    <dataValidation type="time" allowBlank="1" showInputMessage="1" showErrorMessage="1" sqref="E10:H374" xr:uid="{54A1C9D8-50ED-44EB-9773-15758E9898D4}">
      <formula1>0</formula1>
      <formula2>0.999305555555556</formula2>
    </dataValidation>
    <dataValidation type="date" allowBlank="1" showInputMessage="1" showErrorMessage="1" sqref="C5:C6" xr:uid="{1368998D-F140-4B72-B00E-EB6E3D080CD5}">
      <formula1>1</formula1>
      <formula2>2921942</formula2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2021</vt:lpstr>
      <vt:lpstr>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Gabory,Vanessa,VERGEZE,Technical &amp; Production</dc:creator>
  <cp:lastModifiedBy>Gabory,Vanessa,VERGEZE,Engineering</cp:lastModifiedBy>
  <dcterms:created xsi:type="dcterms:W3CDTF">2022-03-03T07:17:13Z</dcterms:created>
  <dcterms:modified xsi:type="dcterms:W3CDTF">2022-03-03T08:17:02Z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2022-03-03T07:17:14Z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35c378ec-1266-4c6f-a18d-a2c5ce71154c</vt:lpwstr>
  </property>
  <property fmtid="{D5CDD505-2E9C-101B-9397-08002B2CF9AE}" pid="8" name="MSIP_Label_1ada0a2f-b917-4d51-b0d0-d418a10c8b23_ContentBits">
    <vt:lpwstr>0</vt:lpwstr>
  </property>
</Properties>
</file>