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th\OneDrive\Bureau\Apave Epinal\Atex\"/>
    </mc:Choice>
  </mc:AlternateContent>
  <xr:revisionPtr revIDLastSave="0" documentId="13_ncr:1_{29A7ABC0-7938-48FA-919C-4A85C284AE9B}" xr6:coauthVersionLast="45" xr6:coauthVersionMax="45" xr10:uidLastSave="{00000000-0000-0000-0000-000000000000}"/>
  <bookViews>
    <workbookView xWindow="14400" yWindow="4470" windowWidth="14400" windowHeight="11130" xr2:uid="{281922CD-2BFE-42E2-ACBD-9C95828241CC}"/>
  </bookViews>
  <sheets>
    <sheet name="Principale" sheetId="1" r:id="rId1"/>
    <sheet name="Marquage" sheetId="4" r:id="rId2"/>
    <sheet name="Feuil2" sheetId="2" r:id="rId3"/>
    <sheet name="Gaz" sheetId="3" r:id="rId4"/>
    <sheet name="Poussière " sheetId="5" r:id="rId5"/>
  </sheets>
  <definedNames>
    <definedName name="D">'Poussière '!$A$4:$A$46</definedName>
    <definedName name="G">Gaz!$A$4:$A$46</definedName>
    <definedName name="Risque">Feuil2!$A$5:$A$10</definedName>
    <definedName name="Type">Gaz!$A$3:$A$3</definedName>
    <definedName name="ZoneDust">Feuil2!$C$16:$C$18</definedName>
    <definedName name="ZoneGaz">Feuil2!$B$15:$B$19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l="1"/>
  <c r="Q9" i="1" l="1"/>
  <c r="Q10" i="1"/>
  <c r="Q11" i="1"/>
  <c r="Q12" i="1"/>
  <c r="Q13" i="1"/>
  <c r="Q14" i="1"/>
  <c r="Q15" i="1"/>
  <c r="Q16" i="1"/>
  <c r="G9" i="1"/>
  <c r="G10" i="1"/>
  <c r="G11" i="1"/>
  <c r="G12" i="1"/>
  <c r="G13" i="1"/>
  <c r="G14" i="1"/>
  <c r="G15" i="1"/>
  <c r="G16" i="1"/>
  <c r="I9" i="1"/>
  <c r="I10" i="1"/>
  <c r="I11" i="1"/>
  <c r="S11" i="1" s="1"/>
  <c r="I12" i="1"/>
  <c r="S12" i="1" s="1"/>
  <c r="I13" i="1"/>
  <c r="I14" i="1"/>
  <c r="I15" i="1"/>
  <c r="S15" i="1" s="1"/>
  <c r="I16" i="1"/>
  <c r="S16" i="1" s="1"/>
  <c r="H9" i="1"/>
  <c r="H10" i="1"/>
  <c r="H11" i="1"/>
  <c r="H12" i="1"/>
  <c r="H13" i="1"/>
  <c r="H14" i="1"/>
  <c r="H15" i="1"/>
  <c r="H16" i="1"/>
  <c r="Q8" i="1"/>
  <c r="I8" i="1"/>
  <c r="S8" i="1" s="1"/>
  <c r="H8" i="1"/>
  <c r="G8" i="1"/>
  <c r="Q7" i="1"/>
  <c r="I7" i="1"/>
  <c r="S7" i="1" s="1"/>
  <c r="H7" i="1"/>
  <c r="G7" i="1"/>
  <c r="Q6" i="1"/>
  <c r="I6" i="1"/>
  <c r="S6" i="1" s="1"/>
  <c r="H6" i="1"/>
  <c r="G6" i="1"/>
  <c r="Q5" i="1"/>
  <c r="I5" i="1"/>
  <c r="S5" i="1" s="1"/>
  <c r="I4" i="1"/>
  <c r="S4" i="1" s="1"/>
  <c r="H5" i="1"/>
  <c r="G5" i="1"/>
  <c r="G4" i="1"/>
  <c r="R14" i="1" l="1"/>
  <c r="S14" i="1"/>
  <c r="R13" i="1"/>
  <c r="S13" i="1"/>
  <c r="R10" i="1"/>
  <c r="S10" i="1"/>
  <c r="R9" i="1"/>
  <c r="S9" i="1"/>
  <c r="R15" i="1"/>
  <c r="R16" i="1"/>
  <c r="R12" i="1"/>
  <c r="R8" i="1"/>
  <c r="R11" i="1"/>
  <c r="R6" i="1"/>
  <c r="R5" i="1"/>
  <c r="R7" i="1"/>
  <c r="H3" i="4" a="1"/>
  <c r="H3" i="4" s="1"/>
  <c r="J3" i="4"/>
  <c r="I3" i="4"/>
  <c r="L3" i="4"/>
  <c r="K3" i="4"/>
  <c r="Q4" i="1"/>
  <c r="M3" i="4" l="1"/>
  <c r="N3" i="4" s="1"/>
  <c r="R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<sst xmlns="http://schemas.openxmlformats.org/spreadsheetml/2006/main" count="411" uniqueCount="165">
  <si>
    <t xml:space="preserve">Classe de température </t>
  </si>
  <si>
    <t>T1</t>
  </si>
  <si>
    <t>T2</t>
  </si>
  <si>
    <t>T3</t>
  </si>
  <si>
    <t>T4</t>
  </si>
  <si>
    <t>T6</t>
  </si>
  <si>
    <t>Température de surface admissible</t>
  </si>
  <si>
    <t>Acétate d'amyle</t>
  </si>
  <si>
    <t>Gaz</t>
  </si>
  <si>
    <t>Essences pour moteurs début</t>
  </si>
  <si>
    <t>Acétone</t>
  </si>
  <si>
    <t>Acétylène</t>
  </si>
  <si>
    <t>Acide acétique</t>
  </si>
  <si>
    <t>Acide oléïque</t>
  </si>
  <si>
    <t>Acide sulfhydrique</t>
  </si>
  <si>
    <t>Alcool de propylène</t>
  </si>
  <si>
    <t>Alcool éthylique</t>
  </si>
  <si>
    <t>Aldéhyde-acétique</t>
  </si>
  <si>
    <t>Ammoniac</t>
  </si>
  <si>
    <t>Anhydride acétique</t>
  </si>
  <si>
    <t>Benzène (pur)</t>
  </si>
  <si>
    <t>Butane n</t>
  </si>
  <si>
    <t>Butanol n</t>
  </si>
  <si>
    <t>Chlorure d’éthyle</t>
  </si>
  <si>
    <t>Chlorure de méthylène</t>
  </si>
  <si>
    <t>Cyclohexanone</t>
  </si>
  <si>
    <t>Dichlor-éthylène</t>
  </si>
  <si>
    <t>d’ébullition &lt; 135°C</t>
  </si>
  <si>
    <t>Essences spéciales début d’ébullition &gt; 135°C</t>
  </si>
  <si>
    <t>Ethane</t>
  </si>
  <si>
    <t>Ether éthylique</t>
  </si>
  <si>
    <t>Ethylène</t>
  </si>
  <si>
    <t>Ethylène glycol</t>
  </si>
  <si>
    <t>Fuel EL DIN 51 603 partie 1/12.81</t>
  </si>
  <si>
    <t>Fuel L DIN 51 603 partie 2/10.76</t>
  </si>
  <si>
    <t>Gaz de ville</t>
  </si>
  <si>
    <t>Gazole DIN 51601/04.78</t>
  </si>
  <si>
    <t>Hexane n</t>
  </si>
  <si>
    <t>Hydrogène</t>
  </si>
  <si>
    <t>Kérosène (ou fuel-oil n° 1)</t>
  </si>
  <si>
    <t>Méthane</t>
  </si>
  <si>
    <t>Méthanol</t>
  </si>
  <si>
    <t>Naphtalène</t>
  </si>
  <si>
    <t>Oxyde d’éthylène</t>
  </si>
  <si>
    <t>Oxyde de carbone</t>
  </si>
  <si>
    <t>Phénol</t>
  </si>
  <si>
    <t>Propane</t>
  </si>
  <si>
    <t>Sulfure de carbone</t>
  </si>
  <si>
    <t>Tétraline (tétrahydronaphtalène)</t>
  </si>
  <si>
    <t>Toluène</t>
  </si>
  <si>
    <t>Température d'inflamation</t>
  </si>
  <si>
    <t>220 à 300</t>
  </si>
  <si>
    <t>Classe de température</t>
  </si>
  <si>
    <t>T2-T1</t>
  </si>
  <si>
    <t xml:space="preserve">Groupe </t>
  </si>
  <si>
    <t>Risque</t>
  </si>
  <si>
    <t>Catégorie d'appareil</t>
  </si>
  <si>
    <t xml:space="preserve">Permapent </t>
  </si>
  <si>
    <t>Occasionnel</t>
  </si>
  <si>
    <t>potentiel</t>
  </si>
  <si>
    <t xml:space="preserve">Local </t>
  </si>
  <si>
    <t xml:space="preserve">Zone </t>
  </si>
  <si>
    <t xml:space="preserve">Classement de la zone </t>
  </si>
  <si>
    <t>Combustible</t>
  </si>
  <si>
    <t>Dust</t>
  </si>
  <si>
    <t xml:space="preserve">Poussière </t>
  </si>
  <si>
    <t xml:space="preserve">Farine </t>
  </si>
  <si>
    <t>Amidon</t>
  </si>
  <si>
    <t>Céréales</t>
  </si>
  <si>
    <t>Charbon</t>
  </si>
  <si>
    <t>Aluminium</t>
  </si>
  <si>
    <t>Zone Gaz</t>
  </si>
  <si>
    <t>Localisation en zone</t>
  </si>
  <si>
    <t>Repère Zone</t>
  </si>
  <si>
    <t>Désignation du matériel</t>
  </si>
  <si>
    <t>Nb</t>
  </si>
  <si>
    <t>Ip</t>
  </si>
  <si>
    <t xml:space="preserve">Inventaire du matériel </t>
  </si>
  <si>
    <t>Conformité</t>
  </si>
  <si>
    <t>Observation</t>
  </si>
  <si>
    <t>Plan d'action à la mise en conformité</t>
  </si>
  <si>
    <t>Conformité du matériel / Zone Atex</t>
  </si>
  <si>
    <t>Marquage attendu</t>
  </si>
  <si>
    <t>Marquage matériel</t>
  </si>
  <si>
    <t xml:space="preserve">Référence capteur </t>
  </si>
  <si>
    <t>G</t>
  </si>
  <si>
    <t>D</t>
  </si>
  <si>
    <t>Matière du combustible ( Gaz / Dust )</t>
  </si>
  <si>
    <t xml:space="preserve">Mode de protection </t>
  </si>
  <si>
    <t>Symbole</t>
  </si>
  <si>
    <t>Enveloppe antidéflagrante</t>
  </si>
  <si>
    <t xml:space="preserve">Surpression interne </t>
  </si>
  <si>
    <t xml:space="preserve">Remplissage par matière pulvérulente </t>
  </si>
  <si>
    <t>Zone</t>
  </si>
  <si>
    <t>Marquage principal ATEX</t>
  </si>
  <si>
    <t>Groupe</t>
  </si>
  <si>
    <t>Catégorie</t>
  </si>
  <si>
    <t>N° de certification</t>
  </si>
  <si>
    <t xml:space="preserve">II </t>
  </si>
  <si>
    <t>Catégorie Appareils maximum</t>
  </si>
  <si>
    <t>IP 6X</t>
  </si>
  <si>
    <t xml:space="preserve">Immersion dans l'huile </t>
  </si>
  <si>
    <t xml:space="preserve">Encapsulage </t>
  </si>
  <si>
    <t xml:space="preserve">Sécurité augmenté </t>
  </si>
  <si>
    <t xml:space="preserve">Sécurité intrinsèque </t>
  </si>
  <si>
    <t xml:space="preserve">Surpression de l'atmosphère explosive </t>
  </si>
  <si>
    <t>Suppression de la source d'inflammation</t>
  </si>
  <si>
    <t xml:space="preserve">Non-propagation de l'inflammation </t>
  </si>
  <si>
    <t>p</t>
  </si>
  <si>
    <t>o</t>
  </si>
  <si>
    <t>m</t>
  </si>
  <si>
    <t>e</t>
  </si>
  <si>
    <t>i</t>
  </si>
  <si>
    <t>d</t>
  </si>
  <si>
    <t>q</t>
  </si>
  <si>
    <t>Zone 0 /20</t>
  </si>
  <si>
    <t>a</t>
  </si>
  <si>
    <t>b</t>
  </si>
  <si>
    <t>c</t>
  </si>
  <si>
    <t>Zone 1 /21</t>
  </si>
  <si>
    <t>Zone 2 /22</t>
  </si>
  <si>
    <t xml:space="preserve">Groupement </t>
  </si>
  <si>
    <t>Gaz / Dust</t>
  </si>
  <si>
    <t xml:space="preserve">Marquage secondaire attendu </t>
  </si>
  <si>
    <t xml:space="preserve">T1 </t>
  </si>
  <si>
    <t xml:space="preserve">T2 </t>
  </si>
  <si>
    <t xml:space="preserve">T3 </t>
  </si>
  <si>
    <t xml:space="preserve">T4 </t>
  </si>
  <si>
    <t xml:space="preserve">T5 </t>
  </si>
  <si>
    <t xml:space="preserve">T6 </t>
  </si>
  <si>
    <t xml:space="preserve">Ex </t>
  </si>
  <si>
    <t xml:space="preserve"> IIA </t>
  </si>
  <si>
    <t xml:space="preserve">IIA </t>
  </si>
  <si>
    <t>IIC</t>
  </si>
  <si>
    <t>IIA</t>
  </si>
  <si>
    <t xml:space="preserve">IIB </t>
  </si>
  <si>
    <t xml:space="preserve">IIC </t>
  </si>
  <si>
    <t>IIA - IIB</t>
  </si>
  <si>
    <t>Extérieur</t>
  </si>
  <si>
    <t xml:space="preserve">Marquage final </t>
  </si>
  <si>
    <t>Boite allumage torchère</t>
  </si>
  <si>
    <t xml:space="preserve">Coffret pompe puissard </t>
  </si>
  <si>
    <t>Capteur de position 1</t>
  </si>
  <si>
    <t>Capteur de pression 2</t>
  </si>
  <si>
    <t>Capteur position Electrovanne allumage</t>
  </si>
  <si>
    <t>Electrovanne allumage</t>
  </si>
  <si>
    <t>Allumeur</t>
  </si>
  <si>
    <t>Détecteur de niveau FTW325 Endress Hauser</t>
  </si>
  <si>
    <t>Capteur de niveau GASBUFFER</t>
  </si>
  <si>
    <t>Capteur de niveau PUISARD</t>
  </si>
  <si>
    <t>Détecteur de niveau RMA42-BHC Endress Hauser</t>
  </si>
  <si>
    <t>Capteur de niveau</t>
  </si>
  <si>
    <t xml:space="preserve">Coffret Thiopack </t>
  </si>
  <si>
    <t xml:space="preserve">Torchère </t>
  </si>
  <si>
    <t>Capteur de niveau 1 PUISARD</t>
  </si>
  <si>
    <t>Capteur de niveau 3 PUISARD</t>
  </si>
  <si>
    <t>Capteur de niveau THIOPACK</t>
  </si>
  <si>
    <t>-</t>
  </si>
  <si>
    <t xml:space="preserve">Acétate d’éthyle </t>
  </si>
  <si>
    <t xml:space="preserve">plastique </t>
  </si>
  <si>
    <t>paille</t>
  </si>
  <si>
    <t>IIIA</t>
  </si>
  <si>
    <t>IIIB</t>
  </si>
  <si>
    <t>III</t>
  </si>
  <si>
    <t>IIIC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</si>
</sst>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37" xfId="0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4" fillId="2" borderId="7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7" fillId="3" borderId="7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4" borderId="36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textRotation="90" wrapText="1"/>
    </xf>
    <xf numFmtId="0" fontId="4" fillId="4" borderId="20" xfId="0" applyFont="1" applyFill="1" applyBorder="1" applyAlignment="1">
      <alignment horizontal="center" vertical="center" textRotation="90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textRotation="90" wrapText="1"/>
    </xf>
    <xf numFmtId="0" fontId="4" fillId="3" borderId="21" xfId="0" applyFont="1" applyFill="1" applyBorder="1" applyAlignment="1">
      <alignment horizontal="center" vertical="center" textRotation="90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auto="1"/>
      </font>
      <fill>
        <patternFill patternType="solid">
          <bgColor theme="9"/>
        </patternFill>
      </fill>
    </dxf>
    <dxf>
      <font>
        <b/>
        <i val="0"/>
        <color auto="1"/>
      </font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0</xdr:row>
      <xdr:rowOff>66675</xdr:rowOff>
    </xdr:from>
    <xdr:to>
      <xdr:col>15</xdr:col>
      <xdr:colOff>599112</xdr:colOff>
      <xdr:row>36</xdr:row>
      <xdr:rowOff>46742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774D246-43FE-4CC7-B2A4-1073229F9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01075" y="66675"/>
          <a:ext cx="7704762" cy="70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666EA-C0EE-4CF6-A97C-5322DE125978}">
  <dimension ref="A1:X21"/>
  <sheetViews>
    <sheetView tabSelected="1" zoomScale="85" zoomScaleNormal="85" workbookViewId="0">
      <selection activeCell="F4" sqref="F4"/>
    </sheetView>
  </sheetViews>
  <sheetFormatPr baseColWidth="10" defaultRowHeight="15" x14ac:dyDescent="0.25"/>
  <cols>
    <col min="1" max="1" width="9.42578125" style="1" bestFit="1" customWidth="1"/>
    <col min="2" max="2" width="10.7109375" style="1" bestFit="1" customWidth="1"/>
    <col min="3" max="3" width="26.7109375" style="1" customWidth="1"/>
    <col min="4" max="4" width="12" style="1" bestFit="1" customWidth="1"/>
    <col min="5" max="5" width="11.28515625" style="1" bestFit="1" customWidth="1"/>
    <col min="6" max="6" width="15.28515625" style="1" bestFit="1" customWidth="1"/>
    <col min="7" max="7" width="18.5703125" style="1" bestFit="1" customWidth="1"/>
    <col min="8" max="8" width="12.28515625" style="1" bestFit="1" customWidth="1"/>
    <col min="9" max="10" width="11.140625" style="1" customWidth="1"/>
    <col min="11" max="11" width="15.28515625" style="1" customWidth="1"/>
    <col min="12" max="13" width="14.5703125" style="1" bestFit="1" customWidth="1"/>
    <col min="14" max="14" width="7.5703125" style="1" bestFit="1" customWidth="1"/>
    <col min="15" max="15" width="10" style="1" customWidth="1"/>
    <col min="16" max="16" width="5.28515625" style="1" bestFit="1" customWidth="1"/>
    <col min="17" max="17" width="20.5703125" style="1" customWidth="1"/>
    <col min="18" max="18" width="22.85546875" style="1" bestFit="1" customWidth="1"/>
    <col min="19" max="19" width="24.42578125" style="1" customWidth="1"/>
    <col min="20" max="20" width="9.42578125" style="1" customWidth="1"/>
    <col min="21" max="21" width="8" style="1" customWidth="1"/>
    <col min="22" max="22" width="11.7109375" style="1" customWidth="1"/>
    <col min="23" max="16384" width="11.42578125" style="1"/>
  </cols>
  <sheetData>
    <row r="1" spans="1:24" ht="21" thickBot="1" x14ac:dyDescent="0.3">
      <c r="A1" s="43" t="s">
        <v>72</v>
      </c>
      <c r="B1" s="44"/>
      <c r="C1" s="44"/>
      <c r="D1" s="44"/>
      <c r="E1" s="44"/>
      <c r="F1" s="44"/>
      <c r="G1" s="44"/>
      <c r="H1" s="44"/>
      <c r="I1" s="44"/>
      <c r="J1" s="59" t="s">
        <v>77</v>
      </c>
      <c r="K1" s="60"/>
      <c r="L1" s="60"/>
      <c r="M1" s="60"/>
      <c r="N1" s="60"/>
      <c r="O1" s="60"/>
      <c r="P1" s="60"/>
      <c r="Q1" s="61"/>
      <c r="R1" s="56" t="s">
        <v>81</v>
      </c>
      <c r="S1" s="57"/>
      <c r="T1" s="57"/>
      <c r="U1" s="57"/>
      <c r="V1" s="57"/>
      <c r="W1" s="58"/>
    </row>
    <row r="2" spans="1:24" ht="30" customHeight="1" x14ac:dyDescent="0.25">
      <c r="A2" s="45" t="s">
        <v>73</v>
      </c>
      <c r="B2" s="35" t="s">
        <v>60</v>
      </c>
      <c r="C2" s="35" t="s">
        <v>61</v>
      </c>
      <c r="D2" s="35" t="s">
        <v>87</v>
      </c>
      <c r="E2" s="35" t="s">
        <v>62</v>
      </c>
      <c r="F2" s="35" t="s">
        <v>63</v>
      </c>
      <c r="G2" s="35" t="s">
        <v>99</v>
      </c>
      <c r="H2" s="35" t="s">
        <v>52</v>
      </c>
      <c r="I2" s="48" t="s">
        <v>54</v>
      </c>
      <c r="J2" s="62" t="s">
        <v>84</v>
      </c>
      <c r="K2" s="69" t="s">
        <v>74</v>
      </c>
      <c r="L2" s="69" t="s">
        <v>75</v>
      </c>
      <c r="M2" s="64" t="s">
        <v>94</v>
      </c>
      <c r="N2" s="65"/>
      <c r="O2" s="65"/>
      <c r="P2" s="66"/>
      <c r="Q2" s="73" t="s">
        <v>83</v>
      </c>
      <c r="R2" s="75" t="s">
        <v>82</v>
      </c>
      <c r="S2" s="71" t="s">
        <v>78</v>
      </c>
      <c r="T2" s="50" t="s">
        <v>79</v>
      </c>
      <c r="U2" s="51"/>
      <c r="V2" s="50" t="s">
        <v>80</v>
      </c>
      <c r="W2" s="67"/>
    </row>
    <row r="3" spans="1:24" ht="35.25" customHeight="1" thickBot="1" x14ac:dyDescent="0.3">
      <c r="A3" s="46"/>
      <c r="B3" s="47"/>
      <c r="C3" s="47"/>
      <c r="D3" s="47"/>
      <c r="E3" s="47"/>
      <c r="F3" s="47"/>
      <c r="G3" s="47"/>
      <c r="H3" s="47"/>
      <c r="I3" s="49"/>
      <c r="J3" s="63"/>
      <c r="K3" s="70"/>
      <c r="L3" s="70"/>
      <c r="M3" s="24" t="s">
        <v>97</v>
      </c>
      <c r="N3" s="24" t="s">
        <v>95</v>
      </c>
      <c r="O3" s="24" t="s">
        <v>96</v>
      </c>
      <c r="P3" s="24" t="s">
        <v>76</v>
      </c>
      <c r="Q3" s="74"/>
      <c r="R3" s="76"/>
      <c r="S3" s="72"/>
      <c r="T3" s="52"/>
      <c r="U3" s="53"/>
      <c r="V3" s="52"/>
      <c r="W3" s="68"/>
    </row>
    <row r="4" spans="1:24" ht="45" customHeight="1" x14ac:dyDescent="0.25">
      <c r="A4" s="25" t="s">
        <v>138</v>
      </c>
      <c r="B4" s="35" t="s">
        <v>140</v>
      </c>
      <c r="C4" s="35" t="s">
        <v>153</v>
      </c>
      <c r="D4" s="26" t="s">
        <v>85</v>
      </c>
      <c r="E4" s="26">
        <v>1</v>
      </c>
      <c r="F4" s="25" t="s">
        <v>158</v>
      </c>
      <c r="G4" s="25">
        <f>VLOOKUP(E4,Feuil2!$B$5:$C$10,2,0)</f>
        <v>2</v>
      </c>
      <c r="H4" s="26" t="str">
        <f>VLOOKUP(F4,Gaz!$A$4:$D$46,3,0)</f>
        <v>T2</v>
      </c>
      <c r="I4" s="26" t="str">
        <f>VLOOKUP(F4,Gaz!$A$4:$E$46,5,0)</f>
        <v xml:space="preserve">IIA </v>
      </c>
      <c r="J4" s="27" t="s">
        <v>157</v>
      </c>
      <c r="K4" s="28" t="s">
        <v>142</v>
      </c>
      <c r="L4" s="27">
        <v>1</v>
      </c>
      <c r="M4" s="27">
        <v>24379</v>
      </c>
      <c r="N4" s="27" t="s">
        <v>135</v>
      </c>
      <c r="O4" s="27">
        <v>2</v>
      </c>
      <c r="P4" s="27" t="s">
        <v>100</v>
      </c>
      <c r="Q4" s="27" t="str">
        <f>" CE "&amp;M4&amp;" Ex "&amp;N4&amp;O4&amp;D4</f>
        <v xml:space="preserve"> CE 24379 Ex IIB 2G</v>
      </c>
      <c r="R4" s="34" t="str">
        <f>IFERROR(" CE "&amp; Principale!M4&amp;" Ex " &amp;Principale!I4&amp;G4&amp;Principale!D4," CE "&amp; Principale!M4&amp;" Ex " &amp;G4&amp;Principale!D4)</f>
        <v xml:space="preserve"> CE 24379 Ex IIA 2G</v>
      </c>
      <c r="S4" s="29" t="str">
        <f>IF(AND(N4=I4,O4=G4),"Marquage conforme",IF(N4=I4,"Groupe conforme  ","Groupe non conforme  ")&amp;IF(O4=G4,"et catégorie conforme", "et catégorie non conforme"))</f>
        <v>Groupe non conforme  et catégorie conforme</v>
      </c>
      <c r="T4" s="54"/>
      <c r="U4" s="55"/>
      <c r="V4" s="39"/>
      <c r="W4" s="39"/>
      <c r="X4" s="23"/>
    </row>
    <row r="5" spans="1:24" ht="45" customHeight="1" x14ac:dyDescent="0.25">
      <c r="A5" s="25" t="s">
        <v>138</v>
      </c>
      <c r="B5" s="36"/>
      <c r="C5" s="36"/>
      <c r="D5" s="26" t="s">
        <v>85</v>
      </c>
      <c r="E5" s="26">
        <v>1</v>
      </c>
      <c r="F5" s="30" t="s">
        <v>31</v>
      </c>
      <c r="G5" s="25">
        <f>VLOOKUP(E5,Feuil2!$B$5:$C$10,2,0)</f>
        <v>2</v>
      </c>
      <c r="H5" s="26" t="str">
        <f>VLOOKUP(F5,Gaz!$A$4:$D$46,3,0)</f>
        <v>T3</v>
      </c>
      <c r="I5" s="26" t="str">
        <f>VLOOKUP(F5,Gaz!$A$4:$E$46,5,0)</f>
        <v xml:space="preserve">IIB </v>
      </c>
      <c r="J5" s="27" t="s">
        <v>157</v>
      </c>
      <c r="K5" s="28" t="s">
        <v>143</v>
      </c>
      <c r="L5" s="27">
        <v>1</v>
      </c>
      <c r="M5" s="27">
        <v>24380</v>
      </c>
      <c r="N5" s="27" t="s">
        <v>135</v>
      </c>
      <c r="O5" s="27">
        <v>2</v>
      </c>
      <c r="P5" s="27" t="s">
        <v>100</v>
      </c>
      <c r="Q5" s="27" t="str">
        <f>" CE "&amp;M5&amp;" Ex "&amp;N5&amp;O5&amp;D5</f>
        <v xml:space="preserve"> CE 24380 Ex IIB 2G</v>
      </c>
      <c r="R5" s="34" t="str">
        <f>IFERROR(" CE "&amp; Principale!M5&amp;" Ex " &amp;Principale!I5&amp;G5&amp;Principale!D5," CE "&amp; Principale!M5&amp;" Ex " &amp;G5&amp;Principale!D5)</f>
        <v xml:space="preserve"> CE 24380 Ex IIB 2G</v>
      </c>
      <c r="S5" s="29" t="str">
        <f t="shared" ref="S5:S16" si="0">IF(AND(N5=I5,O5=G5),"Marquage conforme",IF(N5=I5,"Groupe conforme  ","Groupe non conforme  ")&amp;IF(O5=G5,"et catégorie conforme", "et catégorie non conforme"))</f>
        <v>Marquage conforme</v>
      </c>
      <c r="T5" s="40"/>
      <c r="U5" s="40"/>
      <c r="V5" s="39"/>
      <c r="W5" s="39"/>
      <c r="X5" s="23"/>
    </row>
    <row r="6" spans="1:24" ht="45" customHeight="1" x14ac:dyDescent="0.25">
      <c r="A6" s="25" t="s">
        <v>138</v>
      </c>
      <c r="B6" s="36"/>
      <c r="C6" s="36"/>
      <c r="D6" s="26" t="s">
        <v>85</v>
      </c>
      <c r="E6" s="26">
        <v>1</v>
      </c>
      <c r="F6" s="30" t="s">
        <v>31</v>
      </c>
      <c r="G6" s="25">
        <f>VLOOKUP(E6,Feuil2!$B$5:$C$10,2,0)</f>
        <v>2</v>
      </c>
      <c r="H6" s="26" t="str">
        <f>VLOOKUP(F6,Gaz!$A$4:$D$46,3,0)</f>
        <v>T3</v>
      </c>
      <c r="I6" s="26" t="str">
        <f>VLOOKUP(F6,Gaz!$A$4:$E$46,5,0)</f>
        <v xml:space="preserve">IIB </v>
      </c>
      <c r="J6" s="27" t="s">
        <v>157</v>
      </c>
      <c r="K6" s="28" t="s">
        <v>144</v>
      </c>
      <c r="L6" s="27">
        <v>1</v>
      </c>
      <c r="M6" s="27">
        <v>35951</v>
      </c>
      <c r="N6" s="27" t="s">
        <v>135</v>
      </c>
      <c r="O6" s="27">
        <v>2</v>
      </c>
      <c r="P6" s="27" t="s">
        <v>100</v>
      </c>
      <c r="Q6" s="27" t="str">
        <f>" CE "&amp;M6&amp;" Ex "&amp;N6&amp;O6&amp;D6</f>
        <v xml:space="preserve"> CE 35951 Ex IIB 2G</v>
      </c>
      <c r="R6" s="34" t="str">
        <f>IFERROR(" CE "&amp; Principale!M6&amp;" Ex " &amp;Principale!I6&amp;G6&amp;Principale!D6," CE "&amp; Principale!M6&amp;" Ex " &amp;G6&amp;Principale!D6)</f>
        <v xml:space="preserve"> CE 35951 Ex IIB 2G</v>
      </c>
      <c r="S6" s="29" t="str">
        <f t="shared" si="0"/>
        <v>Marquage conforme</v>
      </c>
      <c r="T6" s="40"/>
      <c r="U6" s="40"/>
      <c r="V6" s="39"/>
      <c r="W6" s="39"/>
      <c r="X6" s="23"/>
    </row>
    <row r="7" spans="1:24" ht="45" customHeight="1" x14ac:dyDescent="0.25">
      <c r="A7" s="25" t="s">
        <v>138</v>
      </c>
      <c r="B7" s="36"/>
      <c r="C7" s="36"/>
      <c r="D7" s="26" t="s">
        <v>85</v>
      </c>
      <c r="E7" s="26">
        <v>1</v>
      </c>
      <c r="F7" s="30" t="s">
        <v>31</v>
      </c>
      <c r="G7" s="25">
        <f>VLOOKUP(E7,Feuil2!$B$5:$C$10,2,0)</f>
        <v>2</v>
      </c>
      <c r="H7" s="26" t="str">
        <f>VLOOKUP(F7,Gaz!$A$4:$D$46,3,0)</f>
        <v>T3</v>
      </c>
      <c r="I7" s="26" t="str">
        <f>VLOOKUP(F7,Gaz!$A$4:$E$46,5,0)</f>
        <v xml:space="preserve">IIB </v>
      </c>
      <c r="J7" s="27" t="s">
        <v>157</v>
      </c>
      <c r="K7" s="28" t="s">
        <v>145</v>
      </c>
      <c r="L7" s="27">
        <v>1</v>
      </c>
      <c r="M7" s="27">
        <v>37936</v>
      </c>
      <c r="N7" s="27" t="s">
        <v>135</v>
      </c>
      <c r="O7" s="27">
        <v>2</v>
      </c>
      <c r="P7" s="27" t="s">
        <v>100</v>
      </c>
      <c r="Q7" s="27" t="str">
        <f>" CE "&amp;M7&amp;" Ex "&amp;N7&amp;O7&amp;D7</f>
        <v xml:space="preserve"> CE 37936 Ex IIB 2G</v>
      </c>
      <c r="R7" s="34" t="str">
        <f>IFERROR(" CE "&amp; Principale!M7&amp;" Ex " &amp;Principale!I7&amp;G7&amp;Principale!D7," CE "&amp; Principale!M7&amp;" Ex " &amp;G7&amp;Principale!D7)</f>
        <v xml:space="preserve"> CE 37936 Ex IIB 2G</v>
      </c>
      <c r="S7" s="29" t="str">
        <f t="shared" si="0"/>
        <v>Marquage conforme</v>
      </c>
      <c r="T7" s="40"/>
      <c r="U7" s="40"/>
      <c r="V7" s="39"/>
      <c r="W7" s="39"/>
      <c r="X7" s="23"/>
    </row>
    <row r="8" spans="1:24" ht="45" customHeight="1" x14ac:dyDescent="0.25">
      <c r="A8" s="25" t="s">
        <v>138</v>
      </c>
      <c r="B8" s="37"/>
      <c r="C8" s="37"/>
      <c r="D8" s="26" t="s">
        <v>85</v>
      </c>
      <c r="E8" s="26">
        <v>1</v>
      </c>
      <c r="F8" s="30" t="s">
        <v>31</v>
      </c>
      <c r="G8" s="25">
        <f>VLOOKUP(E8,Feuil2!$B$5:$C$10,2,0)</f>
        <v>2</v>
      </c>
      <c r="H8" s="26" t="str">
        <f>VLOOKUP(F8,Gaz!$A$4:$D$46,3,0)</f>
        <v>T3</v>
      </c>
      <c r="I8" s="26" t="str">
        <f>VLOOKUP(F8,Gaz!$A$4:$E$46,5,0)</f>
        <v xml:space="preserve">IIB </v>
      </c>
      <c r="J8" s="27" t="s">
        <v>157</v>
      </c>
      <c r="K8" s="28" t="s">
        <v>146</v>
      </c>
      <c r="L8" s="27">
        <v>1</v>
      </c>
      <c r="M8" s="27">
        <v>37480</v>
      </c>
      <c r="N8" s="27" t="s">
        <v>135</v>
      </c>
      <c r="O8" s="27">
        <v>2</v>
      </c>
      <c r="P8" s="27" t="s">
        <v>100</v>
      </c>
      <c r="Q8" s="27" t="str">
        <f>" CE "&amp;M8&amp;" Ex "&amp;N8&amp;O8&amp;D8</f>
        <v xml:space="preserve"> CE 37480 Ex IIB 2G</v>
      </c>
      <c r="R8" s="34" t="str">
        <f>IFERROR(" CE "&amp; Principale!M8&amp;" Ex " &amp;Principale!I8&amp;G8&amp;Principale!D8," CE "&amp; Principale!M8&amp;" Ex " &amp;G8&amp;Principale!D8)</f>
        <v xml:space="preserve"> CE 37480 Ex IIB 2G</v>
      </c>
      <c r="S8" s="29" t="str">
        <f t="shared" si="0"/>
        <v>Marquage conforme</v>
      </c>
      <c r="T8" s="40"/>
      <c r="U8" s="40"/>
      <c r="V8" s="39"/>
      <c r="W8" s="39"/>
      <c r="X8" s="23"/>
    </row>
    <row r="9" spans="1:24" ht="45" customHeight="1" x14ac:dyDescent="0.25">
      <c r="A9" s="25" t="s">
        <v>138</v>
      </c>
      <c r="B9" s="41" t="s">
        <v>141</v>
      </c>
      <c r="C9" s="38" t="s">
        <v>148</v>
      </c>
      <c r="D9" s="26" t="s">
        <v>85</v>
      </c>
      <c r="E9" s="26">
        <v>1</v>
      </c>
      <c r="F9" s="30" t="s">
        <v>31</v>
      </c>
      <c r="G9" s="25">
        <f>VLOOKUP(E9,Feuil2!$B$5:$C$10,2,0)</f>
        <v>2</v>
      </c>
      <c r="H9" s="26" t="str">
        <f>VLOOKUP(F9,Gaz!$A$4:$D$46,3,0)</f>
        <v>T3</v>
      </c>
      <c r="I9" s="26" t="str">
        <f>VLOOKUP(F9,Gaz!$A$4:$E$46,5,0)</f>
        <v xml:space="preserve">IIB </v>
      </c>
      <c r="J9" s="27" t="s">
        <v>157</v>
      </c>
      <c r="K9" s="28" t="s">
        <v>147</v>
      </c>
      <c r="L9" s="27">
        <v>1</v>
      </c>
      <c r="M9" s="27">
        <v>27057</v>
      </c>
      <c r="N9" s="27" t="s">
        <v>135</v>
      </c>
      <c r="O9" s="27">
        <v>2</v>
      </c>
      <c r="P9" s="27" t="s">
        <v>100</v>
      </c>
      <c r="Q9" s="27" t="str">
        <f t="shared" ref="Q9:Q16" si="1">" CE "&amp;M9&amp;" Ex "&amp;N9&amp;O9&amp;D9</f>
        <v xml:space="preserve"> CE 27057 Ex IIB 2G</v>
      </c>
      <c r="R9" s="34" t="str">
        <f>IFERROR(" CE "&amp; Principale!M9&amp;" Ex " &amp;Principale!I9&amp;G9&amp;Principale!D9," CE "&amp; Principale!M9&amp;" Ex " &amp;G9&amp;Principale!D9)</f>
        <v xml:space="preserve"> CE 27057 Ex IIB 2G</v>
      </c>
      <c r="S9" s="29" t="str">
        <f t="shared" si="0"/>
        <v>Marquage conforme</v>
      </c>
      <c r="T9" s="40"/>
      <c r="U9" s="40"/>
      <c r="V9" s="39"/>
      <c r="W9" s="39"/>
      <c r="X9" s="23"/>
    </row>
    <row r="10" spans="1:24" ht="45" customHeight="1" x14ac:dyDescent="0.25">
      <c r="A10" s="25" t="s">
        <v>138</v>
      </c>
      <c r="B10" s="41"/>
      <c r="C10" s="36"/>
      <c r="D10" s="26" t="s">
        <v>85</v>
      </c>
      <c r="E10" s="26">
        <v>1</v>
      </c>
      <c r="F10" s="30" t="s">
        <v>31</v>
      </c>
      <c r="G10" s="25">
        <f>VLOOKUP(E10,Feuil2!$B$5:$C$10,2,0)</f>
        <v>2</v>
      </c>
      <c r="H10" s="26" t="str">
        <f>VLOOKUP(F10,Gaz!$A$4:$D$46,3,0)</f>
        <v>T3</v>
      </c>
      <c r="I10" s="26" t="str">
        <f>VLOOKUP(F10,Gaz!$A$4:$E$46,5,0)</f>
        <v xml:space="preserve">IIB </v>
      </c>
      <c r="J10" s="31" t="s">
        <v>157</v>
      </c>
      <c r="K10" s="28" t="s">
        <v>148</v>
      </c>
      <c r="L10" s="27">
        <v>1</v>
      </c>
      <c r="M10" s="27">
        <v>32756</v>
      </c>
      <c r="N10" s="27" t="s">
        <v>135</v>
      </c>
      <c r="O10" s="27">
        <v>2</v>
      </c>
      <c r="P10" s="27" t="s">
        <v>100</v>
      </c>
      <c r="Q10" s="27" t="str">
        <f t="shared" si="1"/>
        <v xml:space="preserve"> CE 32756 Ex IIB 2G</v>
      </c>
      <c r="R10" s="34" t="str">
        <f>IFERROR(" CE "&amp; Principale!M10&amp;" Ex " &amp;Principale!I10&amp;G10&amp;Principale!D10," CE "&amp; Principale!M10&amp;" Ex " &amp;G10&amp;Principale!D10)</f>
        <v xml:space="preserve"> CE 32756 Ex IIB 2G</v>
      </c>
      <c r="S10" s="29" t="str">
        <f t="shared" si="0"/>
        <v>Marquage conforme</v>
      </c>
      <c r="T10" s="40"/>
      <c r="U10" s="40"/>
      <c r="V10" s="39"/>
      <c r="W10" s="39"/>
      <c r="X10" s="23"/>
    </row>
    <row r="11" spans="1:24" ht="45" customHeight="1" x14ac:dyDescent="0.25">
      <c r="A11" s="25" t="s">
        <v>138</v>
      </c>
      <c r="B11" s="41"/>
      <c r="C11" s="36" t="s">
        <v>154</v>
      </c>
      <c r="D11" s="26" t="s">
        <v>85</v>
      </c>
      <c r="E11" s="26">
        <v>1</v>
      </c>
      <c r="F11" s="30" t="s">
        <v>31</v>
      </c>
      <c r="G11" s="25">
        <f>VLOOKUP(E11,Feuil2!$B$5:$C$10,2,0)</f>
        <v>2</v>
      </c>
      <c r="H11" s="26" t="str">
        <f>VLOOKUP(F11,Gaz!$A$4:$D$46,3,0)</f>
        <v>T3</v>
      </c>
      <c r="I11" s="26" t="str">
        <f>VLOOKUP(F11,Gaz!$A$4:$E$46,5,0)</f>
        <v xml:space="preserve">IIB </v>
      </c>
      <c r="J11" s="27" t="s">
        <v>157</v>
      </c>
      <c r="K11" s="28" t="s">
        <v>147</v>
      </c>
      <c r="L11" s="27">
        <v>1</v>
      </c>
      <c r="M11" s="27">
        <v>34459</v>
      </c>
      <c r="N11" s="27" t="s">
        <v>135</v>
      </c>
      <c r="O11" s="27">
        <v>2</v>
      </c>
      <c r="P11" s="27" t="s">
        <v>100</v>
      </c>
      <c r="Q11" s="27" t="str">
        <f t="shared" si="1"/>
        <v xml:space="preserve"> CE 34459 Ex IIB 2G</v>
      </c>
      <c r="R11" s="34" t="str">
        <f>IFERROR(" CE "&amp; Principale!M11&amp;" Ex " &amp;Principale!I11&amp;G11&amp;Principale!D11," CE "&amp; Principale!M11&amp;" Ex " &amp;G11&amp;Principale!D11)</f>
        <v xml:space="preserve"> CE 34459 Ex IIB 2G</v>
      </c>
      <c r="S11" s="29" t="str">
        <f t="shared" si="0"/>
        <v>Marquage conforme</v>
      </c>
      <c r="T11" s="40"/>
      <c r="U11" s="40"/>
      <c r="V11" s="39"/>
      <c r="W11" s="39"/>
      <c r="X11" s="23"/>
    </row>
    <row r="12" spans="1:24" ht="30" customHeight="1" x14ac:dyDescent="0.25">
      <c r="A12" s="25" t="s">
        <v>138</v>
      </c>
      <c r="B12" s="41"/>
      <c r="C12" s="36"/>
      <c r="D12" s="26" t="s">
        <v>85</v>
      </c>
      <c r="E12" s="26">
        <v>1</v>
      </c>
      <c r="F12" s="30" t="s">
        <v>31</v>
      </c>
      <c r="G12" s="25">
        <f>VLOOKUP(E12,Feuil2!$B$5:$C$10,2,0)</f>
        <v>2</v>
      </c>
      <c r="H12" s="26" t="str">
        <f>VLOOKUP(F12,Gaz!$A$4:$D$46,3,0)</f>
        <v>T3</v>
      </c>
      <c r="I12" s="26" t="str">
        <f>VLOOKUP(F12,Gaz!$A$4:$E$46,5,0)</f>
        <v xml:space="preserve">IIB </v>
      </c>
      <c r="J12" s="27" t="s">
        <v>157</v>
      </c>
      <c r="K12" s="28" t="s">
        <v>149</v>
      </c>
      <c r="L12" s="27">
        <v>1</v>
      </c>
      <c r="M12" s="27">
        <v>34580</v>
      </c>
      <c r="N12" s="27" t="s">
        <v>135</v>
      </c>
      <c r="O12" s="27">
        <v>2</v>
      </c>
      <c r="P12" s="27" t="s">
        <v>100</v>
      </c>
      <c r="Q12" s="27" t="str">
        <f t="shared" si="1"/>
        <v xml:space="preserve"> CE 34580 Ex IIB 2G</v>
      </c>
      <c r="R12" s="34" t="str">
        <f>IFERROR(" CE "&amp; Principale!M12&amp;" Ex " &amp;Principale!I12&amp;G12&amp;Principale!D12," CE "&amp; Principale!M12&amp;" Ex " &amp;G12&amp;Principale!D12)</f>
        <v xml:space="preserve"> CE 34580 Ex IIB 2G</v>
      </c>
      <c r="S12" s="29" t="str">
        <f t="shared" si="0"/>
        <v>Marquage conforme</v>
      </c>
      <c r="T12" s="40"/>
      <c r="U12" s="40"/>
      <c r="V12" s="39"/>
      <c r="W12" s="39"/>
      <c r="X12" s="23"/>
    </row>
    <row r="13" spans="1:24" ht="45" customHeight="1" x14ac:dyDescent="0.25">
      <c r="A13" s="25" t="s">
        <v>138</v>
      </c>
      <c r="B13" s="41"/>
      <c r="C13" s="36" t="s">
        <v>155</v>
      </c>
      <c r="D13" s="26" t="s">
        <v>85</v>
      </c>
      <c r="E13" s="26">
        <v>1</v>
      </c>
      <c r="F13" s="30" t="s">
        <v>31</v>
      </c>
      <c r="G13" s="25">
        <f>VLOOKUP(E13,Feuil2!$B$5:$C$10,2,0)</f>
        <v>2</v>
      </c>
      <c r="H13" s="26" t="str">
        <f>VLOOKUP(F13,Gaz!$A$4:$D$46,3,0)</f>
        <v>T3</v>
      </c>
      <c r="I13" s="26" t="str">
        <f>VLOOKUP(F13,Gaz!$A$4:$E$46,5,0)</f>
        <v xml:space="preserve">IIB </v>
      </c>
      <c r="J13" s="27" t="s">
        <v>157</v>
      </c>
      <c r="K13" s="28" t="s">
        <v>147</v>
      </c>
      <c r="L13" s="27">
        <v>1</v>
      </c>
      <c r="M13" s="27">
        <v>38697</v>
      </c>
      <c r="N13" s="27" t="s">
        <v>135</v>
      </c>
      <c r="O13" s="27">
        <v>2</v>
      </c>
      <c r="P13" s="27" t="s">
        <v>100</v>
      </c>
      <c r="Q13" s="27" t="str">
        <f t="shared" si="1"/>
        <v xml:space="preserve"> CE 38697 Ex IIB 2G</v>
      </c>
      <c r="R13" s="34" t="str">
        <f>IFERROR(" CE "&amp; Principale!M13&amp;" Ex " &amp;Principale!I13&amp;G13&amp;Principale!D13," CE "&amp; Principale!M13&amp;" Ex " &amp;G13&amp;Principale!D13)</f>
        <v xml:space="preserve"> CE 38697 Ex IIB 2G</v>
      </c>
      <c r="S13" s="29" t="str">
        <f t="shared" si="0"/>
        <v>Marquage conforme</v>
      </c>
      <c r="T13" s="40"/>
      <c r="U13" s="40"/>
      <c r="V13" s="39"/>
      <c r="W13" s="39"/>
      <c r="X13" s="23"/>
    </row>
    <row r="14" spans="1:24" ht="30" customHeight="1" x14ac:dyDescent="0.25">
      <c r="A14" s="25" t="s">
        <v>138</v>
      </c>
      <c r="B14" s="41"/>
      <c r="C14" s="37"/>
      <c r="D14" s="26" t="s">
        <v>85</v>
      </c>
      <c r="E14" s="26">
        <v>1</v>
      </c>
      <c r="F14" s="30" t="s">
        <v>31</v>
      </c>
      <c r="G14" s="25">
        <f>VLOOKUP(E14,Feuil2!$B$5:$C$10,2,0)</f>
        <v>2</v>
      </c>
      <c r="H14" s="26" t="str">
        <f>VLOOKUP(F14,Gaz!$A$4:$D$46,3,0)</f>
        <v>T3</v>
      </c>
      <c r="I14" s="26" t="str">
        <f>VLOOKUP(F14,Gaz!$A$4:$E$46,5,0)</f>
        <v xml:space="preserve">IIB </v>
      </c>
      <c r="J14" s="27" t="s">
        <v>157</v>
      </c>
      <c r="K14" s="28" t="s">
        <v>149</v>
      </c>
      <c r="L14" s="27">
        <v>1</v>
      </c>
      <c r="M14" s="27">
        <v>38537</v>
      </c>
      <c r="N14" s="27" t="s">
        <v>135</v>
      </c>
      <c r="O14" s="27">
        <v>2</v>
      </c>
      <c r="P14" s="27" t="s">
        <v>100</v>
      </c>
      <c r="Q14" s="27" t="str">
        <f t="shared" si="1"/>
        <v xml:space="preserve"> CE 38537 Ex IIB 2G</v>
      </c>
      <c r="R14" s="34" t="str">
        <f>IFERROR(" CE "&amp; Principale!M14&amp;" Ex " &amp;Principale!I14&amp;G14&amp;Principale!D14," CE "&amp; Principale!M14&amp;" Ex " &amp;G14&amp;Principale!D14)</f>
        <v xml:space="preserve"> CE 38537 Ex IIB 2G</v>
      </c>
      <c r="S14" s="29" t="str">
        <f t="shared" si="0"/>
        <v>Marquage conforme</v>
      </c>
      <c r="T14" s="40"/>
      <c r="U14" s="40"/>
      <c r="V14" s="39"/>
      <c r="W14" s="39"/>
      <c r="X14" s="23"/>
    </row>
    <row r="15" spans="1:24" ht="60" customHeight="1" x14ac:dyDescent="0.25">
      <c r="A15" s="25" t="s">
        <v>138</v>
      </c>
      <c r="B15" s="42" t="s">
        <v>152</v>
      </c>
      <c r="C15" s="38" t="s">
        <v>156</v>
      </c>
      <c r="D15" s="26" t="s">
        <v>85</v>
      </c>
      <c r="E15" s="26">
        <v>1</v>
      </c>
      <c r="F15" s="30" t="s">
        <v>31</v>
      </c>
      <c r="G15" s="25">
        <f>VLOOKUP(E15,Feuil2!$B$5:$C$10,2,0)</f>
        <v>2</v>
      </c>
      <c r="H15" s="26" t="str">
        <f>VLOOKUP(F15,Gaz!$A$4:$D$46,3,0)</f>
        <v>T3</v>
      </c>
      <c r="I15" s="26" t="str">
        <f>VLOOKUP(F15,Gaz!$A$4:$E$46,5,0)</f>
        <v xml:space="preserve">IIB </v>
      </c>
      <c r="J15" s="27" t="s">
        <v>157</v>
      </c>
      <c r="K15" s="28" t="s">
        <v>150</v>
      </c>
      <c r="L15" s="27">
        <v>1</v>
      </c>
      <c r="M15" s="27">
        <v>43655</v>
      </c>
      <c r="N15" s="27" t="s">
        <v>135</v>
      </c>
      <c r="O15" s="27">
        <v>2</v>
      </c>
      <c r="P15" s="27" t="s">
        <v>100</v>
      </c>
      <c r="Q15" s="27" t="str">
        <f t="shared" si="1"/>
        <v xml:space="preserve"> CE 43655 Ex IIB 2G</v>
      </c>
      <c r="R15" s="34" t="str">
        <f>IFERROR(" CE "&amp; Principale!M15&amp;" Ex " &amp;Principale!I15&amp;G15&amp;Principale!D15," CE "&amp; Principale!M15&amp;" Ex " &amp;G15&amp;Principale!D15)</f>
        <v xml:space="preserve"> CE 43655 Ex IIB 2G</v>
      </c>
      <c r="S15" s="29" t="str">
        <f t="shared" si="0"/>
        <v>Marquage conforme</v>
      </c>
      <c r="T15" s="40"/>
      <c r="U15" s="40"/>
      <c r="V15" s="39"/>
      <c r="W15" s="39"/>
      <c r="X15" s="23"/>
    </row>
    <row r="16" spans="1:24" ht="30" customHeight="1" x14ac:dyDescent="0.25">
      <c r="A16" s="25" t="s">
        <v>138</v>
      </c>
      <c r="B16" s="42"/>
      <c r="C16" s="37"/>
      <c r="D16" s="26" t="s">
        <v>85</v>
      </c>
      <c r="E16" s="26">
        <v>1</v>
      </c>
      <c r="F16" s="30" t="s">
        <v>31</v>
      </c>
      <c r="G16" s="25">
        <f>VLOOKUP(E16,Feuil2!$B$5:$C$10,2,0)</f>
        <v>2</v>
      </c>
      <c r="H16" s="26" t="str">
        <f>VLOOKUP(F16,Gaz!$A$4:$D$46,3,0)</f>
        <v>T3</v>
      </c>
      <c r="I16" s="26" t="str">
        <f>VLOOKUP(F16,Gaz!$A$4:$E$46,5,0)</f>
        <v xml:space="preserve">IIB </v>
      </c>
      <c r="J16" s="27" t="s">
        <v>157</v>
      </c>
      <c r="K16" s="28" t="s">
        <v>151</v>
      </c>
      <c r="L16" s="27">
        <v>1</v>
      </c>
      <c r="M16" s="27">
        <v>43585</v>
      </c>
      <c r="N16" s="27" t="s">
        <v>135</v>
      </c>
      <c r="O16" s="27">
        <v>2</v>
      </c>
      <c r="P16" s="27" t="s">
        <v>100</v>
      </c>
      <c r="Q16" s="27" t="str">
        <f t="shared" si="1"/>
        <v xml:space="preserve"> CE 43585 Ex IIB 2G</v>
      </c>
      <c r="R16" s="34" t="str">
        <f>IFERROR(" CE "&amp; Principale!M16&amp;" Ex " &amp;Principale!I16&amp;G16&amp;Principale!D16," CE "&amp; Principale!M16&amp;" Ex " &amp;G16&amp;Principale!D16)</f>
        <v xml:space="preserve"> CE 43585 Ex IIB 2G</v>
      </c>
      <c r="S16" s="29" t="str">
        <f t="shared" si="0"/>
        <v>Marquage conforme</v>
      </c>
      <c r="T16" s="40"/>
      <c r="U16" s="40"/>
      <c r="V16" s="39"/>
      <c r="W16" s="39"/>
      <c r="X16" s="23"/>
    </row>
    <row r="17" spans="1:2" x14ac:dyDescent="0.25">
      <c r="A17" s="20"/>
      <c r="B17" s="18"/>
    </row>
    <row r="18" spans="1:2" x14ac:dyDescent="0.25">
      <c r="A18" s="17"/>
      <c r="B18" s="18"/>
    </row>
    <row r="19" spans="1:2" x14ac:dyDescent="0.25">
      <c r="A19" s="19"/>
      <c r="B19" s="18"/>
    </row>
    <row r="20" spans="1:2" x14ac:dyDescent="0.25">
      <c r="A20" s="18"/>
      <c r="B20" s="18"/>
    </row>
    <row r="21" spans="1:2" x14ac:dyDescent="0.25">
      <c r="A21" s="18"/>
      <c r="B21" s="18"/>
    </row>
  </sheetData>
  <dataConsolidate/>
  <mergeCells count="55">
    <mergeCell ref="V4:W4"/>
    <mergeCell ref="T2:U3"/>
    <mergeCell ref="T4:U4"/>
    <mergeCell ref="R1:W1"/>
    <mergeCell ref="J1:Q1"/>
    <mergeCell ref="J2:J3"/>
    <mergeCell ref="M2:P2"/>
    <mergeCell ref="V2:W3"/>
    <mergeCell ref="L2:L3"/>
    <mergeCell ref="K2:K3"/>
    <mergeCell ref="S2:S3"/>
    <mergeCell ref="Q2:Q3"/>
    <mergeCell ref="R2:R3"/>
    <mergeCell ref="A1:I1"/>
    <mergeCell ref="A2:A3"/>
    <mergeCell ref="B2:B3"/>
    <mergeCell ref="C2:C3"/>
    <mergeCell ref="D2:D3"/>
    <mergeCell ref="E2:E3"/>
    <mergeCell ref="F2:F3"/>
    <mergeCell ref="H2:H3"/>
    <mergeCell ref="I2:I3"/>
    <mergeCell ref="G2:G3"/>
    <mergeCell ref="T5:U5"/>
    <mergeCell ref="V5:W5"/>
    <mergeCell ref="T6:U6"/>
    <mergeCell ref="V6:W6"/>
    <mergeCell ref="T7:U7"/>
    <mergeCell ref="V7:W7"/>
    <mergeCell ref="T8:U8"/>
    <mergeCell ref="V8:W8"/>
    <mergeCell ref="B4:B8"/>
    <mergeCell ref="B9:B14"/>
    <mergeCell ref="B15:B16"/>
    <mergeCell ref="T9:U9"/>
    <mergeCell ref="V9:W9"/>
    <mergeCell ref="T10:U10"/>
    <mergeCell ref="V10:W10"/>
    <mergeCell ref="T11:U11"/>
    <mergeCell ref="V11:W11"/>
    <mergeCell ref="T12:U12"/>
    <mergeCell ref="V12:W12"/>
    <mergeCell ref="T13:U13"/>
    <mergeCell ref="V13:W13"/>
    <mergeCell ref="T14:U14"/>
    <mergeCell ref="V14:W14"/>
    <mergeCell ref="T15:U15"/>
    <mergeCell ref="V15:W15"/>
    <mergeCell ref="T16:U16"/>
    <mergeCell ref="V16:W16"/>
    <mergeCell ref="C4:C8"/>
    <mergeCell ref="C9:C10"/>
    <mergeCell ref="C11:C12"/>
    <mergeCell ref="C13:C14"/>
    <mergeCell ref="C15:C16"/>
  </mergeCells>
  <phoneticPr fontId="1" type="noConversion"/>
  <conditionalFormatting sqref="S4:S16">
    <cfRule type="containsText" dxfId="1" priority="1" operator="containsText" text="non">
      <formula>NOT(ISERROR(SEARCH("non",S4)))</formula>
    </cfRule>
    <cfRule type="containsText" dxfId="0" priority="2" operator="containsText" text="Marquage ">
      <formula>NOT(ISERROR(SEARCH("Marquage ",S4)))</formula>
    </cfRule>
  </conditionalFormatting>
  <dataValidations count="7">
    <dataValidation type="list" allowBlank="1" showInputMessage="1" showErrorMessage="1" sqref="O4:O16" xr:uid="{620892DE-F6DE-4F87-A175-E9B689549479}">
      <formula1>"1,2,3"</formula1>
    </dataValidation>
    <dataValidation type="list" allowBlank="1" showInputMessage="1" showErrorMessage="1" sqref="F4" xr:uid="{CAE67D24-49FD-4E54-8FFB-DFAA8C64E65E}">
      <formula1>INDIRECT($D$4)</formula1>
    </dataValidation>
    <dataValidation type="list" allowBlank="1" showInputMessage="1" showErrorMessage="1" sqref="L4:L16" xr:uid="{704AAC67-21DA-4ACF-B938-44586FD5CE91}">
      <formula1>"0,1,2,3,4,5,6,7,8,9,10"</formula1>
    </dataValidation>
    <dataValidation type="list" allowBlank="1" showInputMessage="1" showErrorMessage="1" sqref="P4:P16" xr:uid="{89590C23-F9DD-4155-8289-702E3EE83E1F}">
      <formula1>"IP 5X, IP 6X"</formula1>
    </dataValidation>
    <dataValidation type="list" allowBlank="1" showInputMessage="1" showErrorMessage="1" sqref="N4:N16" xr:uid="{A805951F-1835-46C7-A8AD-2061593F7615}">
      <formula1>"IIA , IIB , IIC , IIIA , IIIB , IIIC "</formula1>
    </dataValidation>
    <dataValidation type="list" allowBlank="1" showInputMessage="1" showErrorMessage="1" sqref="D4:D16" xr:uid="{0EB731A7-430B-4AEE-BF59-178E4B91D9ED}">
      <formula1>"G,D"</formula1>
    </dataValidation>
    <dataValidation type="list" allowBlank="1" showInputMessage="1" showErrorMessage="1" sqref="F5:F16" xr:uid="{622261D6-3636-4427-99FE-47BED2226F67}">
      <formula1>INDIRECT($D$5)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F7A577B-72E0-4E5D-8E52-92D5B1471664}">
          <x14:formula1>
            <xm:f>Feuil2!$B$5:$B$10</xm:f>
          </x14:formula1>
          <xm:sqref>E4:E16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51D03-FB9C-47C4-B8DC-B1357EF42856}">
  <dimension ref="G1:V3"/>
  <sheetViews>
    <sheetView workbookViewId="0">
      <selection activeCell="F10" sqref="F10"/>
    </sheetView>
  </sheetViews>
  <sheetFormatPr baseColWidth="10" defaultRowHeight="15" x14ac:dyDescent="0.25"/>
  <cols>
    <col min="1" max="4" width="11.42578125" style="2"/>
    <col min="5" max="5" width="20.7109375" style="2" bestFit="1" customWidth="1"/>
    <col min="6" max="7" width="11.42578125" style="2"/>
    <col min="8" max="8" width="22.85546875" style="2" bestFit="1" customWidth="1"/>
    <col min="9" max="9" width="22.85546875" style="2" customWidth="1"/>
    <col min="10" max="10" width="11.42578125" style="2"/>
    <col min="11" max="11" width="23.85546875" style="2" bestFit="1" customWidth="1"/>
    <col min="12" max="12" width="11.42578125" style="2" customWidth="1"/>
    <col min="13" max="13" width="9" style="2" customWidth="1"/>
    <col min="14" max="14" width="28" bestFit="1" customWidth="1"/>
    <col min="15" max="15" width="15.140625" style="2" bestFit="1" customWidth="1"/>
    <col min="16" max="17" width="11.42578125" style="2"/>
    <col min="18" max="18" width="22.85546875" style="2" bestFit="1" customWidth="1"/>
    <col min="19" max="20" width="11.42578125" style="2"/>
    <col min="21" max="21" width="19" style="2" customWidth="1"/>
    <col min="22" max="16384" width="11.42578125" style="2"/>
  </cols>
  <sheetData>
    <row r="1" spans="7:22" ht="15.75" thickBot="1" x14ac:dyDescent="0.3">
      <c r="G1" s="77" t="s">
        <v>123</v>
      </c>
      <c r="H1" s="78"/>
      <c r="I1" s="78"/>
      <c r="J1" s="78"/>
      <c r="K1" s="78"/>
      <c r="L1" s="78"/>
      <c r="M1" s="79"/>
      <c r="N1" s="80" t="s">
        <v>139</v>
      </c>
      <c r="O1" s="1"/>
      <c r="P1" s="1"/>
      <c r="Q1" s="1"/>
      <c r="R1" s="1"/>
      <c r="S1" s="1"/>
      <c r="T1" s="1"/>
      <c r="U1" s="1"/>
      <c r="V1" s="1"/>
    </row>
    <row r="2" spans="7:22" ht="15.75" thickBot="1" x14ac:dyDescent="0.3">
      <c r="G2" s="12"/>
      <c r="H2" s="13" t="s">
        <v>88</v>
      </c>
      <c r="I2" s="13" t="s">
        <v>61</v>
      </c>
      <c r="J2" s="13" t="s">
        <v>121</v>
      </c>
      <c r="K2" s="14" t="s">
        <v>0</v>
      </c>
      <c r="L2" s="14" t="s">
        <v>122</v>
      </c>
      <c r="M2" s="15" t="s">
        <v>93</v>
      </c>
      <c r="N2" s="80"/>
      <c r="T2" s="3"/>
    </row>
    <row r="3" spans="7:22" ht="15.75" thickBot="1" x14ac:dyDescent="0.3">
      <c r="G3" s="8" t="s">
        <v>130</v>
      </c>
      <c r="H3" s="7" t="str" cm="1">
        <f t="array" ref="H3">_xlfn.IFS(Principale!E4=0,"i"&amp;" ou m",Principale!E4=1, " d/e/i/p/m/o/q/",Principale!E4=2,"d/e/i/p/m/o/q/n/",Principale!E4=20,"i/m/t",Principale!E4=21,"i/m/t",Principale!E4=22,"i/m/t")</f>
        <v xml:space="preserve"> d/e/i/p/m/o/q/</v>
      </c>
      <c r="I3" s="9" t="str">
        <f>IF(Principale!E4=0,"a",IF(Principale!E4=20,"a",IF(Principale!E4=1,"b",IF(Principale!E4=21,"b",IF(Principale!E4=2,"c",IF(Principale!E4=22,"c"))))))</f>
        <v>b</v>
      </c>
      <c r="J3" s="9" t="str">
        <f>VLOOKUP(Principale!F4,Gaz!A4:E46,5,0)</f>
        <v xml:space="preserve">IIA </v>
      </c>
      <c r="K3" s="9" t="str">
        <f>VLOOKUP(Principale!F4,Gaz!A4:E46,3,0)</f>
        <v>T2</v>
      </c>
      <c r="L3" s="9" t="str">
        <f>Principale!D4</f>
        <v>G</v>
      </c>
      <c r="M3" s="10" t="str">
        <f>I3</f>
        <v>b</v>
      </c>
      <c r="N3" s="16" t="str">
        <f>G3&amp;H3&amp; " " &amp;I3&amp;" " &amp;J3&amp;K3&amp;" "&amp;L3&amp;M3</f>
        <v>Ex  d/e/i/p/m/o/q/ b IIA T2 Gb</v>
      </c>
    </row>
  </sheetData>
  <mergeCells count="2">
    <mergeCell ref="G1:M1"/>
    <mergeCell ref="N1:N2"/>
  </mergeCells>
  <dataValidations disablePrompts="1" count="2">
    <dataValidation type="list" allowBlank="1" showInputMessage="1" showErrorMessage="1" sqref="T3" xr:uid="{016DCF94-ACB1-4064-BF3B-79E54EF23D7A}">
      <formula1>"I,II"</formula1>
    </dataValidation>
    <dataValidation type="list" allowBlank="1" showInputMessage="1" showErrorMessage="1" sqref="P3 V3" xr:uid="{290BB5DB-2285-4404-9E93-8A7372C5E3BE}">
      <formula1>"D,G"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8860B-471C-4630-80A3-3A3BBFE2EF78}">
  <dimension ref="A4:F21"/>
  <sheetViews>
    <sheetView workbookViewId="0">
      <selection activeCell="E10" sqref="E10"/>
    </sheetView>
  </sheetViews>
  <sheetFormatPr baseColWidth="10" defaultRowHeight="15" x14ac:dyDescent="0.25"/>
  <cols>
    <col min="1" max="1" width="27.42578125" style="2" bestFit="1" customWidth="1"/>
    <col min="2" max="2" width="25.140625" style="2" bestFit="1" customWidth="1"/>
    <col min="3" max="3" width="21.28515625" style="2" bestFit="1" customWidth="1"/>
    <col min="4" max="4" width="11.42578125" style="2"/>
    <col min="5" max="6" width="21.7109375" style="2" bestFit="1" customWidth="1"/>
    <col min="7" max="7" width="15.42578125" style="2" customWidth="1"/>
    <col min="8" max="16384" width="11.42578125" style="2"/>
  </cols>
  <sheetData>
    <row r="4" spans="1:6" ht="15.75" thickBot="1" x14ac:dyDescent="0.3">
      <c r="A4" s="2" t="s">
        <v>55</v>
      </c>
      <c r="B4" s="2" t="s">
        <v>71</v>
      </c>
      <c r="C4" s="2" t="s">
        <v>56</v>
      </c>
    </row>
    <row r="5" spans="1:6" x14ac:dyDescent="0.25">
      <c r="A5" s="82" t="s">
        <v>57</v>
      </c>
      <c r="B5" s="4">
        <v>0</v>
      </c>
      <c r="C5" s="2">
        <v>1</v>
      </c>
    </row>
    <row r="6" spans="1:6" ht="15.75" thickBot="1" x14ac:dyDescent="0.3">
      <c r="A6" s="83"/>
      <c r="B6" s="5">
        <v>20</v>
      </c>
      <c r="C6" s="2">
        <v>1</v>
      </c>
    </row>
    <row r="7" spans="1:6" x14ac:dyDescent="0.25">
      <c r="A7" s="82" t="s">
        <v>58</v>
      </c>
      <c r="B7" s="4">
        <v>1</v>
      </c>
      <c r="C7" s="21">
        <v>2</v>
      </c>
    </row>
    <row r="8" spans="1:6" ht="15.75" thickBot="1" x14ac:dyDescent="0.3">
      <c r="A8" s="83"/>
      <c r="B8" s="5">
        <v>21</v>
      </c>
      <c r="C8" s="21">
        <v>2</v>
      </c>
    </row>
    <row r="9" spans="1:6" x14ac:dyDescent="0.25">
      <c r="A9" s="82" t="s">
        <v>59</v>
      </c>
      <c r="B9" s="4">
        <v>2</v>
      </c>
      <c r="C9" s="21">
        <v>3</v>
      </c>
    </row>
    <row r="10" spans="1:6" ht="15.75" thickBot="1" x14ac:dyDescent="0.3">
      <c r="A10" s="83"/>
      <c r="B10" s="5">
        <v>22</v>
      </c>
      <c r="C10" s="21">
        <v>3</v>
      </c>
    </row>
    <row r="14" spans="1:6" x14ac:dyDescent="0.25">
      <c r="B14" s="2" t="s">
        <v>88</v>
      </c>
      <c r="C14" s="2" t="s">
        <v>89</v>
      </c>
      <c r="D14" s="2" t="s">
        <v>115</v>
      </c>
      <c r="E14" s="2" t="s">
        <v>119</v>
      </c>
      <c r="F14" s="2" t="s">
        <v>120</v>
      </c>
    </row>
    <row r="15" spans="1:6" x14ac:dyDescent="0.25">
      <c r="A15" s="81" t="s">
        <v>105</v>
      </c>
      <c r="B15" s="3" t="s">
        <v>91</v>
      </c>
      <c r="C15" s="2" t="s">
        <v>108</v>
      </c>
      <c r="D15" s="2" t="s">
        <v>116</v>
      </c>
      <c r="E15" s="2" t="s">
        <v>117</v>
      </c>
      <c r="F15" s="2" t="s">
        <v>118</v>
      </c>
    </row>
    <row r="16" spans="1:6" x14ac:dyDescent="0.25">
      <c r="A16" s="81"/>
      <c r="B16" s="2" t="s">
        <v>101</v>
      </c>
      <c r="C16" s="2" t="s">
        <v>109</v>
      </c>
      <c r="D16" s="2" t="s">
        <v>116</v>
      </c>
      <c r="E16" s="2" t="s">
        <v>117</v>
      </c>
      <c r="F16" s="2" t="s">
        <v>118</v>
      </c>
    </row>
    <row r="17" spans="1:6" x14ac:dyDescent="0.25">
      <c r="A17" s="81"/>
      <c r="B17" s="2" t="s">
        <v>102</v>
      </c>
      <c r="C17" s="2" t="s">
        <v>110</v>
      </c>
      <c r="D17" s="2" t="s">
        <v>116</v>
      </c>
      <c r="E17" s="2" t="s">
        <v>117</v>
      </c>
      <c r="F17" s="2" t="s">
        <v>118</v>
      </c>
    </row>
    <row r="18" spans="1:6" x14ac:dyDescent="0.25">
      <c r="A18" s="81" t="s">
        <v>106</v>
      </c>
      <c r="B18" s="2" t="s">
        <v>103</v>
      </c>
      <c r="C18" s="2" t="s">
        <v>111</v>
      </c>
      <c r="D18" s="2" t="s">
        <v>116</v>
      </c>
      <c r="E18" s="2" t="s">
        <v>117</v>
      </c>
      <c r="F18" s="2" t="s">
        <v>118</v>
      </c>
    </row>
    <row r="19" spans="1:6" x14ac:dyDescent="0.25">
      <c r="A19" s="81"/>
      <c r="B19" s="2" t="s">
        <v>104</v>
      </c>
      <c r="C19" s="2" t="s">
        <v>112</v>
      </c>
      <c r="D19" s="2" t="s">
        <v>116</v>
      </c>
      <c r="E19" s="2" t="s">
        <v>117</v>
      </c>
      <c r="F19" s="2" t="s">
        <v>118</v>
      </c>
    </row>
    <row r="20" spans="1:6" x14ac:dyDescent="0.25">
      <c r="A20" s="81" t="s">
        <v>107</v>
      </c>
      <c r="B20" s="3" t="s">
        <v>90</v>
      </c>
      <c r="C20" s="2" t="s">
        <v>113</v>
      </c>
      <c r="D20" s="2" t="s">
        <v>116</v>
      </c>
      <c r="E20" s="2" t="s">
        <v>117</v>
      </c>
      <c r="F20" s="2" t="s">
        <v>118</v>
      </c>
    </row>
    <row r="21" spans="1:6" ht="30" x14ac:dyDescent="0.25">
      <c r="A21" s="81"/>
      <c r="B21" s="3" t="s">
        <v>92</v>
      </c>
      <c r="C21" s="2" t="s">
        <v>114</v>
      </c>
      <c r="D21" s="2" t="s">
        <v>116</v>
      </c>
      <c r="E21" s="2" t="s">
        <v>117</v>
      </c>
      <c r="F21" s="2" t="s">
        <v>118</v>
      </c>
    </row>
  </sheetData>
  <mergeCells count="6">
    <mergeCell ref="A20:A21"/>
    <mergeCell ref="A5:A6"/>
    <mergeCell ref="A7:A8"/>
    <mergeCell ref="A9:A10"/>
    <mergeCell ref="A15:A17"/>
    <mergeCell ref="A18:A19"/>
  </mergeCells>
  <phoneticPr fontId="1" type="noConversion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DCD2F-7316-4005-A662-ACF380328031}">
  <dimension ref="A2:I46"/>
  <sheetViews>
    <sheetView workbookViewId="0">
      <selection activeCell="H25" sqref="H25"/>
    </sheetView>
  </sheetViews>
  <sheetFormatPr baseColWidth="10" defaultRowHeight="15" x14ac:dyDescent="0.25"/>
  <cols>
    <col min="1" max="1" width="27.42578125" style="2" bestFit="1" customWidth="1"/>
    <col min="2" max="2" width="18.5703125" style="2" customWidth="1"/>
    <col min="3" max="3" width="12.28515625" style="2" bestFit="1" customWidth="1"/>
    <col min="4" max="7" width="11.42578125" style="2"/>
    <col min="8" max="8" width="21.7109375" style="2" bestFit="1" customWidth="1"/>
    <col min="9" max="9" width="19.5703125" style="2" customWidth="1"/>
    <col min="10" max="16384" width="11.42578125" style="2"/>
  </cols>
  <sheetData>
    <row r="2" spans="1:9" x14ac:dyDescent="0.25">
      <c r="A2" s="2" t="s">
        <v>8</v>
      </c>
    </row>
    <row r="3" spans="1:9" ht="32.25" customHeight="1" x14ac:dyDescent="0.25">
      <c r="A3" s="6" t="s">
        <v>85</v>
      </c>
      <c r="B3" s="3" t="s">
        <v>50</v>
      </c>
      <c r="C3" s="3" t="s">
        <v>52</v>
      </c>
      <c r="D3" s="2" t="s">
        <v>54</v>
      </c>
      <c r="H3" s="2" t="s">
        <v>0</v>
      </c>
      <c r="I3" s="3" t="s">
        <v>6</v>
      </c>
    </row>
    <row r="4" spans="1:9" x14ac:dyDescent="0.25">
      <c r="A4" s="2" t="s">
        <v>7</v>
      </c>
      <c r="B4" s="2">
        <v>380</v>
      </c>
      <c r="C4" s="2" t="s">
        <v>2</v>
      </c>
      <c r="D4" s="2" t="s">
        <v>98</v>
      </c>
      <c r="E4" s="11" t="s">
        <v>131</v>
      </c>
      <c r="H4" s="2" t="s">
        <v>124</v>
      </c>
      <c r="I4" s="2">
        <v>450</v>
      </c>
    </row>
    <row r="5" spans="1:9" x14ac:dyDescent="0.25">
      <c r="A5" s="2" t="s">
        <v>158</v>
      </c>
      <c r="B5" s="2">
        <v>427</v>
      </c>
      <c r="C5" s="2" t="s">
        <v>2</v>
      </c>
      <c r="D5" s="2" t="s">
        <v>98</v>
      </c>
      <c r="E5" s="11" t="s">
        <v>132</v>
      </c>
      <c r="H5" s="2" t="s">
        <v>125</v>
      </c>
      <c r="I5" s="2">
        <v>300</v>
      </c>
    </row>
    <row r="6" spans="1:9" x14ac:dyDescent="0.25">
      <c r="A6" s="2" t="s">
        <v>10</v>
      </c>
      <c r="B6" s="2">
        <v>465</v>
      </c>
      <c r="C6" s="2" t="s">
        <v>1</v>
      </c>
      <c r="D6" s="2" t="s">
        <v>98</v>
      </c>
      <c r="E6" s="11" t="s">
        <v>132</v>
      </c>
      <c r="H6" s="2" t="s">
        <v>126</v>
      </c>
      <c r="I6" s="2">
        <v>200</v>
      </c>
    </row>
    <row r="7" spans="1:9" x14ac:dyDescent="0.25">
      <c r="A7" s="2" t="s">
        <v>11</v>
      </c>
      <c r="B7" s="2">
        <v>305</v>
      </c>
      <c r="C7" s="2" t="s">
        <v>2</v>
      </c>
      <c r="D7" s="2" t="s">
        <v>98</v>
      </c>
      <c r="E7" s="11" t="s">
        <v>133</v>
      </c>
      <c r="H7" s="2" t="s">
        <v>127</v>
      </c>
      <c r="I7" s="2">
        <v>135</v>
      </c>
    </row>
    <row r="8" spans="1:9" x14ac:dyDescent="0.25">
      <c r="A8" s="2" t="s">
        <v>12</v>
      </c>
      <c r="B8" s="2">
        <v>464</v>
      </c>
      <c r="C8" s="2" t="s">
        <v>1</v>
      </c>
      <c r="D8" s="2" t="s">
        <v>98</v>
      </c>
      <c r="E8" s="11" t="s">
        <v>134</v>
      </c>
      <c r="H8" s="2" t="s">
        <v>128</v>
      </c>
      <c r="I8" s="2">
        <v>100</v>
      </c>
    </row>
    <row r="9" spans="1:9" x14ac:dyDescent="0.25">
      <c r="A9" s="2" t="s">
        <v>13</v>
      </c>
      <c r="B9" s="2">
        <v>360</v>
      </c>
      <c r="C9" s="2" t="s">
        <v>2</v>
      </c>
      <c r="D9" s="2" t="s">
        <v>98</v>
      </c>
      <c r="E9" s="11" t="s">
        <v>135</v>
      </c>
      <c r="H9" s="2" t="s">
        <v>129</v>
      </c>
      <c r="I9" s="2">
        <v>85</v>
      </c>
    </row>
    <row r="10" spans="1:9" x14ac:dyDescent="0.25">
      <c r="A10" s="2" t="s">
        <v>14</v>
      </c>
      <c r="B10" s="2">
        <v>270</v>
      </c>
      <c r="C10" s="2" t="s">
        <v>3</v>
      </c>
      <c r="D10" s="2" t="s">
        <v>98</v>
      </c>
      <c r="E10" s="11" t="s">
        <v>135</v>
      </c>
    </row>
    <row r="11" spans="1:9" x14ac:dyDescent="0.25">
      <c r="A11" s="2" t="s">
        <v>15</v>
      </c>
      <c r="B11" s="2">
        <v>405</v>
      </c>
      <c r="C11" s="2" t="s">
        <v>2</v>
      </c>
      <c r="D11" s="2" t="s">
        <v>98</v>
      </c>
      <c r="E11" s="11" t="s">
        <v>135</v>
      </c>
    </row>
    <row r="12" spans="1:9" x14ac:dyDescent="0.25">
      <c r="A12" s="2" t="s">
        <v>16</v>
      </c>
      <c r="B12" s="2">
        <v>425</v>
      </c>
      <c r="C12" s="2" t="s">
        <v>2</v>
      </c>
      <c r="D12" s="2" t="s">
        <v>98</v>
      </c>
      <c r="E12" s="11" t="s">
        <v>137</v>
      </c>
    </row>
    <row r="13" spans="1:9" x14ac:dyDescent="0.25">
      <c r="A13" s="2" t="s">
        <v>17</v>
      </c>
      <c r="B13" s="2">
        <v>140</v>
      </c>
      <c r="C13" s="2" t="s">
        <v>4</v>
      </c>
      <c r="D13" s="2" t="s">
        <v>98</v>
      </c>
      <c r="E13" s="11" t="s">
        <v>132</v>
      </c>
    </row>
    <row r="14" spans="1:9" x14ac:dyDescent="0.25">
      <c r="A14" s="2" t="s">
        <v>18</v>
      </c>
      <c r="B14" s="2">
        <v>630</v>
      </c>
      <c r="C14" s="2" t="s">
        <v>1</v>
      </c>
      <c r="D14" s="2" t="s">
        <v>98</v>
      </c>
      <c r="E14" s="11" t="s">
        <v>132</v>
      </c>
    </row>
    <row r="15" spans="1:9" x14ac:dyDescent="0.25">
      <c r="A15" s="2" t="s">
        <v>19</v>
      </c>
      <c r="B15" s="2">
        <v>316</v>
      </c>
      <c r="C15" s="2" t="s">
        <v>2</v>
      </c>
      <c r="D15" s="2" t="s">
        <v>98</v>
      </c>
      <c r="E15" s="11" t="s">
        <v>132</v>
      </c>
    </row>
    <row r="16" spans="1:9" x14ac:dyDescent="0.25">
      <c r="A16" s="2" t="s">
        <v>20</v>
      </c>
      <c r="B16" s="2">
        <v>498</v>
      </c>
      <c r="C16" s="2" t="s">
        <v>1</v>
      </c>
      <c r="D16" s="2" t="s">
        <v>98</v>
      </c>
      <c r="E16" s="11" t="s">
        <v>132</v>
      </c>
    </row>
    <row r="17" spans="1:5" x14ac:dyDescent="0.25">
      <c r="A17" s="2" t="s">
        <v>21</v>
      </c>
      <c r="B17" s="2">
        <v>365</v>
      </c>
      <c r="C17" s="2" t="s">
        <v>2</v>
      </c>
      <c r="D17" s="2" t="s">
        <v>98</v>
      </c>
      <c r="E17" s="11" t="s">
        <v>132</v>
      </c>
    </row>
    <row r="18" spans="1:5" x14ac:dyDescent="0.25">
      <c r="A18" s="2" t="s">
        <v>22</v>
      </c>
      <c r="B18" s="2">
        <v>343</v>
      </c>
      <c r="C18" s="2" t="s">
        <v>2</v>
      </c>
      <c r="D18" s="2" t="s">
        <v>98</v>
      </c>
      <c r="E18" s="11" t="s">
        <v>132</v>
      </c>
    </row>
    <row r="19" spans="1:5" x14ac:dyDescent="0.25">
      <c r="A19" s="2" t="s">
        <v>23</v>
      </c>
      <c r="B19" s="2">
        <v>510</v>
      </c>
      <c r="C19" s="2" t="s">
        <v>1</v>
      </c>
      <c r="D19" s="2" t="s">
        <v>98</v>
      </c>
      <c r="E19" s="11" t="s">
        <v>132</v>
      </c>
    </row>
    <row r="20" spans="1:5" x14ac:dyDescent="0.25">
      <c r="A20" s="2" t="s">
        <v>24</v>
      </c>
      <c r="B20" s="2">
        <v>625</v>
      </c>
      <c r="C20" s="2" t="s">
        <v>1</v>
      </c>
      <c r="D20" s="2" t="s">
        <v>98</v>
      </c>
      <c r="E20" s="11" t="s">
        <v>132</v>
      </c>
    </row>
    <row r="21" spans="1:5" x14ac:dyDescent="0.25">
      <c r="A21" s="2" t="s">
        <v>25</v>
      </c>
      <c r="B21" s="2">
        <v>420</v>
      </c>
      <c r="C21" s="2" t="s">
        <v>2</v>
      </c>
      <c r="D21" s="2" t="s">
        <v>98</v>
      </c>
      <c r="E21" s="11" t="s">
        <v>132</v>
      </c>
    </row>
    <row r="22" spans="1:5" x14ac:dyDescent="0.25">
      <c r="A22" s="2" t="s">
        <v>26</v>
      </c>
      <c r="B22" s="2">
        <v>460</v>
      </c>
      <c r="C22" s="2" t="s">
        <v>1</v>
      </c>
      <c r="D22" s="2" t="s">
        <v>98</v>
      </c>
      <c r="E22" s="11" t="s">
        <v>132</v>
      </c>
    </row>
    <row r="23" spans="1:5" x14ac:dyDescent="0.25">
      <c r="A23" s="2" t="s">
        <v>9</v>
      </c>
      <c r="B23" s="2" t="s">
        <v>51</v>
      </c>
      <c r="C23" s="2" t="s">
        <v>3</v>
      </c>
      <c r="D23" s="2" t="s">
        <v>98</v>
      </c>
      <c r="E23" s="11" t="s">
        <v>132</v>
      </c>
    </row>
    <row r="24" spans="1:5" x14ac:dyDescent="0.25">
      <c r="A24" s="2" t="s">
        <v>27</v>
      </c>
      <c r="B24" s="2" t="s">
        <v>51</v>
      </c>
      <c r="C24" s="2" t="s">
        <v>3</v>
      </c>
      <c r="D24" s="2" t="s">
        <v>98</v>
      </c>
      <c r="E24" s="11" t="s">
        <v>132</v>
      </c>
    </row>
    <row r="25" spans="1:5" ht="30" x14ac:dyDescent="0.25">
      <c r="A25" s="3" t="s">
        <v>28</v>
      </c>
      <c r="B25" s="2">
        <v>472</v>
      </c>
      <c r="C25" s="2" t="s">
        <v>53</v>
      </c>
      <c r="D25" s="2" t="s">
        <v>98</v>
      </c>
      <c r="E25" s="11" t="s">
        <v>132</v>
      </c>
    </row>
    <row r="26" spans="1:5" x14ac:dyDescent="0.25">
      <c r="A26" s="2" t="s">
        <v>29</v>
      </c>
      <c r="B26" s="2">
        <v>180</v>
      </c>
      <c r="C26" s="2" t="s">
        <v>4</v>
      </c>
      <c r="D26" s="2" t="s">
        <v>98</v>
      </c>
      <c r="E26" s="11" t="s">
        <v>132</v>
      </c>
    </row>
    <row r="27" spans="1:5" x14ac:dyDescent="0.25">
      <c r="A27" s="2" t="s">
        <v>30</v>
      </c>
      <c r="B27" s="2">
        <v>425</v>
      </c>
      <c r="C27" s="2" t="s">
        <v>2</v>
      </c>
      <c r="D27" s="2" t="s">
        <v>98</v>
      </c>
      <c r="E27" s="11" t="s">
        <v>135</v>
      </c>
    </row>
    <row r="28" spans="1:5" x14ac:dyDescent="0.25">
      <c r="A28" s="2" t="s">
        <v>31</v>
      </c>
      <c r="B28" s="2">
        <v>235</v>
      </c>
      <c r="C28" s="2" t="s">
        <v>3</v>
      </c>
      <c r="D28" s="2" t="s">
        <v>98</v>
      </c>
      <c r="E28" s="11" t="s">
        <v>135</v>
      </c>
    </row>
    <row r="29" spans="1:5" x14ac:dyDescent="0.25">
      <c r="A29" s="2" t="s">
        <v>32</v>
      </c>
      <c r="B29" s="2" t="s">
        <v>51</v>
      </c>
      <c r="C29" s="2" t="s">
        <v>3</v>
      </c>
      <c r="D29" s="2" t="s">
        <v>98</v>
      </c>
      <c r="E29" s="11" t="s">
        <v>135</v>
      </c>
    </row>
    <row r="30" spans="1:5" ht="30" x14ac:dyDescent="0.25">
      <c r="A30" s="3" t="s">
        <v>33</v>
      </c>
      <c r="B30" s="2" t="s">
        <v>51</v>
      </c>
      <c r="C30" s="2" t="s">
        <v>3</v>
      </c>
      <c r="D30" s="2" t="s">
        <v>98</v>
      </c>
      <c r="E30" s="11" t="s">
        <v>132</v>
      </c>
    </row>
    <row r="31" spans="1:5" ht="30" x14ac:dyDescent="0.25">
      <c r="A31" s="3" t="s">
        <v>34</v>
      </c>
      <c r="B31" s="2" t="s">
        <v>51</v>
      </c>
      <c r="C31" s="2" t="s">
        <v>3</v>
      </c>
      <c r="D31" s="2" t="s">
        <v>98</v>
      </c>
      <c r="E31" s="11" t="s">
        <v>132</v>
      </c>
    </row>
    <row r="32" spans="1:5" x14ac:dyDescent="0.25">
      <c r="A32" s="2" t="s">
        <v>35</v>
      </c>
      <c r="B32" s="2">
        <v>560</v>
      </c>
      <c r="C32" s="2" t="s">
        <v>1</v>
      </c>
      <c r="D32" s="2" t="s">
        <v>98</v>
      </c>
      <c r="E32" s="11" t="s">
        <v>132</v>
      </c>
    </row>
    <row r="33" spans="1:5" x14ac:dyDescent="0.25">
      <c r="A33" s="2" t="s">
        <v>36</v>
      </c>
      <c r="B33" s="2" t="s">
        <v>51</v>
      </c>
      <c r="C33" s="2" t="s">
        <v>3</v>
      </c>
      <c r="D33" s="2" t="s">
        <v>98</v>
      </c>
      <c r="E33" s="11" t="s">
        <v>135</v>
      </c>
    </row>
    <row r="34" spans="1:5" x14ac:dyDescent="0.25">
      <c r="A34" s="2" t="s">
        <v>37</v>
      </c>
      <c r="B34" s="2">
        <v>225</v>
      </c>
      <c r="C34" s="2" t="s">
        <v>3</v>
      </c>
      <c r="D34" s="2" t="s">
        <v>98</v>
      </c>
      <c r="E34" s="11" t="s">
        <v>132</v>
      </c>
    </row>
    <row r="35" spans="1:5" x14ac:dyDescent="0.25">
      <c r="A35" s="2" t="s">
        <v>38</v>
      </c>
      <c r="B35" s="2">
        <v>560</v>
      </c>
      <c r="C35" s="2" t="s">
        <v>1</v>
      </c>
      <c r="D35" s="2" t="s">
        <v>98</v>
      </c>
      <c r="E35" s="11" t="s">
        <v>132</v>
      </c>
    </row>
    <row r="36" spans="1:5" x14ac:dyDescent="0.25">
      <c r="A36" s="3" t="s">
        <v>39</v>
      </c>
      <c r="B36" s="2" t="s">
        <v>51</v>
      </c>
      <c r="C36" s="2" t="s">
        <v>3</v>
      </c>
      <c r="D36" s="2" t="s">
        <v>98</v>
      </c>
      <c r="E36" s="11" t="s">
        <v>136</v>
      </c>
    </row>
    <row r="37" spans="1:5" x14ac:dyDescent="0.25">
      <c r="A37" s="2" t="s">
        <v>40</v>
      </c>
      <c r="B37" s="2">
        <v>537</v>
      </c>
      <c r="C37" s="2" t="s">
        <v>1</v>
      </c>
      <c r="D37" s="2" t="s">
        <v>98</v>
      </c>
      <c r="E37" s="11" t="s">
        <v>132</v>
      </c>
    </row>
    <row r="38" spans="1:5" x14ac:dyDescent="0.25">
      <c r="A38" s="2" t="s">
        <v>41</v>
      </c>
      <c r="B38" s="2">
        <v>385</v>
      </c>
      <c r="C38" s="2" t="s">
        <v>2</v>
      </c>
      <c r="D38" s="2" t="s">
        <v>98</v>
      </c>
      <c r="E38" s="11" t="s">
        <v>132</v>
      </c>
    </row>
    <row r="39" spans="1:5" x14ac:dyDescent="0.25">
      <c r="A39" s="2" t="s">
        <v>42</v>
      </c>
      <c r="B39" s="2">
        <v>520</v>
      </c>
      <c r="C39" s="2" t="s">
        <v>1</v>
      </c>
      <c r="D39" s="2" t="s">
        <v>98</v>
      </c>
      <c r="E39" s="11" t="s">
        <v>132</v>
      </c>
    </row>
    <row r="40" spans="1:5" x14ac:dyDescent="0.25">
      <c r="A40" s="2" t="s">
        <v>43</v>
      </c>
      <c r="B40" s="2">
        <v>440</v>
      </c>
      <c r="C40" s="2" t="s">
        <v>2</v>
      </c>
      <c r="D40" s="2" t="s">
        <v>98</v>
      </c>
      <c r="E40" s="11" t="s">
        <v>135</v>
      </c>
    </row>
    <row r="41" spans="1:5" x14ac:dyDescent="0.25">
      <c r="A41" s="2" t="s">
        <v>44</v>
      </c>
      <c r="B41" s="2">
        <v>605</v>
      </c>
      <c r="C41" s="2" t="s">
        <v>1</v>
      </c>
      <c r="D41" s="2" t="s">
        <v>98</v>
      </c>
      <c r="E41" s="11" t="s">
        <v>135</v>
      </c>
    </row>
    <row r="42" spans="1:5" x14ac:dyDescent="0.25">
      <c r="A42" s="2" t="s">
        <v>45</v>
      </c>
      <c r="B42" s="2">
        <v>595</v>
      </c>
      <c r="C42" s="2" t="s">
        <v>1</v>
      </c>
      <c r="D42" s="2" t="s">
        <v>98</v>
      </c>
      <c r="E42" s="11" t="s">
        <v>132</v>
      </c>
    </row>
    <row r="43" spans="1:5" x14ac:dyDescent="0.25">
      <c r="A43" s="2" t="s">
        <v>46</v>
      </c>
      <c r="B43" s="2">
        <v>450</v>
      </c>
      <c r="C43" s="2" t="s">
        <v>2</v>
      </c>
      <c r="D43" s="2" t="s">
        <v>98</v>
      </c>
      <c r="E43" s="11" t="s">
        <v>132</v>
      </c>
    </row>
    <row r="44" spans="1:5" x14ac:dyDescent="0.25">
      <c r="A44" s="2" t="s">
        <v>47</v>
      </c>
      <c r="B44" s="2">
        <v>95</v>
      </c>
      <c r="C44" s="2" t="s">
        <v>5</v>
      </c>
      <c r="D44" s="2" t="s">
        <v>98</v>
      </c>
      <c r="E44" s="11" t="s">
        <v>136</v>
      </c>
    </row>
    <row r="45" spans="1:5" ht="30" x14ac:dyDescent="0.25">
      <c r="A45" s="3" t="s">
        <v>48</v>
      </c>
      <c r="B45" s="2">
        <v>425</v>
      </c>
      <c r="C45" s="2" t="s">
        <v>2</v>
      </c>
      <c r="D45" s="2" t="s">
        <v>98</v>
      </c>
      <c r="E45" s="11" t="s">
        <v>135</v>
      </c>
    </row>
    <row r="46" spans="1:5" x14ac:dyDescent="0.25">
      <c r="A46" s="2" t="s">
        <v>49</v>
      </c>
      <c r="B46" s="2">
        <v>482</v>
      </c>
      <c r="C46" s="2" t="s">
        <v>1</v>
      </c>
      <c r="D46" s="2" t="s">
        <v>98</v>
      </c>
      <c r="E46" s="11" t="s">
        <v>132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7BFC2-61CD-46D5-B659-C084B92FF15B}">
  <dimension ref="A2:F11"/>
  <sheetViews>
    <sheetView workbookViewId="0">
      <selection activeCell="C23" sqref="C23"/>
    </sheetView>
  </sheetViews>
  <sheetFormatPr baseColWidth="10" defaultRowHeight="15" x14ac:dyDescent="0.25"/>
  <cols>
    <col min="1" max="1" width="11.42578125" style="2"/>
    <col min="2" max="2" width="12.85546875" style="2" bestFit="1" customWidth="1"/>
    <col min="3" max="3" width="12.7109375" customWidth="1"/>
  </cols>
  <sheetData>
    <row r="2" spans="1:6" x14ac:dyDescent="0.25">
      <c r="A2" s="2" t="s">
        <v>64</v>
      </c>
    </row>
    <row r="3" spans="1:6" ht="30" x14ac:dyDescent="0.25">
      <c r="A3" s="6" t="s">
        <v>86</v>
      </c>
      <c r="B3" s="22" t="s">
        <v>50</v>
      </c>
      <c r="C3" s="22" t="s">
        <v>52</v>
      </c>
      <c r="D3" s="2" t="s">
        <v>54</v>
      </c>
      <c r="E3" s="2"/>
    </row>
    <row r="4" spans="1:6" x14ac:dyDescent="0.25">
      <c r="A4" s="2" t="s">
        <v>65</v>
      </c>
      <c r="B4" s="32">
        <v>12</v>
      </c>
      <c r="C4" s="33" t="s">
        <v>2</v>
      </c>
      <c r="D4" t="s">
        <v>163</v>
      </c>
      <c r="E4" t="s">
        <v>161</v>
      </c>
      <c r="F4" s="33"/>
    </row>
    <row r="5" spans="1:6" x14ac:dyDescent="0.25">
      <c r="A5" s="2" t="s">
        <v>66</v>
      </c>
      <c r="B5" s="32">
        <v>4</v>
      </c>
      <c r="C5" s="33" t="s">
        <v>2</v>
      </c>
      <c r="D5" t="s">
        <v>163</v>
      </c>
      <c r="E5" t="s">
        <v>162</v>
      </c>
      <c r="F5" s="33"/>
    </row>
    <row r="6" spans="1:6" x14ac:dyDescent="0.25">
      <c r="A6" s="2" t="s">
        <v>67</v>
      </c>
      <c r="B6" s="32">
        <v>66</v>
      </c>
      <c r="C6" s="33" t="s">
        <v>1</v>
      </c>
      <c r="D6" t="s">
        <v>163</v>
      </c>
      <c r="E6" t="s">
        <v>164</v>
      </c>
      <c r="F6" s="33"/>
    </row>
    <row r="7" spans="1:6" x14ac:dyDescent="0.25">
      <c r="A7" s="2" t="s">
        <v>68</v>
      </c>
      <c r="B7" s="32">
        <v>976</v>
      </c>
      <c r="C7" s="33" t="s">
        <v>3</v>
      </c>
      <c r="D7" t="s">
        <v>163</v>
      </c>
      <c r="E7" t="s">
        <v>162</v>
      </c>
      <c r="F7" s="33"/>
    </row>
    <row r="8" spans="1:6" x14ac:dyDescent="0.25">
      <c r="A8" s="2" t="s">
        <v>69</v>
      </c>
      <c r="B8" s="32">
        <v>679</v>
      </c>
      <c r="C8" s="33" t="s">
        <v>4</v>
      </c>
      <c r="D8" t="s">
        <v>163</v>
      </c>
      <c r="E8" t="s">
        <v>164</v>
      </c>
      <c r="F8" s="33"/>
    </row>
    <row r="9" spans="1:6" x14ac:dyDescent="0.25">
      <c r="A9" s="2" t="s">
        <v>70</v>
      </c>
      <c r="B9" s="32">
        <v>67</v>
      </c>
      <c r="C9" s="33" t="s">
        <v>5</v>
      </c>
      <c r="D9" t="s">
        <v>163</v>
      </c>
      <c r="E9" t="s">
        <v>161</v>
      </c>
      <c r="F9" s="33"/>
    </row>
    <row r="10" spans="1:6" x14ac:dyDescent="0.25">
      <c r="A10" s="2" t="s">
        <v>159</v>
      </c>
      <c r="B10" s="32">
        <v>233</v>
      </c>
      <c r="C10" s="33" t="s">
        <v>1</v>
      </c>
      <c r="D10" t="s">
        <v>163</v>
      </c>
      <c r="E10" t="s">
        <v>162</v>
      </c>
      <c r="F10" s="33"/>
    </row>
    <row r="11" spans="1:6" x14ac:dyDescent="0.25">
      <c r="A11" s="2" t="s">
        <v>160</v>
      </c>
      <c r="B11" s="32">
        <v>234</v>
      </c>
      <c r="C11" s="33" t="s">
        <v>2</v>
      </c>
      <c r="D11" t="s">
        <v>163</v>
      </c>
      <c r="E11" t="s">
        <v>162</v>
      </c>
      <c r="F11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Principale</vt:lpstr>
      <vt:lpstr>Marquage</vt:lpstr>
      <vt:lpstr>Feuil2</vt:lpstr>
      <vt:lpstr>Gaz</vt:lpstr>
      <vt:lpstr>Poussière </vt:lpstr>
      <vt:lpstr>D</vt:lpstr>
      <vt:lpstr>G</vt:lpstr>
      <vt:lpstr>Risque</vt:lpstr>
      <vt:lpstr>Type</vt:lpstr>
      <vt:lpstr>ZoneDust</vt:lpstr>
      <vt:lpstr>ZoneGaz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Santhosh Covindarassou</dc:creator>
  <cp:lastModifiedBy>Santhosh Covindarassou</cp:lastModifiedBy>
  <cp:lastPrinted>2020-07-15T22:35:05Z</cp:lastPrinted>
  <dcterms:created xsi:type="dcterms:W3CDTF">2020-07-15T16:16:34Z</dcterms:created>
  <dcterms:modified xsi:type="dcterms:W3CDTF">2020-08-19T14:18:33Z</dcterms:modified>
</cp:coreProperties>
</file>