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PROLIV_TEST\test\"/>
    </mc:Choice>
  </mc:AlternateContent>
  <xr:revisionPtr revIDLastSave="0" documentId="13_ncr:1_{3E0ED317-B266-48FC-984A-2EAA538CC87B}" xr6:coauthVersionLast="45" xr6:coauthVersionMax="45" xr10:uidLastSave="{00000000-0000-0000-0000-000000000000}"/>
  <bookViews>
    <workbookView xWindow="-101" yWindow="-101" windowWidth="21802" windowHeight="11914" tabRatio="633" xr2:uid="{3504A035-F71A-4D8D-8E3C-6DA5CC90F992}"/>
  </bookViews>
  <sheets>
    <sheet name="ANALYSE" sheetId="5" r:id="rId1"/>
    <sheet name="ADMINISTRATION" sheetId="4" r:id="rId2"/>
    <sheet name="PRODUCTION" sheetId="1" r:id="rId3"/>
    <sheet name="LIVRAISON" sheetId="2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0" i="2" l="1"/>
  <c r="P20" i="2"/>
  <c r="K20" i="2"/>
  <c r="L20" i="2"/>
  <c r="G20" i="2"/>
  <c r="H20" i="2"/>
  <c r="P19" i="2"/>
  <c r="O19" i="2"/>
  <c r="L19" i="2"/>
  <c r="K19" i="2"/>
  <c r="H19" i="2"/>
  <c r="G19" i="2"/>
  <c r="O15" i="2"/>
  <c r="P14" i="2"/>
  <c r="O14" i="2"/>
  <c r="K14" i="2"/>
  <c r="O16" i="2"/>
  <c r="L14" i="2"/>
  <c r="J20" i="2" l="1"/>
  <c r="N20" i="2"/>
  <c r="O4" i="2"/>
  <c r="P4" i="2"/>
  <c r="O5" i="2"/>
  <c r="P5" i="2"/>
  <c r="O6" i="2"/>
  <c r="P6" i="2"/>
  <c r="O7" i="2"/>
  <c r="P7" i="2"/>
  <c r="O8" i="2"/>
  <c r="P8" i="2"/>
  <c r="O9" i="2"/>
  <c r="P9" i="2"/>
  <c r="O10" i="2"/>
  <c r="P10" i="2"/>
  <c r="O11" i="2"/>
  <c r="P11" i="2"/>
  <c r="O12" i="2"/>
  <c r="P12" i="2"/>
  <c r="O13" i="2"/>
  <c r="P13" i="2"/>
  <c r="N15" i="2"/>
  <c r="P15" i="2"/>
  <c r="P16" i="2"/>
  <c r="O17" i="2"/>
  <c r="P17" i="2"/>
  <c r="O18" i="2"/>
  <c r="P18" i="2"/>
  <c r="N19" i="2"/>
  <c r="K4" i="2"/>
  <c r="L4" i="2"/>
  <c r="K5" i="2"/>
  <c r="L5" i="2"/>
  <c r="K6" i="2"/>
  <c r="L6" i="2"/>
  <c r="K7" i="2"/>
  <c r="L7" i="2"/>
  <c r="K8" i="2"/>
  <c r="L8" i="2"/>
  <c r="K9" i="2"/>
  <c r="L9" i="2"/>
  <c r="K10" i="2"/>
  <c r="L10" i="2"/>
  <c r="J10" i="2" s="1"/>
  <c r="K11" i="2"/>
  <c r="L11" i="2"/>
  <c r="K12" i="2"/>
  <c r="L12" i="2"/>
  <c r="K13" i="2"/>
  <c r="L13" i="2"/>
  <c r="K15" i="2"/>
  <c r="L15" i="2"/>
  <c r="K16" i="2"/>
  <c r="L16" i="2"/>
  <c r="K17" i="2"/>
  <c r="J17" i="2" s="1"/>
  <c r="L17" i="2"/>
  <c r="K18" i="2"/>
  <c r="L18" i="2"/>
  <c r="G4" i="2"/>
  <c r="H4" i="2"/>
  <c r="G5" i="2"/>
  <c r="H5" i="2"/>
  <c r="G6" i="2"/>
  <c r="H6" i="2"/>
  <c r="G7" i="2"/>
  <c r="H7" i="2"/>
  <c r="G8" i="2"/>
  <c r="H8" i="2"/>
  <c r="G9" i="2"/>
  <c r="H9" i="2"/>
  <c r="F9" i="2" s="1"/>
  <c r="G10" i="2"/>
  <c r="H10" i="2"/>
  <c r="G11" i="2"/>
  <c r="H11" i="2"/>
  <c r="G12" i="2"/>
  <c r="H12" i="2"/>
  <c r="G13" i="2"/>
  <c r="H13" i="2"/>
  <c r="G15" i="2"/>
  <c r="F15" i="2" s="1"/>
  <c r="H15" i="2"/>
  <c r="G16" i="2"/>
  <c r="H16" i="2"/>
  <c r="G17" i="2"/>
  <c r="H17" i="2"/>
  <c r="G18" i="2"/>
  <c r="H18" i="2"/>
  <c r="P3" i="2"/>
  <c r="O3" i="2"/>
  <c r="L3" i="2"/>
  <c r="K3" i="2"/>
  <c r="H3" i="2"/>
  <c r="G3" i="2"/>
  <c r="A3" i="4"/>
  <c r="J7" i="2" l="1"/>
  <c r="N5" i="2"/>
  <c r="F11" i="2"/>
  <c r="N17" i="2"/>
  <c r="F18" i="2"/>
  <c r="F13" i="2"/>
  <c r="F5" i="2"/>
  <c r="N13" i="2"/>
  <c r="N9" i="2"/>
  <c r="F17" i="2"/>
  <c r="F4" i="2"/>
  <c r="J6" i="2"/>
  <c r="N8" i="2"/>
  <c r="N4" i="2"/>
  <c r="F8" i="2"/>
  <c r="J13" i="2"/>
  <c r="J9" i="2"/>
  <c r="N11" i="2"/>
  <c r="F7" i="2"/>
  <c r="J5" i="2"/>
  <c r="F10" i="2"/>
  <c r="N10" i="2"/>
  <c r="J19" i="2"/>
  <c r="F20" i="2"/>
  <c r="F16" i="2"/>
  <c r="J18" i="2"/>
  <c r="J15" i="2"/>
  <c r="J11" i="2"/>
  <c r="N18" i="2"/>
  <c r="J8" i="2"/>
  <c r="J16" i="2"/>
  <c r="F6" i="2"/>
  <c r="J4" i="2"/>
  <c r="N6" i="2"/>
  <c r="F19" i="2"/>
  <c r="F12" i="2"/>
  <c r="J14" i="2"/>
  <c r="N16" i="2"/>
  <c r="N12" i="2"/>
  <c r="N7" i="2"/>
  <c r="J12" i="2"/>
  <c r="N14" i="2"/>
  <c r="N3" i="2"/>
  <c r="J3" i="2"/>
  <c r="F3" i="2"/>
  <c r="L3" i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3" i="2"/>
  <c r="J21" i="4"/>
  <c r="H21" i="4" s="1"/>
  <c r="D4" i="1" s="1"/>
  <c r="J22" i="4"/>
  <c r="H22" i="4" s="1"/>
  <c r="D5" i="1" s="1"/>
  <c r="J23" i="4"/>
  <c r="H23" i="4" s="1"/>
  <c r="D6" i="1" s="1"/>
  <c r="J24" i="4"/>
  <c r="H24" i="4" s="1"/>
  <c r="D7" i="1" s="1"/>
  <c r="J25" i="4"/>
  <c r="H25" i="4" s="1"/>
  <c r="D8" i="1" s="1"/>
  <c r="J26" i="4"/>
  <c r="H26" i="4" s="1"/>
  <c r="D9" i="1" s="1"/>
  <c r="J27" i="4"/>
  <c r="H27" i="4" s="1"/>
  <c r="D10" i="1" s="1"/>
  <c r="J28" i="4"/>
  <c r="H28" i="4" s="1"/>
  <c r="D11" i="1" s="1"/>
  <c r="J29" i="4"/>
  <c r="H29" i="4" s="1"/>
  <c r="D12" i="1" s="1"/>
  <c r="J30" i="4"/>
  <c r="H30" i="4" s="1"/>
  <c r="D13" i="1" s="1"/>
  <c r="J31" i="4"/>
  <c r="H31" i="4" s="1"/>
  <c r="D14" i="1" s="1"/>
  <c r="J32" i="4"/>
  <c r="H32" i="4" s="1"/>
  <c r="D15" i="1" s="1"/>
  <c r="J33" i="4"/>
  <c r="H33" i="4" s="1"/>
  <c r="D16" i="1" s="1"/>
  <c r="J34" i="4"/>
  <c r="H34" i="4" s="1"/>
  <c r="D17" i="1" s="1"/>
  <c r="J35" i="4"/>
  <c r="J36" i="4"/>
  <c r="H36" i="4" s="1"/>
  <c r="D19" i="1" s="1"/>
  <c r="J37" i="4"/>
  <c r="H37" i="4" s="1"/>
  <c r="D20" i="1" s="1"/>
  <c r="J20" i="4"/>
  <c r="H20" i="4" s="1"/>
  <c r="D3" i="1" s="1"/>
  <c r="H35" i="4"/>
  <c r="D18" i="1" s="1"/>
  <c r="F19" i="1" l="1"/>
  <c r="G19" i="1"/>
  <c r="H19" i="1" s="1"/>
  <c r="F20" i="1"/>
  <c r="G20" i="1"/>
  <c r="F14" i="1"/>
  <c r="G14" i="1"/>
  <c r="H14" i="1" s="1"/>
  <c r="B1" i="1"/>
  <c r="B1" i="2"/>
  <c r="G14" i="2" l="1"/>
  <c r="H14" i="2"/>
  <c r="H20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D19" i="2" s="1"/>
  <c r="L20" i="1"/>
  <c r="D20" i="2" s="1"/>
  <c r="F14" i="2" l="1"/>
  <c r="F17" i="1"/>
  <c r="G17" i="1"/>
  <c r="G18" i="1"/>
  <c r="F18" i="1"/>
  <c r="F13" i="1"/>
  <c r="G13" i="1"/>
  <c r="G12" i="1"/>
  <c r="F12" i="1"/>
  <c r="F15" i="1"/>
  <c r="G15" i="1"/>
  <c r="G16" i="1"/>
  <c r="F16" i="1"/>
  <c r="H16" i="1" l="1"/>
  <c r="H12" i="1"/>
  <c r="H17" i="1"/>
  <c r="H15" i="1"/>
  <c r="H13" i="1"/>
  <c r="H18" i="1"/>
  <c r="G11" i="1" l="1"/>
  <c r="F11" i="1"/>
  <c r="G10" i="1"/>
  <c r="F10" i="1"/>
  <c r="G9" i="1"/>
  <c r="F9" i="1"/>
  <c r="F8" i="1"/>
  <c r="G8" i="1"/>
  <c r="F7" i="1"/>
  <c r="G7" i="1"/>
  <c r="G6" i="1"/>
  <c r="F6" i="1"/>
  <c r="G5" i="1"/>
  <c r="F5" i="1"/>
  <c r="G4" i="1"/>
  <c r="F4" i="1"/>
  <c r="H9" i="1" l="1"/>
  <c r="H10" i="1"/>
  <c r="H11" i="1"/>
  <c r="H8" i="1"/>
  <c r="H5" i="1"/>
  <c r="H4" i="1"/>
  <c r="H7" i="1"/>
  <c r="H6" i="1"/>
  <c r="G3" i="1" l="1"/>
  <c r="F3" i="1"/>
  <c r="H3" i="1" l="1"/>
</calcChain>
</file>

<file path=xl/sharedStrings.xml><?xml version="1.0" encoding="utf-8"?>
<sst xmlns="http://schemas.openxmlformats.org/spreadsheetml/2006/main" count="130" uniqueCount="70">
  <si>
    <t>RUSTIQUE</t>
  </si>
  <si>
    <t>CHASSE</t>
  </si>
  <si>
    <t>PAIN DE MIE</t>
  </si>
  <si>
    <t>PARISIENNE</t>
  </si>
  <si>
    <t>9h00</t>
  </si>
  <si>
    <t>6h00</t>
  </si>
  <si>
    <t>11h00</t>
  </si>
  <si>
    <t>16h</t>
  </si>
  <si>
    <t>6h</t>
  </si>
  <si>
    <t>11h</t>
  </si>
  <si>
    <t>ROYAM</t>
  </si>
  <si>
    <t>ROYAL SALY</t>
  </si>
  <si>
    <t>LEVAIN</t>
  </si>
  <si>
    <t>COMPLET</t>
  </si>
  <si>
    <t>HAMBURGER</t>
  </si>
  <si>
    <t>PAIN AU LAIT</t>
  </si>
  <si>
    <t>PAN BAGNAT</t>
  </si>
  <si>
    <t>PANINI</t>
  </si>
  <si>
    <t>NIÉBÉ</t>
  </si>
  <si>
    <t>MIE BRIOCHÉ</t>
  </si>
  <si>
    <t>CÔTOISE</t>
  </si>
  <si>
    <t>RUST. GRAINES</t>
  </si>
  <si>
    <t>MIE CÔTOISE</t>
  </si>
  <si>
    <t>BOULE CÔTOISE</t>
  </si>
  <si>
    <t>BOULE GRAINES</t>
  </si>
  <si>
    <t>BOULE NATURE</t>
  </si>
  <si>
    <t>A PRODUIRE</t>
  </si>
  <si>
    <t>RUSTIQUE GRAINES</t>
  </si>
  <si>
    <t>SALY</t>
  </si>
  <si>
    <t>NGAPAROU</t>
  </si>
  <si>
    <t>SOMONE</t>
  </si>
  <si>
    <t>PRODUCTION HORAIRE</t>
  </si>
  <si>
    <t>RÉÉL</t>
  </si>
  <si>
    <t>RÉPARTITION LIVRAISON</t>
  </si>
  <si>
    <t>VOLUMES DE PRODUCTION</t>
  </si>
  <si>
    <t>NGAP</t>
  </si>
  <si>
    <t>SOM</t>
  </si>
  <si>
    <t>RETOURS PRODUITS</t>
  </si>
  <si>
    <t>retours</t>
  </si>
  <si>
    <t>% vol. prod</t>
  </si>
  <si>
    <t>déclenchement</t>
  </si>
  <si>
    <t>produits</t>
  </si>
  <si>
    <t>volume prod</t>
  </si>
  <si>
    <t>volume supp.</t>
  </si>
  <si>
    <t>Il est très important de renseigner les bons volumes de retour pour chaque produit</t>
  </si>
  <si>
    <r>
      <t xml:space="preserve">les informations de </t>
    </r>
    <r>
      <rPr>
        <u/>
        <sz val="12"/>
        <color rgb="FFFF0000"/>
        <rFont val="Calibri"/>
        <family val="2"/>
        <scheme val="minor"/>
      </rPr>
      <t>retours de la veille</t>
    </r>
    <r>
      <rPr>
        <sz val="12"/>
        <color rgb="FFFF0000"/>
        <rFont val="Calibri"/>
        <family val="2"/>
        <scheme val="minor"/>
      </rPr>
      <t xml:space="preserve"> dans le tableau </t>
    </r>
    <r>
      <rPr>
        <b/>
        <sz val="12"/>
        <color rgb="FFFF0000"/>
        <rFont val="Calibri"/>
        <family val="2"/>
        <scheme val="minor"/>
      </rPr>
      <t>RETOURS</t>
    </r>
    <r>
      <rPr>
        <sz val="12"/>
        <color rgb="FFFF0000"/>
        <rFont val="Calibri"/>
        <family val="2"/>
        <scheme val="minor"/>
      </rPr>
      <t xml:space="preserve"> ci-dessous.</t>
    </r>
  </si>
  <si>
    <t>Ngaparou</t>
  </si>
  <si>
    <t>Saly</t>
  </si>
  <si>
    <t>Somone</t>
  </si>
  <si>
    <t>PRODUCTION HORAIRE PARTICULIÈRE</t>
  </si>
  <si>
    <t>PAIN DE CHASSE</t>
  </si>
  <si>
    <t>PAIN COMPLET</t>
  </si>
  <si>
    <t>PAIN AU LEVAIN</t>
  </si>
  <si>
    <t>PAIN AU NIÉBÉ</t>
  </si>
  <si>
    <t>PAIN DE MIE BRIOCHÉ</t>
  </si>
  <si>
    <t xml:space="preserve"> PAIN DE MIE CÔTOISE</t>
  </si>
  <si>
    <t>produit</t>
  </si>
  <si>
    <r>
      <t xml:space="preserve">Les volumes de production sont impactés par </t>
    </r>
    <r>
      <rPr>
        <b/>
        <sz val="12"/>
        <color theme="2" tint="-0.749992370372631"/>
        <rFont val="Calibri"/>
        <family val="2"/>
        <scheme val="minor"/>
      </rPr>
      <t>la production réélle</t>
    </r>
    <r>
      <rPr>
        <sz val="12"/>
        <color theme="2" tint="-0.749992370372631"/>
        <rFont val="Calibri"/>
        <family val="2"/>
        <scheme val="minor"/>
      </rPr>
      <t xml:space="preserve"> de la veille et </t>
    </r>
    <r>
      <rPr>
        <b/>
        <sz val="12"/>
        <color theme="2" tint="-0.749992370372631"/>
        <rFont val="Calibri"/>
        <family val="2"/>
        <scheme val="minor"/>
      </rPr>
      <t>les retours</t>
    </r>
    <r>
      <rPr>
        <sz val="12"/>
        <color theme="2" tint="-0.749992370372631"/>
        <rFont val="Calibri"/>
        <family val="2"/>
        <scheme val="minor"/>
      </rPr>
      <t xml:space="preserve"> de la veille </t>
    </r>
  </si>
  <si>
    <r>
      <rPr>
        <sz val="10"/>
        <color rgb="FFFF0000"/>
        <rFont val="Calibri"/>
        <family val="2"/>
        <scheme val="minor"/>
      </rPr>
      <t>ROUGE</t>
    </r>
    <r>
      <rPr>
        <sz val="10"/>
        <color theme="1"/>
        <rFont val="Calibri"/>
        <family val="2"/>
        <scheme val="minor"/>
      </rPr>
      <t xml:space="preserve"> : </t>
    </r>
    <r>
      <rPr>
        <sz val="10"/>
        <color theme="2" tint="-0.749992370372631"/>
        <rFont val="Calibri"/>
        <family val="2"/>
        <scheme val="minor"/>
      </rPr>
      <t>veuillez vérifier les valeurs indiquées, la somme doit être égale à 100%</t>
    </r>
  </si>
  <si>
    <r>
      <rPr>
        <sz val="10"/>
        <color rgb="FF00B050"/>
        <rFont val="Calibri"/>
        <family val="2"/>
        <scheme val="minor"/>
      </rPr>
      <t>VERT</t>
    </r>
    <r>
      <rPr>
        <sz val="10"/>
        <color theme="1"/>
        <rFont val="Calibri"/>
        <family val="2"/>
        <scheme val="minor"/>
      </rPr>
      <t xml:space="preserve"> : </t>
    </r>
    <r>
      <rPr>
        <sz val="10"/>
        <color theme="2" tint="-0.749992370372631"/>
        <rFont val="Calibri"/>
        <family val="2"/>
        <scheme val="minor"/>
      </rPr>
      <t>les valeurs sont valides</t>
    </r>
  </si>
  <si>
    <t>Entrez des valeurs de répartition globale de la production pour chaque horaire</t>
  </si>
  <si>
    <t>Entrez des valeurs de répartition de production pour chaque produit et chaque horaire</t>
  </si>
  <si>
    <t>Entrez des valeurs globales de répartition des livraisons pour chaque point de vente</t>
  </si>
  <si>
    <t>Entrez des valeurs de répartition de production pour chaque produit et chaque point de vente</t>
  </si>
  <si>
    <r>
      <rPr>
        <b/>
        <sz val="12"/>
        <color rgb="FFFF0000"/>
        <rFont val="Calibri"/>
        <family val="2"/>
        <scheme val="minor"/>
      </rPr>
      <t>Après</t>
    </r>
    <r>
      <rPr>
        <sz val="12"/>
        <color rgb="FFFF0000"/>
        <rFont val="Calibri"/>
        <family val="2"/>
        <scheme val="minor"/>
      </rPr>
      <t xml:space="preserve"> la génération d'une </t>
    </r>
    <r>
      <rPr>
        <b/>
        <sz val="12"/>
        <color rgb="FFFF0000"/>
        <rFont val="Calibri"/>
        <family val="2"/>
        <scheme val="minor"/>
      </rPr>
      <t>nouvelle journée</t>
    </r>
    <r>
      <rPr>
        <sz val="12"/>
        <color rgb="FFFF0000"/>
        <rFont val="Calibri"/>
        <family val="2"/>
        <scheme val="minor"/>
      </rPr>
      <t xml:space="preserve"> ne pas oublier de renseigner</t>
    </r>
  </si>
  <si>
    <t>En cas de nouveaux produits concernés par une production horaire particulière</t>
  </si>
  <si>
    <t>contactez Nicolas pour la mise à jour du fichier.</t>
  </si>
  <si>
    <t>En cas de nouveaux produits concernés par une répartition de livraison particulière</t>
  </si>
  <si>
    <t>contactez Nicolas pour la mise à jour du fichier</t>
  </si>
  <si>
    <t>RÉPARTITION DE LIVRAISON PARTICULIÈRE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</si>
</sst>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0"/>
  </numFmts>
  <fonts count="5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6"/>
      <color rgb="FFC0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color theme="5" tint="0.3999755851924192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8" tint="-0.499984740745262"/>
      <name val="Calibri"/>
      <family val="2"/>
      <scheme val="minor"/>
    </font>
    <font>
      <sz val="20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20"/>
      <color theme="6" tint="-0.499984740745262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theme="5" tint="0.39997558519241921"/>
      <name val="Calibri"/>
      <family val="2"/>
      <scheme val="minor"/>
    </font>
    <font>
      <sz val="10"/>
      <name val="Calibri"/>
      <family val="2"/>
      <scheme val="minor"/>
    </font>
    <font>
      <sz val="10"/>
      <color theme="5" tint="0.3999755851924192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u/>
      <sz val="12"/>
      <color rgb="FFFF0000"/>
      <name val="Calibri"/>
      <family val="2"/>
      <scheme val="minor"/>
    </font>
    <font>
      <sz val="18"/>
      <color theme="8" tint="-0.499984740745262"/>
      <name val="Calibri"/>
      <family val="2"/>
      <scheme val="minor"/>
    </font>
    <font>
      <i/>
      <sz val="12"/>
      <color theme="2" tint="-0.749992370372631"/>
      <name val="Calibri"/>
      <family val="2"/>
      <scheme val="minor"/>
    </font>
    <font>
      <sz val="14"/>
      <color theme="8" tint="-0.499984740745262"/>
      <name val="Calibri"/>
      <family val="2"/>
      <scheme val="minor"/>
    </font>
    <font>
      <i/>
      <sz val="11"/>
      <color theme="2" tint="-0.749992370372631"/>
      <name val="Calibri"/>
      <family val="2"/>
      <scheme val="minor"/>
    </font>
    <font>
      <sz val="10"/>
      <color theme="2" tint="-0.749992370372631"/>
      <name val="Calibri"/>
      <family val="2"/>
      <scheme val="minor"/>
    </font>
    <font>
      <sz val="8"/>
      <color theme="5" tint="-0.249977111117893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b/>
      <i/>
      <sz val="11"/>
      <color theme="2" tint="-0.749992370372631"/>
      <name val="Calibri"/>
      <family val="2"/>
      <scheme val="minor"/>
    </font>
    <font>
      <sz val="10"/>
      <color theme="2" tint="-0.499984740745262"/>
      <name val="Calibri"/>
      <family val="2"/>
      <scheme val="minor"/>
    </font>
    <font>
      <sz val="10"/>
      <color theme="2" tint="-0.249977111117893"/>
      <name val="Calibri"/>
      <family val="2"/>
      <scheme val="minor"/>
    </font>
    <font>
      <sz val="12"/>
      <color theme="2" tint="-0.74999237037263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color theme="2" tint="-0.249977111117893"/>
      <name val="Calibri"/>
      <family val="2"/>
      <scheme val="minor"/>
    </font>
    <font>
      <sz val="13"/>
      <color theme="2" tint="-0.749992370372631"/>
      <name val="Calibri"/>
      <family val="2"/>
      <scheme val="minor"/>
    </font>
    <font>
      <sz val="20"/>
      <color rgb="FF0070C0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sz val="8"/>
      <color theme="2" tint="-0.499984740745262"/>
      <name val="Calibri"/>
      <family val="2"/>
      <scheme val="minor"/>
    </font>
    <font>
      <sz val="14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 style="thick">
        <color rgb="FFFFC000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/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Border="1"/>
    <xf numFmtId="0" fontId="7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Border="1" applyProtection="1"/>
    <xf numFmtId="0" fontId="17" fillId="0" borderId="0" xfId="0" applyFont="1" applyAlignment="1">
      <alignment vertical="center"/>
    </xf>
    <xf numFmtId="0" fontId="0" fillId="0" borderId="0" xfId="0" applyFill="1" applyBorder="1"/>
    <xf numFmtId="0" fontId="11" fillId="0" borderId="0" xfId="0" applyFont="1" applyBorder="1" applyAlignment="1" applyProtection="1">
      <alignment horizontal="left" vertical="center"/>
    </xf>
    <xf numFmtId="0" fontId="20" fillId="0" borderId="0" xfId="0" applyFont="1" applyAlignment="1">
      <alignment horizontal="center" vertical="center"/>
    </xf>
    <xf numFmtId="0" fontId="0" fillId="0" borderId="0" xfId="0" applyFill="1"/>
    <xf numFmtId="0" fontId="11" fillId="0" borderId="0" xfId="0" applyFont="1" applyBorder="1" applyAlignment="1" applyProtection="1">
      <alignment vertical="center"/>
    </xf>
    <xf numFmtId="0" fontId="0" fillId="0" borderId="11" xfId="0" applyBorder="1" applyProtection="1"/>
    <xf numFmtId="0" fontId="11" fillId="0" borderId="11" xfId="0" applyFont="1" applyBorder="1" applyAlignment="1" applyProtection="1">
      <alignment vertical="center"/>
    </xf>
    <xf numFmtId="0" fontId="0" fillId="0" borderId="11" xfId="0" applyBorder="1"/>
    <xf numFmtId="0" fontId="11" fillId="0" borderId="0" xfId="0" applyFont="1" applyBorder="1" applyAlignment="1" applyProtection="1">
      <alignment horizontal="left" vertical="center"/>
    </xf>
    <xf numFmtId="0" fontId="22" fillId="0" borderId="0" xfId="0" applyFont="1" applyFill="1" applyBorder="1" applyAlignment="1" applyProtection="1">
      <alignment horizontal="center" vertical="top"/>
    </xf>
    <xf numFmtId="0" fontId="23" fillId="0" borderId="0" xfId="0" applyFont="1" applyAlignment="1"/>
    <xf numFmtId="0" fontId="21" fillId="0" borderId="0" xfId="0" applyFont="1"/>
    <xf numFmtId="0" fontId="8" fillId="0" borderId="0" xfId="0" applyFont="1" applyFill="1" applyBorder="1" applyAlignment="1" applyProtection="1">
      <alignment horizontal="center" vertical="center"/>
    </xf>
    <xf numFmtId="0" fontId="25" fillId="0" borderId="0" xfId="0" applyFont="1" applyAlignment="1">
      <alignment horizontal="center"/>
    </xf>
    <xf numFmtId="0" fontId="4" fillId="0" borderId="0" xfId="0" applyFont="1" applyFill="1" applyBorder="1" applyAlignment="1" applyProtection="1">
      <alignment vertical="center"/>
    </xf>
    <xf numFmtId="0" fontId="15" fillId="0" borderId="0" xfId="0" applyFont="1" applyBorder="1" applyAlignment="1">
      <alignment vertical="top"/>
    </xf>
    <xf numFmtId="1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8" fillId="0" borderId="10" xfId="0" applyFont="1" applyFill="1" applyBorder="1" applyAlignment="1" applyProtection="1">
      <alignment horizontal="center" vertical="center"/>
    </xf>
    <xf numFmtId="0" fontId="6" fillId="9" borderId="1" xfId="0" applyFont="1" applyFill="1" applyBorder="1" applyAlignment="1" applyProtection="1">
      <alignment horizontal="center" vertical="center"/>
      <protection locked="0"/>
    </xf>
    <xf numFmtId="0" fontId="16" fillId="9" borderId="1" xfId="0" applyFont="1" applyFill="1" applyBorder="1" applyAlignment="1" applyProtection="1">
      <alignment horizontal="center" vertical="center"/>
      <protection locked="0"/>
    </xf>
    <xf numFmtId="0" fontId="27" fillId="0" borderId="12" xfId="0" applyFont="1" applyBorder="1" applyAlignment="1">
      <alignment vertical="center"/>
    </xf>
    <xf numFmtId="0" fontId="0" fillId="0" borderId="12" xfId="0" applyBorder="1" applyProtection="1"/>
    <xf numFmtId="0" fontId="0" fillId="0" borderId="12" xfId="0" applyBorder="1"/>
    <xf numFmtId="0" fontId="15" fillId="0" borderId="0" xfId="0" applyFont="1" applyFill="1" applyBorder="1" applyAlignment="1">
      <alignment horizontal="center" vertical="top"/>
    </xf>
    <xf numFmtId="0" fontId="27" fillId="0" borderId="0" xfId="0" applyFont="1" applyBorder="1" applyAlignment="1">
      <alignment vertical="center"/>
    </xf>
    <xf numFmtId="0" fontId="26" fillId="0" borderId="0" xfId="0" applyFont="1" applyBorder="1" applyAlignment="1" applyProtection="1">
      <alignment vertical="top"/>
    </xf>
    <xf numFmtId="9" fontId="10" fillId="0" borderId="0" xfId="0" applyNumberFormat="1" applyFont="1" applyBorder="1" applyAlignment="1" applyProtection="1">
      <alignment horizontal="center" vertical="center"/>
    </xf>
    <xf numFmtId="0" fontId="27" fillId="0" borderId="11" xfId="0" applyFont="1" applyBorder="1" applyAlignment="1">
      <alignment vertical="center"/>
    </xf>
    <xf numFmtId="0" fontId="0" fillId="0" borderId="13" xfId="0" applyBorder="1"/>
    <xf numFmtId="1" fontId="31" fillId="0" borderId="0" xfId="0" applyNumberFormat="1" applyFont="1" applyFill="1" applyBorder="1" applyAlignment="1" applyProtection="1">
      <alignment horizontal="center" vertical="center"/>
    </xf>
    <xf numFmtId="0" fontId="19" fillId="5" borderId="0" xfId="0" applyFont="1" applyFill="1" applyBorder="1" applyAlignment="1">
      <alignment horizontal="center" vertical="top"/>
    </xf>
    <xf numFmtId="0" fontId="32" fillId="5" borderId="0" xfId="0" applyFont="1" applyFill="1" applyBorder="1" applyAlignment="1">
      <alignment horizontal="center" vertical="top"/>
    </xf>
    <xf numFmtId="0" fontId="33" fillId="0" borderId="0" xfId="0" applyFont="1" applyFill="1" applyBorder="1" applyAlignment="1">
      <alignment vertical="top"/>
    </xf>
    <xf numFmtId="0" fontId="34" fillId="0" borderId="0" xfId="0" applyFont="1" applyFill="1" applyBorder="1" applyAlignment="1">
      <alignment vertical="top"/>
    </xf>
    <xf numFmtId="1" fontId="29" fillId="0" borderId="1" xfId="0" applyNumberFormat="1" applyFont="1" applyBorder="1" applyAlignment="1">
      <alignment horizontal="center" vertical="center"/>
    </xf>
    <xf numFmtId="9" fontId="35" fillId="0" borderId="1" xfId="0" applyNumberFormat="1" applyFont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36" fillId="0" borderId="0" xfId="0" applyFont="1" applyFill="1" applyBorder="1" applyAlignment="1">
      <alignment horizontal="center" vertical="top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1" xfId="0" quotePrefix="1" applyNumberFormat="1" applyFont="1" applyFill="1" applyBorder="1" applyAlignment="1" applyProtection="1">
      <alignment horizontal="center" vertical="center"/>
      <protection locked="0"/>
    </xf>
    <xf numFmtId="1" fontId="3" fillId="10" borderId="1" xfId="0" applyNumberFormat="1" applyFont="1" applyFill="1" applyBorder="1" applyAlignment="1" applyProtection="1">
      <alignment horizontal="center" vertical="center"/>
    </xf>
    <xf numFmtId="0" fontId="6" fillId="9" borderId="2" xfId="0" applyFont="1" applyFill="1" applyBorder="1" applyAlignment="1" applyProtection="1">
      <alignment horizontal="center" vertical="center"/>
      <protection locked="0"/>
    </xf>
    <xf numFmtId="0" fontId="16" fillId="9" borderId="2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center"/>
    </xf>
    <xf numFmtId="0" fontId="43" fillId="0" borderId="0" xfId="0" applyFont="1" applyAlignment="1">
      <alignment horizontal="center" vertical="center"/>
    </xf>
    <xf numFmtId="0" fontId="41" fillId="0" borderId="0" xfId="0" applyFont="1" applyBorder="1" applyAlignment="1" applyProtection="1">
      <alignment horizontal="center" vertical="top"/>
    </xf>
    <xf numFmtId="0" fontId="41" fillId="0" borderId="0" xfId="0" applyFont="1" applyBorder="1" applyAlignment="1" applyProtection="1">
      <alignment vertical="top"/>
    </xf>
    <xf numFmtId="0" fontId="40" fillId="0" borderId="0" xfId="0" applyFont="1" applyBorder="1" applyAlignment="1" applyProtection="1"/>
    <xf numFmtId="0" fontId="41" fillId="0" borderId="0" xfId="0" applyFont="1" applyBorder="1" applyAlignment="1" applyProtection="1">
      <alignment horizontal="center" vertical="center"/>
    </xf>
    <xf numFmtId="0" fontId="45" fillId="0" borderId="0" xfId="0" applyFont="1" applyBorder="1" applyAlignment="1" applyProtection="1">
      <alignment horizontal="left" vertical="center"/>
    </xf>
    <xf numFmtId="9" fontId="12" fillId="0" borderId="1" xfId="0" applyNumberFormat="1" applyFont="1" applyBorder="1" applyAlignment="1" applyProtection="1">
      <alignment horizontal="center" vertical="center"/>
    </xf>
    <xf numFmtId="9" fontId="12" fillId="0" borderId="0" xfId="0" applyNumberFormat="1" applyFont="1" applyBorder="1" applyAlignment="1" applyProtection="1">
      <alignment horizontal="center" vertical="center"/>
    </xf>
    <xf numFmtId="0" fontId="44" fillId="0" borderId="0" xfId="0" applyFont="1" applyFill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vertical="top"/>
    </xf>
    <xf numFmtId="0" fontId="10" fillId="10" borderId="1" xfId="0" applyNumberFormat="1" applyFont="1" applyFill="1" applyBorder="1" applyAlignment="1" applyProtection="1">
      <alignment horizontal="center" vertical="center"/>
      <protection locked="0"/>
    </xf>
    <xf numFmtId="0" fontId="46" fillId="0" borderId="0" xfId="0" applyFont="1" applyFill="1" applyBorder="1" applyAlignment="1" applyProtection="1">
      <alignment horizontal="center" vertical="center"/>
    </xf>
    <xf numFmtId="0" fontId="46" fillId="0" borderId="0" xfId="0" applyFont="1" applyBorder="1" applyAlignment="1" applyProtection="1">
      <alignment horizontal="center" vertical="center"/>
    </xf>
    <xf numFmtId="0" fontId="46" fillId="0" borderId="4" xfId="0" applyFont="1" applyBorder="1" applyAlignment="1" applyProtection="1">
      <alignment horizontal="center" vertical="center"/>
    </xf>
    <xf numFmtId="1" fontId="48" fillId="10" borderId="1" xfId="0" applyNumberFormat="1" applyFont="1" applyFill="1" applyBorder="1" applyAlignment="1" applyProtection="1">
      <alignment horizontal="center" vertical="center"/>
    </xf>
    <xf numFmtId="1" fontId="48" fillId="10" borderId="1" xfId="0" quotePrefix="1" applyNumberFormat="1" applyFont="1" applyFill="1" applyBorder="1" applyAlignment="1" applyProtection="1">
      <alignment horizontal="center" vertical="center"/>
    </xf>
    <xf numFmtId="0" fontId="39" fillId="0" borderId="0" xfId="0" applyFont="1" applyFill="1" applyBorder="1" applyAlignment="1">
      <alignment horizontal="center" vertical="top"/>
    </xf>
    <xf numFmtId="0" fontId="41" fillId="0" borderId="0" xfId="0" applyFont="1" applyBorder="1" applyAlignment="1" applyProtection="1">
      <alignment horizontal="left" vertical="top"/>
    </xf>
    <xf numFmtId="1" fontId="51" fillId="5" borderId="0" xfId="0" applyNumberFormat="1" applyFont="1" applyFill="1" applyBorder="1" applyAlignment="1" applyProtection="1">
      <alignment horizontal="center" vertical="center"/>
    </xf>
    <xf numFmtId="0" fontId="6" fillId="9" borderId="17" xfId="0" applyFont="1" applyFill="1" applyBorder="1" applyAlignment="1" applyProtection="1">
      <alignment horizontal="center" vertical="center"/>
      <protection locked="0"/>
    </xf>
    <xf numFmtId="1" fontId="3" fillId="10" borderId="18" xfId="0" applyNumberFormat="1" applyFont="1" applyFill="1" applyBorder="1" applyAlignment="1" applyProtection="1">
      <alignment horizontal="center" vertical="center"/>
    </xf>
    <xf numFmtId="14" fontId="30" fillId="0" borderId="0" xfId="0" applyNumberFormat="1" applyFont="1" applyAlignment="1">
      <alignment vertical="center"/>
    </xf>
    <xf numFmtId="0" fontId="30" fillId="0" borderId="0" xfId="0" applyFont="1" applyAlignment="1">
      <alignment vertical="center"/>
    </xf>
    <xf numFmtId="0" fontId="48" fillId="0" borderId="0" xfId="0" applyFont="1" applyFill="1" applyBorder="1" applyAlignment="1" applyProtection="1">
      <alignment horizontal="center" vertical="center"/>
    </xf>
    <xf numFmtId="1" fontId="48" fillId="3" borderId="1" xfId="0" applyNumberFormat="1" applyFont="1" applyFill="1" applyBorder="1" applyAlignment="1" applyProtection="1">
      <alignment horizontal="center" vertical="center"/>
    </xf>
    <xf numFmtId="1" fontId="48" fillId="4" borderId="1" xfId="0" applyNumberFormat="1" applyFont="1" applyFill="1" applyBorder="1" applyAlignment="1" applyProtection="1">
      <alignment horizontal="center" vertical="center"/>
    </xf>
    <xf numFmtId="1" fontId="48" fillId="2" borderId="1" xfId="0" applyNumberFormat="1" applyFont="1" applyFill="1" applyBorder="1" applyAlignment="1" applyProtection="1">
      <alignment horizontal="center" vertical="center"/>
    </xf>
    <xf numFmtId="1" fontId="48" fillId="0" borderId="0" xfId="0" applyNumberFormat="1" applyFont="1" applyFill="1" applyBorder="1" applyAlignment="1" applyProtection="1">
      <alignment horizontal="center" vertical="center"/>
    </xf>
    <xf numFmtId="0" fontId="48" fillId="6" borderId="14" xfId="0" applyFont="1" applyFill="1" applyBorder="1" applyAlignment="1" applyProtection="1">
      <alignment horizontal="center" vertical="center"/>
      <protection locked="0"/>
    </xf>
    <xf numFmtId="0" fontId="48" fillId="7" borderId="1" xfId="0" applyFont="1" applyFill="1" applyBorder="1" applyAlignment="1" applyProtection="1">
      <alignment horizontal="center" vertical="center"/>
      <protection locked="0"/>
    </xf>
    <xf numFmtId="0" fontId="48" fillId="8" borderId="7" xfId="0" applyFont="1" applyFill="1" applyBorder="1" applyAlignment="1" applyProtection="1">
      <alignment horizontal="center" vertical="center"/>
      <protection locked="0"/>
    </xf>
    <xf numFmtId="0" fontId="48" fillId="6" borderId="8" xfId="0" applyFont="1" applyFill="1" applyBorder="1" applyAlignment="1" applyProtection="1">
      <alignment horizontal="center" vertical="center"/>
      <protection locked="0"/>
    </xf>
    <xf numFmtId="0" fontId="48" fillId="7" borderId="14" xfId="0" applyFont="1" applyFill="1" applyBorder="1" applyAlignment="1" applyProtection="1">
      <alignment horizontal="center" vertical="center"/>
      <protection locked="0"/>
    </xf>
    <xf numFmtId="0" fontId="48" fillId="8" borderId="14" xfId="0" applyFont="1" applyFill="1" applyBorder="1" applyAlignment="1" applyProtection="1">
      <alignment horizontal="center" vertical="center"/>
      <protection locked="0"/>
    </xf>
    <xf numFmtId="0" fontId="48" fillId="6" borderId="1" xfId="0" applyFont="1" applyFill="1" applyBorder="1" applyAlignment="1" applyProtection="1">
      <alignment horizontal="center" vertical="center"/>
      <protection locked="0"/>
    </xf>
    <xf numFmtId="0" fontId="48" fillId="6" borderId="2" xfId="0" applyFont="1" applyFill="1" applyBorder="1" applyAlignment="1" applyProtection="1">
      <alignment horizontal="center" vertical="center"/>
      <protection locked="0"/>
    </xf>
    <xf numFmtId="0" fontId="48" fillId="8" borderId="1" xfId="0" applyFont="1" applyFill="1" applyBorder="1" applyAlignment="1" applyProtection="1">
      <alignment horizontal="center" vertical="center"/>
      <protection locked="0"/>
    </xf>
    <xf numFmtId="0" fontId="28" fillId="0" borderId="4" xfId="0" applyFont="1" applyFill="1" applyBorder="1" applyAlignment="1" applyProtection="1">
      <alignment horizontal="center"/>
    </xf>
    <xf numFmtId="0" fontId="47" fillId="0" borderId="2" xfId="0" applyFont="1" applyFill="1" applyBorder="1" applyAlignment="1" applyProtection="1">
      <alignment horizontal="center" vertical="center"/>
    </xf>
    <xf numFmtId="0" fontId="42" fillId="0" borderId="0" xfId="0" applyFont="1" applyFill="1" applyBorder="1" applyAlignment="1" applyProtection="1">
      <alignment horizontal="center"/>
    </xf>
    <xf numFmtId="1" fontId="48" fillId="3" borderId="14" xfId="0" applyNumberFormat="1" applyFont="1" applyFill="1" applyBorder="1" applyAlignment="1" applyProtection="1">
      <alignment horizontal="center" vertical="center"/>
    </xf>
    <xf numFmtId="1" fontId="48" fillId="4" borderId="14" xfId="0" applyNumberFormat="1" applyFont="1" applyFill="1" applyBorder="1" applyAlignment="1" applyProtection="1">
      <alignment horizontal="center" vertical="center"/>
    </xf>
    <xf numFmtId="1" fontId="48" fillId="2" borderId="14" xfId="0" applyNumberFormat="1" applyFont="1" applyFill="1" applyBorder="1" applyAlignment="1" applyProtection="1">
      <alignment horizontal="center" vertical="center"/>
    </xf>
    <xf numFmtId="0" fontId="54" fillId="0" borderId="0" xfId="0" applyFont="1" applyFill="1" applyBorder="1" applyAlignment="1" applyProtection="1">
      <alignment horizontal="center"/>
    </xf>
    <xf numFmtId="0" fontId="55" fillId="0" borderId="0" xfId="0" applyFont="1" applyFill="1" applyBorder="1" applyAlignment="1" applyProtection="1">
      <alignment horizontal="center"/>
    </xf>
    <xf numFmtId="1" fontId="47" fillId="5" borderId="2" xfId="0" applyNumberFormat="1" applyFont="1" applyFill="1" applyBorder="1" applyAlignment="1" applyProtection="1">
      <alignment horizontal="center" vertical="center"/>
    </xf>
    <xf numFmtId="1" fontId="47" fillId="5" borderId="5" xfId="0" applyNumberFormat="1" applyFont="1" applyFill="1" applyBorder="1" applyAlignment="1" applyProtection="1">
      <alignment horizontal="center" vertical="center"/>
    </xf>
    <xf numFmtId="0" fontId="54" fillId="0" borderId="4" xfId="0" applyFont="1" applyFill="1" applyBorder="1" applyAlignment="1" applyProtection="1">
      <alignment horizontal="center"/>
    </xf>
    <xf numFmtId="14" fontId="9" fillId="0" borderId="0" xfId="0" applyNumberFormat="1" applyFont="1" applyFill="1" applyBorder="1" applyAlignment="1" applyProtection="1">
      <alignment horizontal="center" vertical="center"/>
    </xf>
    <xf numFmtId="14" fontId="19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46" fillId="0" borderId="0" xfId="0" applyFont="1" applyFill="1" applyBorder="1" applyAlignment="1" applyProtection="1">
      <alignment horizontal="center" vertical="center"/>
    </xf>
    <xf numFmtId="0" fontId="44" fillId="0" borderId="1" xfId="0" applyFont="1" applyFill="1" applyBorder="1" applyAlignment="1" applyProtection="1">
      <alignment horizontal="center" vertical="center"/>
    </xf>
    <xf numFmtId="0" fontId="21" fillId="0" borderId="0" xfId="0" applyFont="1" applyAlignment="1">
      <alignment horizontal="left" vertical="top"/>
    </xf>
    <xf numFmtId="9" fontId="18" fillId="0" borderId="1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left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0" fillId="0" borderId="5" xfId="0" applyFont="1" applyBorder="1" applyAlignment="1" applyProtection="1">
      <alignment horizontal="left" vertical="center"/>
    </xf>
    <xf numFmtId="0" fontId="40" fillId="0" borderId="9" xfId="0" applyFont="1" applyBorder="1" applyAlignment="1" applyProtection="1">
      <alignment horizontal="left" vertical="center"/>
    </xf>
    <xf numFmtId="0" fontId="40" fillId="0" borderId="1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left" vertical="top"/>
    </xf>
    <xf numFmtId="0" fontId="40" fillId="0" borderId="0" xfId="0" applyFont="1" applyBorder="1" applyAlignment="1" applyProtection="1">
      <alignment horizontal="left" vertical="center"/>
    </xf>
    <xf numFmtId="0" fontId="44" fillId="10" borderId="1" xfId="0" applyFont="1" applyFill="1" applyBorder="1" applyAlignment="1" applyProtection="1">
      <alignment horizontal="center" vertical="center"/>
    </xf>
    <xf numFmtId="0" fontId="22" fillId="10" borderId="15" xfId="0" applyFont="1" applyFill="1" applyBorder="1" applyAlignment="1" applyProtection="1">
      <alignment horizontal="center"/>
    </xf>
    <xf numFmtId="0" fontId="22" fillId="10" borderId="0" xfId="0" applyFont="1" applyFill="1" applyBorder="1" applyAlignment="1" applyProtection="1">
      <alignment horizontal="center"/>
    </xf>
    <xf numFmtId="0" fontId="22" fillId="10" borderId="15" xfId="0" applyFont="1" applyFill="1" applyBorder="1" applyAlignment="1" applyProtection="1">
      <alignment horizontal="center" vertical="top"/>
    </xf>
    <xf numFmtId="0" fontId="22" fillId="10" borderId="0" xfId="0" applyFont="1" applyFill="1" applyBorder="1" applyAlignment="1" applyProtection="1">
      <alignment horizontal="center" vertical="top"/>
    </xf>
    <xf numFmtId="0" fontId="40" fillId="0" borderId="5" xfId="0" applyFont="1" applyBorder="1" applyAlignment="1" applyProtection="1">
      <alignment horizontal="left"/>
    </xf>
    <xf numFmtId="0" fontId="40" fillId="0" borderId="9" xfId="0" applyFont="1" applyBorder="1" applyAlignment="1" applyProtection="1">
      <alignment horizontal="left"/>
    </xf>
    <xf numFmtId="0" fontId="40" fillId="0" borderId="10" xfId="0" applyFont="1" applyBorder="1" applyAlignment="1" applyProtection="1">
      <alignment horizontal="left"/>
    </xf>
    <xf numFmtId="0" fontId="10" fillId="10" borderId="15" xfId="0" applyFont="1" applyFill="1" applyBorder="1" applyAlignment="1" applyProtection="1">
      <alignment horizontal="center"/>
    </xf>
    <xf numFmtId="0" fontId="10" fillId="10" borderId="0" xfId="0" applyFont="1" applyFill="1" applyBorder="1" applyAlignment="1" applyProtection="1">
      <alignment horizontal="center"/>
    </xf>
    <xf numFmtId="0" fontId="10" fillId="10" borderId="15" xfId="0" applyFont="1" applyFill="1" applyBorder="1" applyAlignment="1" applyProtection="1">
      <alignment horizontal="center" vertical="top"/>
    </xf>
    <xf numFmtId="0" fontId="10" fillId="10" borderId="0" xfId="0" applyFont="1" applyFill="1" applyBorder="1" applyAlignment="1" applyProtection="1">
      <alignment horizontal="center" vertical="top"/>
    </xf>
    <xf numFmtId="0" fontId="38" fillId="0" borderId="0" xfId="0" applyFont="1" applyBorder="1" applyAlignment="1" applyProtection="1">
      <alignment horizontal="center"/>
    </xf>
    <xf numFmtId="0" fontId="18" fillId="0" borderId="0" xfId="0" applyFont="1" applyFill="1" applyBorder="1" applyAlignment="1" applyProtection="1">
      <alignment horizontal="center"/>
    </xf>
    <xf numFmtId="0" fontId="48" fillId="10" borderId="16" xfId="0" applyFont="1" applyFill="1" applyBorder="1" applyAlignment="1">
      <alignment horizontal="center"/>
    </xf>
    <xf numFmtId="0" fontId="48" fillId="10" borderId="0" xfId="0" applyFont="1" applyFill="1" applyBorder="1" applyAlignment="1">
      <alignment horizontal="center"/>
    </xf>
    <xf numFmtId="0" fontId="48" fillId="10" borderId="16" xfId="0" applyFont="1" applyFill="1" applyBorder="1" applyAlignment="1">
      <alignment horizontal="center" vertical="top"/>
    </xf>
    <xf numFmtId="0" fontId="48" fillId="10" borderId="0" xfId="0" applyFont="1" applyFill="1" applyBorder="1" applyAlignment="1">
      <alignment horizontal="center" vertical="top"/>
    </xf>
    <xf numFmtId="14" fontId="53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0" borderId="19" xfId="0" applyFont="1" applyBorder="1" applyAlignment="1">
      <alignment horizontal="center" vertical="center"/>
    </xf>
    <xf numFmtId="0" fontId="41" fillId="0" borderId="0" xfId="0" applyFont="1" applyBorder="1" applyAlignment="1" applyProtection="1">
      <alignment horizontal="left" vertical="top"/>
    </xf>
    <xf numFmtId="0" fontId="46" fillId="0" borderId="4" xfId="0" applyFont="1" applyBorder="1" applyAlignment="1" applyProtection="1">
      <alignment horizontal="center" vertical="center"/>
    </xf>
    <xf numFmtId="0" fontId="52" fillId="0" borderId="3" xfId="0" applyFont="1" applyFill="1" applyBorder="1" applyAlignment="1" applyProtection="1">
      <alignment horizontal="center" vertical="center"/>
    </xf>
    <xf numFmtId="0" fontId="52" fillId="0" borderId="6" xfId="0" applyFont="1" applyFill="1" applyBorder="1" applyAlignment="1" applyProtection="1">
      <alignment horizontal="center" vertical="center"/>
    </xf>
    <xf numFmtId="0" fontId="35" fillId="0" borderId="5" xfId="0" applyFont="1" applyFill="1" applyBorder="1" applyAlignment="1" applyProtection="1">
      <alignment horizontal="center"/>
    </xf>
    <xf numFmtId="0" fontId="35" fillId="0" borderId="9" xfId="0" applyFont="1" applyFill="1" applyBorder="1" applyAlignment="1" applyProtection="1">
      <alignment horizontal="center"/>
    </xf>
    <xf numFmtId="0" fontId="35" fillId="0" borderId="10" xfId="0" applyFont="1" applyFill="1" applyBorder="1" applyAlignment="1" applyProtection="1">
      <alignment horizontal="center"/>
    </xf>
    <xf numFmtId="14" fontId="50" fillId="0" borderId="0" xfId="0" applyNumberFormat="1" applyFont="1" applyFill="1" applyBorder="1" applyAlignment="1" applyProtection="1">
      <alignment horizontal="center" vertical="center"/>
    </xf>
    <xf numFmtId="14" fontId="50" fillId="0" borderId="4" xfId="0" applyNumberFormat="1" applyFont="1" applyFill="1" applyBorder="1" applyAlignment="1" applyProtection="1">
      <alignment horizontal="center" vertical="center"/>
    </xf>
    <xf numFmtId="0" fontId="52" fillId="0" borderId="10" xfId="0" applyFont="1" applyFill="1" applyBorder="1" applyAlignment="1" applyProtection="1">
      <alignment horizontal="center" vertical="center"/>
    </xf>
    <xf numFmtId="0" fontId="52" fillId="0" borderId="0" xfId="0" applyFont="1" applyFill="1" applyBorder="1" applyAlignment="1" applyProtection="1">
      <alignment horizontal="center" vertical="center"/>
    </xf>
    <xf numFmtId="0" fontId="44" fillId="0" borderId="3" xfId="0" applyFont="1" applyFill="1" applyBorder="1" applyAlignment="1" applyProtection="1">
      <alignment horizontal="center" vertical="center"/>
    </xf>
    <xf numFmtId="0" fontId="44" fillId="0" borderId="6" xfId="0" applyFont="1" applyFill="1" applyBorder="1" applyAlignment="1" applyProtection="1">
      <alignment horizontal="center" vertical="center"/>
    </xf>
    <xf numFmtId="0" fontId="42" fillId="0" borderId="3" xfId="0" applyFont="1" applyFill="1" applyBorder="1" applyAlignment="1" applyProtection="1">
      <alignment horizontal="center" vertical="center"/>
    </xf>
    <xf numFmtId="0" fontId="42" fillId="0" borderId="6" xfId="0" applyFont="1" applyFill="1" applyBorder="1" applyAlignment="1" applyProtection="1">
      <alignment horizontal="center" vertical="center"/>
    </xf>
    <xf numFmtId="0" fontId="42" fillId="0" borderId="0" xfId="0" applyFont="1" applyFill="1" applyBorder="1" applyAlignment="1" applyProtection="1">
      <alignment horizontal="center"/>
    </xf>
    <xf numFmtId="14" fontId="56" fillId="0" borderId="0" xfId="0" applyNumberFormat="1" applyFont="1" applyBorder="1" applyAlignment="1" applyProtection="1">
      <alignment horizontal="center" vertical="center"/>
    </xf>
    <xf numFmtId="0" fontId="56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7">
    <dxf>
      <font>
        <color theme="8" tint="0.79998168889431442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colors>
    <mruColors>
      <color rgb="FFD4BCFE"/>
      <color rgb="FFF5E5FB"/>
      <color rgb="FFF8D8F3"/>
      <color rgb="FFEA6B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515125</xdr:colOff>
      <xdr:row>5</xdr:row>
      <xdr:rowOff>33247</xdr:rowOff>
    </xdr:from>
    <xdr:to>
      <xdr:col>8</xdr:col>
      <xdr:colOff>194046</xdr:colOff>
      <xdr:row>7</xdr:row>
      <xdr:rowOff>124428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B01D56C-507C-4401-88B0-EDEA4ED18A75}"/>
            </a:ext>
          </a:extLst>
        </xdr:cNvPr>
        <xdr:cNvSpPr/>
      </xdr:nvSpPr>
      <xdr:spPr>
        <a:xfrm>
          <a:off x="3704095" y="1170532"/>
          <a:ext cx="2839316" cy="468371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Générer</a:t>
          </a:r>
          <a:r>
            <a:rPr lang="fr-FR" sz="1400" baseline="0"/>
            <a:t> une NOUVELLE JOURNEE</a:t>
          </a:r>
          <a:endParaRPr lang="fr-FR" sz="1400"/>
        </a:p>
      </xdr:txBody>
    </xdr:sp>
    <xdr:clientData/>
  </xdr:twoCellAnchor>
  <xdr:twoCellAnchor>
    <xdr:from>
      <xdr:col>8</xdr:col>
      <xdr:colOff>274319</xdr:colOff>
      <xdr:row>53</xdr:row>
      <xdr:rowOff>114300</xdr:rowOff>
    </xdr:from>
    <xdr:to>
      <xdr:col>10</xdr:col>
      <xdr:colOff>365760</xdr:colOff>
      <xdr:row>57</xdr:row>
      <xdr:rowOff>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F5AC4BE8-2333-409B-9D92-86DB1702D242}"/>
            </a:ext>
          </a:extLst>
        </xdr:cNvPr>
        <xdr:cNvSpPr/>
      </xdr:nvSpPr>
      <xdr:spPr>
        <a:xfrm>
          <a:off x="6623684" y="11218545"/>
          <a:ext cx="1680211" cy="691515"/>
        </a:xfrm>
        <a:prstGeom prst="ellipse">
          <a:avLst/>
        </a:prstGeom>
        <a:solidFill>
          <a:schemeClr val="bg1">
            <a:lumMod val="95000"/>
          </a:schemeClr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2">
                  <a:lumMod val="25000"/>
                </a:schemeClr>
              </a:solidFill>
            </a:rPr>
            <a:t>Remplace</a:t>
          </a:r>
          <a:r>
            <a:rPr lang="fr-FR" sz="1100" baseline="0">
              <a:solidFill>
                <a:schemeClr val="bg2">
                  <a:lumMod val="25000"/>
                </a:schemeClr>
              </a:solidFill>
            </a:rPr>
            <a:t> les valeurs globales</a:t>
          </a:r>
          <a:endParaRPr lang="fr-FR" sz="1100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  <xdr:twoCellAnchor>
    <xdr:from>
      <xdr:col>8</xdr:col>
      <xdr:colOff>274319</xdr:colOff>
      <xdr:row>80</xdr:row>
      <xdr:rowOff>97155</xdr:rowOff>
    </xdr:from>
    <xdr:to>
      <xdr:col>10</xdr:col>
      <xdr:colOff>365760</xdr:colOff>
      <xdr:row>83</xdr:row>
      <xdr:rowOff>154305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44C3B116-05BA-4DE3-B961-86B4C5E10C29}"/>
            </a:ext>
          </a:extLst>
        </xdr:cNvPr>
        <xdr:cNvSpPr/>
      </xdr:nvSpPr>
      <xdr:spPr>
        <a:xfrm>
          <a:off x="6623684" y="17156430"/>
          <a:ext cx="1680211" cy="691515"/>
        </a:xfrm>
        <a:prstGeom prst="ellipse">
          <a:avLst/>
        </a:prstGeom>
        <a:solidFill>
          <a:schemeClr val="bg1">
            <a:lumMod val="95000"/>
          </a:schemeClr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2">
                  <a:lumMod val="25000"/>
                </a:schemeClr>
              </a:solidFill>
            </a:rPr>
            <a:t>Remplace</a:t>
          </a:r>
          <a:r>
            <a:rPr lang="fr-FR" sz="1100" baseline="0">
              <a:solidFill>
                <a:schemeClr val="bg2">
                  <a:lumMod val="25000"/>
                </a:schemeClr>
              </a:solidFill>
            </a:rPr>
            <a:t> les valeurs globales</a:t>
          </a:r>
          <a:endParaRPr lang="fr-FR" sz="1100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43AC7-6E48-48A0-87E6-860A9BD60F9E}">
  <dimension ref="A1"/>
  <sheetViews>
    <sheetView tabSelected="1" workbookViewId="0">
      <selection activeCell="G12" sqref="G12"/>
    </sheetView>
  </sheetViews>
  <sheetFormatPr baseColWidth="10" defaultRowHeight="14.65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2F124-BFB3-4766-A74D-7B6BDAA8310F}">
  <sheetPr codeName="Feuil3"/>
  <dimension ref="A1:M121"/>
  <sheetViews>
    <sheetView showGridLines="0" showRowColHeaders="0" zoomScale="125" zoomScaleNormal="125" workbookViewId="0">
      <selection activeCell="I25" sqref="I25"/>
    </sheetView>
  </sheetViews>
  <sheetFormatPr baseColWidth="10" defaultRowHeight="14.65" x14ac:dyDescent="0.3"/>
  <cols>
    <col min="3" max="3" width="11.19921875" customWidth="1"/>
    <col min="4" max="6" width="11" customWidth="1"/>
    <col min="7" max="7" width="11.09765625" customWidth="1"/>
    <col min="8" max="9" width="11" customWidth="1"/>
    <col min="10" max="10" width="11.19921875" customWidth="1"/>
    <col min="11" max="11" width="11.296875" customWidth="1"/>
    <col min="12" max="12" width="11" customWidth="1"/>
    <col min="13" max="13" width="8.5" customWidth="1"/>
  </cols>
  <sheetData>
    <row r="1" spans="1:12" ht="14.65" customHeight="1" x14ac:dyDescent="0.3">
      <c r="A1" s="73"/>
      <c r="B1" s="74"/>
      <c r="C1" s="74"/>
      <c r="D1" s="4"/>
      <c r="E1" s="4"/>
      <c r="F1" s="4"/>
      <c r="G1" s="4"/>
      <c r="H1" s="4"/>
      <c r="I1" s="4"/>
    </row>
    <row r="2" spans="1:12" ht="14.65" customHeight="1" x14ac:dyDescent="0.3">
      <c r="A2" s="74"/>
      <c r="B2" s="74"/>
      <c r="C2" s="74"/>
      <c r="D2" s="5"/>
      <c r="E2" s="5"/>
      <c r="F2" s="5"/>
      <c r="G2" s="5"/>
      <c r="H2" s="5"/>
      <c r="I2" s="5"/>
    </row>
    <row r="3" spans="1:12" ht="22.5" customHeight="1" x14ac:dyDescent="0.35">
      <c r="A3" s="133">
        <f ca="1">TODAY()</f>
        <v>44065</v>
      </c>
      <c r="B3" s="134"/>
      <c r="C3" s="135"/>
      <c r="D3" s="123" t="s">
        <v>64</v>
      </c>
      <c r="E3" s="124"/>
      <c r="F3" s="124"/>
      <c r="G3" s="124"/>
      <c r="H3" s="124"/>
      <c r="I3" s="124"/>
      <c r="J3" s="124"/>
    </row>
    <row r="4" spans="1:12" ht="22.5" customHeight="1" x14ac:dyDescent="0.3">
      <c r="A4" s="134"/>
      <c r="B4" s="134"/>
      <c r="C4" s="135"/>
      <c r="D4" s="125" t="s">
        <v>45</v>
      </c>
      <c r="E4" s="126"/>
      <c r="F4" s="126"/>
      <c r="G4" s="126"/>
      <c r="H4" s="126"/>
      <c r="I4" s="126"/>
      <c r="J4" s="126"/>
    </row>
    <row r="5" spans="1:12" ht="14.65" customHeight="1" x14ac:dyDescent="0.3">
      <c r="A5" s="74"/>
      <c r="B5" s="74"/>
      <c r="C5" s="74"/>
      <c r="D5" s="4"/>
      <c r="E5" s="4"/>
      <c r="F5" s="4"/>
      <c r="G5" s="4"/>
      <c r="H5" s="4"/>
      <c r="I5" s="4"/>
    </row>
    <row r="6" spans="1:12" ht="14.65" customHeight="1" x14ac:dyDescent="0.3">
      <c r="A6" s="23"/>
      <c r="B6" s="24"/>
      <c r="C6" s="24"/>
      <c r="D6" s="4"/>
      <c r="E6" s="4"/>
      <c r="F6" s="4"/>
      <c r="G6" s="4"/>
      <c r="H6" s="4"/>
      <c r="I6" s="4"/>
    </row>
    <row r="7" spans="1:12" ht="14.65" customHeight="1" x14ac:dyDescent="0.3">
      <c r="A7" s="23"/>
      <c r="B7" s="24"/>
      <c r="C7" s="24"/>
      <c r="D7" s="4"/>
      <c r="E7" s="4"/>
      <c r="F7" s="4"/>
      <c r="G7" s="4"/>
      <c r="H7" s="4"/>
      <c r="I7" s="4"/>
    </row>
    <row r="8" spans="1:12" ht="14.65" customHeight="1" x14ac:dyDescent="0.3">
      <c r="A8" s="23"/>
      <c r="B8" s="24"/>
      <c r="C8" s="24"/>
      <c r="D8" s="4"/>
      <c r="E8" s="4"/>
      <c r="F8" s="4"/>
      <c r="G8" s="4"/>
      <c r="H8" s="4"/>
      <c r="I8" s="4"/>
    </row>
    <row r="9" spans="1:12" ht="14.65" customHeight="1" x14ac:dyDescent="0.3">
      <c r="A9" s="24"/>
      <c r="B9" s="24"/>
      <c r="C9" s="24"/>
      <c r="D9" s="4"/>
      <c r="E9" s="4"/>
      <c r="F9" s="4"/>
      <c r="G9" s="4"/>
      <c r="H9" s="4"/>
      <c r="I9" s="4"/>
    </row>
    <row r="10" spans="1:12" ht="14.65" customHeight="1" x14ac:dyDescent="0.3">
      <c r="A10" s="24"/>
      <c r="B10" s="24"/>
      <c r="C10" s="24"/>
      <c r="D10" s="4"/>
      <c r="E10" s="4"/>
      <c r="F10" s="4"/>
      <c r="G10" s="4"/>
      <c r="H10" s="4"/>
      <c r="I10" s="4"/>
    </row>
    <row r="11" spans="1:12" ht="14.65" customHeight="1" x14ac:dyDescent="0.3">
      <c r="A11" s="32"/>
      <c r="B11" s="32"/>
      <c r="C11" s="28"/>
      <c r="D11" s="29"/>
      <c r="E11" s="29"/>
      <c r="F11" s="29"/>
      <c r="G11" s="29"/>
      <c r="H11" s="29"/>
      <c r="I11" s="29"/>
      <c r="J11" s="30"/>
      <c r="K11" s="30"/>
      <c r="L11" s="1"/>
    </row>
    <row r="12" spans="1:12" ht="14.65" customHeight="1" x14ac:dyDescent="0.3">
      <c r="A12" s="32"/>
      <c r="B12" s="32"/>
      <c r="C12" s="32"/>
      <c r="D12" s="5"/>
      <c r="E12" s="5"/>
      <c r="F12" s="5"/>
      <c r="G12" s="5"/>
      <c r="H12" s="5"/>
      <c r="I12" s="5"/>
      <c r="J12" s="1"/>
      <c r="K12" s="1"/>
      <c r="L12" s="1"/>
    </row>
    <row r="13" spans="1:12" ht="14.65" customHeight="1" x14ac:dyDescent="0.3">
      <c r="A13" s="32"/>
      <c r="B13" s="32"/>
      <c r="C13" s="32"/>
      <c r="D13" s="5"/>
      <c r="E13" s="5"/>
      <c r="F13" s="5"/>
      <c r="G13" s="5"/>
      <c r="H13" s="5"/>
      <c r="I13" s="5"/>
      <c r="J13" s="1"/>
      <c r="K13" s="1"/>
      <c r="L13" s="1"/>
    </row>
    <row r="14" spans="1:12" ht="22.5" customHeight="1" x14ac:dyDescent="0.35">
      <c r="A14" s="32"/>
      <c r="B14" s="32"/>
      <c r="C14" s="129" t="s">
        <v>57</v>
      </c>
      <c r="D14" s="130"/>
      <c r="E14" s="130"/>
      <c r="F14" s="130"/>
      <c r="G14" s="130"/>
      <c r="H14" s="130"/>
      <c r="I14" s="130"/>
      <c r="J14" s="130"/>
      <c r="K14" s="130"/>
      <c r="L14" s="1"/>
    </row>
    <row r="15" spans="1:12" s="10" customFormat="1" ht="22.5" customHeight="1" x14ac:dyDescent="0.3">
      <c r="A15" s="44"/>
      <c r="B15" s="44"/>
      <c r="C15" s="131" t="s">
        <v>44</v>
      </c>
      <c r="D15" s="132"/>
      <c r="E15" s="132"/>
      <c r="F15" s="132"/>
      <c r="G15" s="132"/>
      <c r="H15" s="132"/>
      <c r="I15" s="132"/>
      <c r="J15" s="132"/>
      <c r="K15" s="132"/>
      <c r="L15" s="7"/>
    </row>
    <row r="16" spans="1:12" s="10" customFormat="1" ht="14.8" customHeight="1" x14ac:dyDescent="0.3">
      <c r="A16" s="44"/>
      <c r="B16" s="44"/>
      <c r="C16" s="68"/>
      <c r="D16" s="68"/>
      <c r="E16" s="68"/>
      <c r="F16" s="68"/>
      <c r="G16" s="68"/>
      <c r="H16" s="68"/>
      <c r="I16" s="68"/>
      <c r="J16" s="68"/>
      <c r="K16" s="68"/>
      <c r="L16" s="7"/>
    </row>
    <row r="17" spans="1:12" s="10" customFormat="1" ht="14.1" customHeight="1" x14ac:dyDescent="0.3">
      <c r="A17" s="44"/>
      <c r="B17" s="44"/>
      <c r="C17" s="45"/>
      <c r="D17" s="45"/>
      <c r="E17" s="45"/>
      <c r="F17" s="45"/>
      <c r="G17" s="45"/>
      <c r="H17" s="45"/>
      <c r="I17" s="45"/>
      <c r="J17" s="45"/>
      <c r="K17" s="45"/>
      <c r="L17" s="7"/>
    </row>
    <row r="18" spans="1:12" ht="27" customHeight="1" x14ac:dyDescent="0.5">
      <c r="A18" s="32"/>
      <c r="C18" s="127" t="s">
        <v>34</v>
      </c>
      <c r="D18" s="127"/>
      <c r="E18" s="127"/>
      <c r="F18" s="127"/>
      <c r="G18" s="127"/>
      <c r="H18" s="33"/>
      <c r="I18" s="128" t="s">
        <v>37</v>
      </c>
      <c r="J18" s="128"/>
      <c r="K18" s="128"/>
      <c r="L18" s="1"/>
    </row>
    <row r="19" spans="1:12" ht="20.25" customHeight="1" x14ac:dyDescent="0.3">
      <c r="A19" s="32"/>
      <c r="C19" s="103" t="s">
        <v>41</v>
      </c>
      <c r="D19" s="103"/>
      <c r="E19" s="103"/>
      <c r="F19" s="63" t="s">
        <v>42</v>
      </c>
      <c r="G19" s="63" t="s">
        <v>43</v>
      </c>
      <c r="H19" s="21"/>
      <c r="I19" s="63" t="s">
        <v>38</v>
      </c>
      <c r="J19" s="64" t="s">
        <v>40</v>
      </c>
      <c r="K19" s="65" t="s">
        <v>39</v>
      </c>
      <c r="L19" s="1"/>
    </row>
    <row r="20" spans="1:12" ht="14.65" customHeight="1" x14ac:dyDescent="0.3">
      <c r="A20" s="32"/>
      <c r="C20" s="104" t="s">
        <v>0</v>
      </c>
      <c r="D20" s="104"/>
      <c r="E20" s="104"/>
      <c r="F20" s="66">
        <v>260</v>
      </c>
      <c r="G20" s="46"/>
      <c r="H20" s="37">
        <f>IF(I20&lt;J20,0,I20)</f>
        <v>15</v>
      </c>
      <c r="I20" s="62">
        <v>15</v>
      </c>
      <c r="J20" s="42">
        <f>SUM(F20*K20)</f>
        <v>13</v>
      </c>
      <c r="K20" s="43">
        <v>0.05</v>
      </c>
      <c r="L20" s="1"/>
    </row>
    <row r="21" spans="1:12" ht="14.65" customHeight="1" x14ac:dyDescent="0.3">
      <c r="A21" s="32"/>
      <c r="C21" s="104" t="s">
        <v>20</v>
      </c>
      <c r="D21" s="104"/>
      <c r="E21" s="104"/>
      <c r="F21" s="67">
        <v>210</v>
      </c>
      <c r="G21" s="47"/>
      <c r="H21" s="37">
        <f t="shared" ref="H21:H37" si="0">IF(I21&lt;J21,0,I21)</f>
        <v>0</v>
      </c>
      <c r="I21" s="62">
        <v>3</v>
      </c>
      <c r="J21" s="42">
        <f t="shared" ref="J21:J37" si="1">SUM(F21*K21)</f>
        <v>10.5</v>
      </c>
      <c r="K21" s="43">
        <v>0.05</v>
      </c>
      <c r="L21" s="1"/>
    </row>
    <row r="22" spans="1:12" ht="14.65" customHeight="1" x14ac:dyDescent="0.3">
      <c r="A22" s="32"/>
      <c r="C22" s="104" t="s">
        <v>3</v>
      </c>
      <c r="D22" s="104"/>
      <c r="E22" s="104"/>
      <c r="F22" s="67">
        <v>160</v>
      </c>
      <c r="G22" s="47"/>
      <c r="H22" s="37">
        <f t="shared" si="0"/>
        <v>0</v>
      </c>
      <c r="I22" s="62">
        <v>4</v>
      </c>
      <c r="J22" s="42">
        <f t="shared" si="1"/>
        <v>8</v>
      </c>
      <c r="K22" s="43">
        <v>0.05</v>
      </c>
      <c r="L22" s="1"/>
    </row>
    <row r="23" spans="1:12" ht="14.65" customHeight="1" x14ac:dyDescent="0.3">
      <c r="A23" s="32"/>
      <c r="C23" s="104" t="s">
        <v>27</v>
      </c>
      <c r="D23" s="104"/>
      <c r="E23" s="104"/>
      <c r="F23" s="67">
        <v>140</v>
      </c>
      <c r="G23" s="47"/>
      <c r="H23" s="37">
        <f t="shared" si="0"/>
        <v>9</v>
      </c>
      <c r="I23" s="62">
        <v>9</v>
      </c>
      <c r="J23" s="42">
        <f t="shared" si="1"/>
        <v>7</v>
      </c>
      <c r="K23" s="43">
        <v>0.05</v>
      </c>
      <c r="L23" s="1"/>
    </row>
    <row r="24" spans="1:12" ht="14.65" customHeight="1" x14ac:dyDescent="0.3">
      <c r="A24" s="32"/>
      <c r="C24" s="104" t="s">
        <v>50</v>
      </c>
      <c r="D24" s="104"/>
      <c r="E24" s="104"/>
      <c r="F24" s="67">
        <v>50</v>
      </c>
      <c r="G24" s="47"/>
      <c r="H24" s="37">
        <f t="shared" si="0"/>
        <v>0</v>
      </c>
      <c r="I24" s="62"/>
      <c r="J24" s="42">
        <f t="shared" si="1"/>
        <v>2.5</v>
      </c>
      <c r="K24" s="43">
        <v>0.05</v>
      </c>
      <c r="L24" s="1"/>
    </row>
    <row r="25" spans="1:12" ht="14.65" customHeight="1" x14ac:dyDescent="0.3">
      <c r="A25" s="32"/>
      <c r="C25" s="104" t="s">
        <v>53</v>
      </c>
      <c r="D25" s="104"/>
      <c r="E25" s="104"/>
      <c r="F25" s="67">
        <v>35</v>
      </c>
      <c r="G25" s="47"/>
      <c r="H25" s="37">
        <f t="shared" si="0"/>
        <v>3</v>
      </c>
      <c r="I25" s="62">
        <v>3</v>
      </c>
      <c r="J25" s="42">
        <f t="shared" si="1"/>
        <v>1.4000000000000001</v>
      </c>
      <c r="K25" s="43">
        <v>0.04</v>
      </c>
      <c r="L25" s="1"/>
    </row>
    <row r="26" spans="1:12" ht="14.65" customHeight="1" x14ac:dyDescent="0.3">
      <c r="A26" s="32"/>
      <c r="C26" s="104" t="s">
        <v>52</v>
      </c>
      <c r="D26" s="104"/>
      <c r="E26" s="104"/>
      <c r="F26" s="67">
        <v>30</v>
      </c>
      <c r="G26" s="47"/>
      <c r="H26" s="37">
        <f t="shared" si="0"/>
        <v>0</v>
      </c>
      <c r="I26" s="62">
        <v>1</v>
      </c>
      <c r="J26" s="42">
        <f t="shared" si="1"/>
        <v>1.7999999999999998</v>
      </c>
      <c r="K26" s="43">
        <v>0.06</v>
      </c>
      <c r="L26" s="1"/>
    </row>
    <row r="27" spans="1:12" ht="14.65" customHeight="1" x14ac:dyDescent="0.3">
      <c r="A27" s="32"/>
      <c r="C27" s="104" t="s">
        <v>51</v>
      </c>
      <c r="D27" s="104"/>
      <c r="E27" s="104"/>
      <c r="F27" s="67">
        <v>25</v>
      </c>
      <c r="G27" s="47"/>
      <c r="H27" s="37">
        <f t="shared" si="0"/>
        <v>0</v>
      </c>
      <c r="I27" s="62"/>
      <c r="J27" s="42">
        <f t="shared" si="1"/>
        <v>1.25</v>
      </c>
      <c r="K27" s="43">
        <v>0.05</v>
      </c>
      <c r="L27" s="1"/>
    </row>
    <row r="28" spans="1:12" ht="14.65" customHeight="1" x14ac:dyDescent="0.3">
      <c r="A28" s="32"/>
      <c r="C28" s="104" t="s">
        <v>54</v>
      </c>
      <c r="D28" s="104"/>
      <c r="E28" s="104"/>
      <c r="F28" s="67">
        <v>20</v>
      </c>
      <c r="G28" s="47"/>
      <c r="H28" s="37">
        <f t="shared" si="0"/>
        <v>0</v>
      </c>
      <c r="I28" s="62"/>
      <c r="J28" s="42">
        <f t="shared" si="1"/>
        <v>2</v>
      </c>
      <c r="K28" s="43">
        <v>0.1</v>
      </c>
      <c r="L28" s="1"/>
    </row>
    <row r="29" spans="1:12" ht="14.65" customHeight="1" x14ac:dyDescent="0.3">
      <c r="A29" s="32"/>
      <c r="C29" s="104" t="s">
        <v>2</v>
      </c>
      <c r="D29" s="104"/>
      <c r="E29" s="104"/>
      <c r="F29" s="67">
        <v>20</v>
      </c>
      <c r="G29" s="47"/>
      <c r="H29" s="37">
        <f t="shared" si="0"/>
        <v>2</v>
      </c>
      <c r="I29" s="62">
        <v>2</v>
      </c>
      <c r="J29" s="42">
        <f t="shared" si="1"/>
        <v>2</v>
      </c>
      <c r="K29" s="43">
        <v>0.1</v>
      </c>
      <c r="L29" s="1"/>
    </row>
    <row r="30" spans="1:12" ht="14.65" customHeight="1" x14ac:dyDescent="0.3">
      <c r="A30" s="32"/>
      <c r="C30" s="104" t="s">
        <v>55</v>
      </c>
      <c r="D30" s="104"/>
      <c r="E30" s="104"/>
      <c r="F30" s="67">
        <v>15</v>
      </c>
      <c r="G30" s="47"/>
      <c r="H30" s="37">
        <f t="shared" si="0"/>
        <v>0</v>
      </c>
      <c r="I30" s="62"/>
      <c r="J30" s="42">
        <f t="shared" si="1"/>
        <v>1.2</v>
      </c>
      <c r="K30" s="43">
        <v>0.08</v>
      </c>
      <c r="L30" s="1"/>
    </row>
    <row r="31" spans="1:12" ht="14.65" customHeight="1" x14ac:dyDescent="0.3">
      <c r="A31" s="32"/>
      <c r="C31" s="104" t="s">
        <v>14</v>
      </c>
      <c r="D31" s="104"/>
      <c r="E31" s="104"/>
      <c r="F31" s="67">
        <v>30</v>
      </c>
      <c r="G31" s="47"/>
      <c r="H31" s="37">
        <f t="shared" si="0"/>
        <v>0</v>
      </c>
      <c r="I31" s="62"/>
      <c r="J31" s="42">
        <f t="shared" si="1"/>
        <v>1.7999999999999998</v>
      </c>
      <c r="K31" s="43">
        <v>0.06</v>
      </c>
      <c r="L31" s="1"/>
    </row>
    <row r="32" spans="1:12" ht="14.65" customHeight="1" x14ac:dyDescent="0.3">
      <c r="A32" s="32"/>
      <c r="C32" s="104" t="s">
        <v>15</v>
      </c>
      <c r="D32" s="104"/>
      <c r="E32" s="104"/>
      <c r="F32" s="67">
        <v>20</v>
      </c>
      <c r="G32" s="47"/>
      <c r="H32" s="37">
        <f t="shared" si="0"/>
        <v>0</v>
      </c>
      <c r="I32" s="62">
        <v>1</v>
      </c>
      <c r="J32" s="42">
        <f t="shared" si="1"/>
        <v>2</v>
      </c>
      <c r="K32" s="43">
        <v>0.1</v>
      </c>
      <c r="L32" s="1"/>
    </row>
    <row r="33" spans="1:12" ht="14.65" customHeight="1" x14ac:dyDescent="0.3">
      <c r="A33" s="32"/>
      <c r="C33" s="104" t="s">
        <v>23</v>
      </c>
      <c r="D33" s="104"/>
      <c r="E33" s="104"/>
      <c r="F33" s="67">
        <v>25</v>
      </c>
      <c r="G33" s="47"/>
      <c r="H33" s="37">
        <f t="shared" si="0"/>
        <v>0</v>
      </c>
      <c r="I33" s="62">
        <v>1</v>
      </c>
      <c r="J33" s="42">
        <f t="shared" si="1"/>
        <v>2</v>
      </c>
      <c r="K33" s="43">
        <v>0.08</v>
      </c>
      <c r="L33" s="1"/>
    </row>
    <row r="34" spans="1:12" ht="14.65" customHeight="1" x14ac:dyDescent="0.3">
      <c r="A34" s="32"/>
      <c r="C34" s="104" t="s">
        <v>24</v>
      </c>
      <c r="D34" s="104"/>
      <c r="E34" s="104"/>
      <c r="F34" s="67">
        <v>25</v>
      </c>
      <c r="G34" s="47"/>
      <c r="H34" s="37">
        <f t="shared" si="0"/>
        <v>0</v>
      </c>
      <c r="I34" s="62"/>
      <c r="J34" s="42">
        <f t="shared" si="1"/>
        <v>2</v>
      </c>
      <c r="K34" s="43">
        <v>0.08</v>
      </c>
      <c r="L34" s="1"/>
    </row>
    <row r="35" spans="1:12" ht="14.65" customHeight="1" x14ac:dyDescent="0.3">
      <c r="A35" s="32"/>
      <c r="C35" s="104" t="s">
        <v>25</v>
      </c>
      <c r="D35" s="104"/>
      <c r="E35" s="104"/>
      <c r="F35" s="67">
        <v>40</v>
      </c>
      <c r="G35" s="47"/>
      <c r="H35" s="37">
        <f t="shared" si="0"/>
        <v>3</v>
      </c>
      <c r="I35" s="62">
        <v>3</v>
      </c>
      <c r="J35" s="42">
        <f t="shared" si="1"/>
        <v>2</v>
      </c>
      <c r="K35" s="43">
        <v>0.05</v>
      </c>
      <c r="L35" s="1"/>
    </row>
    <row r="36" spans="1:12" ht="14.65" customHeight="1" x14ac:dyDescent="0.3">
      <c r="A36" s="32"/>
      <c r="C36" s="104" t="s">
        <v>17</v>
      </c>
      <c r="D36" s="104"/>
      <c r="E36" s="104"/>
      <c r="F36" s="67">
        <v>20</v>
      </c>
      <c r="G36" s="47"/>
      <c r="H36" s="37">
        <f t="shared" si="0"/>
        <v>2</v>
      </c>
      <c r="I36" s="62">
        <v>2</v>
      </c>
      <c r="J36" s="42">
        <f t="shared" si="1"/>
        <v>2</v>
      </c>
      <c r="K36" s="43">
        <v>0.1</v>
      </c>
      <c r="L36" s="1"/>
    </row>
    <row r="37" spans="1:12" ht="14.65" customHeight="1" x14ac:dyDescent="0.3">
      <c r="A37" s="32"/>
      <c r="C37" s="104" t="s">
        <v>16</v>
      </c>
      <c r="D37" s="104"/>
      <c r="E37" s="104"/>
      <c r="F37" s="67">
        <v>10</v>
      </c>
      <c r="G37" s="47"/>
      <c r="H37" s="37">
        <f t="shared" si="0"/>
        <v>0</v>
      </c>
      <c r="I37" s="62"/>
      <c r="J37" s="42">
        <f t="shared" si="1"/>
        <v>2</v>
      </c>
      <c r="K37" s="43">
        <v>0.2</v>
      </c>
      <c r="L37" s="1"/>
    </row>
    <row r="38" spans="1:12" ht="14.65" customHeight="1" x14ac:dyDescent="0.35">
      <c r="A38" s="32"/>
      <c r="D38" s="17"/>
      <c r="E38" s="17"/>
      <c r="F38" s="17"/>
      <c r="G38" s="17"/>
      <c r="H38" s="17"/>
      <c r="I38" s="40"/>
      <c r="J38" s="41"/>
      <c r="K38" s="1"/>
      <c r="L38" s="1"/>
    </row>
    <row r="39" spans="1:12" ht="14.65" customHeight="1" x14ac:dyDescent="0.35">
      <c r="A39" s="32"/>
      <c r="D39" s="17"/>
      <c r="E39" s="17"/>
      <c r="F39" s="17"/>
      <c r="G39" s="17"/>
      <c r="H39" s="17"/>
      <c r="I39" s="38"/>
      <c r="J39" s="39"/>
      <c r="K39" s="1"/>
      <c r="L39" s="1"/>
    </row>
    <row r="40" spans="1:12" ht="14.65" customHeight="1" x14ac:dyDescent="0.3">
      <c r="A40" s="32"/>
      <c r="B40" s="32"/>
      <c r="C40" s="35"/>
      <c r="D40" s="12"/>
      <c r="E40" s="12"/>
      <c r="F40" s="12"/>
      <c r="G40" s="12"/>
      <c r="H40" s="12"/>
      <c r="I40" s="12"/>
      <c r="J40" s="14"/>
      <c r="K40" s="14"/>
      <c r="L40" s="1"/>
    </row>
    <row r="41" spans="1:12" ht="14.65" customHeight="1" x14ac:dyDescent="0.3">
      <c r="A41" s="32"/>
      <c r="B41" s="32"/>
      <c r="C41" s="32"/>
      <c r="D41" s="5"/>
      <c r="E41" s="5"/>
      <c r="F41" s="5"/>
      <c r="G41" s="5"/>
      <c r="H41" s="5"/>
      <c r="I41" s="5"/>
      <c r="J41" s="36"/>
      <c r="K41" s="1"/>
      <c r="L41" s="1"/>
    </row>
    <row r="42" spans="1:12" ht="17.45" customHeight="1" x14ac:dyDescent="0.3"/>
    <row r="43" spans="1:12" ht="18" customHeight="1" x14ac:dyDescent="0.45">
      <c r="A43" s="24"/>
      <c r="B43" s="24"/>
      <c r="C43" s="24"/>
      <c r="D43" s="120" t="s">
        <v>31</v>
      </c>
      <c r="E43" s="121"/>
      <c r="F43" s="121"/>
      <c r="G43" s="121"/>
      <c r="H43" s="121"/>
      <c r="I43" s="122"/>
      <c r="L43" s="20"/>
    </row>
    <row r="44" spans="1:12" ht="22.5" customHeight="1" x14ac:dyDescent="0.3">
      <c r="C44" s="61"/>
      <c r="D44" s="136" t="s">
        <v>60</v>
      </c>
      <c r="E44" s="136"/>
      <c r="F44" s="136"/>
      <c r="G44" s="136"/>
      <c r="H44" s="136"/>
      <c r="I44" s="136"/>
      <c r="J44" s="136"/>
      <c r="K44" s="6"/>
    </row>
    <row r="45" spans="1:12" ht="20.25" customHeight="1" x14ac:dyDescent="0.3">
      <c r="C45" s="4"/>
      <c r="D45" s="103" t="s">
        <v>5</v>
      </c>
      <c r="E45" s="103"/>
      <c r="F45" s="103" t="s">
        <v>4</v>
      </c>
      <c r="G45" s="103"/>
      <c r="H45" s="103" t="s">
        <v>6</v>
      </c>
      <c r="I45" s="103"/>
      <c r="J45" s="6"/>
      <c r="K45" s="6"/>
    </row>
    <row r="46" spans="1:12" ht="25.35" customHeight="1" x14ac:dyDescent="0.3">
      <c r="C46" s="4"/>
      <c r="D46" s="106">
        <v>0.38</v>
      </c>
      <c r="E46" s="106"/>
      <c r="F46" s="106">
        <v>0.38</v>
      </c>
      <c r="G46" s="106"/>
      <c r="H46" s="106">
        <v>0.24</v>
      </c>
      <c r="I46" s="106"/>
      <c r="J46" s="6"/>
      <c r="K46" s="6"/>
    </row>
    <row r="47" spans="1:12" ht="14.65" customHeight="1" x14ac:dyDescent="0.3">
      <c r="C47" s="4"/>
      <c r="D47" s="34"/>
      <c r="E47" s="34"/>
      <c r="F47" s="34"/>
      <c r="G47" s="34"/>
      <c r="H47" s="34"/>
      <c r="I47" s="34"/>
      <c r="J47" s="6"/>
      <c r="K47" s="6"/>
    </row>
    <row r="48" spans="1:12" ht="14.65" customHeight="1" x14ac:dyDescent="0.3">
      <c r="C48" s="4"/>
      <c r="D48" s="107" t="s">
        <v>58</v>
      </c>
      <c r="E48" s="107"/>
      <c r="F48" s="107"/>
      <c r="G48" s="107"/>
      <c r="H48" s="107"/>
      <c r="I48" s="107"/>
      <c r="J48" s="6"/>
      <c r="K48" s="6"/>
    </row>
    <row r="49" spans="3:11" x14ac:dyDescent="0.3">
      <c r="C49" s="4"/>
      <c r="D49" s="113" t="s">
        <v>59</v>
      </c>
      <c r="E49" s="113"/>
      <c r="F49" s="113"/>
      <c r="G49" s="113"/>
      <c r="H49" s="113"/>
      <c r="I49" s="113"/>
    </row>
    <row r="50" spans="3:11" x14ac:dyDescent="0.3">
      <c r="C50" s="4"/>
      <c r="D50" s="15"/>
      <c r="E50" s="15"/>
      <c r="F50" s="15"/>
      <c r="G50" s="15"/>
      <c r="H50" s="15"/>
      <c r="I50" s="15"/>
    </row>
    <row r="51" spans="3:11" x14ac:dyDescent="0.3">
      <c r="C51" s="4"/>
      <c r="D51" s="8"/>
      <c r="E51" s="8"/>
      <c r="F51" s="8"/>
      <c r="G51" s="8"/>
      <c r="H51" s="8"/>
      <c r="I51" s="8"/>
      <c r="K51" s="10"/>
    </row>
    <row r="52" spans="3:11" ht="18" customHeight="1" x14ac:dyDescent="0.4">
      <c r="C52" s="55"/>
      <c r="D52" s="114" t="s">
        <v>49</v>
      </c>
      <c r="E52" s="114"/>
      <c r="F52" s="114"/>
      <c r="G52" s="114"/>
      <c r="H52" s="114"/>
      <c r="I52" s="55"/>
    </row>
    <row r="53" spans="3:11" ht="22.5" customHeight="1" x14ac:dyDescent="0.3">
      <c r="C53" s="54"/>
      <c r="D53" s="136" t="s">
        <v>61</v>
      </c>
      <c r="E53" s="136"/>
      <c r="F53" s="136"/>
      <c r="G53" s="136"/>
      <c r="H53" s="136"/>
      <c r="I53" s="136"/>
      <c r="J53" s="136"/>
    </row>
    <row r="54" spans="3:11" ht="20.25" customHeight="1" x14ac:dyDescent="0.3">
      <c r="C54" s="56"/>
      <c r="D54" s="137" t="s">
        <v>56</v>
      </c>
      <c r="E54" s="137"/>
      <c r="F54" s="64" t="s">
        <v>5</v>
      </c>
      <c r="G54" s="64" t="s">
        <v>4</v>
      </c>
      <c r="H54" s="64" t="s">
        <v>6</v>
      </c>
      <c r="I54" s="56"/>
      <c r="J54" s="53"/>
    </row>
    <row r="55" spans="3:11" ht="15.2" customHeight="1" x14ac:dyDescent="0.3">
      <c r="C55" s="56"/>
      <c r="D55" s="115" t="s">
        <v>14</v>
      </c>
      <c r="E55" s="115"/>
      <c r="F55" s="58"/>
      <c r="G55" s="58">
        <v>1</v>
      </c>
      <c r="H55" s="58"/>
      <c r="I55" s="57"/>
      <c r="J55" s="53"/>
    </row>
    <row r="56" spans="3:11" ht="14.1" customHeight="1" x14ac:dyDescent="0.3">
      <c r="C56" s="56"/>
      <c r="D56" s="115" t="s">
        <v>17</v>
      </c>
      <c r="E56" s="115"/>
      <c r="F56" s="58"/>
      <c r="G56" s="58">
        <v>0.5</v>
      </c>
      <c r="H56" s="58">
        <v>0.5</v>
      </c>
      <c r="I56" s="57"/>
      <c r="J56" s="53"/>
    </row>
    <row r="57" spans="3:11" ht="14.1" customHeight="1" x14ac:dyDescent="0.3">
      <c r="C57" s="56"/>
      <c r="D57" s="115" t="s">
        <v>16</v>
      </c>
      <c r="E57" s="115"/>
      <c r="F57" s="58">
        <v>1</v>
      </c>
      <c r="G57" s="58"/>
      <c r="H57" s="58"/>
      <c r="I57" s="57"/>
      <c r="J57" s="53"/>
    </row>
    <row r="58" spans="3:11" ht="14.1" customHeight="1" x14ac:dyDescent="0.3">
      <c r="C58" s="56"/>
      <c r="D58" s="115"/>
      <c r="E58" s="115"/>
      <c r="F58" s="58"/>
      <c r="G58" s="58"/>
      <c r="H58" s="58"/>
      <c r="I58" s="57"/>
      <c r="J58" s="53"/>
    </row>
    <row r="59" spans="3:11" ht="14.1" customHeight="1" x14ac:dyDescent="0.3">
      <c r="C59" s="56"/>
      <c r="D59" s="115"/>
      <c r="E59" s="115"/>
      <c r="F59" s="58"/>
      <c r="G59" s="58"/>
      <c r="H59" s="58"/>
      <c r="I59" s="57"/>
      <c r="J59" s="53"/>
    </row>
    <row r="60" spans="3:11" ht="15.2" customHeight="1" x14ac:dyDescent="0.3">
      <c r="C60" s="56"/>
      <c r="D60" s="115"/>
      <c r="E60" s="115"/>
      <c r="F60" s="58"/>
      <c r="G60" s="58"/>
      <c r="H60" s="58"/>
      <c r="I60" s="57"/>
      <c r="J60" s="53"/>
    </row>
    <row r="61" spans="3:11" ht="15.2" customHeight="1" x14ac:dyDescent="0.3">
      <c r="C61" s="56"/>
      <c r="D61" s="60"/>
      <c r="E61" s="60"/>
      <c r="F61" s="59"/>
      <c r="G61" s="59"/>
      <c r="H61" s="59"/>
      <c r="I61" s="57"/>
      <c r="J61" s="53"/>
    </row>
    <row r="62" spans="3:11" ht="14.65" customHeight="1" x14ac:dyDescent="0.3">
      <c r="C62" s="53"/>
      <c r="D62" s="53"/>
      <c r="E62" s="53"/>
      <c r="F62" s="53"/>
      <c r="G62" s="53"/>
      <c r="H62" s="53"/>
      <c r="I62" s="53"/>
      <c r="J62" s="53"/>
    </row>
    <row r="63" spans="3:11" ht="22.5" customHeight="1" x14ac:dyDescent="0.3">
      <c r="C63" s="5"/>
      <c r="D63" s="116" t="s">
        <v>65</v>
      </c>
      <c r="E63" s="117"/>
      <c r="F63" s="117"/>
      <c r="G63" s="117"/>
      <c r="H63" s="117"/>
      <c r="I63" s="117"/>
      <c r="J63" s="117"/>
    </row>
    <row r="64" spans="3:11" ht="22.5" customHeight="1" x14ac:dyDescent="0.3">
      <c r="C64" s="5"/>
      <c r="D64" s="118" t="s">
        <v>66</v>
      </c>
      <c r="E64" s="119"/>
      <c r="F64" s="119"/>
      <c r="G64" s="119"/>
      <c r="H64" s="119"/>
      <c r="I64" s="119"/>
      <c r="J64" s="119"/>
    </row>
    <row r="65" spans="1:12" ht="17.45" customHeight="1" x14ac:dyDescent="0.3">
      <c r="C65" s="5"/>
      <c r="D65" s="16"/>
      <c r="E65" s="16"/>
      <c r="F65" s="16"/>
      <c r="G65" s="16"/>
      <c r="H65" s="16"/>
      <c r="I65" s="16"/>
    </row>
    <row r="66" spans="1:12" x14ac:dyDescent="0.3">
      <c r="C66" s="4"/>
      <c r="D66" s="11"/>
      <c r="E66" s="11"/>
      <c r="F66" s="11"/>
      <c r="G66" s="11"/>
      <c r="H66" s="11"/>
      <c r="I66" s="11"/>
    </row>
    <row r="67" spans="1:12" x14ac:dyDescent="0.3">
      <c r="A67" s="1"/>
      <c r="B67" s="1"/>
      <c r="C67" s="12"/>
      <c r="D67" s="13"/>
      <c r="E67" s="13"/>
      <c r="F67" s="13"/>
      <c r="G67" s="13"/>
      <c r="H67" s="13"/>
      <c r="I67" s="13"/>
      <c r="J67" s="14"/>
      <c r="K67" s="14"/>
      <c r="L67" s="1"/>
    </row>
    <row r="68" spans="1:12" ht="19.7" customHeight="1" x14ac:dyDescent="0.3">
      <c r="C68" s="4"/>
      <c r="D68" s="4"/>
      <c r="E68" s="4"/>
      <c r="F68" s="4"/>
      <c r="G68" s="4"/>
      <c r="H68" s="4"/>
      <c r="I68" s="4"/>
    </row>
    <row r="69" spans="1:12" ht="19.7" customHeight="1" x14ac:dyDescent="0.3">
      <c r="C69" s="4"/>
      <c r="D69" s="4"/>
      <c r="E69" s="4"/>
      <c r="F69" s="4"/>
      <c r="G69" s="4"/>
      <c r="H69" s="4"/>
      <c r="I69" s="4"/>
    </row>
    <row r="70" spans="1:12" ht="18" customHeight="1" x14ac:dyDescent="0.3">
      <c r="C70" s="4"/>
      <c r="D70" s="110" t="s">
        <v>33</v>
      </c>
      <c r="E70" s="111"/>
      <c r="F70" s="111"/>
      <c r="G70" s="111"/>
      <c r="H70" s="111"/>
      <c r="I70" s="112"/>
    </row>
    <row r="71" spans="1:12" ht="21.95" customHeight="1" x14ac:dyDescent="0.3">
      <c r="C71" s="61"/>
      <c r="D71" s="136" t="s">
        <v>62</v>
      </c>
      <c r="E71" s="136"/>
      <c r="F71" s="136"/>
      <c r="G71" s="136"/>
      <c r="H71" s="136"/>
      <c r="I71" s="136"/>
      <c r="J71" s="136"/>
    </row>
    <row r="72" spans="1:12" ht="20.25" customHeight="1" x14ac:dyDescent="0.3">
      <c r="C72" s="4"/>
      <c r="D72" s="103" t="s">
        <v>29</v>
      </c>
      <c r="E72" s="103"/>
      <c r="F72" s="103" t="s">
        <v>28</v>
      </c>
      <c r="G72" s="103"/>
      <c r="H72" s="103" t="s">
        <v>30</v>
      </c>
      <c r="I72" s="103"/>
    </row>
    <row r="73" spans="1:12" ht="25.35" customHeight="1" x14ac:dyDescent="0.3">
      <c r="C73" s="4"/>
      <c r="D73" s="106">
        <v>0.55000000000000004</v>
      </c>
      <c r="E73" s="106"/>
      <c r="F73" s="106">
        <v>0.24</v>
      </c>
      <c r="G73" s="106"/>
      <c r="H73" s="106">
        <v>0.21</v>
      </c>
      <c r="I73" s="106"/>
    </row>
    <row r="74" spans="1:12" ht="14.65" customHeight="1" x14ac:dyDescent="0.3">
      <c r="C74" s="4"/>
      <c r="D74" s="34"/>
      <c r="E74" s="34"/>
      <c r="F74" s="34"/>
      <c r="G74" s="34"/>
      <c r="H74" s="34"/>
      <c r="I74" s="34"/>
    </row>
    <row r="75" spans="1:12" x14ac:dyDescent="0.3">
      <c r="C75" s="4"/>
      <c r="D75" s="107" t="s">
        <v>58</v>
      </c>
      <c r="E75" s="107"/>
      <c r="F75" s="107"/>
      <c r="G75" s="107"/>
      <c r="H75" s="107"/>
      <c r="I75" s="107"/>
    </row>
    <row r="76" spans="1:12" x14ac:dyDescent="0.3">
      <c r="C76" s="4"/>
      <c r="D76" s="113" t="s">
        <v>59</v>
      </c>
      <c r="E76" s="113"/>
      <c r="F76" s="113"/>
      <c r="G76" s="113"/>
      <c r="H76" s="113"/>
      <c r="I76" s="113"/>
    </row>
    <row r="77" spans="1:12" x14ac:dyDescent="0.3">
      <c r="C77" s="4"/>
      <c r="D77" s="15"/>
      <c r="E77" s="15"/>
      <c r="F77" s="15"/>
      <c r="G77" s="15"/>
      <c r="H77" s="15"/>
      <c r="I77" s="15"/>
    </row>
    <row r="78" spans="1:12" x14ac:dyDescent="0.3">
      <c r="C78" s="4"/>
      <c r="D78" s="8"/>
      <c r="E78" s="8"/>
      <c r="F78" s="8"/>
      <c r="G78" s="8"/>
      <c r="H78" s="8"/>
      <c r="I78" s="8"/>
    </row>
    <row r="79" spans="1:12" ht="18" customHeight="1" x14ac:dyDescent="0.3">
      <c r="C79" s="4"/>
      <c r="D79" s="114" t="s">
        <v>69</v>
      </c>
      <c r="E79" s="114"/>
      <c r="F79" s="114"/>
      <c r="G79" s="114"/>
      <c r="H79" s="114"/>
      <c r="I79" s="114"/>
    </row>
    <row r="80" spans="1:12" ht="22.5" customHeight="1" x14ac:dyDescent="0.3">
      <c r="C80" s="54"/>
      <c r="D80" s="136" t="s">
        <v>63</v>
      </c>
      <c r="E80" s="136"/>
      <c r="F80" s="136"/>
      <c r="G80" s="136"/>
      <c r="H80" s="136"/>
      <c r="I80" s="136"/>
      <c r="J80" s="136"/>
    </row>
    <row r="81" spans="3:12" ht="20.25" customHeight="1" x14ac:dyDescent="0.3">
      <c r="C81" s="54"/>
      <c r="D81" s="137" t="s">
        <v>56</v>
      </c>
      <c r="E81" s="137"/>
      <c r="F81" s="64" t="s">
        <v>46</v>
      </c>
      <c r="G81" s="64" t="s">
        <v>47</v>
      </c>
      <c r="H81" s="64" t="s">
        <v>48</v>
      </c>
      <c r="I81" s="69"/>
      <c r="J81" s="69"/>
    </row>
    <row r="82" spans="3:12" ht="14.8" customHeight="1" x14ac:dyDescent="0.3">
      <c r="C82" s="54"/>
      <c r="D82" s="115" t="s">
        <v>14</v>
      </c>
      <c r="E82" s="115"/>
      <c r="F82" s="58">
        <v>0.5</v>
      </c>
      <c r="G82" s="58">
        <v>0.35</v>
      </c>
      <c r="H82" s="58">
        <v>0.15</v>
      </c>
      <c r="I82" s="69"/>
      <c r="J82" s="69"/>
    </row>
    <row r="83" spans="3:12" ht="14.8" customHeight="1" x14ac:dyDescent="0.3">
      <c r="C83" s="54"/>
      <c r="D83" s="115" t="s">
        <v>17</v>
      </c>
      <c r="E83" s="115"/>
      <c r="F83" s="58">
        <v>0.6</v>
      </c>
      <c r="G83" s="58">
        <v>0.4</v>
      </c>
      <c r="H83" s="58"/>
      <c r="I83" s="69"/>
      <c r="J83" s="69"/>
    </row>
    <row r="84" spans="3:12" ht="14.8" customHeight="1" x14ac:dyDescent="0.3">
      <c r="C84" s="54"/>
      <c r="D84" s="115" t="s">
        <v>16</v>
      </c>
      <c r="E84" s="115"/>
      <c r="F84" s="58"/>
      <c r="G84" s="58">
        <v>1</v>
      </c>
      <c r="H84" s="58"/>
      <c r="I84" s="69"/>
      <c r="J84" s="69"/>
    </row>
    <row r="85" spans="3:12" ht="14.8" customHeight="1" x14ac:dyDescent="0.3">
      <c r="C85" s="54"/>
      <c r="D85" s="115"/>
      <c r="E85" s="115"/>
      <c r="F85" s="58"/>
      <c r="G85" s="58"/>
      <c r="H85" s="58"/>
      <c r="I85" s="69"/>
      <c r="J85" s="69"/>
    </row>
    <row r="86" spans="3:12" ht="14.8" customHeight="1" x14ac:dyDescent="0.3">
      <c r="C86" s="54"/>
      <c r="D86" s="115"/>
      <c r="E86" s="115"/>
      <c r="F86" s="58"/>
      <c r="G86" s="58"/>
      <c r="H86" s="58"/>
      <c r="I86" s="69"/>
      <c r="J86" s="69"/>
    </row>
    <row r="87" spans="3:12" ht="14.8" customHeight="1" x14ac:dyDescent="0.3">
      <c r="C87" s="54"/>
      <c r="D87" s="115"/>
      <c r="E87" s="115"/>
      <c r="F87" s="58"/>
      <c r="G87" s="58"/>
      <c r="H87" s="58"/>
      <c r="I87" s="69"/>
      <c r="J87" s="69"/>
    </row>
    <row r="88" spans="3:12" ht="14.8" customHeight="1" x14ac:dyDescent="0.3">
      <c r="C88" s="54"/>
      <c r="D88" s="60"/>
      <c r="E88" s="60"/>
      <c r="F88" s="59"/>
      <c r="G88" s="59"/>
      <c r="H88" s="59"/>
      <c r="I88" s="69"/>
      <c r="J88" s="69"/>
    </row>
    <row r="89" spans="3:12" ht="14.8" customHeight="1" x14ac:dyDescent="0.3">
      <c r="C89" s="4"/>
      <c r="D89" s="15"/>
      <c r="E89" s="15"/>
      <c r="F89" s="15"/>
      <c r="G89" s="15"/>
      <c r="H89" s="15"/>
      <c r="I89" s="15"/>
    </row>
    <row r="90" spans="3:12" ht="22.5" customHeight="1" x14ac:dyDescent="0.3">
      <c r="C90" s="5"/>
      <c r="D90" s="116" t="s">
        <v>67</v>
      </c>
      <c r="E90" s="117"/>
      <c r="F90" s="117"/>
      <c r="G90" s="117"/>
      <c r="H90" s="117"/>
      <c r="I90" s="117"/>
      <c r="J90" s="117"/>
    </row>
    <row r="91" spans="3:12" ht="22.5" customHeight="1" x14ac:dyDescent="0.3">
      <c r="C91" s="4"/>
      <c r="D91" s="118" t="s">
        <v>68</v>
      </c>
      <c r="E91" s="119"/>
      <c r="F91" s="119"/>
      <c r="G91" s="119"/>
      <c r="H91" s="119"/>
      <c r="I91" s="119"/>
      <c r="J91" s="119"/>
    </row>
    <row r="92" spans="3:12" ht="16.899999999999999" customHeight="1" x14ac:dyDescent="0.3">
      <c r="L92" s="22"/>
    </row>
    <row r="93" spans="3:12" ht="16.899999999999999" customHeight="1" x14ac:dyDescent="0.3"/>
    <row r="94" spans="3:12" ht="16.899999999999999" customHeight="1" x14ac:dyDescent="0.3"/>
    <row r="95" spans="3:12" ht="16.899999999999999" customHeight="1" x14ac:dyDescent="0.3"/>
    <row r="96" spans="3:12" ht="16.899999999999999" customHeight="1" x14ac:dyDescent="0.3">
      <c r="L96" s="31"/>
    </row>
    <row r="97" spans="5:13" ht="16.899999999999999" customHeight="1" x14ac:dyDescent="0.3">
      <c r="L97" s="7"/>
    </row>
    <row r="98" spans="5:13" ht="16.899999999999999" customHeight="1" x14ac:dyDescent="0.3">
      <c r="L98" s="7"/>
    </row>
    <row r="99" spans="5:13" ht="16.899999999999999" customHeight="1" x14ac:dyDescent="0.3">
      <c r="L99" s="7"/>
    </row>
    <row r="100" spans="5:13" ht="16.899999999999999" customHeight="1" x14ac:dyDescent="0.3">
      <c r="L100" s="7"/>
    </row>
    <row r="101" spans="5:13" ht="16.899999999999999" customHeight="1" x14ac:dyDescent="0.3">
      <c r="L101" s="7"/>
    </row>
    <row r="102" spans="5:13" ht="16.899999999999999" customHeight="1" x14ac:dyDescent="0.3">
      <c r="L102" s="7"/>
    </row>
    <row r="103" spans="5:13" ht="16.899999999999999" customHeight="1" x14ac:dyDescent="0.3"/>
    <row r="104" spans="5:13" ht="16.899999999999999" customHeight="1" x14ac:dyDescent="0.3"/>
    <row r="105" spans="5:13" ht="16.899999999999999" customHeight="1" x14ac:dyDescent="0.3"/>
    <row r="106" spans="5:13" ht="16.899999999999999" customHeight="1" x14ac:dyDescent="0.3"/>
    <row r="107" spans="5:13" ht="16.899999999999999" customHeight="1" x14ac:dyDescent="0.3"/>
    <row r="108" spans="5:13" ht="16.350000000000001" customHeight="1" x14ac:dyDescent="0.3"/>
    <row r="109" spans="5:13" ht="16.899999999999999" customHeight="1" x14ac:dyDescent="0.3"/>
    <row r="110" spans="5:13" ht="15.2" customHeight="1" x14ac:dyDescent="0.3">
      <c r="L110" s="108"/>
      <c r="M110" s="109"/>
    </row>
    <row r="111" spans="5:13" ht="16.350000000000001" customHeight="1" x14ac:dyDescent="0.3">
      <c r="E111" s="105"/>
      <c r="F111" s="105"/>
      <c r="G111" s="105"/>
      <c r="H111" s="105"/>
      <c r="I111" s="9"/>
      <c r="J111" s="18"/>
      <c r="K111" s="18"/>
      <c r="L111" s="18"/>
    </row>
    <row r="112" spans="5:13" x14ac:dyDescent="0.3">
      <c r="I112" s="9"/>
    </row>
    <row r="113" spans="9:9" x14ac:dyDescent="0.3">
      <c r="I113" s="9"/>
    </row>
    <row r="114" spans="9:9" x14ac:dyDescent="0.3">
      <c r="I114" s="9"/>
    </row>
    <row r="115" spans="9:9" x14ac:dyDescent="0.3">
      <c r="I115" s="9"/>
    </row>
    <row r="116" spans="9:9" x14ac:dyDescent="0.3">
      <c r="I116" s="9"/>
    </row>
    <row r="117" spans="9:9" x14ac:dyDescent="0.3">
      <c r="I117" s="9"/>
    </row>
    <row r="118" spans="9:9" x14ac:dyDescent="0.3">
      <c r="I118" s="9"/>
    </row>
    <row r="119" spans="9:9" x14ac:dyDescent="0.3">
      <c r="I119" s="9"/>
    </row>
    <row r="120" spans="9:9" x14ac:dyDescent="0.3">
      <c r="I120" s="9"/>
    </row>
    <row r="121" spans="9:9" x14ac:dyDescent="0.3">
      <c r="I121" s="9"/>
    </row>
  </sheetData>
  <sheetProtection sheet="1" selectLockedCells="1"/>
  <mergeCells count="70">
    <mergeCell ref="D52:H52"/>
    <mergeCell ref="D53:J53"/>
    <mergeCell ref="D55:E55"/>
    <mergeCell ref="D56:E56"/>
    <mergeCell ref="D63:J63"/>
    <mergeCell ref="D64:J64"/>
    <mergeCell ref="D57:E57"/>
    <mergeCell ref="D58:E58"/>
    <mergeCell ref="D59:E59"/>
    <mergeCell ref="D60:E60"/>
    <mergeCell ref="D3:J3"/>
    <mergeCell ref="D4:J4"/>
    <mergeCell ref="C18:G18"/>
    <mergeCell ref="I18:K18"/>
    <mergeCell ref="C14:K14"/>
    <mergeCell ref="C15:K15"/>
    <mergeCell ref="A3:C4"/>
    <mergeCell ref="D84:E84"/>
    <mergeCell ref="D85:E85"/>
    <mergeCell ref="D86:E86"/>
    <mergeCell ref="C27:E27"/>
    <mergeCell ref="C36:E36"/>
    <mergeCell ref="C37:E37"/>
    <mergeCell ref="C31:E31"/>
    <mergeCell ref="C32:E32"/>
    <mergeCell ref="C33:E33"/>
    <mergeCell ref="C34:E34"/>
    <mergeCell ref="C35:E35"/>
    <mergeCell ref="D44:J44"/>
    <mergeCell ref="D54:E54"/>
    <mergeCell ref="D71:J71"/>
    <mergeCell ref="D80:J80"/>
    <mergeCell ref="D81:E81"/>
    <mergeCell ref="C28:E28"/>
    <mergeCell ref="C29:E29"/>
    <mergeCell ref="C30:E30"/>
    <mergeCell ref="C25:E25"/>
    <mergeCell ref="C26:E26"/>
    <mergeCell ref="L110:M110"/>
    <mergeCell ref="H73:I73"/>
    <mergeCell ref="D70:I70"/>
    <mergeCell ref="D76:I76"/>
    <mergeCell ref="D75:I75"/>
    <mergeCell ref="D72:E72"/>
    <mergeCell ref="D73:E73"/>
    <mergeCell ref="F72:G72"/>
    <mergeCell ref="F73:G73"/>
    <mergeCell ref="H72:I72"/>
    <mergeCell ref="D79:I79"/>
    <mergeCell ref="D87:E87"/>
    <mergeCell ref="D90:J90"/>
    <mergeCell ref="D91:J91"/>
    <mergeCell ref="D82:E82"/>
    <mergeCell ref="D83:E83"/>
    <mergeCell ref="C19:E19"/>
    <mergeCell ref="C21:E21"/>
    <mergeCell ref="E111:H111"/>
    <mergeCell ref="H45:I45"/>
    <mergeCell ref="D46:E46"/>
    <mergeCell ref="F46:G46"/>
    <mergeCell ref="H46:I46"/>
    <mergeCell ref="D45:E45"/>
    <mergeCell ref="F45:G45"/>
    <mergeCell ref="D48:I48"/>
    <mergeCell ref="D49:I49"/>
    <mergeCell ref="C20:E20"/>
    <mergeCell ref="D43:I43"/>
    <mergeCell ref="C22:E22"/>
    <mergeCell ref="C23:E23"/>
    <mergeCell ref="C24:E24"/>
  </mergeCells>
  <conditionalFormatting sqref="D47:I47 F46 H46">
    <cfRule type="expression" dxfId="16" priority="44">
      <formula>$D$46+$F$46+$H$46=100%</formula>
    </cfRule>
  </conditionalFormatting>
  <conditionalFormatting sqref="D74:I74 D73 F73 H73">
    <cfRule type="expression" dxfId="15" priority="42">
      <formula>$D$73+$F$73+$H$73=100%</formula>
    </cfRule>
  </conditionalFormatting>
  <conditionalFormatting sqref="D46">
    <cfRule type="expression" dxfId="14" priority="30">
      <formula>$D$46+$F$46+$H$46=100%</formula>
    </cfRule>
  </conditionalFormatting>
  <conditionalFormatting sqref="F55:H55">
    <cfRule type="expression" dxfId="13" priority="12">
      <formula>$F55+$G55+$H55=100%</formula>
    </cfRule>
  </conditionalFormatting>
  <conditionalFormatting sqref="F56:H56">
    <cfRule type="expression" dxfId="12" priority="11">
      <formula>$F$56+$G$56+$H$56=100%</formula>
    </cfRule>
  </conditionalFormatting>
  <conditionalFormatting sqref="F57:H57">
    <cfRule type="expression" dxfId="11" priority="10">
      <formula>$F$57+$G$57+$H$57=100%</formula>
    </cfRule>
  </conditionalFormatting>
  <conditionalFormatting sqref="F58:H58">
    <cfRule type="expression" dxfId="10" priority="9">
      <formula>$F$58+$G$58+$H$58=100%</formula>
    </cfRule>
  </conditionalFormatting>
  <conditionalFormatting sqref="F59:H59">
    <cfRule type="expression" dxfId="9" priority="8">
      <formula>$F$59+$G$59+$H$59=100%</formula>
    </cfRule>
  </conditionalFormatting>
  <conditionalFormatting sqref="F60:H61">
    <cfRule type="expression" dxfId="8" priority="7">
      <formula>$F$60+$G$60+$H$60=100%</formula>
    </cfRule>
  </conditionalFormatting>
  <conditionalFormatting sqref="F82:H82">
    <cfRule type="expression" dxfId="7" priority="6">
      <formula>$F82+$G82+$H82=100%</formula>
    </cfRule>
  </conditionalFormatting>
  <conditionalFormatting sqref="F83:H83">
    <cfRule type="expression" dxfId="6" priority="5">
      <formula>$F$56+$G$56+$H$56=100%</formula>
    </cfRule>
  </conditionalFormatting>
  <conditionalFormatting sqref="F84:H84">
    <cfRule type="expression" dxfId="5" priority="4">
      <formula>$F$57+$G$57+$H$57=100%</formula>
    </cfRule>
  </conditionalFormatting>
  <conditionalFormatting sqref="F85:H85">
    <cfRule type="expression" dxfId="4" priority="3">
      <formula>$F$58+$G$58+$H$58=100%</formula>
    </cfRule>
  </conditionalFormatting>
  <conditionalFormatting sqref="F86:H86">
    <cfRule type="expression" dxfId="3" priority="2">
      <formula>$F$59+$G$59+$H$59=100%</formula>
    </cfRule>
  </conditionalFormatting>
  <conditionalFormatting sqref="F87:H88">
    <cfRule type="expression" dxfId="2" priority="1">
      <formula>$F$60+$G$60+$H$60=100%</formula>
    </cfRule>
  </conditionalFormatting>
  <dataValidations xWindow="1084" yWindow="374" count="1">
    <dataValidation type="whole" operator="greaterThanOrEqual" allowBlank="1" showErrorMessage="1" errorTitle="VALEUR INCORRECTE" error="Veuillez entrer une valeur chiffrée, exemple : 12" sqref="I20:I37" xr:uid="{A71B49DC-7147-46F3-A483-CE0AB49D548B}">
      <formula1>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F17B8-CCD6-40C0-9853-92E8E17C2979}">
  <sheetPr codeName="Feuil1"/>
  <dimension ref="B1:L21"/>
  <sheetViews>
    <sheetView showGridLines="0" showRowColHeaders="0" showZeros="0" topLeftCell="B1" zoomScale="280" zoomScaleNormal="280" workbookViewId="0">
      <pane ySplit="2" topLeftCell="A3" activePane="bottomLeft" state="frozen"/>
      <selection pane="bottomLeft" activeCell="I3" sqref="I3"/>
    </sheetView>
  </sheetViews>
  <sheetFormatPr baseColWidth="10" defaultColWidth="10.796875" defaultRowHeight="14.65" x14ac:dyDescent="0.3"/>
  <cols>
    <col min="1" max="1" width="1.59765625" customWidth="1"/>
    <col min="2" max="2" width="11" customWidth="1"/>
    <col min="3" max="3" width="9.796875" customWidth="1"/>
    <col min="4" max="4" width="4.19921875" customWidth="1"/>
    <col min="5" max="5" width="1.19921875" customWidth="1"/>
    <col min="6" max="11" width="6" customWidth="1"/>
    <col min="12" max="12" width="4.19921875" customWidth="1"/>
  </cols>
  <sheetData>
    <row r="1" spans="2:12" ht="16.899999999999999" customHeight="1" x14ac:dyDescent="0.3">
      <c r="B1" s="143">
        <f ca="1">TODAY()</f>
        <v>44065</v>
      </c>
      <c r="C1" s="143"/>
      <c r="D1" s="143"/>
      <c r="E1" s="100"/>
      <c r="F1" s="140" t="s">
        <v>26</v>
      </c>
      <c r="G1" s="141"/>
      <c r="H1" s="142"/>
      <c r="I1" s="140" t="s">
        <v>32</v>
      </c>
      <c r="J1" s="141"/>
      <c r="K1" s="142"/>
    </row>
    <row r="2" spans="2:12" ht="13.5" customHeight="1" x14ac:dyDescent="0.3">
      <c r="B2" s="144"/>
      <c r="C2" s="144"/>
      <c r="D2" s="144"/>
      <c r="E2" s="101"/>
      <c r="F2" s="96" t="s">
        <v>5</v>
      </c>
      <c r="G2" s="96" t="s">
        <v>4</v>
      </c>
      <c r="H2" s="96" t="s">
        <v>6</v>
      </c>
      <c r="I2" s="96" t="s">
        <v>5</v>
      </c>
      <c r="J2" s="96" t="s">
        <v>4</v>
      </c>
      <c r="K2" s="96" t="s">
        <v>6</v>
      </c>
    </row>
    <row r="3" spans="2:12" ht="28.15" customHeight="1" x14ac:dyDescent="0.3">
      <c r="B3" s="138" t="s">
        <v>0</v>
      </c>
      <c r="C3" s="139"/>
      <c r="D3" s="97">
        <f>SUM(ADMINISTRATION!F20+ADMINISTRATION!G20-ADMINISTRATION!H20)</f>
        <v>245</v>
      </c>
      <c r="E3" s="70"/>
      <c r="F3" s="48">
        <f>ROUND(D3*ADMINISTRATION!$D$46,)</f>
        <v>93</v>
      </c>
      <c r="G3" s="48">
        <f>ROUND(D3*ADMINISTRATION!$F$46,)</f>
        <v>93</v>
      </c>
      <c r="H3" s="72">
        <f t="shared" ref="H3:H13" si="0">SUM(D3-F3-G3)</f>
        <v>59</v>
      </c>
      <c r="I3" s="71">
        <v>97</v>
      </c>
      <c r="J3" s="26">
        <v>95</v>
      </c>
      <c r="K3" s="26">
        <v>62</v>
      </c>
      <c r="L3" s="52">
        <f>SUM(I3:K3)</f>
        <v>254</v>
      </c>
    </row>
    <row r="4" spans="2:12" ht="28.15" customHeight="1" x14ac:dyDescent="0.3">
      <c r="B4" s="138" t="s">
        <v>20</v>
      </c>
      <c r="C4" s="139"/>
      <c r="D4" s="97">
        <f>SUM(ADMINISTRATION!F21+ADMINISTRATION!G21-ADMINISTRATION!H21)</f>
        <v>210</v>
      </c>
      <c r="E4" s="70"/>
      <c r="F4" s="48">
        <f>ROUND(D4*ADMINISTRATION!$D$46,)</f>
        <v>80</v>
      </c>
      <c r="G4" s="48">
        <f>ROUND(D4*ADMINISTRATION!$F$46,)</f>
        <v>80</v>
      </c>
      <c r="H4" s="72">
        <f t="shared" si="0"/>
        <v>50</v>
      </c>
      <c r="I4" s="49">
        <v>77</v>
      </c>
      <c r="J4" s="26">
        <v>79</v>
      </c>
      <c r="K4" s="26">
        <v>49</v>
      </c>
      <c r="L4" s="52">
        <f t="shared" ref="L4:L20" si="1">SUM(I4:K4)</f>
        <v>205</v>
      </c>
    </row>
    <row r="5" spans="2:12" ht="28.15" customHeight="1" x14ac:dyDescent="0.3">
      <c r="B5" s="138" t="s">
        <v>3</v>
      </c>
      <c r="C5" s="139"/>
      <c r="D5" s="97">
        <f>SUM(ADMINISTRATION!F22+ADMINISTRATION!G22-ADMINISTRATION!H22)</f>
        <v>160</v>
      </c>
      <c r="E5" s="70"/>
      <c r="F5" s="48">
        <f>ROUND(D5*ADMINISTRATION!$D$46,)</f>
        <v>61</v>
      </c>
      <c r="G5" s="48">
        <f>ROUND(D5*ADMINISTRATION!$F$46,)</f>
        <v>61</v>
      </c>
      <c r="H5" s="72">
        <f t="shared" si="0"/>
        <v>38</v>
      </c>
      <c r="I5" s="49">
        <v>60</v>
      </c>
      <c r="J5" s="26">
        <v>58</v>
      </c>
      <c r="K5" s="26">
        <v>40</v>
      </c>
      <c r="L5" s="52">
        <f t="shared" si="1"/>
        <v>158</v>
      </c>
    </row>
    <row r="6" spans="2:12" ht="28.15" customHeight="1" x14ac:dyDescent="0.3">
      <c r="B6" s="138" t="s">
        <v>21</v>
      </c>
      <c r="C6" s="139"/>
      <c r="D6" s="97">
        <f>SUM(ADMINISTRATION!F23+ADMINISTRATION!G23-ADMINISTRATION!H23)</f>
        <v>131</v>
      </c>
      <c r="E6" s="70"/>
      <c r="F6" s="48">
        <f>ROUND(D6*ADMINISTRATION!$D$46,)</f>
        <v>50</v>
      </c>
      <c r="G6" s="48">
        <f>ROUND(D6*ADMINISTRATION!$F$46,)</f>
        <v>50</v>
      </c>
      <c r="H6" s="72">
        <f t="shared" si="0"/>
        <v>31</v>
      </c>
      <c r="I6" s="49">
        <v>51</v>
      </c>
      <c r="J6" s="26">
        <v>55</v>
      </c>
      <c r="K6" s="26">
        <v>33</v>
      </c>
      <c r="L6" s="52">
        <f t="shared" si="1"/>
        <v>139</v>
      </c>
    </row>
    <row r="7" spans="2:12" ht="28.15" customHeight="1" x14ac:dyDescent="0.3">
      <c r="B7" s="145" t="s">
        <v>1</v>
      </c>
      <c r="C7" s="146"/>
      <c r="D7" s="98">
        <f>SUM(ADMINISTRATION!F24+ADMINISTRATION!G24-ADMINISTRATION!H24)</f>
        <v>50</v>
      </c>
      <c r="E7" s="70"/>
      <c r="F7" s="48">
        <f>ROUND(D7*ADMINISTRATION!$D$46,)</f>
        <v>19</v>
      </c>
      <c r="G7" s="48">
        <f>ROUND(D7*ADMINISTRATION!$F$46,)</f>
        <v>19</v>
      </c>
      <c r="H7" s="72">
        <f t="shared" si="0"/>
        <v>12</v>
      </c>
      <c r="I7" s="49">
        <v>19</v>
      </c>
      <c r="J7" s="26">
        <v>20</v>
      </c>
      <c r="K7" s="26">
        <v>12</v>
      </c>
      <c r="L7" s="52">
        <f t="shared" si="1"/>
        <v>51</v>
      </c>
    </row>
    <row r="8" spans="2:12" ht="28.15" customHeight="1" x14ac:dyDescent="0.3">
      <c r="B8" s="138" t="s">
        <v>18</v>
      </c>
      <c r="C8" s="139"/>
      <c r="D8" s="97">
        <f>SUM(ADMINISTRATION!F25+ADMINISTRATION!G25-ADMINISTRATION!H25)</f>
        <v>32</v>
      </c>
      <c r="E8" s="70"/>
      <c r="F8" s="48">
        <f>ROUND(D8*ADMINISTRATION!$D$46,)</f>
        <v>12</v>
      </c>
      <c r="G8" s="48">
        <f>ROUND(D8*ADMINISTRATION!$F$46,)</f>
        <v>12</v>
      </c>
      <c r="H8" s="72">
        <f t="shared" si="0"/>
        <v>8</v>
      </c>
      <c r="I8" s="49">
        <v>13</v>
      </c>
      <c r="J8" s="26">
        <v>12</v>
      </c>
      <c r="K8" s="26">
        <v>8</v>
      </c>
      <c r="L8" s="52">
        <f t="shared" si="1"/>
        <v>33</v>
      </c>
    </row>
    <row r="9" spans="2:12" ht="28.15" customHeight="1" x14ac:dyDescent="0.3">
      <c r="B9" s="138" t="s">
        <v>12</v>
      </c>
      <c r="C9" s="139"/>
      <c r="D9" s="97">
        <f>SUM(ADMINISTRATION!F26+ADMINISTRATION!G26-ADMINISTRATION!H26)</f>
        <v>30</v>
      </c>
      <c r="E9" s="70"/>
      <c r="F9" s="48">
        <f>ROUND(D9*ADMINISTRATION!$D$46,)</f>
        <v>11</v>
      </c>
      <c r="G9" s="48">
        <f>ROUND(D9*ADMINISTRATION!$F$46,)</f>
        <v>11</v>
      </c>
      <c r="H9" s="72">
        <f t="shared" si="0"/>
        <v>8</v>
      </c>
      <c r="I9" s="49">
        <v>11</v>
      </c>
      <c r="J9" s="26">
        <v>11</v>
      </c>
      <c r="K9" s="26">
        <v>6</v>
      </c>
      <c r="L9" s="52">
        <f t="shared" si="1"/>
        <v>28</v>
      </c>
    </row>
    <row r="10" spans="2:12" ht="28.15" customHeight="1" x14ac:dyDescent="0.3">
      <c r="B10" s="138" t="s">
        <v>13</v>
      </c>
      <c r="C10" s="139"/>
      <c r="D10" s="97">
        <f>SUM(ADMINISTRATION!F27+ADMINISTRATION!G27-ADMINISTRATION!H27)</f>
        <v>25</v>
      </c>
      <c r="E10" s="70"/>
      <c r="F10" s="48">
        <f>ROUND(D10*ADMINISTRATION!$D$46,)</f>
        <v>10</v>
      </c>
      <c r="G10" s="48">
        <f>ROUND(D10*ADMINISTRATION!$F$46,)</f>
        <v>10</v>
      </c>
      <c r="H10" s="72">
        <f t="shared" si="0"/>
        <v>5</v>
      </c>
      <c r="I10" s="49">
        <v>9</v>
      </c>
      <c r="J10" s="26">
        <v>10</v>
      </c>
      <c r="K10" s="26">
        <v>5</v>
      </c>
      <c r="L10" s="52">
        <f t="shared" si="1"/>
        <v>24</v>
      </c>
    </row>
    <row r="11" spans="2:12" ht="28.15" customHeight="1" x14ac:dyDescent="0.3">
      <c r="B11" s="138" t="s">
        <v>19</v>
      </c>
      <c r="C11" s="139"/>
      <c r="D11" s="97">
        <f>SUM(ADMINISTRATION!F28+ADMINISTRATION!G28-ADMINISTRATION!H28)</f>
        <v>20</v>
      </c>
      <c r="E11" s="70"/>
      <c r="F11" s="48">
        <f>ROUND(D11*ADMINISTRATION!$D$46,)</f>
        <v>8</v>
      </c>
      <c r="G11" s="48">
        <f>ROUND(D11*ADMINISTRATION!$F$46,)</f>
        <v>8</v>
      </c>
      <c r="H11" s="72">
        <f t="shared" si="0"/>
        <v>4</v>
      </c>
      <c r="I11" s="49">
        <v>7</v>
      </c>
      <c r="J11" s="26">
        <v>7</v>
      </c>
      <c r="K11" s="26">
        <v>5</v>
      </c>
      <c r="L11" s="52">
        <f t="shared" si="1"/>
        <v>19</v>
      </c>
    </row>
    <row r="12" spans="2:12" ht="28.15" customHeight="1" x14ac:dyDescent="0.3">
      <c r="B12" s="138" t="s">
        <v>2</v>
      </c>
      <c r="C12" s="139"/>
      <c r="D12" s="97">
        <f>SUM(ADMINISTRATION!F29+ADMINISTRATION!G29-ADMINISTRATION!H29)</f>
        <v>18</v>
      </c>
      <c r="E12" s="70"/>
      <c r="F12" s="48">
        <f>ROUND(D12*ADMINISTRATION!$D$46,)</f>
        <v>7</v>
      </c>
      <c r="G12" s="48">
        <f>ROUND(D12*ADMINISTRATION!$F$46,)</f>
        <v>7</v>
      </c>
      <c r="H12" s="72">
        <f t="shared" si="0"/>
        <v>4</v>
      </c>
      <c r="I12" s="49">
        <v>6</v>
      </c>
      <c r="J12" s="26">
        <v>6</v>
      </c>
      <c r="K12" s="26">
        <v>5</v>
      </c>
      <c r="L12" s="52">
        <f t="shared" si="1"/>
        <v>17</v>
      </c>
    </row>
    <row r="13" spans="2:12" ht="28.15" customHeight="1" x14ac:dyDescent="0.3">
      <c r="B13" s="138" t="s">
        <v>22</v>
      </c>
      <c r="C13" s="139"/>
      <c r="D13" s="97">
        <f>SUM(ADMINISTRATION!F30+ADMINISTRATION!G30-ADMINISTRATION!H30)</f>
        <v>15</v>
      </c>
      <c r="E13" s="70"/>
      <c r="F13" s="48">
        <f>ROUND(D13*ADMINISTRATION!$D$46,)</f>
        <v>6</v>
      </c>
      <c r="G13" s="48">
        <f>ROUND(D13*ADMINISTRATION!$F$46,)</f>
        <v>6</v>
      </c>
      <c r="H13" s="72">
        <f t="shared" si="0"/>
        <v>3</v>
      </c>
      <c r="I13" s="49">
        <v>6</v>
      </c>
      <c r="J13" s="26">
        <v>6</v>
      </c>
      <c r="K13" s="26">
        <v>3</v>
      </c>
      <c r="L13" s="52">
        <f t="shared" si="1"/>
        <v>15</v>
      </c>
    </row>
    <row r="14" spans="2:12" ht="28.15" customHeight="1" x14ac:dyDescent="0.3">
      <c r="B14" s="138" t="s">
        <v>14</v>
      </c>
      <c r="C14" s="139"/>
      <c r="D14" s="97">
        <f>SUM(ADMINISTRATION!F31+ADMINISTRATION!G31-ADMINISTRATION!H31)</f>
        <v>30</v>
      </c>
      <c r="E14" s="70"/>
      <c r="F14" s="48">
        <f>ROUND(D14*ADMINISTRATION!F55,)</f>
        <v>0</v>
      </c>
      <c r="G14" s="48">
        <f>ROUND(D14*ADMINISTRATION!G55,)</f>
        <v>30</v>
      </c>
      <c r="H14" s="72">
        <f t="shared" ref="H14" si="2">SUM(D14-F14-G14)</f>
        <v>0</v>
      </c>
      <c r="I14" s="49">
        <v>0</v>
      </c>
      <c r="J14" s="26">
        <v>32</v>
      </c>
      <c r="K14" s="26">
        <v>0</v>
      </c>
      <c r="L14" s="52">
        <f t="shared" si="1"/>
        <v>32</v>
      </c>
    </row>
    <row r="15" spans="2:12" ht="27.6" customHeight="1" x14ac:dyDescent="0.3">
      <c r="B15" s="138" t="s">
        <v>15</v>
      </c>
      <c r="C15" s="139"/>
      <c r="D15" s="97">
        <f>SUM(ADMINISTRATION!F32+ADMINISTRATION!G32-ADMINISTRATION!H32)</f>
        <v>20</v>
      </c>
      <c r="E15" s="70"/>
      <c r="F15" s="48">
        <f>ROUND(D15*ADMINISTRATION!$D$46,)</f>
        <v>8</v>
      </c>
      <c r="G15" s="48">
        <f>ROUND(D15*ADMINISTRATION!$F$46,)</f>
        <v>8</v>
      </c>
      <c r="H15" s="72">
        <f>SUM(D15-F15-G15)</f>
        <v>4</v>
      </c>
      <c r="I15" s="49">
        <v>8</v>
      </c>
      <c r="J15" s="26">
        <v>8</v>
      </c>
      <c r="K15" s="26">
        <v>5</v>
      </c>
      <c r="L15" s="52">
        <f t="shared" si="1"/>
        <v>21</v>
      </c>
    </row>
    <row r="16" spans="2:12" ht="28.15" customHeight="1" x14ac:dyDescent="0.3">
      <c r="B16" s="138" t="s">
        <v>23</v>
      </c>
      <c r="C16" s="139"/>
      <c r="D16" s="97">
        <f>SUM(ADMINISTRATION!F33+ADMINISTRATION!G33-ADMINISTRATION!H33)</f>
        <v>25</v>
      </c>
      <c r="E16" s="70"/>
      <c r="F16" s="48">
        <f>ROUND(D16*ADMINISTRATION!$D$46,)</f>
        <v>10</v>
      </c>
      <c r="G16" s="48">
        <f>ROUND(D16*ADMINISTRATION!$F$46,)</f>
        <v>10</v>
      </c>
      <c r="H16" s="72">
        <f>SUM(D16-F16-G16)</f>
        <v>5</v>
      </c>
      <c r="I16" s="49">
        <v>10</v>
      </c>
      <c r="J16" s="26">
        <v>9</v>
      </c>
      <c r="K16" s="26">
        <v>5</v>
      </c>
      <c r="L16" s="52">
        <f t="shared" si="1"/>
        <v>24</v>
      </c>
    </row>
    <row r="17" spans="2:12" ht="28.15" customHeight="1" x14ac:dyDescent="0.3">
      <c r="B17" s="138" t="s">
        <v>24</v>
      </c>
      <c r="C17" s="139"/>
      <c r="D17" s="97">
        <f>SUM(ADMINISTRATION!F34+ADMINISTRATION!G34-ADMINISTRATION!H34)</f>
        <v>25</v>
      </c>
      <c r="E17" s="70"/>
      <c r="F17" s="48">
        <f>ROUND(D17*ADMINISTRATION!$D$46,)</f>
        <v>10</v>
      </c>
      <c r="G17" s="48">
        <f>ROUND(D17*ADMINISTRATION!$F$46,)</f>
        <v>10</v>
      </c>
      <c r="H17" s="72">
        <f>SUM(D17-F17-G17)</f>
        <v>5</v>
      </c>
      <c r="I17" s="49">
        <v>11</v>
      </c>
      <c r="J17" s="26">
        <v>10</v>
      </c>
      <c r="K17" s="26">
        <v>5</v>
      </c>
      <c r="L17" s="52">
        <f t="shared" si="1"/>
        <v>26</v>
      </c>
    </row>
    <row r="18" spans="2:12" ht="28.15" customHeight="1" x14ac:dyDescent="0.3">
      <c r="B18" s="138" t="s">
        <v>25</v>
      </c>
      <c r="C18" s="139"/>
      <c r="D18" s="97">
        <f>SUM(ADMINISTRATION!F35+ADMINISTRATION!G35-ADMINISTRATION!H35)</f>
        <v>37</v>
      </c>
      <c r="E18" s="70"/>
      <c r="F18" s="48">
        <f>ROUND(D18*ADMINISTRATION!$D$46,)</f>
        <v>14</v>
      </c>
      <c r="G18" s="48">
        <f>ROUND(D18*ADMINISTRATION!$F$46,)</f>
        <v>14</v>
      </c>
      <c r="H18" s="72">
        <f>SUM(D18-F18-G18)</f>
        <v>9</v>
      </c>
      <c r="I18" s="49">
        <v>14</v>
      </c>
      <c r="J18" s="26">
        <v>12</v>
      </c>
      <c r="K18" s="26">
        <v>10</v>
      </c>
      <c r="L18" s="52">
        <f t="shared" si="1"/>
        <v>36</v>
      </c>
    </row>
    <row r="19" spans="2:12" ht="28.15" customHeight="1" x14ac:dyDescent="0.3">
      <c r="B19" s="138" t="s">
        <v>17</v>
      </c>
      <c r="C19" s="139"/>
      <c r="D19" s="97">
        <f>SUM(ADMINISTRATION!F36+ADMINISTRATION!G36-ADMINISTRATION!H36)</f>
        <v>18</v>
      </c>
      <c r="E19" s="70"/>
      <c r="F19" s="48">
        <f>ROUND(D19*ADMINISTRATION!F56,)</f>
        <v>0</v>
      </c>
      <c r="G19" s="48">
        <f>ROUND(D19*ADMINISTRATION!G56,)</f>
        <v>9</v>
      </c>
      <c r="H19" s="72">
        <f t="shared" ref="H19" si="3">SUM(D19-F19-G19)</f>
        <v>9</v>
      </c>
      <c r="I19" s="50">
        <v>0</v>
      </c>
      <c r="J19" s="27">
        <v>9</v>
      </c>
      <c r="K19" s="27">
        <v>9</v>
      </c>
      <c r="L19" s="52">
        <f t="shared" si="1"/>
        <v>18</v>
      </c>
    </row>
    <row r="20" spans="2:12" ht="28.15" customHeight="1" x14ac:dyDescent="0.3">
      <c r="B20" s="138" t="s">
        <v>16</v>
      </c>
      <c r="C20" s="139"/>
      <c r="D20" s="97">
        <f>SUM(ADMINISTRATION!F37+ADMINISTRATION!G37-ADMINISTRATION!H37)</f>
        <v>10</v>
      </c>
      <c r="E20" s="70"/>
      <c r="F20" s="48">
        <f>ROUND(D20*ADMINISTRATION!F57,)</f>
        <v>10</v>
      </c>
      <c r="G20" s="48">
        <f>ROUND(D20*ADMINISTRATION!G57,)</f>
        <v>0</v>
      </c>
      <c r="H20" s="72">
        <f t="shared" ref="H20" si="4">SUM(D20-F20-G20)</f>
        <v>0</v>
      </c>
      <c r="I20" s="49">
        <v>10</v>
      </c>
      <c r="J20" s="26"/>
      <c r="K20" s="26">
        <v>0</v>
      </c>
      <c r="L20" s="52">
        <f t="shared" si="1"/>
        <v>10</v>
      </c>
    </row>
    <row r="21" spans="2:12" x14ac:dyDescent="0.3">
      <c r="D21" s="1"/>
      <c r="E21" s="1"/>
    </row>
  </sheetData>
  <sheetProtection sheet="1" selectLockedCells="1"/>
  <mergeCells count="21">
    <mergeCell ref="B20:C20"/>
    <mergeCell ref="B19:C19"/>
    <mergeCell ref="B18:C18"/>
    <mergeCell ref="B16:C16"/>
    <mergeCell ref="B17:C17"/>
    <mergeCell ref="B15:C15"/>
    <mergeCell ref="B14:C14"/>
    <mergeCell ref="B13:C13"/>
    <mergeCell ref="B12:C12"/>
    <mergeCell ref="B11:C11"/>
    <mergeCell ref="B10:C10"/>
    <mergeCell ref="B9:C9"/>
    <mergeCell ref="B8:C8"/>
    <mergeCell ref="B7:C7"/>
    <mergeCell ref="B6:C6"/>
    <mergeCell ref="B5:C5"/>
    <mergeCell ref="B4:C4"/>
    <mergeCell ref="F1:H1"/>
    <mergeCell ref="I1:K1"/>
    <mergeCell ref="B3:C3"/>
    <mergeCell ref="B1:D2"/>
  </mergeCells>
  <conditionalFormatting sqref="D3:E20">
    <cfRule type="cellIs" dxfId="1" priority="1" operator="notEqual">
      <formula>$F3+$G3+$H3</formula>
    </cfRule>
  </conditionalFormatting>
  <printOptions horizontalCentered="1" verticalCentered="1"/>
  <pageMargins left="0.70866141732283472" right="0.70866141732283472" top="0.74803149606299213" bottom="0.74803149606299213" header="0" footer="0"/>
  <pageSetup paperSize="9" scale="130" orientation="portrait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9FC82-08F1-4F59-A0D9-5550989C2679}">
  <sheetPr codeName="Feuil2">
    <pageSetUpPr fitToPage="1"/>
  </sheetPr>
  <dimension ref="B1:W20"/>
  <sheetViews>
    <sheetView showGridLines="0" showRowColHeaders="0" showZeros="0" zoomScale="192" zoomScaleNormal="192" workbookViewId="0">
      <pane ySplit="2" topLeftCell="A3" activePane="bottomLeft" state="frozen"/>
      <selection pane="bottomLeft" activeCell="R6" sqref="R6"/>
    </sheetView>
  </sheetViews>
  <sheetFormatPr baseColWidth="10" defaultColWidth="10.796875" defaultRowHeight="14.65" x14ac:dyDescent="0.3"/>
  <cols>
    <col min="1" max="1" width="2.296875" customWidth="1"/>
    <col min="2" max="3" width="8.19921875" customWidth="1"/>
    <col min="4" max="4" width="5" customWidth="1"/>
    <col min="5" max="5" width="1.19921875" customWidth="1"/>
    <col min="6" max="7" width="5" customWidth="1"/>
    <col min="8" max="8" width="5.09765625" customWidth="1"/>
    <col min="9" max="9" width="1.19921875" customWidth="1"/>
    <col min="10" max="10" width="5" customWidth="1"/>
    <col min="11" max="11" width="5.09765625" customWidth="1"/>
    <col min="12" max="12" width="5" customWidth="1"/>
    <col min="13" max="13" width="1.19921875" customWidth="1"/>
    <col min="14" max="16" width="5.09765625" customWidth="1"/>
    <col min="17" max="17" width="1.59765625" customWidth="1"/>
    <col min="18" max="23" width="3.59765625" customWidth="1"/>
  </cols>
  <sheetData>
    <row r="1" spans="2:23" ht="23.65" customHeight="1" x14ac:dyDescent="0.3">
      <c r="B1" s="152">
        <f ca="1">TODAY()</f>
        <v>44065</v>
      </c>
      <c r="C1" s="153"/>
      <c r="D1" s="153"/>
      <c r="E1" s="102"/>
      <c r="F1" s="151" t="s">
        <v>5</v>
      </c>
      <c r="G1" s="151"/>
      <c r="H1" s="151"/>
      <c r="I1" s="91"/>
      <c r="J1" s="151" t="s">
        <v>4</v>
      </c>
      <c r="K1" s="151"/>
      <c r="L1" s="151"/>
      <c r="M1" s="91"/>
      <c r="N1" s="151" t="s">
        <v>6</v>
      </c>
      <c r="O1" s="151"/>
      <c r="P1" s="151"/>
      <c r="Q1" s="2"/>
      <c r="R1" s="151" t="s">
        <v>10</v>
      </c>
      <c r="S1" s="151"/>
      <c r="T1" s="151"/>
      <c r="U1" s="151" t="s">
        <v>11</v>
      </c>
      <c r="V1" s="151"/>
      <c r="W1" s="151"/>
    </row>
    <row r="2" spans="2:23" ht="16.899999999999999" customHeight="1" x14ac:dyDescent="0.3">
      <c r="B2" s="153"/>
      <c r="C2" s="153"/>
      <c r="D2" s="153"/>
      <c r="E2" s="102"/>
      <c r="F2" s="95" t="s">
        <v>35</v>
      </c>
      <c r="G2" s="95" t="s">
        <v>28</v>
      </c>
      <c r="H2" s="95" t="s">
        <v>36</v>
      </c>
      <c r="I2" s="95"/>
      <c r="J2" s="95" t="s">
        <v>35</v>
      </c>
      <c r="K2" s="95" t="s">
        <v>28</v>
      </c>
      <c r="L2" s="95" t="s">
        <v>36</v>
      </c>
      <c r="M2" s="95"/>
      <c r="N2" s="95" t="s">
        <v>35</v>
      </c>
      <c r="O2" s="95" t="s">
        <v>28</v>
      </c>
      <c r="P2" s="95" t="s">
        <v>36</v>
      </c>
      <c r="Q2" s="3"/>
      <c r="R2" s="99" t="s">
        <v>8</v>
      </c>
      <c r="S2" s="95" t="s">
        <v>9</v>
      </c>
      <c r="T2" s="51" t="s">
        <v>7</v>
      </c>
      <c r="U2" s="95" t="s">
        <v>8</v>
      </c>
      <c r="V2" s="99" t="s">
        <v>9</v>
      </c>
      <c r="W2" s="89" t="s">
        <v>7</v>
      </c>
    </row>
    <row r="3" spans="2:23" ht="24.05" customHeight="1" x14ac:dyDescent="0.3">
      <c r="B3" s="147" t="s">
        <v>0</v>
      </c>
      <c r="C3" s="148"/>
      <c r="D3" s="90">
        <f>SUM(PRODUCTION!L3)</f>
        <v>254</v>
      </c>
      <c r="E3" s="19"/>
      <c r="F3" s="92">
        <f>SUM(PRODUCTION!I3-G3-H3-R3-U3)</f>
        <v>54</v>
      </c>
      <c r="G3" s="93">
        <f>ROUND(PRODUCTION!I3*ADMINISTRATION!$F$73,)</f>
        <v>23</v>
      </c>
      <c r="H3" s="94">
        <f>ROUND(PRODUCTION!I3*ADMINISTRATION!$H$73,)</f>
        <v>20</v>
      </c>
      <c r="I3" s="79"/>
      <c r="J3" s="92">
        <f>SUM(PRODUCTION!J3-K3-L3)</f>
        <v>52</v>
      </c>
      <c r="K3" s="93">
        <f>ROUND(PRODUCTION!J3*ADMINISTRATION!$F$73,)</f>
        <v>23</v>
      </c>
      <c r="L3" s="94">
        <f>ROUND(PRODUCTION!J3*ADMINISTRATION!$H$73,)</f>
        <v>20</v>
      </c>
      <c r="M3" s="79"/>
      <c r="N3" s="92">
        <f>SUM(PRODUCTION!K3-O3-P3-S3-T3-V3-W3)</f>
        <v>34</v>
      </c>
      <c r="O3" s="93">
        <f>ROUND(PRODUCTION!K3*ADMINISTRATION!$F$73,)</f>
        <v>15</v>
      </c>
      <c r="P3" s="94">
        <f>ROUND(PRODUCTION!K3*ADMINISTRATION!$H$73,)</f>
        <v>13</v>
      </c>
      <c r="Q3" s="75"/>
      <c r="R3" s="80"/>
      <c r="S3" s="81"/>
      <c r="T3" s="82"/>
      <c r="U3" s="83"/>
      <c r="V3" s="84"/>
      <c r="W3" s="85"/>
    </row>
    <row r="4" spans="2:23" ht="24.05" customHeight="1" x14ac:dyDescent="0.3">
      <c r="B4" s="147" t="s">
        <v>20</v>
      </c>
      <c r="C4" s="148"/>
      <c r="D4" s="90">
        <f>SUM(PRODUCTION!L4)</f>
        <v>205</v>
      </c>
      <c r="E4" s="19"/>
      <c r="F4" s="76">
        <f>SUM(PRODUCTION!I4-G4-H4-R4-U4)</f>
        <v>43</v>
      </c>
      <c r="G4" s="77">
        <f>ROUND(PRODUCTION!I4*ADMINISTRATION!$F$73,)</f>
        <v>18</v>
      </c>
      <c r="H4" s="78">
        <f>ROUND(PRODUCTION!I4*ADMINISTRATION!$H$73,)</f>
        <v>16</v>
      </c>
      <c r="I4" s="79"/>
      <c r="J4" s="76">
        <f>SUM(PRODUCTION!J4-K4-L4)</f>
        <v>43</v>
      </c>
      <c r="K4" s="77">
        <f>ROUND(PRODUCTION!J4*ADMINISTRATION!$F$73,)</f>
        <v>19</v>
      </c>
      <c r="L4" s="78">
        <f>ROUND(PRODUCTION!J4*ADMINISTRATION!$H$73,)</f>
        <v>17</v>
      </c>
      <c r="M4" s="79"/>
      <c r="N4" s="76">
        <f>SUM(PRODUCTION!K4-O4-P4-S4-T4-V4-W4)</f>
        <v>27</v>
      </c>
      <c r="O4" s="77">
        <f>ROUND(PRODUCTION!K4*ADMINISTRATION!$F$73,)</f>
        <v>12</v>
      </c>
      <c r="P4" s="78">
        <f>ROUND(PRODUCTION!K4*ADMINISTRATION!$H$73,)</f>
        <v>10</v>
      </c>
      <c r="Q4" s="75"/>
      <c r="R4" s="86"/>
      <c r="S4" s="81"/>
      <c r="T4" s="82"/>
      <c r="U4" s="87"/>
      <c r="V4" s="81"/>
      <c r="W4" s="88"/>
    </row>
    <row r="5" spans="2:23" ht="24.65" customHeight="1" x14ac:dyDescent="0.3">
      <c r="B5" s="147" t="s">
        <v>3</v>
      </c>
      <c r="C5" s="148"/>
      <c r="D5" s="90">
        <f>SUM(PRODUCTION!L5)</f>
        <v>158</v>
      </c>
      <c r="E5" s="19"/>
      <c r="F5" s="76">
        <f>SUM(PRODUCTION!I5-G5-H5-R5-U5)</f>
        <v>33</v>
      </c>
      <c r="G5" s="77">
        <f>ROUND(PRODUCTION!I5*ADMINISTRATION!$F$73,)</f>
        <v>14</v>
      </c>
      <c r="H5" s="78">
        <f>ROUND(PRODUCTION!I5*ADMINISTRATION!$H$73,)</f>
        <v>13</v>
      </c>
      <c r="I5" s="79"/>
      <c r="J5" s="76">
        <f>SUM(PRODUCTION!J5-K5-L5)</f>
        <v>32</v>
      </c>
      <c r="K5" s="77">
        <f>ROUND(PRODUCTION!J5*ADMINISTRATION!$F$73,)</f>
        <v>14</v>
      </c>
      <c r="L5" s="78">
        <f>ROUND(PRODUCTION!J5*ADMINISTRATION!$H$73,)</f>
        <v>12</v>
      </c>
      <c r="M5" s="79"/>
      <c r="N5" s="76">
        <f>SUM(PRODUCTION!K5-O5-P5-S5-T5-V5-W5)</f>
        <v>22</v>
      </c>
      <c r="O5" s="77">
        <f>ROUND(PRODUCTION!K5*ADMINISTRATION!$F$73,)</f>
        <v>10</v>
      </c>
      <c r="P5" s="78">
        <f>ROUND(PRODUCTION!K5*ADMINISTRATION!$H$73,)</f>
        <v>8</v>
      </c>
      <c r="Q5" s="75"/>
      <c r="R5" s="86"/>
      <c r="S5" s="81"/>
      <c r="T5" s="82"/>
      <c r="U5" s="87"/>
      <c r="V5" s="81"/>
      <c r="W5" s="88"/>
    </row>
    <row r="6" spans="2:23" ht="24.65" customHeight="1" x14ac:dyDescent="0.3">
      <c r="B6" s="149" t="s">
        <v>27</v>
      </c>
      <c r="C6" s="150"/>
      <c r="D6" s="90">
        <f>SUM(PRODUCTION!L6)</f>
        <v>139</v>
      </c>
      <c r="E6" s="19"/>
      <c r="F6" s="76">
        <f>SUM(PRODUCTION!I6-G6-H6-R6-U6)</f>
        <v>28</v>
      </c>
      <c r="G6" s="77">
        <f>ROUND(PRODUCTION!I6*ADMINISTRATION!$F$73,)</f>
        <v>12</v>
      </c>
      <c r="H6" s="78">
        <f>ROUND(PRODUCTION!I6*ADMINISTRATION!$H$73,)</f>
        <v>11</v>
      </c>
      <c r="I6" s="79"/>
      <c r="J6" s="76">
        <f>SUM(PRODUCTION!J6-K6-L6)</f>
        <v>30</v>
      </c>
      <c r="K6" s="77">
        <f>ROUND(PRODUCTION!J6*ADMINISTRATION!$F$73,)</f>
        <v>13</v>
      </c>
      <c r="L6" s="78">
        <f>ROUND(PRODUCTION!J6*ADMINISTRATION!$H$73,)</f>
        <v>12</v>
      </c>
      <c r="M6" s="79"/>
      <c r="N6" s="76">
        <f>SUM(PRODUCTION!K6-O6-P6-S6-T6-V6-W6)</f>
        <v>18</v>
      </c>
      <c r="O6" s="77">
        <f>ROUND(PRODUCTION!K6*ADMINISTRATION!$F$73,)</f>
        <v>8</v>
      </c>
      <c r="P6" s="78">
        <f>ROUND(PRODUCTION!K6*ADMINISTRATION!$H$73,)</f>
        <v>7</v>
      </c>
      <c r="Q6" s="75"/>
      <c r="R6" s="86"/>
      <c r="S6" s="81"/>
      <c r="T6" s="82"/>
      <c r="U6" s="87"/>
      <c r="V6" s="81"/>
      <c r="W6" s="88"/>
    </row>
    <row r="7" spans="2:23" ht="24.65" customHeight="1" x14ac:dyDescent="0.3">
      <c r="B7" s="147" t="s">
        <v>1</v>
      </c>
      <c r="C7" s="148"/>
      <c r="D7" s="90">
        <f>SUM(PRODUCTION!L7)</f>
        <v>51</v>
      </c>
      <c r="E7" s="19"/>
      <c r="F7" s="76">
        <f>SUM(PRODUCTION!I7-G7-H7-R7-U7)</f>
        <v>10</v>
      </c>
      <c r="G7" s="77">
        <f>ROUND(PRODUCTION!I7*ADMINISTRATION!$F$73,)</f>
        <v>5</v>
      </c>
      <c r="H7" s="78">
        <f>ROUND(PRODUCTION!I7*ADMINISTRATION!$H$73,)</f>
        <v>4</v>
      </c>
      <c r="I7" s="79"/>
      <c r="J7" s="76">
        <f>SUM(PRODUCTION!J7-K7-L7)</f>
        <v>11</v>
      </c>
      <c r="K7" s="77">
        <f>ROUND(PRODUCTION!J7*ADMINISTRATION!$F$73,)</f>
        <v>5</v>
      </c>
      <c r="L7" s="78">
        <f>ROUND(PRODUCTION!J7*ADMINISTRATION!$H$73,)</f>
        <v>4</v>
      </c>
      <c r="M7" s="79"/>
      <c r="N7" s="76">
        <f>SUM(PRODUCTION!K7-O7-P7-S7-T7-V7-W7)</f>
        <v>6</v>
      </c>
      <c r="O7" s="77">
        <f>ROUND(PRODUCTION!K7*ADMINISTRATION!$F$73,)</f>
        <v>3</v>
      </c>
      <c r="P7" s="78">
        <f>ROUND(PRODUCTION!K7*ADMINISTRATION!$H$73,)</f>
        <v>3</v>
      </c>
      <c r="Q7" s="75"/>
      <c r="R7" s="86"/>
      <c r="S7" s="81"/>
      <c r="T7" s="82"/>
      <c r="U7" s="87"/>
      <c r="V7" s="81"/>
      <c r="W7" s="88"/>
    </row>
    <row r="8" spans="2:23" ht="24.05" customHeight="1" x14ac:dyDescent="0.3">
      <c r="B8" s="147" t="s">
        <v>18</v>
      </c>
      <c r="C8" s="148"/>
      <c r="D8" s="90">
        <f>SUM(PRODUCTION!L8)</f>
        <v>33</v>
      </c>
      <c r="E8" s="19"/>
      <c r="F8" s="76">
        <f>SUM(PRODUCTION!I8-G8-H8-R8-U8)</f>
        <v>7</v>
      </c>
      <c r="G8" s="77">
        <f>ROUND(PRODUCTION!I8*ADMINISTRATION!$F$73,)</f>
        <v>3</v>
      </c>
      <c r="H8" s="78">
        <f>ROUND(PRODUCTION!I8*ADMINISTRATION!$H$73,)</f>
        <v>3</v>
      </c>
      <c r="I8" s="79"/>
      <c r="J8" s="76">
        <f>SUM(PRODUCTION!J8-K8-L8)</f>
        <v>6</v>
      </c>
      <c r="K8" s="77">
        <f>ROUND(PRODUCTION!J8*ADMINISTRATION!$F$73,)</f>
        <v>3</v>
      </c>
      <c r="L8" s="78">
        <f>ROUND(PRODUCTION!J8*ADMINISTRATION!$H$73,)</f>
        <v>3</v>
      </c>
      <c r="M8" s="79"/>
      <c r="N8" s="76">
        <f>SUM(PRODUCTION!K8-O8-P8-S8-T8-V8-W8)</f>
        <v>4</v>
      </c>
      <c r="O8" s="77">
        <f>ROUND(PRODUCTION!K8*ADMINISTRATION!$F$73,)</f>
        <v>2</v>
      </c>
      <c r="P8" s="78">
        <f>ROUND(PRODUCTION!K8*ADMINISTRATION!$H$73,)</f>
        <v>2</v>
      </c>
      <c r="Q8" s="75"/>
      <c r="R8" s="86"/>
      <c r="S8" s="81"/>
      <c r="T8" s="82"/>
      <c r="U8" s="87"/>
      <c r="V8" s="81"/>
      <c r="W8" s="88"/>
    </row>
    <row r="9" spans="2:23" ht="24.65" customHeight="1" x14ac:dyDescent="0.3">
      <c r="B9" s="147" t="s">
        <v>12</v>
      </c>
      <c r="C9" s="148"/>
      <c r="D9" s="90">
        <f>SUM(PRODUCTION!L9)</f>
        <v>28</v>
      </c>
      <c r="E9" s="19"/>
      <c r="F9" s="76">
        <f>SUM(PRODUCTION!I9-G9-H9-R9-U9)</f>
        <v>6</v>
      </c>
      <c r="G9" s="77">
        <f>ROUND(PRODUCTION!I9*ADMINISTRATION!$F$73,)</f>
        <v>3</v>
      </c>
      <c r="H9" s="78">
        <f>ROUND(PRODUCTION!I9*ADMINISTRATION!$H$73,)</f>
        <v>2</v>
      </c>
      <c r="I9" s="79"/>
      <c r="J9" s="76">
        <f>SUM(PRODUCTION!J9-K9-L9)</f>
        <v>6</v>
      </c>
      <c r="K9" s="77">
        <f>ROUND(PRODUCTION!J9*ADMINISTRATION!$F$73,)</f>
        <v>3</v>
      </c>
      <c r="L9" s="78">
        <f>ROUND(PRODUCTION!J9*ADMINISTRATION!$H$73,)</f>
        <v>2</v>
      </c>
      <c r="M9" s="79"/>
      <c r="N9" s="76">
        <f>SUM(PRODUCTION!K9-O9-P9-S9-T9-V9-W9)</f>
        <v>4</v>
      </c>
      <c r="O9" s="77">
        <f>ROUND(PRODUCTION!K9*ADMINISTRATION!$F$73,)</f>
        <v>1</v>
      </c>
      <c r="P9" s="78">
        <f>ROUND(PRODUCTION!K9*ADMINISTRATION!$H$73,)</f>
        <v>1</v>
      </c>
      <c r="Q9" s="75"/>
      <c r="R9" s="86"/>
      <c r="S9" s="81"/>
      <c r="T9" s="82"/>
      <c r="U9" s="87"/>
      <c r="V9" s="81"/>
      <c r="W9" s="88"/>
    </row>
    <row r="10" spans="2:23" ht="23.5" customHeight="1" x14ac:dyDescent="0.3">
      <c r="B10" s="147" t="s">
        <v>13</v>
      </c>
      <c r="C10" s="148"/>
      <c r="D10" s="90">
        <f>SUM(PRODUCTION!L10)</f>
        <v>24</v>
      </c>
      <c r="E10" s="19"/>
      <c r="F10" s="76">
        <f>SUM(PRODUCTION!I10-G10-H10-R10-U10)</f>
        <v>5</v>
      </c>
      <c r="G10" s="77">
        <f>ROUND(PRODUCTION!I10*ADMINISTRATION!$F$73,)</f>
        <v>2</v>
      </c>
      <c r="H10" s="78">
        <f>ROUND(PRODUCTION!I10*ADMINISTRATION!$H$73,)</f>
        <v>2</v>
      </c>
      <c r="I10" s="79"/>
      <c r="J10" s="76">
        <f>SUM(PRODUCTION!J10-K10-L10)</f>
        <v>6</v>
      </c>
      <c r="K10" s="77">
        <f>ROUND(PRODUCTION!J10*ADMINISTRATION!$F$73,)</f>
        <v>2</v>
      </c>
      <c r="L10" s="78">
        <f>ROUND(PRODUCTION!J10*ADMINISTRATION!$H$73,)</f>
        <v>2</v>
      </c>
      <c r="M10" s="79"/>
      <c r="N10" s="76">
        <f>SUM(PRODUCTION!K10-O10-P10-S10-T10-V10-W10)</f>
        <v>3</v>
      </c>
      <c r="O10" s="77">
        <f>ROUND(PRODUCTION!K10*ADMINISTRATION!$F$73,)</f>
        <v>1</v>
      </c>
      <c r="P10" s="78">
        <f>ROUND(PRODUCTION!K10*ADMINISTRATION!$H$73,)</f>
        <v>1</v>
      </c>
      <c r="Q10" s="75"/>
      <c r="R10" s="86"/>
      <c r="S10" s="81"/>
      <c r="T10" s="82"/>
      <c r="U10" s="87"/>
      <c r="V10" s="81"/>
      <c r="W10" s="88"/>
    </row>
    <row r="11" spans="2:23" ht="24.65" customHeight="1" x14ac:dyDescent="0.3">
      <c r="B11" s="147" t="s">
        <v>19</v>
      </c>
      <c r="C11" s="148"/>
      <c r="D11" s="90">
        <f>SUM(PRODUCTION!L11)</f>
        <v>19</v>
      </c>
      <c r="E11" s="19"/>
      <c r="F11" s="76">
        <f>SUM(PRODUCTION!I11-G11-H11-R11-U11)</f>
        <v>4</v>
      </c>
      <c r="G11" s="77">
        <f>ROUND(PRODUCTION!I11*ADMINISTRATION!$F$73,)</f>
        <v>2</v>
      </c>
      <c r="H11" s="78">
        <f>ROUND(PRODUCTION!I11*ADMINISTRATION!$H$73,)</f>
        <v>1</v>
      </c>
      <c r="I11" s="79"/>
      <c r="J11" s="76">
        <f>SUM(PRODUCTION!J11-K11-L11)</f>
        <v>4</v>
      </c>
      <c r="K11" s="77">
        <f>ROUND(PRODUCTION!J11*ADMINISTRATION!$F$73,)</f>
        <v>2</v>
      </c>
      <c r="L11" s="78">
        <f>ROUND(PRODUCTION!J11*ADMINISTRATION!$H$73,)</f>
        <v>1</v>
      </c>
      <c r="M11" s="79"/>
      <c r="N11" s="76">
        <f>SUM(PRODUCTION!K11-O11-P11-S11-T11-V11-W11)</f>
        <v>3</v>
      </c>
      <c r="O11" s="77">
        <f>ROUND(PRODUCTION!K11*ADMINISTRATION!$F$73,)</f>
        <v>1</v>
      </c>
      <c r="P11" s="78">
        <f>ROUND(PRODUCTION!K11*ADMINISTRATION!$H$73,)</f>
        <v>1</v>
      </c>
      <c r="Q11" s="75"/>
      <c r="R11" s="86"/>
      <c r="S11" s="81"/>
      <c r="T11" s="82"/>
      <c r="U11" s="87"/>
      <c r="V11" s="81"/>
      <c r="W11" s="88"/>
    </row>
    <row r="12" spans="2:23" ht="24.05" customHeight="1" x14ac:dyDescent="0.3">
      <c r="B12" s="147" t="s">
        <v>2</v>
      </c>
      <c r="C12" s="148"/>
      <c r="D12" s="90">
        <f>SUM(PRODUCTION!L12)</f>
        <v>17</v>
      </c>
      <c r="E12" s="19"/>
      <c r="F12" s="76">
        <f>SUM(PRODUCTION!I12-G12-H12-R12-U12)</f>
        <v>4</v>
      </c>
      <c r="G12" s="77">
        <f>ROUND(PRODUCTION!I12*ADMINISTRATION!$F$73,)</f>
        <v>1</v>
      </c>
      <c r="H12" s="78">
        <f>ROUND(PRODUCTION!I12*ADMINISTRATION!$H$73,)</f>
        <v>1</v>
      </c>
      <c r="I12" s="79"/>
      <c r="J12" s="76">
        <f>SUM(PRODUCTION!J12-K12-L12)</f>
        <v>4</v>
      </c>
      <c r="K12" s="77">
        <f>ROUND(PRODUCTION!J12*ADMINISTRATION!$F$73,)</f>
        <v>1</v>
      </c>
      <c r="L12" s="78">
        <f>ROUND(PRODUCTION!J12*ADMINISTRATION!$H$73,)</f>
        <v>1</v>
      </c>
      <c r="M12" s="79"/>
      <c r="N12" s="76">
        <f>SUM(PRODUCTION!K12-O12-P12-S12-T12-V12-W12)</f>
        <v>3</v>
      </c>
      <c r="O12" s="77">
        <f>ROUND(PRODUCTION!K12*ADMINISTRATION!$F$73,)</f>
        <v>1</v>
      </c>
      <c r="P12" s="78">
        <f>ROUND(PRODUCTION!K12*ADMINISTRATION!$H$73,)</f>
        <v>1</v>
      </c>
      <c r="Q12" s="75"/>
      <c r="R12" s="86"/>
      <c r="S12" s="81"/>
      <c r="T12" s="82"/>
      <c r="U12" s="83"/>
      <c r="V12" s="81"/>
      <c r="W12" s="88"/>
    </row>
    <row r="13" spans="2:23" ht="24.65" customHeight="1" x14ac:dyDescent="0.3">
      <c r="B13" s="147" t="s">
        <v>22</v>
      </c>
      <c r="C13" s="148"/>
      <c r="D13" s="90">
        <f>SUM(PRODUCTION!L13)</f>
        <v>15</v>
      </c>
      <c r="E13" s="19"/>
      <c r="F13" s="76">
        <f>SUM(PRODUCTION!I13-G13-H13-R13-U13)</f>
        <v>4</v>
      </c>
      <c r="G13" s="77">
        <f>ROUND(PRODUCTION!I13*ADMINISTRATION!$F$73,)</f>
        <v>1</v>
      </c>
      <c r="H13" s="78">
        <f>ROUND(PRODUCTION!I13*ADMINISTRATION!$H$73,)</f>
        <v>1</v>
      </c>
      <c r="I13" s="79"/>
      <c r="J13" s="76">
        <f>SUM(PRODUCTION!J13-K13-L13)</f>
        <v>4</v>
      </c>
      <c r="K13" s="77">
        <f>ROUND(PRODUCTION!J13*ADMINISTRATION!$F$73,)</f>
        <v>1</v>
      </c>
      <c r="L13" s="78">
        <f>ROUND(PRODUCTION!J13*ADMINISTRATION!$H$73,)</f>
        <v>1</v>
      </c>
      <c r="M13" s="79"/>
      <c r="N13" s="76">
        <f>SUM(PRODUCTION!K13-O13-P13-S13-T13-V13-W13)</f>
        <v>1</v>
      </c>
      <c r="O13" s="77">
        <f>ROUND(PRODUCTION!K13*ADMINISTRATION!$F$73,)</f>
        <v>1</v>
      </c>
      <c r="P13" s="78">
        <f>ROUND(PRODUCTION!K13*ADMINISTRATION!$H$73,)</f>
        <v>1</v>
      </c>
      <c r="Q13" s="75"/>
      <c r="R13" s="86"/>
      <c r="S13" s="81"/>
      <c r="T13" s="82"/>
      <c r="U13" s="87"/>
      <c r="V13" s="81"/>
      <c r="W13" s="88"/>
    </row>
    <row r="14" spans="2:23" ht="24.05" customHeight="1" x14ac:dyDescent="0.3">
      <c r="B14" s="147" t="s">
        <v>14</v>
      </c>
      <c r="C14" s="148"/>
      <c r="D14" s="90">
        <f>SUM(PRODUCTION!L14)</f>
        <v>32</v>
      </c>
      <c r="E14" s="19"/>
      <c r="F14" s="76">
        <f>SUM(PRODUCTION!I14-G14-H14-R14-U14)</f>
        <v>0</v>
      </c>
      <c r="G14" s="77">
        <f>ROUND(PRODUCTION!F14*ADMINISTRATION!$G82,)</f>
        <v>0</v>
      </c>
      <c r="H14" s="78">
        <f>ROUND(PRODUCTION!F14*ADMINISTRATION!$H82,)</f>
        <v>0</v>
      </c>
      <c r="I14" s="79"/>
      <c r="J14" s="76">
        <f>SUM(PRODUCTION!J14-K14-L14)</f>
        <v>16</v>
      </c>
      <c r="K14" s="77">
        <f>ROUND(PRODUCTION!J14*ADMINISTRATION!$G82,)</f>
        <v>11</v>
      </c>
      <c r="L14" s="78">
        <f>ROUND(PRODUCTION!J14*ADMINISTRATION!$H82,)</f>
        <v>5</v>
      </c>
      <c r="M14" s="79"/>
      <c r="N14" s="76">
        <f>SUM(PRODUCTION!K14-O14-P14-S14-T14-V14-W14)</f>
        <v>0</v>
      </c>
      <c r="O14" s="77">
        <f>ROUND(PRODUCTION!N14*ADMINISTRATION!$G82,)</f>
        <v>0</v>
      </c>
      <c r="P14" s="78">
        <f>ROUND(PRODUCTION!N14*ADMINISTRATION!$H82,)</f>
        <v>0</v>
      </c>
      <c r="Q14" s="75"/>
      <c r="R14" s="86"/>
      <c r="S14" s="81"/>
      <c r="T14" s="82"/>
      <c r="U14" s="87"/>
      <c r="V14" s="81"/>
      <c r="W14" s="88"/>
    </row>
    <row r="15" spans="2:23" ht="23.5" customHeight="1" x14ac:dyDescent="0.3">
      <c r="B15" s="147" t="s">
        <v>15</v>
      </c>
      <c r="C15" s="148"/>
      <c r="D15" s="90">
        <f>SUM(PRODUCTION!L15)</f>
        <v>21</v>
      </c>
      <c r="E15" s="19"/>
      <c r="F15" s="76">
        <f>SUM(PRODUCTION!I15-G15-H15-R15-U15)</f>
        <v>4</v>
      </c>
      <c r="G15" s="77">
        <f>ROUND(PRODUCTION!I15*ADMINISTRATION!$F$73,)</f>
        <v>2</v>
      </c>
      <c r="H15" s="78">
        <f>ROUND(PRODUCTION!I15*ADMINISTRATION!$H$73,)</f>
        <v>2</v>
      </c>
      <c r="I15" s="79"/>
      <c r="J15" s="76">
        <f>SUM(PRODUCTION!J15-K15-L15)</f>
        <v>4</v>
      </c>
      <c r="K15" s="77">
        <f>ROUND(PRODUCTION!J15*ADMINISTRATION!$F$73,)</f>
        <v>2</v>
      </c>
      <c r="L15" s="78">
        <f>ROUND(PRODUCTION!J15*ADMINISTRATION!$H$73,)</f>
        <v>2</v>
      </c>
      <c r="M15" s="79"/>
      <c r="N15" s="76">
        <f>SUM(PRODUCTION!K15-O15-P15-S15-T15-V15-W15)</f>
        <v>3</v>
      </c>
      <c r="O15" s="77">
        <f>ROUND(PRODUCTION!K15*ADMINISTRATION!$F$73,)</f>
        <v>1</v>
      </c>
      <c r="P15" s="78">
        <f>ROUND(PRODUCTION!K15*ADMINISTRATION!$H$73,)</f>
        <v>1</v>
      </c>
      <c r="Q15" s="75"/>
      <c r="R15" s="86"/>
      <c r="S15" s="81"/>
      <c r="T15" s="82"/>
      <c r="U15" s="87"/>
      <c r="V15" s="81"/>
      <c r="W15" s="88"/>
    </row>
    <row r="16" spans="2:23" ht="24.65" customHeight="1" x14ac:dyDescent="0.3">
      <c r="B16" s="147" t="s">
        <v>23</v>
      </c>
      <c r="C16" s="148"/>
      <c r="D16" s="90">
        <f>SUM(PRODUCTION!L16)</f>
        <v>24</v>
      </c>
      <c r="E16" s="19"/>
      <c r="F16" s="76">
        <f>SUM(PRODUCTION!I16-G16-H16-R16-U16)</f>
        <v>6</v>
      </c>
      <c r="G16" s="77">
        <f>ROUND(PRODUCTION!I16*ADMINISTRATION!$F$73,)</f>
        <v>2</v>
      </c>
      <c r="H16" s="78">
        <f>ROUND(PRODUCTION!I16*ADMINISTRATION!$H$73,)</f>
        <v>2</v>
      </c>
      <c r="I16" s="79"/>
      <c r="J16" s="76">
        <f>SUM(PRODUCTION!J16-K16-L16)</f>
        <v>5</v>
      </c>
      <c r="K16" s="77">
        <f>ROUND(PRODUCTION!J16*ADMINISTRATION!$F$73,)</f>
        <v>2</v>
      </c>
      <c r="L16" s="78">
        <f>ROUND(PRODUCTION!J16*ADMINISTRATION!$H$73,)</f>
        <v>2</v>
      </c>
      <c r="M16" s="79"/>
      <c r="N16" s="76">
        <f>SUM(PRODUCTION!K16-O16-P16-S16-T16-V16-W16)</f>
        <v>3</v>
      </c>
      <c r="O16" s="77">
        <f>ROUND(PRODUCTION!K16*ADMINISTRATION!$F$73,)</f>
        <v>1</v>
      </c>
      <c r="P16" s="78">
        <f>ROUND(PRODUCTION!K16*ADMINISTRATION!$H$73,)</f>
        <v>1</v>
      </c>
      <c r="Q16" s="75"/>
      <c r="R16" s="86"/>
      <c r="S16" s="81"/>
      <c r="T16" s="82"/>
      <c r="U16" s="87"/>
      <c r="V16" s="81"/>
      <c r="W16" s="88"/>
    </row>
    <row r="17" spans="2:23" ht="24.05" customHeight="1" x14ac:dyDescent="0.3">
      <c r="B17" s="147" t="s">
        <v>24</v>
      </c>
      <c r="C17" s="148"/>
      <c r="D17" s="90">
        <f>SUM(PRODUCTION!L17)</f>
        <v>26</v>
      </c>
      <c r="E17" s="19"/>
      <c r="F17" s="76">
        <f>SUM(PRODUCTION!I17-G17-H17-R17-U17)</f>
        <v>6</v>
      </c>
      <c r="G17" s="77">
        <f>ROUND(PRODUCTION!I17*ADMINISTRATION!$F$73,)</f>
        <v>3</v>
      </c>
      <c r="H17" s="78">
        <f>ROUND(PRODUCTION!I17*ADMINISTRATION!$H$73,)</f>
        <v>2</v>
      </c>
      <c r="I17" s="79"/>
      <c r="J17" s="76">
        <f>SUM(PRODUCTION!J17-K17-L17)</f>
        <v>6</v>
      </c>
      <c r="K17" s="77">
        <f>ROUND(PRODUCTION!J17*ADMINISTRATION!$F$73,)</f>
        <v>2</v>
      </c>
      <c r="L17" s="78">
        <f>ROUND(PRODUCTION!J17*ADMINISTRATION!$H$73,)</f>
        <v>2</v>
      </c>
      <c r="M17" s="79"/>
      <c r="N17" s="76">
        <f>SUM(PRODUCTION!K17-O17-P17-S17-T17-V17-W17)</f>
        <v>3</v>
      </c>
      <c r="O17" s="77">
        <f>ROUND(PRODUCTION!K17*ADMINISTRATION!$F$73,)</f>
        <v>1</v>
      </c>
      <c r="P17" s="78">
        <f>ROUND(PRODUCTION!K17*ADMINISTRATION!$H$73,)</f>
        <v>1</v>
      </c>
      <c r="Q17" s="75"/>
      <c r="R17" s="86"/>
      <c r="S17" s="81"/>
      <c r="T17" s="82"/>
      <c r="U17" s="87"/>
      <c r="V17" s="81"/>
      <c r="W17" s="88"/>
    </row>
    <row r="18" spans="2:23" ht="24.65" customHeight="1" x14ac:dyDescent="0.3">
      <c r="B18" s="147" t="s">
        <v>25</v>
      </c>
      <c r="C18" s="148"/>
      <c r="D18" s="90">
        <f>SUM(PRODUCTION!L18)</f>
        <v>36</v>
      </c>
      <c r="E18" s="19"/>
      <c r="F18" s="76">
        <f>SUM(PRODUCTION!I18-G18-H18-R18-U18)</f>
        <v>8</v>
      </c>
      <c r="G18" s="77">
        <f>ROUND(PRODUCTION!I18*ADMINISTRATION!$F$73,)</f>
        <v>3</v>
      </c>
      <c r="H18" s="78">
        <f>ROUND(PRODUCTION!I18*ADMINISTRATION!$H$73,)</f>
        <v>3</v>
      </c>
      <c r="I18" s="79"/>
      <c r="J18" s="76">
        <f>SUM(PRODUCTION!J18-K18-L18)</f>
        <v>6</v>
      </c>
      <c r="K18" s="77">
        <f>ROUND(PRODUCTION!J18*ADMINISTRATION!$F$73,)</f>
        <v>3</v>
      </c>
      <c r="L18" s="78">
        <f>ROUND(PRODUCTION!J18*ADMINISTRATION!$H$73,)</f>
        <v>3</v>
      </c>
      <c r="M18" s="79"/>
      <c r="N18" s="76">
        <f>SUM(PRODUCTION!K18-O18-P18-S18-T18-V18-W18)</f>
        <v>6</v>
      </c>
      <c r="O18" s="77">
        <f>ROUND(PRODUCTION!K18*ADMINISTRATION!$F$73,)</f>
        <v>2</v>
      </c>
      <c r="P18" s="78">
        <f>ROUND(PRODUCTION!K18*ADMINISTRATION!$H$73,)</f>
        <v>2</v>
      </c>
      <c r="Q18" s="75"/>
      <c r="R18" s="86"/>
      <c r="S18" s="81"/>
      <c r="T18" s="82"/>
      <c r="U18" s="87"/>
      <c r="V18" s="81"/>
      <c r="W18" s="88"/>
    </row>
    <row r="19" spans="2:23" ht="24.65" customHeight="1" x14ac:dyDescent="0.3">
      <c r="B19" s="147" t="s">
        <v>17</v>
      </c>
      <c r="C19" s="148"/>
      <c r="D19" s="90">
        <f>SUM(PRODUCTION!L19)</f>
        <v>18</v>
      </c>
      <c r="E19" s="19"/>
      <c r="F19" s="76">
        <f>SUM(PRODUCTION!I19-G19-H19-R19-U19)</f>
        <v>0</v>
      </c>
      <c r="G19" s="77">
        <f>ROUND(PRODUCTION!I19*ADMINISTRATION!$G83,)</f>
        <v>0</v>
      </c>
      <c r="H19" s="78">
        <f>ROUND(PRODUCTION!I19*ADMINISTRATION!$H83,)</f>
        <v>0</v>
      </c>
      <c r="I19" s="79"/>
      <c r="J19" s="76">
        <f>SUM(PRODUCTION!J19-K19-L19)</f>
        <v>5</v>
      </c>
      <c r="K19" s="77">
        <f>ROUND(PRODUCTION!J19*ADMINISTRATION!$G83,)</f>
        <v>4</v>
      </c>
      <c r="L19" s="78">
        <f>ROUND(PRODUCTION!K19*ADMINISTRATION!$H83,)</f>
        <v>0</v>
      </c>
      <c r="M19" s="79"/>
      <c r="N19" s="76">
        <f>SUM(PRODUCTION!K19-O19-P19-S19-T19-V19-W19)</f>
        <v>5</v>
      </c>
      <c r="O19" s="77">
        <f>ROUND(PRODUCTION!J19*ADMINISTRATION!$G83,)</f>
        <v>4</v>
      </c>
      <c r="P19" s="78">
        <f>ROUND(PRODUCTION!K19*ADMINISTRATION!$H83,)</f>
        <v>0</v>
      </c>
      <c r="Q19" s="75"/>
      <c r="R19" s="86"/>
      <c r="S19" s="81"/>
      <c r="T19" s="82"/>
      <c r="U19" s="87"/>
      <c r="V19" s="81"/>
      <c r="W19" s="88"/>
    </row>
    <row r="20" spans="2:23" ht="24.65" customHeight="1" x14ac:dyDescent="0.3">
      <c r="B20" s="147" t="s">
        <v>16</v>
      </c>
      <c r="C20" s="148"/>
      <c r="D20" s="90">
        <f>SUM(PRODUCTION!L20)</f>
        <v>10</v>
      </c>
      <c r="E20" s="25"/>
      <c r="F20" s="76">
        <f>SUM(PRODUCTION!I20-G20-H20-R20-U20)</f>
        <v>0</v>
      </c>
      <c r="G20" s="77">
        <f>ROUND(PRODUCTION!I20*ADMINISTRATION!$G84,)</f>
        <v>10</v>
      </c>
      <c r="H20" s="78">
        <f>ROUND(PRODUCTION!I20*ADMINISTRATION!$H84,)</f>
        <v>0</v>
      </c>
      <c r="I20" s="79"/>
      <c r="J20" s="76">
        <f>SUM(PRODUCTION!J20-K20-L20)</f>
        <v>0</v>
      </c>
      <c r="K20" s="77">
        <f>ROUND(PRODUCTION!J20*ADMINISTRATION!$G84,)</f>
        <v>0</v>
      </c>
      <c r="L20" s="78">
        <f>ROUND(PRODUCTION!K20*ADMINISTRATION!$H84,)</f>
        <v>0</v>
      </c>
      <c r="M20" s="79"/>
      <c r="N20" s="76">
        <f>SUM(PRODUCTION!K20-O20-P20-S20-T20-V20-W20)</f>
        <v>0</v>
      </c>
      <c r="O20" s="77">
        <f>ROUND(PRODUCTION!J20*ADMINISTRATION!$G84,)</f>
        <v>0</v>
      </c>
      <c r="P20" s="78">
        <f>ROUND(PRODUCTION!K20*ADMINISTRATION!$H84,)</f>
        <v>0</v>
      </c>
      <c r="Q20" s="75"/>
      <c r="R20" s="86"/>
      <c r="S20" s="81"/>
      <c r="T20" s="82"/>
      <c r="U20" s="87"/>
      <c r="V20" s="81"/>
      <c r="W20" s="88"/>
    </row>
  </sheetData>
  <sheetProtection sheet="1" selectLockedCells="1"/>
  <mergeCells count="24">
    <mergeCell ref="R1:T1"/>
    <mergeCell ref="U1:W1"/>
    <mergeCell ref="B3:C3"/>
    <mergeCell ref="B4:C4"/>
    <mergeCell ref="B5:C5"/>
    <mergeCell ref="J1:L1"/>
    <mergeCell ref="N1:P1"/>
    <mergeCell ref="F1:H1"/>
    <mergeCell ref="B1:D2"/>
    <mergeCell ref="B10:C10"/>
    <mergeCell ref="B9:C9"/>
    <mergeCell ref="B8:C8"/>
    <mergeCell ref="B6:C6"/>
    <mergeCell ref="B7:C7"/>
    <mergeCell ref="B14:C14"/>
    <mergeCell ref="B15:C15"/>
    <mergeCell ref="B13:C13"/>
    <mergeCell ref="B11:C11"/>
    <mergeCell ref="B12:C12"/>
    <mergeCell ref="B20:C20"/>
    <mergeCell ref="B19:C19"/>
    <mergeCell ref="B18:C18"/>
    <mergeCell ref="B17:C17"/>
    <mergeCell ref="B16:C16"/>
  </mergeCells>
  <conditionalFormatting sqref="F3:F20">
    <cfRule type="cellIs" dxfId="0" priority="21" operator="lessThan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Height="0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</vt:lpstr>
      <vt:lpstr>ADMINISTRATION</vt:lpstr>
      <vt:lpstr>PRODUCTION</vt:lpstr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Nicolas Verdier</cp:lastModifiedBy>
  <cp:lastPrinted>2020-08-21T00:13:05Z</cp:lastPrinted>
  <dcterms:created xsi:type="dcterms:W3CDTF">2020-08-06T20:28:32Z</dcterms:created>
  <dcterms:modified xsi:type="dcterms:W3CDTF">2020-08-22T14:49:24Z</dcterms:modified>
</cp:coreProperties>
</file>