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NK\Documents\"/>
    </mc:Choice>
  </mc:AlternateContent>
  <xr:revisionPtr revIDLastSave="0" documentId="13_ncr:1_{8204ED60-78D1-4893-875F-D8BADD5EABFF}" xr6:coauthVersionLast="45" xr6:coauthVersionMax="45" xr10:uidLastSave="{00000000-0000-0000-0000-000000000000}"/>
  <bookViews>
    <workbookView xWindow="-120" yWindow="-120" windowWidth="20730" windowHeight="11310" tabRatio="593" activeTab="5" xr2:uid="{00000000-000D-0000-FFFF-FFFF00000000}"/>
  </bookViews>
  <sheets>
    <sheet name="SF1 CDtc" sheetId="43" r:id="rId1"/>
    <sheet name="SF2 CDtc" sheetId="44" r:id="rId2"/>
    <sheet name="SF3 CDtc" sheetId="45" r:id="rId3"/>
    <sheet name="1SE1" sheetId="13" r:id="rId4"/>
    <sheet name="TC" sheetId="22" r:id="rId5"/>
    <sheet name="Stats" sheetId="46" r:id="rId6"/>
    <sheet name="1BAC" sheetId="36" r:id="rId7"/>
  </sheets>
  <definedNames>
    <definedName name="_xlnm._FilterDatabase" localSheetId="6" hidden="1">'1BAC'!$A$1:$E$201</definedName>
    <definedName name="_xlnm._FilterDatabase" localSheetId="3" hidden="1">'1SE1'!$B$6:$D$46</definedName>
    <definedName name="_xlnm._FilterDatabase" localSheetId="0" hidden="1">'SF1 CDtc'!$B$6:$D$46</definedName>
    <definedName name="_xlnm._FilterDatabase" localSheetId="1" hidden="1">'SF2 CDtc'!$B$6:$D$46</definedName>
    <definedName name="_xlnm._FilterDatabase" localSheetId="2" hidden="1">'SF3 CDtc'!$B$6:$D$46</definedName>
    <definedName name="_xlnm._FilterDatabase" localSheetId="4" hidden="1">TC!$A$1:$D$161</definedName>
    <definedName name="_xlnm.Print_Area" localSheetId="3">'1SE1'!$A$1:$U$46,'1SE1'!$Z$5:$AG$46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4" i="22" l="1"/>
  <c r="D86" i="22"/>
  <c r="D88" i="22"/>
  <c r="D90" i="22"/>
  <c r="D92" i="22"/>
  <c r="D94" i="22"/>
  <c r="D96" i="22"/>
  <c r="D98" i="22"/>
  <c r="D100" i="22"/>
  <c r="D102" i="22"/>
  <c r="D104" i="22"/>
  <c r="D106" i="22"/>
  <c r="D108" i="22"/>
  <c r="D110" i="22"/>
  <c r="D112" i="22"/>
  <c r="D114" i="22"/>
  <c r="D116" i="22"/>
  <c r="D118" i="22"/>
  <c r="D120" i="22"/>
  <c r="D82" i="22"/>
  <c r="D44" i="22"/>
  <c r="D46" i="22"/>
  <c r="D48" i="22"/>
  <c r="D50" i="22"/>
  <c r="D52" i="22"/>
  <c r="D54" i="22"/>
  <c r="D56" i="22"/>
  <c r="D58" i="22"/>
  <c r="D60" i="22"/>
  <c r="D62" i="22"/>
  <c r="D64" i="22"/>
  <c r="D66" i="22"/>
  <c r="D68" i="22"/>
  <c r="D70" i="22"/>
  <c r="D72" i="22"/>
  <c r="D74" i="22"/>
  <c r="D76" i="22"/>
  <c r="D78" i="22"/>
  <c r="D80" i="22"/>
  <c r="D42" i="22"/>
  <c r="A2" i="22"/>
  <c r="B2" i="22"/>
  <c r="A3" i="22"/>
  <c r="B3" i="22"/>
  <c r="A4" i="22"/>
  <c r="B4" i="22"/>
  <c r="A5" i="22"/>
  <c r="B5" i="22"/>
  <c r="A6" i="22"/>
  <c r="B6" i="22"/>
  <c r="A7" i="22"/>
  <c r="B7" i="22"/>
  <c r="A8" i="22"/>
  <c r="B8" i="22"/>
  <c r="A9" i="22"/>
  <c r="B9" i="22"/>
  <c r="A10" i="22"/>
  <c r="B10" i="22"/>
  <c r="A11" i="22"/>
  <c r="B11" i="22"/>
  <c r="A12" i="22"/>
  <c r="B12" i="22"/>
  <c r="A13" i="22"/>
  <c r="B13" i="22"/>
  <c r="A14" i="22"/>
  <c r="B14" i="22"/>
  <c r="A15" i="22"/>
  <c r="B15" i="22"/>
  <c r="A16" i="22"/>
  <c r="B16" i="22"/>
  <c r="A17" i="22"/>
  <c r="B17" i="22"/>
  <c r="A18" i="22"/>
  <c r="B18" i="22"/>
  <c r="A19" i="22"/>
  <c r="B19" i="22"/>
  <c r="A20" i="22"/>
  <c r="B20" i="22"/>
  <c r="A21" i="22"/>
  <c r="B21" i="22"/>
  <c r="A22" i="22"/>
  <c r="B22" i="22"/>
  <c r="A23" i="22"/>
  <c r="B23" i="22"/>
  <c r="A24" i="22"/>
  <c r="B24" i="22"/>
  <c r="A25" i="22"/>
  <c r="B25" i="22"/>
  <c r="A26" i="22"/>
  <c r="B26" i="22"/>
  <c r="A27" i="22"/>
  <c r="B27" i="22"/>
  <c r="A28" i="22"/>
  <c r="B28" i="22"/>
  <c r="A29" i="22"/>
  <c r="B29" i="22"/>
  <c r="A30" i="22"/>
  <c r="B30" i="22"/>
  <c r="A31" i="22"/>
  <c r="B31" i="22"/>
  <c r="A32" i="22"/>
  <c r="B32" i="22"/>
  <c r="A33" i="22"/>
  <c r="B33" i="22"/>
  <c r="A34" i="22"/>
  <c r="B34" i="22"/>
  <c r="A35" i="22"/>
  <c r="B35" i="22"/>
  <c r="A36" i="22"/>
  <c r="B36" i="22"/>
  <c r="A37" i="22"/>
  <c r="B37" i="22"/>
  <c r="A38" i="22"/>
  <c r="B38" i="22"/>
  <c r="A39" i="22"/>
  <c r="B39" i="22"/>
  <c r="A40" i="22"/>
  <c r="B40" i="22"/>
  <c r="A41" i="22"/>
  <c r="B41" i="22"/>
  <c r="A42" i="22"/>
  <c r="B42" i="22"/>
  <c r="A43" i="22"/>
  <c r="B43" i="22"/>
  <c r="A44" i="22"/>
  <c r="B44" i="22"/>
  <c r="A45" i="22"/>
  <c r="B45" i="22"/>
  <c r="A46" i="22"/>
  <c r="B46" i="22"/>
  <c r="A47" i="22"/>
  <c r="B47" i="22"/>
  <c r="A48" i="22"/>
  <c r="B48" i="22"/>
  <c r="A49" i="22"/>
  <c r="B49" i="22"/>
  <c r="A50" i="22"/>
  <c r="B50" i="22"/>
  <c r="A51" i="22"/>
  <c r="B51" i="22"/>
  <c r="A52" i="22"/>
  <c r="B52" i="22"/>
  <c r="A53" i="22"/>
  <c r="B53" i="22"/>
  <c r="A54" i="22"/>
  <c r="B54" i="22"/>
  <c r="A55" i="22"/>
  <c r="B55" i="22"/>
  <c r="A56" i="22"/>
  <c r="B56" i="22"/>
  <c r="A57" i="22"/>
  <c r="B57" i="22"/>
  <c r="A58" i="22"/>
  <c r="B58" i="22"/>
  <c r="A59" i="22"/>
  <c r="B59" i="22"/>
  <c r="A60" i="22"/>
  <c r="B60" i="22"/>
  <c r="A61" i="22"/>
  <c r="B61" i="22"/>
  <c r="A62" i="22"/>
  <c r="B62" i="22"/>
  <c r="A63" i="22"/>
  <c r="B63" i="22"/>
  <c r="A64" i="22"/>
  <c r="B64" i="22"/>
  <c r="A65" i="22"/>
  <c r="B65" i="22"/>
  <c r="A66" i="22"/>
  <c r="B66" i="22"/>
  <c r="A67" i="22"/>
  <c r="B67" i="22"/>
  <c r="A68" i="22"/>
  <c r="B68" i="22"/>
  <c r="A69" i="22"/>
  <c r="B69" i="22"/>
  <c r="A70" i="22"/>
  <c r="B70" i="22"/>
  <c r="A71" i="22"/>
  <c r="B71" i="22"/>
  <c r="A72" i="22"/>
  <c r="B72" i="22"/>
  <c r="A73" i="22"/>
  <c r="B73" i="22"/>
  <c r="A74" i="22"/>
  <c r="B74" i="22"/>
  <c r="A75" i="22"/>
  <c r="B75" i="22"/>
  <c r="A76" i="22"/>
  <c r="B76" i="22"/>
  <c r="A77" i="22"/>
  <c r="B77" i="22"/>
  <c r="A78" i="22"/>
  <c r="B78" i="22"/>
  <c r="A79" i="22"/>
  <c r="B79" i="22"/>
  <c r="A80" i="22"/>
  <c r="B80" i="22"/>
  <c r="A81" i="22"/>
  <c r="B81" i="22"/>
  <c r="A82" i="22"/>
  <c r="B82" i="22"/>
  <c r="A83" i="22"/>
  <c r="B83" i="22"/>
  <c r="A84" i="22"/>
  <c r="B84" i="22"/>
  <c r="A85" i="22"/>
  <c r="B85" i="22"/>
  <c r="A86" i="22"/>
  <c r="B86" i="22"/>
  <c r="A87" i="22"/>
  <c r="B87" i="22"/>
  <c r="A88" i="22"/>
  <c r="B88" i="22"/>
  <c r="A89" i="22"/>
  <c r="B89" i="22"/>
  <c r="A90" i="22"/>
  <c r="B90" i="22"/>
  <c r="A91" i="22"/>
  <c r="B91" i="22"/>
  <c r="A92" i="22"/>
  <c r="B92" i="22"/>
  <c r="A93" i="22"/>
  <c r="B93" i="22"/>
  <c r="A94" i="22"/>
  <c r="B94" i="22"/>
  <c r="A95" i="22"/>
  <c r="B95" i="22"/>
  <c r="A96" i="22"/>
  <c r="B96" i="22"/>
  <c r="A97" i="22"/>
  <c r="B97" i="22"/>
  <c r="A98" i="22"/>
  <c r="B98" i="22"/>
  <c r="A99" i="22"/>
  <c r="B99" i="22"/>
  <c r="A100" i="22"/>
  <c r="B100" i="22"/>
  <c r="A101" i="22"/>
  <c r="B101" i="22"/>
  <c r="A102" i="22"/>
  <c r="B102" i="22"/>
  <c r="A103" i="22"/>
  <c r="B103" i="22"/>
  <c r="A104" i="22"/>
  <c r="B104" i="22"/>
  <c r="A105" i="22"/>
  <c r="B105" i="22"/>
  <c r="A106" i="22"/>
  <c r="B106" i="22"/>
  <c r="A107" i="22"/>
  <c r="B107" i="22"/>
  <c r="A108" i="22"/>
  <c r="B108" i="22"/>
  <c r="A109" i="22"/>
  <c r="B109" i="22"/>
  <c r="A110" i="22"/>
  <c r="B110" i="22"/>
  <c r="A111" i="22"/>
  <c r="B111" i="22"/>
  <c r="A112" i="22"/>
  <c r="B112" i="22"/>
  <c r="A113" i="22"/>
  <c r="B113" i="22"/>
  <c r="A114" i="22"/>
  <c r="B114" i="22"/>
  <c r="A115" i="22"/>
  <c r="B115" i="22"/>
  <c r="A116" i="22"/>
  <c r="B116" i="22"/>
  <c r="A117" i="22"/>
  <c r="B117" i="22"/>
  <c r="A118" i="22"/>
  <c r="B118" i="22"/>
  <c r="A119" i="22"/>
  <c r="B119" i="22"/>
  <c r="A120" i="22"/>
  <c r="B120" i="22"/>
  <c r="A121" i="22"/>
  <c r="B121" i="22"/>
  <c r="AG38" i="45"/>
  <c r="AG39" i="45"/>
  <c r="AG40" i="45"/>
  <c r="AG41" i="45"/>
  <c r="AG42" i="45"/>
  <c r="AG43" i="45"/>
  <c r="AG44" i="45"/>
  <c r="AG45" i="45"/>
  <c r="AG46" i="45"/>
  <c r="AG16" i="44"/>
  <c r="AG36" i="44"/>
  <c r="AG37" i="44"/>
  <c r="AG38" i="44"/>
  <c r="AG39" i="44"/>
  <c r="AG40" i="44"/>
  <c r="AG41" i="44"/>
  <c r="AG42" i="44"/>
  <c r="AG43" i="44"/>
  <c r="AG44" i="44"/>
  <c r="AG45" i="44"/>
  <c r="AG46" i="44"/>
  <c r="AG37" i="43"/>
  <c r="AG38" i="43"/>
  <c r="AG39" i="43"/>
  <c r="AG40" i="43"/>
  <c r="AG41" i="43"/>
  <c r="AG42" i="43"/>
  <c r="AG43" i="43"/>
  <c r="AG44" i="43"/>
  <c r="AG45" i="43"/>
  <c r="AG46" i="43"/>
  <c r="AE8" i="45"/>
  <c r="D83" i="22" s="1"/>
  <c r="AE9" i="45"/>
  <c r="AE10" i="45"/>
  <c r="D85" i="22" s="1"/>
  <c r="AE11" i="45"/>
  <c r="AE12" i="45"/>
  <c r="D87" i="22" s="1"/>
  <c r="AE13" i="45"/>
  <c r="AE14" i="45"/>
  <c r="D89" i="22" s="1"/>
  <c r="AE15" i="45"/>
  <c r="AE16" i="45"/>
  <c r="D91" i="22" s="1"/>
  <c r="AE17" i="45"/>
  <c r="AE18" i="45"/>
  <c r="D93" i="22" s="1"/>
  <c r="AE19" i="45"/>
  <c r="AE20" i="45"/>
  <c r="D95" i="22" s="1"/>
  <c r="AE21" i="45"/>
  <c r="AE22" i="45"/>
  <c r="D97" i="22" s="1"/>
  <c r="AE23" i="45"/>
  <c r="AE24" i="45"/>
  <c r="D99" i="22" s="1"/>
  <c r="AE25" i="45"/>
  <c r="AE26" i="45"/>
  <c r="D101" i="22" s="1"/>
  <c r="AE27" i="45"/>
  <c r="AE28" i="45"/>
  <c r="D103" i="22" s="1"/>
  <c r="AE29" i="45"/>
  <c r="AE30" i="45"/>
  <c r="D105" i="22" s="1"/>
  <c r="AE31" i="45"/>
  <c r="AE32" i="45"/>
  <c r="D107" i="22" s="1"/>
  <c r="AE33" i="45"/>
  <c r="AE34" i="45"/>
  <c r="D109" i="22" s="1"/>
  <c r="AE35" i="45"/>
  <c r="AE36" i="45"/>
  <c r="D111" i="22" s="1"/>
  <c r="AE37" i="45"/>
  <c r="AE38" i="45"/>
  <c r="D113" i="22" s="1"/>
  <c r="AE39" i="45"/>
  <c r="AE40" i="45"/>
  <c r="D115" i="22" s="1"/>
  <c r="AE41" i="45"/>
  <c r="AE42" i="45"/>
  <c r="D117" i="22" s="1"/>
  <c r="AE43" i="45"/>
  <c r="AE44" i="45"/>
  <c r="D119" i="22" s="1"/>
  <c r="AE45" i="45"/>
  <c r="AE46" i="45"/>
  <c r="D121" i="22" s="1"/>
  <c r="AE7" i="45"/>
  <c r="AE8" i="44"/>
  <c r="D43" i="22" s="1"/>
  <c r="AE9" i="44"/>
  <c r="AE10" i="44"/>
  <c r="D45" i="22" s="1"/>
  <c r="AE11" i="44"/>
  <c r="AE12" i="44"/>
  <c r="D47" i="22" s="1"/>
  <c r="AE13" i="44"/>
  <c r="AE14" i="44"/>
  <c r="D49" i="22" s="1"/>
  <c r="AE15" i="44"/>
  <c r="AE16" i="44"/>
  <c r="D51" i="22" s="1"/>
  <c r="AE17" i="44"/>
  <c r="AE18" i="44"/>
  <c r="D53" i="22" s="1"/>
  <c r="AE19" i="44"/>
  <c r="AE20" i="44"/>
  <c r="D55" i="22" s="1"/>
  <c r="AE21" i="44"/>
  <c r="AE22" i="44"/>
  <c r="D57" i="22" s="1"/>
  <c r="AE23" i="44"/>
  <c r="AE24" i="44"/>
  <c r="D59" i="22" s="1"/>
  <c r="AE25" i="44"/>
  <c r="AE26" i="44"/>
  <c r="D61" i="22" s="1"/>
  <c r="AE27" i="44"/>
  <c r="AE28" i="44"/>
  <c r="D63" i="22" s="1"/>
  <c r="AE29" i="44"/>
  <c r="AE30" i="44"/>
  <c r="D65" i="22" s="1"/>
  <c r="AE31" i="44"/>
  <c r="AE32" i="44"/>
  <c r="D67" i="22" s="1"/>
  <c r="AE33" i="44"/>
  <c r="AE34" i="44"/>
  <c r="D69" i="22" s="1"/>
  <c r="AE35" i="44"/>
  <c r="AE36" i="44"/>
  <c r="D71" i="22" s="1"/>
  <c r="AE37" i="44"/>
  <c r="AE38" i="44"/>
  <c r="D73" i="22" s="1"/>
  <c r="AE39" i="44"/>
  <c r="AE40" i="44"/>
  <c r="D75" i="22" s="1"/>
  <c r="AE41" i="44"/>
  <c r="AE42" i="44"/>
  <c r="D77" i="22" s="1"/>
  <c r="AE43" i="44"/>
  <c r="AE44" i="44"/>
  <c r="D79" i="22" s="1"/>
  <c r="AE45" i="44"/>
  <c r="AE46" i="44"/>
  <c r="D81" i="22" s="1"/>
  <c r="AE7" i="44"/>
  <c r="AE8" i="43"/>
  <c r="AE9" i="43"/>
  <c r="AE10" i="43"/>
  <c r="AE11" i="43"/>
  <c r="AE12" i="43"/>
  <c r="AE13" i="43"/>
  <c r="AE14" i="43"/>
  <c r="AE15" i="43"/>
  <c r="AE16" i="43"/>
  <c r="AE17" i="43"/>
  <c r="AE18" i="43"/>
  <c r="AE19" i="43"/>
  <c r="AE20" i="43"/>
  <c r="AE21" i="43"/>
  <c r="AE22" i="43"/>
  <c r="AE23" i="43"/>
  <c r="AE24" i="43"/>
  <c r="AE25" i="43"/>
  <c r="AE26" i="43"/>
  <c r="AE27" i="43"/>
  <c r="AE28" i="43"/>
  <c r="AE29" i="43"/>
  <c r="AE30" i="43"/>
  <c r="AE31" i="43"/>
  <c r="AE32" i="43"/>
  <c r="AE33" i="43"/>
  <c r="AE34" i="43"/>
  <c r="AE35" i="43"/>
  <c r="AE36" i="43"/>
  <c r="AE37" i="43"/>
  <c r="D32" i="22" s="1"/>
  <c r="AE38" i="43"/>
  <c r="D33" i="22" s="1"/>
  <c r="AE39" i="43"/>
  <c r="D34" i="22" s="1"/>
  <c r="AE40" i="43"/>
  <c r="D35" i="22" s="1"/>
  <c r="AE41" i="43"/>
  <c r="D36" i="22" s="1"/>
  <c r="AE42" i="43"/>
  <c r="D37" i="22" s="1"/>
  <c r="AE43" i="43"/>
  <c r="D38" i="22" s="1"/>
  <c r="AE44" i="43"/>
  <c r="D39" i="22" s="1"/>
  <c r="AE45" i="43"/>
  <c r="D40" i="22" s="1"/>
  <c r="AE46" i="43"/>
  <c r="D41" i="22" s="1"/>
  <c r="AE7" i="43"/>
  <c r="D201" i="36" l="1"/>
  <c r="B201" i="36"/>
  <c r="E201" i="36" s="1"/>
  <c r="A201" i="36"/>
  <c r="D200" i="36"/>
  <c r="B200" i="36"/>
  <c r="E200" i="36" s="1"/>
  <c r="A200" i="36"/>
  <c r="D199" i="36"/>
  <c r="B199" i="36"/>
  <c r="E199" i="36" s="1"/>
  <c r="A199" i="36"/>
  <c r="D198" i="36"/>
  <c r="B198" i="36"/>
  <c r="E198" i="36" s="1"/>
  <c r="A198" i="36"/>
  <c r="D197" i="36"/>
  <c r="B197" i="36"/>
  <c r="E197" i="36" s="1"/>
  <c r="A197" i="36"/>
  <c r="D196" i="36"/>
  <c r="B196" i="36"/>
  <c r="E196" i="36" s="1"/>
  <c r="A196" i="36"/>
  <c r="D195" i="36"/>
  <c r="B195" i="36"/>
  <c r="E195" i="36" s="1"/>
  <c r="A195" i="36"/>
  <c r="D194" i="36"/>
  <c r="B194" i="36"/>
  <c r="E194" i="36" s="1"/>
  <c r="A194" i="36"/>
  <c r="D193" i="36"/>
  <c r="B193" i="36"/>
  <c r="E193" i="36" s="1"/>
  <c r="A193" i="36"/>
  <c r="D192" i="36"/>
  <c r="B192" i="36"/>
  <c r="E192" i="36" s="1"/>
  <c r="A192" i="36"/>
  <c r="D191" i="36"/>
  <c r="B191" i="36"/>
  <c r="E191" i="36" s="1"/>
  <c r="A191" i="36"/>
  <c r="D190" i="36"/>
  <c r="B190" i="36"/>
  <c r="E190" i="36" s="1"/>
  <c r="A190" i="36"/>
  <c r="D189" i="36"/>
  <c r="B189" i="36"/>
  <c r="E189" i="36" s="1"/>
  <c r="A189" i="36"/>
  <c r="D188" i="36"/>
  <c r="B188" i="36"/>
  <c r="E188" i="36" s="1"/>
  <c r="A188" i="36"/>
  <c r="D187" i="36"/>
  <c r="B187" i="36"/>
  <c r="E187" i="36" s="1"/>
  <c r="A187" i="36"/>
  <c r="D186" i="36"/>
  <c r="B186" i="36"/>
  <c r="E186" i="36" s="1"/>
  <c r="A186" i="36"/>
  <c r="D185" i="36"/>
  <c r="B185" i="36"/>
  <c r="E185" i="36" s="1"/>
  <c r="A185" i="36"/>
  <c r="D184" i="36"/>
  <c r="B184" i="36"/>
  <c r="E184" i="36" s="1"/>
  <c r="A184" i="36"/>
  <c r="D183" i="36"/>
  <c r="B183" i="36"/>
  <c r="E183" i="36" s="1"/>
  <c r="A183" i="36"/>
  <c r="D182" i="36"/>
  <c r="B182" i="36"/>
  <c r="E182" i="36" s="1"/>
  <c r="A182" i="36"/>
  <c r="D181" i="36"/>
  <c r="B181" i="36"/>
  <c r="E181" i="36" s="1"/>
  <c r="A181" i="36"/>
  <c r="D180" i="36"/>
  <c r="B180" i="36"/>
  <c r="E180" i="36" s="1"/>
  <c r="A180" i="36"/>
  <c r="D179" i="36"/>
  <c r="B179" i="36"/>
  <c r="E179" i="36" s="1"/>
  <c r="A179" i="36"/>
  <c r="D178" i="36"/>
  <c r="B178" i="36"/>
  <c r="E178" i="36" s="1"/>
  <c r="A178" i="36"/>
  <c r="D177" i="36"/>
  <c r="B177" i="36"/>
  <c r="E177" i="36" s="1"/>
  <c r="A177" i="36"/>
  <c r="D176" i="36"/>
  <c r="B176" i="36"/>
  <c r="E176" i="36" s="1"/>
  <c r="A176" i="36"/>
  <c r="D175" i="36"/>
  <c r="B175" i="36"/>
  <c r="E175" i="36" s="1"/>
  <c r="A175" i="36"/>
  <c r="D174" i="36"/>
  <c r="B174" i="36"/>
  <c r="E174" i="36" s="1"/>
  <c r="A174" i="36"/>
  <c r="D173" i="36"/>
  <c r="B173" i="36"/>
  <c r="E173" i="36" s="1"/>
  <c r="A173" i="36"/>
  <c r="D172" i="36"/>
  <c r="B172" i="36"/>
  <c r="E172" i="36" s="1"/>
  <c r="A172" i="36"/>
  <c r="D171" i="36"/>
  <c r="B171" i="36"/>
  <c r="E171" i="36" s="1"/>
  <c r="A171" i="36"/>
  <c r="D170" i="36"/>
  <c r="B170" i="36"/>
  <c r="E170" i="36" s="1"/>
  <c r="A170" i="36"/>
  <c r="D169" i="36"/>
  <c r="B169" i="36"/>
  <c r="E169" i="36" s="1"/>
  <c r="A169" i="36"/>
  <c r="D168" i="36"/>
  <c r="B168" i="36"/>
  <c r="E168" i="36" s="1"/>
  <c r="A168" i="36"/>
  <c r="D167" i="36"/>
  <c r="B167" i="36"/>
  <c r="E167" i="36" s="1"/>
  <c r="A167" i="36"/>
  <c r="D166" i="36"/>
  <c r="B166" i="36"/>
  <c r="E166" i="36" s="1"/>
  <c r="A166" i="36"/>
  <c r="D165" i="36"/>
  <c r="B165" i="36"/>
  <c r="E165" i="36" s="1"/>
  <c r="A165" i="36"/>
  <c r="D164" i="36"/>
  <c r="B164" i="36"/>
  <c r="E164" i="36" s="1"/>
  <c r="A164" i="36"/>
  <c r="D163" i="36"/>
  <c r="B163" i="36"/>
  <c r="E163" i="36" s="1"/>
  <c r="A163" i="36"/>
  <c r="D162" i="36"/>
  <c r="B162" i="36"/>
  <c r="E162" i="36" s="1"/>
  <c r="A162" i="36"/>
  <c r="D161" i="36"/>
  <c r="B161" i="36"/>
  <c r="E161" i="36" s="1"/>
  <c r="A161" i="36"/>
  <c r="D160" i="36"/>
  <c r="B160" i="36"/>
  <c r="E160" i="36" s="1"/>
  <c r="A160" i="36"/>
  <c r="D159" i="36"/>
  <c r="B159" i="36"/>
  <c r="E159" i="36" s="1"/>
  <c r="A159" i="36"/>
  <c r="D158" i="36"/>
  <c r="B158" i="36"/>
  <c r="E158" i="36" s="1"/>
  <c r="A158" i="36"/>
  <c r="D157" i="36"/>
  <c r="B157" i="36"/>
  <c r="E157" i="36" s="1"/>
  <c r="A157" i="36"/>
  <c r="D156" i="36"/>
  <c r="B156" i="36"/>
  <c r="E156" i="36" s="1"/>
  <c r="A156" i="36"/>
  <c r="D155" i="36"/>
  <c r="B155" i="36"/>
  <c r="E155" i="36" s="1"/>
  <c r="A155" i="36"/>
  <c r="D154" i="36"/>
  <c r="B154" i="36"/>
  <c r="E154" i="36" s="1"/>
  <c r="A154" i="36"/>
  <c r="D153" i="36"/>
  <c r="B153" i="36"/>
  <c r="E153" i="36" s="1"/>
  <c r="A153" i="36"/>
  <c r="D152" i="36"/>
  <c r="B152" i="36"/>
  <c r="E152" i="36" s="1"/>
  <c r="A152" i="36"/>
  <c r="D151" i="36"/>
  <c r="B151" i="36"/>
  <c r="E151" i="36" s="1"/>
  <c r="A151" i="36"/>
  <c r="D150" i="36"/>
  <c r="B150" i="36"/>
  <c r="E150" i="36" s="1"/>
  <c r="A150" i="36"/>
  <c r="D149" i="36"/>
  <c r="B149" i="36"/>
  <c r="E149" i="36" s="1"/>
  <c r="A149" i="36"/>
  <c r="D148" i="36"/>
  <c r="B148" i="36"/>
  <c r="E148" i="36" s="1"/>
  <c r="A148" i="36"/>
  <c r="D147" i="36"/>
  <c r="B147" i="36"/>
  <c r="E147" i="36" s="1"/>
  <c r="A147" i="36"/>
  <c r="D146" i="36"/>
  <c r="B146" i="36"/>
  <c r="E146" i="36" s="1"/>
  <c r="A146" i="36"/>
  <c r="D145" i="36"/>
  <c r="B145" i="36"/>
  <c r="E145" i="36" s="1"/>
  <c r="A145" i="36"/>
  <c r="D144" i="36"/>
  <c r="B144" i="36"/>
  <c r="E144" i="36" s="1"/>
  <c r="A144" i="36"/>
  <c r="D143" i="36"/>
  <c r="B143" i="36"/>
  <c r="E143" i="36" s="1"/>
  <c r="A143" i="36"/>
  <c r="D142" i="36"/>
  <c r="B142" i="36"/>
  <c r="E142" i="36" s="1"/>
  <c r="A142" i="36"/>
  <c r="D141" i="36"/>
  <c r="B141" i="36"/>
  <c r="E141" i="36" s="1"/>
  <c r="A141" i="36"/>
  <c r="D140" i="36"/>
  <c r="B140" i="36"/>
  <c r="E140" i="36" s="1"/>
  <c r="A140" i="36"/>
  <c r="D139" i="36"/>
  <c r="B139" i="36"/>
  <c r="E139" i="36" s="1"/>
  <c r="A139" i="36"/>
  <c r="D138" i="36"/>
  <c r="B138" i="36"/>
  <c r="E138" i="36" s="1"/>
  <c r="A138" i="36"/>
  <c r="D137" i="36"/>
  <c r="B137" i="36"/>
  <c r="E137" i="36" s="1"/>
  <c r="A137" i="36"/>
  <c r="D136" i="36"/>
  <c r="B136" i="36"/>
  <c r="E136" i="36" s="1"/>
  <c r="A136" i="36"/>
  <c r="D135" i="36"/>
  <c r="B135" i="36"/>
  <c r="E135" i="36" s="1"/>
  <c r="A135" i="36"/>
  <c r="D134" i="36"/>
  <c r="B134" i="36"/>
  <c r="E134" i="36" s="1"/>
  <c r="A134" i="36"/>
  <c r="D133" i="36"/>
  <c r="B133" i="36"/>
  <c r="E133" i="36" s="1"/>
  <c r="A133" i="36"/>
  <c r="D132" i="36"/>
  <c r="B132" i="36"/>
  <c r="E132" i="36" s="1"/>
  <c r="A132" i="36"/>
  <c r="D131" i="36"/>
  <c r="B131" i="36"/>
  <c r="E131" i="36" s="1"/>
  <c r="A131" i="36"/>
  <c r="D130" i="36"/>
  <c r="B130" i="36"/>
  <c r="E130" i="36" s="1"/>
  <c r="A130" i="36"/>
  <c r="D129" i="36"/>
  <c r="B129" i="36"/>
  <c r="E129" i="36" s="1"/>
  <c r="A129" i="36"/>
  <c r="D128" i="36"/>
  <c r="B128" i="36"/>
  <c r="E128" i="36" s="1"/>
  <c r="A128" i="36"/>
  <c r="D127" i="36"/>
  <c r="B127" i="36"/>
  <c r="E127" i="36" s="1"/>
  <c r="A127" i="36"/>
  <c r="D126" i="36"/>
  <c r="B126" i="36"/>
  <c r="E126" i="36" s="1"/>
  <c r="A126" i="36"/>
  <c r="D125" i="36"/>
  <c r="B125" i="36"/>
  <c r="E125" i="36" s="1"/>
  <c r="A125" i="36"/>
  <c r="D124" i="36"/>
  <c r="B124" i="36"/>
  <c r="E124" i="36" s="1"/>
  <c r="A124" i="36"/>
  <c r="D123" i="36"/>
  <c r="B123" i="36"/>
  <c r="E123" i="36" s="1"/>
  <c r="A123" i="36"/>
  <c r="D122" i="36"/>
  <c r="B122" i="36"/>
  <c r="E122" i="36" s="1"/>
  <c r="A122" i="36"/>
  <c r="D121" i="36"/>
  <c r="B121" i="36"/>
  <c r="E121" i="36" s="1"/>
  <c r="A121" i="36"/>
  <c r="D120" i="36"/>
  <c r="B120" i="36"/>
  <c r="E120" i="36" s="1"/>
  <c r="A120" i="36"/>
  <c r="D119" i="36"/>
  <c r="B119" i="36"/>
  <c r="E119" i="36" s="1"/>
  <c r="A119" i="36"/>
  <c r="D118" i="36"/>
  <c r="B118" i="36"/>
  <c r="E118" i="36" s="1"/>
  <c r="A118" i="36"/>
  <c r="D117" i="36"/>
  <c r="B117" i="36"/>
  <c r="E117" i="36" s="1"/>
  <c r="A117" i="36"/>
  <c r="D116" i="36"/>
  <c r="B116" i="36"/>
  <c r="E116" i="36" s="1"/>
  <c r="A116" i="36"/>
  <c r="D115" i="36"/>
  <c r="B115" i="36"/>
  <c r="E115" i="36" s="1"/>
  <c r="AG40" i="13" s="1"/>
  <c r="A115" i="36"/>
  <c r="D114" i="36"/>
  <c r="B114" i="36"/>
  <c r="E114" i="36" s="1"/>
  <c r="A114" i="36"/>
  <c r="D113" i="36"/>
  <c r="B113" i="36"/>
  <c r="E113" i="36" s="1"/>
  <c r="AG38" i="13" s="1"/>
  <c r="A113" i="36"/>
  <c r="B112" i="36"/>
  <c r="A112" i="36"/>
  <c r="B111" i="36"/>
  <c r="A111" i="36"/>
  <c r="B110" i="36"/>
  <c r="A110" i="36"/>
  <c r="B109" i="36"/>
  <c r="A109" i="36"/>
  <c r="B108" i="36"/>
  <c r="A108" i="36"/>
  <c r="B107" i="36"/>
  <c r="A107" i="36"/>
  <c r="B106" i="36"/>
  <c r="A106" i="36"/>
  <c r="B105" i="36"/>
  <c r="A105" i="36"/>
  <c r="B104" i="36"/>
  <c r="A104" i="36"/>
  <c r="B103" i="36"/>
  <c r="A103" i="36"/>
  <c r="B102" i="36"/>
  <c r="A102" i="36"/>
  <c r="B101" i="36"/>
  <c r="A101" i="36"/>
  <c r="B100" i="36"/>
  <c r="A100" i="36"/>
  <c r="B99" i="36"/>
  <c r="A99" i="36"/>
  <c r="B98" i="36"/>
  <c r="A98" i="36"/>
  <c r="B97" i="36"/>
  <c r="A97" i="36"/>
  <c r="B96" i="36"/>
  <c r="A96" i="36"/>
  <c r="B95" i="36"/>
  <c r="A95" i="36"/>
  <c r="B94" i="36"/>
  <c r="A94" i="36"/>
  <c r="B93" i="36"/>
  <c r="A93" i="36"/>
  <c r="B92" i="36"/>
  <c r="A92" i="36"/>
  <c r="B91" i="36"/>
  <c r="A91" i="36"/>
  <c r="B90" i="36"/>
  <c r="A90" i="36"/>
  <c r="B89" i="36"/>
  <c r="A89" i="36"/>
  <c r="B88" i="36"/>
  <c r="A88" i="36"/>
  <c r="B87" i="36"/>
  <c r="A87" i="36"/>
  <c r="B86" i="36"/>
  <c r="A86" i="36"/>
  <c r="B85" i="36"/>
  <c r="A85" i="36"/>
  <c r="B84" i="36"/>
  <c r="A84" i="36"/>
  <c r="B83" i="36"/>
  <c r="A83" i="36"/>
  <c r="B82" i="36"/>
  <c r="A82" i="36"/>
  <c r="D81" i="36"/>
  <c r="B81" i="36"/>
  <c r="E81" i="36" s="1"/>
  <c r="A81" i="36"/>
  <c r="D80" i="36"/>
  <c r="B80" i="36"/>
  <c r="E80" i="36" s="1"/>
  <c r="A80" i="36"/>
  <c r="D79" i="36"/>
  <c r="B79" i="36"/>
  <c r="E79" i="36" s="1"/>
  <c r="A79" i="36"/>
  <c r="D78" i="36"/>
  <c r="B78" i="36"/>
  <c r="E78" i="36" s="1"/>
  <c r="A78" i="36"/>
  <c r="D77" i="36"/>
  <c r="B77" i="36"/>
  <c r="E77" i="36" s="1"/>
  <c r="A77" i="36"/>
  <c r="D76" i="36"/>
  <c r="B76" i="36"/>
  <c r="E76" i="36" s="1"/>
  <c r="A76" i="36"/>
  <c r="D75" i="36"/>
  <c r="B75" i="36"/>
  <c r="E75" i="36" s="1"/>
  <c r="A75" i="36"/>
  <c r="D74" i="36"/>
  <c r="B74" i="36"/>
  <c r="E74" i="36" s="1"/>
  <c r="A74" i="36"/>
  <c r="D73" i="36"/>
  <c r="B73" i="36"/>
  <c r="E73" i="36" s="1"/>
  <c r="A73" i="36"/>
  <c r="D72" i="36"/>
  <c r="B72" i="36"/>
  <c r="E72" i="36" s="1"/>
  <c r="A72" i="36"/>
  <c r="D71" i="36"/>
  <c r="B71" i="36"/>
  <c r="E71" i="36" s="1"/>
  <c r="A71" i="36"/>
  <c r="D70" i="36"/>
  <c r="B70" i="36"/>
  <c r="E70" i="36" s="1"/>
  <c r="A70" i="36"/>
  <c r="D69" i="36"/>
  <c r="B69" i="36"/>
  <c r="E69" i="36" s="1"/>
  <c r="A69" i="36"/>
  <c r="D68" i="36"/>
  <c r="B68" i="36"/>
  <c r="E68" i="36" s="1"/>
  <c r="A68" i="36"/>
  <c r="D67" i="36"/>
  <c r="B67" i="36"/>
  <c r="E67" i="36" s="1"/>
  <c r="A67" i="36"/>
  <c r="D66" i="36"/>
  <c r="B66" i="36"/>
  <c r="E66" i="36" s="1"/>
  <c r="A66" i="36"/>
  <c r="D65" i="36"/>
  <c r="B65" i="36"/>
  <c r="E65" i="36" s="1"/>
  <c r="A65" i="36"/>
  <c r="D64" i="36"/>
  <c r="B64" i="36"/>
  <c r="E64" i="36" s="1"/>
  <c r="A64" i="36"/>
  <c r="D63" i="36"/>
  <c r="B63" i="36"/>
  <c r="E63" i="36" s="1"/>
  <c r="A63" i="36"/>
  <c r="D62" i="36"/>
  <c r="B62" i="36"/>
  <c r="E62" i="36" s="1"/>
  <c r="A62" i="36"/>
  <c r="D61" i="36"/>
  <c r="B61" i="36"/>
  <c r="E61" i="36" s="1"/>
  <c r="A61" i="36"/>
  <c r="D60" i="36"/>
  <c r="B60" i="36"/>
  <c r="E60" i="36" s="1"/>
  <c r="A60" i="36"/>
  <c r="D59" i="36"/>
  <c r="B59" i="36"/>
  <c r="E59" i="36" s="1"/>
  <c r="A59" i="36"/>
  <c r="D58" i="36"/>
  <c r="B58" i="36"/>
  <c r="E58" i="36" s="1"/>
  <c r="A58" i="36"/>
  <c r="D57" i="36"/>
  <c r="B57" i="36"/>
  <c r="E57" i="36" s="1"/>
  <c r="A57" i="36"/>
  <c r="D56" i="36"/>
  <c r="B56" i="36"/>
  <c r="E56" i="36" s="1"/>
  <c r="A56" i="36"/>
  <c r="D55" i="36"/>
  <c r="B55" i="36"/>
  <c r="E55" i="36" s="1"/>
  <c r="A55" i="36"/>
  <c r="D54" i="36"/>
  <c r="B54" i="36"/>
  <c r="E54" i="36" s="1"/>
  <c r="A54" i="36"/>
  <c r="D53" i="36"/>
  <c r="B53" i="36"/>
  <c r="E53" i="36" s="1"/>
  <c r="A53" i="36"/>
  <c r="D52" i="36"/>
  <c r="B52" i="36"/>
  <c r="E52" i="36" s="1"/>
  <c r="A52" i="36"/>
  <c r="D51" i="36"/>
  <c r="B51" i="36"/>
  <c r="E51" i="36" s="1"/>
  <c r="A51" i="36"/>
  <c r="D50" i="36"/>
  <c r="B50" i="36"/>
  <c r="E50" i="36" s="1"/>
  <c r="A50" i="36"/>
  <c r="D49" i="36"/>
  <c r="B49" i="36"/>
  <c r="E49" i="36" s="1"/>
  <c r="A49" i="36"/>
  <c r="D48" i="36"/>
  <c r="B48" i="36"/>
  <c r="E48" i="36" s="1"/>
  <c r="A48" i="36"/>
  <c r="D47" i="36"/>
  <c r="B47" i="36"/>
  <c r="E47" i="36" s="1"/>
  <c r="A47" i="36"/>
  <c r="D46" i="36"/>
  <c r="B46" i="36"/>
  <c r="E46" i="36" s="1"/>
  <c r="A46" i="36"/>
  <c r="D45" i="36"/>
  <c r="B45" i="36"/>
  <c r="E45" i="36" s="1"/>
  <c r="A45" i="36"/>
  <c r="D44" i="36"/>
  <c r="B44" i="36"/>
  <c r="E44" i="36" s="1"/>
  <c r="A44" i="36"/>
  <c r="D43" i="36"/>
  <c r="B43" i="36"/>
  <c r="E43" i="36" s="1"/>
  <c r="A43" i="36"/>
  <c r="D42" i="36"/>
  <c r="B42" i="36"/>
  <c r="E42" i="36" s="1"/>
  <c r="A42" i="36"/>
  <c r="D41" i="36"/>
  <c r="B41" i="36"/>
  <c r="E41" i="36" s="1"/>
  <c r="A41" i="36"/>
  <c r="D40" i="36"/>
  <c r="B40" i="36"/>
  <c r="E40" i="36" s="1"/>
  <c r="A40" i="36"/>
  <c r="D39" i="36"/>
  <c r="B39" i="36"/>
  <c r="E39" i="36" s="1"/>
  <c r="A39" i="36"/>
  <c r="D38" i="36"/>
  <c r="B38" i="36"/>
  <c r="E38" i="36" s="1"/>
  <c r="A38" i="36"/>
  <c r="D37" i="36"/>
  <c r="B37" i="36"/>
  <c r="E37" i="36" s="1"/>
  <c r="A37" i="36"/>
  <c r="D36" i="36"/>
  <c r="B36" i="36"/>
  <c r="E36" i="36" s="1"/>
  <c r="A36" i="36"/>
  <c r="D35" i="36"/>
  <c r="B35" i="36"/>
  <c r="E35" i="36" s="1"/>
  <c r="A35" i="36"/>
  <c r="D34" i="36"/>
  <c r="B34" i="36"/>
  <c r="E34" i="36" s="1"/>
  <c r="A34" i="36"/>
  <c r="D33" i="36"/>
  <c r="B33" i="36"/>
  <c r="E33" i="36" s="1"/>
  <c r="A33" i="36"/>
  <c r="D32" i="36"/>
  <c r="B32" i="36"/>
  <c r="E32" i="36" s="1"/>
  <c r="A32" i="36"/>
  <c r="D31" i="36"/>
  <c r="B31" i="36"/>
  <c r="E31" i="36" s="1"/>
  <c r="A31" i="36"/>
  <c r="D30" i="36"/>
  <c r="B30" i="36"/>
  <c r="E30" i="36" s="1"/>
  <c r="A30" i="36"/>
  <c r="D29" i="36"/>
  <c r="B29" i="36"/>
  <c r="E29" i="36" s="1"/>
  <c r="A29" i="36"/>
  <c r="D28" i="36"/>
  <c r="B28" i="36"/>
  <c r="E28" i="36" s="1"/>
  <c r="A28" i="36"/>
  <c r="D27" i="36"/>
  <c r="B27" i="36"/>
  <c r="E27" i="36" s="1"/>
  <c r="A27" i="36"/>
  <c r="D26" i="36"/>
  <c r="B26" i="36"/>
  <c r="E26" i="36" s="1"/>
  <c r="A26" i="36"/>
  <c r="D25" i="36"/>
  <c r="B25" i="36"/>
  <c r="E25" i="36" s="1"/>
  <c r="A25" i="36"/>
  <c r="D24" i="36"/>
  <c r="B24" i="36"/>
  <c r="E24" i="36" s="1"/>
  <c r="A24" i="36"/>
  <c r="D23" i="36"/>
  <c r="B23" i="36"/>
  <c r="E23" i="36" s="1"/>
  <c r="A23" i="36"/>
  <c r="D22" i="36"/>
  <c r="B22" i="36"/>
  <c r="E22" i="36" s="1"/>
  <c r="A22" i="36"/>
  <c r="D21" i="36"/>
  <c r="B21" i="36"/>
  <c r="E21" i="36" s="1"/>
  <c r="A21" i="36"/>
  <c r="D20" i="36"/>
  <c r="B20" i="36"/>
  <c r="E20" i="36" s="1"/>
  <c r="A20" i="36"/>
  <c r="D19" i="36"/>
  <c r="B19" i="36"/>
  <c r="E19" i="36" s="1"/>
  <c r="A19" i="36"/>
  <c r="D18" i="36"/>
  <c r="B18" i="36"/>
  <c r="E18" i="36" s="1"/>
  <c r="A18" i="36"/>
  <c r="D17" i="36"/>
  <c r="B17" i="36"/>
  <c r="E17" i="36" s="1"/>
  <c r="A17" i="36"/>
  <c r="D16" i="36"/>
  <c r="B16" i="36"/>
  <c r="E16" i="36" s="1"/>
  <c r="A16" i="36"/>
  <c r="D15" i="36"/>
  <c r="B15" i="36"/>
  <c r="E15" i="36" s="1"/>
  <c r="A15" i="36"/>
  <c r="D14" i="36"/>
  <c r="B14" i="36"/>
  <c r="E14" i="36" s="1"/>
  <c r="A14" i="36"/>
  <c r="D13" i="36"/>
  <c r="B13" i="36"/>
  <c r="E13" i="36" s="1"/>
  <c r="A13" i="36"/>
  <c r="D12" i="36"/>
  <c r="B12" i="36"/>
  <c r="E12" i="36" s="1"/>
  <c r="A12" i="36"/>
  <c r="D11" i="36"/>
  <c r="B11" i="36"/>
  <c r="E11" i="36" s="1"/>
  <c r="A11" i="36"/>
  <c r="D10" i="36"/>
  <c r="B10" i="36"/>
  <c r="E10" i="36" s="1"/>
  <c r="A10" i="36"/>
  <c r="D9" i="36"/>
  <c r="B9" i="36"/>
  <c r="E9" i="36" s="1"/>
  <c r="A9" i="36"/>
  <c r="D8" i="36"/>
  <c r="B8" i="36"/>
  <c r="E8" i="36" s="1"/>
  <c r="A8" i="36"/>
  <c r="D7" i="36"/>
  <c r="B7" i="36"/>
  <c r="E7" i="36" s="1"/>
  <c r="A7" i="36"/>
  <c r="D6" i="36"/>
  <c r="B6" i="36"/>
  <c r="E6" i="36" s="1"/>
  <c r="A6" i="36"/>
  <c r="D5" i="36"/>
  <c r="B5" i="36"/>
  <c r="E5" i="36" s="1"/>
  <c r="A5" i="36"/>
  <c r="D4" i="36"/>
  <c r="B4" i="36"/>
  <c r="E4" i="36" s="1"/>
  <c r="A4" i="36"/>
  <c r="D3" i="36"/>
  <c r="B3" i="36"/>
  <c r="A3" i="36"/>
  <c r="D2" i="36"/>
  <c r="B2" i="36"/>
  <c r="E2" i="36" s="1"/>
  <c r="A2" i="36"/>
  <c r="T36" i="44"/>
  <c r="T16" i="44"/>
  <c r="AK46" i="13"/>
  <c r="AJ46" i="13"/>
  <c r="AI46" i="13"/>
  <c r="AA46" i="13"/>
  <c r="Y46" i="13"/>
  <c r="X46" i="13"/>
  <c r="W46" i="13"/>
  <c r="V46" i="13"/>
  <c r="AK45" i="13"/>
  <c r="AJ45" i="13"/>
  <c r="AI45" i="13"/>
  <c r="AA45" i="13"/>
  <c r="Y45" i="13"/>
  <c r="X45" i="13"/>
  <c r="W45" i="13"/>
  <c r="V45" i="13"/>
  <c r="AK44" i="13"/>
  <c r="AJ44" i="13"/>
  <c r="AI44" i="13"/>
  <c r="AA44" i="13"/>
  <c r="Y44" i="13"/>
  <c r="X44" i="13"/>
  <c r="W44" i="13"/>
  <c r="V44" i="13"/>
  <c r="AK43" i="13"/>
  <c r="AJ43" i="13"/>
  <c r="AI43" i="13"/>
  <c r="AA43" i="13"/>
  <c r="Y43" i="13"/>
  <c r="X43" i="13"/>
  <c r="W43" i="13"/>
  <c r="V43" i="13"/>
  <c r="AK42" i="13"/>
  <c r="AJ42" i="13"/>
  <c r="AI42" i="13"/>
  <c r="AA42" i="13"/>
  <c r="Y42" i="13"/>
  <c r="X42" i="13"/>
  <c r="W42" i="13"/>
  <c r="V42" i="13"/>
  <c r="AK41" i="13"/>
  <c r="AJ41" i="13"/>
  <c r="AI41" i="13"/>
  <c r="AA41" i="13"/>
  <c r="Y41" i="13"/>
  <c r="X41" i="13"/>
  <c r="W41" i="13"/>
  <c r="V41" i="13"/>
  <c r="AK40" i="13"/>
  <c r="AJ40" i="13"/>
  <c r="AI40" i="13"/>
  <c r="AF40" i="13"/>
  <c r="AE40" i="13"/>
  <c r="AA40" i="13"/>
  <c r="Y40" i="13"/>
  <c r="X40" i="13"/>
  <c r="W40" i="13"/>
  <c r="V40" i="13"/>
  <c r="T40" i="13"/>
  <c r="AK39" i="13"/>
  <c r="AJ39" i="13"/>
  <c r="AI39" i="13"/>
  <c r="AG39" i="13"/>
  <c r="AF39" i="13"/>
  <c r="AE39" i="13"/>
  <c r="AA39" i="13"/>
  <c r="Y39" i="13"/>
  <c r="X39" i="13"/>
  <c r="W39" i="13"/>
  <c r="V39" i="13"/>
  <c r="T39" i="13"/>
  <c r="AK38" i="13"/>
  <c r="AJ38" i="13"/>
  <c r="AI38" i="13"/>
  <c r="AF38" i="13"/>
  <c r="AE38" i="13"/>
  <c r="AA38" i="13"/>
  <c r="Y38" i="13"/>
  <c r="X38" i="13"/>
  <c r="W38" i="13"/>
  <c r="V38" i="13"/>
  <c r="T38" i="13"/>
  <c r="AK37" i="13"/>
  <c r="AJ37" i="13"/>
  <c r="AI37" i="13"/>
  <c r="AF37" i="13"/>
  <c r="AE37" i="13"/>
  <c r="D112" i="36" s="1"/>
  <c r="AA37" i="13"/>
  <c r="Y37" i="13"/>
  <c r="X37" i="13"/>
  <c r="W37" i="13"/>
  <c r="V37" i="13"/>
  <c r="AK36" i="13"/>
  <c r="AJ36" i="13"/>
  <c r="AI36" i="13"/>
  <c r="AF36" i="13"/>
  <c r="D111" i="36" s="1"/>
  <c r="AE36" i="13"/>
  <c r="AA36" i="13"/>
  <c r="Y36" i="13"/>
  <c r="X36" i="13"/>
  <c r="W36" i="13"/>
  <c r="V36" i="13"/>
  <c r="AK35" i="13"/>
  <c r="AJ35" i="13"/>
  <c r="AI35" i="13"/>
  <c r="AF35" i="13"/>
  <c r="AE35" i="13"/>
  <c r="D110" i="36" s="1"/>
  <c r="AA35" i="13"/>
  <c r="Y35" i="13"/>
  <c r="X35" i="13"/>
  <c r="W35" i="13"/>
  <c r="V35" i="13"/>
  <c r="AK34" i="13"/>
  <c r="AJ34" i="13"/>
  <c r="AI34" i="13"/>
  <c r="AF34" i="13"/>
  <c r="D109" i="36" s="1"/>
  <c r="AE34" i="13"/>
  <c r="AA34" i="13"/>
  <c r="Y34" i="13"/>
  <c r="X34" i="13"/>
  <c r="W34" i="13"/>
  <c r="V34" i="13"/>
  <c r="AK33" i="13"/>
  <c r="AJ33" i="13"/>
  <c r="AI33" i="13"/>
  <c r="AF33" i="13"/>
  <c r="D108" i="36" s="1"/>
  <c r="AE33" i="13"/>
  <c r="AA33" i="13"/>
  <c r="Y33" i="13"/>
  <c r="X33" i="13"/>
  <c r="W33" i="13"/>
  <c r="V33" i="13"/>
  <c r="AK32" i="13"/>
  <c r="AJ32" i="13"/>
  <c r="AI32" i="13"/>
  <c r="AF32" i="13"/>
  <c r="D107" i="36" s="1"/>
  <c r="AE32" i="13"/>
  <c r="AA32" i="13"/>
  <c r="Y32" i="13"/>
  <c r="X32" i="13"/>
  <c r="W32" i="13"/>
  <c r="V32" i="13"/>
  <c r="AK31" i="13"/>
  <c r="AJ31" i="13"/>
  <c r="AI31" i="13"/>
  <c r="AF31" i="13"/>
  <c r="D106" i="36" s="1"/>
  <c r="AE31" i="13"/>
  <c r="AA31" i="13"/>
  <c r="Y31" i="13"/>
  <c r="X31" i="13"/>
  <c r="W31" i="13"/>
  <c r="V31" i="13"/>
  <c r="AK30" i="13"/>
  <c r="AJ30" i="13"/>
  <c r="AI30" i="13"/>
  <c r="AF30" i="13"/>
  <c r="D105" i="36" s="1"/>
  <c r="AE30" i="13"/>
  <c r="AA30" i="13"/>
  <c r="Y30" i="13"/>
  <c r="X30" i="13"/>
  <c r="W30" i="13"/>
  <c r="V30" i="13"/>
  <c r="AK29" i="13"/>
  <c r="AJ29" i="13"/>
  <c r="AI29" i="13"/>
  <c r="AF29" i="13"/>
  <c r="D104" i="36" s="1"/>
  <c r="AE29" i="13"/>
  <c r="AA29" i="13"/>
  <c r="Y29" i="13"/>
  <c r="X29" i="13"/>
  <c r="W29" i="13"/>
  <c r="V29" i="13"/>
  <c r="AK28" i="13"/>
  <c r="AJ28" i="13"/>
  <c r="AI28" i="13"/>
  <c r="AF28" i="13"/>
  <c r="AE28" i="13"/>
  <c r="D103" i="36" s="1"/>
  <c r="AA28" i="13"/>
  <c r="Y28" i="13"/>
  <c r="X28" i="13"/>
  <c r="W28" i="13"/>
  <c r="V28" i="13"/>
  <c r="AK27" i="13"/>
  <c r="AJ27" i="13"/>
  <c r="AI27" i="13"/>
  <c r="AF27" i="13"/>
  <c r="AE27" i="13"/>
  <c r="D102" i="36" s="1"/>
  <c r="AA27" i="13"/>
  <c r="Y27" i="13"/>
  <c r="X27" i="13"/>
  <c r="W27" i="13"/>
  <c r="V27" i="13"/>
  <c r="AK26" i="13"/>
  <c r="AJ26" i="13"/>
  <c r="AI26" i="13"/>
  <c r="AF26" i="13"/>
  <c r="D101" i="36" s="1"/>
  <c r="AE26" i="13"/>
  <c r="AA26" i="13"/>
  <c r="Y26" i="13"/>
  <c r="X26" i="13"/>
  <c r="W26" i="13"/>
  <c r="V26" i="13"/>
  <c r="AK25" i="13"/>
  <c r="AJ25" i="13"/>
  <c r="AI25" i="13"/>
  <c r="AF25" i="13"/>
  <c r="D100" i="36" s="1"/>
  <c r="AE25" i="13"/>
  <c r="AA25" i="13"/>
  <c r="Y25" i="13"/>
  <c r="X25" i="13"/>
  <c r="W25" i="13"/>
  <c r="V25" i="13"/>
  <c r="AK24" i="13"/>
  <c r="AJ24" i="13"/>
  <c r="AI24" i="13"/>
  <c r="AF24" i="13"/>
  <c r="D99" i="36" s="1"/>
  <c r="AE24" i="13"/>
  <c r="AA24" i="13"/>
  <c r="Y24" i="13"/>
  <c r="X24" i="13"/>
  <c r="W24" i="13"/>
  <c r="V24" i="13"/>
  <c r="AK23" i="13"/>
  <c r="AJ23" i="13"/>
  <c r="AI23" i="13"/>
  <c r="AF23" i="13"/>
  <c r="AE23" i="13"/>
  <c r="D98" i="36" s="1"/>
  <c r="AA23" i="13"/>
  <c r="Y23" i="13"/>
  <c r="X23" i="13"/>
  <c r="W23" i="13"/>
  <c r="V23" i="13"/>
  <c r="AK22" i="13"/>
  <c r="AJ22" i="13"/>
  <c r="AI22" i="13"/>
  <c r="AF22" i="13"/>
  <c r="AE22" i="13"/>
  <c r="D97" i="36" s="1"/>
  <c r="AA22" i="13"/>
  <c r="Y22" i="13"/>
  <c r="X22" i="13"/>
  <c r="W22" i="13"/>
  <c r="V22" i="13"/>
  <c r="AK21" i="13"/>
  <c r="AJ21" i="13"/>
  <c r="AI21" i="13"/>
  <c r="AF21" i="13"/>
  <c r="D96" i="36" s="1"/>
  <c r="AE21" i="13"/>
  <c r="AA21" i="13"/>
  <c r="Y21" i="13"/>
  <c r="X21" i="13"/>
  <c r="W21" i="13"/>
  <c r="V21" i="13"/>
  <c r="AK20" i="13"/>
  <c r="AJ20" i="13"/>
  <c r="AI20" i="13"/>
  <c r="AF20" i="13"/>
  <c r="D95" i="36" s="1"/>
  <c r="AE20" i="13"/>
  <c r="AA20" i="13"/>
  <c r="Y20" i="13"/>
  <c r="X20" i="13"/>
  <c r="W20" i="13"/>
  <c r="V20" i="13"/>
  <c r="AK19" i="13"/>
  <c r="AJ19" i="13"/>
  <c r="AI19" i="13"/>
  <c r="AF19" i="13"/>
  <c r="D94" i="36" s="1"/>
  <c r="AE19" i="13"/>
  <c r="AA19" i="13"/>
  <c r="Y19" i="13"/>
  <c r="X19" i="13"/>
  <c r="W19" i="13"/>
  <c r="V19" i="13"/>
  <c r="AK18" i="13"/>
  <c r="AJ18" i="13"/>
  <c r="AI18" i="13"/>
  <c r="AF18" i="13"/>
  <c r="AE18" i="13"/>
  <c r="D93" i="36" s="1"/>
  <c r="AA18" i="13"/>
  <c r="Y18" i="13"/>
  <c r="X18" i="13"/>
  <c r="W18" i="13"/>
  <c r="V18" i="13"/>
  <c r="AK17" i="13"/>
  <c r="AJ17" i="13"/>
  <c r="AI17" i="13"/>
  <c r="AF17" i="13"/>
  <c r="AE17" i="13"/>
  <c r="D92" i="36" s="1"/>
  <c r="AA17" i="13"/>
  <c r="Y17" i="13"/>
  <c r="X17" i="13"/>
  <c r="Q17" i="13" s="1"/>
  <c r="W17" i="13"/>
  <c r="V17" i="13"/>
  <c r="AK16" i="13"/>
  <c r="AJ16" i="13"/>
  <c r="AI16" i="13"/>
  <c r="AF16" i="13"/>
  <c r="AE16" i="13"/>
  <c r="D91" i="36" s="1"/>
  <c r="AA16" i="13"/>
  <c r="Y16" i="13"/>
  <c r="X16" i="13"/>
  <c r="W16" i="13"/>
  <c r="V16" i="13"/>
  <c r="Q16" i="13"/>
  <c r="AK15" i="13"/>
  <c r="AJ15" i="13"/>
  <c r="AI15" i="13"/>
  <c r="AF15" i="13"/>
  <c r="D90" i="36" s="1"/>
  <c r="AE15" i="13"/>
  <c r="AA15" i="13"/>
  <c r="Y15" i="13"/>
  <c r="X15" i="13"/>
  <c r="Q15" i="13" s="1"/>
  <c r="W15" i="13"/>
  <c r="V15" i="13"/>
  <c r="AK14" i="13"/>
  <c r="AJ14" i="13"/>
  <c r="AI14" i="13"/>
  <c r="AF14" i="13"/>
  <c r="AE14" i="13"/>
  <c r="D89" i="36" s="1"/>
  <c r="AA14" i="13"/>
  <c r="Y14" i="13"/>
  <c r="X14" i="13"/>
  <c r="W14" i="13"/>
  <c r="V14" i="13"/>
  <c r="Q14" i="13"/>
  <c r="AK13" i="13"/>
  <c r="AJ13" i="13"/>
  <c r="AI13" i="13"/>
  <c r="AF13" i="13"/>
  <c r="AE13" i="13"/>
  <c r="D88" i="36" s="1"/>
  <c r="AA13" i="13"/>
  <c r="Y13" i="13"/>
  <c r="X13" i="13"/>
  <c r="Q13" i="13" s="1"/>
  <c r="W13" i="13"/>
  <c r="V13" i="13"/>
  <c r="AK12" i="13"/>
  <c r="AJ12" i="13"/>
  <c r="AI12" i="13"/>
  <c r="AF12" i="13"/>
  <c r="D87" i="36" s="1"/>
  <c r="AE12" i="13"/>
  <c r="AA12" i="13"/>
  <c r="Y12" i="13"/>
  <c r="X12" i="13"/>
  <c r="W12" i="13"/>
  <c r="V12" i="13"/>
  <c r="Q12" i="13"/>
  <c r="AK11" i="13"/>
  <c r="AJ11" i="13"/>
  <c r="AI11" i="13"/>
  <c r="AF11" i="13"/>
  <c r="AE11" i="13"/>
  <c r="D86" i="36" s="1"/>
  <c r="AA11" i="13"/>
  <c r="Y11" i="13"/>
  <c r="X11" i="13"/>
  <c r="Q11" i="13" s="1"/>
  <c r="W11" i="13"/>
  <c r="V11" i="13"/>
  <c r="AK10" i="13"/>
  <c r="AJ10" i="13"/>
  <c r="AI10" i="13"/>
  <c r="AF10" i="13"/>
  <c r="D85" i="36" s="1"/>
  <c r="AE10" i="13"/>
  <c r="AA10" i="13"/>
  <c r="Y10" i="13"/>
  <c r="X10" i="13"/>
  <c r="W10" i="13"/>
  <c r="V10" i="13"/>
  <c r="Q10" i="13"/>
  <c r="AK9" i="13"/>
  <c r="AJ9" i="13"/>
  <c r="AI9" i="13"/>
  <c r="AF9" i="13"/>
  <c r="D84" i="36" s="1"/>
  <c r="AE9" i="13"/>
  <c r="AA9" i="13"/>
  <c r="Y9" i="13"/>
  <c r="X9" i="13"/>
  <c r="Q9" i="13" s="1"/>
  <c r="W9" i="13"/>
  <c r="V9" i="13"/>
  <c r="AK8" i="13"/>
  <c r="AJ8" i="13"/>
  <c r="AI8" i="13"/>
  <c r="AF8" i="13"/>
  <c r="D83" i="36" s="1"/>
  <c r="AE8" i="13"/>
  <c r="AA8" i="13"/>
  <c r="Y8" i="13"/>
  <c r="X8" i="13"/>
  <c r="W8" i="13"/>
  <c r="V8" i="13"/>
  <c r="Q8" i="13"/>
  <c r="AK7" i="13"/>
  <c r="AJ7" i="13"/>
  <c r="AJ5" i="13" s="1"/>
  <c r="AI7" i="13"/>
  <c r="AF7" i="13"/>
  <c r="D82" i="36" s="1"/>
  <c r="AE7" i="13"/>
  <c r="AA7" i="13"/>
  <c r="Y7" i="13"/>
  <c r="X7" i="13"/>
  <c r="Q7" i="13" s="1"/>
  <c r="W7" i="13"/>
  <c r="V7" i="13"/>
  <c r="D6" i="13"/>
  <c r="AI5" i="13"/>
  <c r="D5" i="13"/>
  <c r="D4" i="13"/>
  <c r="AA46" i="45"/>
  <c r="Y46" i="45"/>
  <c r="X46" i="45"/>
  <c r="W46" i="45"/>
  <c r="V46" i="45"/>
  <c r="AA45" i="45"/>
  <c r="Y45" i="45"/>
  <c r="X45" i="45"/>
  <c r="W45" i="45"/>
  <c r="V45" i="45"/>
  <c r="AA44" i="45"/>
  <c r="Y44" i="45"/>
  <c r="X44" i="45"/>
  <c r="W44" i="45"/>
  <c r="V44" i="45"/>
  <c r="AA43" i="45"/>
  <c r="Y43" i="45"/>
  <c r="X43" i="45"/>
  <c r="W43" i="45"/>
  <c r="V43" i="45"/>
  <c r="AA42" i="45"/>
  <c r="Y42" i="45"/>
  <c r="X42" i="45"/>
  <c r="W42" i="45"/>
  <c r="V42" i="45"/>
  <c r="AA41" i="45"/>
  <c r="Y41" i="45"/>
  <c r="X41" i="45"/>
  <c r="W41" i="45"/>
  <c r="V41" i="45"/>
  <c r="AL40" i="45"/>
  <c r="AK40" i="45"/>
  <c r="AJ40" i="45"/>
  <c r="AA40" i="45"/>
  <c r="Y40" i="45"/>
  <c r="X40" i="45"/>
  <c r="W40" i="45"/>
  <c r="V40" i="45"/>
  <c r="AL39" i="45"/>
  <c r="AK39" i="45"/>
  <c r="AJ39" i="45"/>
  <c r="AA39" i="45"/>
  <c r="Y39" i="45"/>
  <c r="X39" i="45"/>
  <c r="W39" i="45"/>
  <c r="V39" i="45"/>
  <c r="AL38" i="45"/>
  <c r="AK38" i="45"/>
  <c r="AJ38" i="45"/>
  <c r="AA38" i="45"/>
  <c r="Y38" i="45"/>
  <c r="X38" i="45"/>
  <c r="W38" i="45"/>
  <c r="V38" i="45"/>
  <c r="AL37" i="45"/>
  <c r="AK37" i="45"/>
  <c r="AJ37" i="45"/>
  <c r="AF37" i="45"/>
  <c r="AA37" i="45"/>
  <c r="Y37" i="45"/>
  <c r="X37" i="45"/>
  <c r="W37" i="45"/>
  <c r="V37" i="45"/>
  <c r="AL36" i="45"/>
  <c r="AK36" i="45"/>
  <c r="AJ36" i="45"/>
  <c r="AF36" i="45"/>
  <c r="AA36" i="45"/>
  <c r="Y36" i="45"/>
  <c r="X36" i="45"/>
  <c r="W36" i="45"/>
  <c r="V36" i="45"/>
  <c r="Q36" i="45"/>
  <c r="AL35" i="45"/>
  <c r="AK35" i="45"/>
  <c r="AJ35" i="45"/>
  <c r="AF35" i="45"/>
  <c r="AA35" i="45"/>
  <c r="Y35" i="45"/>
  <c r="X35" i="45"/>
  <c r="W35" i="45"/>
  <c r="V35" i="45"/>
  <c r="AL34" i="45"/>
  <c r="AK34" i="45"/>
  <c r="AJ34" i="45"/>
  <c r="AF34" i="45"/>
  <c r="AA34" i="45"/>
  <c r="Y34" i="45"/>
  <c r="X34" i="45"/>
  <c r="Q34" i="45" s="1"/>
  <c r="W34" i="45"/>
  <c r="V34" i="45"/>
  <c r="AL33" i="45"/>
  <c r="AK33" i="45"/>
  <c r="AJ33" i="45"/>
  <c r="AF33" i="45"/>
  <c r="AA33" i="45"/>
  <c r="Y33" i="45"/>
  <c r="X33" i="45"/>
  <c r="W33" i="45"/>
  <c r="V33" i="45"/>
  <c r="AL32" i="45"/>
  <c r="AK32" i="45"/>
  <c r="AJ32" i="45"/>
  <c r="AF32" i="45"/>
  <c r="AA32" i="45"/>
  <c r="Y32" i="45"/>
  <c r="X32" i="45"/>
  <c r="W32" i="45"/>
  <c r="V32" i="45"/>
  <c r="Q32" i="45"/>
  <c r="AL31" i="45"/>
  <c r="AK31" i="45"/>
  <c r="AJ31" i="45"/>
  <c r="AF31" i="45"/>
  <c r="AA31" i="45"/>
  <c r="Y31" i="45"/>
  <c r="X31" i="45"/>
  <c r="W31" i="45"/>
  <c r="V31" i="45"/>
  <c r="AL30" i="45"/>
  <c r="AK30" i="45"/>
  <c r="AJ30" i="45"/>
  <c r="AF30" i="45"/>
  <c r="AA30" i="45"/>
  <c r="Y30" i="45"/>
  <c r="X30" i="45"/>
  <c r="Q30" i="45" s="1"/>
  <c r="W30" i="45"/>
  <c r="V30" i="45"/>
  <c r="AL29" i="45"/>
  <c r="AK29" i="45"/>
  <c r="AJ29" i="45"/>
  <c r="AF29" i="45"/>
  <c r="AA29" i="45"/>
  <c r="Y29" i="45"/>
  <c r="X29" i="45"/>
  <c r="W29" i="45"/>
  <c r="V29" i="45"/>
  <c r="AL28" i="45"/>
  <c r="AK28" i="45"/>
  <c r="AJ28" i="45"/>
  <c r="AF28" i="45"/>
  <c r="AA28" i="45"/>
  <c r="Y28" i="45"/>
  <c r="X28" i="45"/>
  <c r="W28" i="45"/>
  <c r="V28" i="45"/>
  <c r="Q28" i="45"/>
  <c r="AL27" i="45"/>
  <c r="AK27" i="45"/>
  <c r="AJ27" i="45"/>
  <c r="AF27" i="45"/>
  <c r="AA27" i="45"/>
  <c r="Y27" i="45"/>
  <c r="X27" i="45"/>
  <c r="W27" i="45"/>
  <c r="V27" i="45"/>
  <c r="AL26" i="45"/>
  <c r="AK26" i="45"/>
  <c r="AJ26" i="45"/>
  <c r="AF26" i="45"/>
  <c r="AA26" i="45"/>
  <c r="Y26" i="45"/>
  <c r="X26" i="45"/>
  <c r="Q26" i="45" s="1"/>
  <c r="W26" i="45"/>
  <c r="V26" i="45"/>
  <c r="AL25" i="45"/>
  <c r="AK25" i="45"/>
  <c r="AJ25" i="45"/>
  <c r="AF25" i="45"/>
  <c r="AA25" i="45"/>
  <c r="Y25" i="45"/>
  <c r="X25" i="45"/>
  <c r="W25" i="45"/>
  <c r="V25" i="45"/>
  <c r="AL24" i="45"/>
  <c r="AK24" i="45"/>
  <c r="AJ24" i="45"/>
  <c r="AF24" i="45"/>
  <c r="AA24" i="45"/>
  <c r="Y24" i="45"/>
  <c r="X24" i="45"/>
  <c r="W24" i="45"/>
  <c r="V24" i="45"/>
  <c r="Q24" i="45"/>
  <c r="AL23" i="45"/>
  <c r="AK23" i="45"/>
  <c r="AJ23" i="45"/>
  <c r="AF23" i="45"/>
  <c r="AA23" i="45"/>
  <c r="Y23" i="45"/>
  <c r="X23" i="45"/>
  <c r="W23" i="45"/>
  <c r="V23" i="45"/>
  <c r="AL22" i="45"/>
  <c r="AK22" i="45"/>
  <c r="AJ22" i="45"/>
  <c r="AF22" i="45"/>
  <c r="AA22" i="45"/>
  <c r="Y22" i="45"/>
  <c r="X22" i="45"/>
  <c r="Q22" i="45" s="1"/>
  <c r="W22" i="45"/>
  <c r="V22" i="45"/>
  <c r="AL21" i="45"/>
  <c r="AK21" i="45"/>
  <c r="AJ21" i="45"/>
  <c r="AF21" i="45"/>
  <c r="AA21" i="45"/>
  <c r="Y21" i="45"/>
  <c r="X21" i="45"/>
  <c r="W21" i="45"/>
  <c r="V21" i="45"/>
  <c r="AL20" i="45"/>
  <c r="AK20" i="45"/>
  <c r="AJ20" i="45"/>
  <c r="AF20" i="45"/>
  <c r="AA20" i="45"/>
  <c r="Y20" i="45"/>
  <c r="X20" i="45"/>
  <c r="W20" i="45"/>
  <c r="V20" i="45"/>
  <c r="Q20" i="45"/>
  <c r="AL19" i="45"/>
  <c r="AK19" i="45"/>
  <c r="AJ19" i="45"/>
  <c r="AF19" i="45"/>
  <c r="AA19" i="45"/>
  <c r="Y19" i="45"/>
  <c r="X19" i="45"/>
  <c r="W19" i="45"/>
  <c r="V19" i="45"/>
  <c r="AL18" i="45"/>
  <c r="AK18" i="45"/>
  <c r="AJ18" i="45"/>
  <c r="AF18" i="45"/>
  <c r="AA18" i="45"/>
  <c r="Y18" i="45"/>
  <c r="X18" i="45"/>
  <c r="Q18" i="45" s="1"/>
  <c r="W18" i="45"/>
  <c r="V18" i="45"/>
  <c r="AL17" i="45"/>
  <c r="AK17" i="45"/>
  <c r="AJ17" i="45"/>
  <c r="AF17" i="45"/>
  <c r="AA17" i="45"/>
  <c r="Y17" i="45"/>
  <c r="X17" i="45"/>
  <c r="W17" i="45"/>
  <c r="V17" i="45"/>
  <c r="AL16" i="45"/>
  <c r="AK16" i="45"/>
  <c r="AJ16" i="45"/>
  <c r="AF16" i="45"/>
  <c r="AA16" i="45"/>
  <c r="Y16" i="45"/>
  <c r="X16" i="45"/>
  <c r="W16" i="45"/>
  <c r="V16" i="45"/>
  <c r="Q16" i="45"/>
  <c r="AL15" i="45"/>
  <c r="AK15" i="45"/>
  <c r="AJ15" i="45"/>
  <c r="AF15" i="45"/>
  <c r="AA15" i="45"/>
  <c r="Y15" i="45"/>
  <c r="X15" i="45"/>
  <c r="W15" i="45"/>
  <c r="V15" i="45"/>
  <c r="AL14" i="45"/>
  <c r="AK14" i="45"/>
  <c r="AJ14" i="45"/>
  <c r="AF14" i="45"/>
  <c r="AA14" i="45"/>
  <c r="Y14" i="45"/>
  <c r="X14" i="45"/>
  <c r="Q14" i="45" s="1"/>
  <c r="W14" i="45"/>
  <c r="V14" i="45"/>
  <c r="AL13" i="45"/>
  <c r="AK13" i="45"/>
  <c r="AJ13" i="45"/>
  <c r="AF13" i="45"/>
  <c r="AA13" i="45"/>
  <c r="Y13" i="45"/>
  <c r="X13" i="45"/>
  <c r="W13" i="45"/>
  <c r="V13" i="45"/>
  <c r="AL12" i="45"/>
  <c r="AK12" i="45"/>
  <c r="AJ12" i="45"/>
  <c r="AF12" i="45"/>
  <c r="AA12" i="45"/>
  <c r="Y12" i="45"/>
  <c r="X12" i="45"/>
  <c r="W12" i="45"/>
  <c r="V12" i="45"/>
  <c r="Q12" i="45"/>
  <c r="AL11" i="45"/>
  <c r="AK11" i="45"/>
  <c r="AJ11" i="45"/>
  <c r="AF11" i="45"/>
  <c r="AA11" i="45"/>
  <c r="Y11" i="45"/>
  <c r="X11" i="45"/>
  <c r="W11" i="45"/>
  <c r="V11" i="45"/>
  <c r="AL10" i="45"/>
  <c r="AK10" i="45"/>
  <c r="AJ10" i="45"/>
  <c r="AF10" i="45"/>
  <c r="AA10" i="45"/>
  <c r="Y10" i="45"/>
  <c r="X10" i="45"/>
  <c r="Q10" i="45" s="1"/>
  <c r="W10" i="45"/>
  <c r="V10" i="45"/>
  <c r="AL9" i="45"/>
  <c r="AK9" i="45"/>
  <c r="AJ9" i="45"/>
  <c r="AF9" i="45"/>
  <c r="AA9" i="45"/>
  <c r="Y9" i="45"/>
  <c r="X9" i="45"/>
  <c r="W9" i="45"/>
  <c r="V9" i="45"/>
  <c r="AL8" i="45"/>
  <c r="AK8" i="45"/>
  <c r="AJ8" i="45"/>
  <c r="AF8" i="45"/>
  <c r="AA8" i="45"/>
  <c r="Y8" i="45"/>
  <c r="X8" i="45"/>
  <c r="W8" i="45"/>
  <c r="V8" i="45"/>
  <c r="Q8" i="45"/>
  <c r="AL7" i="45"/>
  <c r="AK7" i="45"/>
  <c r="AJ7" i="45"/>
  <c r="AF7" i="45"/>
  <c r="AA7" i="45"/>
  <c r="Y7" i="45"/>
  <c r="X7" i="45"/>
  <c r="W7" i="45"/>
  <c r="V7" i="45"/>
  <c r="D6" i="45"/>
  <c r="D5" i="45"/>
  <c r="H4" i="45"/>
  <c r="J4" i="45" s="1"/>
  <c r="L4" i="45" s="1"/>
  <c r="N4" i="45" s="1"/>
  <c r="P4" i="45" s="1"/>
  <c r="G4" i="45"/>
  <c r="I4" i="45" s="1"/>
  <c r="K4" i="45" s="1"/>
  <c r="M4" i="45" s="1"/>
  <c r="O4" i="45" s="1"/>
  <c r="D4" i="45"/>
  <c r="AA46" i="44"/>
  <c r="Y46" i="44"/>
  <c r="X46" i="44"/>
  <c r="W46" i="44"/>
  <c r="V46" i="44"/>
  <c r="AA45" i="44"/>
  <c r="Y45" i="44"/>
  <c r="X45" i="44"/>
  <c r="W45" i="44"/>
  <c r="V45" i="44"/>
  <c r="AA44" i="44"/>
  <c r="Y44" i="44"/>
  <c r="X44" i="44"/>
  <c r="W44" i="44"/>
  <c r="V44" i="44"/>
  <c r="AA43" i="44"/>
  <c r="Y43" i="44"/>
  <c r="X43" i="44"/>
  <c r="W43" i="44"/>
  <c r="V43" i="44"/>
  <c r="AA42" i="44"/>
  <c r="Y42" i="44"/>
  <c r="X42" i="44"/>
  <c r="W42" i="44"/>
  <c r="V42" i="44"/>
  <c r="AA41" i="44"/>
  <c r="Y41" i="44"/>
  <c r="X41" i="44"/>
  <c r="W41" i="44"/>
  <c r="V41" i="44"/>
  <c r="AA40" i="44"/>
  <c r="Y40" i="44"/>
  <c r="X40" i="44"/>
  <c r="W40" i="44"/>
  <c r="V40" i="44"/>
  <c r="AA39" i="44"/>
  <c r="Y39" i="44"/>
  <c r="X39" i="44"/>
  <c r="W39" i="44"/>
  <c r="V39" i="44"/>
  <c r="AA38" i="44"/>
  <c r="Y38" i="44"/>
  <c r="X38" i="44"/>
  <c r="W38" i="44"/>
  <c r="V38" i="44"/>
  <c r="AA37" i="44"/>
  <c r="Y37" i="44"/>
  <c r="X37" i="44"/>
  <c r="W37" i="44"/>
  <c r="V37" i="44"/>
  <c r="AF36" i="44"/>
  <c r="AA36" i="44"/>
  <c r="Y36" i="44"/>
  <c r="X36" i="44"/>
  <c r="W36" i="44"/>
  <c r="V36" i="44"/>
  <c r="U36" i="44"/>
  <c r="Q36" i="44"/>
  <c r="AL35" i="44"/>
  <c r="AK35" i="44"/>
  <c r="AJ35" i="44"/>
  <c r="AF35" i="44"/>
  <c r="AA35" i="44"/>
  <c r="Y35" i="44"/>
  <c r="X35" i="44"/>
  <c r="W35" i="44"/>
  <c r="V35" i="44"/>
  <c r="AL34" i="44"/>
  <c r="AK34" i="44"/>
  <c r="AJ34" i="44"/>
  <c r="AF34" i="44"/>
  <c r="AA34" i="44"/>
  <c r="Y34" i="44"/>
  <c r="X34" i="44"/>
  <c r="Q34" i="44" s="1"/>
  <c r="W34" i="44"/>
  <c r="V34" i="44"/>
  <c r="AL33" i="44"/>
  <c r="AK33" i="44"/>
  <c r="AJ33" i="44"/>
  <c r="AF33" i="44"/>
  <c r="AA33" i="44"/>
  <c r="Y33" i="44"/>
  <c r="X33" i="44"/>
  <c r="W33" i="44"/>
  <c r="V33" i="44"/>
  <c r="AL32" i="44"/>
  <c r="AK32" i="44"/>
  <c r="AJ32" i="44"/>
  <c r="AF32" i="44"/>
  <c r="AA32" i="44"/>
  <c r="Y32" i="44"/>
  <c r="X32" i="44"/>
  <c r="W32" i="44"/>
  <c r="V32" i="44"/>
  <c r="Q32" i="44"/>
  <c r="AL31" i="44"/>
  <c r="AK31" i="44"/>
  <c r="AJ31" i="44"/>
  <c r="AF31" i="44"/>
  <c r="AA31" i="44"/>
  <c r="Y31" i="44"/>
  <c r="X31" i="44"/>
  <c r="W31" i="44"/>
  <c r="V31" i="44"/>
  <c r="AL30" i="44"/>
  <c r="AK30" i="44"/>
  <c r="AJ30" i="44"/>
  <c r="AF30" i="44"/>
  <c r="AA30" i="44"/>
  <c r="Y30" i="44"/>
  <c r="X30" i="44"/>
  <c r="Q30" i="44" s="1"/>
  <c r="W30" i="44"/>
  <c r="V30" i="44"/>
  <c r="AL29" i="44"/>
  <c r="AK29" i="44"/>
  <c r="AJ29" i="44"/>
  <c r="AF29" i="44"/>
  <c r="AA29" i="44"/>
  <c r="Y29" i="44"/>
  <c r="X29" i="44"/>
  <c r="W29" i="44"/>
  <c r="V29" i="44"/>
  <c r="AL28" i="44"/>
  <c r="AK28" i="44"/>
  <c r="AJ28" i="44"/>
  <c r="AF28" i="44"/>
  <c r="AA28" i="44"/>
  <c r="Y28" i="44"/>
  <c r="X28" i="44"/>
  <c r="W28" i="44"/>
  <c r="V28" i="44"/>
  <c r="Q28" i="44"/>
  <c r="AL27" i="44"/>
  <c r="AK27" i="44"/>
  <c r="AJ27" i="44"/>
  <c r="AF27" i="44"/>
  <c r="AA27" i="44"/>
  <c r="Y27" i="44"/>
  <c r="X27" i="44"/>
  <c r="W27" i="44"/>
  <c r="V27" i="44"/>
  <c r="AL26" i="44"/>
  <c r="AK26" i="44"/>
  <c r="AJ26" i="44"/>
  <c r="AF26" i="44"/>
  <c r="AA26" i="44"/>
  <c r="Y26" i="44"/>
  <c r="X26" i="44"/>
  <c r="Q26" i="44" s="1"/>
  <c r="W26" i="44"/>
  <c r="V26" i="44"/>
  <c r="AL25" i="44"/>
  <c r="AK25" i="44"/>
  <c r="AJ25" i="44"/>
  <c r="AF25" i="44"/>
  <c r="AA25" i="44"/>
  <c r="Y25" i="44"/>
  <c r="X25" i="44"/>
  <c r="W25" i="44"/>
  <c r="V25" i="44"/>
  <c r="AL24" i="44"/>
  <c r="AK24" i="44"/>
  <c r="AJ24" i="44"/>
  <c r="AF24" i="44"/>
  <c r="AA24" i="44"/>
  <c r="Y24" i="44"/>
  <c r="X24" i="44"/>
  <c r="W24" i="44"/>
  <c r="V24" i="44"/>
  <c r="Q24" i="44"/>
  <c r="AL23" i="44"/>
  <c r="AK23" i="44"/>
  <c r="AJ23" i="44"/>
  <c r="AF23" i="44"/>
  <c r="AA23" i="44"/>
  <c r="Y23" i="44"/>
  <c r="X23" i="44"/>
  <c r="W23" i="44"/>
  <c r="V23" i="44"/>
  <c r="AL22" i="44"/>
  <c r="AK22" i="44"/>
  <c r="AJ22" i="44"/>
  <c r="AF22" i="44"/>
  <c r="AA22" i="44"/>
  <c r="Y22" i="44"/>
  <c r="X22" i="44"/>
  <c r="Q22" i="44" s="1"/>
  <c r="W22" i="44"/>
  <c r="V22" i="44"/>
  <c r="AL21" i="44"/>
  <c r="AK21" i="44"/>
  <c r="AJ21" i="44"/>
  <c r="AF21" i="44"/>
  <c r="AA21" i="44"/>
  <c r="Y21" i="44"/>
  <c r="X21" i="44"/>
  <c r="W21" i="44"/>
  <c r="V21" i="44"/>
  <c r="AL20" i="44"/>
  <c r="AK20" i="44"/>
  <c r="AJ20" i="44"/>
  <c r="AF20" i="44"/>
  <c r="AA20" i="44"/>
  <c r="Y20" i="44"/>
  <c r="X20" i="44"/>
  <c r="W20" i="44"/>
  <c r="V20" i="44"/>
  <c r="Q20" i="44"/>
  <c r="AL19" i="44"/>
  <c r="AK19" i="44"/>
  <c r="AJ19" i="44"/>
  <c r="AF19" i="44"/>
  <c r="AA19" i="44"/>
  <c r="Y19" i="44"/>
  <c r="X19" i="44"/>
  <c r="W19" i="44"/>
  <c r="V19" i="44"/>
  <c r="AL18" i="44"/>
  <c r="AK18" i="44"/>
  <c r="AJ18" i="44"/>
  <c r="AF18" i="44"/>
  <c r="AA18" i="44"/>
  <c r="Y18" i="44"/>
  <c r="X18" i="44"/>
  <c r="Q18" i="44" s="1"/>
  <c r="W18" i="44"/>
  <c r="V18" i="44"/>
  <c r="AL17" i="44"/>
  <c r="AK17" i="44"/>
  <c r="AJ17" i="44"/>
  <c r="AF17" i="44"/>
  <c r="AA17" i="44"/>
  <c r="Y17" i="44"/>
  <c r="X17" i="44"/>
  <c r="W17" i="44"/>
  <c r="V17" i="44"/>
  <c r="AL16" i="44"/>
  <c r="AK16" i="44"/>
  <c r="AJ16" i="44"/>
  <c r="AF16" i="44"/>
  <c r="AA16" i="44"/>
  <c r="Y16" i="44"/>
  <c r="X16" i="44"/>
  <c r="W16" i="44"/>
  <c r="V16" i="44"/>
  <c r="U16" i="44"/>
  <c r="Q16" i="44"/>
  <c r="AL15" i="44"/>
  <c r="AK15" i="44"/>
  <c r="AJ15" i="44"/>
  <c r="AF15" i="44"/>
  <c r="AA15" i="44"/>
  <c r="Y15" i="44"/>
  <c r="X15" i="44"/>
  <c r="Q15" i="44" s="1"/>
  <c r="W15" i="44"/>
  <c r="V15" i="44"/>
  <c r="AL14" i="44"/>
  <c r="AK14" i="44"/>
  <c r="AJ14" i="44"/>
  <c r="AF14" i="44"/>
  <c r="AA14" i="44"/>
  <c r="Y14" i="44"/>
  <c r="X14" i="44"/>
  <c r="W14" i="44"/>
  <c r="V14" i="44"/>
  <c r="AL13" i="44"/>
  <c r="AK13" i="44"/>
  <c r="AJ13" i="44"/>
  <c r="AF13" i="44"/>
  <c r="AA13" i="44"/>
  <c r="Y13" i="44"/>
  <c r="X13" i="44"/>
  <c r="W13" i="44"/>
  <c r="V13" i="44"/>
  <c r="Q13" i="44"/>
  <c r="AL12" i="44"/>
  <c r="AK12" i="44"/>
  <c r="AJ12" i="44"/>
  <c r="AF12" i="44"/>
  <c r="AA12" i="44"/>
  <c r="Y12" i="44"/>
  <c r="X12" i="44"/>
  <c r="W12" i="44"/>
  <c r="V12" i="44"/>
  <c r="AL11" i="44"/>
  <c r="AK11" i="44"/>
  <c r="AJ11" i="44"/>
  <c r="AF11" i="44"/>
  <c r="AA11" i="44"/>
  <c r="Y11" i="44"/>
  <c r="X11" i="44"/>
  <c r="W11" i="44"/>
  <c r="V11" i="44"/>
  <c r="Q11" i="44" s="1"/>
  <c r="AL10" i="44"/>
  <c r="AK10" i="44"/>
  <c r="AJ10" i="44"/>
  <c r="AF10" i="44"/>
  <c r="AA10" i="44"/>
  <c r="Y10" i="44"/>
  <c r="X10" i="44"/>
  <c r="W10" i="44"/>
  <c r="V10" i="44"/>
  <c r="AL9" i="44"/>
  <c r="AK9" i="44"/>
  <c r="AJ9" i="44"/>
  <c r="AF9" i="44"/>
  <c r="AA9" i="44"/>
  <c r="Y9" i="44"/>
  <c r="X9" i="44"/>
  <c r="W9" i="44"/>
  <c r="V9" i="44"/>
  <c r="Q9" i="44"/>
  <c r="AL8" i="44"/>
  <c r="AK8" i="44"/>
  <c r="AJ8" i="44"/>
  <c r="AF8" i="44"/>
  <c r="AA8" i="44"/>
  <c r="Y8" i="44"/>
  <c r="X8" i="44"/>
  <c r="W8" i="44"/>
  <c r="V8" i="44"/>
  <c r="AL7" i="44"/>
  <c r="AK7" i="44"/>
  <c r="AJ7" i="44"/>
  <c r="AF7" i="44"/>
  <c r="AA7" i="44"/>
  <c r="Y7" i="44"/>
  <c r="X7" i="44"/>
  <c r="W7" i="44"/>
  <c r="V7" i="44"/>
  <c r="Q7" i="44" s="1"/>
  <c r="D6" i="44"/>
  <c r="AL5" i="44"/>
  <c r="AJ5" i="44"/>
  <c r="D5" i="44"/>
  <c r="H4" i="44"/>
  <c r="J4" i="44" s="1"/>
  <c r="L4" i="44" s="1"/>
  <c r="N4" i="44" s="1"/>
  <c r="P4" i="44" s="1"/>
  <c r="G4" i="44"/>
  <c r="I4" i="44" s="1"/>
  <c r="K4" i="44" s="1"/>
  <c r="M4" i="44" s="1"/>
  <c r="O4" i="44" s="1"/>
  <c r="D4" i="44"/>
  <c r="AA46" i="43"/>
  <c r="Y46" i="43"/>
  <c r="X46" i="43"/>
  <c r="W46" i="43"/>
  <c r="V46" i="43"/>
  <c r="AA45" i="43"/>
  <c r="Y45" i="43"/>
  <c r="X45" i="43"/>
  <c r="W45" i="43"/>
  <c r="V45" i="43"/>
  <c r="AA44" i="43"/>
  <c r="Y44" i="43"/>
  <c r="X44" i="43"/>
  <c r="W44" i="43"/>
  <c r="V44" i="43"/>
  <c r="AA43" i="43"/>
  <c r="Y43" i="43"/>
  <c r="X43" i="43"/>
  <c r="W43" i="43"/>
  <c r="V43" i="43"/>
  <c r="AA42" i="43"/>
  <c r="Y42" i="43"/>
  <c r="X42" i="43"/>
  <c r="W42" i="43"/>
  <c r="V42" i="43"/>
  <c r="AA41" i="43"/>
  <c r="Y41" i="43"/>
  <c r="X41" i="43"/>
  <c r="W41" i="43"/>
  <c r="V41" i="43"/>
  <c r="AA40" i="43"/>
  <c r="Y40" i="43"/>
  <c r="X40" i="43"/>
  <c r="W40" i="43"/>
  <c r="V40" i="43"/>
  <c r="AL39" i="43"/>
  <c r="AK39" i="43"/>
  <c r="AJ39" i="43"/>
  <c r="AA39" i="43"/>
  <c r="Y39" i="43"/>
  <c r="X39" i="43"/>
  <c r="W39" i="43"/>
  <c r="V39" i="43"/>
  <c r="AL38" i="43"/>
  <c r="AK38" i="43"/>
  <c r="AJ38" i="43"/>
  <c r="AA38" i="43"/>
  <c r="Y38" i="43"/>
  <c r="X38" i="43"/>
  <c r="W38" i="43"/>
  <c r="V38" i="43"/>
  <c r="AL37" i="43"/>
  <c r="AK37" i="43"/>
  <c r="AJ37" i="43"/>
  <c r="AA37" i="43"/>
  <c r="Y37" i="43"/>
  <c r="X37" i="43"/>
  <c r="W37" i="43"/>
  <c r="V37" i="43"/>
  <c r="AL36" i="43"/>
  <c r="AK36" i="43"/>
  <c r="AJ36" i="43"/>
  <c r="AF36" i="43"/>
  <c r="D31" i="22"/>
  <c r="AA36" i="43"/>
  <c r="Y36" i="43"/>
  <c r="X36" i="43"/>
  <c r="W36" i="43"/>
  <c r="V36" i="43"/>
  <c r="Q36" i="43"/>
  <c r="AL35" i="43"/>
  <c r="AK35" i="43"/>
  <c r="AJ35" i="43"/>
  <c r="AF35" i="43"/>
  <c r="D30" i="22"/>
  <c r="AA35" i="43"/>
  <c r="Y35" i="43"/>
  <c r="X35" i="43"/>
  <c r="W35" i="43"/>
  <c r="V35" i="43"/>
  <c r="AL34" i="43"/>
  <c r="AK34" i="43"/>
  <c r="AJ34" i="43"/>
  <c r="AF34" i="43"/>
  <c r="D29" i="22"/>
  <c r="AA34" i="43"/>
  <c r="Y34" i="43"/>
  <c r="X34" i="43"/>
  <c r="Q34" i="43" s="1"/>
  <c r="W34" i="43"/>
  <c r="V34" i="43"/>
  <c r="AL33" i="43"/>
  <c r="AK33" i="43"/>
  <c r="AJ33" i="43"/>
  <c r="AF33" i="43"/>
  <c r="D28" i="22"/>
  <c r="AA33" i="43"/>
  <c r="Y33" i="43"/>
  <c r="X33" i="43"/>
  <c r="W33" i="43"/>
  <c r="V33" i="43"/>
  <c r="AL32" i="43"/>
  <c r="AK32" i="43"/>
  <c r="AJ32" i="43"/>
  <c r="AF32" i="43"/>
  <c r="D27" i="22"/>
  <c r="AA32" i="43"/>
  <c r="Y32" i="43"/>
  <c r="X32" i="43"/>
  <c r="W32" i="43"/>
  <c r="V32" i="43"/>
  <c r="Q32" i="43"/>
  <c r="AL31" i="43"/>
  <c r="AK31" i="43"/>
  <c r="AJ31" i="43"/>
  <c r="AF31" i="43"/>
  <c r="D26" i="22"/>
  <c r="AA31" i="43"/>
  <c r="Y31" i="43"/>
  <c r="X31" i="43"/>
  <c r="W31" i="43"/>
  <c r="V31" i="43"/>
  <c r="AL30" i="43"/>
  <c r="AK30" i="43"/>
  <c r="AJ30" i="43"/>
  <c r="AF30" i="43"/>
  <c r="D25" i="22"/>
  <c r="AA30" i="43"/>
  <c r="Y30" i="43"/>
  <c r="X30" i="43"/>
  <c r="Q30" i="43" s="1"/>
  <c r="W30" i="43"/>
  <c r="V30" i="43"/>
  <c r="AL29" i="43"/>
  <c r="AK29" i="43"/>
  <c r="AJ29" i="43"/>
  <c r="AF29" i="43"/>
  <c r="D24" i="22"/>
  <c r="AA29" i="43"/>
  <c r="Y29" i="43"/>
  <c r="X29" i="43"/>
  <c r="W29" i="43"/>
  <c r="V29" i="43"/>
  <c r="AL28" i="43"/>
  <c r="AK28" i="43"/>
  <c r="AJ28" i="43"/>
  <c r="AF28" i="43"/>
  <c r="D23" i="22"/>
  <c r="AA28" i="43"/>
  <c r="Y28" i="43"/>
  <c r="X28" i="43"/>
  <c r="W28" i="43"/>
  <c r="V28" i="43"/>
  <c r="Q28" i="43"/>
  <c r="AL27" i="43"/>
  <c r="AK27" i="43"/>
  <c r="AJ27" i="43"/>
  <c r="AF27" i="43"/>
  <c r="D22" i="22"/>
  <c r="AA27" i="43"/>
  <c r="Y27" i="43"/>
  <c r="X27" i="43"/>
  <c r="W27" i="43"/>
  <c r="V27" i="43"/>
  <c r="AL26" i="43"/>
  <c r="AK26" i="43"/>
  <c r="AJ26" i="43"/>
  <c r="AF26" i="43"/>
  <c r="D21" i="22"/>
  <c r="AA26" i="43"/>
  <c r="Y26" i="43"/>
  <c r="X26" i="43"/>
  <c r="Q26" i="43" s="1"/>
  <c r="W26" i="43"/>
  <c r="V26" i="43"/>
  <c r="AL25" i="43"/>
  <c r="AK25" i="43"/>
  <c r="AJ25" i="43"/>
  <c r="AF25" i="43"/>
  <c r="D20" i="22"/>
  <c r="AA25" i="43"/>
  <c r="Y25" i="43"/>
  <c r="X25" i="43"/>
  <c r="W25" i="43"/>
  <c r="V25" i="43"/>
  <c r="AL24" i="43"/>
  <c r="AK24" i="43"/>
  <c r="AJ24" i="43"/>
  <c r="AF24" i="43"/>
  <c r="D19" i="22"/>
  <c r="AA24" i="43"/>
  <c r="Y24" i="43"/>
  <c r="X24" i="43"/>
  <c r="W24" i="43"/>
  <c r="V24" i="43"/>
  <c r="Q24" i="43"/>
  <c r="AL23" i="43"/>
  <c r="AK23" i="43"/>
  <c r="AJ23" i="43"/>
  <c r="AF23" i="43"/>
  <c r="D18" i="22"/>
  <c r="AA23" i="43"/>
  <c r="Y23" i="43"/>
  <c r="X23" i="43"/>
  <c r="W23" i="43"/>
  <c r="V23" i="43"/>
  <c r="AL22" i="43"/>
  <c r="AK22" i="43"/>
  <c r="AJ22" i="43"/>
  <c r="AF22" i="43"/>
  <c r="D17" i="22"/>
  <c r="AA22" i="43"/>
  <c r="Y22" i="43"/>
  <c r="X22" i="43"/>
  <c r="Q22" i="43" s="1"/>
  <c r="W22" i="43"/>
  <c r="V22" i="43"/>
  <c r="AL21" i="43"/>
  <c r="AK21" i="43"/>
  <c r="AJ21" i="43"/>
  <c r="AF21" i="43"/>
  <c r="D16" i="22"/>
  <c r="AA21" i="43"/>
  <c r="Y21" i="43"/>
  <c r="X21" i="43"/>
  <c r="W21" i="43"/>
  <c r="V21" i="43"/>
  <c r="AL20" i="43"/>
  <c r="AK20" i="43"/>
  <c r="AJ20" i="43"/>
  <c r="AF20" i="43"/>
  <c r="D15" i="22"/>
  <c r="AA20" i="43"/>
  <c r="Y20" i="43"/>
  <c r="X20" i="43"/>
  <c r="W20" i="43"/>
  <c r="V20" i="43"/>
  <c r="Q20" i="43" s="1"/>
  <c r="AL19" i="43"/>
  <c r="AK19" i="43"/>
  <c r="AJ19" i="43"/>
  <c r="AF19" i="43"/>
  <c r="D14" i="22"/>
  <c r="AA19" i="43"/>
  <c r="Y19" i="43"/>
  <c r="X19" i="43"/>
  <c r="W19" i="43"/>
  <c r="V19" i="43"/>
  <c r="AL18" i="43"/>
  <c r="AK18" i="43"/>
  <c r="AJ18" i="43"/>
  <c r="AF18" i="43"/>
  <c r="D13" i="22"/>
  <c r="AA18" i="43"/>
  <c r="Y18" i="43"/>
  <c r="X18" i="43"/>
  <c r="W18" i="43"/>
  <c r="V18" i="43"/>
  <c r="Q18" i="43" s="1"/>
  <c r="AL17" i="43"/>
  <c r="AK17" i="43"/>
  <c r="AJ17" i="43"/>
  <c r="AF17" i="43"/>
  <c r="D12" i="22"/>
  <c r="AA17" i="43"/>
  <c r="Y17" i="43"/>
  <c r="X17" i="43"/>
  <c r="W17" i="43"/>
  <c r="V17" i="43"/>
  <c r="AL16" i="43"/>
  <c r="AK16" i="43"/>
  <c r="AJ16" i="43"/>
  <c r="AF16" i="43"/>
  <c r="D11" i="22"/>
  <c r="AA16" i="43"/>
  <c r="Y16" i="43"/>
  <c r="X16" i="43"/>
  <c r="W16" i="43"/>
  <c r="V16" i="43"/>
  <c r="Q16" i="43" s="1"/>
  <c r="AL15" i="43"/>
  <c r="AK15" i="43"/>
  <c r="AJ15" i="43"/>
  <c r="AF15" i="43"/>
  <c r="D10" i="22"/>
  <c r="AA15" i="43"/>
  <c r="Y15" i="43"/>
  <c r="X15" i="43"/>
  <c r="W15" i="43"/>
  <c r="V15" i="43"/>
  <c r="AL14" i="43"/>
  <c r="AK14" i="43"/>
  <c r="AJ14" i="43"/>
  <c r="AF14" i="43"/>
  <c r="D9" i="22"/>
  <c r="AA14" i="43"/>
  <c r="Y14" i="43"/>
  <c r="X14" i="43"/>
  <c r="Q14" i="43" s="1"/>
  <c r="W14" i="43"/>
  <c r="V14" i="43"/>
  <c r="AL13" i="43"/>
  <c r="AK13" i="43"/>
  <c r="AJ13" i="43"/>
  <c r="AF13" i="43"/>
  <c r="D8" i="22"/>
  <c r="AA13" i="43"/>
  <c r="Y13" i="43"/>
  <c r="X13" i="43"/>
  <c r="W13" i="43"/>
  <c r="V13" i="43"/>
  <c r="AL12" i="43"/>
  <c r="AK12" i="43"/>
  <c r="AJ12" i="43"/>
  <c r="AF12" i="43"/>
  <c r="D7" i="22"/>
  <c r="AA12" i="43"/>
  <c r="Y12" i="43"/>
  <c r="X12" i="43"/>
  <c r="W12" i="43"/>
  <c r="V12" i="43"/>
  <c r="Q12" i="43" s="1"/>
  <c r="AL11" i="43"/>
  <c r="AK11" i="43"/>
  <c r="AJ11" i="43"/>
  <c r="AF11" i="43"/>
  <c r="D6" i="22"/>
  <c r="AA11" i="43"/>
  <c r="Y11" i="43"/>
  <c r="X11" i="43"/>
  <c r="W11" i="43"/>
  <c r="V11" i="43"/>
  <c r="AL10" i="43"/>
  <c r="AK10" i="43"/>
  <c r="AJ10" i="43"/>
  <c r="AF10" i="43"/>
  <c r="D5" i="22"/>
  <c r="AA10" i="43"/>
  <c r="Y10" i="43"/>
  <c r="X10" i="43"/>
  <c r="Q10" i="43" s="1"/>
  <c r="W10" i="43"/>
  <c r="V10" i="43"/>
  <c r="AL9" i="43"/>
  <c r="AK9" i="43"/>
  <c r="AJ9" i="43"/>
  <c r="AF9" i="43"/>
  <c r="D4" i="22"/>
  <c r="AA9" i="43"/>
  <c r="Y9" i="43"/>
  <c r="X9" i="43"/>
  <c r="W9" i="43"/>
  <c r="V9" i="43"/>
  <c r="AL8" i="43"/>
  <c r="AK8" i="43"/>
  <c r="AJ8" i="43"/>
  <c r="AF8" i="43"/>
  <c r="D3" i="22"/>
  <c r="AA8" i="43"/>
  <c r="Y8" i="43"/>
  <c r="X8" i="43"/>
  <c r="W8" i="43"/>
  <c r="V8" i="43"/>
  <c r="Q8" i="43"/>
  <c r="AL7" i="43"/>
  <c r="AK7" i="43"/>
  <c r="AJ7" i="43"/>
  <c r="AF7" i="43"/>
  <c r="D2" i="22"/>
  <c r="G1" i="22" s="1" a="1"/>
  <c r="G1" i="22" s="1"/>
  <c r="AA7" i="43"/>
  <c r="Y7" i="43"/>
  <c r="X7" i="43"/>
  <c r="W7" i="43"/>
  <c r="V7" i="43"/>
  <c r="D6" i="43"/>
  <c r="AK5" i="43"/>
  <c r="D5" i="43"/>
  <c r="H4" i="43"/>
  <c r="J4" i="43" s="1"/>
  <c r="L4" i="43" s="1"/>
  <c r="N4" i="43" s="1"/>
  <c r="P4" i="43" s="1"/>
  <c r="G4" i="43"/>
  <c r="I4" i="43" s="1"/>
  <c r="K4" i="43" s="1"/>
  <c r="M4" i="43" s="1"/>
  <c r="O4" i="43" s="1"/>
  <c r="D4" i="43"/>
  <c r="Q7" i="43" l="1"/>
  <c r="AJ5" i="43"/>
  <c r="AL5" i="43"/>
  <c r="Q11" i="43"/>
  <c r="Q15" i="43"/>
  <c r="Q19" i="43"/>
  <c r="Q23" i="43"/>
  <c r="Q27" i="43"/>
  <c r="Q31" i="43"/>
  <c r="Q35" i="43"/>
  <c r="AK5" i="44"/>
  <c r="Q10" i="44"/>
  <c r="Q14" i="44"/>
  <c r="Q17" i="44"/>
  <c r="Q21" i="44"/>
  <c r="Q25" i="44"/>
  <c r="Q29" i="44"/>
  <c r="Q33" i="44"/>
  <c r="Q13" i="45"/>
  <c r="Q17" i="45"/>
  <c r="Q9" i="43"/>
  <c r="Q13" i="43"/>
  <c r="Q17" i="43"/>
  <c r="Q21" i="43"/>
  <c r="Q25" i="43"/>
  <c r="Q29" i="43"/>
  <c r="Q33" i="43"/>
  <c r="Q8" i="44"/>
  <c r="Q12" i="44"/>
  <c r="Q19" i="44"/>
  <c r="Q23" i="44"/>
  <c r="Q27" i="44"/>
  <c r="Q31" i="44"/>
  <c r="Q35" i="44"/>
  <c r="AK5" i="45"/>
  <c r="AK5" i="13"/>
  <c r="G2" i="22" a="1"/>
  <c r="G2" i="22" s="1"/>
  <c r="Q9" i="45"/>
  <c r="Q21" i="45"/>
  <c r="Q25" i="45"/>
  <c r="Q33" i="45"/>
  <c r="Q21" i="13"/>
  <c r="Q25" i="13"/>
  <c r="Q29" i="13"/>
  <c r="Q33" i="13"/>
  <c r="Q37" i="13"/>
  <c r="Q39" i="13"/>
  <c r="U39" i="13" s="1"/>
  <c r="Q40" i="13"/>
  <c r="U40" i="13" s="1"/>
  <c r="Q29" i="45"/>
  <c r="Q37" i="45"/>
  <c r="Q7" i="45"/>
  <c r="AJ5" i="45"/>
  <c r="AL5" i="45"/>
  <c r="Q11" i="45"/>
  <c r="Q15" i="45"/>
  <c r="Q19" i="45"/>
  <c r="Q23" i="45"/>
  <c r="Q27" i="45"/>
  <c r="Q31" i="45"/>
  <c r="Q35" i="45"/>
  <c r="H2" i="36"/>
  <c r="E105" i="36" s="1"/>
  <c r="AG30" i="13" s="1"/>
  <c r="T30" i="13" s="1"/>
  <c r="Q19" i="13"/>
  <c r="Q23" i="13"/>
  <c r="Q27" i="13"/>
  <c r="Q31" i="13"/>
  <c r="Q35" i="13"/>
  <c r="Q18" i="13"/>
  <c r="Q20" i="13"/>
  <c r="Q22" i="13"/>
  <c r="Q24" i="13"/>
  <c r="Q26" i="13"/>
  <c r="Q28" i="13"/>
  <c r="Q30" i="13"/>
  <c r="Q32" i="13"/>
  <c r="Q34" i="13"/>
  <c r="Q36" i="13"/>
  <c r="Q38" i="13"/>
  <c r="U38" i="13" s="1"/>
  <c r="E85" i="36"/>
  <c r="AG10" i="13" s="1"/>
  <c r="T10" i="13" s="1"/>
  <c r="U10" i="13" s="1"/>
  <c r="E101" i="36"/>
  <c r="AG26" i="13" s="1"/>
  <c r="T26" i="13" s="1"/>
  <c r="E109" i="36"/>
  <c r="AG34" i="13" s="1"/>
  <c r="T34" i="13" s="1"/>
  <c r="H1" i="36"/>
  <c r="E89" i="36" s="1"/>
  <c r="AG14" i="13" s="1"/>
  <c r="T14" i="13" s="1"/>
  <c r="U14" i="13" s="1"/>
  <c r="E3" i="36"/>
  <c r="E87" i="36"/>
  <c r="AG12" i="13" s="1"/>
  <c r="T12" i="13" s="1"/>
  <c r="U12" i="13" s="1"/>
  <c r="E95" i="36"/>
  <c r="AG20" i="13" s="1"/>
  <c r="T20" i="13" s="1"/>
  <c r="E111" i="36"/>
  <c r="AG36" i="13" s="1"/>
  <c r="T36" i="13" s="1"/>
  <c r="E84" i="36"/>
  <c r="AG9" i="13" s="1"/>
  <c r="T9" i="13" s="1"/>
  <c r="U9" i="13" s="1"/>
  <c r="E96" i="36"/>
  <c r="AG21" i="13" s="1"/>
  <c r="T21" i="13" s="1"/>
  <c r="E100" i="36"/>
  <c r="AG25" i="13" s="1"/>
  <c r="T25" i="13" s="1"/>
  <c r="E104" i="36"/>
  <c r="AG29" i="13" s="1"/>
  <c r="T29" i="13" s="1"/>
  <c r="E108" i="36"/>
  <c r="AG33" i="13" s="1"/>
  <c r="T33" i="13" s="1"/>
  <c r="E110" i="36" l="1"/>
  <c r="AG35" i="13" s="1"/>
  <c r="T35" i="13" s="1"/>
  <c r="E88" i="36"/>
  <c r="AG13" i="13" s="1"/>
  <c r="T13" i="13" s="1"/>
  <c r="U13" i="13" s="1"/>
  <c r="E103" i="36"/>
  <c r="AG28" i="13" s="1"/>
  <c r="T28" i="13" s="1"/>
  <c r="E91" i="36"/>
  <c r="AG16" i="13" s="1"/>
  <c r="T16" i="13" s="1"/>
  <c r="U16" i="13" s="1"/>
  <c r="E93" i="36"/>
  <c r="AG18" i="13" s="1"/>
  <c r="T18" i="13" s="1"/>
  <c r="E112" i="36"/>
  <c r="AG37" i="13" s="1"/>
  <c r="T37" i="13" s="1"/>
  <c r="E102" i="36"/>
  <c r="AG27" i="13" s="1"/>
  <c r="T27" i="13" s="1"/>
  <c r="E98" i="36"/>
  <c r="AG23" i="13" s="1"/>
  <c r="T23" i="13" s="1"/>
  <c r="U23" i="13" s="1"/>
  <c r="E92" i="36"/>
  <c r="AG17" i="13" s="1"/>
  <c r="T17" i="13" s="1"/>
  <c r="U17" i="13" s="1"/>
  <c r="E86" i="36"/>
  <c r="AG11" i="13" s="1"/>
  <c r="T11" i="13" s="1"/>
  <c r="U11" i="13" s="1"/>
  <c r="AG11" i="45"/>
  <c r="T11" i="45" s="1"/>
  <c r="U11" i="45" s="1"/>
  <c r="AG13" i="45"/>
  <c r="AG17" i="45"/>
  <c r="T17" i="45" s="1"/>
  <c r="U17" i="45" s="1"/>
  <c r="AG23" i="45"/>
  <c r="AG27" i="45"/>
  <c r="T27" i="45" s="1"/>
  <c r="U27" i="45" s="1"/>
  <c r="AG35" i="45"/>
  <c r="AG37" i="45"/>
  <c r="T37" i="45" s="1"/>
  <c r="U37" i="45" s="1"/>
  <c r="AG9" i="44"/>
  <c r="AG11" i="44"/>
  <c r="T11" i="44" s="1"/>
  <c r="U11" i="44" s="1"/>
  <c r="AG29" i="44"/>
  <c r="AG31" i="44"/>
  <c r="T31" i="44" s="1"/>
  <c r="U31" i="44" s="1"/>
  <c r="AG33" i="44"/>
  <c r="AG7" i="44"/>
  <c r="T7" i="44" s="1"/>
  <c r="U7" i="44" s="1"/>
  <c r="AG8" i="43"/>
  <c r="AG10" i="43"/>
  <c r="T10" i="43" s="1"/>
  <c r="U10" i="43" s="1"/>
  <c r="AG12" i="43"/>
  <c r="AG20" i="43"/>
  <c r="T20" i="43" s="1"/>
  <c r="U20" i="43" s="1"/>
  <c r="AG22" i="43"/>
  <c r="AG26" i="43"/>
  <c r="T26" i="43" s="1"/>
  <c r="U26" i="43" s="1"/>
  <c r="AG30" i="43"/>
  <c r="AG36" i="43"/>
  <c r="T36" i="43" s="1"/>
  <c r="U36" i="43" s="1"/>
  <c r="AG14" i="45"/>
  <c r="AG16" i="45"/>
  <c r="AG18" i="45"/>
  <c r="AG22" i="45"/>
  <c r="T22" i="45" s="1"/>
  <c r="U22" i="45" s="1"/>
  <c r="AG28" i="45"/>
  <c r="AG10" i="44"/>
  <c r="T10" i="44" s="1"/>
  <c r="U10" i="44" s="1"/>
  <c r="AG12" i="44"/>
  <c r="AG14" i="44"/>
  <c r="AG18" i="44"/>
  <c r="AG20" i="44"/>
  <c r="T20" i="44" s="1"/>
  <c r="U20" i="44" s="1"/>
  <c r="AG24" i="44"/>
  <c r="AG28" i="44"/>
  <c r="T28" i="44" s="1"/>
  <c r="U28" i="44" s="1"/>
  <c r="AG30" i="44"/>
  <c r="AG34" i="44"/>
  <c r="AG7" i="43"/>
  <c r="AG9" i="43"/>
  <c r="T9" i="43" s="1"/>
  <c r="U9" i="43" s="1"/>
  <c r="AG11" i="43"/>
  <c r="AG13" i="43"/>
  <c r="T13" i="43" s="1"/>
  <c r="U13" i="43" s="1"/>
  <c r="AG15" i="43"/>
  <c r="AG29" i="43"/>
  <c r="T29" i="43" s="1"/>
  <c r="U29" i="43" s="1"/>
  <c r="AG9" i="45"/>
  <c r="AG15" i="45"/>
  <c r="AG19" i="45"/>
  <c r="AG21" i="45"/>
  <c r="T21" i="45" s="1"/>
  <c r="U21" i="45" s="1"/>
  <c r="AG25" i="45"/>
  <c r="AG29" i="45"/>
  <c r="T29" i="45" s="1"/>
  <c r="U29" i="45" s="1"/>
  <c r="AG31" i="45"/>
  <c r="AG33" i="45"/>
  <c r="AG7" i="45"/>
  <c r="AG13" i="44"/>
  <c r="AG15" i="44"/>
  <c r="T15" i="44" s="1"/>
  <c r="U15" i="44" s="1"/>
  <c r="AG17" i="44"/>
  <c r="AG19" i="44"/>
  <c r="AG21" i="44"/>
  <c r="AG23" i="44"/>
  <c r="AG25" i="44"/>
  <c r="T25" i="44" s="1"/>
  <c r="U25" i="44" s="1"/>
  <c r="AG27" i="44"/>
  <c r="AG35" i="44"/>
  <c r="T35" i="44" s="1"/>
  <c r="U35" i="44" s="1"/>
  <c r="AG14" i="43"/>
  <c r="AG16" i="43"/>
  <c r="T16" i="43" s="1"/>
  <c r="U16" i="43" s="1"/>
  <c r="AG18" i="43"/>
  <c r="AG24" i="43"/>
  <c r="AG28" i="43"/>
  <c r="AG32" i="43"/>
  <c r="AG34" i="43"/>
  <c r="AG8" i="45"/>
  <c r="AG10" i="45"/>
  <c r="AG12" i="45"/>
  <c r="T12" i="45" s="1"/>
  <c r="U12" i="45" s="1"/>
  <c r="AG20" i="45"/>
  <c r="AG24" i="45"/>
  <c r="AG26" i="45"/>
  <c r="AG30" i="45"/>
  <c r="T30" i="45" s="1"/>
  <c r="U30" i="45" s="1"/>
  <c r="AG32" i="45"/>
  <c r="AG34" i="45"/>
  <c r="AG36" i="45"/>
  <c r="AG8" i="44"/>
  <c r="AG22" i="44"/>
  <c r="AG26" i="44"/>
  <c r="AG32" i="44"/>
  <c r="AG17" i="43"/>
  <c r="T17" i="43" s="1"/>
  <c r="U17" i="43" s="1"/>
  <c r="AG19" i="43"/>
  <c r="AG21" i="43"/>
  <c r="AG23" i="43"/>
  <c r="AG25" i="43"/>
  <c r="AG27" i="43"/>
  <c r="AG33" i="43"/>
  <c r="AG31" i="43"/>
  <c r="AG35" i="43"/>
  <c r="T28" i="43"/>
  <c r="U28" i="43" s="1"/>
  <c r="T28" i="45"/>
  <c r="U28" i="45" s="1"/>
  <c r="T18" i="45"/>
  <c r="U18" i="45" s="1"/>
  <c r="T16" i="45"/>
  <c r="U16" i="45" s="1"/>
  <c r="T13" i="45"/>
  <c r="U13" i="45" s="1"/>
  <c r="T34" i="44"/>
  <c r="U34" i="44" s="1"/>
  <c r="T24" i="44"/>
  <c r="U24" i="44" s="1"/>
  <c r="T14" i="44"/>
  <c r="U14" i="44" s="1"/>
  <c r="T22" i="43"/>
  <c r="U22" i="43" s="1"/>
  <c r="T12" i="43"/>
  <c r="U12" i="43" s="1"/>
  <c r="T30" i="44"/>
  <c r="U30" i="44" s="1"/>
  <c r="T11" i="43"/>
  <c r="U11" i="43" s="1"/>
  <c r="T18" i="44"/>
  <c r="U18" i="44" s="1"/>
  <c r="T30" i="43"/>
  <c r="U30" i="43" s="1"/>
  <c r="T19" i="45"/>
  <c r="U19" i="45" s="1"/>
  <c r="U34" i="13"/>
  <c r="U30" i="13"/>
  <c r="U26" i="13"/>
  <c r="U18" i="13"/>
  <c r="T32" i="45"/>
  <c r="U32" i="45" s="1"/>
  <c r="T7" i="45"/>
  <c r="U7" i="45" s="1"/>
  <c r="T27" i="44"/>
  <c r="U27" i="44" s="1"/>
  <c r="T23" i="43"/>
  <c r="U23" i="43" s="1"/>
  <c r="T18" i="43"/>
  <c r="U18" i="43" s="1"/>
  <c r="T14" i="43"/>
  <c r="U14" i="43" s="1"/>
  <c r="T25" i="45"/>
  <c r="U25" i="45" s="1"/>
  <c r="T20" i="45"/>
  <c r="U20" i="45" s="1"/>
  <c r="T9" i="45"/>
  <c r="U9" i="45" s="1"/>
  <c r="T31" i="45"/>
  <c r="U31" i="45" s="1"/>
  <c r="T32" i="44"/>
  <c r="U32" i="44" s="1"/>
  <c r="T22" i="44"/>
  <c r="U22" i="44" s="1"/>
  <c r="U33" i="13"/>
  <c r="U25" i="13"/>
  <c r="E106" i="36"/>
  <c r="AG31" i="13" s="1"/>
  <c r="T31" i="13" s="1"/>
  <c r="U31" i="13" s="1"/>
  <c r="E94" i="36"/>
  <c r="AG19" i="13" s="1"/>
  <c r="T19" i="13" s="1"/>
  <c r="E90" i="36"/>
  <c r="AG15" i="13" s="1"/>
  <c r="T15" i="13" s="1"/>
  <c r="U15" i="13" s="1"/>
  <c r="E82" i="36"/>
  <c r="AG7" i="13" s="1"/>
  <c r="T7" i="13" s="1"/>
  <c r="U7" i="13" s="1"/>
  <c r="E107" i="36"/>
  <c r="AG32" i="13" s="1"/>
  <c r="T32" i="13" s="1"/>
  <c r="U32" i="13" s="1"/>
  <c r="E99" i="36"/>
  <c r="AG24" i="13" s="1"/>
  <c r="T24" i="13" s="1"/>
  <c r="E83" i="36"/>
  <c r="AG8" i="13" s="1"/>
  <c r="T8" i="13" s="1"/>
  <c r="U8" i="13" s="1"/>
  <c r="E97" i="36"/>
  <c r="AG22" i="13" s="1"/>
  <c r="T22" i="13" s="1"/>
  <c r="T23" i="44"/>
  <c r="U23" i="44" s="1"/>
  <c r="T31" i="43"/>
  <c r="U31" i="43" s="1"/>
  <c r="U36" i="13"/>
  <c r="U28" i="13"/>
  <c r="U24" i="13"/>
  <c r="U20" i="13"/>
  <c r="T19" i="44"/>
  <c r="U19" i="44" s="1"/>
  <c r="T34" i="43"/>
  <c r="U34" i="43" s="1"/>
  <c r="T19" i="43"/>
  <c r="U19" i="43" s="1"/>
  <c r="U35" i="13"/>
  <c r="U27" i="13"/>
  <c r="U19" i="13"/>
  <c r="T36" i="45"/>
  <c r="U36" i="45" s="1"/>
  <c r="T26" i="45"/>
  <c r="U26" i="45" s="1"/>
  <c r="T10" i="45"/>
  <c r="U10" i="45" s="1"/>
  <c r="T27" i="43"/>
  <c r="U27" i="43" s="1"/>
  <c r="U37" i="13"/>
  <c r="U29" i="13"/>
  <c r="U21" i="13"/>
  <c r="U22" i="13"/>
  <c r="T26" i="44" l="1"/>
  <c r="U26" i="44" s="1"/>
  <c r="T8" i="45"/>
  <c r="U8" i="45" s="1"/>
  <c r="T33" i="45"/>
  <c r="U33" i="45" s="1"/>
  <c r="T21" i="43"/>
  <c r="U21" i="43" s="1"/>
  <c r="T35" i="43"/>
  <c r="U35" i="43" s="1"/>
  <c r="T15" i="45"/>
  <c r="U15" i="45" s="1"/>
  <c r="T13" i="44"/>
  <c r="U13" i="44" s="1"/>
  <c r="T24" i="45"/>
  <c r="U24" i="45" s="1"/>
  <c r="T32" i="43"/>
  <c r="U32" i="43" s="1"/>
  <c r="T25" i="43"/>
  <c r="U25" i="43" s="1"/>
  <c r="T34" i="45"/>
  <c r="U34" i="45" s="1"/>
  <c r="T17" i="44"/>
  <c r="U17" i="44" s="1"/>
  <c r="T21" i="44"/>
  <c r="U21" i="44" s="1"/>
  <c r="T33" i="43"/>
  <c r="U33" i="43" s="1"/>
  <c r="T12" i="44"/>
  <c r="U12" i="44" s="1"/>
  <c r="T7" i="43"/>
  <c r="U7" i="43" s="1"/>
  <c r="T33" i="44"/>
  <c r="U33" i="44" s="1"/>
  <c r="T14" i="45"/>
  <c r="U14" i="45" s="1"/>
  <c r="T35" i="45"/>
  <c r="U35" i="45" s="1"/>
  <c r="T15" i="43"/>
  <c r="U15" i="43" s="1"/>
  <c r="T9" i="44"/>
  <c r="U9" i="44" s="1"/>
  <c r="T8" i="43"/>
  <c r="U8" i="43" s="1"/>
  <c r="T29" i="44"/>
  <c r="U29" i="44" s="1"/>
  <c r="T23" i="45"/>
  <c r="U23" i="45" s="1"/>
  <c r="T24" i="43"/>
  <c r="U24" i="43" s="1"/>
  <c r="T8" i="44"/>
  <c r="U8" i="44" s="1"/>
</calcChain>
</file>

<file path=xl/sharedStrings.xml><?xml version="1.0" encoding="utf-8"?>
<sst xmlns="http://schemas.openxmlformats.org/spreadsheetml/2006/main" count="690" uniqueCount="89">
  <si>
    <t>Classe</t>
  </si>
  <si>
    <t>N°</t>
  </si>
  <si>
    <t>Contrôle-Assiduité-Evaluation</t>
  </si>
  <si>
    <t>Evaluation</t>
  </si>
  <si>
    <t>Séance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</si>
  <si>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</si>
  <si>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</si>
  <si>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</si>
  <si>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</si>
  <si>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</si>
  <si>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</si>
  <si>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</si>
  <si>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</si>
  <si>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</si>
  <si>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 10</t>
  </si>
  <si>
    <t>Conn. Conc. (3)</t>
  </si>
  <si>
    <t>/3</t>
  </si>
  <si>
    <t>/20</t>
  </si>
  <si>
    <t>/6</t>
  </si>
  <si>
    <t>/7</t>
  </si>
  <si>
    <t>/4</t>
  </si>
  <si>
    <t xml:space="preserve">Cycle: </t>
  </si>
  <si>
    <t>G=</t>
  </si>
  <si>
    <t>F=</t>
  </si>
  <si>
    <t>T</t>
  </si>
  <si>
    <t>Prénom</t>
  </si>
  <si>
    <t>Nom</t>
  </si>
  <si>
    <t>S   11</t>
  </si>
  <si>
    <t>S   12</t>
  </si>
  <si>
    <t>A</t>
  </si>
  <si>
    <t>R</t>
  </si>
  <si>
    <t>M</t>
  </si>
  <si>
    <t>Assiduité</t>
  </si>
  <si>
    <t>Note Finale</t>
  </si>
  <si>
    <t>Comp. Motr.</t>
  </si>
  <si>
    <t>Hab. Motrc.</t>
  </si>
  <si>
    <t>Conn. Proc (13)</t>
  </si>
  <si>
    <t>Conn. Comp. (4)</t>
  </si>
  <si>
    <t>D=</t>
  </si>
  <si>
    <t>Test 1</t>
  </si>
  <si>
    <t>Test 2</t>
  </si>
  <si>
    <t>Test 3</t>
  </si>
  <si>
    <t>Nt Hab Mot</t>
  </si>
  <si>
    <t>1Ltr2</t>
  </si>
  <si>
    <t>1Ltr1</t>
  </si>
  <si>
    <t>Note/7</t>
  </si>
  <si>
    <t>Temps</t>
  </si>
  <si>
    <t>Sexe</t>
  </si>
  <si>
    <t>Endurance</t>
  </si>
  <si>
    <t>Palier au test</t>
  </si>
  <si>
    <t>/5</t>
  </si>
  <si>
    <t>Conn. Comp. (5)</t>
  </si>
  <si>
    <t>Conn. Proc (12)</t>
  </si>
  <si>
    <t>1 SE 1</t>
  </si>
  <si>
    <t>Meilleur TG</t>
  </si>
  <si>
    <t>Meilleur TF</t>
  </si>
  <si>
    <t>Meilleur Tmps TC G</t>
  </si>
  <si>
    <t>Meilleur Tmps TC F</t>
  </si>
  <si>
    <t>1SE1</t>
  </si>
  <si>
    <t>1SE2</t>
  </si>
  <si>
    <t>1SE3</t>
  </si>
  <si>
    <t>S  11</t>
  </si>
  <si>
    <t>S 12</t>
  </si>
  <si>
    <t>7 et &gt;</t>
  </si>
  <si>
    <t>3 et &lt;</t>
  </si>
  <si>
    <t>Entre 4 et 6</t>
  </si>
  <si>
    <t>AS: 2019/2020</t>
  </si>
  <si>
    <t>TCSF-1</t>
  </si>
  <si>
    <t>F</t>
  </si>
  <si>
    <t>G</t>
  </si>
  <si>
    <t>TCSF-2</t>
  </si>
  <si>
    <t>TCSF-3</t>
  </si>
  <si>
    <t>D</t>
  </si>
  <si>
    <t>Ab=10</t>
  </si>
  <si>
    <t>Art=7</t>
  </si>
  <si>
    <t>Abs=35</t>
  </si>
  <si>
    <t>SF1 CDtc</t>
  </si>
  <si>
    <t>SF2 CDtc</t>
  </si>
  <si>
    <t>SF3 CDtc</t>
  </si>
  <si>
    <t>TC</t>
  </si>
  <si>
    <t>Disp.</t>
  </si>
  <si>
    <t>Garçons</t>
  </si>
  <si>
    <t>Filles</t>
  </si>
  <si>
    <t>total des D4</t>
  </si>
  <si>
    <t>total des D5</t>
  </si>
  <si>
    <t>total des D6</t>
  </si>
  <si>
    <t>nom &amp; prénom</t>
  </si>
  <si>
    <t>classe</t>
  </si>
  <si>
    <t>liste d'élèves dispensés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</si>
</sst>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[$-F400]h:mm:ss\ AM/PM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8"/>
      <color theme="1"/>
      <name val="Tahoma"/>
      <family val="2"/>
    </font>
    <font>
      <b/>
      <sz val="6"/>
      <color theme="1"/>
      <name val="Times New Roman"/>
      <family val="1"/>
    </font>
    <font>
      <sz val="6"/>
      <color theme="1"/>
      <name val="Tahoma"/>
      <family val="2"/>
    </font>
    <font>
      <sz val="7"/>
      <color theme="1"/>
      <name val="Tahoma"/>
      <family val="2"/>
    </font>
    <font>
      <sz val="11"/>
      <color theme="1"/>
      <name val="Tahoma"/>
      <family val="2"/>
    </font>
    <font>
      <sz val="12"/>
      <color theme="1"/>
      <name val="Times New Roman"/>
      <family val="1"/>
    </font>
    <font>
      <sz val="10"/>
      <color theme="1"/>
      <name val="Tahoma"/>
      <family val="2"/>
    </font>
    <font>
      <b/>
      <sz val="11"/>
      <color theme="1"/>
      <name val="Tahoma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0" fillId="0" borderId="2" xfId="0" applyBorder="1" applyAlignment="1">
      <alignment horizontal="right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0" fillId="0" borderId="1" xfId="0" applyFont="1" applyBorder="1"/>
    <xf numFmtId="0" fontId="0" fillId="0" borderId="16" xfId="0" applyBorder="1" applyAlignment="1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16" fontId="0" fillId="0" borderId="0" xfId="0" applyNumberFormat="1"/>
    <xf numFmtId="0" fontId="0" fillId="0" borderId="10" xfId="0" applyBorder="1" applyAlignment="1">
      <alignment horizontal="right"/>
    </xf>
    <xf numFmtId="0" fontId="0" fillId="0" borderId="0" xfId="0" applyNumberFormat="1"/>
    <xf numFmtId="2" fontId="0" fillId="0" borderId="0" xfId="0" applyNumberFormat="1"/>
    <xf numFmtId="2" fontId="1" fillId="0" borderId="3" xfId="0" applyNumberFormat="1" applyFont="1" applyBorder="1" applyAlignment="1">
      <alignment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0" fillId="0" borderId="16" xfId="0" applyNumberFormat="1" applyBorder="1" applyAlignment="1"/>
    <xf numFmtId="0" fontId="0" fillId="0" borderId="0" xfId="0"/>
    <xf numFmtId="0" fontId="0" fillId="0" borderId="14" xfId="0" applyBorder="1"/>
    <xf numFmtId="0" fontId="11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4" xfId="0" applyNumberFormat="1" applyBorder="1" applyAlignment="1"/>
    <xf numFmtId="2" fontId="0" fillId="0" borderId="14" xfId="0" applyNumberFormat="1" applyBorder="1"/>
    <xf numFmtId="0" fontId="0" fillId="0" borderId="14" xfId="0" applyBorder="1" applyAlignment="1"/>
    <xf numFmtId="0" fontId="0" fillId="2" borderId="0" xfId="0" applyFill="1"/>
    <xf numFmtId="0" fontId="0" fillId="3" borderId="0" xfId="0" applyFill="1"/>
    <xf numFmtId="0" fontId="12" fillId="0" borderId="0" xfId="0" applyFont="1" applyBorder="1" applyAlignment="1">
      <alignment vertical="center" wrapText="1"/>
    </xf>
    <xf numFmtId="0" fontId="12" fillId="0" borderId="0" xfId="0" applyFont="1" applyAlignment="1"/>
    <xf numFmtId="0" fontId="12" fillId="0" borderId="0" xfId="0" applyFont="1"/>
    <xf numFmtId="0" fontId="12" fillId="0" borderId="0" xfId="0" applyFont="1" applyBorder="1" applyAlignment="1"/>
    <xf numFmtId="0" fontId="12" fillId="0" borderId="0" xfId="0" applyFont="1" applyBorder="1" applyAlignment="1">
      <alignment horizontal="center"/>
    </xf>
    <xf numFmtId="49" fontId="12" fillId="0" borderId="0" xfId="0" applyNumberFormat="1" applyFont="1"/>
    <xf numFmtId="0" fontId="0" fillId="0" borderId="0" xfId="0"/>
    <xf numFmtId="0" fontId="0" fillId="0" borderId="14" xfId="0" applyBorder="1"/>
    <xf numFmtId="0" fontId="11" fillId="0" borderId="16" xfId="0" applyFont="1" applyBorder="1" applyAlignment="1">
      <alignment horizontal="center" vertical="center"/>
    </xf>
    <xf numFmtId="0" fontId="0" fillId="0" borderId="0" xfId="0"/>
    <xf numFmtId="0" fontId="1" fillId="4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12" fillId="0" borderId="0" xfId="0" applyNumberFormat="1" applyFont="1"/>
    <xf numFmtId="2" fontId="12" fillId="0" borderId="0" xfId="0" applyNumberFormat="1" applyFont="1" applyBorder="1" applyAlignment="1">
      <alignment vertical="center" wrapText="1"/>
    </xf>
    <xf numFmtId="0" fontId="11" fillId="0" borderId="14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textRotation="90" wrapText="1"/>
    </xf>
    <xf numFmtId="164" fontId="8" fillId="0" borderId="8" xfId="0" applyNumberFormat="1" applyFont="1" applyBorder="1" applyAlignment="1">
      <alignment horizontal="center" vertical="center" textRotation="90" wrapText="1"/>
    </xf>
    <xf numFmtId="164" fontId="8" fillId="0" borderId="7" xfId="0" applyNumberFormat="1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'SF1 CDtc'!$C$7:$C$22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'SF1 CDtc'!$B$7:$C$40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C94-473E-81B7-B2AF928D7F59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'SF1 CDtc'!$AH$7:$AH$40</c:f>
              <c:numCache>
                <c:formatCode>General</c:formatCode>
                <c:ptCount val="34"/>
                <c:pt idx="0">
                  <c:v>4</c:v>
                </c:pt>
                <c:pt idx="1">
                  <c:v>5</c:v>
                </c:pt>
                <c:pt idx="2">
                  <c:v>4</c:v>
                </c:pt>
                <c:pt idx="3">
                  <c:v>7</c:v>
                </c:pt>
                <c:pt idx="4">
                  <c:v>4</c:v>
                </c:pt>
                <c:pt idx="5">
                  <c:v>7</c:v>
                </c:pt>
                <c:pt idx="6">
                  <c:v>4</c:v>
                </c:pt>
                <c:pt idx="7">
                  <c:v>3</c:v>
                </c:pt>
                <c:pt idx="8">
                  <c:v>4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6</c:v>
                </c:pt>
                <c:pt idx="14">
                  <c:v>3</c:v>
                </c:pt>
                <c:pt idx="15">
                  <c:v>4</c:v>
                </c:pt>
                <c:pt idx="16">
                  <c:v>2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3</c:v>
                </c:pt>
                <c:pt idx="21">
                  <c:v>3</c:v>
                </c:pt>
                <c:pt idx="22">
                  <c:v>7</c:v>
                </c:pt>
                <c:pt idx="23">
                  <c:v>4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'SF1 CDtc'!$B$7:$C$40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0C94-473E-81B7-B2AF928D7F5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98063288"/>
        <c:axId val="399677032"/>
      </c:barChart>
      <c:catAx>
        <c:axId val="39806328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9677032"/>
        <c:crosses val="autoZero"/>
        <c:auto val="1"/>
        <c:lblAlgn val="ctr"/>
        <c:lblOffset val="100"/>
        <c:noMultiLvlLbl val="0"/>
      </c:catAx>
      <c:valAx>
        <c:axId val="39967703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063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AF6-4FC5-883B-58AB74064F7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AF6-4FC5-883B-58AB74064F7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AF6-4FC5-883B-58AB74064F7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'SF1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'SF1 CDtc'!$AJ$5:$AL$5</c:f>
              <c:numCache>
                <c:formatCode>General</c:formatCode>
                <c:ptCount val="3"/>
                <c:pt idx="0">
                  <c:v>19</c:v>
                </c:pt>
                <c:pt idx="1">
                  <c:v>10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AF6-4FC5-883B-58AB74064F7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'SF2 CDtc'!$C$7:$C$22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'SF2 CDtc'!$B$7:$C$40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7E98-409D-B9DF-68EC2F8DAED1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'SF2 CDtc'!$AH$7:$AH$40</c:f>
              <c:numCache>
                <c:formatCode>General</c:formatCode>
                <c:ptCount val="34"/>
                <c:pt idx="0">
                  <c:v>5</c:v>
                </c:pt>
                <c:pt idx="1">
                  <c:v>4</c:v>
                </c:pt>
                <c:pt idx="2">
                  <c:v>10</c:v>
                </c:pt>
                <c:pt idx="3">
                  <c:v>4</c:v>
                </c:pt>
                <c:pt idx="4">
                  <c:v>7</c:v>
                </c:pt>
                <c:pt idx="5">
                  <c:v>4</c:v>
                </c:pt>
                <c:pt idx="6">
                  <c:v>3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  <c:pt idx="10">
                  <c:v>6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2</c:v>
                </c:pt>
                <c:pt idx="17">
                  <c:v>5</c:v>
                </c:pt>
                <c:pt idx="18">
                  <c:v>3</c:v>
                </c:pt>
                <c:pt idx="19">
                  <c:v>3</c:v>
                </c:pt>
                <c:pt idx="20">
                  <c:v>2</c:v>
                </c:pt>
                <c:pt idx="21">
                  <c:v>6</c:v>
                </c:pt>
                <c:pt idx="22">
                  <c:v>7</c:v>
                </c:pt>
                <c:pt idx="23">
                  <c:v>7</c:v>
                </c:pt>
                <c:pt idx="24">
                  <c:v>6</c:v>
                </c:pt>
                <c:pt idx="25">
                  <c:v>2</c:v>
                </c:pt>
                <c:pt idx="26">
                  <c:v>4</c:v>
                </c:pt>
                <c:pt idx="27">
                  <c:v>5</c:v>
                </c:pt>
                <c:pt idx="28">
                  <c:v>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'SF2 CDtc'!$B$7:$C$40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7E98-409D-B9DF-68EC2F8DAED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8320832"/>
        <c:axId val="518321224"/>
      </c:barChart>
      <c:catAx>
        <c:axId val="51832083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1224"/>
        <c:crosses val="autoZero"/>
        <c:auto val="1"/>
        <c:lblAlgn val="ctr"/>
        <c:lblOffset val="100"/>
        <c:noMultiLvlLbl val="0"/>
      </c:catAx>
      <c:valAx>
        <c:axId val="51832122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222-47FD-8063-0A6AC2C1FDEF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222-47FD-8063-0A6AC2C1FDE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222-47FD-8063-0A6AC2C1FDE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'SF2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'SF2 CDtc'!$AJ$5:$AL$5</c:f>
              <c:numCache>
                <c:formatCode>General</c:formatCode>
                <c:ptCount val="3"/>
                <c:pt idx="0">
                  <c:v>10</c:v>
                </c:pt>
                <c:pt idx="1">
                  <c:v>13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22-47FD-8063-0A6AC2C1FDE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'SF3 CDtc'!$C$7:$C$22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'SF3 CDtc'!$B$7:$C$40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1E77-4D7A-8789-7024A314B899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'SF3 CDtc'!$AH$7:$AH$40</c:f>
              <c:numCache>
                <c:formatCode>General</c:formatCode>
                <c:ptCount val="34"/>
                <c:pt idx="0">
                  <c:v>3</c:v>
                </c:pt>
                <c:pt idx="1">
                  <c:v>5</c:v>
                </c:pt>
                <c:pt idx="2">
                  <c:v>1</c:v>
                </c:pt>
                <c:pt idx="3">
                  <c:v>4</c:v>
                </c:pt>
                <c:pt idx="4">
                  <c:v>8</c:v>
                </c:pt>
                <c:pt idx="5">
                  <c:v>3</c:v>
                </c:pt>
                <c:pt idx="6">
                  <c:v>10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7</c:v>
                </c:pt>
                <c:pt idx="11">
                  <c:v>10</c:v>
                </c:pt>
                <c:pt idx="12">
                  <c:v>4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10</c:v>
                </c:pt>
                <c:pt idx="21">
                  <c:v>6</c:v>
                </c:pt>
                <c:pt idx="22">
                  <c:v>5</c:v>
                </c:pt>
                <c:pt idx="23">
                  <c:v>3</c:v>
                </c:pt>
                <c:pt idx="24">
                  <c:v>4</c:v>
                </c:pt>
                <c:pt idx="25">
                  <c:v>1</c:v>
                </c:pt>
                <c:pt idx="26">
                  <c:v>3</c:v>
                </c:pt>
                <c:pt idx="27">
                  <c:v>3</c:v>
                </c:pt>
                <c:pt idx="28">
                  <c:v>10</c:v>
                </c:pt>
                <c:pt idx="29">
                  <c:v>1</c:v>
                </c:pt>
                <c:pt idx="30">
                  <c:v>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'SF3 CDtc'!$B$7:$C$40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1E77-4D7A-8789-7024A314B89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8322400"/>
        <c:axId val="518322792"/>
      </c:barChart>
      <c:catAx>
        <c:axId val="5183224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2792"/>
        <c:crosses val="autoZero"/>
        <c:auto val="1"/>
        <c:lblAlgn val="ctr"/>
        <c:lblOffset val="100"/>
        <c:noMultiLvlLbl val="0"/>
      </c:catAx>
      <c:valAx>
        <c:axId val="51832279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2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E98-4F64-A041-685348DCA29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E98-4F64-A041-685348DCA29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E98-4F64-A041-685348DCA29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'SF3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'SF3 CDtc'!$AJ$5:$AL$5</c:f>
              <c:numCache>
                <c:formatCode>General</c:formatCode>
                <c:ptCount val="3"/>
                <c:pt idx="0">
                  <c:v>13</c:v>
                </c:pt>
                <c:pt idx="1">
                  <c:v>13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E98-4F64-A041-685348DCA294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'1SE1'!$C$7:$C$22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'1SE1'!$B$7:$C$39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CF9-DD4E-9ACE-7D9FCF3CB24F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'1SE1'!$AH$7:$AH$39</c:f>
              <c:numCache>
                <c:formatCode>General</c:formatCode>
                <c:ptCount val="33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'1SE1'!$B$7:$C$39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CF9-DD4E-9ACE-7D9FCF3CB24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05872592"/>
        <c:axId val="405872984"/>
      </c:barChart>
      <c:catAx>
        <c:axId val="40587259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872984"/>
        <c:crosses val="autoZero"/>
        <c:auto val="1"/>
        <c:lblAlgn val="ctr"/>
        <c:lblOffset val="100"/>
        <c:noMultiLvlLbl val="0"/>
      </c:catAx>
      <c:valAx>
        <c:axId val="40587298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872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62F-47E1-9B76-CD7C32C6AD9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62F-47E1-9B76-CD7C32C6AD9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62F-47E1-9B76-CD7C32C6AD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'1SE1'!$AI$4:$AK$4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'1SE1'!$AI$5:$AK$5</c:f>
              <c:numCache>
                <c:formatCode>General</c:formatCode>
                <c:ptCount val="3"/>
                <c:pt idx="0">
                  <c:v>40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F6-674D-AC54-05DF59474D1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295275</xdr:colOff>
      <xdr:row>3</xdr:row>
      <xdr:rowOff>152399</xdr:rowOff>
    </xdr:from>
    <xdr:to>
      <xdr:col>41</xdr:col>
      <xdr:colOff>485774</xdr:colOff>
      <xdr:row>38</xdr:row>
      <xdr:rowOff>204106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118836</xdr:colOff>
      <xdr:row>4</xdr:row>
      <xdr:rowOff>11338</xdr:rowOff>
    </xdr:from>
    <xdr:to>
      <xdr:col>46</xdr:col>
      <xdr:colOff>214086</xdr:colOff>
      <xdr:row>17</xdr:row>
      <xdr:rowOff>106588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6B5788-25FE-4C88-81E0-2C021BCB433D}" name="ElevesD" displayName="ElevesD" ref="E2:F3" totalsRowShown="0" headerRowDxfId="0">
  <autoFilter ref="E2:F3" xr:uid="{BA7833F3-D1AD-421E-8023-FCB7294E0F18}"/>
  <tableColumns count="2">
    <tableColumn id="1" xr3:uid="{E4A732FE-1747-4311-835A-B33449E50B79}" name="nom &amp; prénom"/>
    <tableColumn id="2" xr3:uid="{2CD24F82-DFB5-409F-A211-2219C61451B9}" name="class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AH7" sqref="AH7:AH42"/>
      <selection pane="topRight" activeCell="AH7" sqref="AH7:AH42"/>
      <selection pane="bottomLeft" activeCell="AH7" sqref="AH7:AH42"/>
      <selection pane="bottomRight" activeCell="B2" sqref="B2:B4"/>
    </sheetView>
  </sheetViews>
  <sheetFormatPr baseColWidth="10" defaultColWidth="11.42578125" defaultRowHeight="15" x14ac:dyDescent="0.25"/>
  <cols>
    <col min="1" max="1" width="4" style="29" bestFit="1" customWidth="1"/>
    <col min="2" max="2" width="15.85546875" style="29" customWidth="1"/>
    <col min="3" max="3" width="3.85546875" style="29" customWidth="1"/>
    <col min="4" max="4" width="3.5703125" style="29" customWidth="1"/>
    <col min="5" max="13" width="3.28515625" style="29" bestFit="1" customWidth="1"/>
    <col min="14" max="14" width="2.7109375" style="29" bestFit="1" customWidth="1"/>
    <col min="15" max="16" width="3.42578125" style="29" bestFit="1" customWidth="1"/>
    <col min="17" max="18" width="4.85546875" style="29" customWidth="1"/>
    <col min="19" max="19" width="5.28515625" style="29" customWidth="1"/>
    <col min="20" max="20" width="5.7109375" style="29" customWidth="1"/>
    <col min="21" max="21" width="6.85546875" style="25" customWidth="1"/>
    <col min="22" max="22" width="2.28515625" style="29" bestFit="1" customWidth="1"/>
    <col min="23" max="23" width="2.140625" style="29" bestFit="1" customWidth="1"/>
    <col min="24" max="24" width="2" style="29" bestFit="1" customWidth="1"/>
    <col min="25" max="25" width="2.42578125" style="29" bestFit="1" customWidth="1"/>
    <col min="26" max="26" width="3.140625" style="29" bestFit="1" customWidth="1"/>
    <col min="27" max="27" width="13.85546875" style="29" bestFit="1" customWidth="1"/>
    <col min="28" max="28" width="12.140625" style="29" bestFit="1" customWidth="1"/>
    <col min="29" max="29" width="11.42578125" style="29"/>
    <col min="30" max="30" width="11.42578125" style="29" customWidth="1"/>
    <col min="31" max="39" width="11.42578125" style="29"/>
    <col min="40" max="40" width="16.140625" style="29" bestFit="1" customWidth="1"/>
    <col min="41" max="41" width="8.140625" style="29" bestFit="1" customWidth="1"/>
    <col min="42" max="47" width="11.42578125" style="29"/>
    <col min="48" max="48" width="6.140625" style="29" bestFit="1" customWidth="1"/>
    <col min="49" max="49" width="3" style="29" bestFit="1" customWidth="1"/>
    <col min="50" max="50" width="4.28515625" style="29" customWidth="1"/>
    <col min="51" max="51" width="3.7109375" style="29" customWidth="1"/>
    <col min="52" max="16384" width="11.42578125" style="29"/>
  </cols>
  <sheetData>
    <row r="1" spans="1:50" ht="15.75" customHeight="1" thickBot="1" x14ac:dyDescent="0.3">
      <c r="A1" s="69" t="s">
        <v>0</v>
      </c>
      <c r="B1" s="70"/>
      <c r="C1" s="54" t="s">
        <v>21</v>
      </c>
      <c r="D1" s="55"/>
      <c r="E1" s="55"/>
      <c r="F1" s="56"/>
      <c r="G1" s="54" t="s">
        <v>48</v>
      </c>
      <c r="H1" s="55"/>
      <c r="I1" s="55"/>
      <c r="J1" s="55"/>
      <c r="K1" s="55"/>
      <c r="L1" s="55"/>
      <c r="M1" s="55"/>
      <c r="N1" s="55"/>
      <c r="O1" s="55"/>
      <c r="P1" s="56"/>
      <c r="Q1" s="54" t="s">
        <v>66</v>
      </c>
      <c r="R1" s="55"/>
      <c r="S1" s="55"/>
      <c r="T1" s="55"/>
      <c r="U1" s="56"/>
      <c r="AB1" s="29" t="s">
        <v>75</v>
      </c>
      <c r="AQ1" s="20"/>
    </row>
    <row r="2" spans="1:50" ht="15.75" thickBot="1" x14ac:dyDescent="0.3">
      <c r="A2" s="57" t="s">
        <v>1</v>
      </c>
      <c r="B2" s="60" t="s">
        <v>67</v>
      </c>
      <c r="C2" s="54" t="s">
        <v>2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54" t="s">
        <v>3</v>
      </c>
      <c r="R2" s="55"/>
      <c r="S2" s="55"/>
      <c r="T2" s="56"/>
      <c r="U2" s="62" t="s">
        <v>33</v>
      </c>
      <c r="AB2" s="48" t="s">
        <v>73</v>
      </c>
    </row>
    <row r="3" spans="1:50" ht="17.25" thickBot="1" x14ac:dyDescent="0.3">
      <c r="A3" s="58"/>
      <c r="B3" s="60"/>
      <c r="C3" s="64" t="s">
        <v>4</v>
      </c>
      <c r="D3" s="65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7" t="s">
        <v>51</v>
      </c>
      <c r="R3" s="77" t="s">
        <v>15</v>
      </c>
      <c r="S3" s="80" t="s">
        <v>52</v>
      </c>
      <c r="T3" s="81"/>
      <c r="U3" s="63"/>
      <c r="AB3" s="48" t="s">
        <v>74</v>
      </c>
    </row>
    <row r="4" spans="1:50" ht="15.75" customHeight="1" thickBot="1" x14ac:dyDescent="0.3">
      <c r="A4" s="58"/>
      <c r="B4" s="61"/>
      <c r="C4" s="7" t="s">
        <v>38</v>
      </c>
      <c r="D4" s="8">
        <f>COUNTIFS(D7:D51,"=D")</f>
        <v>0</v>
      </c>
      <c r="E4" s="66">
        <v>43731</v>
      </c>
      <c r="F4" s="66">
        <v>43733</v>
      </c>
      <c r="G4" s="66">
        <f>E4+7</f>
        <v>43738</v>
      </c>
      <c r="H4" s="66">
        <f>F4+7</f>
        <v>43740</v>
      </c>
      <c r="I4" s="66">
        <f t="shared" ref="I4:P4" si="0">G4+7</f>
        <v>43745</v>
      </c>
      <c r="J4" s="66">
        <f t="shared" si="0"/>
        <v>43747</v>
      </c>
      <c r="K4" s="66">
        <f t="shared" si="0"/>
        <v>43752</v>
      </c>
      <c r="L4" s="66">
        <f t="shared" si="0"/>
        <v>43754</v>
      </c>
      <c r="M4" s="66">
        <f t="shared" si="0"/>
        <v>43759</v>
      </c>
      <c r="N4" s="66">
        <f t="shared" si="0"/>
        <v>43761</v>
      </c>
      <c r="O4" s="66">
        <f t="shared" si="0"/>
        <v>43766</v>
      </c>
      <c r="P4" s="66">
        <f t="shared" si="0"/>
        <v>43768</v>
      </c>
      <c r="Q4" s="78"/>
      <c r="R4" s="78"/>
      <c r="S4" s="75" t="s">
        <v>34</v>
      </c>
      <c r="T4" s="75" t="s">
        <v>35</v>
      </c>
      <c r="U4" s="89" t="s">
        <v>17</v>
      </c>
      <c r="AJ4" s="29" t="s">
        <v>64</v>
      </c>
      <c r="AK4" s="29" t="s">
        <v>65</v>
      </c>
      <c r="AL4" s="29" t="s">
        <v>63</v>
      </c>
    </row>
    <row r="5" spans="1:50" ht="15.75" thickBot="1" x14ac:dyDescent="0.3">
      <c r="A5" s="58"/>
      <c r="B5" s="9" t="s">
        <v>26</v>
      </c>
      <c r="C5" s="7" t="s">
        <v>22</v>
      </c>
      <c r="D5" s="8">
        <f>COUNTIFS(D7:D51,"=G")</f>
        <v>14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79"/>
      <c r="R5" s="79"/>
      <c r="S5" s="76"/>
      <c r="T5" s="76"/>
      <c r="U5" s="90"/>
      <c r="V5" s="92" t="s">
        <v>32</v>
      </c>
      <c r="W5" s="93"/>
      <c r="X5" s="93"/>
      <c r="Y5" s="94"/>
      <c r="Z5" s="71" t="s">
        <v>1</v>
      </c>
      <c r="AA5" s="71" t="s">
        <v>26</v>
      </c>
      <c r="AB5" s="73" t="s">
        <v>39</v>
      </c>
      <c r="AC5" s="84" t="s">
        <v>40</v>
      </c>
      <c r="AD5" s="86" t="s">
        <v>41</v>
      </c>
      <c r="AE5" s="71" t="s">
        <v>54</v>
      </c>
      <c r="AF5" s="71" t="s">
        <v>55</v>
      </c>
      <c r="AG5" s="71" t="s">
        <v>42</v>
      </c>
      <c r="AH5" s="71" t="s">
        <v>49</v>
      </c>
      <c r="AI5" s="71"/>
      <c r="AJ5" s="29">
        <f>SUM(AJ7:AJ46)</f>
        <v>19</v>
      </c>
      <c r="AK5" s="29">
        <f>SUM(AK7:AK46)</f>
        <v>10</v>
      </c>
      <c r="AL5" s="29">
        <f>SUM(AL7:AL46)</f>
        <v>4</v>
      </c>
    </row>
    <row r="6" spans="1:50" ht="15.75" thickBot="1" x14ac:dyDescent="0.3">
      <c r="A6" s="59"/>
      <c r="B6" s="9" t="s">
        <v>25</v>
      </c>
      <c r="C6" s="23" t="s">
        <v>23</v>
      </c>
      <c r="D6" s="6">
        <f>COUNTIFS(D7:D51,"=F")</f>
        <v>16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10" t="s">
        <v>50</v>
      </c>
      <c r="R6" s="10" t="s">
        <v>16</v>
      </c>
      <c r="S6" s="2" t="s">
        <v>18</v>
      </c>
      <c r="T6" s="2" t="s">
        <v>18</v>
      </c>
      <c r="U6" s="91"/>
      <c r="V6" s="15" t="s">
        <v>29</v>
      </c>
      <c r="W6" s="15" t="s">
        <v>30</v>
      </c>
      <c r="X6" s="15" t="s">
        <v>24</v>
      </c>
      <c r="Y6" s="15" t="s">
        <v>31</v>
      </c>
      <c r="Z6" s="72"/>
      <c r="AA6" s="72"/>
      <c r="AB6" s="74"/>
      <c r="AC6" s="85"/>
      <c r="AD6" s="87"/>
      <c r="AE6" s="88"/>
      <c r="AF6" s="88"/>
      <c r="AG6" s="88"/>
      <c r="AH6" s="88"/>
      <c r="AI6" s="72"/>
      <c r="AN6" s="33"/>
      <c r="AX6" s="22"/>
    </row>
    <row r="7" spans="1:50" ht="16.5" customHeight="1" thickBot="1" x14ac:dyDescent="0.3">
      <c r="A7" s="3">
        <v>1</v>
      </c>
      <c r="B7" s="82"/>
      <c r="C7" s="83"/>
      <c r="D7" s="32" t="s">
        <v>69</v>
      </c>
      <c r="E7" s="5"/>
      <c r="F7" s="5"/>
      <c r="G7" s="5"/>
      <c r="H7" s="5"/>
      <c r="I7" s="5"/>
      <c r="J7" s="5"/>
      <c r="K7" s="5"/>
      <c r="L7" s="5"/>
      <c r="M7" s="5"/>
      <c r="N7" s="49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5.39</v>
      </c>
      <c r="U7" s="27">
        <f>IF(D7&lt;&gt;"D",SUM(Q7:T7),"Disp.")</f>
        <v>15.39</v>
      </c>
      <c r="V7" s="12">
        <f>COUNTIFS(E7:P7,"=A")</f>
        <v>0</v>
      </c>
      <c r="W7" s="30">
        <f>COUNTIFS(E7:P7,"=R")</f>
        <v>0</v>
      </c>
      <c r="X7" s="30">
        <f>COUNTIFS(E7:P7,"=T")</f>
        <v>0</v>
      </c>
      <c r="Y7" s="30">
        <f>COUNTIFS(E7:P7,"=M")</f>
        <v>0</v>
      </c>
      <c r="Z7" s="31">
        <v>1</v>
      </c>
      <c r="AA7" s="16">
        <f>B7</f>
        <v>0</v>
      </c>
      <c r="AB7" s="28">
        <v>4.3099999999999996</v>
      </c>
      <c r="AC7" s="28">
        <v>3.45</v>
      </c>
      <c r="AD7" s="28"/>
      <c r="AE7" s="34">
        <f>IF(D7="D",100,(MIN(AB7:AD7)))</f>
        <v>3.45</v>
      </c>
      <c r="AF7" s="34" t="str">
        <f>IF(D7="F",MIN(AB7:AD7),"X")</f>
        <v>X</v>
      </c>
      <c r="AG7" s="35">
        <f>ROUND(IF(D7="G",((TC!$G$1/AE7)*6),IF(D7="F",((TC!$G$2/AE7)*6),"0")),2)</f>
        <v>5.39</v>
      </c>
      <c r="AH7" s="36">
        <v>4</v>
      </c>
      <c r="AI7" s="16"/>
      <c r="AJ7" s="29">
        <f>IF(AH7&lt;=3,1,0)</f>
        <v>0</v>
      </c>
      <c r="AK7" s="29">
        <f>IF(AND(AH7&gt;=4,AH7&lt;=6),1,0)</f>
        <v>1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82"/>
      <c r="C8" s="83"/>
      <c r="D8" s="32" t="s">
        <v>69</v>
      </c>
      <c r="E8" s="5"/>
      <c r="F8" s="5"/>
      <c r="G8" s="5"/>
      <c r="H8" s="5"/>
      <c r="I8" s="5"/>
      <c r="J8" s="5"/>
      <c r="K8" s="5"/>
      <c r="L8" s="5"/>
      <c r="M8" s="5"/>
      <c r="N8" s="49"/>
      <c r="O8" s="5"/>
      <c r="P8" s="5"/>
      <c r="Q8" s="5">
        <f t="shared" ref="Q8:Q36" si="1">IF(D8&lt;&gt;"D",IF(X8&lt;=2,5-(V8*0.5),5-(((V8*0.5)+((X8-2)*0.5)))),"D")</f>
        <v>5</v>
      </c>
      <c r="R8" s="5"/>
      <c r="S8" s="4">
        <v>5</v>
      </c>
      <c r="T8" s="26">
        <f t="shared" ref="T8:T36" si="2">AG8</f>
        <v>5.45</v>
      </c>
      <c r="U8" s="27">
        <f t="shared" ref="U8:U36" si="3">IF(D8&lt;&gt;"D",SUM(Q8:T8),"Disp.")</f>
        <v>15.45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31">
        <v>2</v>
      </c>
      <c r="AA8" s="16">
        <f>B8</f>
        <v>0</v>
      </c>
      <c r="AB8" s="28">
        <v>3.53</v>
      </c>
      <c r="AC8" s="28">
        <v>3.41</v>
      </c>
      <c r="AD8" s="28"/>
      <c r="AE8" s="34">
        <f t="shared" ref="AE8:AE46" si="4">IF(D8="D",100,(MIN(AB8:AD8)))</f>
        <v>3.41</v>
      </c>
      <c r="AF8" s="34" t="str">
        <f t="shared" ref="AF8:AF36" si="5">IF(D8="F",MIN(AB8:AD8),"X")</f>
        <v>X</v>
      </c>
      <c r="AG8" s="35">
        <f>ROUND(IF(D8="G",((TC!$G$1/AE8)*6),IF(D8="F",((TC!$G$2/AE8)*6),"0")),2)</f>
        <v>5.45</v>
      </c>
      <c r="AH8" s="36">
        <v>5</v>
      </c>
      <c r="AI8" s="16"/>
      <c r="AJ8" s="29">
        <f t="shared" ref="AJ8:AJ39" si="6">IF(AH8&lt;=3,1,0)</f>
        <v>0</v>
      </c>
      <c r="AK8" s="29">
        <f t="shared" ref="AK8:AK39" si="7">IF(AND(AH8&gt;=4,AH8&lt;=6),1,0)</f>
        <v>1</v>
      </c>
      <c r="AL8" s="24">
        <f t="shared" ref="AL8:AL39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82"/>
      <c r="C9" s="83"/>
      <c r="D9" s="32" t="s">
        <v>69</v>
      </c>
      <c r="E9" s="5"/>
      <c r="F9" s="5"/>
      <c r="G9" s="5"/>
      <c r="H9" s="5"/>
      <c r="I9" s="5"/>
      <c r="J9" s="5"/>
      <c r="K9" s="5"/>
      <c r="L9" s="5"/>
      <c r="M9" s="5"/>
      <c r="N9" s="49"/>
      <c r="O9" s="5"/>
      <c r="P9" s="5"/>
      <c r="Q9" s="5">
        <f t="shared" si="1"/>
        <v>5</v>
      </c>
      <c r="R9" s="5"/>
      <c r="S9" s="4">
        <v>5</v>
      </c>
      <c r="T9" s="26">
        <f t="shared" si="2"/>
        <v>5.2</v>
      </c>
      <c r="U9" s="27">
        <f t="shared" si="3"/>
        <v>15.2</v>
      </c>
      <c r="V9" s="12">
        <f t="shared" ref="V9:V46" si="9">COUNTIFS(E9:P9,"=A")</f>
        <v>0</v>
      </c>
      <c r="W9" s="30">
        <f t="shared" ref="W9:W46" si="10">COUNTIFS(E9:P9,"=R")</f>
        <v>0</v>
      </c>
      <c r="X9" s="30">
        <f t="shared" ref="X9:X46" si="11">COUNTIFS(E9:P9,"=T")</f>
        <v>0</v>
      </c>
      <c r="Y9" s="30">
        <f t="shared" ref="Y9:Y46" si="12">COUNTIFS(E9:P9,"=M")</f>
        <v>0</v>
      </c>
      <c r="Z9" s="31">
        <v>3</v>
      </c>
      <c r="AA9" s="16">
        <f t="shared" ref="AA9:AA46" si="13">B9</f>
        <v>0</v>
      </c>
      <c r="AB9" s="28">
        <v>35</v>
      </c>
      <c r="AC9" s="28">
        <v>3.58</v>
      </c>
      <c r="AD9" s="28"/>
      <c r="AE9" s="34">
        <f t="shared" si="4"/>
        <v>3.58</v>
      </c>
      <c r="AF9" s="34" t="str">
        <f t="shared" si="5"/>
        <v>X</v>
      </c>
      <c r="AG9" s="35">
        <f>ROUND(IF(D9="G",((TC!$G$1/AE9)*6),IF(D9="F",((TC!$G$2/AE9)*6),"0")),2)</f>
        <v>5.2</v>
      </c>
      <c r="AH9" s="36">
        <v>4</v>
      </c>
      <c r="AI9" s="16"/>
      <c r="AJ9" s="29">
        <f t="shared" si="6"/>
        <v>0</v>
      </c>
      <c r="AK9" s="29">
        <f t="shared" si="7"/>
        <v>1</v>
      </c>
      <c r="AL9" s="24">
        <f t="shared" si="8"/>
        <v>0</v>
      </c>
      <c r="AM9" s="17"/>
      <c r="AN9" s="19"/>
      <c r="AO9" s="21"/>
    </row>
    <row r="10" spans="1:50" ht="16.5" customHeight="1" thickBot="1" x14ac:dyDescent="0.3">
      <c r="A10" s="3">
        <v>4</v>
      </c>
      <c r="B10" s="82"/>
      <c r="C10" s="83"/>
      <c r="D10" s="32" t="s">
        <v>69</v>
      </c>
      <c r="E10" s="5"/>
      <c r="F10" s="5"/>
      <c r="G10" s="5"/>
      <c r="H10" s="5"/>
      <c r="I10" s="5"/>
      <c r="J10" s="5"/>
      <c r="K10" s="5"/>
      <c r="L10" s="5"/>
      <c r="M10" s="5"/>
      <c r="N10" s="49"/>
      <c r="O10" s="5"/>
      <c r="P10" s="5"/>
      <c r="Q10" s="5">
        <f t="shared" si="1"/>
        <v>5</v>
      </c>
      <c r="R10" s="5">
        <v>2</v>
      </c>
      <c r="S10" s="4">
        <v>5</v>
      </c>
      <c r="T10" s="26">
        <f t="shared" si="2"/>
        <v>5.78</v>
      </c>
      <c r="U10" s="27">
        <f t="shared" si="3"/>
        <v>17.78</v>
      </c>
      <c r="V10" s="12">
        <f t="shared" si="9"/>
        <v>0</v>
      </c>
      <c r="W10" s="30">
        <f t="shared" si="10"/>
        <v>0</v>
      </c>
      <c r="X10" s="30">
        <f t="shared" si="11"/>
        <v>0</v>
      </c>
      <c r="Y10" s="30">
        <f t="shared" si="12"/>
        <v>0</v>
      </c>
      <c r="Z10" s="31">
        <v>4</v>
      </c>
      <c r="AA10" s="16">
        <f t="shared" si="13"/>
        <v>0</v>
      </c>
      <c r="AB10" s="28">
        <v>3.23</v>
      </c>
      <c r="AC10" s="28">
        <v>3.22</v>
      </c>
      <c r="AD10" s="28"/>
      <c r="AE10" s="34">
        <f t="shared" si="4"/>
        <v>3.22</v>
      </c>
      <c r="AF10" s="34" t="str">
        <f t="shared" si="5"/>
        <v>X</v>
      </c>
      <c r="AG10" s="35">
        <f>ROUND(IF(D10="G",((TC!$G$1/AE10)*6),IF(D10="F",((TC!$G$2/AE10)*6),"0")),2)</f>
        <v>5.78</v>
      </c>
      <c r="AH10" s="36">
        <v>7</v>
      </c>
      <c r="AI10" s="16"/>
      <c r="AJ10" s="29">
        <f t="shared" si="6"/>
        <v>0</v>
      </c>
      <c r="AK10" s="29">
        <f t="shared" si="7"/>
        <v>0</v>
      </c>
      <c r="AL10" s="24">
        <f t="shared" si="8"/>
        <v>1</v>
      </c>
      <c r="AM10" s="17"/>
      <c r="AN10" s="19"/>
      <c r="AO10" s="21"/>
    </row>
    <row r="11" spans="1:50" ht="16.5" customHeight="1" thickBot="1" x14ac:dyDescent="0.3">
      <c r="A11" s="3">
        <v>5</v>
      </c>
      <c r="B11" s="82"/>
      <c r="C11" s="83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49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5.25</v>
      </c>
      <c r="U11" s="27">
        <f t="shared" si="3"/>
        <v>15.25</v>
      </c>
      <c r="V11" s="12">
        <f t="shared" si="9"/>
        <v>0</v>
      </c>
      <c r="W11" s="30">
        <f t="shared" si="10"/>
        <v>0</v>
      </c>
      <c r="X11" s="30">
        <f t="shared" si="11"/>
        <v>0</v>
      </c>
      <c r="Y11" s="30">
        <f t="shared" si="12"/>
        <v>0</v>
      </c>
      <c r="Z11" s="31">
        <v>5</v>
      </c>
      <c r="AA11" s="16">
        <f t="shared" si="13"/>
        <v>0</v>
      </c>
      <c r="AB11" s="28">
        <v>4.07</v>
      </c>
      <c r="AC11" s="28">
        <v>3.54</v>
      </c>
      <c r="AD11" s="28"/>
      <c r="AE11" s="34">
        <f t="shared" si="4"/>
        <v>3.54</v>
      </c>
      <c r="AF11" s="34" t="str">
        <f t="shared" si="5"/>
        <v>X</v>
      </c>
      <c r="AG11" s="35">
        <f>ROUND(IF(D11="G",((TC!$G$1/AE11)*6),IF(D11="F",((TC!$G$2/AE11)*6),"0")),2)</f>
        <v>5.25</v>
      </c>
      <c r="AH11" s="36">
        <v>4</v>
      </c>
      <c r="AI11" s="16"/>
      <c r="AJ11" s="29">
        <f t="shared" si="6"/>
        <v>0</v>
      </c>
      <c r="AK11" s="29">
        <f t="shared" si="7"/>
        <v>1</v>
      </c>
      <c r="AL11" s="24">
        <f t="shared" si="8"/>
        <v>0</v>
      </c>
      <c r="AM11" s="17"/>
      <c r="AN11" s="19"/>
      <c r="AO11" s="21"/>
    </row>
    <row r="12" spans="1:50" ht="16.5" customHeight="1" thickBot="1" x14ac:dyDescent="0.3">
      <c r="A12" s="3">
        <v>6</v>
      </c>
      <c r="B12" s="82"/>
      <c r="C12" s="83"/>
      <c r="D12" s="32" t="s">
        <v>69</v>
      </c>
      <c r="E12" s="5"/>
      <c r="F12" s="5"/>
      <c r="G12" s="5"/>
      <c r="H12" s="5"/>
      <c r="I12" s="5"/>
      <c r="J12" s="5"/>
      <c r="K12" s="5"/>
      <c r="L12" s="5"/>
      <c r="M12" s="5"/>
      <c r="N12" s="49"/>
      <c r="O12" s="5"/>
      <c r="P12" s="5"/>
      <c r="Q12" s="5">
        <f t="shared" si="1"/>
        <v>5</v>
      </c>
      <c r="R12" s="5">
        <v>3</v>
      </c>
      <c r="S12" s="4">
        <v>5</v>
      </c>
      <c r="T12" s="26">
        <f t="shared" si="2"/>
        <v>5.69</v>
      </c>
      <c r="U12" s="27">
        <f t="shared" si="3"/>
        <v>18.690000000000001</v>
      </c>
      <c r="V12" s="12">
        <f t="shared" si="9"/>
        <v>0</v>
      </c>
      <c r="W12" s="30">
        <f t="shared" si="10"/>
        <v>0</v>
      </c>
      <c r="X12" s="30">
        <f t="shared" si="11"/>
        <v>0</v>
      </c>
      <c r="Y12" s="30">
        <f t="shared" si="12"/>
        <v>0</v>
      </c>
      <c r="Z12" s="31">
        <v>6</v>
      </c>
      <c r="AA12" s="16">
        <f t="shared" si="13"/>
        <v>0</v>
      </c>
      <c r="AB12" s="28">
        <v>3.43</v>
      </c>
      <c r="AC12" s="28">
        <v>3.27</v>
      </c>
      <c r="AD12" s="28"/>
      <c r="AE12" s="34">
        <f t="shared" si="4"/>
        <v>3.27</v>
      </c>
      <c r="AF12" s="34" t="str">
        <f t="shared" si="5"/>
        <v>X</v>
      </c>
      <c r="AG12" s="35">
        <f>ROUND(IF(D12="G",((TC!$G$1/AE12)*6),IF(D12="F",((TC!$G$2/AE12)*6),"0")),2)</f>
        <v>5.69</v>
      </c>
      <c r="AH12" s="36">
        <v>7</v>
      </c>
      <c r="AI12" s="16"/>
      <c r="AJ12" s="29">
        <f t="shared" si="6"/>
        <v>0</v>
      </c>
      <c r="AK12" s="29">
        <f t="shared" si="7"/>
        <v>0</v>
      </c>
      <c r="AL12" s="24">
        <f t="shared" si="8"/>
        <v>1</v>
      </c>
      <c r="AM12" s="17"/>
      <c r="AN12" s="19"/>
      <c r="AO12" s="21"/>
    </row>
    <row r="13" spans="1:50" ht="16.5" customHeight="1" thickBot="1" x14ac:dyDescent="0.3">
      <c r="A13" s="3">
        <v>7</v>
      </c>
      <c r="B13" s="82"/>
      <c r="C13" s="83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5"/>
      <c r="N13" s="49"/>
      <c r="O13" s="5"/>
      <c r="P13" s="5"/>
      <c r="Q13" s="5">
        <f t="shared" si="1"/>
        <v>5</v>
      </c>
      <c r="R13" s="5">
        <v>3</v>
      </c>
      <c r="S13" s="4">
        <v>5</v>
      </c>
      <c r="T13" s="26">
        <f t="shared" si="2"/>
        <v>5.69</v>
      </c>
      <c r="U13" s="27">
        <f t="shared" si="3"/>
        <v>18.690000000000001</v>
      </c>
      <c r="V13" s="12">
        <f t="shared" si="9"/>
        <v>0</v>
      </c>
      <c r="W13" s="30">
        <f t="shared" si="10"/>
        <v>0</v>
      </c>
      <c r="X13" s="30">
        <f t="shared" si="11"/>
        <v>0</v>
      </c>
      <c r="Y13" s="30">
        <f t="shared" si="12"/>
        <v>0</v>
      </c>
      <c r="Z13" s="31">
        <v>7</v>
      </c>
      <c r="AA13" s="16">
        <f t="shared" si="13"/>
        <v>0</v>
      </c>
      <c r="AB13" s="28">
        <v>3.38</v>
      </c>
      <c r="AC13" s="28">
        <v>3.27</v>
      </c>
      <c r="AD13" s="28"/>
      <c r="AE13" s="34">
        <f t="shared" si="4"/>
        <v>3.27</v>
      </c>
      <c r="AF13" s="34" t="str">
        <f t="shared" si="5"/>
        <v>X</v>
      </c>
      <c r="AG13" s="35">
        <f>ROUND(IF(D13="G",((TC!$G$1/AE13)*6),IF(D13="F",((TC!$G$2/AE13)*6),"0")),2)</f>
        <v>5.69</v>
      </c>
      <c r="AH13" s="36">
        <v>4</v>
      </c>
      <c r="AI13" s="16"/>
      <c r="AJ13" s="29">
        <f t="shared" si="6"/>
        <v>0</v>
      </c>
      <c r="AK13" s="29">
        <f t="shared" si="7"/>
        <v>1</v>
      </c>
      <c r="AL13" s="24">
        <f t="shared" si="8"/>
        <v>0</v>
      </c>
      <c r="AM13" s="17"/>
      <c r="AN13" s="19"/>
      <c r="AO13" s="21"/>
    </row>
    <row r="14" spans="1:50" ht="16.5" customHeight="1" thickBot="1" x14ac:dyDescent="0.3">
      <c r="A14" s="3">
        <v>8</v>
      </c>
      <c r="B14" s="82"/>
      <c r="C14" s="83"/>
      <c r="D14" s="32" t="s">
        <v>68</v>
      </c>
      <c r="E14" s="5"/>
      <c r="F14" s="5"/>
      <c r="G14" s="5"/>
      <c r="H14" s="5"/>
      <c r="I14" s="5"/>
      <c r="J14" s="5"/>
      <c r="K14" s="5"/>
      <c r="L14" s="5"/>
      <c r="M14" s="5"/>
      <c r="N14" s="49"/>
      <c r="O14" s="5"/>
      <c r="P14" s="5"/>
      <c r="Q14" s="5">
        <f t="shared" si="1"/>
        <v>5</v>
      </c>
      <c r="R14" s="5"/>
      <c r="S14" s="4">
        <v>5</v>
      </c>
      <c r="T14" s="26">
        <f t="shared" si="2"/>
        <v>3.75</v>
      </c>
      <c r="U14" s="27">
        <f t="shared" si="3"/>
        <v>13.75</v>
      </c>
      <c r="V14" s="12">
        <f t="shared" si="9"/>
        <v>0</v>
      </c>
      <c r="W14" s="30">
        <f t="shared" si="10"/>
        <v>0</v>
      </c>
      <c r="X14" s="30">
        <f t="shared" si="11"/>
        <v>0</v>
      </c>
      <c r="Y14" s="30">
        <f t="shared" si="12"/>
        <v>0</v>
      </c>
      <c r="Z14" s="31">
        <v>8</v>
      </c>
      <c r="AA14" s="16">
        <f t="shared" si="13"/>
        <v>0</v>
      </c>
      <c r="AB14" s="28">
        <v>3.34</v>
      </c>
      <c r="AC14" s="28"/>
      <c r="AD14" s="28"/>
      <c r="AE14" s="34">
        <f t="shared" si="4"/>
        <v>3.34</v>
      </c>
      <c r="AF14" s="34">
        <f t="shared" si="5"/>
        <v>3.34</v>
      </c>
      <c r="AG14" s="35">
        <f>ROUND(IF(D14="G",((TC!$G$1/AE14)*6),IF(D14="F",((TC!$G$2/AE14)*6),"0")),2)</f>
        <v>3.75</v>
      </c>
      <c r="AH14" s="36">
        <v>3</v>
      </c>
      <c r="AI14" s="16"/>
      <c r="AJ14" s="29">
        <f t="shared" si="6"/>
        <v>1</v>
      </c>
      <c r="AK14" s="29">
        <f t="shared" si="7"/>
        <v>0</v>
      </c>
      <c r="AL14" s="24">
        <f t="shared" si="8"/>
        <v>0</v>
      </c>
      <c r="AM14" s="17"/>
      <c r="AN14" s="19"/>
      <c r="AO14" s="21"/>
    </row>
    <row r="15" spans="1:50" ht="16.5" customHeight="1" thickBot="1" x14ac:dyDescent="0.3">
      <c r="A15" s="3">
        <v>9</v>
      </c>
      <c r="B15" s="82"/>
      <c r="C15" s="83"/>
      <c r="D15" s="32" t="s">
        <v>69</v>
      </c>
      <c r="E15" s="5"/>
      <c r="F15" s="5"/>
      <c r="G15" s="5"/>
      <c r="H15" s="5"/>
      <c r="I15" s="5"/>
      <c r="J15" s="5"/>
      <c r="K15" s="5"/>
      <c r="L15" s="5"/>
      <c r="M15" s="5"/>
      <c r="N15" s="49"/>
      <c r="O15" s="5"/>
      <c r="P15" s="5"/>
      <c r="Q15" s="5">
        <f t="shared" si="1"/>
        <v>5</v>
      </c>
      <c r="R15" s="5">
        <v>2</v>
      </c>
      <c r="S15" s="4">
        <v>5</v>
      </c>
      <c r="T15" s="26">
        <f t="shared" si="2"/>
        <v>5.2</v>
      </c>
      <c r="U15" s="27">
        <f t="shared" si="3"/>
        <v>17.2</v>
      </c>
      <c r="V15" s="12">
        <f t="shared" si="9"/>
        <v>0</v>
      </c>
      <c r="W15" s="30">
        <f t="shared" si="10"/>
        <v>0</v>
      </c>
      <c r="X15" s="30">
        <f t="shared" si="11"/>
        <v>0</v>
      </c>
      <c r="Y15" s="30">
        <f t="shared" si="12"/>
        <v>0</v>
      </c>
      <c r="Z15" s="31">
        <v>9</v>
      </c>
      <c r="AA15" s="16">
        <f t="shared" si="13"/>
        <v>0</v>
      </c>
      <c r="AB15" s="28">
        <v>4.04</v>
      </c>
      <c r="AC15" s="28">
        <v>3.58</v>
      </c>
      <c r="AD15" s="28"/>
      <c r="AE15" s="34">
        <f t="shared" si="4"/>
        <v>3.58</v>
      </c>
      <c r="AF15" s="34" t="str">
        <f t="shared" si="5"/>
        <v>X</v>
      </c>
      <c r="AG15" s="35">
        <f>ROUND(IF(D15="G",((TC!$G$1/AE15)*6),IF(D15="F",((TC!$G$2/AE15)*6),"0")),2)</f>
        <v>5.2</v>
      </c>
      <c r="AH15" s="36">
        <v>4</v>
      </c>
      <c r="AI15" s="16"/>
      <c r="AJ15" s="29">
        <f t="shared" si="6"/>
        <v>0</v>
      </c>
      <c r="AK15" s="29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82"/>
      <c r="C16" s="83"/>
      <c r="D16" s="32" t="s">
        <v>68</v>
      </c>
      <c r="E16" s="5"/>
      <c r="F16" s="5"/>
      <c r="G16" s="5"/>
      <c r="H16" s="5"/>
      <c r="I16" s="5"/>
      <c r="J16" s="5"/>
      <c r="K16" s="5"/>
      <c r="L16" s="5"/>
      <c r="M16" s="5"/>
      <c r="N16" s="49"/>
      <c r="O16" s="5"/>
      <c r="P16" s="5"/>
      <c r="Q16" s="5">
        <f t="shared" si="1"/>
        <v>5</v>
      </c>
      <c r="R16" s="5">
        <v>3</v>
      </c>
      <c r="S16" s="4">
        <v>5</v>
      </c>
      <c r="T16" s="26">
        <f t="shared" si="2"/>
        <v>5.04</v>
      </c>
      <c r="U16" s="27">
        <f t="shared" si="3"/>
        <v>18.04</v>
      </c>
      <c r="V16" s="12">
        <f t="shared" si="9"/>
        <v>0</v>
      </c>
      <c r="W16" s="30">
        <f t="shared" si="10"/>
        <v>0</v>
      </c>
      <c r="X16" s="30">
        <f t="shared" si="11"/>
        <v>0</v>
      </c>
      <c r="Y16" s="30">
        <f t="shared" si="12"/>
        <v>0</v>
      </c>
      <c r="Z16" s="31">
        <v>10</v>
      </c>
      <c r="AA16" s="16">
        <f t="shared" si="13"/>
        <v>0</v>
      </c>
      <c r="AB16" s="28">
        <v>2.4900000000000002</v>
      </c>
      <c r="AC16" s="28"/>
      <c r="AD16" s="28"/>
      <c r="AE16" s="34">
        <f t="shared" si="4"/>
        <v>2.4900000000000002</v>
      </c>
      <c r="AF16" s="34">
        <f t="shared" si="5"/>
        <v>2.4900000000000002</v>
      </c>
      <c r="AG16" s="35">
        <f>ROUND(IF(D16="G",((TC!$G$1/AE16)*6),IF(D16="F",((TC!$G$2/AE16)*6),"0")),2)</f>
        <v>5.04</v>
      </c>
      <c r="AH16" s="36">
        <v>3</v>
      </c>
      <c r="AI16" s="16"/>
      <c r="AJ16" s="29">
        <f t="shared" si="6"/>
        <v>1</v>
      </c>
      <c r="AK16" s="29">
        <f t="shared" si="7"/>
        <v>0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82"/>
      <c r="C17" s="83"/>
      <c r="D17" s="32" t="s">
        <v>68</v>
      </c>
      <c r="E17" s="5"/>
      <c r="F17" s="5"/>
      <c r="G17" s="5"/>
      <c r="H17" s="5"/>
      <c r="I17" s="5"/>
      <c r="J17" s="5"/>
      <c r="K17" s="5"/>
      <c r="L17" s="5"/>
      <c r="M17" s="5"/>
      <c r="N17" s="49"/>
      <c r="O17" s="5"/>
      <c r="P17" s="5"/>
      <c r="Q17" s="5">
        <f t="shared" si="1"/>
        <v>5</v>
      </c>
      <c r="R17" s="5"/>
      <c r="S17" s="4">
        <v>5</v>
      </c>
      <c r="T17" s="26">
        <f t="shared" si="2"/>
        <v>3.83</v>
      </c>
      <c r="U17" s="27">
        <f t="shared" si="3"/>
        <v>13.83</v>
      </c>
      <c r="V17" s="12">
        <f t="shared" si="9"/>
        <v>0</v>
      </c>
      <c r="W17" s="30">
        <f t="shared" si="10"/>
        <v>0</v>
      </c>
      <c r="X17" s="30">
        <f t="shared" si="11"/>
        <v>0</v>
      </c>
      <c r="Y17" s="30">
        <f t="shared" si="12"/>
        <v>0</v>
      </c>
      <c r="Z17" s="31">
        <v>11</v>
      </c>
      <c r="AA17" s="16">
        <f t="shared" si="13"/>
        <v>0</v>
      </c>
      <c r="AB17" s="28">
        <v>3.27</v>
      </c>
      <c r="AC17" s="28"/>
      <c r="AD17" s="28"/>
      <c r="AE17" s="34">
        <f t="shared" si="4"/>
        <v>3.27</v>
      </c>
      <c r="AF17" s="34">
        <f t="shared" si="5"/>
        <v>3.27</v>
      </c>
      <c r="AG17" s="35">
        <f>ROUND(IF(D17="G",((TC!$G$1/AE17)*6),IF(D17="F",((TC!$G$2/AE17)*6),"0")),2)</f>
        <v>3.83</v>
      </c>
      <c r="AH17" s="36">
        <v>3</v>
      </c>
      <c r="AI17" s="16"/>
      <c r="AJ17" s="29">
        <f t="shared" si="6"/>
        <v>1</v>
      </c>
      <c r="AK17" s="29">
        <f t="shared" si="7"/>
        <v>0</v>
      </c>
      <c r="AL17" s="24">
        <f t="shared" si="8"/>
        <v>0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82"/>
      <c r="C18" s="83"/>
      <c r="D18" s="32" t="s">
        <v>68</v>
      </c>
      <c r="E18" s="5"/>
      <c r="F18" s="5"/>
      <c r="G18" s="5"/>
      <c r="H18" s="5"/>
      <c r="I18" s="5"/>
      <c r="J18" s="5"/>
      <c r="K18" s="5"/>
      <c r="L18" s="5"/>
      <c r="M18" s="5"/>
      <c r="N18" s="49"/>
      <c r="O18" s="5"/>
      <c r="P18" s="5"/>
      <c r="Q18" s="5">
        <f t="shared" si="1"/>
        <v>5</v>
      </c>
      <c r="R18" s="5"/>
      <c r="S18" s="4">
        <v>5</v>
      </c>
      <c r="T18" s="26">
        <f t="shared" si="2"/>
        <v>3.75</v>
      </c>
      <c r="U18" s="27">
        <f t="shared" si="3"/>
        <v>13.75</v>
      </c>
      <c r="V18" s="12">
        <f t="shared" si="9"/>
        <v>0</v>
      </c>
      <c r="W18" s="30">
        <f t="shared" si="10"/>
        <v>0</v>
      </c>
      <c r="X18" s="30">
        <f t="shared" si="11"/>
        <v>0</v>
      </c>
      <c r="Y18" s="30">
        <f t="shared" si="12"/>
        <v>0</v>
      </c>
      <c r="Z18" s="31">
        <v>12</v>
      </c>
      <c r="AA18" s="16">
        <f t="shared" si="13"/>
        <v>0</v>
      </c>
      <c r="AB18" s="28">
        <v>3.34</v>
      </c>
      <c r="AC18" s="28"/>
      <c r="AD18" s="28"/>
      <c r="AE18" s="34">
        <f t="shared" si="4"/>
        <v>3.34</v>
      </c>
      <c r="AF18" s="34">
        <f t="shared" si="5"/>
        <v>3.34</v>
      </c>
      <c r="AG18" s="35">
        <f>ROUND(IF(D18="G",((TC!$G$1/AE18)*6),IF(D18="F",((TC!$G$2/AE18)*6),"0")),2)</f>
        <v>3.75</v>
      </c>
      <c r="AH18" s="36">
        <v>3</v>
      </c>
      <c r="AI18" s="16"/>
      <c r="AJ18" s="29">
        <f t="shared" si="6"/>
        <v>1</v>
      </c>
      <c r="AK18" s="29">
        <f t="shared" si="7"/>
        <v>0</v>
      </c>
      <c r="AL18" s="24">
        <f t="shared" si="8"/>
        <v>0</v>
      </c>
      <c r="AM18" s="17"/>
      <c r="AN18" s="19"/>
      <c r="AO18" s="21"/>
    </row>
    <row r="19" spans="1:45" ht="16.5" customHeight="1" thickBot="1" x14ac:dyDescent="0.3">
      <c r="A19" s="3">
        <v>13</v>
      </c>
      <c r="B19" s="82"/>
      <c r="C19" s="83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49"/>
      <c r="O19" s="5"/>
      <c r="P19" s="5"/>
      <c r="Q19" s="5">
        <f t="shared" si="1"/>
        <v>5</v>
      </c>
      <c r="R19" s="5">
        <v>3</v>
      </c>
      <c r="S19" s="4">
        <v>5</v>
      </c>
      <c r="T19" s="26">
        <f t="shared" si="2"/>
        <v>4.88</v>
      </c>
      <c r="U19" s="27">
        <f t="shared" si="3"/>
        <v>17.88</v>
      </c>
      <c r="V19" s="12">
        <f t="shared" si="9"/>
        <v>0</v>
      </c>
      <c r="W19" s="30">
        <f t="shared" si="10"/>
        <v>0</v>
      </c>
      <c r="X19" s="30">
        <f t="shared" si="11"/>
        <v>0</v>
      </c>
      <c r="Y19" s="30">
        <f t="shared" si="12"/>
        <v>0</v>
      </c>
      <c r="Z19" s="31">
        <v>13</v>
      </c>
      <c r="AA19" s="16">
        <f t="shared" si="13"/>
        <v>0</v>
      </c>
      <c r="AB19" s="28">
        <v>2.57</v>
      </c>
      <c r="AC19" s="28"/>
      <c r="AD19" s="28"/>
      <c r="AE19" s="34">
        <f t="shared" si="4"/>
        <v>2.57</v>
      </c>
      <c r="AF19" s="34">
        <f t="shared" si="5"/>
        <v>2.57</v>
      </c>
      <c r="AG19" s="35">
        <f>ROUND(IF(D19="G",((TC!$G$1/AE19)*6),IF(D19="F",((TC!$G$2/AE19)*6),"0")),2)</f>
        <v>4.88</v>
      </c>
      <c r="AH19" s="36">
        <v>3</v>
      </c>
      <c r="AI19" s="16"/>
      <c r="AJ19" s="29">
        <f t="shared" si="6"/>
        <v>1</v>
      </c>
      <c r="AK19" s="29">
        <f t="shared" si="7"/>
        <v>0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82"/>
      <c r="C20" s="83"/>
      <c r="D20" s="32" t="s">
        <v>69</v>
      </c>
      <c r="E20" s="5"/>
      <c r="F20" s="5"/>
      <c r="G20" s="5"/>
      <c r="H20" s="5"/>
      <c r="I20" s="5"/>
      <c r="J20" s="5"/>
      <c r="K20" s="5"/>
      <c r="L20" s="5"/>
      <c r="M20" s="5"/>
      <c r="N20" s="49"/>
      <c r="O20" s="5"/>
      <c r="P20" s="5"/>
      <c r="Q20" s="5">
        <f t="shared" si="1"/>
        <v>5</v>
      </c>
      <c r="R20" s="5">
        <v>3</v>
      </c>
      <c r="S20" s="4">
        <v>5</v>
      </c>
      <c r="T20" s="26">
        <f t="shared" si="2"/>
        <v>5.6</v>
      </c>
      <c r="U20" s="27">
        <f t="shared" si="3"/>
        <v>18.600000000000001</v>
      </c>
      <c r="V20" s="12">
        <f t="shared" si="9"/>
        <v>0</v>
      </c>
      <c r="W20" s="30">
        <f t="shared" si="10"/>
        <v>0</v>
      </c>
      <c r="X20" s="30">
        <f t="shared" si="11"/>
        <v>0</v>
      </c>
      <c r="Y20" s="30">
        <f t="shared" si="12"/>
        <v>0</v>
      </c>
      <c r="Z20" s="31">
        <v>14</v>
      </c>
      <c r="AA20" s="16">
        <f t="shared" si="13"/>
        <v>0</v>
      </c>
      <c r="AB20" s="28">
        <v>3.33</v>
      </c>
      <c r="AC20" s="28">
        <v>3.32</v>
      </c>
      <c r="AD20" s="28"/>
      <c r="AE20" s="34">
        <f t="shared" si="4"/>
        <v>3.32</v>
      </c>
      <c r="AF20" s="34" t="str">
        <f t="shared" si="5"/>
        <v>X</v>
      </c>
      <c r="AG20" s="35">
        <f>ROUND(IF(D20="G",((TC!$G$1/AE20)*6),IF(D20="F",((TC!$G$2/AE20)*6),"0")),2)</f>
        <v>5.6</v>
      </c>
      <c r="AH20" s="36">
        <v>6</v>
      </c>
      <c r="AI20" s="16"/>
      <c r="AJ20" s="29">
        <f t="shared" si="6"/>
        <v>0</v>
      </c>
      <c r="AK20" s="29">
        <f t="shared" si="7"/>
        <v>1</v>
      </c>
      <c r="AL20" s="24">
        <f t="shared" si="8"/>
        <v>0</v>
      </c>
      <c r="AM20" s="17"/>
      <c r="AN20" s="19"/>
      <c r="AO20" s="21"/>
    </row>
    <row r="21" spans="1:45" ht="16.5" customHeight="1" thickBot="1" x14ac:dyDescent="0.3">
      <c r="A21" s="3">
        <v>15</v>
      </c>
      <c r="B21" s="82"/>
      <c r="C21" s="83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49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5.2</v>
      </c>
      <c r="U21" s="27">
        <f t="shared" si="3"/>
        <v>18.2</v>
      </c>
      <c r="V21" s="12">
        <f t="shared" si="9"/>
        <v>0</v>
      </c>
      <c r="W21" s="30">
        <f t="shared" si="10"/>
        <v>0</v>
      </c>
      <c r="X21" s="30">
        <f t="shared" si="11"/>
        <v>0</v>
      </c>
      <c r="Y21" s="30">
        <f t="shared" si="12"/>
        <v>0</v>
      </c>
      <c r="Z21" s="31">
        <v>15</v>
      </c>
      <c r="AA21" s="16">
        <f t="shared" si="13"/>
        <v>0</v>
      </c>
      <c r="AB21" s="28">
        <v>2.41</v>
      </c>
      <c r="AC21" s="28"/>
      <c r="AD21" s="28"/>
      <c r="AE21" s="34">
        <f t="shared" si="4"/>
        <v>2.41</v>
      </c>
      <c r="AF21" s="34">
        <f t="shared" si="5"/>
        <v>2.41</v>
      </c>
      <c r="AG21" s="35">
        <f>ROUND(IF(D21="G",((TC!$G$1/AE21)*6),IF(D21="F",((TC!$G$2/AE21)*6),"0")),2)</f>
        <v>5.2</v>
      </c>
      <c r="AH21" s="36">
        <v>3</v>
      </c>
      <c r="AI21" s="16"/>
      <c r="AJ21" s="29">
        <f t="shared" si="6"/>
        <v>1</v>
      </c>
      <c r="AK21" s="29">
        <f t="shared" si="7"/>
        <v>0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82"/>
      <c r="C22" s="83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5"/>
      <c r="N22" s="49"/>
      <c r="O22" s="5"/>
      <c r="P22" s="5"/>
      <c r="Q22" s="5">
        <f t="shared" si="1"/>
        <v>5</v>
      </c>
      <c r="R22" s="5">
        <v>3</v>
      </c>
      <c r="S22" s="4">
        <v>5</v>
      </c>
      <c r="T22" s="26">
        <f t="shared" si="2"/>
        <v>4.63</v>
      </c>
      <c r="U22" s="27">
        <f t="shared" si="3"/>
        <v>17.63</v>
      </c>
      <c r="V22" s="12">
        <f t="shared" si="9"/>
        <v>0</v>
      </c>
      <c r="W22" s="30">
        <f t="shared" si="10"/>
        <v>0</v>
      </c>
      <c r="X22" s="30">
        <f t="shared" si="11"/>
        <v>0</v>
      </c>
      <c r="Y22" s="30">
        <f t="shared" si="12"/>
        <v>0</v>
      </c>
      <c r="Z22" s="31">
        <v>16</v>
      </c>
      <c r="AA22" s="16">
        <f t="shared" si="13"/>
        <v>0</v>
      </c>
      <c r="AB22" s="28">
        <v>4.0199999999999996</v>
      </c>
      <c r="AC22" s="28">
        <v>4.07</v>
      </c>
      <c r="AD22" s="28"/>
      <c r="AE22" s="34">
        <f t="shared" si="4"/>
        <v>4.0199999999999996</v>
      </c>
      <c r="AF22" s="34" t="str">
        <f t="shared" si="5"/>
        <v>X</v>
      </c>
      <c r="AG22" s="35">
        <f>ROUND(IF(D22="G",((TC!$G$1/AE22)*6),IF(D22="F",((TC!$G$2/AE22)*6),"0")),2)</f>
        <v>4.63</v>
      </c>
      <c r="AH22" s="36">
        <v>4</v>
      </c>
      <c r="AI22" s="16"/>
      <c r="AJ22" s="29">
        <f t="shared" si="6"/>
        <v>0</v>
      </c>
      <c r="AK22" s="29">
        <f t="shared" si="7"/>
        <v>1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82"/>
      <c r="C23" s="83"/>
      <c r="D23" s="32" t="s">
        <v>68</v>
      </c>
      <c r="E23" s="5"/>
      <c r="F23" s="5"/>
      <c r="G23" s="5"/>
      <c r="H23" s="5"/>
      <c r="I23" s="5"/>
      <c r="J23" s="5"/>
      <c r="K23" s="5"/>
      <c r="L23" s="5"/>
      <c r="M23" s="5"/>
      <c r="N23" s="49"/>
      <c r="O23" s="5"/>
      <c r="P23" s="5"/>
      <c r="Q23" s="5">
        <f t="shared" si="1"/>
        <v>5</v>
      </c>
      <c r="R23" s="5">
        <v>3</v>
      </c>
      <c r="S23" s="4">
        <v>5</v>
      </c>
      <c r="T23" s="26">
        <f t="shared" si="2"/>
        <v>4.07</v>
      </c>
      <c r="U23" s="27">
        <f t="shared" si="3"/>
        <v>17.07</v>
      </c>
      <c r="V23" s="12">
        <f t="shared" si="9"/>
        <v>0</v>
      </c>
      <c r="W23" s="30">
        <f t="shared" si="10"/>
        <v>0</v>
      </c>
      <c r="X23" s="30">
        <f t="shared" si="11"/>
        <v>0</v>
      </c>
      <c r="Y23" s="30">
        <f t="shared" si="12"/>
        <v>0</v>
      </c>
      <c r="Z23" s="31">
        <v>17</v>
      </c>
      <c r="AA23" s="16">
        <f t="shared" si="13"/>
        <v>0</v>
      </c>
      <c r="AB23" s="28">
        <v>3.08</v>
      </c>
      <c r="AC23" s="28"/>
      <c r="AD23" s="28"/>
      <c r="AE23" s="34">
        <f t="shared" si="4"/>
        <v>3.08</v>
      </c>
      <c r="AF23" s="34">
        <f t="shared" si="5"/>
        <v>3.08</v>
      </c>
      <c r="AG23" s="35">
        <f>ROUND(IF(D23="G",((TC!$G$1/AE23)*6),IF(D23="F",((TC!$G$2/AE23)*6),"0")),2)</f>
        <v>4.07</v>
      </c>
      <c r="AH23" s="36">
        <v>2</v>
      </c>
      <c r="AI23" s="16"/>
      <c r="AJ23" s="29">
        <f t="shared" si="6"/>
        <v>1</v>
      </c>
      <c r="AK23" s="29">
        <f t="shared" si="7"/>
        <v>0</v>
      </c>
      <c r="AL23" s="24">
        <f t="shared" si="8"/>
        <v>0</v>
      </c>
      <c r="AM23" s="17"/>
      <c r="AN23" s="19"/>
      <c r="AO23" s="21"/>
    </row>
    <row r="24" spans="1:45" ht="16.5" customHeight="1" thickBot="1" x14ac:dyDescent="0.3">
      <c r="A24" s="3">
        <v>18</v>
      </c>
      <c r="B24" s="82"/>
      <c r="C24" s="83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5"/>
      <c r="N24" s="49"/>
      <c r="O24" s="5"/>
      <c r="P24" s="5"/>
      <c r="Q24" s="5">
        <f t="shared" si="1"/>
        <v>5</v>
      </c>
      <c r="R24" s="5">
        <v>3</v>
      </c>
      <c r="S24" s="4">
        <v>5</v>
      </c>
      <c r="T24" s="26">
        <f t="shared" si="2"/>
        <v>3.78</v>
      </c>
      <c r="U24" s="27">
        <f t="shared" si="3"/>
        <v>16.78</v>
      </c>
      <c r="V24" s="12">
        <f t="shared" si="9"/>
        <v>0</v>
      </c>
      <c r="W24" s="30">
        <f t="shared" si="10"/>
        <v>0</v>
      </c>
      <c r="X24" s="30">
        <f t="shared" si="11"/>
        <v>0</v>
      </c>
      <c r="Y24" s="30">
        <f t="shared" si="12"/>
        <v>0</v>
      </c>
      <c r="Z24" s="31">
        <v>18</v>
      </c>
      <c r="AA24" s="16">
        <f t="shared" si="13"/>
        <v>0</v>
      </c>
      <c r="AB24" s="28">
        <v>3.32</v>
      </c>
      <c r="AC24" s="28"/>
      <c r="AD24" s="28"/>
      <c r="AE24" s="34">
        <f t="shared" si="4"/>
        <v>3.32</v>
      </c>
      <c r="AF24" s="34">
        <f t="shared" si="5"/>
        <v>3.32</v>
      </c>
      <c r="AG24" s="35">
        <f>ROUND(IF(D24="G",((TC!$G$1/AE24)*6),IF(D24="F",((TC!$G$2/AE24)*6),"0")),2)</f>
        <v>3.78</v>
      </c>
      <c r="AH24" s="36">
        <v>2</v>
      </c>
      <c r="AI24" s="16"/>
      <c r="AJ24" s="29">
        <f t="shared" si="6"/>
        <v>1</v>
      </c>
      <c r="AK24" s="29">
        <f t="shared" si="7"/>
        <v>0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82"/>
      <c r="C25" s="83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49"/>
      <c r="O25" s="5"/>
      <c r="P25" s="5"/>
      <c r="Q25" s="5">
        <f t="shared" si="1"/>
        <v>5</v>
      </c>
      <c r="R25" s="5">
        <v>2</v>
      </c>
      <c r="S25" s="4">
        <v>5</v>
      </c>
      <c r="T25" s="26">
        <f t="shared" si="2"/>
        <v>5.12</v>
      </c>
      <c r="U25" s="27">
        <f t="shared" si="3"/>
        <v>17.12</v>
      </c>
      <c r="V25" s="12">
        <f t="shared" si="9"/>
        <v>0</v>
      </c>
      <c r="W25" s="30">
        <f t="shared" si="10"/>
        <v>0</v>
      </c>
      <c r="X25" s="30">
        <f t="shared" si="11"/>
        <v>0</v>
      </c>
      <c r="Y25" s="30">
        <f t="shared" si="12"/>
        <v>0</v>
      </c>
      <c r="Z25" s="31">
        <v>19</v>
      </c>
      <c r="AA25" s="16">
        <f t="shared" si="13"/>
        <v>0</v>
      </c>
      <c r="AB25" s="28">
        <v>10</v>
      </c>
      <c r="AC25" s="28">
        <v>2.4500000000000002</v>
      </c>
      <c r="AD25" s="28"/>
      <c r="AE25" s="34">
        <f t="shared" si="4"/>
        <v>2.4500000000000002</v>
      </c>
      <c r="AF25" s="34">
        <f t="shared" si="5"/>
        <v>2.4500000000000002</v>
      </c>
      <c r="AG25" s="35">
        <f>ROUND(IF(D25="G",((TC!$G$1/AE25)*6),IF(D25="F",((TC!$G$2/AE25)*6),"0")),2)</f>
        <v>5.12</v>
      </c>
      <c r="AH25" s="36">
        <v>3</v>
      </c>
      <c r="AI25" s="16"/>
      <c r="AJ25" s="29">
        <f t="shared" si="6"/>
        <v>1</v>
      </c>
      <c r="AK25" s="29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82"/>
      <c r="C26" s="83"/>
      <c r="D26" s="32" t="s">
        <v>69</v>
      </c>
      <c r="E26" s="5"/>
      <c r="F26" s="5"/>
      <c r="G26" s="5"/>
      <c r="H26" s="5"/>
      <c r="I26" s="5"/>
      <c r="J26" s="5"/>
      <c r="K26" s="5"/>
      <c r="L26" s="5"/>
      <c r="M26" s="5"/>
      <c r="N26" s="49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4.3899999999999997</v>
      </c>
      <c r="U26" s="27">
        <f t="shared" si="3"/>
        <v>17.39</v>
      </c>
      <c r="V26" s="12">
        <f t="shared" si="9"/>
        <v>0</v>
      </c>
      <c r="W26" s="30">
        <f t="shared" si="10"/>
        <v>0</v>
      </c>
      <c r="X26" s="30">
        <f t="shared" si="11"/>
        <v>0</v>
      </c>
      <c r="Y26" s="30">
        <f t="shared" si="12"/>
        <v>0</v>
      </c>
      <c r="Z26" s="31">
        <v>20</v>
      </c>
      <c r="AA26" s="16">
        <f t="shared" si="13"/>
        <v>0</v>
      </c>
      <c r="AB26" s="28">
        <v>4.3600000000000003</v>
      </c>
      <c r="AC26" s="28">
        <v>4.24</v>
      </c>
      <c r="AD26" s="28"/>
      <c r="AE26" s="34">
        <f t="shared" si="4"/>
        <v>4.24</v>
      </c>
      <c r="AF26" s="34" t="str">
        <f t="shared" si="5"/>
        <v>X</v>
      </c>
      <c r="AG26" s="35">
        <f>ROUND(IF(D26="G",((TC!$G$1/AE26)*6),IF(D26="F",((TC!$G$2/AE26)*6),"0")),2)</f>
        <v>4.3899999999999997</v>
      </c>
      <c r="AH26" s="36">
        <v>4</v>
      </c>
      <c r="AI26" s="16"/>
      <c r="AJ26" s="29">
        <f t="shared" si="6"/>
        <v>0</v>
      </c>
      <c r="AK26" s="29">
        <f t="shared" si="7"/>
        <v>1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82"/>
      <c r="C27" s="83"/>
      <c r="D27" s="32" t="s">
        <v>68</v>
      </c>
      <c r="E27" s="5"/>
      <c r="F27" s="5"/>
      <c r="G27" s="5"/>
      <c r="H27" s="5"/>
      <c r="I27" s="5"/>
      <c r="J27" s="5"/>
      <c r="K27" s="5"/>
      <c r="L27" s="5"/>
      <c r="M27" s="5"/>
      <c r="N27" s="49"/>
      <c r="O27" s="5"/>
      <c r="P27" s="5"/>
      <c r="Q27" s="5">
        <f t="shared" si="1"/>
        <v>5</v>
      </c>
      <c r="R27" s="5">
        <v>3</v>
      </c>
      <c r="S27" s="4">
        <v>5</v>
      </c>
      <c r="T27" s="26">
        <f t="shared" si="2"/>
        <v>3.92</v>
      </c>
      <c r="U27" s="27">
        <f t="shared" si="3"/>
        <v>16.920000000000002</v>
      </c>
      <c r="V27" s="12">
        <f t="shared" si="9"/>
        <v>0</v>
      </c>
      <c r="W27" s="30">
        <f t="shared" si="10"/>
        <v>0</v>
      </c>
      <c r="X27" s="30">
        <f t="shared" si="11"/>
        <v>0</v>
      </c>
      <c r="Y27" s="30">
        <f t="shared" si="12"/>
        <v>0</v>
      </c>
      <c r="Z27" s="31">
        <v>21</v>
      </c>
      <c r="AA27" s="16">
        <f t="shared" si="13"/>
        <v>0</v>
      </c>
      <c r="AB27" s="28">
        <v>3.2</v>
      </c>
      <c r="AC27" s="28"/>
      <c r="AD27" s="28"/>
      <c r="AE27" s="34">
        <f t="shared" si="4"/>
        <v>3.2</v>
      </c>
      <c r="AF27" s="34">
        <f t="shared" si="5"/>
        <v>3.2</v>
      </c>
      <c r="AG27" s="35">
        <f>ROUND(IF(D27="G",((TC!$G$1/AE27)*6),IF(D27="F",((TC!$G$2/AE27)*6),"0")),2)</f>
        <v>3.92</v>
      </c>
      <c r="AH27" s="36">
        <v>3</v>
      </c>
      <c r="AI27" s="16"/>
      <c r="AJ27" s="29">
        <f t="shared" si="6"/>
        <v>1</v>
      </c>
      <c r="AK27" s="29">
        <f t="shared" si="7"/>
        <v>0</v>
      </c>
      <c r="AL27" s="24">
        <f t="shared" si="8"/>
        <v>0</v>
      </c>
      <c r="AM27" s="17"/>
      <c r="AN27" s="19"/>
      <c r="AO27" s="21"/>
    </row>
    <row r="28" spans="1:45" ht="16.5" customHeight="1" thickBot="1" x14ac:dyDescent="0.3">
      <c r="A28" s="3">
        <v>22</v>
      </c>
      <c r="B28" s="82"/>
      <c r="C28" s="83"/>
      <c r="D28" s="32" t="s">
        <v>68</v>
      </c>
      <c r="E28" s="5"/>
      <c r="F28" s="5"/>
      <c r="G28" s="5"/>
      <c r="H28" s="5"/>
      <c r="I28" s="5"/>
      <c r="J28" s="5"/>
      <c r="K28" s="5"/>
      <c r="L28" s="5"/>
      <c r="M28" s="5"/>
      <c r="N28" s="49"/>
      <c r="O28" s="5"/>
      <c r="P28" s="5"/>
      <c r="Q28" s="5">
        <f t="shared" si="1"/>
        <v>5</v>
      </c>
      <c r="R28" s="5">
        <v>3</v>
      </c>
      <c r="S28" s="4">
        <v>5</v>
      </c>
      <c r="T28" s="26">
        <f t="shared" si="2"/>
        <v>5.25</v>
      </c>
      <c r="U28" s="27">
        <f t="shared" si="3"/>
        <v>18.25</v>
      </c>
      <c r="V28" s="12">
        <f t="shared" si="9"/>
        <v>0</v>
      </c>
      <c r="W28" s="30">
        <f t="shared" si="10"/>
        <v>0</v>
      </c>
      <c r="X28" s="30">
        <f t="shared" si="11"/>
        <v>0</v>
      </c>
      <c r="Y28" s="30">
        <f t="shared" si="12"/>
        <v>0</v>
      </c>
      <c r="Z28" s="31">
        <v>22</v>
      </c>
      <c r="AA28" s="16">
        <f t="shared" si="13"/>
        <v>0</v>
      </c>
      <c r="AB28" s="28">
        <v>2.39</v>
      </c>
      <c r="AC28" s="28"/>
      <c r="AD28" s="28"/>
      <c r="AE28" s="34">
        <f t="shared" si="4"/>
        <v>2.39</v>
      </c>
      <c r="AF28" s="34">
        <f t="shared" si="5"/>
        <v>2.39</v>
      </c>
      <c r="AG28" s="35">
        <f>ROUND(IF(D28="G",((TC!$G$1/AE28)*6),IF(D28="F",((TC!$G$2/AE28)*6),"0")),2)</f>
        <v>5.25</v>
      </c>
      <c r="AH28" s="36">
        <v>3</v>
      </c>
      <c r="AI28" s="16"/>
      <c r="AJ28" s="29">
        <f t="shared" si="6"/>
        <v>1</v>
      </c>
      <c r="AK28" s="29">
        <f t="shared" si="7"/>
        <v>0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82"/>
      <c r="C29" s="83"/>
      <c r="D29" s="32" t="s">
        <v>69</v>
      </c>
      <c r="E29" s="5"/>
      <c r="F29" s="5"/>
      <c r="G29" s="5"/>
      <c r="H29" s="5"/>
      <c r="I29" s="5"/>
      <c r="J29" s="5"/>
      <c r="K29" s="5"/>
      <c r="L29" s="5"/>
      <c r="M29" s="5"/>
      <c r="N29" s="49"/>
      <c r="O29" s="5"/>
      <c r="P29" s="5"/>
      <c r="Q29" s="5">
        <f t="shared" si="1"/>
        <v>5</v>
      </c>
      <c r="R29" s="5">
        <v>2</v>
      </c>
      <c r="S29" s="4">
        <v>5</v>
      </c>
      <c r="T29" s="26">
        <f t="shared" si="2"/>
        <v>5.69</v>
      </c>
      <c r="U29" s="27">
        <f t="shared" si="3"/>
        <v>17.690000000000001</v>
      </c>
      <c r="V29" s="12">
        <f t="shared" si="9"/>
        <v>0</v>
      </c>
      <c r="W29" s="30">
        <f t="shared" si="10"/>
        <v>0</v>
      </c>
      <c r="X29" s="30">
        <f t="shared" si="11"/>
        <v>0</v>
      </c>
      <c r="Y29" s="30">
        <f t="shared" si="12"/>
        <v>0</v>
      </c>
      <c r="Z29" s="31">
        <v>23</v>
      </c>
      <c r="AA29" s="16">
        <f t="shared" si="13"/>
        <v>0</v>
      </c>
      <c r="AB29" s="28">
        <v>3.3</v>
      </c>
      <c r="AC29" s="28">
        <v>3.27</v>
      </c>
      <c r="AD29" s="28"/>
      <c r="AE29" s="34">
        <f t="shared" si="4"/>
        <v>3.27</v>
      </c>
      <c r="AF29" s="34" t="str">
        <f t="shared" si="5"/>
        <v>X</v>
      </c>
      <c r="AG29" s="35">
        <f>ROUND(IF(D29="G",((TC!$G$1/AE29)*6),IF(D29="F",((TC!$G$2/AE29)*6),"0")),2)</f>
        <v>5.69</v>
      </c>
      <c r="AH29" s="36">
        <v>7</v>
      </c>
      <c r="AI29" s="16"/>
      <c r="AJ29" s="29">
        <f t="shared" si="6"/>
        <v>0</v>
      </c>
      <c r="AK29" s="29">
        <f t="shared" si="7"/>
        <v>0</v>
      </c>
      <c r="AL29" s="24">
        <f t="shared" si="8"/>
        <v>1</v>
      </c>
      <c r="AM29" s="17"/>
      <c r="AN29" s="19"/>
      <c r="AO29" s="21"/>
    </row>
    <row r="30" spans="1:45" ht="16.5" customHeight="1" thickBot="1" x14ac:dyDescent="0.3">
      <c r="A30" s="3">
        <v>24</v>
      </c>
      <c r="B30" s="82"/>
      <c r="C30" s="83"/>
      <c r="D30" s="32" t="s">
        <v>69</v>
      </c>
      <c r="E30" s="5"/>
      <c r="F30" s="5"/>
      <c r="G30" s="5"/>
      <c r="H30" s="5"/>
      <c r="I30" s="5"/>
      <c r="J30" s="5"/>
      <c r="K30" s="5"/>
      <c r="L30" s="5"/>
      <c r="M30" s="5"/>
      <c r="N30" s="49"/>
      <c r="O30" s="5"/>
      <c r="P30" s="5"/>
      <c r="Q30" s="5">
        <f t="shared" si="1"/>
        <v>5</v>
      </c>
      <c r="R30" s="5">
        <v>2</v>
      </c>
      <c r="S30" s="4">
        <v>5</v>
      </c>
      <c r="T30" s="26">
        <f t="shared" si="2"/>
        <v>4.3</v>
      </c>
      <c r="U30" s="27">
        <f t="shared" si="3"/>
        <v>16.3</v>
      </c>
      <c r="V30" s="12">
        <f t="shared" si="9"/>
        <v>0</v>
      </c>
      <c r="W30" s="30">
        <f t="shared" si="10"/>
        <v>0</v>
      </c>
      <c r="X30" s="30">
        <f t="shared" si="11"/>
        <v>0</v>
      </c>
      <c r="Y30" s="30">
        <f t="shared" si="12"/>
        <v>0</v>
      </c>
      <c r="Z30" s="31">
        <v>24</v>
      </c>
      <c r="AA30" s="16">
        <f t="shared" si="13"/>
        <v>0</v>
      </c>
      <c r="AB30" s="28">
        <v>5.34</v>
      </c>
      <c r="AC30" s="28">
        <v>4.33</v>
      </c>
      <c r="AD30" s="28"/>
      <c r="AE30" s="34">
        <f t="shared" si="4"/>
        <v>4.33</v>
      </c>
      <c r="AF30" s="34" t="str">
        <f t="shared" si="5"/>
        <v>X</v>
      </c>
      <c r="AG30" s="35">
        <f>ROUND(IF(D30="G",((TC!$G$1/AE30)*6),IF(D30="F",((TC!$G$2/AE30)*6),"0")),2)</f>
        <v>4.3</v>
      </c>
      <c r="AH30" s="36">
        <v>4</v>
      </c>
      <c r="AI30" s="16"/>
      <c r="AJ30" s="29">
        <f t="shared" si="6"/>
        <v>0</v>
      </c>
      <c r="AK30" s="29">
        <f t="shared" si="7"/>
        <v>1</v>
      </c>
      <c r="AL30" s="24">
        <f t="shared" si="8"/>
        <v>0</v>
      </c>
      <c r="AM30" s="17"/>
      <c r="AN30" s="19"/>
      <c r="AO30" s="21"/>
    </row>
    <row r="31" spans="1:45" ht="16.5" customHeight="1" thickBot="1" x14ac:dyDescent="0.3">
      <c r="A31" s="3">
        <v>25</v>
      </c>
      <c r="B31" s="82"/>
      <c r="C31" s="83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5"/>
      <c r="N31" s="49"/>
      <c r="O31" s="5"/>
      <c r="P31" s="5"/>
      <c r="Q31" s="5">
        <f t="shared" si="1"/>
        <v>5</v>
      </c>
      <c r="R31" s="5">
        <v>3</v>
      </c>
      <c r="S31" s="4">
        <v>5</v>
      </c>
      <c r="T31" s="26">
        <f t="shared" si="2"/>
        <v>5.48</v>
      </c>
      <c r="U31" s="27">
        <f t="shared" si="3"/>
        <v>18.48</v>
      </c>
      <c r="V31" s="12">
        <f t="shared" si="9"/>
        <v>0</v>
      </c>
      <c r="W31" s="30">
        <f t="shared" si="10"/>
        <v>0</v>
      </c>
      <c r="X31" s="30">
        <f t="shared" si="11"/>
        <v>0</v>
      </c>
      <c r="Y31" s="30">
        <f t="shared" si="12"/>
        <v>0</v>
      </c>
      <c r="Z31" s="31">
        <v>25</v>
      </c>
      <c r="AA31" s="16">
        <f t="shared" si="13"/>
        <v>0</v>
      </c>
      <c r="AB31" s="28">
        <v>2.29</v>
      </c>
      <c r="AC31" s="28"/>
      <c r="AD31" s="28"/>
      <c r="AE31" s="34">
        <f t="shared" si="4"/>
        <v>2.29</v>
      </c>
      <c r="AF31" s="34">
        <f t="shared" si="5"/>
        <v>2.29</v>
      </c>
      <c r="AG31" s="35">
        <f>ROUND(IF(D31="G",((TC!$G$1/AE31)*6),IF(D31="F",((TC!$G$2/AE31)*6),"0")),2)</f>
        <v>5.48</v>
      </c>
      <c r="AH31" s="36">
        <v>3</v>
      </c>
      <c r="AI31" s="16"/>
      <c r="AJ31" s="29">
        <f t="shared" si="6"/>
        <v>1</v>
      </c>
      <c r="AK31" s="29">
        <f t="shared" si="7"/>
        <v>0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82"/>
      <c r="C32" s="83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49"/>
      <c r="O32" s="5"/>
      <c r="P32" s="5"/>
      <c r="Q32" s="5">
        <f t="shared" si="1"/>
        <v>5</v>
      </c>
      <c r="R32" s="5">
        <v>3</v>
      </c>
      <c r="S32" s="4">
        <v>5</v>
      </c>
      <c r="T32" s="26">
        <f t="shared" si="2"/>
        <v>4.9000000000000004</v>
      </c>
      <c r="U32" s="27">
        <f t="shared" si="3"/>
        <v>17.899999999999999</v>
      </c>
      <c r="V32" s="12">
        <f t="shared" si="9"/>
        <v>0</v>
      </c>
      <c r="W32" s="30">
        <f t="shared" si="10"/>
        <v>0</v>
      </c>
      <c r="X32" s="30">
        <f t="shared" si="11"/>
        <v>0</v>
      </c>
      <c r="Y32" s="30">
        <f t="shared" si="12"/>
        <v>0</v>
      </c>
      <c r="Z32" s="31">
        <v>26</v>
      </c>
      <c r="AA32" s="16">
        <f t="shared" si="13"/>
        <v>0</v>
      </c>
      <c r="AB32" s="28">
        <v>2.56</v>
      </c>
      <c r="AC32" s="28"/>
      <c r="AD32" s="28"/>
      <c r="AE32" s="34">
        <f t="shared" si="4"/>
        <v>2.56</v>
      </c>
      <c r="AF32" s="34">
        <f t="shared" si="5"/>
        <v>2.56</v>
      </c>
      <c r="AG32" s="35">
        <f>ROUND(IF(D32="G",((TC!$G$1/AE32)*6),IF(D32="F",((TC!$G$2/AE32)*6),"0")),2)</f>
        <v>4.9000000000000004</v>
      </c>
      <c r="AH32" s="36">
        <v>3</v>
      </c>
      <c r="AI32" s="16"/>
      <c r="AJ32" s="29">
        <f t="shared" si="6"/>
        <v>1</v>
      </c>
      <c r="AK32" s="29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82"/>
      <c r="C33" s="83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5"/>
      <c r="N33" s="49"/>
      <c r="O33" s="5"/>
      <c r="P33" s="5"/>
      <c r="Q33" s="5">
        <f t="shared" si="1"/>
        <v>5</v>
      </c>
      <c r="R33" s="5"/>
      <c r="S33" s="4">
        <v>5</v>
      </c>
      <c r="T33" s="26">
        <f t="shared" si="2"/>
        <v>5.23</v>
      </c>
      <c r="U33" s="27">
        <f t="shared" si="3"/>
        <v>15.23</v>
      </c>
      <c r="V33" s="12">
        <f t="shared" si="9"/>
        <v>0</v>
      </c>
      <c r="W33" s="30">
        <f t="shared" si="10"/>
        <v>0</v>
      </c>
      <c r="X33" s="30">
        <f t="shared" si="11"/>
        <v>0</v>
      </c>
      <c r="Y33" s="30">
        <f t="shared" si="12"/>
        <v>0</v>
      </c>
      <c r="Z33" s="31">
        <v>27</v>
      </c>
      <c r="AA33" s="16">
        <f t="shared" si="13"/>
        <v>0</v>
      </c>
      <c r="AB33" s="28">
        <v>2.4</v>
      </c>
      <c r="AC33" s="28"/>
      <c r="AD33" s="28"/>
      <c r="AE33" s="34">
        <f t="shared" si="4"/>
        <v>2.4</v>
      </c>
      <c r="AF33" s="34">
        <f t="shared" si="5"/>
        <v>2.4</v>
      </c>
      <c r="AG33" s="35">
        <f>ROUND(IF(D33="G",((TC!$G$1/AE33)*6),IF(D33="F",((TC!$G$2/AE33)*6),"0")),2)</f>
        <v>5.23</v>
      </c>
      <c r="AH33" s="36">
        <v>3</v>
      </c>
      <c r="AI33" s="16"/>
      <c r="AJ33" s="29">
        <f t="shared" si="6"/>
        <v>1</v>
      </c>
      <c r="AK33" s="29">
        <f t="shared" si="7"/>
        <v>0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82"/>
      <c r="C34" s="83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5"/>
      <c r="N34" s="49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5.04</v>
      </c>
      <c r="U34" s="27">
        <f t="shared" si="3"/>
        <v>18.04</v>
      </c>
      <c r="V34" s="12">
        <f t="shared" si="9"/>
        <v>0</v>
      </c>
      <c r="W34" s="30">
        <f t="shared" si="10"/>
        <v>0</v>
      </c>
      <c r="X34" s="30">
        <f t="shared" si="11"/>
        <v>0</v>
      </c>
      <c r="Y34" s="30">
        <f t="shared" si="12"/>
        <v>0</v>
      </c>
      <c r="Z34" s="31">
        <v>28</v>
      </c>
      <c r="AA34" s="16">
        <f t="shared" si="13"/>
        <v>0</v>
      </c>
      <c r="AB34" s="28">
        <v>2.4900000000000002</v>
      </c>
      <c r="AC34" s="28"/>
      <c r="AD34" s="28"/>
      <c r="AE34" s="34">
        <f t="shared" si="4"/>
        <v>2.4900000000000002</v>
      </c>
      <c r="AF34" s="34">
        <f t="shared" si="5"/>
        <v>2.4900000000000002</v>
      </c>
      <c r="AG34" s="35">
        <f>ROUND(IF(D34="G",((TC!$G$1/AE34)*6),IF(D34="F",((TC!$G$2/AE34)*6),"0")),2)</f>
        <v>5.04</v>
      </c>
      <c r="AH34" s="36">
        <v>3</v>
      </c>
      <c r="AI34" s="16"/>
      <c r="AJ34" s="29">
        <f t="shared" si="6"/>
        <v>1</v>
      </c>
      <c r="AK34" s="29">
        <f t="shared" si="7"/>
        <v>0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82"/>
      <c r="C35" s="83"/>
      <c r="D35" s="32" t="s">
        <v>68</v>
      </c>
      <c r="E35" s="5"/>
      <c r="F35" s="5"/>
      <c r="G35" s="5"/>
      <c r="H35" s="5"/>
      <c r="I35" s="5"/>
      <c r="J35" s="5"/>
      <c r="K35" s="5"/>
      <c r="L35" s="5"/>
      <c r="M35" s="5"/>
      <c r="N35" s="49"/>
      <c r="O35" s="5"/>
      <c r="P35" s="5"/>
      <c r="Q35" s="5">
        <f t="shared" si="1"/>
        <v>5</v>
      </c>
      <c r="R35" s="5"/>
      <c r="S35" s="4">
        <v>5</v>
      </c>
      <c r="T35" s="26">
        <f t="shared" si="2"/>
        <v>5.18</v>
      </c>
      <c r="U35" s="27">
        <f t="shared" si="3"/>
        <v>15.18</v>
      </c>
      <c r="V35" s="12">
        <f t="shared" si="9"/>
        <v>0</v>
      </c>
      <c r="W35" s="30">
        <f t="shared" si="10"/>
        <v>0</v>
      </c>
      <c r="X35" s="30">
        <f t="shared" si="11"/>
        <v>0</v>
      </c>
      <c r="Y35" s="30">
        <f t="shared" si="12"/>
        <v>0</v>
      </c>
      <c r="Z35" s="31">
        <v>29</v>
      </c>
      <c r="AA35" s="16">
        <f t="shared" si="13"/>
        <v>0</v>
      </c>
      <c r="AB35" s="28">
        <v>2.5</v>
      </c>
      <c r="AC35" s="28">
        <v>2.42</v>
      </c>
      <c r="AD35" s="28"/>
      <c r="AE35" s="34">
        <f t="shared" si="4"/>
        <v>2.42</v>
      </c>
      <c r="AF35" s="34">
        <f t="shared" si="5"/>
        <v>2.42</v>
      </c>
      <c r="AG35" s="35">
        <f>ROUND(IF(D35="G",((TC!$G$1/AE35)*6),IF(D35="F",((TC!$G$2/AE35)*6),"0")),2)</f>
        <v>5.18</v>
      </c>
      <c r="AH35" s="36">
        <v>3</v>
      </c>
      <c r="AI35" s="16"/>
      <c r="AJ35" s="29">
        <f t="shared" si="6"/>
        <v>1</v>
      </c>
      <c r="AK35" s="29">
        <f t="shared" si="7"/>
        <v>0</v>
      </c>
      <c r="AL35" s="24">
        <f t="shared" si="8"/>
        <v>0</v>
      </c>
      <c r="AM35" s="17"/>
      <c r="AN35" s="19"/>
      <c r="AO35" s="21"/>
    </row>
    <row r="36" spans="1:41" ht="16.5" customHeight="1" thickBot="1" x14ac:dyDescent="0.3">
      <c r="A36" s="3">
        <v>30</v>
      </c>
      <c r="B36" s="82"/>
      <c r="C36" s="83"/>
      <c r="D36" s="32" t="s">
        <v>69</v>
      </c>
      <c r="E36" s="5"/>
      <c r="F36" s="5"/>
      <c r="G36" s="5"/>
      <c r="H36" s="5"/>
      <c r="I36" s="5"/>
      <c r="J36" s="5"/>
      <c r="K36" s="5"/>
      <c r="L36" s="5"/>
      <c r="M36" s="5"/>
      <c r="N36" s="49"/>
      <c r="O36" s="5"/>
      <c r="P36" s="5"/>
      <c r="Q36" s="5">
        <f t="shared" si="1"/>
        <v>5</v>
      </c>
      <c r="R36" s="5">
        <v>3</v>
      </c>
      <c r="S36" s="4">
        <v>5</v>
      </c>
      <c r="T36" s="26">
        <f t="shared" si="2"/>
        <v>5.94</v>
      </c>
      <c r="U36" s="27">
        <f t="shared" si="3"/>
        <v>18.940000000000001</v>
      </c>
      <c r="V36" s="12">
        <f t="shared" si="9"/>
        <v>0</v>
      </c>
      <c r="W36" s="30">
        <f t="shared" si="10"/>
        <v>0</v>
      </c>
      <c r="X36" s="30">
        <f t="shared" si="11"/>
        <v>0</v>
      </c>
      <c r="Y36" s="30">
        <f t="shared" si="12"/>
        <v>0</v>
      </c>
      <c r="Z36" s="31">
        <v>30</v>
      </c>
      <c r="AA36" s="16">
        <f t="shared" si="13"/>
        <v>0</v>
      </c>
      <c r="AB36" s="28">
        <v>3.21</v>
      </c>
      <c r="AC36" s="28">
        <v>3.13</v>
      </c>
      <c r="AD36" s="28"/>
      <c r="AE36" s="34">
        <f t="shared" si="4"/>
        <v>3.13</v>
      </c>
      <c r="AF36" s="34" t="str">
        <f t="shared" si="5"/>
        <v>X</v>
      </c>
      <c r="AG36" s="35">
        <f>ROUND(IF(D36="G",((TC!$G$1/AE36)*6),IF(D36="F",((TC!$G$2/AE36)*6),"0")),2)</f>
        <v>5.94</v>
      </c>
      <c r="AH36" s="36">
        <v>7</v>
      </c>
      <c r="AI36" s="16"/>
      <c r="AJ36" s="29">
        <f t="shared" si="6"/>
        <v>0</v>
      </c>
      <c r="AK36" s="29">
        <f t="shared" si="7"/>
        <v>0</v>
      </c>
      <c r="AL36" s="24">
        <f t="shared" si="8"/>
        <v>1</v>
      </c>
      <c r="AM36" s="17"/>
      <c r="AN36" s="19"/>
      <c r="AO36" s="21"/>
    </row>
    <row r="37" spans="1:41" ht="16.5" customHeight="1" thickBot="1" x14ac:dyDescent="0.3">
      <c r="A37" s="3">
        <v>31</v>
      </c>
      <c r="B37" s="82"/>
      <c r="C37" s="83"/>
      <c r="D37" s="32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26"/>
      <c r="U37" s="27"/>
      <c r="V37" s="12">
        <f t="shared" si="9"/>
        <v>0</v>
      </c>
      <c r="W37" s="30">
        <f t="shared" si="10"/>
        <v>0</v>
      </c>
      <c r="X37" s="30">
        <f t="shared" si="11"/>
        <v>0</v>
      </c>
      <c r="Y37" s="30">
        <f t="shared" si="12"/>
        <v>0</v>
      </c>
      <c r="Z37" s="31">
        <v>31</v>
      </c>
      <c r="AA37" s="16">
        <f t="shared" si="13"/>
        <v>0</v>
      </c>
      <c r="AB37" s="28"/>
      <c r="AC37" s="28"/>
      <c r="AD37" s="28"/>
      <c r="AE37" s="34">
        <f t="shared" si="4"/>
        <v>0</v>
      </c>
      <c r="AF37" s="34"/>
      <c r="AG37" s="35">
        <f>ROUND(IF(D37="G",((TC!$G$1/AE37)*6),IF(D37="F",((TC!$G$2/AE37)*6),"0")),2)</f>
        <v>0</v>
      </c>
      <c r="AH37" s="36"/>
      <c r="AI37" s="16"/>
      <c r="AJ37" s="29">
        <f t="shared" si="6"/>
        <v>1</v>
      </c>
      <c r="AK37" s="29">
        <f t="shared" si="7"/>
        <v>0</v>
      </c>
      <c r="AL37" s="24">
        <f t="shared" si="8"/>
        <v>0</v>
      </c>
    </row>
    <row r="38" spans="1:41" ht="16.5" customHeight="1" thickBot="1" x14ac:dyDescent="0.3">
      <c r="A38" s="3">
        <v>32</v>
      </c>
      <c r="B38" s="82"/>
      <c r="C38" s="83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30">
        <f t="shared" si="10"/>
        <v>0</v>
      </c>
      <c r="X38" s="30">
        <f t="shared" si="11"/>
        <v>0</v>
      </c>
      <c r="Y38" s="30">
        <f t="shared" si="12"/>
        <v>0</v>
      </c>
      <c r="Z38" s="31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J38" s="29">
        <f t="shared" si="6"/>
        <v>1</v>
      </c>
      <c r="AK38" s="29">
        <f t="shared" si="7"/>
        <v>0</v>
      </c>
      <c r="AL38" s="24">
        <f t="shared" si="8"/>
        <v>0</v>
      </c>
    </row>
    <row r="39" spans="1:41" ht="16.5" customHeight="1" thickBot="1" x14ac:dyDescent="0.3">
      <c r="A39" s="3">
        <v>33</v>
      </c>
      <c r="B39" s="82"/>
      <c r="C39" s="83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30">
        <f t="shared" si="10"/>
        <v>0</v>
      </c>
      <c r="X39" s="30">
        <f t="shared" si="11"/>
        <v>0</v>
      </c>
      <c r="Y39" s="30">
        <f t="shared" si="12"/>
        <v>0</v>
      </c>
      <c r="Z39" s="31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J39" s="29">
        <f t="shared" si="6"/>
        <v>1</v>
      </c>
      <c r="AK39" s="29">
        <f t="shared" si="7"/>
        <v>0</v>
      </c>
      <c r="AL39" s="24">
        <f t="shared" si="8"/>
        <v>0</v>
      </c>
    </row>
    <row r="40" spans="1:41" ht="16.5" customHeight="1" thickBot="1" x14ac:dyDescent="0.3">
      <c r="A40" s="3">
        <v>34</v>
      </c>
      <c r="B40" s="82"/>
      <c r="C40" s="83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30">
        <f t="shared" si="10"/>
        <v>0</v>
      </c>
      <c r="X40" s="30">
        <f t="shared" si="11"/>
        <v>0</v>
      </c>
      <c r="Y40" s="30">
        <f t="shared" si="12"/>
        <v>0</v>
      </c>
      <c r="Z40" s="31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L40" s="24"/>
    </row>
    <row r="41" spans="1:41" ht="16.5" customHeight="1" thickBot="1" x14ac:dyDescent="0.3">
      <c r="A41" s="3">
        <v>35</v>
      </c>
      <c r="B41" s="82"/>
      <c r="C41" s="83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30">
        <f t="shared" si="10"/>
        <v>0</v>
      </c>
      <c r="X41" s="30">
        <f t="shared" si="11"/>
        <v>0</v>
      </c>
      <c r="Y41" s="30">
        <f t="shared" si="12"/>
        <v>0</v>
      </c>
      <c r="Z41" s="31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82"/>
      <c r="C42" s="83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30">
        <f t="shared" si="10"/>
        <v>0</v>
      </c>
      <c r="X42" s="30">
        <f t="shared" si="11"/>
        <v>0</v>
      </c>
      <c r="Y42" s="30">
        <f t="shared" si="12"/>
        <v>0</v>
      </c>
      <c r="Z42" s="31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82"/>
      <c r="C43" s="83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30">
        <f t="shared" si="10"/>
        <v>0</v>
      </c>
      <c r="X43" s="30">
        <f t="shared" si="11"/>
        <v>0</v>
      </c>
      <c r="Y43" s="30">
        <f t="shared" si="12"/>
        <v>0</v>
      </c>
      <c r="Z43" s="31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82"/>
      <c r="C44" s="83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30">
        <f t="shared" si="10"/>
        <v>0</v>
      </c>
      <c r="X44" s="30">
        <f t="shared" si="11"/>
        <v>0</v>
      </c>
      <c r="Y44" s="30">
        <f t="shared" si="12"/>
        <v>0</v>
      </c>
      <c r="Z44" s="31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82"/>
      <c r="C45" s="83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30">
        <f t="shared" si="10"/>
        <v>0</v>
      </c>
      <c r="X45" s="30">
        <f t="shared" si="11"/>
        <v>0</v>
      </c>
      <c r="Y45" s="30">
        <f t="shared" si="12"/>
        <v>0</v>
      </c>
      <c r="Z45" s="31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82"/>
      <c r="C46" s="83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30">
        <f t="shared" si="10"/>
        <v>0</v>
      </c>
      <c r="X46" s="30">
        <f t="shared" si="11"/>
        <v>0</v>
      </c>
      <c r="Y46" s="30">
        <f t="shared" si="12"/>
        <v>0</v>
      </c>
      <c r="Z46" s="31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 xr:uid="{00000000-0009-0000-0000-000000000000}"/>
  <mergeCells count="79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2:C12"/>
    <mergeCell ref="B13:C13"/>
    <mergeCell ref="B14:C14"/>
    <mergeCell ref="B15:C15"/>
    <mergeCell ref="B16:C16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</mergeCells>
  <conditionalFormatting sqref="AN7:AN3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{21151604-B40B-476F-B67A-2B9D21F618EB}</x14:id>
        </ext>
      </extLst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20" priority="12">
      <formula>D7="D"</formula>
    </cfRule>
  </conditionalFormatting>
  <conditionalFormatting sqref="R7:R46">
    <cfRule type="expression" dxfId="19" priority="11">
      <formula>D7="D"</formula>
    </cfRule>
  </conditionalFormatting>
  <conditionalFormatting sqref="S7:S46">
    <cfRule type="expression" dxfId="18" priority="10">
      <formula>D7="D"</formula>
    </cfRule>
  </conditionalFormatting>
  <conditionalFormatting sqref="T7:T46">
    <cfRule type="expression" dxfId="17" priority="9">
      <formula>D7="D"</formula>
    </cfRule>
  </conditionalFormatting>
  <conditionalFormatting sqref="U7:U46">
    <cfRule type="expression" dxfId="16" priority="8">
      <formula>D7="D"</formula>
    </cfRule>
  </conditionalFormatting>
  <conditionalFormatting sqref="U7:U3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 xr:uid="{00000000-0002-0000-0000-000000000000}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151604-B40B-476F-B67A-2B9D21F618E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B36" sqref="B36:C46"/>
      <selection pane="topRight" activeCell="B36" sqref="B36:C46"/>
      <selection pane="bottomLeft" activeCell="B36" sqref="B36:C46"/>
      <selection pane="bottomRight" activeCell="AG7" sqref="AG7:AG46"/>
    </sheetView>
  </sheetViews>
  <sheetFormatPr baseColWidth="10" defaultColWidth="11.42578125" defaultRowHeight="15" x14ac:dyDescent="0.25"/>
  <cols>
    <col min="1" max="1" width="4" style="45" bestFit="1" customWidth="1"/>
    <col min="2" max="2" width="15.85546875" style="45" customWidth="1"/>
    <col min="3" max="3" width="3.85546875" style="45" customWidth="1"/>
    <col min="4" max="4" width="3.5703125" style="45" customWidth="1"/>
    <col min="5" max="13" width="3.28515625" style="45" bestFit="1" customWidth="1"/>
    <col min="14" max="14" width="2.7109375" style="45" bestFit="1" customWidth="1"/>
    <col min="15" max="16" width="3.42578125" style="45" bestFit="1" customWidth="1"/>
    <col min="17" max="18" width="4.85546875" style="45" customWidth="1"/>
    <col min="19" max="19" width="5.28515625" style="45" customWidth="1"/>
    <col min="20" max="20" width="6.140625" style="45" customWidth="1"/>
    <col min="21" max="21" width="6.85546875" style="25" customWidth="1"/>
    <col min="22" max="22" width="2.28515625" style="45" bestFit="1" customWidth="1"/>
    <col min="23" max="23" width="2.140625" style="45" bestFit="1" customWidth="1"/>
    <col min="24" max="24" width="2" style="45" bestFit="1" customWidth="1"/>
    <col min="25" max="25" width="2.42578125" style="45" bestFit="1" customWidth="1"/>
    <col min="26" max="26" width="3.140625" style="45" bestFit="1" customWidth="1"/>
    <col min="27" max="27" width="13.85546875" style="45" bestFit="1" customWidth="1"/>
    <col min="28" max="28" width="12.140625" style="45" bestFit="1" customWidth="1"/>
    <col min="29" max="29" width="11.42578125" style="45"/>
    <col min="30" max="30" width="11.42578125" style="45" customWidth="1"/>
    <col min="31" max="39" width="11.42578125" style="45"/>
    <col min="40" max="40" width="16.140625" style="45" bestFit="1" customWidth="1"/>
    <col min="41" max="41" width="8.140625" style="45" bestFit="1" customWidth="1"/>
    <col min="42" max="47" width="11.42578125" style="45"/>
    <col min="48" max="48" width="6.140625" style="45" bestFit="1" customWidth="1"/>
    <col min="49" max="49" width="3" style="45" bestFit="1" customWidth="1"/>
    <col min="50" max="50" width="4.28515625" style="45" customWidth="1"/>
    <col min="51" max="51" width="3.7109375" style="45" customWidth="1"/>
    <col min="52" max="16384" width="11.42578125" style="45"/>
  </cols>
  <sheetData>
    <row r="1" spans="1:50" ht="15.75" customHeight="1" thickBot="1" x14ac:dyDescent="0.3">
      <c r="A1" s="69" t="s">
        <v>0</v>
      </c>
      <c r="B1" s="70"/>
      <c r="C1" s="54" t="s">
        <v>21</v>
      </c>
      <c r="D1" s="55"/>
      <c r="E1" s="55"/>
      <c r="F1" s="56"/>
      <c r="G1" s="54" t="s">
        <v>48</v>
      </c>
      <c r="H1" s="55"/>
      <c r="I1" s="55"/>
      <c r="J1" s="55"/>
      <c r="K1" s="55"/>
      <c r="L1" s="55"/>
      <c r="M1" s="55"/>
      <c r="N1" s="55"/>
      <c r="O1" s="55"/>
      <c r="P1" s="56"/>
      <c r="Q1" s="54" t="s">
        <v>66</v>
      </c>
      <c r="R1" s="55"/>
      <c r="S1" s="55"/>
      <c r="T1" s="55"/>
      <c r="U1" s="56"/>
      <c r="AB1" s="48" t="s">
        <v>75</v>
      </c>
      <c r="AQ1" s="20"/>
    </row>
    <row r="2" spans="1:50" ht="15.75" thickBot="1" x14ac:dyDescent="0.3">
      <c r="A2" s="57" t="s">
        <v>1</v>
      </c>
      <c r="B2" s="60" t="s">
        <v>70</v>
      </c>
      <c r="C2" s="54" t="s">
        <v>2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54" t="s">
        <v>3</v>
      </c>
      <c r="R2" s="55"/>
      <c r="S2" s="55"/>
      <c r="T2" s="56"/>
      <c r="U2" s="62" t="s">
        <v>33</v>
      </c>
      <c r="AB2" s="48" t="s">
        <v>73</v>
      </c>
    </row>
    <row r="3" spans="1:50" ht="17.25" thickBot="1" x14ac:dyDescent="0.3">
      <c r="A3" s="58"/>
      <c r="B3" s="60"/>
      <c r="C3" s="64" t="s">
        <v>4</v>
      </c>
      <c r="D3" s="65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7" t="s">
        <v>51</v>
      </c>
      <c r="R3" s="77" t="s">
        <v>15</v>
      </c>
      <c r="S3" s="80" t="s">
        <v>52</v>
      </c>
      <c r="T3" s="81"/>
      <c r="U3" s="63"/>
      <c r="AB3" s="48" t="s">
        <v>74</v>
      </c>
    </row>
    <row r="4" spans="1:50" ht="15.75" customHeight="1" thickBot="1" x14ac:dyDescent="0.3">
      <c r="A4" s="58"/>
      <c r="B4" s="61"/>
      <c r="C4" s="7" t="s">
        <v>38</v>
      </c>
      <c r="D4" s="8">
        <f>COUNTIFS(D7:D51,"=D")</f>
        <v>2</v>
      </c>
      <c r="E4" s="66">
        <v>43731</v>
      </c>
      <c r="F4" s="66">
        <v>43733</v>
      </c>
      <c r="G4" s="66">
        <f>E4+7</f>
        <v>43738</v>
      </c>
      <c r="H4" s="66">
        <f>F4+7</f>
        <v>43740</v>
      </c>
      <c r="I4" s="66">
        <f t="shared" ref="I4:P4" si="0">G4+7</f>
        <v>43745</v>
      </c>
      <c r="J4" s="66">
        <f t="shared" si="0"/>
        <v>43747</v>
      </c>
      <c r="K4" s="66">
        <f t="shared" si="0"/>
        <v>43752</v>
      </c>
      <c r="L4" s="66">
        <f t="shared" si="0"/>
        <v>43754</v>
      </c>
      <c r="M4" s="66">
        <f t="shared" si="0"/>
        <v>43759</v>
      </c>
      <c r="N4" s="66">
        <f t="shared" si="0"/>
        <v>43761</v>
      </c>
      <c r="O4" s="66">
        <f t="shared" si="0"/>
        <v>43766</v>
      </c>
      <c r="P4" s="66">
        <f t="shared" si="0"/>
        <v>43768</v>
      </c>
      <c r="Q4" s="78"/>
      <c r="R4" s="78"/>
      <c r="S4" s="75" t="s">
        <v>34</v>
      </c>
      <c r="T4" s="75" t="s">
        <v>35</v>
      </c>
      <c r="U4" s="89" t="s">
        <v>17</v>
      </c>
      <c r="AJ4" s="45" t="s">
        <v>64</v>
      </c>
      <c r="AK4" s="45" t="s">
        <v>65</v>
      </c>
      <c r="AL4" s="45" t="s">
        <v>63</v>
      </c>
    </row>
    <row r="5" spans="1:50" ht="15.75" thickBot="1" x14ac:dyDescent="0.3">
      <c r="A5" s="58"/>
      <c r="B5" s="9" t="s">
        <v>26</v>
      </c>
      <c r="C5" s="7" t="s">
        <v>22</v>
      </c>
      <c r="D5" s="8">
        <f>COUNTIFS(D7:D51,"=G")</f>
        <v>15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79"/>
      <c r="R5" s="79"/>
      <c r="S5" s="76"/>
      <c r="T5" s="76"/>
      <c r="U5" s="90"/>
      <c r="V5" s="92" t="s">
        <v>32</v>
      </c>
      <c r="W5" s="93"/>
      <c r="X5" s="93"/>
      <c r="Y5" s="94"/>
      <c r="Z5" s="71" t="s">
        <v>1</v>
      </c>
      <c r="AA5" s="71" t="s">
        <v>26</v>
      </c>
      <c r="AB5" s="73" t="s">
        <v>39</v>
      </c>
      <c r="AC5" s="84" t="s">
        <v>40</v>
      </c>
      <c r="AD5" s="86" t="s">
        <v>41</v>
      </c>
      <c r="AE5" s="71" t="s">
        <v>54</v>
      </c>
      <c r="AF5" s="71" t="s">
        <v>55</v>
      </c>
      <c r="AG5" s="71" t="s">
        <v>42</v>
      </c>
      <c r="AH5" s="71" t="s">
        <v>49</v>
      </c>
      <c r="AI5" s="71"/>
      <c r="AJ5" s="45">
        <f>SUM(AJ7:AJ46)</f>
        <v>10</v>
      </c>
      <c r="AK5" s="45">
        <f>SUM(AK7:AK46)</f>
        <v>13</v>
      </c>
      <c r="AL5" s="45">
        <f>SUM(AL7:AL46)</f>
        <v>6</v>
      </c>
    </row>
    <row r="6" spans="1:50" ht="15.75" thickBot="1" x14ac:dyDescent="0.3">
      <c r="A6" s="59"/>
      <c r="B6" s="9" t="s">
        <v>25</v>
      </c>
      <c r="C6" s="23" t="s">
        <v>23</v>
      </c>
      <c r="D6" s="6">
        <f>COUNTIFS(D7:D51,"=F")</f>
        <v>13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10" t="s">
        <v>50</v>
      </c>
      <c r="R6" s="10" t="s">
        <v>16</v>
      </c>
      <c r="S6" s="2" t="s">
        <v>18</v>
      </c>
      <c r="T6" s="2" t="s">
        <v>18</v>
      </c>
      <c r="U6" s="91"/>
      <c r="V6" s="15" t="s">
        <v>29</v>
      </c>
      <c r="W6" s="15" t="s">
        <v>30</v>
      </c>
      <c r="X6" s="15" t="s">
        <v>24</v>
      </c>
      <c r="Y6" s="15" t="s">
        <v>31</v>
      </c>
      <c r="Z6" s="72"/>
      <c r="AA6" s="72"/>
      <c r="AB6" s="74"/>
      <c r="AC6" s="85"/>
      <c r="AD6" s="87"/>
      <c r="AE6" s="88"/>
      <c r="AF6" s="88"/>
      <c r="AG6" s="88"/>
      <c r="AH6" s="88"/>
      <c r="AI6" s="72"/>
      <c r="AN6" s="33"/>
      <c r="AX6" s="22"/>
    </row>
    <row r="7" spans="1:50" ht="16.5" customHeight="1" thickBot="1" x14ac:dyDescent="0.3">
      <c r="A7" s="3">
        <v>1</v>
      </c>
      <c r="B7" s="82"/>
      <c r="C7" s="83"/>
      <c r="D7" s="32" t="s">
        <v>69</v>
      </c>
      <c r="E7" s="5"/>
      <c r="F7" s="5"/>
      <c r="G7" s="5"/>
      <c r="H7" s="5"/>
      <c r="I7" s="5"/>
      <c r="J7" s="5"/>
      <c r="K7" s="5"/>
      <c r="L7" s="5"/>
      <c r="M7" s="5"/>
      <c r="N7" s="49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0.53</v>
      </c>
      <c r="U7" s="27">
        <f>IF(D7&lt;&gt;"D",SUM(Q7:T7),"Disp.")</f>
        <v>10.53</v>
      </c>
      <c r="V7" s="12">
        <f>COUNTIFS(E7:P7,"=A")</f>
        <v>0</v>
      </c>
      <c r="W7" s="46">
        <f>COUNTIFS(E7:P7,"=R")</f>
        <v>0</v>
      </c>
      <c r="X7" s="46">
        <f>COUNTIFS(E7:P7,"=T")</f>
        <v>0</v>
      </c>
      <c r="Y7" s="46">
        <f>COUNTIFS(E7:P7,"=M")</f>
        <v>0</v>
      </c>
      <c r="Z7" s="47">
        <v>1</v>
      </c>
      <c r="AA7" s="16">
        <f>B7</f>
        <v>0</v>
      </c>
      <c r="AB7" s="28">
        <v>35</v>
      </c>
      <c r="AC7" s="28">
        <v>35</v>
      </c>
      <c r="AD7" s="28"/>
      <c r="AE7" s="34">
        <f>IF(D7="D",100,(MIN(AB7:AD7)))</f>
        <v>35</v>
      </c>
      <c r="AF7" s="34" t="str">
        <f>IF(D7="F",MIN(AB7:AD7),"X")</f>
        <v>X</v>
      </c>
      <c r="AG7" s="35">
        <f>ROUND(IF(D7="G",((TC!$G$1/AE7)*6),IF(D7="F",((TC!$G$2/AE7)*6),"0")),2)</f>
        <v>0.53</v>
      </c>
      <c r="AH7" s="36">
        <v>5</v>
      </c>
      <c r="AI7" s="16"/>
      <c r="AJ7" s="45">
        <f>IF(AH7&lt;=3,1,0)</f>
        <v>0</v>
      </c>
      <c r="AK7" s="45">
        <f>IF(AND(AH7&gt;=4,AH7&lt;=6),1,0)</f>
        <v>1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82"/>
      <c r="C8" s="83"/>
      <c r="D8" s="32" t="s">
        <v>68</v>
      </c>
      <c r="E8" s="5"/>
      <c r="F8" s="5"/>
      <c r="G8" s="5"/>
      <c r="H8" s="5"/>
      <c r="I8" s="5"/>
      <c r="J8" s="5"/>
      <c r="K8" s="5"/>
      <c r="L8" s="5"/>
      <c r="M8" s="5"/>
      <c r="N8" s="49"/>
      <c r="O8" s="5"/>
      <c r="P8" s="5"/>
      <c r="Q8" s="5">
        <f t="shared" ref="Q8:Q35" si="1">IF(D8&lt;&gt;"D",IF(X8&lt;=2,5-(V8*0.5),5-(((V8*0.5)+((X8-2)*0.5)))),"D")</f>
        <v>5</v>
      </c>
      <c r="R8" s="5">
        <v>3</v>
      </c>
      <c r="S8" s="4">
        <v>5</v>
      </c>
      <c r="T8" s="26">
        <f t="shared" ref="T8:T35" si="2">AG8</f>
        <v>5.92</v>
      </c>
      <c r="U8" s="27">
        <f t="shared" ref="U8:U35" si="3">IF(D8&lt;&gt;"D",SUM(Q8:T8),"Disp.")</f>
        <v>18.920000000000002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47">
        <v>2</v>
      </c>
      <c r="AA8" s="16">
        <f>B8</f>
        <v>0</v>
      </c>
      <c r="AB8" s="28">
        <v>2.12</v>
      </c>
      <c r="AC8" s="28"/>
      <c r="AD8" s="28"/>
      <c r="AE8" s="34">
        <f t="shared" ref="AE8:AE46" si="4">IF(D8="D",100,(MIN(AB8:AD8)))</f>
        <v>2.12</v>
      </c>
      <c r="AF8" s="34">
        <f t="shared" ref="AF8:AF36" si="5">IF(D8="F",MIN(AB8:AD8),"X")</f>
        <v>2.12</v>
      </c>
      <c r="AG8" s="35">
        <f>ROUND(IF(D8="G",((TC!$G$1/AE8)*6),IF(D8="F",((TC!$G$2/AE8)*6),"0")),2)</f>
        <v>5.92</v>
      </c>
      <c r="AH8" s="36">
        <v>4</v>
      </c>
      <c r="AI8" s="16"/>
      <c r="AJ8" s="45">
        <f t="shared" ref="AJ8:AJ35" si="6">IF(AH8&lt;=3,1,0)</f>
        <v>0</v>
      </c>
      <c r="AK8" s="45">
        <f t="shared" ref="AK8:AK35" si="7">IF(AND(AH8&gt;=4,AH8&lt;=6),1,0)</f>
        <v>1</v>
      </c>
      <c r="AL8" s="24">
        <f t="shared" ref="AL8:AL35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82"/>
      <c r="C9" s="83"/>
      <c r="D9" s="32" t="s">
        <v>69</v>
      </c>
      <c r="E9" s="5"/>
      <c r="F9" s="5"/>
      <c r="G9" s="5"/>
      <c r="H9" s="5"/>
      <c r="I9" s="5"/>
      <c r="J9" s="5"/>
      <c r="K9" s="5"/>
      <c r="L9" s="5"/>
      <c r="M9" s="5"/>
      <c r="N9" s="49"/>
      <c r="O9" s="5"/>
      <c r="P9" s="5"/>
      <c r="Q9" s="5">
        <f t="shared" si="1"/>
        <v>5</v>
      </c>
      <c r="R9" s="5"/>
      <c r="S9" s="4">
        <v>5</v>
      </c>
      <c r="T9" s="26">
        <f t="shared" si="2"/>
        <v>5.94</v>
      </c>
      <c r="U9" s="27">
        <f t="shared" si="3"/>
        <v>15.940000000000001</v>
      </c>
      <c r="V9" s="12">
        <f t="shared" ref="V9:V46" si="9">COUNTIFS(E9:P9,"=A")</f>
        <v>0</v>
      </c>
      <c r="W9" s="46">
        <f t="shared" ref="W9:W46" si="10">COUNTIFS(E9:P9,"=R")</f>
        <v>0</v>
      </c>
      <c r="X9" s="46">
        <f t="shared" ref="X9:X46" si="11">COUNTIFS(E9:P9,"=T")</f>
        <v>0</v>
      </c>
      <c r="Y9" s="46">
        <f t="shared" ref="Y9:Y46" si="12">COUNTIFS(E9:P9,"=M")</f>
        <v>0</v>
      </c>
      <c r="Z9" s="47">
        <v>3</v>
      </c>
      <c r="AA9" s="16">
        <f t="shared" ref="AA9:AA46" si="13">B9</f>
        <v>0</v>
      </c>
      <c r="AB9" s="28">
        <v>3.13</v>
      </c>
      <c r="AC9" s="28"/>
      <c r="AD9" s="28"/>
      <c r="AE9" s="34">
        <f t="shared" si="4"/>
        <v>3.13</v>
      </c>
      <c r="AF9" s="34" t="str">
        <f t="shared" si="5"/>
        <v>X</v>
      </c>
      <c r="AG9" s="35">
        <f>ROUND(IF(D9="G",((TC!$G$1/AE9)*6),IF(D9="F",((TC!$G$2/AE9)*6),"0")),2)</f>
        <v>5.94</v>
      </c>
      <c r="AH9" s="36">
        <v>10</v>
      </c>
      <c r="AI9" s="16"/>
      <c r="AJ9" s="45">
        <f t="shared" si="6"/>
        <v>0</v>
      </c>
      <c r="AK9" s="45">
        <f t="shared" si="7"/>
        <v>0</v>
      </c>
      <c r="AL9" s="24">
        <f t="shared" si="8"/>
        <v>1</v>
      </c>
      <c r="AM9" s="17"/>
      <c r="AN9" s="19"/>
      <c r="AO9" s="21"/>
    </row>
    <row r="10" spans="1:50" ht="16.5" customHeight="1" thickBot="1" x14ac:dyDescent="0.3">
      <c r="A10" s="3">
        <v>4</v>
      </c>
      <c r="B10" s="82"/>
      <c r="C10" s="83"/>
      <c r="D10" s="32" t="s">
        <v>69</v>
      </c>
      <c r="E10" s="5"/>
      <c r="F10" s="5"/>
      <c r="G10" s="5"/>
      <c r="H10" s="5"/>
      <c r="I10" s="5"/>
      <c r="J10" s="5"/>
      <c r="K10" s="5"/>
      <c r="L10" s="5"/>
      <c r="M10" s="5"/>
      <c r="N10" s="49"/>
      <c r="O10" s="5"/>
      <c r="P10" s="5"/>
      <c r="Q10" s="5">
        <f t="shared" si="1"/>
        <v>5</v>
      </c>
      <c r="R10" s="5">
        <v>3</v>
      </c>
      <c r="S10" s="4">
        <v>5</v>
      </c>
      <c r="T10" s="26">
        <f t="shared" si="2"/>
        <v>5.67</v>
      </c>
      <c r="U10" s="27">
        <f t="shared" si="3"/>
        <v>18.670000000000002</v>
      </c>
      <c r="V10" s="12">
        <f t="shared" si="9"/>
        <v>0</v>
      </c>
      <c r="W10" s="46">
        <f t="shared" si="10"/>
        <v>0</v>
      </c>
      <c r="X10" s="46">
        <f t="shared" si="11"/>
        <v>0</v>
      </c>
      <c r="Y10" s="46">
        <f t="shared" si="12"/>
        <v>0</v>
      </c>
      <c r="Z10" s="47">
        <v>4</v>
      </c>
      <c r="AA10" s="16">
        <f t="shared" si="13"/>
        <v>0</v>
      </c>
      <c r="AB10" s="28">
        <v>3.28</v>
      </c>
      <c r="AC10" s="28"/>
      <c r="AD10" s="28"/>
      <c r="AE10" s="34">
        <f t="shared" si="4"/>
        <v>3.28</v>
      </c>
      <c r="AF10" s="34" t="str">
        <f t="shared" si="5"/>
        <v>X</v>
      </c>
      <c r="AG10" s="35">
        <f>ROUND(IF(D10="G",((TC!$G$1/AE10)*6),IF(D10="F",((TC!$G$2/AE10)*6),"0")),2)</f>
        <v>5.67</v>
      </c>
      <c r="AH10" s="36">
        <v>4</v>
      </c>
      <c r="AI10" s="16"/>
      <c r="AJ10" s="45">
        <f t="shared" si="6"/>
        <v>0</v>
      </c>
      <c r="AK10" s="45">
        <f t="shared" si="7"/>
        <v>1</v>
      </c>
      <c r="AL10" s="24">
        <f t="shared" si="8"/>
        <v>0</v>
      </c>
      <c r="AM10" s="17"/>
      <c r="AN10" s="19"/>
      <c r="AO10" s="21"/>
    </row>
    <row r="11" spans="1:50" ht="16.5" customHeight="1" thickBot="1" x14ac:dyDescent="0.3">
      <c r="A11" s="3">
        <v>5</v>
      </c>
      <c r="B11" s="82"/>
      <c r="C11" s="83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49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5.74</v>
      </c>
      <c r="U11" s="27">
        <f t="shared" si="3"/>
        <v>15.74</v>
      </c>
      <c r="V11" s="12">
        <f t="shared" si="9"/>
        <v>0</v>
      </c>
      <c r="W11" s="46">
        <f t="shared" si="10"/>
        <v>0</v>
      </c>
      <c r="X11" s="46">
        <f t="shared" si="11"/>
        <v>0</v>
      </c>
      <c r="Y11" s="46">
        <f t="shared" si="12"/>
        <v>0</v>
      </c>
      <c r="Z11" s="47">
        <v>5</v>
      </c>
      <c r="AA11" s="16">
        <f t="shared" si="13"/>
        <v>0</v>
      </c>
      <c r="AB11" s="28">
        <v>3.24</v>
      </c>
      <c r="AC11" s="28"/>
      <c r="AD11" s="28"/>
      <c r="AE11" s="34">
        <f t="shared" si="4"/>
        <v>3.24</v>
      </c>
      <c r="AF11" s="34" t="str">
        <f t="shared" si="5"/>
        <v>X</v>
      </c>
      <c r="AG11" s="35">
        <f>ROUND(IF(D11="G",((TC!$G$1/AE11)*6),IF(D11="F",((TC!$G$2/AE11)*6),"0")),2)</f>
        <v>5.74</v>
      </c>
      <c r="AH11" s="36">
        <v>7</v>
      </c>
      <c r="AI11" s="16"/>
      <c r="AJ11" s="45">
        <f t="shared" si="6"/>
        <v>0</v>
      </c>
      <c r="AK11" s="45">
        <f t="shared" si="7"/>
        <v>0</v>
      </c>
      <c r="AL11" s="24">
        <f t="shared" si="8"/>
        <v>1</v>
      </c>
      <c r="AM11" s="17"/>
      <c r="AN11" s="19"/>
      <c r="AO11" s="21"/>
    </row>
    <row r="12" spans="1:50" ht="16.5" customHeight="1" thickBot="1" x14ac:dyDescent="0.3">
      <c r="A12" s="3">
        <v>6</v>
      </c>
      <c r="B12" s="82"/>
      <c r="C12" s="83"/>
      <c r="D12" s="32" t="s">
        <v>69</v>
      </c>
      <c r="E12" s="5"/>
      <c r="F12" s="5"/>
      <c r="G12" s="5"/>
      <c r="H12" s="5"/>
      <c r="I12" s="5"/>
      <c r="J12" s="5"/>
      <c r="K12" s="5"/>
      <c r="L12" s="5"/>
      <c r="M12" s="5"/>
      <c r="N12" s="49"/>
      <c r="O12" s="5"/>
      <c r="P12" s="5"/>
      <c r="Q12" s="5">
        <f t="shared" si="1"/>
        <v>5</v>
      </c>
      <c r="R12" s="5"/>
      <c r="S12" s="4">
        <v>5</v>
      </c>
      <c r="T12" s="26">
        <f t="shared" si="2"/>
        <v>5.62</v>
      </c>
      <c r="U12" s="27">
        <f t="shared" si="3"/>
        <v>15.620000000000001</v>
      </c>
      <c r="V12" s="12">
        <f t="shared" si="9"/>
        <v>0</v>
      </c>
      <c r="W12" s="46">
        <f t="shared" si="10"/>
        <v>0</v>
      </c>
      <c r="X12" s="46">
        <f t="shared" si="11"/>
        <v>0</v>
      </c>
      <c r="Y12" s="46">
        <f t="shared" si="12"/>
        <v>0</v>
      </c>
      <c r="Z12" s="47">
        <v>6</v>
      </c>
      <c r="AA12" s="16">
        <f t="shared" si="13"/>
        <v>0</v>
      </c>
      <c r="AB12" s="28">
        <v>3.31</v>
      </c>
      <c r="AC12" s="28"/>
      <c r="AD12" s="28"/>
      <c r="AE12" s="34">
        <f t="shared" si="4"/>
        <v>3.31</v>
      </c>
      <c r="AF12" s="34" t="str">
        <f t="shared" si="5"/>
        <v>X</v>
      </c>
      <c r="AG12" s="35">
        <f>ROUND(IF(D12="G",((TC!$G$1/AE12)*6),IF(D12="F",((TC!$G$2/AE12)*6),"0")),2)</f>
        <v>5.62</v>
      </c>
      <c r="AH12" s="36">
        <v>4</v>
      </c>
      <c r="AI12" s="16"/>
      <c r="AJ12" s="45">
        <f t="shared" si="6"/>
        <v>0</v>
      </c>
      <c r="AK12" s="45">
        <f t="shared" si="7"/>
        <v>1</v>
      </c>
      <c r="AL12" s="24">
        <f t="shared" si="8"/>
        <v>0</v>
      </c>
      <c r="AM12" s="17"/>
      <c r="AN12" s="19"/>
      <c r="AO12" s="21"/>
    </row>
    <row r="13" spans="1:50" ht="16.5" customHeight="1" thickBot="1" x14ac:dyDescent="0.3">
      <c r="A13" s="3">
        <v>7</v>
      </c>
      <c r="B13" s="82"/>
      <c r="C13" s="83"/>
      <c r="D13" s="32" t="s">
        <v>68</v>
      </c>
      <c r="E13" s="5"/>
      <c r="F13" s="5"/>
      <c r="G13" s="5"/>
      <c r="H13" s="5"/>
      <c r="I13" s="5"/>
      <c r="J13" s="5"/>
      <c r="K13" s="5"/>
      <c r="L13" s="5"/>
      <c r="M13" s="5"/>
      <c r="N13" s="49"/>
      <c r="O13" s="5"/>
      <c r="P13" s="5"/>
      <c r="Q13" s="5">
        <f t="shared" si="1"/>
        <v>5</v>
      </c>
      <c r="R13" s="5">
        <v>3</v>
      </c>
      <c r="S13" s="4">
        <v>5</v>
      </c>
      <c r="T13" s="26">
        <f t="shared" si="2"/>
        <v>5.52</v>
      </c>
      <c r="U13" s="27">
        <f t="shared" si="3"/>
        <v>18.52</v>
      </c>
      <c r="V13" s="12">
        <f t="shared" si="9"/>
        <v>0</v>
      </c>
      <c r="W13" s="46">
        <f t="shared" si="10"/>
        <v>0</v>
      </c>
      <c r="X13" s="46">
        <f t="shared" si="11"/>
        <v>0</v>
      </c>
      <c r="Y13" s="46">
        <f t="shared" si="12"/>
        <v>0</v>
      </c>
      <c r="Z13" s="47">
        <v>7</v>
      </c>
      <c r="AA13" s="16">
        <f t="shared" si="13"/>
        <v>0</v>
      </c>
      <c r="AB13" s="28">
        <v>2.27</v>
      </c>
      <c r="AC13" s="28"/>
      <c r="AD13" s="28"/>
      <c r="AE13" s="34">
        <f t="shared" si="4"/>
        <v>2.27</v>
      </c>
      <c r="AF13" s="34">
        <f t="shared" si="5"/>
        <v>2.27</v>
      </c>
      <c r="AG13" s="35">
        <f>ROUND(IF(D13="G",((TC!$G$1/AE13)*6),IF(D13="F",((TC!$G$2/AE13)*6),"0")),2)</f>
        <v>5.52</v>
      </c>
      <c r="AH13" s="36">
        <v>3</v>
      </c>
      <c r="AI13" s="16"/>
      <c r="AJ13" s="45">
        <f t="shared" si="6"/>
        <v>1</v>
      </c>
      <c r="AK13" s="45">
        <f t="shared" si="7"/>
        <v>0</v>
      </c>
      <c r="AL13" s="24">
        <f t="shared" si="8"/>
        <v>0</v>
      </c>
      <c r="AM13" s="17"/>
      <c r="AN13" s="19"/>
      <c r="AO13" s="21"/>
    </row>
    <row r="14" spans="1:50" ht="16.5" customHeight="1" thickBot="1" x14ac:dyDescent="0.3">
      <c r="A14" s="3">
        <v>8</v>
      </c>
      <c r="B14" s="82"/>
      <c r="C14" s="83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5"/>
      <c r="N14" s="49"/>
      <c r="O14" s="5"/>
      <c r="P14" s="5"/>
      <c r="Q14" s="5">
        <f t="shared" si="1"/>
        <v>5</v>
      </c>
      <c r="R14" s="5"/>
      <c r="S14" s="4">
        <v>5</v>
      </c>
      <c r="T14" s="26">
        <f t="shared" si="2"/>
        <v>6</v>
      </c>
      <c r="U14" s="27">
        <f t="shared" si="3"/>
        <v>16</v>
      </c>
      <c r="V14" s="12">
        <f t="shared" si="9"/>
        <v>0</v>
      </c>
      <c r="W14" s="46">
        <f t="shared" si="10"/>
        <v>0</v>
      </c>
      <c r="X14" s="46">
        <f t="shared" si="11"/>
        <v>0</v>
      </c>
      <c r="Y14" s="46">
        <f t="shared" si="12"/>
        <v>0</v>
      </c>
      <c r="Z14" s="47">
        <v>8</v>
      </c>
      <c r="AA14" s="16">
        <f t="shared" si="13"/>
        <v>0</v>
      </c>
      <c r="AB14" s="28">
        <v>3.1</v>
      </c>
      <c r="AC14" s="28"/>
      <c r="AD14" s="28"/>
      <c r="AE14" s="34">
        <f t="shared" si="4"/>
        <v>3.1</v>
      </c>
      <c r="AF14" s="34" t="str">
        <f t="shared" si="5"/>
        <v>X</v>
      </c>
      <c r="AG14" s="35">
        <f>ROUND(IF(D14="G",((TC!$G$1/AE14)*6),IF(D14="F",((TC!$G$2/AE14)*6),"0")),2)</f>
        <v>6</v>
      </c>
      <c r="AH14" s="36">
        <v>10</v>
      </c>
      <c r="AI14" s="16"/>
      <c r="AJ14" s="45">
        <f t="shared" si="6"/>
        <v>0</v>
      </c>
      <c r="AK14" s="45">
        <f t="shared" si="7"/>
        <v>0</v>
      </c>
      <c r="AL14" s="24">
        <f t="shared" si="8"/>
        <v>1</v>
      </c>
      <c r="AM14" s="17"/>
      <c r="AN14" s="19"/>
      <c r="AO14" s="21"/>
    </row>
    <row r="15" spans="1:50" ht="16.5" customHeight="1" thickBot="1" x14ac:dyDescent="0.3">
      <c r="A15" s="3">
        <v>9</v>
      </c>
      <c r="B15" s="82"/>
      <c r="C15" s="83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5"/>
      <c r="N15" s="49"/>
      <c r="O15" s="5"/>
      <c r="P15" s="5"/>
      <c r="Q15" s="5">
        <f t="shared" si="1"/>
        <v>5</v>
      </c>
      <c r="R15" s="5">
        <v>3</v>
      </c>
      <c r="S15" s="4">
        <v>5</v>
      </c>
      <c r="T15" s="26">
        <f t="shared" si="2"/>
        <v>4.13</v>
      </c>
      <c r="U15" s="27">
        <f t="shared" si="3"/>
        <v>17.13</v>
      </c>
      <c r="V15" s="12">
        <f t="shared" si="9"/>
        <v>0</v>
      </c>
      <c r="W15" s="46">
        <f t="shared" si="10"/>
        <v>0</v>
      </c>
      <c r="X15" s="46">
        <f t="shared" si="11"/>
        <v>0</v>
      </c>
      <c r="Y15" s="46">
        <f t="shared" si="12"/>
        <v>0</v>
      </c>
      <c r="Z15" s="47">
        <v>9</v>
      </c>
      <c r="AA15" s="16">
        <f t="shared" si="13"/>
        <v>0</v>
      </c>
      <c r="AB15" s="28">
        <v>3.04</v>
      </c>
      <c r="AC15" s="28"/>
      <c r="AD15" s="28"/>
      <c r="AE15" s="34">
        <f t="shared" si="4"/>
        <v>3.04</v>
      </c>
      <c r="AF15" s="34">
        <f t="shared" si="5"/>
        <v>3.04</v>
      </c>
      <c r="AG15" s="35">
        <f>ROUND(IF(D15="G",((TC!$G$1/AE15)*6),IF(D15="F",((TC!$G$2/AE15)*6),"0")),2)</f>
        <v>4.13</v>
      </c>
      <c r="AH15" s="36">
        <v>6</v>
      </c>
      <c r="AI15" s="16"/>
      <c r="AJ15" s="45">
        <f t="shared" si="6"/>
        <v>0</v>
      </c>
      <c r="AK15" s="45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82"/>
      <c r="C16" s="83"/>
      <c r="D16" s="32" t="s">
        <v>72</v>
      </c>
      <c r="E16" s="5"/>
      <c r="F16" s="5"/>
      <c r="G16" s="5"/>
      <c r="H16" s="5"/>
      <c r="I16" s="5"/>
      <c r="J16" s="5"/>
      <c r="K16" s="5"/>
      <c r="L16" s="5"/>
      <c r="M16" s="5"/>
      <c r="N16" s="49"/>
      <c r="O16" s="5"/>
      <c r="P16" s="5"/>
      <c r="Q16" s="5" t="str">
        <f t="shared" si="1"/>
        <v>D</v>
      </c>
      <c r="R16" s="5"/>
      <c r="S16" s="4"/>
      <c r="T16" s="26">
        <f t="shared" si="2"/>
        <v>0</v>
      </c>
      <c r="U16" s="27" t="str">
        <f t="shared" si="3"/>
        <v>Disp.</v>
      </c>
      <c r="V16" s="12">
        <f t="shared" si="9"/>
        <v>0</v>
      </c>
      <c r="W16" s="46">
        <f t="shared" si="10"/>
        <v>0</v>
      </c>
      <c r="X16" s="46">
        <f t="shared" si="11"/>
        <v>0</v>
      </c>
      <c r="Y16" s="46">
        <f t="shared" si="12"/>
        <v>0</v>
      </c>
      <c r="Z16" s="47">
        <v>10</v>
      </c>
      <c r="AA16" s="16">
        <f t="shared" si="13"/>
        <v>0</v>
      </c>
      <c r="AB16" s="28"/>
      <c r="AC16" s="28"/>
      <c r="AD16" s="28"/>
      <c r="AE16" s="34">
        <f t="shared" si="4"/>
        <v>100</v>
      </c>
      <c r="AF16" s="34" t="str">
        <f t="shared" si="5"/>
        <v>X</v>
      </c>
      <c r="AG16" s="35">
        <f>ROUND(IF(D16="G",((TC!$G$1/AE16)*6),IF(D16="F",((TC!$G$2/AE16)*6),"0")),2)</f>
        <v>0</v>
      </c>
      <c r="AH16" s="36">
        <v>2</v>
      </c>
      <c r="AI16" s="16"/>
      <c r="AJ16" s="45">
        <f t="shared" si="6"/>
        <v>1</v>
      </c>
      <c r="AK16" s="45">
        <f t="shared" si="7"/>
        <v>0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82"/>
      <c r="C17" s="83"/>
      <c r="D17" s="32" t="s">
        <v>68</v>
      </c>
      <c r="E17" s="5"/>
      <c r="F17" s="5"/>
      <c r="G17" s="5"/>
      <c r="H17" s="5"/>
      <c r="I17" s="5"/>
      <c r="J17" s="5"/>
      <c r="K17" s="5"/>
      <c r="L17" s="5"/>
      <c r="M17" s="5"/>
      <c r="N17" s="49"/>
      <c r="O17" s="5"/>
      <c r="P17" s="50"/>
      <c r="Q17" s="5">
        <f t="shared" si="1"/>
        <v>5</v>
      </c>
      <c r="R17" s="5">
        <v>3</v>
      </c>
      <c r="S17" s="4">
        <v>5</v>
      </c>
      <c r="T17" s="26">
        <f t="shared" si="2"/>
        <v>5.57</v>
      </c>
      <c r="U17" s="27">
        <f t="shared" si="3"/>
        <v>18.57</v>
      </c>
      <c r="V17" s="12">
        <f t="shared" si="9"/>
        <v>0</v>
      </c>
      <c r="W17" s="46">
        <f t="shared" si="10"/>
        <v>0</v>
      </c>
      <c r="X17" s="46">
        <f t="shared" si="11"/>
        <v>0</v>
      </c>
      <c r="Y17" s="46">
        <f t="shared" si="12"/>
        <v>0</v>
      </c>
      <c r="Z17" s="47">
        <v>11</v>
      </c>
      <c r="AA17" s="16">
        <f t="shared" si="13"/>
        <v>0</v>
      </c>
      <c r="AB17" s="28">
        <v>2.25</v>
      </c>
      <c r="AC17" s="28">
        <v>35</v>
      </c>
      <c r="AD17" s="28"/>
      <c r="AE17" s="34">
        <f t="shared" si="4"/>
        <v>2.25</v>
      </c>
      <c r="AF17" s="34">
        <f t="shared" si="5"/>
        <v>2.25</v>
      </c>
      <c r="AG17" s="35">
        <f>ROUND(IF(D17="G",((TC!$G$1/AE17)*6),IF(D17="F",((TC!$G$2/AE17)*6),"0")),2)</f>
        <v>5.57</v>
      </c>
      <c r="AH17" s="36">
        <v>6</v>
      </c>
      <c r="AI17" s="16"/>
      <c r="AJ17" s="45">
        <f t="shared" si="6"/>
        <v>0</v>
      </c>
      <c r="AK17" s="45">
        <f t="shared" si="7"/>
        <v>1</v>
      </c>
      <c r="AL17" s="24">
        <f t="shared" si="8"/>
        <v>0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82"/>
      <c r="C18" s="83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5"/>
      <c r="N18" s="49"/>
      <c r="O18" s="5"/>
      <c r="P18" s="5"/>
      <c r="Q18" s="5">
        <f t="shared" si="1"/>
        <v>5</v>
      </c>
      <c r="R18" s="5"/>
      <c r="S18" s="4">
        <v>5</v>
      </c>
      <c r="T18" s="26">
        <f t="shared" si="2"/>
        <v>4.6399999999999997</v>
      </c>
      <c r="U18" s="27">
        <f t="shared" si="3"/>
        <v>14.64</v>
      </c>
      <c r="V18" s="12">
        <f t="shared" si="9"/>
        <v>0</v>
      </c>
      <c r="W18" s="46">
        <f t="shared" si="10"/>
        <v>0</v>
      </c>
      <c r="X18" s="46">
        <f t="shared" si="11"/>
        <v>0</v>
      </c>
      <c r="Y18" s="46">
        <f t="shared" si="12"/>
        <v>0</v>
      </c>
      <c r="Z18" s="47">
        <v>12</v>
      </c>
      <c r="AA18" s="16">
        <f t="shared" si="13"/>
        <v>0</v>
      </c>
      <c r="AB18" s="28">
        <v>4.01</v>
      </c>
      <c r="AC18" s="28"/>
      <c r="AD18" s="28"/>
      <c r="AE18" s="34">
        <f t="shared" si="4"/>
        <v>4.01</v>
      </c>
      <c r="AF18" s="34" t="str">
        <f t="shared" si="5"/>
        <v>X</v>
      </c>
      <c r="AG18" s="35">
        <f>ROUND(IF(D18="G",((TC!$G$1/AE18)*6),IF(D18="F",((TC!$G$2/AE18)*6),"0")),2)</f>
        <v>4.6399999999999997</v>
      </c>
      <c r="AH18" s="36">
        <v>6</v>
      </c>
      <c r="AI18" s="16"/>
      <c r="AJ18" s="45">
        <f t="shared" si="6"/>
        <v>0</v>
      </c>
      <c r="AK18" s="45">
        <f t="shared" si="7"/>
        <v>1</v>
      </c>
      <c r="AL18" s="24">
        <f t="shared" si="8"/>
        <v>0</v>
      </c>
      <c r="AM18" s="17"/>
      <c r="AN18" s="19"/>
      <c r="AO18" s="21"/>
    </row>
    <row r="19" spans="1:45" ht="16.5" customHeight="1" thickBot="1" x14ac:dyDescent="0.3">
      <c r="A19" s="3">
        <v>13</v>
      </c>
      <c r="B19" s="82"/>
      <c r="C19" s="83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49"/>
      <c r="O19" s="5"/>
      <c r="P19" s="5"/>
      <c r="Q19" s="5">
        <f t="shared" si="1"/>
        <v>5</v>
      </c>
      <c r="R19" s="5">
        <v>3</v>
      </c>
      <c r="S19" s="4">
        <v>5</v>
      </c>
      <c r="T19" s="26">
        <f t="shared" si="2"/>
        <v>3.8</v>
      </c>
      <c r="U19" s="27">
        <f t="shared" si="3"/>
        <v>16.8</v>
      </c>
      <c r="V19" s="12">
        <f t="shared" si="9"/>
        <v>0</v>
      </c>
      <c r="W19" s="46">
        <f t="shared" si="10"/>
        <v>0</v>
      </c>
      <c r="X19" s="46">
        <f t="shared" si="11"/>
        <v>0</v>
      </c>
      <c r="Y19" s="46">
        <f t="shared" si="12"/>
        <v>0</v>
      </c>
      <c r="Z19" s="47">
        <v>13</v>
      </c>
      <c r="AA19" s="16">
        <f t="shared" si="13"/>
        <v>0</v>
      </c>
      <c r="AB19" s="28">
        <v>7</v>
      </c>
      <c r="AC19" s="28">
        <v>3.3</v>
      </c>
      <c r="AD19" s="28"/>
      <c r="AE19" s="34">
        <f t="shared" si="4"/>
        <v>3.3</v>
      </c>
      <c r="AF19" s="34">
        <f t="shared" si="5"/>
        <v>3.3</v>
      </c>
      <c r="AG19" s="35">
        <f>ROUND(IF(D19="G",((TC!$G$1/AE19)*6),IF(D19="F",((TC!$G$2/AE19)*6),"0")),2)</f>
        <v>3.8</v>
      </c>
      <c r="AH19" s="36">
        <v>3</v>
      </c>
      <c r="AI19" s="16"/>
      <c r="AJ19" s="45">
        <f t="shared" si="6"/>
        <v>1</v>
      </c>
      <c r="AK19" s="45">
        <f t="shared" si="7"/>
        <v>0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82"/>
      <c r="C20" s="83"/>
      <c r="D20" s="32" t="s">
        <v>69</v>
      </c>
      <c r="E20" s="5"/>
      <c r="F20" s="5"/>
      <c r="G20" s="5"/>
      <c r="H20" s="5"/>
      <c r="I20" s="5"/>
      <c r="J20" s="5"/>
      <c r="K20" s="5"/>
      <c r="L20" s="5"/>
      <c r="M20" s="5"/>
      <c r="N20" s="49"/>
      <c r="O20" s="5"/>
      <c r="P20" s="5"/>
      <c r="Q20" s="5">
        <f t="shared" si="1"/>
        <v>5</v>
      </c>
      <c r="R20" s="5">
        <v>3</v>
      </c>
      <c r="S20" s="4">
        <v>5</v>
      </c>
      <c r="T20" s="26">
        <f t="shared" si="2"/>
        <v>5.79</v>
      </c>
      <c r="U20" s="27">
        <f t="shared" si="3"/>
        <v>18.79</v>
      </c>
      <c r="V20" s="12">
        <f t="shared" si="9"/>
        <v>0</v>
      </c>
      <c r="W20" s="46">
        <f t="shared" si="10"/>
        <v>0</v>
      </c>
      <c r="X20" s="46">
        <f t="shared" si="11"/>
        <v>0</v>
      </c>
      <c r="Y20" s="46">
        <f t="shared" si="12"/>
        <v>0</v>
      </c>
      <c r="Z20" s="47">
        <v>14</v>
      </c>
      <c r="AA20" s="16">
        <f t="shared" si="13"/>
        <v>0</v>
      </c>
      <c r="AB20" s="28">
        <v>3.21</v>
      </c>
      <c r="AC20" s="28"/>
      <c r="AD20" s="28"/>
      <c r="AE20" s="34">
        <f t="shared" si="4"/>
        <v>3.21</v>
      </c>
      <c r="AF20" s="34" t="str">
        <f t="shared" si="5"/>
        <v>X</v>
      </c>
      <c r="AG20" s="35">
        <f>ROUND(IF(D20="G",((TC!$G$1/AE20)*6),IF(D20="F",((TC!$G$2/AE20)*6),"0")),2)</f>
        <v>5.79</v>
      </c>
      <c r="AH20" s="36">
        <v>10</v>
      </c>
      <c r="AI20" s="16"/>
      <c r="AJ20" s="45">
        <f t="shared" si="6"/>
        <v>0</v>
      </c>
      <c r="AK20" s="45">
        <f t="shared" si="7"/>
        <v>0</v>
      </c>
      <c r="AL20" s="24">
        <f t="shared" si="8"/>
        <v>1</v>
      </c>
      <c r="AM20" s="17"/>
      <c r="AN20" s="19"/>
      <c r="AO20" s="21"/>
    </row>
    <row r="21" spans="1:45" ht="16.5" customHeight="1" thickBot="1" x14ac:dyDescent="0.3">
      <c r="A21" s="3">
        <v>15</v>
      </c>
      <c r="B21" s="82"/>
      <c r="C21" s="83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49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6</v>
      </c>
      <c r="U21" s="27">
        <f t="shared" si="3"/>
        <v>19</v>
      </c>
      <c r="V21" s="12">
        <f t="shared" si="9"/>
        <v>0</v>
      </c>
      <c r="W21" s="46">
        <f t="shared" si="10"/>
        <v>0</v>
      </c>
      <c r="X21" s="46">
        <f t="shared" si="11"/>
        <v>0</v>
      </c>
      <c r="Y21" s="46">
        <f t="shared" si="12"/>
        <v>0</v>
      </c>
      <c r="Z21" s="47">
        <v>15</v>
      </c>
      <c r="AA21" s="16">
        <f t="shared" si="13"/>
        <v>0</v>
      </c>
      <c r="AB21" s="28">
        <v>2.09</v>
      </c>
      <c r="AC21" s="28"/>
      <c r="AD21" s="28"/>
      <c r="AE21" s="34">
        <f t="shared" si="4"/>
        <v>2.09</v>
      </c>
      <c r="AF21" s="34">
        <f t="shared" si="5"/>
        <v>2.09</v>
      </c>
      <c r="AG21" s="35">
        <f>ROUND(IF(D21="G",((TC!$G$1/AE21)*6),IF(D21="F",((TC!$G$2/AE21)*6),"0")),2)</f>
        <v>6</v>
      </c>
      <c r="AH21" s="36">
        <v>6</v>
      </c>
      <c r="AI21" s="16"/>
      <c r="AJ21" s="45">
        <f t="shared" si="6"/>
        <v>0</v>
      </c>
      <c r="AK21" s="45">
        <f t="shared" si="7"/>
        <v>1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82"/>
      <c r="C22" s="83"/>
      <c r="D22" s="32" t="s">
        <v>68</v>
      </c>
      <c r="E22" s="5"/>
      <c r="F22" s="5"/>
      <c r="G22" s="5"/>
      <c r="H22" s="5"/>
      <c r="I22" s="5"/>
      <c r="J22" s="5"/>
      <c r="K22" s="5"/>
      <c r="L22" s="5"/>
      <c r="M22" s="5"/>
      <c r="N22" s="49"/>
      <c r="O22" s="5"/>
      <c r="P22" s="5"/>
      <c r="Q22" s="5">
        <f t="shared" si="1"/>
        <v>5</v>
      </c>
      <c r="R22" s="5">
        <v>3</v>
      </c>
      <c r="S22" s="4">
        <v>5</v>
      </c>
      <c r="T22" s="26">
        <f t="shared" si="2"/>
        <v>5.27</v>
      </c>
      <c r="U22" s="27">
        <f t="shared" si="3"/>
        <v>18.27</v>
      </c>
      <c r="V22" s="12">
        <f t="shared" si="9"/>
        <v>0</v>
      </c>
      <c r="W22" s="46">
        <f t="shared" si="10"/>
        <v>0</v>
      </c>
      <c r="X22" s="46">
        <f t="shared" si="11"/>
        <v>0</v>
      </c>
      <c r="Y22" s="46">
        <f t="shared" si="12"/>
        <v>0</v>
      </c>
      <c r="Z22" s="47">
        <v>16</v>
      </c>
      <c r="AA22" s="16">
        <f t="shared" si="13"/>
        <v>0</v>
      </c>
      <c r="AB22" s="28">
        <v>2.38</v>
      </c>
      <c r="AC22" s="28"/>
      <c r="AD22" s="28"/>
      <c r="AE22" s="34">
        <f t="shared" si="4"/>
        <v>2.38</v>
      </c>
      <c r="AF22" s="34">
        <f t="shared" si="5"/>
        <v>2.38</v>
      </c>
      <c r="AG22" s="35">
        <f>ROUND(IF(D22="G",((TC!$G$1/AE22)*6),IF(D22="F",((TC!$G$2/AE22)*6),"0")),2)</f>
        <v>5.27</v>
      </c>
      <c r="AH22" s="36">
        <v>3</v>
      </c>
      <c r="AI22" s="16"/>
      <c r="AJ22" s="45">
        <f t="shared" si="6"/>
        <v>1</v>
      </c>
      <c r="AK22" s="45">
        <f t="shared" si="7"/>
        <v>0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82"/>
      <c r="C23" s="83"/>
      <c r="D23" s="32" t="s">
        <v>68</v>
      </c>
      <c r="E23" s="5"/>
      <c r="F23" s="5"/>
      <c r="G23" s="5"/>
      <c r="H23" s="5"/>
      <c r="I23" s="5"/>
      <c r="J23" s="5"/>
      <c r="K23" s="5"/>
      <c r="L23" s="5"/>
      <c r="M23" s="5"/>
      <c r="N23" s="49"/>
      <c r="O23" s="5"/>
      <c r="P23" s="5"/>
      <c r="Q23" s="5">
        <f t="shared" si="1"/>
        <v>5</v>
      </c>
      <c r="R23" s="5"/>
      <c r="S23" s="4">
        <v>5</v>
      </c>
      <c r="T23" s="26">
        <f t="shared" si="2"/>
        <v>1.79</v>
      </c>
      <c r="U23" s="27">
        <f t="shared" si="3"/>
        <v>11.79</v>
      </c>
      <c r="V23" s="12">
        <f t="shared" si="9"/>
        <v>0</v>
      </c>
      <c r="W23" s="46">
        <f t="shared" si="10"/>
        <v>0</v>
      </c>
      <c r="X23" s="46">
        <f t="shared" si="11"/>
        <v>0</v>
      </c>
      <c r="Y23" s="46">
        <f t="shared" si="12"/>
        <v>0</v>
      </c>
      <c r="Z23" s="47">
        <v>17</v>
      </c>
      <c r="AA23" s="16">
        <f t="shared" si="13"/>
        <v>0</v>
      </c>
      <c r="AB23" s="28">
        <v>7</v>
      </c>
      <c r="AC23" s="28">
        <v>35</v>
      </c>
      <c r="AD23" s="28"/>
      <c r="AE23" s="34">
        <f t="shared" si="4"/>
        <v>7</v>
      </c>
      <c r="AF23" s="34">
        <f t="shared" si="5"/>
        <v>7</v>
      </c>
      <c r="AG23" s="35">
        <f>ROUND(IF(D23="G",((TC!$G$1/AE23)*6),IF(D23="F",((TC!$G$2/AE23)*6),"0")),2)</f>
        <v>1.79</v>
      </c>
      <c r="AH23" s="36">
        <v>2</v>
      </c>
      <c r="AI23" s="16"/>
      <c r="AJ23" s="45">
        <f t="shared" si="6"/>
        <v>1</v>
      </c>
      <c r="AK23" s="45">
        <f t="shared" si="7"/>
        <v>0</v>
      </c>
      <c r="AL23" s="24">
        <f t="shared" si="8"/>
        <v>0</v>
      </c>
      <c r="AM23" s="17"/>
      <c r="AN23" s="19"/>
      <c r="AO23" s="21"/>
    </row>
    <row r="24" spans="1:45" ht="16.5" customHeight="1" thickBot="1" x14ac:dyDescent="0.3">
      <c r="A24" s="3">
        <v>18</v>
      </c>
      <c r="B24" s="82"/>
      <c r="C24" s="83"/>
      <c r="D24" s="32" t="s">
        <v>69</v>
      </c>
      <c r="E24" s="5"/>
      <c r="F24" s="5"/>
      <c r="G24" s="5"/>
      <c r="H24" s="5"/>
      <c r="I24" s="5"/>
      <c r="J24" s="5"/>
      <c r="K24" s="5"/>
      <c r="L24" s="5"/>
      <c r="M24" s="5"/>
      <c r="N24" s="49"/>
      <c r="O24" s="5"/>
      <c r="P24" s="5"/>
      <c r="Q24" s="5">
        <f t="shared" si="1"/>
        <v>5</v>
      </c>
      <c r="R24" s="5"/>
      <c r="S24" s="4">
        <v>5</v>
      </c>
      <c r="T24" s="26">
        <f t="shared" si="2"/>
        <v>4.47</v>
      </c>
      <c r="U24" s="27">
        <f t="shared" si="3"/>
        <v>14.469999999999999</v>
      </c>
      <c r="V24" s="12">
        <f t="shared" si="9"/>
        <v>0</v>
      </c>
      <c r="W24" s="46">
        <f t="shared" si="10"/>
        <v>0</v>
      </c>
      <c r="X24" s="46">
        <f t="shared" si="11"/>
        <v>0</v>
      </c>
      <c r="Y24" s="46">
        <f t="shared" si="12"/>
        <v>0</v>
      </c>
      <c r="Z24" s="47">
        <v>18</v>
      </c>
      <c r="AA24" s="16">
        <f t="shared" si="13"/>
        <v>0</v>
      </c>
      <c r="AB24" s="28">
        <v>4.16</v>
      </c>
      <c r="AC24" s="28"/>
      <c r="AD24" s="28"/>
      <c r="AE24" s="34">
        <f t="shared" si="4"/>
        <v>4.16</v>
      </c>
      <c r="AF24" s="34" t="str">
        <f t="shared" si="5"/>
        <v>X</v>
      </c>
      <c r="AG24" s="35">
        <f>ROUND(IF(D24="G",((TC!$G$1/AE24)*6),IF(D24="F",((TC!$G$2/AE24)*6),"0")),2)</f>
        <v>4.47</v>
      </c>
      <c r="AH24" s="36">
        <v>5</v>
      </c>
      <c r="AI24" s="16"/>
      <c r="AJ24" s="45">
        <f t="shared" si="6"/>
        <v>0</v>
      </c>
      <c r="AK24" s="45">
        <f t="shared" si="7"/>
        <v>1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82"/>
      <c r="C25" s="83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49"/>
      <c r="O25" s="5"/>
      <c r="P25" s="5"/>
      <c r="Q25" s="5">
        <f t="shared" si="1"/>
        <v>5</v>
      </c>
      <c r="R25" s="5"/>
      <c r="S25" s="4">
        <v>5</v>
      </c>
      <c r="T25" s="26">
        <f t="shared" si="2"/>
        <v>1.79</v>
      </c>
      <c r="U25" s="27">
        <f t="shared" si="3"/>
        <v>11.79</v>
      </c>
      <c r="V25" s="12">
        <f t="shared" si="9"/>
        <v>0</v>
      </c>
      <c r="W25" s="46">
        <f t="shared" si="10"/>
        <v>0</v>
      </c>
      <c r="X25" s="46">
        <f t="shared" si="11"/>
        <v>0</v>
      </c>
      <c r="Y25" s="46">
        <f t="shared" si="12"/>
        <v>0</v>
      </c>
      <c r="Z25" s="47">
        <v>19</v>
      </c>
      <c r="AA25" s="16">
        <f t="shared" si="13"/>
        <v>0</v>
      </c>
      <c r="AB25" s="28">
        <v>7</v>
      </c>
      <c r="AC25" s="28">
        <v>35</v>
      </c>
      <c r="AD25" s="28"/>
      <c r="AE25" s="34">
        <f t="shared" si="4"/>
        <v>7</v>
      </c>
      <c r="AF25" s="34">
        <f t="shared" si="5"/>
        <v>7</v>
      </c>
      <c r="AG25" s="35">
        <f>ROUND(IF(D25="G",((TC!$G$1/AE25)*6),IF(D25="F",((TC!$G$2/AE25)*6),"0")),2)</f>
        <v>1.79</v>
      </c>
      <c r="AH25" s="36">
        <v>3</v>
      </c>
      <c r="AI25" s="16"/>
      <c r="AJ25" s="45">
        <f t="shared" si="6"/>
        <v>1</v>
      </c>
      <c r="AK25" s="45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82"/>
      <c r="C26" s="83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5"/>
      <c r="N26" s="49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3.8</v>
      </c>
      <c r="U26" s="27">
        <f t="shared" si="3"/>
        <v>16.8</v>
      </c>
      <c r="V26" s="12">
        <f t="shared" si="9"/>
        <v>0</v>
      </c>
      <c r="W26" s="46">
        <f t="shared" si="10"/>
        <v>0</v>
      </c>
      <c r="X26" s="46">
        <f t="shared" si="11"/>
        <v>0</v>
      </c>
      <c r="Y26" s="46">
        <f t="shared" si="12"/>
        <v>0</v>
      </c>
      <c r="Z26" s="47">
        <v>20</v>
      </c>
      <c r="AA26" s="16">
        <f t="shared" si="13"/>
        <v>0</v>
      </c>
      <c r="AB26" s="28">
        <v>7</v>
      </c>
      <c r="AC26" s="28">
        <v>3.3</v>
      </c>
      <c r="AD26" s="28"/>
      <c r="AE26" s="34">
        <f t="shared" si="4"/>
        <v>3.3</v>
      </c>
      <c r="AF26" s="34">
        <f t="shared" si="5"/>
        <v>3.3</v>
      </c>
      <c r="AG26" s="35">
        <f>ROUND(IF(D26="G",((TC!$G$1/AE26)*6),IF(D26="F",((TC!$G$2/AE26)*6),"0")),2)</f>
        <v>3.8</v>
      </c>
      <c r="AH26" s="36">
        <v>3</v>
      </c>
      <c r="AI26" s="16"/>
      <c r="AJ26" s="45">
        <f t="shared" si="6"/>
        <v>1</v>
      </c>
      <c r="AK26" s="45">
        <f t="shared" si="7"/>
        <v>0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82"/>
      <c r="C27" s="83"/>
      <c r="D27" s="32" t="s">
        <v>68</v>
      </c>
      <c r="E27" s="5"/>
      <c r="F27" s="5"/>
      <c r="G27" s="5"/>
      <c r="H27" s="5"/>
      <c r="I27" s="5"/>
      <c r="J27" s="5"/>
      <c r="K27" s="5"/>
      <c r="L27" s="5"/>
      <c r="M27" s="5"/>
      <c r="N27" s="49"/>
      <c r="O27" s="5"/>
      <c r="P27" s="5"/>
      <c r="Q27" s="5">
        <f t="shared" si="1"/>
        <v>5</v>
      </c>
      <c r="R27" s="5"/>
      <c r="S27" s="4">
        <v>5</v>
      </c>
      <c r="T27" s="26">
        <f t="shared" si="2"/>
        <v>3.8</v>
      </c>
      <c r="U27" s="27">
        <f t="shared" si="3"/>
        <v>13.8</v>
      </c>
      <c r="V27" s="12">
        <f t="shared" si="9"/>
        <v>0</v>
      </c>
      <c r="W27" s="46">
        <f t="shared" si="10"/>
        <v>0</v>
      </c>
      <c r="X27" s="46">
        <f t="shared" si="11"/>
        <v>0</v>
      </c>
      <c r="Y27" s="46">
        <f t="shared" si="12"/>
        <v>0</v>
      </c>
      <c r="Z27" s="47">
        <v>21</v>
      </c>
      <c r="AA27" s="16">
        <f t="shared" si="13"/>
        <v>0</v>
      </c>
      <c r="AB27" s="28">
        <v>7</v>
      </c>
      <c r="AC27" s="28">
        <v>3.3</v>
      </c>
      <c r="AD27" s="28"/>
      <c r="AE27" s="34">
        <f t="shared" si="4"/>
        <v>3.3</v>
      </c>
      <c r="AF27" s="34">
        <f t="shared" si="5"/>
        <v>3.3</v>
      </c>
      <c r="AG27" s="35">
        <f>ROUND(IF(D27="G",((TC!$G$1/AE27)*6),IF(D27="F",((TC!$G$2/AE27)*6),"0")),2)</f>
        <v>3.8</v>
      </c>
      <c r="AH27" s="36">
        <v>2</v>
      </c>
      <c r="AI27" s="16"/>
      <c r="AJ27" s="45">
        <f t="shared" si="6"/>
        <v>1</v>
      </c>
      <c r="AK27" s="45">
        <f t="shared" si="7"/>
        <v>0</v>
      </c>
      <c r="AL27" s="24">
        <f t="shared" si="8"/>
        <v>0</v>
      </c>
      <c r="AM27" s="17"/>
      <c r="AN27" s="19"/>
      <c r="AO27" s="21"/>
    </row>
    <row r="28" spans="1:45" ht="16.5" customHeight="1" thickBot="1" x14ac:dyDescent="0.3">
      <c r="A28" s="3">
        <v>22</v>
      </c>
      <c r="B28" s="82"/>
      <c r="C28" s="83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5"/>
      <c r="N28" s="49"/>
      <c r="O28" s="5"/>
      <c r="P28" s="5"/>
      <c r="Q28" s="5">
        <f t="shared" si="1"/>
        <v>5</v>
      </c>
      <c r="R28" s="5">
        <v>1.5</v>
      </c>
      <c r="S28" s="4">
        <v>5</v>
      </c>
      <c r="T28" s="26">
        <f t="shared" si="2"/>
        <v>4.62</v>
      </c>
      <c r="U28" s="27">
        <f t="shared" si="3"/>
        <v>16.12</v>
      </c>
      <c r="V28" s="12">
        <f t="shared" si="9"/>
        <v>0</v>
      </c>
      <c r="W28" s="46">
        <f t="shared" si="10"/>
        <v>0</v>
      </c>
      <c r="X28" s="46">
        <f t="shared" si="11"/>
        <v>0</v>
      </c>
      <c r="Y28" s="46">
        <f t="shared" si="12"/>
        <v>0</v>
      </c>
      <c r="Z28" s="47">
        <v>22</v>
      </c>
      <c r="AA28" s="16">
        <f t="shared" si="13"/>
        <v>0</v>
      </c>
      <c r="AB28" s="28">
        <v>4.03</v>
      </c>
      <c r="AC28" s="28"/>
      <c r="AD28" s="28"/>
      <c r="AE28" s="34">
        <f t="shared" si="4"/>
        <v>4.03</v>
      </c>
      <c r="AF28" s="34" t="str">
        <f t="shared" si="5"/>
        <v>X</v>
      </c>
      <c r="AG28" s="35">
        <f>ROUND(IF(D28="G",((TC!$G$1/AE28)*6),IF(D28="F",((TC!$G$2/AE28)*6),"0")),2)</f>
        <v>4.62</v>
      </c>
      <c r="AH28" s="36">
        <v>6</v>
      </c>
      <c r="AI28" s="16"/>
      <c r="AJ28" s="45">
        <f t="shared" si="6"/>
        <v>0</v>
      </c>
      <c r="AK28" s="45">
        <f t="shared" si="7"/>
        <v>1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82"/>
      <c r="C29" s="83"/>
      <c r="D29" s="32" t="s">
        <v>69</v>
      </c>
      <c r="E29" s="5"/>
      <c r="F29" s="5"/>
      <c r="G29" s="5"/>
      <c r="H29" s="5"/>
      <c r="I29" s="5"/>
      <c r="J29" s="5"/>
      <c r="K29" s="5"/>
      <c r="L29" s="5"/>
      <c r="M29" s="5"/>
      <c r="N29" s="49"/>
      <c r="O29" s="5"/>
      <c r="P29" s="5"/>
      <c r="Q29" s="5">
        <f t="shared" si="1"/>
        <v>5</v>
      </c>
      <c r="R29" s="5"/>
      <c r="S29" s="4">
        <v>5</v>
      </c>
      <c r="T29" s="26">
        <f t="shared" si="2"/>
        <v>5.34</v>
      </c>
      <c r="U29" s="27">
        <f t="shared" si="3"/>
        <v>15.34</v>
      </c>
      <c r="V29" s="12">
        <f t="shared" si="9"/>
        <v>0</v>
      </c>
      <c r="W29" s="46">
        <f t="shared" si="10"/>
        <v>0</v>
      </c>
      <c r="X29" s="46">
        <f t="shared" si="11"/>
        <v>0</v>
      </c>
      <c r="Y29" s="46">
        <f t="shared" si="12"/>
        <v>0</v>
      </c>
      <c r="Z29" s="47">
        <v>23</v>
      </c>
      <c r="AA29" s="16">
        <f t="shared" si="13"/>
        <v>0</v>
      </c>
      <c r="AB29" s="28">
        <v>3.48</v>
      </c>
      <c r="AC29" s="28"/>
      <c r="AD29" s="28"/>
      <c r="AE29" s="34">
        <f t="shared" si="4"/>
        <v>3.48</v>
      </c>
      <c r="AF29" s="34" t="str">
        <f t="shared" si="5"/>
        <v>X</v>
      </c>
      <c r="AG29" s="35">
        <f>ROUND(IF(D29="G",((TC!$G$1/AE29)*6),IF(D29="F",((TC!$G$2/AE29)*6),"0")),2)</f>
        <v>5.34</v>
      </c>
      <c r="AH29" s="36">
        <v>7</v>
      </c>
      <c r="AI29" s="16"/>
      <c r="AJ29" s="45">
        <f t="shared" si="6"/>
        <v>0</v>
      </c>
      <c r="AK29" s="45">
        <f t="shared" si="7"/>
        <v>0</v>
      </c>
      <c r="AL29" s="24">
        <f t="shared" si="8"/>
        <v>1</v>
      </c>
      <c r="AM29" s="17"/>
      <c r="AN29" s="19"/>
      <c r="AO29" s="21"/>
    </row>
    <row r="30" spans="1:45" ht="16.5" customHeight="1" thickBot="1" x14ac:dyDescent="0.3">
      <c r="A30" s="3">
        <v>24</v>
      </c>
      <c r="B30" s="82"/>
      <c r="C30" s="83"/>
      <c r="D30" s="32" t="s">
        <v>69</v>
      </c>
      <c r="E30" s="5"/>
      <c r="F30" s="5"/>
      <c r="G30" s="5"/>
      <c r="H30" s="5"/>
      <c r="I30" s="5"/>
      <c r="J30" s="5"/>
      <c r="K30" s="5"/>
      <c r="L30" s="5"/>
      <c r="M30" s="5"/>
      <c r="N30" s="49"/>
      <c r="O30" s="5"/>
      <c r="P30" s="5"/>
      <c r="Q30" s="5">
        <f t="shared" si="1"/>
        <v>5</v>
      </c>
      <c r="R30" s="5"/>
      <c r="S30" s="4">
        <v>5</v>
      </c>
      <c r="T30" s="26">
        <f t="shared" si="2"/>
        <v>5.69</v>
      </c>
      <c r="U30" s="27">
        <f t="shared" si="3"/>
        <v>15.690000000000001</v>
      </c>
      <c r="V30" s="12">
        <f t="shared" si="9"/>
        <v>0</v>
      </c>
      <c r="W30" s="46">
        <f t="shared" si="10"/>
        <v>0</v>
      </c>
      <c r="X30" s="46">
        <f t="shared" si="11"/>
        <v>0</v>
      </c>
      <c r="Y30" s="46">
        <f t="shared" si="12"/>
        <v>0</v>
      </c>
      <c r="Z30" s="47">
        <v>24</v>
      </c>
      <c r="AA30" s="16">
        <f t="shared" si="13"/>
        <v>0</v>
      </c>
      <c r="AB30" s="28">
        <v>3.27</v>
      </c>
      <c r="AC30" s="28"/>
      <c r="AD30" s="28"/>
      <c r="AE30" s="34">
        <f t="shared" si="4"/>
        <v>3.27</v>
      </c>
      <c r="AF30" s="34" t="str">
        <f t="shared" si="5"/>
        <v>X</v>
      </c>
      <c r="AG30" s="35">
        <f>ROUND(IF(D30="G",((TC!$G$1/AE30)*6),IF(D30="F",((TC!$G$2/AE30)*6),"0")),2)</f>
        <v>5.69</v>
      </c>
      <c r="AH30" s="36">
        <v>7</v>
      </c>
      <c r="AI30" s="16"/>
      <c r="AJ30" s="45">
        <f t="shared" si="6"/>
        <v>0</v>
      </c>
      <c r="AK30" s="45">
        <f t="shared" si="7"/>
        <v>0</v>
      </c>
      <c r="AL30" s="24">
        <f t="shared" si="8"/>
        <v>1</v>
      </c>
      <c r="AM30" s="17"/>
      <c r="AN30" s="19"/>
      <c r="AO30" s="21"/>
    </row>
    <row r="31" spans="1:45" ht="16.5" customHeight="1" thickBot="1" x14ac:dyDescent="0.3">
      <c r="A31" s="3">
        <v>25</v>
      </c>
      <c r="B31" s="82"/>
      <c r="C31" s="83"/>
      <c r="D31" s="32" t="s">
        <v>69</v>
      </c>
      <c r="E31" s="5"/>
      <c r="F31" s="5"/>
      <c r="G31" s="5"/>
      <c r="H31" s="5"/>
      <c r="I31" s="5"/>
      <c r="J31" s="5"/>
      <c r="K31" s="5"/>
      <c r="L31" s="5"/>
      <c r="M31" s="5"/>
      <c r="N31" s="49"/>
      <c r="O31" s="5"/>
      <c r="P31" s="5"/>
      <c r="Q31" s="5">
        <f t="shared" si="1"/>
        <v>5</v>
      </c>
      <c r="R31" s="5">
        <v>3</v>
      </c>
      <c r="S31" s="4">
        <v>5</v>
      </c>
      <c r="T31" s="26">
        <f t="shared" si="2"/>
        <v>5.52</v>
      </c>
      <c r="U31" s="27">
        <f t="shared" si="3"/>
        <v>18.52</v>
      </c>
      <c r="V31" s="12">
        <f t="shared" si="9"/>
        <v>0</v>
      </c>
      <c r="W31" s="46">
        <f t="shared" si="10"/>
        <v>0</v>
      </c>
      <c r="X31" s="46">
        <f t="shared" si="11"/>
        <v>0</v>
      </c>
      <c r="Y31" s="46">
        <f t="shared" si="12"/>
        <v>0</v>
      </c>
      <c r="Z31" s="47">
        <v>25</v>
      </c>
      <c r="AA31" s="16">
        <f t="shared" si="13"/>
        <v>0</v>
      </c>
      <c r="AB31" s="28">
        <v>3.37</v>
      </c>
      <c r="AC31" s="28"/>
      <c r="AD31" s="28"/>
      <c r="AE31" s="34">
        <f t="shared" si="4"/>
        <v>3.37</v>
      </c>
      <c r="AF31" s="34" t="str">
        <f t="shared" si="5"/>
        <v>X</v>
      </c>
      <c r="AG31" s="35">
        <f>ROUND(IF(D31="G",((TC!$G$1/AE31)*6),IF(D31="F",((TC!$G$2/AE31)*6),"0")),2)</f>
        <v>5.52</v>
      </c>
      <c r="AH31" s="36">
        <v>6</v>
      </c>
      <c r="AI31" s="16"/>
      <c r="AJ31" s="45">
        <f t="shared" si="6"/>
        <v>0</v>
      </c>
      <c r="AK31" s="45">
        <f t="shared" si="7"/>
        <v>1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82"/>
      <c r="C32" s="83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49"/>
      <c r="O32" s="5"/>
      <c r="P32" s="5"/>
      <c r="Q32" s="5">
        <f t="shared" si="1"/>
        <v>5</v>
      </c>
      <c r="R32" s="5"/>
      <c r="S32" s="4">
        <v>5</v>
      </c>
      <c r="T32" s="26">
        <f t="shared" si="2"/>
        <v>1.79</v>
      </c>
      <c r="U32" s="27">
        <f t="shared" si="3"/>
        <v>11.79</v>
      </c>
      <c r="V32" s="12">
        <f t="shared" si="9"/>
        <v>0</v>
      </c>
      <c r="W32" s="46">
        <f t="shared" si="10"/>
        <v>0</v>
      </c>
      <c r="X32" s="46">
        <f t="shared" si="11"/>
        <v>0</v>
      </c>
      <c r="Y32" s="46">
        <f t="shared" si="12"/>
        <v>0</v>
      </c>
      <c r="Z32" s="47">
        <v>26</v>
      </c>
      <c r="AA32" s="16">
        <f t="shared" si="13"/>
        <v>0</v>
      </c>
      <c r="AB32" s="28">
        <v>7</v>
      </c>
      <c r="AC32" s="28">
        <v>35</v>
      </c>
      <c r="AD32" s="28"/>
      <c r="AE32" s="34">
        <f t="shared" si="4"/>
        <v>7</v>
      </c>
      <c r="AF32" s="34">
        <f t="shared" si="5"/>
        <v>7</v>
      </c>
      <c r="AG32" s="35">
        <f>ROUND(IF(D32="G",((TC!$G$1/AE32)*6),IF(D32="F",((TC!$G$2/AE32)*6),"0")),2)</f>
        <v>1.79</v>
      </c>
      <c r="AH32" s="36">
        <v>2</v>
      </c>
      <c r="AI32" s="16"/>
      <c r="AJ32" s="45">
        <f t="shared" si="6"/>
        <v>1</v>
      </c>
      <c r="AK32" s="45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82"/>
      <c r="C33" s="83"/>
      <c r="D33" s="32" t="s">
        <v>69</v>
      </c>
      <c r="E33" s="5"/>
      <c r="F33" s="5"/>
      <c r="G33" s="5"/>
      <c r="H33" s="5"/>
      <c r="I33" s="5"/>
      <c r="J33" s="5"/>
      <c r="K33" s="5"/>
      <c r="L33" s="5"/>
      <c r="M33" s="5"/>
      <c r="N33" s="49"/>
      <c r="O33" s="5"/>
      <c r="P33" s="5"/>
      <c r="Q33" s="5">
        <f t="shared" si="1"/>
        <v>5</v>
      </c>
      <c r="R33" s="5"/>
      <c r="S33" s="4">
        <v>5</v>
      </c>
      <c r="T33" s="26">
        <f t="shared" si="2"/>
        <v>5.47</v>
      </c>
      <c r="U33" s="27">
        <f t="shared" si="3"/>
        <v>15.469999999999999</v>
      </c>
      <c r="V33" s="12">
        <f t="shared" si="9"/>
        <v>0</v>
      </c>
      <c r="W33" s="46">
        <f t="shared" si="10"/>
        <v>0</v>
      </c>
      <c r="X33" s="46">
        <f t="shared" si="11"/>
        <v>0</v>
      </c>
      <c r="Y33" s="46">
        <f t="shared" si="12"/>
        <v>0</v>
      </c>
      <c r="Z33" s="47">
        <v>27</v>
      </c>
      <c r="AA33" s="16">
        <f t="shared" si="13"/>
        <v>0</v>
      </c>
      <c r="AB33" s="28">
        <v>3.4</v>
      </c>
      <c r="AC33" s="28">
        <v>4.1100000000000003</v>
      </c>
      <c r="AD33" s="28"/>
      <c r="AE33" s="34">
        <f t="shared" si="4"/>
        <v>3.4</v>
      </c>
      <c r="AF33" s="34" t="str">
        <f t="shared" si="5"/>
        <v>X</v>
      </c>
      <c r="AG33" s="35">
        <f>ROUND(IF(D33="G",((TC!$G$1/AE33)*6),IF(D33="F",((TC!$G$2/AE33)*6),"0")),2)</f>
        <v>5.47</v>
      </c>
      <c r="AH33" s="36">
        <v>4</v>
      </c>
      <c r="AI33" s="16"/>
      <c r="AJ33" s="45">
        <f t="shared" si="6"/>
        <v>0</v>
      </c>
      <c r="AK33" s="45">
        <f t="shared" si="7"/>
        <v>1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82"/>
      <c r="C34" s="83"/>
      <c r="D34" s="32" t="s">
        <v>69</v>
      </c>
      <c r="E34" s="5"/>
      <c r="F34" s="5"/>
      <c r="G34" s="5"/>
      <c r="H34" s="5"/>
      <c r="I34" s="5"/>
      <c r="J34" s="5"/>
      <c r="K34" s="5"/>
      <c r="L34" s="5"/>
      <c r="M34" s="5"/>
      <c r="N34" s="49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4.57</v>
      </c>
      <c r="U34" s="27">
        <f t="shared" si="3"/>
        <v>17.57</v>
      </c>
      <c r="V34" s="12">
        <f t="shared" si="9"/>
        <v>0</v>
      </c>
      <c r="W34" s="46">
        <f t="shared" si="10"/>
        <v>0</v>
      </c>
      <c r="X34" s="46">
        <f t="shared" si="11"/>
        <v>0</v>
      </c>
      <c r="Y34" s="46">
        <f t="shared" si="12"/>
        <v>0</v>
      </c>
      <c r="Z34" s="47">
        <v>28</v>
      </c>
      <c r="AA34" s="16">
        <f t="shared" si="13"/>
        <v>0</v>
      </c>
      <c r="AB34" s="28">
        <v>4.07</v>
      </c>
      <c r="AC34" s="28"/>
      <c r="AD34" s="28"/>
      <c r="AE34" s="34">
        <f t="shared" si="4"/>
        <v>4.07</v>
      </c>
      <c r="AF34" s="34" t="str">
        <f t="shared" si="5"/>
        <v>X</v>
      </c>
      <c r="AG34" s="35">
        <f>ROUND(IF(D34="G",((TC!$G$1/AE34)*6),IF(D34="F",((TC!$G$2/AE34)*6),"0")),2)</f>
        <v>4.57</v>
      </c>
      <c r="AH34" s="36">
        <v>5</v>
      </c>
      <c r="AI34" s="16"/>
      <c r="AJ34" s="45">
        <f t="shared" si="6"/>
        <v>0</v>
      </c>
      <c r="AK34" s="45">
        <f t="shared" si="7"/>
        <v>1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82"/>
      <c r="C35" s="83"/>
      <c r="D35" s="32" t="s">
        <v>68</v>
      </c>
      <c r="E35" s="5"/>
      <c r="F35" s="5"/>
      <c r="G35" s="5"/>
      <c r="H35" s="5"/>
      <c r="I35" s="5"/>
      <c r="J35" s="5"/>
      <c r="K35" s="5"/>
      <c r="L35" s="5"/>
      <c r="M35" s="5"/>
      <c r="N35" s="49"/>
      <c r="O35" s="5"/>
      <c r="P35" s="5"/>
      <c r="Q35" s="5">
        <f t="shared" si="1"/>
        <v>5</v>
      </c>
      <c r="R35" s="5">
        <v>7</v>
      </c>
      <c r="S35" s="4">
        <v>5</v>
      </c>
      <c r="T35" s="26">
        <f t="shared" si="2"/>
        <v>1.79</v>
      </c>
      <c r="U35" s="27">
        <f t="shared" si="3"/>
        <v>18.79</v>
      </c>
      <c r="V35" s="12">
        <f t="shared" si="9"/>
        <v>0</v>
      </c>
      <c r="W35" s="46">
        <f t="shared" si="10"/>
        <v>0</v>
      </c>
      <c r="X35" s="46">
        <f t="shared" si="11"/>
        <v>0</v>
      </c>
      <c r="Y35" s="46">
        <f t="shared" si="12"/>
        <v>0</v>
      </c>
      <c r="Z35" s="47">
        <v>29</v>
      </c>
      <c r="AA35" s="16">
        <f t="shared" si="13"/>
        <v>0</v>
      </c>
      <c r="AB35" s="28">
        <v>7</v>
      </c>
      <c r="AC35" s="28"/>
      <c r="AD35" s="28"/>
      <c r="AE35" s="34">
        <f t="shared" si="4"/>
        <v>7</v>
      </c>
      <c r="AF35" s="34">
        <f t="shared" si="5"/>
        <v>7</v>
      </c>
      <c r="AG35" s="35">
        <f>ROUND(IF(D35="G",((TC!$G$1/AE35)*6),IF(D35="F",((TC!$G$2/AE35)*6),"0")),2)</f>
        <v>1.79</v>
      </c>
      <c r="AH35" s="36">
        <v>3</v>
      </c>
      <c r="AI35" s="16"/>
      <c r="AJ35" s="45">
        <f t="shared" si="6"/>
        <v>1</v>
      </c>
      <c r="AK35" s="45">
        <f t="shared" si="7"/>
        <v>0</v>
      </c>
      <c r="AL35" s="24">
        <f t="shared" si="8"/>
        <v>0</v>
      </c>
      <c r="AM35" s="17"/>
      <c r="AN35" s="19"/>
      <c r="AO35" s="21"/>
    </row>
    <row r="36" spans="1:41" ht="16.5" customHeight="1" thickBot="1" x14ac:dyDescent="0.3">
      <c r="A36" s="3">
        <v>30</v>
      </c>
      <c r="B36" s="82"/>
      <c r="C36" s="83"/>
      <c r="D36" s="32" t="s">
        <v>72</v>
      </c>
      <c r="E36" s="5"/>
      <c r="F36" s="5"/>
      <c r="G36" s="5"/>
      <c r="H36" s="5"/>
      <c r="I36" s="5"/>
      <c r="J36" s="5"/>
      <c r="K36" s="5"/>
      <c r="L36" s="5"/>
      <c r="M36" s="5"/>
      <c r="N36" s="49"/>
      <c r="O36" s="5"/>
      <c r="P36" s="5"/>
      <c r="Q36" s="5" t="str">
        <f>IF(D36&lt;&gt;"D",IF(X36&lt;=2,5-(V36*0.5),5-(((V36*0.5)+((X36-2)*0.5)))),"D")</f>
        <v>D</v>
      </c>
      <c r="R36" s="5"/>
      <c r="S36" s="4"/>
      <c r="T36" s="26">
        <f>AG36</f>
        <v>0</v>
      </c>
      <c r="U36" s="27" t="str">
        <f>IF(D36&lt;&gt;"D",SUM(Q36:T36),"Disp.")</f>
        <v>Disp.</v>
      </c>
      <c r="V36" s="12">
        <f t="shared" si="9"/>
        <v>0</v>
      </c>
      <c r="W36" s="46">
        <f t="shared" si="10"/>
        <v>0</v>
      </c>
      <c r="X36" s="46">
        <f t="shared" si="11"/>
        <v>0</v>
      </c>
      <c r="Y36" s="46">
        <f t="shared" si="12"/>
        <v>0</v>
      </c>
      <c r="Z36" s="47">
        <v>30</v>
      </c>
      <c r="AA36" s="16">
        <f t="shared" si="13"/>
        <v>0</v>
      </c>
      <c r="AB36" s="28"/>
      <c r="AC36" s="28"/>
      <c r="AD36" s="28"/>
      <c r="AE36" s="34">
        <f t="shared" si="4"/>
        <v>100</v>
      </c>
      <c r="AF36" s="34" t="str">
        <f t="shared" si="5"/>
        <v>X</v>
      </c>
      <c r="AG36" s="35">
        <f>ROUND(IF(D36="G",((TC!$G$1/AE36)*6),IF(D36="F",((TC!$G$2/AE36)*6),"0")),2)</f>
        <v>0</v>
      </c>
      <c r="AH36" s="36"/>
      <c r="AI36" s="16"/>
      <c r="AL36" s="24"/>
      <c r="AM36" s="17"/>
      <c r="AN36" s="19"/>
      <c r="AO36" s="21"/>
    </row>
    <row r="37" spans="1:41" ht="16.5" customHeight="1" thickBot="1" x14ac:dyDescent="0.3">
      <c r="A37" s="3">
        <v>31</v>
      </c>
      <c r="B37" s="82"/>
      <c r="C37" s="83"/>
      <c r="D37" s="32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26"/>
      <c r="U37" s="27"/>
      <c r="V37" s="12">
        <f t="shared" si="9"/>
        <v>0</v>
      </c>
      <c r="W37" s="46">
        <f t="shared" si="10"/>
        <v>0</v>
      </c>
      <c r="X37" s="46">
        <f t="shared" si="11"/>
        <v>0</v>
      </c>
      <c r="Y37" s="46">
        <f t="shared" si="12"/>
        <v>0</v>
      </c>
      <c r="Z37" s="47">
        <v>31</v>
      </c>
      <c r="AA37" s="16">
        <f t="shared" si="13"/>
        <v>0</v>
      </c>
      <c r="AB37" s="28"/>
      <c r="AC37" s="28"/>
      <c r="AD37" s="28"/>
      <c r="AE37" s="34">
        <f t="shared" si="4"/>
        <v>0</v>
      </c>
      <c r="AF37" s="34"/>
      <c r="AG37" s="35">
        <f>ROUND(IF(D37="G",((TC!$G$1/AE37)*6),IF(D37="F",((TC!$G$2/AE37)*6),"0")),2)</f>
        <v>0</v>
      </c>
      <c r="AH37" s="36"/>
      <c r="AI37" s="16"/>
      <c r="AL37" s="24"/>
    </row>
    <row r="38" spans="1:41" ht="16.5" customHeight="1" thickBot="1" x14ac:dyDescent="0.3">
      <c r="A38" s="3">
        <v>32</v>
      </c>
      <c r="B38" s="82"/>
      <c r="C38" s="83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46">
        <f t="shared" si="10"/>
        <v>0</v>
      </c>
      <c r="X38" s="46">
        <f t="shared" si="11"/>
        <v>0</v>
      </c>
      <c r="Y38" s="46">
        <f t="shared" si="12"/>
        <v>0</v>
      </c>
      <c r="Z38" s="47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L38" s="24"/>
    </row>
    <row r="39" spans="1:41" ht="16.5" customHeight="1" thickBot="1" x14ac:dyDescent="0.3">
      <c r="A39" s="3">
        <v>33</v>
      </c>
      <c r="B39" s="82"/>
      <c r="C39" s="83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46">
        <f t="shared" si="10"/>
        <v>0</v>
      </c>
      <c r="X39" s="46">
        <f t="shared" si="11"/>
        <v>0</v>
      </c>
      <c r="Y39" s="46">
        <f t="shared" si="12"/>
        <v>0</v>
      </c>
      <c r="Z39" s="47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L39" s="24"/>
    </row>
    <row r="40" spans="1:41" ht="16.5" customHeight="1" thickBot="1" x14ac:dyDescent="0.3">
      <c r="A40" s="3">
        <v>34</v>
      </c>
      <c r="B40" s="82"/>
      <c r="C40" s="83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46">
        <f t="shared" si="10"/>
        <v>0</v>
      </c>
      <c r="X40" s="46">
        <f t="shared" si="11"/>
        <v>0</v>
      </c>
      <c r="Y40" s="46">
        <f t="shared" si="12"/>
        <v>0</v>
      </c>
      <c r="Z40" s="47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L40" s="24"/>
    </row>
    <row r="41" spans="1:41" ht="16.5" customHeight="1" thickBot="1" x14ac:dyDescent="0.3">
      <c r="A41" s="3">
        <v>35</v>
      </c>
      <c r="B41" s="82"/>
      <c r="C41" s="83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46">
        <f t="shared" si="10"/>
        <v>0</v>
      </c>
      <c r="X41" s="46">
        <f t="shared" si="11"/>
        <v>0</v>
      </c>
      <c r="Y41" s="46">
        <f t="shared" si="12"/>
        <v>0</v>
      </c>
      <c r="Z41" s="47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82"/>
      <c r="C42" s="83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46">
        <f t="shared" si="10"/>
        <v>0</v>
      </c>
      <c r="X42" s="46">
        <f t="shared" si="11"/>
        <v>0</v>
      </c>
      <c r="Y42" s="46">
        <f t="shared" si="12"/>
        <v>0</v>
      </c>
      <c r="Z42" s="47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82"/>
      <c r="C43" s="83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46">
        <f t="shared" si="10"/>
        <v>0</v>
      </c>
      <c r="X43" s="46">
        <f t="shared" si="11"/>
        <v>0</v>
      </c>
      <c r="Y43" s="46">
        <f t="shared" si="12"/>
        <v>0</v>
      </c>
      <c r="Z43" s="47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82"/>
      <c r="C44" s="83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46">
        <f t="shared" si="10"/>
        <v>0</v>
      </c>
      <c r="X44" s="46">
        <f t="shared" si="11"/>
        <v>0</v>
      </c>
      <c r="Y44" s="46">
        <f t="shared" si="12"/>
        <v>0</v>
      </c>
      <c r="Z44" s="47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82"/>
      <c r="C45" s="83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46">
        <f t="shared" si="10"/>
        <v>0</v>
      </c>
      <c r="X45" s="46">
        <f t="shared" si="11"/>
        <v>0</v>
      </c>
      <c r="Y45" s="46">
        <f t="shared" si="12"/>
        <v>0</v>
      </c>
      <c r="Z45" s="47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82"/>
      <c r="C46" s="83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46">
        <f t="shared" si="10"/>
        <v>0</v>
      </c>
      <c r="X46" s="46">
        <f t="shared" si="11"/>
        <v>0</v>
      </c>
      <c r="Y46" s="46">
        <f t="shared" si="12"/>
        <v>0</v>
      </c>
      <c r="Z46" s="47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 xr:uid="{00000000-0009-0000-0000-000001000000}"/>
  <mergeCells count="79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2:C12"/>
    <mergeCell ref="B13:C13"/>
    <mergeCell ref="B14:C14"/>
    <mergeCell ref="B15:C15"/>
    <mergeCell ref="B16:C16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</mergeCells>
  <conditionalFormatting sqref="AN7:AN3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{60B8138B-A7E1-4CD3-B9BD-1F695FF753EF}</x14:id>
        </ext>
      </extLst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15" priority="12">
      <formula>D7="D"</formula>
    </cfRule>
  </conditionalFormatting>
  <conditionalFormatting sqref="R7:R46">
    <cfRule type="expression" dxfId="14" priority="11">
      <formula>D7="D"</formula>
    </cfRule>
  </conditionalFormatting>
  <conditionalFormatting sqref="S7:S46">
    <cfRule type="expression" dxfId="13" priority="10">
      <formula>D7="D"</formula>
    </cfRule>
  </conditionalFormatting>
  <conditionalFormatting sqref="T7:T46">
    <cfRule type="expression" dxfId="12" priority="9">
      <formula>D7="D"</formula>
    </cfRule>
  </conditionalFormatting>
  <conditionalFormatting sqref="U7:U46">
    <cfRule type="expression" dxfId="11" priority="8">
      <formula>D7="D"</formula>
    </cfRule>
  </conditionalFormatting>
  <conditionalFormatting sqref="U7:U3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 xr:uid="{00000000-0002-0000-0100-000000000000}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0B8138B-A7E1-4CD3-B9BD-1F695FF753E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B36" sqref="B36:C46"/>
      <selection pane="topRight" activeCell="B36" sqref="B36:C46"/>
      <selection pane="bottomLeft" activeCell="B36" sqref="B36:C46"/>
      <selection pane="bottomRight" activeCell="D16" sqref="D16"/>
    </sheetView>
  </sheetViews>
  <sheetFormatPr baseColWidth="10" defaultColWidth="11.42578125" defaultRowHeight="15" x14ac:dyDescent="0.25"/>
  <cols>
    <col min="1" max="1" width="4" style="45" bestFit="1" customWidth="1"/>
    <col min="2" max="2" width="15.85546875" style="45" customWidth="1"/>
    <col min="3" max="3" width="3.85546875" style="45" customWidth="1"/>
    <col min="4" max="4" width="3.5703125" style="45" customWidth="1"/>
    <col min="5" max="13" width="3.28515625" style="45" bestFit="1" customWidth="1"/>
    <col min="14" max="14" width="2.7109375" style="45" bestFit="1" customWidth="1"/>
    <col min="15" max="16" width="3.42578125" style="45" bestFit="1" customWidth="1"/>
    <col min="17" max="18" width="4.85546875" style="45" customWidth="1"/>
    <col min="19" max="19" width="5.28515625" style="45" customWidth="1"/>
    <col min="20" max="20" width="5.7109375" style="45" customWidth="1"/>
    <col min="21" max="21" width="6.85546875" style="25" customWidth="1"/>
    <col min="22" max="22" width="2.28515625" style="45" bestFit="1" customWidth="1"/>
    <col min="23" max="23" width="2.140625" style="45" bestFit="1" customWidth="1"/>
    <col min="24" max="24" width="2" style="45" bestFit="1" customWidth="1"/>
    <col min="25" max="25" width="2.42578125" style="45" bestFit="1" customWidth="1"/>
    <col min="26" max="26" width="3.140625" style="45" bestFit="1" customWidth="1"/>
    <col min="27" max="27" width="13.85546875" style="45" bestFit="1" customWidth="1"/>
    <col min="28" max="28" width="12.140625" style="45" bestFit="1" customWidth="1"/>
    <col min="29" max="29" width="11.42578125" style="45"/>
    <col min="30" max="30" width="11.42578125" style="45" customWidth="1"/>
    <col min="31" max="39" width="11.42578125" style="45"/>
    <col min="40" max="40" width="16.140625" style="45" bestFit="1" customWidth="1"/>
    <col min="41" max="41" width="8.140625" style="45" bestFit="1" customWidth="1"/>
    <col min="42" max="47" width="11.42578125" style="45"/>
    <col min="48" max="48" width="6.140625" style="45" bestFit="1" customWidth="1"/>
    <col min="49" max="49" width="3" style="45" bestFit="1" customWidth="1"/>
    <col min="50" max="50" width="4.28515625" style="45" customWidth="1"/>
    <col min="51" max="51" width="3.7109375" style="45" customWidth="1"/>
    <col min="52" max="16384" width="11.42578125" style="45"/>
  </cols>
  <sheetData>
    <row r="1" spans="1:50" ht="15.75" customHeight="1" thickBot="1" x14ac:dyDescent="0.3">
      <c r="A1" s="69" t="s">
        <v>0</v>
      </c>
      <c r="B1" s="70"/>
      <c r="C1" s="54" t="s">
        <v>21</v>
      </c>
      <c r="D1" s="55"/>
      <c r="E1" s="55"/>
      <c r="F1" s="56"/>
      <c r="G1" s="54" t="s">
        <v>48</v>
      </c>
      <c r="H1" s="55"/>
      <c r="I1" s="55"/>
      <c r="J1" s="55"/>
      <c r="K1" s="55"/>
      <c r="L1" s="55"/>
      <c r="M1" s="55"/>
      <c r="N1" s="55"/>
      <c r="O1" s="55"/>
      <c r="P1" s="56"/>
      <c r="Q1" s="54" t="s">
        <v>66</v>
      </c>
      <c r="R1" s="55"/>
      <c r="S1" s="55"/>
      <c r="T1" s="55"/>
      <c r="U1" s="56"/>
      <c r="AB1" s="48" t="s">
        <v>75</v>
      </c>
      <c r="AQ1" s="20"/>
    </row>
    <row r="2" spans="1:50" ht="15.75" thickBot="1" x14ac:dyDescent="0.3">
      <c r="A2" s="57" t="s">
        <v>1</v>
      </c>
      <c r="B2" s="60" t="s">
        <v>71</v>
      </c>
      <c r="C2" s="54" t="s">
        <v>2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54" t="s">
        <v>3</v>
      </c>
      <c r="R2" s="55"/>
      <c r="S2" s="55"/>
      <c r="T2" s="56"/>
      <c r="U2" s="62" t="s">
        <v>33</v>
      </c>
      <c r="AB2" s="48" t="s">
        <v>73</v>
      </c>
    </row>
    <row r="3" spans="1:50" ht="17.25" thickBot="1" x14ac:dyDescent="0.3">
      <c r="A3" s="58"/>
      <c r="B3" s="60"/>
      <c r="C3" s="64" t="s">
        <v>4</v>
      </c>
      <c r="D3" s="65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7" t="s">
        <v>51</v>
      </c>
      <c r="R3" s="77" t="s">
        <v>15</v>
      </c>
      <c r="S3" s="80" t="s">
        <v>52</v>
      </c>
      <c r="T3" s="81"/>
      <c r="U3" s="63"/>
      <c r="AB3" s="48" t="s">
        <v>74</v>
      </c>
    </row>
    <row r="4" spans="1:50" ht="15.75" customHeight="1" thickBot="1" x14ac:dyDescent="0.3">
      <c r="A4" s="58"/>
      <c r="B4" s="61"/>
      <c r="C4" s="7" t="s">
        <v>38</v>
      </c>
      <c r="D4" s="8">
        <f>COUNTIFS(D7:D51,"=D")</f>
        <v>0</v>
      </c>
      <c r="E4" s="66">
        <v>43732</v>
      </c>
      <c r="F4" s="66">
        <v>43734</v>
      </c>
      <c r="G4" s="66">
        <f>E4+7</f>
        <v>43739</v>
      </c>
      <c r="H4" s="66">
        <f>F4+7</f>
        <v>43741</v>
      </c>
      <c r="I4" s="66">
        <f t="shared" ref="I4:P4" si="0">G4+7</f>
        <v>43746</v>
      </c>
      <c r="J4" s="66">
        <f t="shared" si="0"/>
        <v>43748</v>
      </c>
      <c r="K4" s="66">
        <f t="shared" si="0"/>
        <v>43753</v>
      </c>
      <c r="L4" s="66">
        <f t="shared" si="0"/>
        <v>43755</v>
      </c>
      <c r="M4" s="66">
        <f t="shared" si="0"/>
        <v>43760</v>
      </c>
      <c r="N4" s="66">
        <f t="shared" si="0"/>
        <v>43762</v>
      </c>
      <c r="O4" s="66">
        <f t="shared" si="0"/>
        <v>43767</v>
      </c>
      <c r="P4" s="66">
        <f t="shared" si="0"/>
        <v>43769</v>
      </c>
      <c r="Q4" s="78"/>
      <c r="R4" s="78"/>
      <c r="S4" s="75" t="s">
        <v>34</v>
      </c>
      <c r="T4" s="75" t="s">
        <v>35</v>
      </c>
      <c r="U4" s="89" t="s">
        <v>17</v>
      </c>
      <c r="AJ4" s="45" t="s">
        <v>64</v>
      </c>
      <c r="AK4" s="45" t="s">
        <v>65</v>
      </c>
      <c r="AL4" s="45" t="s">
        <v>63</v>
      </c>
    </row>
    <row r="5" spans="1:50" ht="15.75" thickBot="1" x14ac:dyDescent="0.3">
      <c r="A5" s="58"/>
      <c r="B5" s="9" t="s">
        <v>26</v>
      </c>
      <c r="C5" s="7" t="s">
        <v>22</v>
      </c>
      <c r="D5" s="8">
        <f>COUNTIFS(D7:D51,"=G")</f>
        <v>12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79"/>
      <c r="R5" s="79"/>
      <c r="S5" s="76"/>
      <c r="T5" s="76"/>
      <c r="U5" s="90"/>
      <c r="V5" s="92" t="s">
        <v>32</v>
      </c>
      <c r="W5" s="93"/>
      <c r="X5" s="93"/>
      <c r="Y5" s="94"/>
      <c r="Z5" s="71" t="s">
        <v>1</v>
      </c>
      <c r="AA5" s="71" t="s">
        <v>26</v>
      </c>
      <c r="AB5" s="73" t="s">
        <v>39</v>
      </c>
      <c r="AC5" s="84" t="s">
        <v>40</v>
      </c>
      <c r="AD5" s="86" t="s">
        <v>41</v>
      </c>
      <c r="AE5" s="71" t="s">
        <v>54</v>
      </c>
      <c r="AF5" s="71" t="s">
        <v>55</v>
      </c>
      <c r="AG5" s="71" t="s">
        <v>42</v>
      </c>
      <c r="AH5" s="71" t="s">
        <v>49</v>
      </c>
      <c r="AI5" s="71"/>
      <c r="AJ5" s="45">
        <f>SUM(AJ7:AJ46)</f>
        <v>13</v>
      </c>
      <c r="AK5" s="45">
        <f>SUM(AK7:AK46)</f>
        <v>13</v>
      </c>
      <c r="AL5" s="45">
        <f>SUM(AL7:AL46)</f>
        <v>8</v>
      </c>
    </row>
    <row r="6" spans="1:50" ht="15.75" thickBot="1" x14ac:dyDescent="0.3">
      <c r="A6" s="59"/>
      <c r="B6" s="9" t="s">
        <v>25</v>
      </c>
      <c r="C6" s="23" t="s">
        <v>23</v>
      </c>
      <c r="D6" s="6">
        <f>COUNTIFS(D7:D51,"=F")</f>
        <v>19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10" t="s">
        <v>50</v>
      </c>
      <c r="R6" s="10" t="s">
        <v>16</v>
      </c>
      <c r="S6" s="2" t="s">
        <v>18</v>
      </c>
      <c r="T6" s="2" t="s">
        <v>18</v>
      </c>
      <c r="U6" s="91"/>
      <c r="V6" s="15" t="s">
        <v>29</v>
      </c>
      <c r="W6" s="15" t="s">
        <v>30</v>
      </c>
      <c r="X6" s="15" t="s">
        <v>24</v>
      </c>
      <c r="Y6" s="15" t="s">
        <v>31</v>
      </c>
      <c r="Z6" s="72"/>
      <c r="AA6" s="72"/>
      <c r="AB6" s="74"/>
      <c r="AC6" s="85"/>
      <c r="AD6" s="87"/>
      <c r="AE6" s="88"/>
      <c r="AF6" s="88"/>
      <c r="AG6" s="88"/>
      <c r="AH6" s="88"/>
      <c r="AI6" s="72"/>
      <c r="AN6" s="33"/>
      <c r="AX6" s="22"/>
    </row>
    <row r="7" spans="1:50" ht="16.5" customHeight="1" thickBot="1" x14ac:dyDescent="0.3">
      <c r="A7" s="3">
        <v>1</v>
      </c>
      <c r="B7" s="82"/>
      <c r="C7" s="83"/>
      <c r="D7" s="32" t="s">
        <v>68</v>
      </c>
      <c r="E7" s="5"/>
      <c r="F7" s="5"/>
      <c r="G7" s="5"/>
      <c r="H7" s="5"/>
      <c r="I7" s="5"/>
      <c r="J7" s="5"/>
      <c r="K7" s="5"/>
      <c r="L7" s="5"/>
      <c r="M7" s="49"/>
      <c r="N7" s="5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5.23</v>
      </c>
      <c r="U7" s="27">
        <f>IF(D7&lt;&gt;"D",SUM(Q7:T7),"Disp.")</f>
        <v>15.23</v>
      </c>
      <c r="V7" s="12">
        <f>COUNTIFS(E7:P7,"=A")</f>
        <v>0</v>
      </c>
      <c r="W7" s="46">
        <f>COUNTIFS(E7:P7,"=R")</f>
        <v>0</v>
      </c>
      <c r="X7" s="46">
        <f>COUNTIFS(E7:P7,"=T")</f>
        <v>0</v>
      </c>
      <c r="Y7" s="46">
        <f>COUNTIFS(E7:P7,"=M")</f>
        <v>0</v>
      </c>
      <c r="Z7" s="47">
        <v>1</v>
      </c>
      <c r="AA7" s="16">
        <f>B7</f>
        <v>0</v>
      </c>
      <c r="AB7" s="28">
        <v>2.4</v>
      </c>
      <c r="AC7" s="28"/>
      <c r="AD7" s="28"/>
      <c r="AE7" s="34">
        <f>IF(D7="D",100,(MIN(AB7:AD7)))</f>
        <v>2.4</v>
      </c>
      <c r="AF7" s="34">
        <f>IF(D7="F",MIN(AB7:AD7),"X")</f>
        <v>2.4</v>
      </c>
      <c r="AG7" s="35">
        <f>ROUND(IF(D7="G",((TC!$G$1/AE7)*6),IF(D7="F",((TC!$G$2/AE7)*6),"0")),2)</f>
        <v>5.23</v>
      </c>
      <c r="AH7" s="36">
        <v>3</v>
      </c>
      <c r="AI7" s="16"/>
      <c r="AJ7" s="45">
        <f>IF(AH7&lt;=3,1,0)</f>
        <v>1</v>
      </c>
      <c r="AK7" s="45">
        <f>IF(AND(AH7&gt;=4,AH7&lt;=6),1,0)</f>
        <v>0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82"/>
      <c r="C8" s="83"/>
      <c r="D8" s="32" t="s">
        <v>68</v>
      </c>
      <c r="E8" s="5"/>
      <c r="F8" s="5"/>
      <c r="G8" s="5"/>
      <c r="H8" s="5"/>
      <c r="I8" s="5"/>
      <c r="J8" s="5"/>
      <c r="K8" s="5"/>
      <c r="L8" s="5"/>
      <c r="M8" s="49"/>
      <c r="N8" s="5"/>
      <c r="O8" s="5"/>
      <c r="P8" s="5"/>
      <c r="Q8" s="5">
        <f t="shared" ref="Q8:Q37" si="1">IF(D8&lt;&gt;"D",IF(X8&lt;=2,5-(V8*0.5),5-(((V8*0.5)+((X8-2)*0.5)))),"D")</f>
        <v>5</v>
      </c>
      <c r="R8" s="5"/>
      <c r="S8" s="4">
        <v>5</v>
      </c>
      <c r="T8" s="26">
        <f t="shared" ref="T8:T37" si="2">AG8</f>
        <v>2.5099999999999998</v>
      </c>
      <c r="U8" s="27">
        <f t="shared" ref="U8:U37" si="3">IF(D8&lt;&gt;"D",SUM(Q8:T8),"Disp.")</f>
        <v>12.51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47">
        <v>2</v>
      </c>
      <c r="AA8" s="16">
        <f>B8</f>
        <v>0</v>
      </c>
      <c r="AB8" s="28">
        <v>5</v>
      </c>
      <c r="AC8" s="28"/>
      <c r="AD8" s="28"/>
      <c r="AE8" s="34">
        <f t="shared" ref="AE8:AE46" si="4">IF(D8="D",100,(MIN(AB8:AD8)))</f>
        <v>5</v>
      </c>
      <c r="AF8" s="34">
        <f t="shared" ref="AF8:AF37" si="5">IF(D8="F",MIN(AB8:AD8),"X")</f>
        <v>5</v>
      </c>
      <c r="AG8" s="35">
        <f>ROUND(IF(D8="G",((TC!$G$1/AE8)*6),IF(D8="F",((TC!$G$2/AE8)*6),"0")),2)</f>
        <v>2.5099999999999998</v>
      </c>
      <c r="AH8" s="36">
        <v>5</v>
      </c>
      <c r="AI8" s="16"/>
      <c r="AJ8" s="45">
        <f t="shared" ref="AJ8:AJ40" si="6">IF(AH8&lt;=3,1,0)</f>
        <v>0</v>
      </c>
      <c r="AK8" s="45">
        <f t="shared" ref="AK8:AK40" si="7">IF(AND(AH8&gt;=4,AH8&lt;=6),1,0)</f>
        <v>1</v>
      </c>
      <c r="AL8" s="24">
        <f t="shared" ref="AL8:AL40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82"/>
      <c r="C9" s="83"/>
      <c r="D9" s="32" t="s">
        <v>68</v>
      </c>
      <c r="E9" s="5"/>
      <c r="F9" s="5"/>
      <c r="G9" s="5"/>
      <c r="H9" s="5"/>
      <c r="I9" s="5"/>
      <c r="J9" s="5"/>
      <c r="K9" s="5"/>
      <c r="L9" s="5"/>
      <c r="M9" s="49"/>
      <c r="N9" s="5"/>
      <c r="O9" s="5"/>
      <c r="P9" s="5"/>
      <c r="Q9" s="5">
        <f t="shared" si="1"/>
        <v>5</v>
      </c>
      <c r="R9" s="5"/>
      <c r="S9" s="4">
        <v>5</v>
      </c>
      <c r="T9" s="26">
        <f t="shared" si="2"/>
        <v>1.25</v>
      </c>
      <c r="U9" s="27">
        <f t="shared" si="3"/>
        <v>11.25</v>
      </c>
      <c r="V9" s="12">
        <f t="shared" ref="V9:V46" si="9">COUNTIFS(E9:P9,"=A")</f>
        <v>0</v>
      </c>
      <c r="W9" s="46">
        <f t="shared" ref="W9:W46" si="10">COUNTIFS(E9:P9,"=R")</f>
        <v>0</v>
      </c>
      <c r="X9" s="46">
        <f t="shared" ref="X9:X46" si="11">COUNTIFS(E9:P9,"=T")</f>
        <v>0</v>
      </c>
      <c r="Y9" s="46">
        <f t="shared" ref="Y9:Y46" si="12">COUNTIFS(E9:P9,"=M")</f>
        <v>0</v>
      </c>
      <c r="Z9" s="47">
        <v>3</v>
      </c>
      <c r="AA9" s="16">
        <f t="shared" ref="AA9:AA46" si="13">B9</f>
        <v>0</v>
      </c>
      <c r="AB9" s="28">
        <v>10</v>
      </c>
      <c r="AC9" s="28"/>
      <c r="AD9" s="28"/>
      <c r="AE9" s="34">
        <f t="shared" si="4"/>
        <v>10</v>
      </c>
      <c r="AF9" s="34">
        <f t="shared" si="5"/>
        <v>10</v>
      </c>
      <c r="AG9" s="35">
        <f>ROUND(IF(D9="G",((TC!$G$1/AE9)*6),IF(D9="F",((TC!$G$2/AE9)*6),"0")),2)</f>
        <v>1.25</v>
      </c>
      <c r="AH9" s="36">
        <v>1</v>
      </c>
      <c r="AI9" s="16"/>
      <c r="AJ9" s="45">
        <f t="shared" si="6"/>
        <v>1</v>
      </c>
      <c r="AK9" s="45">
        <f t="shared" si="7"/>
        <v>0</v>
      </c>
      <c r="AL9" s="24">
        <f t="shared" si="8"/>
        <v>0</v>
      </c>
      <c r="AM9" s="17"/>
      <c r="AN9" s="19"/>
      <c r="AO9" s="21"/>
    </row>
    <row r="10" spans="1:50" ht="16.5" customHeight="1" thickBot="1" x14ac:dyDescent="0.3">
      <c r="A10" s="3">
        <v>4</v>
      </c>
      <c r="B10" s="82"/>
      <c r="C10" s="83"/>
      <c r="D10" s="32" t="s">
        <v>68</v>
      </c>
      <c r="E10" s="5"/>
      <c r="F10" s="5"/>
      <c r="G10" s="5"/>
      <c r="H10" s="5"/>
      <c r="I10" s="5"/>
      <c r="J10" s="5"/>
      <c r="K10" s="5"/>
      <c r="L10" s="5"/>
      <c r="M10" s="49"/>
      <c r="N10" s="5"/>
      <c r="O10" s="5"/>
      <c r="P10" s="5"/>
      <c r="Q10" s="5">
        <f t="shared" si="1"/>
        <v>5</v>
      </c>
      <c r="R10" s="5">
        <v>1.5</v>
      </c>
      <c r="S10" s="4">
        <v>5</v>
      </c>
      <c r="T10" s="26">
        <f t="shared" si="2"/>
        <v>5.08</v>
      </c>
      <c r="U10" s="27">
        <f t="shared" si="3"/>
        <v>16.579999999999998</v>
      </c>
      <c r="V10" s="12">
        <f t="shared" si="9"/>
        <v>0</v>
      </c>
      <c r="W10" s="46">
        <f t="shared" si="10"/>
        <v>0</v>
      </c>
      <c r="X10" s="46">
        <f t="shared" si="11"/>
        <v>0</v>
      </c>
      <c r="Y10" s="46">
        <f t="shared" si="12"/>
        <v>0</v>
      </c>
      <c r="Z10" s="47">
        <v>4</v>
      </c>
      <c r="AA10" s="16">
        <f t="shared" si="13"/>
        <v>0</v>
      </c>
      <c r="AB10" s="28">
        <v>2.4700000000000002</v>
      </c>
      <c r="AC10" s="28"/>
      <c r="AD10" s="28"/>
      <c r="AE10" s="34">
        <f t="shared" si="4"/>
        <v>2.4700000000000002</v>
      </c>
      <c r="AF10" s="34">
        <f t="shared" si="5"/>
        <v>2.4700000000000002</v>
      </c>
      <c r="AG10" s="35">
        <f>ROUND(IF(D10="G",((TC!$G$1/AE10)*6),IF(D10="F",((TC!$G$2/AE10)*6),"0")),2)</f>
        <v>5.08</v>
      </c>
      <c r="AH10" s="36">
        <v>4</v>
      </c>
      <c r="AI10" s="16"/>
      <c r="AJ10" s="45">
        <f t="shared" si="6"/>
        <v>0</v>
      </c>
      <c r="AK10" s="45">
        <f t="shared" si="7"/>
        <v>1</v>
      </c>
      <c r="AL10" s="24">
        <f t="shared" si="8"/>
        <v>0</v>
      </c>
      <c r="AM10" s="17"/>
      <c r="AN10" s="19"/>
      <c r="AO10" s="21"/>
    </row>
    <row r="11" spans="1:50" ht="16.5" customHeight="1" thickBot="1" x14ac:dyDescent="0.3">
      <c r="A11" s="3">
        <v>5</v>
      </c>
      <c r="B11" s="82"/>
      <c r="C11" s="83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49"/>
      <c r="N11" s="5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5.76</v>
      </c>
      <c r="U11" s="27">
        <f t="shared" si="3"/>
        <v>15.76</v>
      </c>
      <c r="V11" s="12">
        <f t="shared" si="9"/>
        <v>0</v>
      </c>
      <c r="W11" s="46">
        <f t="shared" si="10"/>
        <v>0</v>
      </c>
      <c r="X11" s="46">
        <f t="shared" si="11"/>
        <v>0</v>
      </c>
      <c r="Y11" s="46">
        <f t="shared" si="12"/>
        <v>0</v>
      </c>
      <c r="Z11" s="47">
        <v>5</v>
      </c>
      <c r="AA11" s="16">
        <f t="shared" si="13"/>
        <v>0</v>
      </c>
      <c r="AB11" s="28">
        <v>3.23</v>
      </c>
      <c r="AC11" s="28">
        <v>4.07</v>
      </c>
      <c r="AD11" s="28"/>
      <c r="AE11" s="34">
        <f t="shared" si="4"/>
        <v>3.23</v>
      </c>
      <c r="AF11" s="34" t="str">
        <f t="shared" si="5"/>
        <v>X</v>
      </c>
      <c r="AG11" s="35">
        <f>ROUND(IF(D11="G",((TC!$G$1/AE11)*6),IF(D11="F",((TC!$G$2/AE11)*6),"0")),2)</f>
        <v>5.76</v>
      </c>
      <c r="AH11" s="36">
        <v>8</v>
      </c>
      <c r="AI11" s="16"/>
      <c r="AJ11" s="45">
        <f t="shared" si="6"/>
        <v>0</v>
      </c>
      <c r="AK11" s="45">
        <f t="shared" si="7"/>
        <v>0</v>
      </c>
      <c r="AL11" s="24">
        <f t="shared" si="8"/>
        <v>1</v>
      </c>
      <c r="AM11" s="17"/>
      <c r="AN11" s="19"/>
      <c r="AO11" s="21"/>
    </row>
    <row r="12" spans="1:50" ht="16.5" customHeight="1" thickBot="1" x14ac:dyDescent="0.3">
      <c r="A12" s="3">
        <v>6</v>
      </c>
      <c r="B12" s="82"/>
      <c r="C12" s="83"/>
      <c r="D12" s="32" t="s">
        <v>68</v>
      </c>
      <c r="E12" s="5"/>
      <c r="F12" s="5"/>
      <c r="G12" s="5"/>
      <c r="H12" s="5"/>
      <c r="I12" s="5"/>
      <c r="J12" s="5"/>
      <c r="K12" s="5"/>
      <c r="L12" s="5"/>
      <c r="M12" s="49"/>
      <c r="N12" s="5"/>
      <c r="O12" s="5"/>
      <c r="P12" s="5"/>
      <c r="Q12" s="5">
        <f t="shared" si="1"/>
        <v>5</v>
      </c>
      <c r="R12" s="5"/>
      <c r="S12" s="4">
        <v>5</v>
      </c>
      <c r="T12" s="26">
        <f t="shared" si="2"/>
        <v>1.79</v>
      </c>
      <c r="U12" s="27">
        <f t="shared" si="3"/>
        <v>11.79</v>
      </c>
      <c r="V12" s="12">
        <f t="shared" si="9"/>
        <v>0</v>
      </c>
      <c r="W12" s="46">
        <f t="shared" si="10"/>
        <v>0</v>
      </c>
      <c r="X12" s="46">
        <f t="shared" si="11"/>
        <v>0</v>
      </c>
      <c r="Y12" s="46">
        <f t="shared" si="12"/>
        <v>0</v>
      </c>
      <c r="Z12" s="47">
        <v>6</v>
      </c>
      <c r="AA12" s="16">
        <f t="shared" si="13"/>
        <v>0</v>
      </c>
      <c r="AB12" s="28">
        <v>7</v>
      </c>
      <c r="AC12" s="28"/>
      <c r="AD12" s="28"/>
      <c r="AE12" s="34">
        <f t="shared" si="4"/>
        <v>7</v>
      </c>
      <c r="AF12" s="34">
        <f t="shared" si="5"/>
        <v>7</v>
      </c>
      <c r="AG12" s="35">
        <f>ROUND(IF(D12="G",((TC!$G$1/AE12)*6),IF(D12="F",((TC!$G$2/AE12)*6),"0")),2)</f>
        <v>1.79</v>
      </c>
      <c r="AH12" s="36">
        <v>3</v>
      </c>
      <c r="AI12" s="16"/>
      <c r="AJ12" s="45">
        <f t="shared" si="6"/>
        <v>1</v>
      </c>
      <c r="AK12" s="45">
        <f t="shared" si="7"/>
        <v>0</v>
      </c>
      <c r="AL12" s="24">
        <f t="shared" si="8"/>
        <v>0</v>
      </c>
      <c r="AM12" s="17"/>
      <c r="AN12" s="19"/>
      <c r="AO12" s="21"/>
    </row>
    <row r="13" spans="1:50" ht="16.5" customHeight="1" thickBot="1" x14ac:dyDescent="0.3">
      <c r="A13" s="3">
        <v>7</v>
      </c>
      <c r="B13" s="82"/>
      <c r="C13" s="83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49"/>
      <c r="N13" s="5"/>
      <c r="O13" s="5"/>
      <c r="P13" s="5"/>
      <c r="Q13" s="5">
        <f t="shared" si="1"/>
        <v>5</v>
      </c>
      <c r="R13" s="5"/>
      <c r="S13" s="4">
        <v>5</v>
      </c>
      <c r="T13" s="26">
        <f t="shared" si="2"/>
        <v>5.71</v>
      </c>
      <c r="U13" s="27">
        <f t="shared" si="3"/>
        <v>15.71</v>
      </c>
      <c r="V13" s="12">
        <f t="shared" si="9"/>
        <v>0</v>
      </c>
      <c r="W13" s="46">
        <f t="shared" si="10"/>
        <v>0</v>
      </c>
      <c r="X13" s="46">
        <f t="shared" si="11"/>
        <v>0</v>
      </c>
      <c r="Y13" s="46">
        <f t="shared" si="12"/>
        <v>0</v>
      </c>
      <c r="Z13" s="47">
        <v>7</v>
      </c>
      <c r="AA13" s="16">
        <f t="shared" si="13"/>
        <v>0</v>
      </c>
      <c r="AB13" s="28">
        <v>3.26</v>
      </c>
      <c r="AC13" s="28">
        <v>3.42</v>
      </c>
      <c r="AD13" s="28"/>
      <c r="AE13" s="34">
        <f t="shared" si="4"/>
        <v>3.26</v>
      </c>
      <c r="AF13" s="34" t="str">
        <f t="shared" si="5"/>
        <v>X</v>
      </c>
      <c r="AG13" s="35">
        <f>ROUND(IF(D13="G",((TC!$G$1/AE13)*6),IF(D13="F",((TC!$G$2/AE13)*6),"0")),2)</f>
        <v>5.71</v>
      </c>
      <c r="AH13" s="36">
        <v>10</v>
      </c>
      <c r="AI13" s="16"/>
      <c r="AJ13" s="45">
        <f t="shared" si="6"/>
        <v>0</v>
      </c>
      <c r="AK13" s="45">
        <f t="shared" si="7"/>
        <v>0</v>
      </c>
      <c r="AL13" s="24">
        <f t="shared" si="8"/>
        <v>1</v>
      </c>
      <c r="AM13" s="17"/>
      <c r="AN13" s="19"/>
      <c r="AO13" s="21"/>
    </row>
    <row r="14" spans="1:50" ht="16.5" customHeight="1" thickBot="1" x14ac:dyDescent="0.3">
      <c r="A14" s="3">
        <v>8</v>
      </c>
      <c r="B14" s="82"/>
      <c r="C14" s="83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49"/>
      <c r="N14" s="5"/>
      <c r="O14" s="5"/>
      <c r="P14" s="5"/>
      <c r="Q14" s="5">
        <f t="shared" si="1"/>
        <v>5</v>
      </c>
      <c r="R14" s="5">
        <v>3</v>
      </c>
      <c r="S14" s="4">
        <v>5</v>
      </c>
      <c r="T14" s="26">
        <f t="shared" si="2"/>
        <v>5.71</v>
      </c>
      <c r="U14" s="27">
        <f t="shared" si="3"/>
        <v>18.71</v>
      </c>
      <c r="V14" s="12">
        <f t="shared" si="9"/>
        <v>0</v>
      </c>
      <c r="W14" s="46">
        <f t="shared" si="10"/>
        <v>0</v>
      </c>
      <c r="X14" s="46">
        <f t="shared" si="11"/>
        <v>0</v>
      </c>
      <c r="Y14" s="46">
        <f t="shared" si="12"/>
        <v>0</v>
      </c>
      <c r="Z14" s="47">
        <v>8</v>
      </c>
      <c r="AA14" s="16">
        <f t="shared" si="13"/>
        <v>0</v>
      </c>
      <c r="AB14" s="28">
        <v>3.26</v>
      </c>
      <c r="AC14" s="28">
        <v>3.43</v>
      </c>
      <c r="AD14" s="28"/>
      <c r="AE14" s="34">
        <f t="shared" si="4"/>
        <v>3.26</v>
      </c>
      <c r="AF14" s="34" t="str">
        <f t="shared" si="5"/>
        <v>X</v>
      </c>
      <c r="AG14" s="35">
        <f>ROUND(IF(D14="G",((TC!$G$1/AE14)*6),IF(D14="F",((TC!$G$2/AE14)*6),"0")),2)</f>
        <v>5.71</v>
      </c>
      <c r="AH14" s="36">
        <v>8</v>
      </c>
      <c r="AI14" s="16"/>
      <c r="AJ14" s="45">
        <f t="shared" si="6"/>
        <v>0</v>
      </c>
      <c r="AK14" s="45">
        <f t="shared" si="7"/>
        <v>0</v>
      </c>
      <c r="AL14" s="24">
        <f t="shared" si="8"/>
        <v>1</v>
      </c>
      <c r="AM14" s="17"/>
      <c r="AN14" s="19"/>
      <c r="AO14" s="21"/>
    </row>
    <row r="15" spans="1:50" ht="16.5" customHeight="1" thickBot="1" x14ac:dyDescent="0.3">
      <c r="A15" s="3">
        <v>9</v>
      </c>
      <c r="B15" s="82"/>
      <c r="C15" s="83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49"/>
      <c r="N15" s="5"/>
      <c r="O15" s="5"/>
      <c r="P15" s="5"/>
      <c r="Q15" s="5">
        <f t="shared" si="1"/>
        <v>5</v>
      </c>
      <c r="R15" s="5">
        <v>3</v>
      </c>
      <c r="S15" s="4">
        <v>5</v>
      </c>
      <c r="T15" s="26">
        <f t="shared" si="2"/>
        <v>5.25</v>
      </c>
      <c r="U15" s="27">
        <f t="shared" si="3"/>
        <v>18.25</v>
      </c>
      <c r="V15" s="12">
        <f t="shared" si="9"/>
        <v>0</v>
      </c>
      <c r="W15" s="46">
        <f t="shared" si="10"/>
        <v>0</v>
      </c>
      <c r="X15" s="46">
        <f t="shared" si="11"/>
        <v>0</v>
      </c>
      <c r="Y15" s="46">
        <f t="shared" si="12"/>
        <v>0</v>
      </c>
      <c r="Z15" s="47">
        <v>9</v>
      </c>
      <c r="AA15" s="16">
        <f t="shared" si="13"/>
        <v>0</v>
      </c>
      <c r="AB15" s="28">
        <v>2.39</v>
      </c>
      <c r="AC15" s="28"/>
      <c r="AD15" s="28"/>
      <c r="AE15" s="34">
        <f t="shared" si="4"/>
        <v>2.39</v>
      </c>
      <c r="AF15" s="34">
        <f t="shared" si="5"/>
        <v>2.39</v>
      </c>
      <c r="AG15" s="35">
        <f>ROUND(IF(D15="G",((TC!$G$1/AE15)*6),IF(D15="F",((TC!$G$2/AE15)*6),"0")),2)</f>
        <v>5.25</v>
      </c>
      <c r="AH15" s="36">
        <v>4</v>
      </c>
      <c r="AI15" s="16"/>
      <c r="AJ15" s="45">
        <f t="shared" si="6"/>
        <v>0</v>
      </c>
      <c r="AK15" s="45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82"/>
      <c r="C16" s="83"/>
      <c r="D16" s="32" t="s">
        <v>69</v>
      </c>
      <c r="E16" s="5"/>
      <c r="F16" s="5"/>
      <c r="G16" s="5"/>
      <c r="H16" s="5"/>
      <c r="I16" s="5"/>
      <c r="J16" s="5"/>
      <c r="K16" s="5"/>
      <c r="L16" s="5"/>
      <c r="M16" s="49"/>
      <c r="N16" s="5"/>
      <c r="O16" s="5"/>
      <c r="P16" s="5"/>
      <c r="Q16" s="5">
        <f t="shared" si="1"/>
        <v>5</v>
      </c>
      <c r="R16" s="5">
        <v>1</v>
      </c>
      <c r="S16" s="4">
        <v>5</v>
      </c>
      <c r="T16" s="26">
        <f t="shared" si="2"/>
        <v>5.39</v>
      </c>
      <c r="U16" s="27">
        <f t="shared" si="3"/>
        <v>16.39</v>
      </c>
      <c r="V16" s="12">
        <f t="shared" si="9"/>
        <v>0</v>
      </c>
      <c r="W16" s="46">
        <f t="shared" si="10"/>
        <v>0</v>
      </c>
      <c r="X16" s="46">
        <f t="shared" si="11"/>
        <v>0</v>
      </c>
      <c r="Y16" s="46">
        <f t="shared" si="12"/>
        <v>0</v>
      </c>
      <c r="Z16" s="47">
        <v>10</v>
      </c>
      <c r="AA16" s="16">
        <f t="shared" si="13"/>
        <v>0</v>
      </c>
      <c r="AB16" s="28">
        <v>3.49</v>
      </c>
      <c r="AC16" s="28">
        <v>3.45</v>
      </c>
      <c r="AD16" s="28"/>
      <c r="AE16" s="34">
        <f t="shared" si="4"/>
        <v>3.45</v>
      </c>
      <c r="AF16" s="34" t="str">
        <f t="shared" si="5"/>
        <v>X</v>
      </c>
      <c r="AG16" s="35">
        <f>ROUND(IF(D16="G",((TC!$G$1/AE16)*6),IF(D16="F",((TC!$G$2/AE16)*6),"0")),2)</f>
        <v>5.39</v>
      </c>
      <c r="AH16" s="36">
        <v>5</v>
      </c>
      <c r="AI16" s="16"/>
      <c r="AJ16" s="45">
        <f t="shared" si="6"/>
        <v>0</v>
      </c>
      <c r="AK16" s="45">
        <f t="shared" si="7"/>
        <v>1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82"/>
      <c r="C17" s="83"/>
      <c r="D17" s="32" t="s">
        <v>69</v>
      </c>
      <c r="E17" s="5"/>
      <c r="F17" s="5"/>
      <c r="G17" s="5"/>
      <c r="H17" s="5"/>
      <c r="I17" s="5"/>
      <c r="J17" s="5"/>
      <c r="K17" s="5"/>
      <c r="L17" s="5"/>
      <c r="M17" s="49"/>
      <c r="N17" s="5"/>
      <c r="O17" s="5"/>
      <c r="P17" s="5"/>
      <c r="Q17" s="5">
        <f t="shared" si="1"/>
        <v>5</v>
      </c>
      <c r="R17" s="5">
        <v>3</v>
      </c>
      <c r="S17" s="4">
        <v>5</v>
      </c>
      <c r="T17" s="26">
        <f t="shared" si="2"/>
        <v>5.42</v>
      </c>
      <c r="U17" s="27">
        <f t="shared" si="3"/>
        <v>18.420000000000002</v>
      </c>
      <c r="V17" s="12">
        <f t="shared" si="9"/>
        <v>0</v>
      </c>
      <c r="W17" s="46">
        <f t="shared" si="10"/>
        <v>0</v>
      </c>
      <c r="X17" s="46">
        <f t="shared" si="11"/>
        <v>0</v>
      </c>
      <c r="Y17" s="46">
        <f t="shared" si="12"/>
        <v>0</v>
      </c>
      <c r="Z17" s="47">
        <v>11</v>
      </c>
      <c r="AA17" s="16">
        <f t="shared" si="13"/>
        <v>0</v>
      </c>
      <c r="AB17" s="28">
        <v>3.43</v>
      </c>
      <c r="AC17" s="28"/>
      <c r="AD17" s="28"/>
      <c r="AE17" s="34">
        <f t="shared" si="4"/>
        <v>3.43</v>
      </c>
      <c r="AF17" s="34" t="str">
        <f t="shared" si="5"/>
        <v>X</v>
      </c>
      <c r="AG17" s="35">
        <f>ROUND(IF(D17="G",((TC!$G$1/AE17)*6),IF(D17="F",((TC!$G$2/AE17)*6),"0")),2)</f>
        <v>5.42</v>
      </c>
      <c r="AH17" s="36">
        <v>7</v>
      </c>
      <c r="AI17" s="16"/>
      <c r="AJ17" s="45">
        <f t="shared" si="6"/>
        <v>0</v>
      </c>
      <c r="AK17" s="45">
        <f t="shared" si="7"/>
        <v>0</v>
      </c>
      <c r="AL17" s="24">
        <f t="shared" si="8"/>
        <v>1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82"/>
      <c r="C18" s="83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49"/>
      <c r="N18" s="5"/>
      <c r="O18" s="5"/>
      <c r="P18" s="5"/>
      <c r="Q18" s="5">
        <f t="shared" si="1"/>
        <v>5</v>
      </c>
      <c r="R18" s="5">
        <v>1.5</v>
      </c>
      <c r="S18" s="4">
        <v>5</v>
      </c>
      <c r="T18" s="26">
        <f t="shared" si="2"/>
        <v>5.9</v>
      </c>
      <c r="U18" s="27">
        <f t="shared" si="3"/>
        <v>17.399999999999999</v>
      </c>
      <c r="V18" s="12">
        <f t="shared" si="9"/>
        <v>0</v>
      </c>
      <c r="W18" s="46">
        <f t="shared" si="10"/>
        <v>0</v>
      </c>
      <c r="X18" s="46">
        <f t="shared" si="11"/>
        <v>0</v>
      </c>
      <c r="Y18" s="46">
        <f t="shared" si="12"/>
        <v>0</v>
      </c>
      <c r="Z18" s="47">
        <v>12</v>
      </c>
      <c r="AA18" s="16">
        <f t="shared" si="13"/>
        <v>0</v>
      </c>
      <c r="AB18" s="28">
        <v>3.15</v>
      </c>
      <c r="AC18" s="28">
        <v>3.27</v>
      </c>
      <c r="AD18" s="28"/>
      <c r="AE18" s="34">
        <f t="shared" si="4"/>
        <v>3.15</v>
      </c>
      <c r="AF18" s="34" t="str">
        <f t="shared" si="5"/>
        <v>X</v>
      </c>
      <c r="AG18" s="35">
        <f>ROUND(IF(D18="G",((TC!$G$1/AE18)*6),IF(D18="F",((TC!$G$2/AE18)*6),"0")),2)</f>
        <v>5.9</v>
      </c>
      <c r="AH18" s="36">
        <v>10</v>
      </c>
      <c r="AI18" s="16"/>
      <c r="AJ18" s="45">
        <f t="shared" si="6"/>
        <v>0</v>
      </c>
      <c r="AK18" s="45">
        <f t="shared" si="7"/>
        <v>0</v>
      </c>
      <c r="AL18" s="24">
        <f t="shared" si="8"/>
        <v>1</v>
      </c>
      <c r="AM18" s="17"/>
      <c r="AN18" s="19"/>
      <c r="AO18" s="21"/>
    </row>
    <row r="19" spans="1:45" ht="16.5" customHeight="1" thickBot="1" x14ac:dyDescent="0.3">
      <c r="A19" s="3">
        <v>13</v>
      </c>
      <c r="B19" s="82"/>
      <c r="C19" s="83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49"/>
      <c r="N19" s="5"/>
      <c r="O19" s="5"/>
      <c r="P19" s="5"/>
      <c r="Q19" s="5">
        <f t="shared" si="1"/>
        <v>5</v>
      </c>
      <c r="R19" s="5"/>
      <c r="S19" s="4">
        <v>5</v>
      </c>
      <c r="T19" s="26">
        <f t="shared" si="2"/>
        <v>1.79</v>
      </c>
      <c r="U19" s="27">
        <f t="shared" si="3"/>
        <v>11.79</v>
      </c>
      <c r="V19" s="12">
        <f t="shared" si="9"/>
        <v>0</v>
      </c>
      <c r="W19" s="46">
        <f t="shared" si="10"/>
        <v>0</v>
      </c>
      <c r="X19" s="46">
        <f t="shared" si="11"/>
        <v>0</v>
      </c>
      <c r="Y19" s="46">
        <f t="shared" si="12"/>
        <v>0</v>
      </c>
      <c r="Z19" s="47">
        <v>13</v>
      </c>
      <c r="AA19" s="16">
        <f t="shared" si="13"/>
        <v>0</v>
      </c>
      <c r="AB19" s="28">
        <v>7</v>
      </c>
      <c r="AC19" s="28"/>
      <c r="AD19" s="28"/>
      <c r="AE19" s="34">
        <f t="shared" si="4"/>
        <v>7</v>
      </c>
      <c r="AF19" s="34">
        <f t="shared" si="5"/>
        <v>7</v>
      </c>
      <c r="AG19" s="35">
        <f>ROUND(IF(D19="G",((TC!$G$1/AE19)*6),IF(D19="F",((TC!$G$2/AE19)*6),"0")),2)</f>
        <v>1.79</v>
      </c>
      <c r="AH19" s="36">
        <v>4</v>
      </c>
      <c r="AI19" s="16"/>
      <c r="AJ19" s="45">
        <f t="shared" si="6"/>
        <v>0</v>
      </c>
      <c r="AK19" s="45">
        <f t="shared" si="7"/>
        <v>1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82"/>
      <c r="C20" s="83"/>
      <c r="D20" s="32" t="s">
        <v>68</v>
      </c>
      <c r="E20" s="5"/>
      <c r="F20" s="5"/>
      <c r="G20" s="5"/>
      <c r="H20" s="5"/>
      <c r="I20" s="5"/>
      <c r="J20" s="5"/>
      <c r="K20" s="5"/>
      <c r="L20" s="5"/>
      <c r="M20" s="49"/>
      <c r="N20" s="5"/>
      <c r="O20" s="5"/>
      <c r="P20" s="5"/>
      <c r="Q20" s="5">
        <f t="shared" si="1"/>
        <v>5</v>
      </c>
      <c r="R20" s="5"/>
      <c r="S20" s="4">
        <v>5</v>
      </c>
      <c r="T20" s="26">
        <f t="shared" si="2"/>
        <v>5.92</v>
      </c>
      <c r="U20" s="27">
        <f t="shared" si="3"/>
        <v>15.92</v>
      </c>
      <c r="V20" s="12">
        <f t="shared" si="9"/>
        <v>0</v>
      </c>
      <c r="W20" s="46">
        <f t="shared" si="10"/>
        <v>0</v>
      </c>
      <c r="X20" s="46">
        <f t="shared" si="11"/>
        <v>0</v>
      </c>
      <c r="Y20" s="46">
        <f t="shared" si="12"/>
        <v>0</v>
      </c>
      <c r="Z20" s="47">
        <v>14</v>
      </c>
      <c r="AA20" s="16">
        <f t="shared" si="13"/>
        <v>0</v>
      </c>
      <c r="AB20" s="28">
        <v>2.12</v>
      </c>
      <c r="AC20" s="28"/>
      <c r="AD20" s="28"/>
      <c r="AE20" s="34">
        <f t="shared" si="4"/>
        <v>2.12</v>
      </c>
      <c r="AF20" s="34">
        <f t="shared" si="5"/>
        <v>2.12</v>
      </c>
      <c r="AG20" s="35">
        <f>ROUND(IF(D20="G",((TC!$G$1/AE20)*6),IF(D20="F",((TC!$G$2/AE20)*6),"0")),2)</f>
        <v>5.92</v>
      </c>
      <c r="AH20" s="36">
        <v>5</v>
      </c>
      <c r="AI20" s="16"/>
      <c r="AJ20" s="45">
        <f t="shared" si="6"/>
        <v>0</v>
      </c>
      <c r="AK20" s="45">
        <f t="shared" si="7"/>
        <v>1</v>
      </c>
      <c r="AL20" s="24">
        <f t="shared" si="8"/>
        <v>0</v>
      </c>
      <c r="AM20" s="17"/>
      <c r="AN20" s="19"/>
      <c r="AO20" s="21"/>
    </row>
    <row r="21" spans="1:45" ht="16.5" customHeight="1" thickBot="1" x14ac:dyDescent="0.3">
      <c r="A21" s="3">
        <v>15</v>
      </c>
      <c r="B21" s="82"/>
      <c r="C21" s="83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49"/>
      <c r="N21" s="5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5.18</v>
      </c>
      <c r="U21" s="27">
        <f t="shared" si="3"/>
        <v>18.18</v>
      </c>
      <c r="V21" s="12">
        <f t="shared" si="9"/>
        <v>0</v>
      </c>
      <c r="W21" s="46">
        <f t="shared" si="10"/>
        <v>0</v>
      </c>
      <c r="X21" s="46">
        <f t="shared" si="11"/>
        <v>0</v>
      </c>
      <c r="Y21" s="46">
        <f t="shared" si="12"/>
        <v>0</v>
      </c>
      <c r="Z21" s="47">
        <v>15</v>
      </c>
      <c r="AA21" s="16">
        <f t="shared" si="13"/>
        <v>0</v>
      </c>
      <c r="AB21" s="28">
        <v>2.42</v>
      </c>
      <c r="AC21" s="28"/>
      <c r="AD21" s="28"/>
      <c r="AE21" s="34">
        <f t="shared" si="4"/>
        <v>2.42</v>
      </c>
      <c r="AF21" s="34">
        <f t="shared" si="5"/>
        <v>2.42</v>
      </c>
      <c r="AG21" s="35">
        <f>ROUND(IF(D21="G",((TC!$G$1/AE21)*6),IF(D21="F",((TC!$G$2/AE21)*6),"0")),2)</f>
        <v>5.18</v>
      </c>
      <c r="AH21" s="36">
        <v>5</v>
      </c>
      <c r="AI21" s="16"/>
      <c r="AJ21" s="45">
        <f t="shared" si="6"/>
        <v>0</v>
      </c>
      <c r="AK21" s="45">
        <f t="shared" si="7"/>
        <v>1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82"/>
      <c r="C22" s="83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49"/>
      <c r="N22" s="5"/>
      <c r="O22" s="5"/>
      <c r="P22" s="5"/>
      <c r="Q22" s="5">
        <f t="shared" si="1"/>
        <v>5</v>
      </c>
      <c r="R22" s="5"/>
      <c r="S22" s="4">
        <v>5</v>
      </c>
      <c r="T22" s="26">
        <f t="shared" si="2"/>
        <v>5.59</v>
      </c>
      <c r="U22" s="27">
        <f t="shared" si="3"/>
        <v>15.59</v>
      </c>
      <c r="V22" s="12">
        <f t="shared" si="9"/>
        <v>0</v>
      </c>
      <c r="W22" s="46">
        <f t="shared" si="10"/>
        <v>0</v>
      </c>
      <c r="X22" s="46">
        <f t="shared" si="11"/>
        <v>0</v>
      </c>
      <c r="Y22" s="46">
        <f t="shared" si="12"/>
        <v>0</v>
      </c>
      <c r="Z22" s="47">
        <v>16</v>
      </c>
      <c r="AA22" s="16">
        <f t="shared" si="13"/>
        <v>0</v>
      </c>
      <c r="AB22" s="28">
        <v>3.33</v>
      </c>
      <c r="AC22" s="28">
        <v>3.47</v>
      </c>
      <c r="AD22" s="28"/>
      <c r="AE22" s="34">
        <f t="shared" si="4"/>
        <v>3.33</v>
      </c>
      <c r="AF22" s="34" t="str">
        <f t="shared" si="5"/>
        <v>X</v>
      </c>
      <c r="AG22" s="35">
        <f>ROUND(IF(D22="G",((TC!$G$1/AE22)*6),IF(D22="F",((TC!$G$2/AE22)*6),"0")),2)</f>
        <v>5.59</v>
      </c>
      <c r="AH22" s="36">
        <v>6</v>
      </c>
      <c r="AI22" s="16"/>
      <c r="AJ22" s="45">
        <f t="shared" si="6"/>
        <v>0</v>
      </c>
      <c r="AK22" s="45">
        <f t="shared" si="7"/>
        <v>1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82"/>
      <c r="C23" s="83"/>
      <c r="D23" s="32" t="s">
        <v>69</v>
      </c>
      <c r="E23" s="5"/>
      <c r="F23" s="5"/>
      <c r="G23" s="5"/>
      <c r="H23" s="5"/>
      <c r="I23" s="5"/>
      <c r="J23" s="5"/>
      <c r="K23" s="5"/>
      <c r="L23" s="5"/>
      <c r="M23" s="49"/>
      <c r="N23" s="5"/>
      <c r="O23" s="5"/>
      <c r="P23" s="5"/>
      <c r="Q23" s="5">
        <f t="shared" si="1"/>
        <v>5</v>
      </c>
      <c r="R23" s="5"/>
      <c r="S23" s="4">
        <v>5</v>
      </c>
      <c r="T23" s="26">
        <f t="shared" si="2"/>
        <v>5.34</v>
      </c>
      <c r="U23" s="27">
        <f t="shared" si="3"/>
        <v>15.34</v>
      </c>
      <c r="V23" s="12">
        <f t="shared" si="9"/>
        <v>0</v>
      </c>
      <c r="W23" s="46">
        <f t="shared" si="10"/>
        <v>0</v>
      </c>
      <c r="X23" s="46">
        <f t="shared" si="11"/>
        <v>0</v>
      </c>
      <c r="Y23" s="46">
        <f t="shared" si="12"/>
        <v>0</v>
      </c>
      <c r="Z23" s="47">
        <v>17</v>
      </c>
      <c r="AA23" s="16">
        <f t="shared" si="13"/>
        <v>0</v>
      </c>
      <c r="AB23" s="28">
        <v>3.48</v>
      </c>
      <c r="AC23" s="28">
        <v>4.01</v>
      </c>
      <c r="AD23" s="28"/>
      <c r="AE23" s="34">
        <f t="shared" si="4"/>
        <v>3.48</v>
      </c>
      <c r="AF23" s="34" t="str">
        <f t="shared" si="5"/>
        <v>X</v>
      </c>
      <c r="AG23" s="35">
        <f>ROUND(IF(D23="G",((TC!$G$1/AE23)*6),IF(D23="F",((TC!$G$2/AE23)*6),"0")),2)</f>
        <v>5.34</v>
      </c>
      <c r="AH23" s="36">
        <v>7</v>
      </c>
      <c r="AI23" s="16"/>
      <c r="AJ23" s="45">
        <f t="shared" si="6"/>
        <v>0</v>
      </c>
      <c r="AK23" s="45">
        <f t="shared" si="7"/>
        <v>0</v>
      </c>
      <c r="AL23" s="24">
        <f t="shared" si="8"/>
        <v>1</v>
      </c>
      <c r="AM23" s="17"/>
      <c r="AN23" s="19"/>
      <c r="AO23" s="21"/>
    </row>
    <row r="24" spans="1:45" ht="16.5" customHeight="1" thickBot="1" x14ac:dyDescent="0.3">
      <c r="A24" s="3">
        <v>18</v>
      </c>
      <c r="B24" s="82"/>
      <c r="C24" s="83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49"/>
      <c r="N24" s="5"/>
      <c r="O24" s="5"/>
      <c r="P24" s="5"/>
      <c r="Q24" s="5">
        <f t="shared" si="1"/>
        <v>5</v>
      </c>
      <c r="R24" s="5"/>
      <c r="S24" s="4">
        <v>5</v>
      </c>
      <c r="T24" s="26">
        <f t="shared" si="2"/>
        <v>4.08</v>
      </c>
      <c r="U24" s="27">
        <f t="shared" si="3"/>
        <v>14.08</v>
      </c>
      <c r="V24" s="12">
        <f t="shared" si="9"/>
        <v>0</v>
      </c>
      <c r="W24" s="46">
        <f t="shared" si="10"/>
        <v>0</v>
      </c>
      <c r="X24" s="46">
        <f t="shared" si="11"/>
        <v>0</v>
      </c>
      <c r="Y24" s="46">
        <f t="shared" si="12"/>
        <v>0</v>
      </c>
      <c r="Z24" s="47">
        <v>18</v>
      </c>
      <c r="AA24" s="16">
        <f t="shared" si="13"/>
        <v>0</v>
      </c>
      <c r="AB24" s="28">
        <v>3.07</v>
      </c>
      <c r="AC24" s="28"/>
      <c r="AD24" s="28"/>
      <c r="AE24" s="34">
        <f t="shared" si="4"/>
        <v>3.07</v>
      </c>
      <c r="AF24" s="34">
        <f t="shared" si="5"/>
        <v>3.07</v>
      </c>
      <c r="AG24" s="35">
        <f>ROUND(IF(D24="G",((TC!$G$1/AE24)*6),IF(D24="F",((TC!$G$2/AE24)*6),"0")),2)</f>
        <v>4.08</v>
      </c>
      <c r="AH24" s="36">
        <v>3</v>
      </c>
      <c r="AI24" s="16"/>
      <c r="AJ24" s="45">
        <f t="shared" si="6"/>
        <v>1</v>
      </c>
      <c r="AK24" s="45">
        <f t="shared" si="7"/>
        <v>0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82"/>
      <c r="C25" s="83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49"/>
      <c r="N25" s="5"/>
      <c r="O25" s="5"/>
      <c r="P25" s="5"/>
      <c r="Q25" s="5">
        <f t="shared" si="1"/>
        <v>5</v>
      </c>
      <c r="R25" s="5">
        <v>3</v>
      </c>
      <c r="S25" s="4">
        <v>5</v>
      </c>
      <c r="T25" s="26">
        <f t="shared" si="2"/>
        <v>5.31</v>
      </c>
      <c r="U25" s="27">
        <f t="shared" si="3"/>
        <v>18.309999999999999</v>
      </c>
      <c r="V25" s="12">
        <f t="shared" si="9"/>
        <v>0</v>
      </c>
      <c r="W25" s="46">
        <f t="shared" si="10"/>
        <v>0</v>
      </c>
      <c r="X25" s="46">
        <f t="shared" si="11"/>
        <v>0</v>
      </c>
      <c r="Y25" s="46">
        <f t="shared" si="12"/>
        <v>0</v>
      </c>
      <c r="Z25" s="47">
        <v>19</v>
      </c>
      <c r="AA25" s="16">
        <f t="shared" si="13"/>
        <v>0</v>
      </c>
      <c r="AB25" s="28">
        <v>2.36</v>
      </c>
      <c r="AC25" s="28"/>
      <c r="AD25" s="28"/>
      <c r="AE25" s="34">
        <f t="shared" si="4"/>
        <v>2.36</v>
      </c>
      <c r="AF25" s="34">
        <f t="shared" si="5"/>
        <v>2.36</v>
      </c>
      <c r="AG25" s="35">
        <f>ROUND(IF(D25="G",((TC!$G$1/AE25)*6),IF(D25="F",((TC!$G$2/AE25)*6),"0")),2)</f>
        <v>5.31</v>
      </c>
      <c r="AH25" s="36">
        <v>3</v>
      </c>
      <c r="AI25" s="16"/>
      <c r="AJ25" s="45">
        <f t="shared" si="6"/>
        <v>1</v>
      </c>
      <c r="AK25" s="45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82"/>
      <c r="C26" s="83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49"/>
      <c r="N26" s="5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5.73</v>
      </c>
      <c r="U26" s="27">
        <f t="shared" si="3"/>
        <v>18.73</v>
      </c>
      <c r="V26" s="12">
        <f t="shared" si="9"/>
        <v>0</v>
      </c>
      <c r="W26" s="46">
        <f t="shared" si="10"/>
        <v>0</v>
      </c>
      <c r="X26" s="46">
        <f t="shared" si="11"/>
        <v>0</v>
      </c>
      <c r="Y26" s="46">
        <f t="shared" si="12"/>
        <v>0</v>
      </c>
      <c r="Z26" s="47">
        <v>20</v>
      </c>
      <c r="AA26" s="16">
        <f t="shared" si="13"/>
        <v>0</v>
      </c>
      <c r="AB26" s="28">
        <v>2.19</v>
      </c>
      <c r="AC26" s="28"/>
      <c r="AD26" s="28"/>
      <c r="AE26" s="34">
        <f t="shared" si="4"/>
        <v>2.19</v>
      </c>
      <c r="AF26" s="34">
        <f t="shared" si="5"/>
        <v>2.19</v>
      </c>
      <c r="AG26" s="35">
        <f>ROUND(IF(D26="G",((TC!$G$1/AE26)*6),IF(D26="F",((TC!$G$2/AE26)*6),"0")),2)</f>
        <v>5.73</v>
      </c>
      <c r="AH26" s="36">
        <v>5</v>
      </c>
      <c r="AI26" s="16"/>
      <c r="AJ26" s="45">
        <f t="shared" si="6"/>
        <v>0</v>
      </c>
      <c r="AK26" s="45">
        <f t="shared" si="7"/>
        <v>1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82"/>
      <c r="C27" s="83"/>
      <c r="D27" s="32" t="s">
        <v>69</v>
      </c>
      <c r="E27" s="5"/>
      <c r="F27" s="5"/>
      <c r="G27" s="5"/>
      <c r="H27" s="5"/>
      <c r="I27" s="5"/>
      <c r="J27" s="5"/>
      <c r="K27" s="5"/>
      <c r="L27" s="5"/>
      <c r="M27" s="49"/>
      <c r="N27" s="5"/>
      <c r="O27" s="5"/>
      <c r="P27" s="5"/>
      <c r="Q27" s="5">
        <f t="shared" si="1"/>
        <v>5</v>
      </c>
      <c r="R27" s="5"/>
      <c r="S27" s="4">
        <v>5</v>
      </c>
      <c r="T27" s="26">
        <f t="shared" si="2"/>
        <v>5.87</v>
      </c>
      <c r="U27" s="27">
        <f t="shared" si="3"/>
        <v>15.870000000000001</v>
      </c>
      <c r="V27" s="12">
        <f t="shared" si="9"/>
        <v>0</v>
      </c>
      <c r="W27" s="46">
        <f t="shared" si="10"/>
        <v>0</v>
      </c>
      <c r="X27" s="46">
        <f t="shared" si="11"/>
        <v>0</v>
      </c>
      <c r="Y27" s="46">
        <f t="shared" si="12"/>
        <v>0</v>
      </c>
      <c r="Z27" s="47">
        <v>21</v>
      </c>
      <c r="AA27" s="16">
        <f t="shared" si="13"/>
        <v>0</v>
      </c>
      <c r="AB27" s="28">
        <v>3.17</v>
      </c>
      <c r="AC27" s="28">
        <v>3.4</v>
      </c>
      <c r="AD27" s="28"/>
      <c r="AE27" s="34">
        <f t="shared" si="4"/>
        <v>3.17</v>
      </c>
      <c r="AF27" s="34" t="str">
        <f t="shared" si="5"/>
        <v>X</v>
      </c>
      <c r="AG27" s="35">
        <f>ROUND(IF(D27="G",((TC!$G$1/AE27)*6),IF(D27="F",((TC!$G$2/AE27)*6),"0")),2)</f>
        <v>5.87</v>
      </c>
      <c r="AH27" s="36">
        <v>10</v>
      </c>
      <c r="AI27" s="16"/>
      <c r="AJ27" s="45">
        <f t="shared" si="6"/>
        <v>0</v>
      </c>
      <c r="AK27" s="45">
        <f t="shared" si="7"/>
        <v>0</v>
      </c>
      <c r="AL27" s="24">
        <f t="shared" si="8"/>
        <v>1</v>
      </c>
      <c r="AM27" s="17"/>
      <c r="AN27" s="19"/>
      <c r="AO27" s="21"/>
    </row>
    <row r="28" spans="1:45" ht="16.5" customHeight="1" thickBot="1" x14ac:dyDescent="0.3">
      <c r="A28" s="3">
        <v>22</v>
      </c>
      <c r="B28" s="82"/>
      <c r="C28" s="83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49"/>
      <c r="N28" s="5"/>
      <c r="O28" s="5"/>
      <c r="P28" s="5"/>
      <c r="Q28" s="5">
        <f t="shared" si="1"/>
        <v>5</v>
      </c>
      <c r="R28" s="5"/>
      <c r="S28" s="4">
        <v>5</v>
      </c>
      <c r="T28" s="26">
        <f t="shared" si="2"/>
        <v>5.36</v>
      </c>
      <c r="U28" s="27">
        <f t="shared" si="3"/>
        <v>15.36</v>
      </c>
      <c r="V28" s="12">
        <f t="shared" si="9"/>
        <v>0</v>
      </c>
      <c r="W28" s="46">
        <f t="shared" si="10"/>
        <v>0</v>
      </c>
      <c r="X28" s="46">
        <f t="shared" si="11"/>
        <v>0</v>
      </c>
      <c r="Y28" s="46">
        <f t="shared" si="12"/>
        <v>0</v>
      </c>
      <c r="Z28" s="47">
        <v>22</v>
      </c>
      <c r="AA28" s="16">
        <f t="shared" si="13"/>
        <v>0</v>
      </c>
      <c r="AB28" s="28">
        <v>7</v>
      </c>
      <c r="AC28" s="28">
        <v>3.47</v>
      </c>
      <c r="AD28" s="28"/>
      <c r="AE28" s="34">
        <f t="shared" si="4"/>
        <v>3.47</v>
      </c>
      <c r="AF28" s="34" t="str">
        <f t="shared" si="5"/>
        <v>X</v>
      </c>
      <c r="AG28" s="35">
        <f>ROUND(IF(D28="G",((TC!$G$1/AE28)*6),IF(D28="F",((TC!$G$2/AE28)*6),"0")),2)</f>
        <v>5.36</v>
      </c>
      <c r="AH28" s="36">
        <v>6</v>
      </c>
      <c r="AI28" s="16"/>
      <c r="AJ28" s="45">
        <f t="shared" si="6"/>
        <v>0</v>
      </c>
      <c r="AK28" s="45">
        <f t="shared" si="7"/>
        <v>1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82"/>
      <c r="C29" s="83"/>
      <c r="D29" s="32" t="s">
        <v>68</v>
      </c>
      <c r="E29" s="5"/>
      <c r="F29" s="5"/>
      <c r="G29" s="5"/>
      <c r="H29" s="5"/>
      <c r="I29" s="5"/>
      <c r="J29" s="5"/>
      <c r="K29" s="5"/>
      <c r="L29" s="5"/>
      <c r="M29" s="49"/>
      <c r="N29" s="5"/>
      <c r="O29" s="5"/>
      <c r="P29" s="5"/>
      <c r="Q29" s="5">
        <f t="shared" si="1"/>
        <v>5</v>
      </c>
      <c r="R29" s="5"/>
      <c r="S29" s="4">
        <v>5</v>
      </c>
      <c r="T29" s="26">
        <f t="shared" si="2"/>
        <v>5.14</v>
      </c>
      <c r="U29" s="27">
        <f t="shared" si="3"/>
        <v>15.14</v>
      </c>
      <c r="V29" s="12">
        <f t="shared" si="9"/>
        <v>0</v>
      </c>
      <c r="W29" s="46">
        <f t="shared" si="10"/>
        <v>0</v>
      </c>
      <c r="X29" s="46">
        <f t="shared" si="11"/>
        <v>0</v>
      </c>
      <c r="Y29" s="46">
        <f t="shared" si="12"/>
        <v>0</v>
      </c>
      <c r="Z29" s="47">
        <v>23</v>
      </c>
      <c r="AA29" s="16">
        <f t="shared" si="13"/>
        <v>0</v>
      </c>
      <c r="AB29" s="28">
        <v>2.44</v>
      </c>
      <c r="AC29" s="28"/>
      <c r="AD29" s="28"/>
      <c r="AE29" s="34">
        <f t="shared" si="4"/>
        <v>2.44</v>
      </c>
      <c r="AF29" s="34">
        <f t="shared" si="5"/>
        <v>2.44</v>
      </c>
      <c r="AG29" s="35">
        <f>ROUND(IF(D29="G",((TC!$G$1/AE29)*6),IF(D29="F",((TC!$G$2/AE29)*6),"0")),2)</f>
        <v>5.14</v>
      </c>
      <c r="AH29" s="36">
        <v>5</v>
      </c>
      <c r="AI29" s="16"/>
      <c r="AJ29" s="45">
        <f t="shared" si="6"/>
        <v>0</v>
      </c>
      <c r="AK29" s="45">
        <f t="shared" si="7"/>
        <v>1</v>
      </c>
      <c r="AL29" s="24">
        <f t="shared" si="8"/>
        <v>0</v>
      </c>
      <c r="AM29" s="17"/>
      <c r="AN29" s="19"/>
      <c r="AO29" s="21"/>
    </row>
    <row r="30" spans="1:45" ht="16.5" customHeight="1" thickBot="1" x14ac:dyDescent="0.3">
      <c r="A30" s="3">
        <v>24</v>
      </c>
      <c r="B30" s="82"/>
      <c r="C30" s="83"/>
      <c r="D30" s="32" t="s">
        <v>68</v>
      </c>
      <c r="E30" s="5"/>
      <c r="F30" s="5"/>
      <c r="G30" s="5"/>
      <c r="H30" s="5"/>
      <c r="I30" s="5"/>
      <c r="J30" s="5"/>
      <c r="K30" s="5"/>
      <c r="L30" s="5"/>
      <c r="M30" s="49"/>
      <c r="N30" s="5"/>
      <c r="O30" s="5"/>
      <c r="P30" s="5"/>
      <c r="Q30" s="5">
        <f t="shared" si="1"/>
        <v>5</v>
      </c>
      <c r="R30" s="5">
        <v>1</v>
      </c>
      <c r="S30" s="4">
        <v>5</v>
      </c>
      <c r="T30" s="26">
        <f t="shared" si="2"/>
        <v>5.0199999999999996</v>
      </c>
      <c r="U30" s="27">
        <f t="shared" si="3"/>
        <v>16.02</v>
      </c>
      <c r="V30" s="12">
        <f t="shared" si="9"/>
        <v>0</v>
      </c>
      <c r="W30" s="46">
        <f t="shared" si="10"/>
        <v>0</v>
      </c>
      <c r="X30" s="46">
        <f t="shared" si="11"/>
        <v>0</v>
      </c>
      <c r="Y30" s="46">
        <f t="shared" si="12"/>
        <v>0</v>
      </c>
      <c r="Z30" s="47">
        <v>24</v>
      </c>
      <c r="AA30" s="16">
        <f t="shared" si="13"/>
        <v>0</v>
      </c>
      <c r="AB30" s="28">
        <v>2.5</v>
      </c>
      <c r="AC30" s="28"/>
      <c r="AD30" s="28"/>
      <c r="AE30" s="34">
        <f t="shared" si="4"/>
        <v>2.5</v>
      </c>
      <c r="AF30" s="34">
        <f t="shared" si="5"/>
        <v>2.5</v>
      </c>
      <c r="AG30" s="35">
        <f>ROUND(IF(D30="G",((TC!$G$1/AE30)*6),IF(D30="F",((TC!$G$2/AE30)*6),"0")),2)</f>
        <v>5.0199999999999996</v>
      </c>
      <c r="AH30" s="36">
        <v>3</v>
      </c>
      <c r="AI30" s="16"/>
      <c r="AJ30" s="45">
        <f t="shared" si="6"/>
        <v>1</v>
      </c>
      <c r="AK30" s="45">
        <f t="shared" si="7"/>
        <v>0</v>
      </c>
      <c r="AL30" s="24">
        <f t="shared" si="8"/>
        <v>0</v>
      </c>
      <c r="AM30" s="17"/>
      <c r="AN30" s="19"/>
      <c r="AO30" s="21"/>
    </row>
    <row r="31" spans="1:45" ht="16.5" customHeight="1" thickBot="1" x14ac:dyDescent="0.3">
      <c r="A31" s="3">
        <v>25</v>
      </c>
      <c r="B31" s="82"/>
      <c r="C31" s="83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49"/>
      <c r="N31" s="5"/>
      <c r="O31" s="5"/>
      <c r="P31" s="5"/>
      <c r="Q31" s="5">
        <f t="shared" si="1"/>
        <v>5</v>
      </c>
      <c r="R31" s="5"/>
      <c r="S31" s="4">
        <v>5</v>
      </c>
      <c r="T31" s="26">
        <f t="shared" si="2"/>
        <v>5.12</v>
      </c>
      <c r="U31" s="27">
        <f t="shared" si="3"/>
        <v>15.120000000000001</v>
      </c>
      <c r="V31" s="12">
        <f t="shared" si="9"/>
        <v>0</v>
      </c>
      <c r="W31" s="46">
        <f t="shared" si="10"/>
        <v>0</v>
      </c>
      <c r="X31" s="46">
        <f t="shared" si="11"/>
        <v>0</v>
      </c>
      <c r="Y31" s="46">
        <f t="shared" si="12"/>
        <v>0</v>
      </c>
      <c r="Z31" s="47">
        <v>25</v>
      </c>
      <c r="AA31" s="16">
        <f t="shared" si="13"/>
        <v>0</v>
      </c>
      <c r="AB31" s="28">
        <v>2.4500000000000002</v>
      </c>
      <c r="AC31" s="28"/>
      <c r="AD31" s="28"/>
      <c r="AE31" s="34">
        <f t="shared" si="4"/>
        <v>2.4500000000000002</v>
      </c>
      <c r="AF31" s="34">
        <f t="shared" si="5"/>
        <v>2.4500000000000002</v>
      </c>
      <c r="AG31" s="35">
        <f>ROUND(IF(D31="G",((TC!$G$1/AE31)*6),IF(D31="F",((TC!$G$2/AE31)*6),"0")),2)</f>
        <v>5.12</v>
      </c>
      <c r="AH31" s="36">
        <v>4</v>
      </c>
      <c r="AI31" s="16"/>
      <c r="AJ31" s="45">
        <f t="shared" si="6"/>
        <v>0</v>
      </c>
      <c r="AK31" s="45">
        <f t="shared" si="7"/>
        <v>1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82"/>
      <c r="C32" s="83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49"/>
      <c r="N32" s="5"/>
      <c r="O32" s="5"/>
      <c r="P32" s="5"/>
      <c r="Q32" s="5">
        <f t="shared" si="1"/>
        <v>5</v>
      </c>
      <c r="R32" s="5">
        <v>2</v>
      </c>
      <c r="S32" s="4">
        <v>5</v>
      </c>
      <c r="T32" s="26">
        <f t="shared" si="2"/>
        <v>1.79</v>
      </c>
      <c r="U32" s="27">
        <f t="shared" si="3"/>
        <v>13.79</v>
      </c>
      <c r="V32" s="12">
        <f t="shared" si="9"/>
        <v>0</v>
      </c>
      <c r="W32" s="46">
        <f t="shared" si="10"/>
        <v>0</v>
      </c>
      <c r="X32" s="46">
        <f t="shared" si="11"/>
        <v>0</v>
      </c>
      <c r="Y32" s="46">
        <f t="shared" si="12"/>
        <v>0</v>
      </c>
      <c r="Z32" s="47">
        <v>26</v>
      </c>
      <c r="AA32" s="16">
        <f t="shared" si="13"/>
        <v>0</v>
      </c>
      <c r="AB32" s="28">
        <v>10</v>
      </c>
      <c r="AC32" s="28">
        <v>7</v>
      </c>
      <c r="AD32" s="28"/>
      <c r="AE32" s="34">
        <f t="shared" si="4"/>
        <v>7</v>
      </c>
      <c r="AF32" s="34">
        <f t="shared" si="5"/>
        <v>7</v>
      </c>
      <c r="AG32" s="35">
        <f>ROUND(IF(D32="G",((TC!$G$1/AE32)*6),IF(D32="F",((TC!$G$2/AE32)*6),"0")),2)</f>
        <v>1.79</v>
      </c>
      <c r="AH32" s="36">
        <v>1</v>
      </c>
      <c r="AI32" s="16"/>
      <c r="AJ32" s="45">
        <f t="shared" si="6"/>
        <v>1</v>
      </c>
      <c r="AK32" s="45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82"/>
      <c r="C33" s="83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49"/>
      <c r="N33" s="5"/>
      <c r="O33" s="5"/>
      <c r="P33" s="5"/>
      <c r="Q33" s="5">
        <f t="shared" si="1"/>
        <v>5</v>
      </c>
      <c r="R33" s="5">
        <v>3</v>
      </c>
      <c r="S33" s="4">
        <v>5</v>
      </c>
      <c r="T33" s="26">
        <f t="shared" si="2"/>
        <v>5.2</v>
      </c>
      <c r="U33" s="27">
        <f t="shared" si="3"/>
        <v>18.2</v>
      </c>
      <c r="V33" s="12">
        <f t="shared" si="9"/>
        <v>0</v>
      </c>
      <c r="W33" s="46">
        <f t="shared" si="10"/>
        <v>0</v>
      </c>
      <c r="X33" s="46">
        <f t="shared" si="11"/>
        <v>0</v>
      </c>
      <c r="Y33" s="46">
        <f t="shared" si="12"/>
        <v>0</v>
      </c>
      <c r="Z33" s="47">
        <v>27</v>
      </c>
      <c r="AA33" s="16">
        <f t="shared" si="13"/>
        <v>0</v>
      </c>
      <c r="AB33" s="28">
        <v>2.41</v>
      </c>
      <c r="AC33" s="28"/>
      <c r="AD33" s="28"/>
      <c r="AE33" s="34">
        <f t="shared" si="4"/>
        <v>2.41</v>
      </c>
      <c r="AF33" s="34">
        <f t="shared" si="5"/>
        <v>2.41</v>
      </c>
      <c r="AG33" s="35">
        <f>ROUND(IF(D33="G",((TC!$G$1/AE33)*6),IF(D33="F",((TC!$G$2/AE33)*6),"0")),2)</f>
        <v>5.2</v>
      </c>
      <c r="AH33" s="36">
        <v>3</v>
      </c>
      <c r="AI33" s="16"/>
      <c r="AJ33" s="45">
        <f t="shared" si="6"/>
        <v>1</v>
      </c>
      <c r="AK33" s="45">
        <f t="shared" si="7"/>
        <v>0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82"/>
      <c r="C34" s="83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49"/>
      <c r="N34" s="5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5.16</v>
      </c>
      <c r="U34" s="27">
        <f t="shared" si="3"/>
        <v>18.16</v>
      </c>
      <c r="V34" s="12">
        <f t="shared" si="9"/>
        <v>0</v>
      </c>
      <c r="W34" s="46">
        <f t="shared" si="10"/>
        <v>0</v>
      </c>
      <c r="X34" s="46">
        <f t="shared" si="11"/>
        <v>0</v>
      </c>
      <c r="Y34" s="46">
        <f t="shared" si="12"/>
        <v>0</v>
      </c>
      <c r="Z34" s="47">
        <v>28</v>
      </c>
      <c r="AA34" s="16">
        <f t="shared" si="13"/>
        <v>0</v>
      </c>
      <c r="AB34" s="28">
        <v>2.4300000000000002</v>
      </c>
      <c r="AC34" s="28"/>
      <c r="AD34" s="28"/>
      <c r="AE34" s="34">
        <f t="shared" si="4"/>
        <v>2.4300000000000002</v>
      </c>
      <c r="AF34" s="34">
        <f t="shared" si="5"/>
        <v>2.4300000000000002</v>
      </c>
      <c r="AG34" s="35">
        <f>ROUND(IF(D34="G",((TC!$G$1/AE34)*6),IF(D34="F",((TC!$G$2/AE34)*6),"0")),2)</f>
        <v>5.16</v>
      </c>
      <c r="AH34" s="36">
        <v>3</v>
      </c>
      <c r="AI34" s="16"/>
      <c r="AJ34" s="45">
        <f t="shared" si="6"/>
        <v>1</v>
      </c>
      <c r="AK34" s="45">
        <f t="shared" si="7"/>
        <v>0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82"/>
      <c r="C35" s="83"/>
      <c r="D35" s="32" t="s">
        <v>69</v>
      </c>
      <c r="E35" s="5"/>
      <c r="F35" s="5"/>
      <c r="G35" s="5"/>
      <c r="H35" s="5"/>
      <c r="I35" s="5"/>
      <c r="J35" s="5"/>
      <c r="K35" s="5"/>
      <c r="L35" s="5"/>
      <c r="M35" s="49"/>
      <c r="N35" s="5"/>
      <c r="O35" s="5"/>
      <c r="P35" s="5"/>
      <c r="Q35" s="5">
        <f t="shared" si="1"/>
        <v>5</v>
      </c>
      <c r="R35" s="5"/>
      <c r="S35" s="4">
        <v>5</v>
      </c>
      <c r="T35" s="26">
        <f t="shared" si="2"/>
        <v>5.92</v>
      </c>
      <c r="U35" s="27">
        <f t="shared" si="3"/>
        <v>15.92</v>
      </c>
      <c r="V35" s="12">
        <f t="shared" si="9"/>
        <v>0</v>
      </c>
      <c r="W35" s="46">
        <f t="shared" si="10"/>
        <v>0</v>
      </c>
      <c r="X35" s="46">
        <f t="shared" si="11"/>
        <v>0</v>
      </c>
      <c r="Y35" s="46">
        <f t="shared" si="12"/>
        <v>0</v>
      </c>
      <c r="Z35" s="47">
        <v>29</v>
      </c>
      <c r="AA35" s="16">
        <f t="shared" si="13"/>
        <v>0</v>
      </c>
      <c r="AB35" s="28">
        <v>3.14</v>
      </c>
      <c r="AC35" s="28">
        <v>3.19</v>
      </c>
      <c r="AD35" s="28"/>
      <c r="AE35" s="34">
        <f t="shared" si="4"/>
        <v>3.14</v>
      </c>
      <c r="AF35" s="34" t="str">
        <f t="shared" si="5"/>
        <v>X</v>
      </c>
      <c r="AG35" s="35">
        <f>ROUND(IF(D35="G",((TC!$G$1/AE35)*6),IF(D35="F",((TC!$G$2/AE35)*6),"0")),2)</f>
        <v>5.92</v>
      </c>
      <c r="AH35" s="36">
        <v>10</v>
      </c>
      <c r="AI35" s="16"/>
      <c r="AJ35" s="45">
        <f t="shared" si="6"/>
        <v>0</v>
      </c>
      <c r="AK35" s="45">
        <f t="shared" si="7"/>
        <v>0</v>
      </c>
      <c r="AL35" s="24">
        <f t="shared" si="8"/>
        <v>1</v>
      </c>
      <c r="AM35" s="17"/>
      <c r="AN35" s="19"/>
      <c r="AO35" s="21"/>
    </row>
    <row r="36" spans="1:41" ht="16.5" customHeight="1" thickBot="1" x14ac:dyDescent="0.3">
      <c r="A36" s="3">
        <v>30</v>
      </c>
      <c r="B36" s="82"/>
      <c r="C36" s="83"/>
      <c r="D36" s="32" t="s">
        <v>68</v>
      </c>
      <c r="E36" s="5"/>
      <c r="F36" s="5"/>
      <c r="G36" s="5"/>
      <c r="H36" s="5"/>
      <c r="I36" s="5"/>
      <c r="J36" s="5"/>
      <c r="K36" s="5"/>
      <c r="L36" s="5"/>
      <c r="M36" s="49"/>
      <c r="N36" s="5"/>
      <c r="O36" s="5"/>
      <c r="P36" s="5"/>
      <c r="Q36" s="5">
        <f t="shared" si="1"/>
        <v>5</v>
      </c>
      <c r="R36" s="5"/>
      <c r="S36" s="4">
        <v>5</v>
      </c>
      <c r="T36" s="26">
        <f t="shared" si="2"/>
        <v>2.5099999999999998</v>
      </c>
      <c r="U36" s="27">
        <f t="shared" si="3"/>
        <v>12.51</v>
      </c>
      <c r="V36" s="12">
        <f t="shared" si="9"/>
        <v>0</v>
      </c>
      <c r="W36" s="46">
        <f t="shared" si="10"/>
        <v>0</v>
      </c>
      <c r="X36" s="46">
        <f t="shared" si="11"/>
        <v>0</v>
      </c>
      <c r="Y36" s="46">
        <f t="shared" si="12"/>
        <v>0</v>
      </c>
      <c r="Z36" s="47">
        <v>30</v>
      </c>
      <c r="AA36" s="16">
        <f t="shared" si="13"/>
        <v>0</v>
      </c>
      <c r="AB36" s="28">
        <v>5</v>
      </c>
      <c r="AC36" s="28"/>
      <c r="AD36" s="28"/>
      <c r="AE36" s="34">
        <f t="shared" si="4"/>
        <v>5</v>
      </c>
      <c r="AF36" s="34">
        <f t="shared" si="5"/>
        <v>5</v>
      </c>
      <c r="AG36" s="35">
        <f>ROUND(IF(D36="G",((TC!$G$1/AE36)*6),IF(D36="F",((TC!$G$2/AE36)*6),"0")),2)</f>
        <v>2.5099999999999998</v>
      </c>
      <c r="AH36" s="36">
        <v>1</v>
      </c>
      <c r="AI36" s="16"/>
      <c r="AJ36" s="45">
        <f t="shared" si="6"/>
        <v>1</v>
      </c>
      <c r="AK36" s="45">
        <f t="shared" si="7"/>
        <v>0</v>
      </c>
      <c r="AL36" s="24">
        <f t="shared" si="8"/>
        <v>0</v>
      </c>
      <c r="AM36" s="17"/>
      <c r="AN36" s="19"/>
      <c r="AO36" s="21"/>
    </row>
    <row r="37" spans="1:41" ht="16.5" customHeight="1" thickBot="1" x14ac:dyDescent="0.3">
      <c r="A37" s="3">
        <v>31</v>
      </c>
      <c r="B37" s="82"/>
      <c r="C37" s="83"/>
      <c r="D37" s="32" t="s">
        <v>69</v>
      </c>
      <c r="E37" s="5"/>
      <c r="F37" s="5"/>
      <c r="G37" s="5"/>
      <c r="H37" s="5"/>
      <c r="I37" s="5"/>
      <c r="J37" s="5"/>
      <c r="K37" s="5"/>
      <c r="L37" s="5"/>
      <c r="M37" s="49"/>
      <c r="N37" s="5"/>
      <c r="O37" s="5"/>
      <c r="P37" s="5"/>
      <c r="Q37" s="5">
        <f t="shared" si="1"/>
        <v>5</v>
      </c>
      <c r="R37" s="5"/>
      <c r="S37" s="4">
        <v>5</v>
      </c>
      <c r="T37" s="26">
        <f t="shared" si="2"/>
        <v>2.66</v>
      </c>
      <c r="U37" s="27">
        <f t="shared" si="3"/>
        <v>12.66</v>
      </c>
      <c r="V37" s="12">
        <f t="shared" si="9"/>
        <v>0</v>
      </c>
      <c r="W37" s="46">
        <f t="shared" si="10"/>
        <v>0</v>
      </c>
      <c r="X37" s="46">
        <f t="shared" si="11"/>
        <v>0</v>
      </c>
      <c r="Y37" s="46">
        <f t="shared" si="12"/>
        <v>0</v>
      </c>
      <c r="Z37" s="47">
        <v>31</v>
      </c>
      <c r="AA37" s="16">
        <f t="shared" si="13"/>
        <v>0</v>
      </c>
      <c r="AB37" s="28">
        <v>35</v>
      </c>
      <c r="AC37" s="28">
        <v>7</v>
      </c>
      <c r="AD37" s="28"/>
      <c r="AE37" s="34">
        <f t="shared" si="4"/>
        <v>7</v>
      </c>
      <c r="AF37" s="34" t="str">
        <f t="shared" si="5"/>
        <v>X</v>
      </c>
      <c r="AG37" s="35">
        <f>ROUND(IF(D37="G",((TC!$G$1/AE37)*6),IF(D37="F",((TC!$G$2/AE37)*6),"0")),2)</f>
        <v>2.66</v>
      </c>
      <c r="AH37" s="36">
        <v>6</v>
      </c>
      <c r="AI37" s="16"/>
      <c r="AJ37" s="45">
        <f t="shared" si="6"/>
        <v>0</v>
      </c>
      <c r="AK37" s="45">
        <f t="shared" si="7"/>
        <v>1</v>
      </c>
      <c r="AL37" s="24">
        <f t="shared" si="8"/>
        <v>0</v>
      </c>
    </row>
    <row r="38" spans="1:41" ht="16.5" customHeight="1" thickBot="1" x14ac:dyDescent="0.3">
      <c r="A38" s="3">
        <v>32</v>
      </c>
      <c r="B38" s="82"/>
      <c r="C38" s="83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46">
        <f t="shared" si="10"/>
        <v>0</v>
      </c>
      <c r="X38" s="46">
        <f t="shared" si="11"/>
        <v>0</v>
      </c>
      <c r="Y38" s="46">
        <f t="shared" si="12"/>
        <v>0</v>
      </c>
      <c r="Z38" s="47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J38" s="45">
        <f t="shared" si="6"/>
        <v>1</v>
      </c>
      <c r="AK38" s="45">
        <f t="shared" si="7"/>
        <v>0</v>
      </c>
      <c r="AL38" s="24">
        <f t="shared" si="8"/>
        <v>0</v>
      </c>
    </row>
    <row r="39" spans="1:41" ht="16.5" customHeight="1" thickBot="1" x14ac:dyDescent="0.3">
      <c r="A39" s="3">
        <v>33</v>
      </c>
      <c r="B39" s="82"/>
      <c r="C39" s="83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46">
        <f t="shared" si="10"/>
        <v>0</v>
      </c>
      <c r="X39" s="46">
        <f t="shared" si="11"/>
        <v>0</v>
      </c>
      <c r="Y39" s="46">
        <f t="shared" si="12"/>
        <v>0</v>
      </c>
      <c r="Z39" s="47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J39" s="45">
        <f t="shared" si="6"/>
        <v>1</v>
      </c>
      <c r="AK39" s="45">
        <f t="shared" si="7"/>
        <v>0</v>
      </c>
      <c r="AL39" s="24">
        <f t="shared" si="8"/>
        <v>0</v>
      </c>
    </row>
    <row r="40" spans="1:41" ht="16.5" customHeight="1" thickBot="1" x14ac:dyDescent="0.3">
      <c r="A40" s="3">
        <v>34</v>
      </c>
      <c r="B40" s="82"/>
      <c r="C40" s="83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46">
        <f t="shared" si="10"/>
        <v>0</v>
      </c>
      <c r="X40" s="46">
        <f t="shared" si="11"/>
        <v>0</v>
      </c>
      <c r="Y40" s="46">
        <f t="shared" si="12"/>
        <v>0</v>
      </c>
      <c r="Z40" s="47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J40" s="45">
        <f t="shared" si="6"/>
        <v>1</v>
      </c>
      <c r="AK40" s="45">
        <f t="shared" si="7"/>
        <v>0</v>
      </c>
      <c r="AL40" s="24">
        <f t="shared" si="8"/>
        <v>0</v>
      </c>
    </row>
    <row r="41" spans="1:41" ht="16.5" customHeight="1" thickBot="1" x14ac:dyDescent="0.3">
      <c r="A41" s="3">
        <v>35</v>
      </c>
      <c r="B41" s="82"/>
      <c r="C41" s="83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46">
        <f t="shared" si="10"/>
        <v>0</v>
      </c>
      <c r="X41" s="46">
        <f t="shared" si="11"/>
        <v>0</v>
      </c>
      <c r="Y41" s="46">
        <f t="shared" si="12"/>
        <v>0</v>
      </c>
      <c r="Z41" s="47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82"/>
      <c r="C42" s="83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46">
        <f t="shared" si="10"/>
        <v>0</v>
      </c>
      <c r="X42" s="46">
        <f t="shared" si="11"/>
        <v>0</v>
      </c>
      <c r="Y42" s="46">
        <f t="shared" si="12"/>
        <v>0</v>
      </c>
      <c r="Z42" s="47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82"/>
      <c r="C43" s="83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46">
        <f t="shared" si="10"/>
        <v>0</v>
      </c>
      <c r="X43" s="46">
        <f t="shared" si="11"/>
        <v>0</v>
      </c>
      <c r="Y43" s="46">
        <f t="shared" si="12"/>
        <v>0</v>
      </c>
      <c r="Z43" s="47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82"/>
      <c r="C44" s="83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46">
        <f t="shared" si="10"/>
        <v>0</v>
      </c>
      <c r="X44" s="46">
        <f t="shared" si="11"/>
        <v>0</v>
      </c>
      <c r="Y44" s="46">
        <f t="shared" si="12"/>
        <v>0</v>
      </c>
      <c r="Z44" s="47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82"/>
      <c r="C45" s="83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46">
        <f t="shared" si="10"/>
        <v>0</v>
      </c>
      <c r="X45" s="46">
        <f t="shared" si="11"/>
        <v>0</v>
      </c>
      <c r="Y45" s="46">
        <f t="shared" si="12"/>
        <v>0</v>
      </c>
      <c r="Z45" s="47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82"/>
      <c r="C46" s="83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46">
        <f t="shared" si="10"/>
        <v>0</v>
      </c>
      <c r="X46" s="46">
        <f t="shared" si="11"/>
        <v>0</v>
      </c>
      <c r="Y46" s="46">
        <f t="shared" si="12"/>
        <v>0</v>
      </c>
      <c r="Z46" s="47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 xr:uid="{00000000-0009-0000-0000-000002000000}"/>
  <mergeCells count="79"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conditionalFormatting sqref="AN7:AN36"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9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{A1AC6684-D8DC-4E7F-9C64-B5ED47EF412D}</x14:id>
        </ext>
      </extLst>
    </cfRule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10" priority="96">
      <formula>D7="D"</formula>
    </cfRule>
  </conditionalFormatting>
  <conditionalFormatting sqref="R7:R46">
    <cfRule type="expression" dxfId="9" priority="95">
      <formula>D7="D"</formula>
    </cfRule>
  </conditionalFormatting>
  <conditionalFormatting sqref="S7:S46">
    <cfRule type="expression" dxfId="8" priority="94">
      <formula>D7="D"</formula>
    </cfRule>
  </conditionalFormatting>
  <conditionalFormatting sqref="T7:T46">
    <cfRule type="expression" dxfId="7" priority="93">
      <formula>D7="D"</formula>
    </cfRule>
  </conditionalFormatting>
  <conditionalFormatting sqref="U7:U46">
    <cfRule type="expression" dxfId="6" priority="92">
      <formula>D7="D"</formula>
    </cfRule>
  </conditionalFormatting>
  <conditionalFormatting sqref="U7:U37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 xr:uid="{00000000-0002-0000-0200-000000000000}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1AC6684-D8DC-4E7F-9C64-B5ED47EF412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7030A0"/>
  </sheetPr>
  <dimension ref="A1:AW46"/>
  <sheetViews>
    <sheetView showZeros="0" zoomScaleNormal="100" workbookViewId="0">
      <pane xSplit="4" ySplit="3" topLeftCell="Q4" activePane="bottomRight" state="frozen"/>
      <selection activeCell="AJ5" sqref="AJ5"/>
      <selection pane="topRight" activeCell="AJ5" sqref="AJ5"/>
      <selection pane="bottomLeft" activeCell="AJ5" sqref="AJ5"/>
      <selection pane="bottomRight" activeCell="K14" sqref="K14"/>
    </sheetView>
  </sheetViews>
  <sheetFormatPr baseColWidth="10" defaultColWidth="11.42578125" defaultRowHeight="15" x14ac:dyDescent="0.25"/>
  <cols>
    <col min="1" max="1" width="4" bestFit="1" customWidth="1"/>
    <col min="2" max="2" width="15.85546875" customWidth="1"/>
    <col min="3" max="3" width="3.85546875" customWidth="1"/>
    <col min="4" max="4" width="3.5703125" customWidth="1"/>
    <col min="5" max="13" width="3.28515625" bestFit="1" customWidth="1"/>
    <col min="14" max="14" width="2.7109375" bestFit="1" customWidth="1"/>
    <col min="15" max="16" width="3.42578125" bestFit="1" customWidth="1"/>
    <col min="17" max="18" width="4.85546875" customWidth="1"/>
    <col min="19" max="19" width="5.28515625" customWidth="1"/>
    <col min="20" max="20" width="6" customWidth="1"/>
    <col min="21" max="21" width="7.42578125" style="25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30" max="30" width="11.42578125" customWidth="1"/>
    <col min="39" max="39" width="16.140625" bestFit="1" customWidth="1"/>
    <col min="40" max="40" width="8.140625" bestFit="1" customWidth="1"/>
    <col min="47" max="47" width="6.140625" bestFit="1" customWidth="1"/>
    <col min="48" max="48" width="3" bestFit="1" customWidth="1"/>
    <col min="49" max="49" width="4.28515625" customWidth="1"/>
    <col min="50" max="50" width="3.7109375" customWidth="1"/>
  </cols>
  <sheetData>
    <row r="1" spans="1:49" ht="15.75" customHeight="1" thickBot="1" x14ac:dyDescent="0.3">
      <c r="A1" s="69" t="s">
        <v>0</v>
      </c>
      <c r="B1" s="70"/>
      <c r="C1" s="54" t="s">
        <v>21</v>
      </c>
      <c r="D1" s="55"/>
      <c r="E1" s="55"/>
      <c r="F1" s="56"/>
      <c r="G1" s="54" t="s">
        <v>48</v>
      </c>
      <c r="H1" s="55"/>
      <c r="I1" s="55"/>
      <c r="J1" s="55"/>
      <c r="K1" s="55"/>
      <c r="L1" s="55"/>
      <c r="M1" s="55"/>
      <c r="N1" s="55"/>
      <c r="O1" s="55"/>
      <c r="P1" s="56"/>
      <c r="Q1" s="54" t="s">
        <v>66</v>
      </c>
      <c r="R1" s="55"/>
      <c r="S1" s="55"/>
      <c r="T1" s="55"/>
      <c r="U1" s="56"/>
      <c r="AP1" s="20"/>
    </row>
    <row r="2" spans="1:49" ht="15.75" thickBot="1" x14ac:dyDescent="0.3">
      <c r="A2" s="57" t="s">
        <v>1</v>
      </c>
      <c r="B2" s="60" t="s">
        <v>53</v>
      </c>
      <c r="C2" s="54" t="s">
        <v>2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54" t="s">
        <v>3</v>
      </c>
      <c r="R2" s="55"/>
      <c r="S2" s="55"/>
      <c r="T2" s="56"/>
      <c r="U2" s="62" t="s">
        <v>33</v>
      </c>
    </row>
    <row r="3" spans="1:49" ht="17.25" thickBot="1" x14ac:dyDescent="0.3">
      <c r="A3" s="58"/>
      <c r="B3" s="60"/>
      <c r="C3" s="64" t="s">
        <v>4</v>
      </c>
      <c r="D3" s="65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27</v>
      </c>
      <c r="P3" s="1" t="s">
        <v>28</v>
      </c>
      <c r="Q3" s="77" t="s">
        <v>37</v>
      </c>
      <c r="R3" s="77" t="s">
        <v>15</v>
      </c>
      <c r="S3" s="80" t="s">
        <v>36</v>
      </c>
      <c r="T3" s="81"/>
      <c r="U3" s="63"/>
    </row>
    <row r="4" spans="1:49" ht="15.75" customHeight="1" thickBot="1" x14ac:dyDescent="0.3">
      <c r="A4" s="58"/>
      <c r="B4" s="61"/>
      <c r="C4" s="7" t="s">
        <v>38</v>
      </c>
      <c r="D4" s="8">
        <f>COUNTIFS(D7:D51,"=D")</f>
        <v>0</v>
      </c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78"/>
      <c r="R4" s="78"/>
      <c r="S4" s="75" t="s">
        <v>34</v>
      </c>
      <c r="T4" s="75" t="s">
        <v>35</v>
      </c>
      <c r="U4" s="89" t="s">
        <v>17</v>
      </c>
      <c r="AI4" t="s">
        <v>64</v>
      </c>
      <c r="AJ4" t="s">
        <v>65</v>
      </c>
      <c r="AK4" t="s">
        <v>63</v>
      </c>
    </row>
    <row r="5" spans="1:49" ht="15.75" thickBot="1" x14ac:dyDescent="0.3">
      <c r="A5" s="58"/>
      <c r="B5" s="9" t="s">
        <v>26</v>
      </c>
      <c r="C5" s="7" t="s">
        <v>22</v>
      </c>
      <c r="D5" s="8">
        <f>COUNTIFS(D7:D51,"=G")</f>
        <v>12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79"/>
      <c r="R5" s="79"/>
      <c r="S5" s="76"/>
      <c r="T5" s="76"/>
      <c r="U5" s="90"/>
      <c r="V5" s="92" t="s">
        <v>32</v>
      </c>
      <c r="W5" s="93"/>
      <c r="X5" s="93"/>
      <c r="Y5" s="94"/>
      <c r="Z5" s="71" t="s">
        <v>1</v>
      </c>
      <c r="AA5" s="71" t="s">
        <v>26</v>
      </c>
      <c r="AB5" s="73" t="s">
        <v>39</v>
      </c>
      <c r="AC5" s="84" t="s">
        <v>40</v>
      </c>
      <c r="AD5" s="86" t="s">
        <v>41</v>
      </c>
      <c r="AE5" s="71" t="s">
        <v>54</v>
      </c>
      <c r="AF5" s="71" t="s">
        <v>55</v>
      </c>
      <c r="AG5" s="71" t="s">
        <v>42</v>
      </c>
      <c r="AH5" s="71" t="s">
        <v>49</v>
      </c>
      <c r="AI5">
        <f>SUM(AI7:AI46)</f>
        <v>40</v>
      </c>
      <c r="AJ5">
        <f>SUM(AJ7:AJ46)</f>
        <v>0</v>
      </c>
      <c r="AK5">
        <f>SUM(AK7:AK46)</f>
        <v>0</v>
      </c>
    </row>
    <row r="6" spans="1:49" ht="15.75" thickBot="1" x14ac:dyDescent="0.3">
      <c r="A6" s="59"/>
      <c r="B6" s="9" t="s">
        <v>25</v>
      </c>
      <c r="C6" s="23" t="s">
        <v>23</v>
      </c>
      <c r="D6" s="6">
        <f>COUNTIFS(D7:D51,"=F")</f>
        <v>19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10" t="s">
        <v>20</v>
      </c>
      <c r="R6" s="10" t="s">
        <v>16</v>
      </c>
      <c r="S6" s="2" t="s">
        <v>18</v>
      </c>
      <c r="T6" s="2" t="s">
        <v>19</v>
      </c>
      <c r="U6" s="91"/>
      <c r="V6" s="15" t="s">
        <v>29</v>
      </c>
      <c r="W6" s="15" t="s">
        <v>30</v>
      </c>
      <c r="X6" s="15" t="s">
        <v>24</v>
      </c>
      <c r="Y6" s="15" t="s">
        <v>31</v>
      </c>
      <c r="Z6" s="72"/>
      <c r="AA6" s="72"/>
      <c r="AB6" s="74"/>
      <c r="AC6" s="85"/>
      <c r="AD6" s="87"/>
      <c r="AE6" s="88"/>
      <c r="AF6" s="88"/>
      <c r="AG6" s="88"/>
      <c r="AH6" s="72"/>
      <c r="AM6" s="18"/>
      <c r="AW6" s="22"/>
    </row>
    <row r="7" spans="1:49" ht="16.5" customHeight="1" thickBot="1" x14ac:dyDescent="0.3">
      <c r="A7" s="3">
        <v>1</v>
      </c>
      <c r="B7" s="95"/>
      <c r="C7" s="96"/>
      <c r="D7" s="32" t="s">
        <v>68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>
        <f>IF(D7&lt;&gt;"D",IF(X7&lt;=2,4-(V7*0.5),4-(((V7*0.5)+((X7-2)*0.5)))),"D")</f>
        <v>4</v>
      </c>
      <c r="R7" s="5"/>
      <c r="S7" s="4"/>
      <c r="T7" s="26">
        <f>AG7</f>
        <v>6.5274261603375523</v>
      </c>
      <c r="U7" s="27">
        <f>IF(D7&lt;&gt;"D",SUM(Q7:T7),"Disp.")</f>
        <v>10.527426160337551</v>
      </c>
      <c r="V7" s="12">
        <f>COUNTIFS(E7:P7,"=A")</f>
        <v>0</v>
      </c>
      <c r="W7" s="30">
        <f>COUNTIFS(E7:P7,"=R")</f>
        <v>0</v>
      </c>
      <c r="X7" s="30">
        <f>COUNTIFS(E7:P7,"=T")</f>
        <v>0</v>
      </c>
      <c r="Y7" s="30">
        <f>COUNTIFS(E7:P7,"=M")</f>
        <v>0</v>
      </c>
      <c r="Z7" s="31">
        <v>1</v>
      </c>
      <c r="AA7" s="16">
        <f>B7</f>
        <v>0</v>
      </c>
      <c r="AB7" s="28">
        <v>2.37</v>
      </c>
      <c r="AC7" s="28">
        <v>2.41</v>
      </c>
      <c r="AD7" s="28">
        <v>2.4300000000000002</v>
      </c>
      <c r="AE7" s="34" t="str">
        <f>IF(D7="G",MIN(AB7:AD7),"X")</f>
        <v>X</v>
      </c>
      <c r="AF7" s="35">
        <f>IF(D7="F",MIN(AB7:AD7),"X")</f>
        <v>2.37</v>
      </c>
      <c r="AG7" s="35">
        <f>'1BAC'!E82</f>
        <v>6.5274261603375523</v>
      </c>
      <c r="AH7" s="16"/>
      <c r="AI7" s="29">
        <f>IF(AH7&lt;=3,1,0)</f>
        <v>1</v>
      </c>
      <c r="AJ7" s="29">
        <f>IF(AND(AH7&gt;=4,AH7&lt;=6),1,0)</f>
        <v>0</v>
      </c>
      <c r="AK7" s="24">
        <f>IF(AH7&gt;=7,1,0)</f>
        <v>0</v>
      </c>
      <c r="AL7" s="17"/>
      <c r="AM7" s="19"/>
      <c r="AN7" s="21"/>
    </row>
    <row r="8" spans="1:49" ht="16.5" customHeight="1" thickBot="1" x14ac:dyDescent="0.3">
      <c r="A8" s="3">
        <v>2</v>
      </c>
      <c r="B8" s="95"/>
      <c r="C8" s="96"/>
      <c r="D8" s="32" t="s">
        <v>68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>
        <f t="shared" ref="Q8:Q40" si="0">IF(D8&lt;&gt;"D",IF(X8&lt;=2,4-(V8*0.5),4-(((V8*0.5)+((X8-2)*0.5)))),"D")</f>
        <v>4</v>
      </c>
      <c r="R8" s="5"/>
      <c r="S8" s="4"/>
      <c r="T8" s="26">
        <f t="shared" ref="T8:T40" si="1">AG8</f>
        <v>4.76</v>
      </c>
      <c r="U8" s="27">
        <f t="shared" ref="U8:U40" si="2">IF(D8&lt;&gt;"D",SUM(Q8:T8),"Disp.")</f>
        <v>8.76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31">
        <v>2</v>
      </c>
      <c r="AA8" s="16">
        <f>B8</f>
        <v>0</v>
      </c>
      <c r="AB8" s="28">
        <v>3.38</v>
      </c>
      <c r="AC8" s="28">
        <v>3.36</v>
      </c>
      <c r="AD8" s="28">
        <v>3.25</v>
      </c>
      <c r="AE8" s="34" t="str">
        <f t="shared" ref="AE8:AE40" si="3">IF(D8="G",MIN(AB8:AD8),"X")</f>
        <v>X</v>
      </c>
      <c r="AF8" s="35">
        <f t="shared" ref="AF8:AF40" si="4">IF(D8="F",MIN(AB8:AD8),"X")</f>
        <v>3.25</v>
      </c>
      <c r="AG8" s="35">
        <f>'1BAC'!E83</f>
        <v>4.76</v>
      </c>
      <c r="AH8" s="16"/>
      <c r="AI8" s="29">
        <f t="shared" ref="AI8:AI39" si="5">IF(AH8&lt;=3,1,0)</f>
        <v>1</v>
      </c>
      <c r="AJ8" s="29">
        <f t="shared" ref="AJ8:AJ39" si="6">IF(AND(AH8&gt;=4,AH8&lt;=6),1,0)</f>
        <v>0</v>
      </c>
      <c r="AK8" s="24">
        <f t="shared" ref="AK8:AK39" si="7">IF(AH8&gt;=7,1,0)</f>
        <v>0</v>
      </c>
      <c r="AL8" s="17"/>
      <c r="AM8" s="19"/>
      <c r="AN8" s="21"/>
    </row>
    <row r="9" spans="1:49" ht="16.5" customHeight="1" thickBot="1" x14ac:dyDescent="0.3">
      <c r="A9" s="3">
        <v>3</v>
      </c>
      <c r="B9" s="95"/>
      <c r="C9" s="96"/>
      <c r="D9" s="32" t="s">
        <v>68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>
        <f t="shared" si="0"/>
        <v>4</v>
      </c>
      <c r="R9" s="5"/>
      <c r="S9" s="4"/>
      <c r="T9" s="26">
        <f t="shared" si="1"/>
        <v>4.8955696202531644</v>
      </c>
      <c r="U9" s="27">
        <f t="shared" si="2"/>
        <v>8.8955696202531644</v>
      </c>
      <c r="V9" s="12">
        <f t="shared" ref="V9:V37" si="8">COUNTIFS(E9:P9,"=A")</f>
        <v>0</v>
      </c>
      <c r="W9" s="30">
        <f t="shared" ref="W9:W37" si="9">COUNTIFS(E9:P9,"=R")</f>
        <v>0</v>
      </c>
      <c r="X9" s="30">
        <f t="shared" ref="X9:X37" si="10">COUNTIFS(E9:P9,"=T")</f>
        <v>0</v>
      </c>
      <c r="Y9" s="30">
        <f t="shared" ref="Y9:Y37" si="11">COUNTIFS(E9:P9,"=M")</f>
        <v>0</v>
      </c>
      <c r="Z9" s="31">
        <v>3</v>
      </c>
      <c r="AA9" s="16">
        <f t="shared" ref="AA9:AA46" si="12">B9</f>
        <v>0</v>
      </c>
      <c r="AB9" s="28">
        <v>3.16</v>
      </c>
      <c r="AC9" s="28"/>
      <c r="AD9" s="28"/>
      <c r="AE9" s="34" t="str">
        <f t="shared" si="3"/>
        <v>X</v>
      </c>
      <c r="AF9" s="35">
        <f t="shared" si="4"/>
        <v>3.16</v>
      </c>
      <c r="AG9" s="35">
        <f>'1BAC'!E84</f>
        <v>4.8955696202531644</v>
      </c>
      <c r="AH9" s="16"/>
      <c r="AI9" s="29">
        <f t="shared" si="5"/>
        <v>1</v>
      </c>
      <c r="AJ9" s="29">
        <f t="shared" si="6"/>
        <v>0</v>
      </c>
      <c r="AK9" s="24">
        <f t="shared" si="7"/>
        <v>0</v>
      </c>
      <c r="AL9" s="17"/>
      <c r="AM9" s="19"/>
      <c r="AN9" s="21"/>
    </row>
    <row r="10" spans="1:49" ht="16.5" customHeight="1" thickBot="1" x14ac:dyDescent="0.3">
      <c r="A10" s="3">
        <v>4</v>
      </c>
      <c r="B10" s="95"/>
      <c r="C10" s="96"/>
      <c r="D10" s="32" t="s">
        <v>68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>
        <f t="shared" si="0"/>
        <v>4</v>
      </c>
      <c r="R10" s="5"/>
      <c r="S10" s="4"/>
      <c r="T10" s="26">
        <f t="shared" si="1"/>
        <v>6.5829787234042545</v>
      </c>
      <c r="U10" s="27">
        <f t="shared" si="2"/>
        <v>10.582978723404254</v>
      </c>
      <c r="V10" s="12">
        <f t="shared" si="8"/>
        <v>0</v>
      </c>
      <c r="W10" s="30">
        <f t="shared" si="9"/>
        <v>0</v>
      </c>
      <c r="X10" s="30">
        <f t="shared" si="10"/>
        <v>0</v>
      </c>
      <c r="Y10" s="30">
        <f t="shared" si="11"/>
        <v>0</v>
      </c>
      <c r="Z10" s="31">
        <v>4</v>
      </c>
      <c r="AA10" s="16">
        <f t="shared" si="12"/>
        <v>0</v>
      </c>
      <c r="AB10" s="28">
        <v>2.35</v>
      </c>
      <c r="AC10" s="28"/>
      <c r="AD10" s="28"/>
      <c r="AE10" s="34" t="str">
        <f t="shared" si="3"/>
        <v>X</v>
      </c>
      <c r="AF10" s="35">
        <f t="shared" si="4"/>
        <v>2.35</v>
      </c>
      <c r="AG10" s="35">
        <f>'1BAC'!E85</f>
        <v>6.5829787234042545</v>
      </c>
      <c r="AH10" s="16"/>
      <c r="AI10" s="29">
        <f t="shared" si="5"/>
        <v>1</v>
      </c>
      <c r="AJ10" s="29">
        <f t="shared" si="6"/>
        <v>0</v>
      </c>
      <c r="AK10" s="24">
        <f t="shared" si="7"/>
        <v>0</v>
      </c>
      <c r="AL10" s="17"/>
      <c r="AM10" s="19"/>
      <c r="AN10" s="21"/>
    </row>
    <row r="11" spans="1:49" ht="16.5" customHeight="1" thickBot="1" x14ac:dyDescent="0.3">
      <c r="A11" s="3">
        <v>5</v>
      </c>
      <c r="B11" s="95"/>
      <c r="C11" s="96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>
        <f t="shared" si="0"/>
        <v>4</v>
      </c>
      <c r="R11" s="5"/>
      <c r="S11" s="4"/>
      <c r="T11" s="26">
        <f t="shared" si="1"/>
        <v>6.5864978902953579</v>
      </c>
      <c r="U11" s="27">
        <f t="shared" si="2"/>
        <v>10.586497890295359</v>
      </c>
      <c r="V11" s="12">
        <f t="shared" si="8"/>
        <v>0</v>
      </c>
      <c r="W11" s="30">
        <f t="shared" si="9"/>
        <v>0</v>
      </c>
      <c r="X11" s="30">
        <f t="shared" si="10"/>
        <v>0</v>
      </c>
      <c r="Y11" s="30">
        <f t="shared" si="11"/>
        <v>0</v>
      </c>
      <c r="Z11" s="31">
        <v>5</v>
      </c>
      <c r="AA11" s="16">
        <f t="shared" si="12"/>
        <v>0</v>
      </c>
      <c r="AB11" s="28">
        <v>2.37</v>
      </c>
      <c r="AC11" s="28"/>
      <c r="AD11" s="28"/>
      <c r="AE11" s="34">
        <f t="shared" si="3"/>
        <v>2.37</v>
      </c>
      <c r="AF11" s="35" t="str">
        <f t="shared" si="4"/>
        <v>X</v>
      </c>
      <c r="AG11" s="35">
        <f>'1BAC'!E86</f>
        <v>6.5864978902953579</v>
      </c>
      <c r="AH11" s="16"/>
      <c r="AI11" s="29">
        <f t="shared" si="5"/>
        <v>1</v>
      </c>
      <c r="AJ11" s="29">
        <f t="shared" si="6"/>
        <v>0</v>
      </c>
      <c r="AK11" s="24">
        <f t="shared" si="7"/>
        <v>0</v>
      </c>
      <c r="AL11" s="17"/>
      <c r="AM11" s="19"/>
      <c r="AN11" s="21"/>
    </row>
    <row r="12" spans="1:49" ht="16.5" customHeight="1" thickBot="1" x14ac:dyDescent="0.3">
      <c r="A12" s="3">
        <v>6</v>
      </c>
      <c r="B12" s="95"/>
      <c r="C12" s="96"/>
      <c r="D12" s="32" t="s">
        <v>68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>
        <f t="shared" si="0"/>
        <v>4</v>
      </c>
      <c r="R12" s="5"/>
      <c r="S12" s="4"/>
      <c r="T12" s="26">
        <f t="shared" si="1"/>
        <v>3.8009828009828008</v>
      </c>
      <c r="U12" s="27">
        <f t="shared" si="2"/>
        <v>7.8009828009828013</v>
      </c>
      <c r="V12" s="12">
        <f t="shared" si="8"/>
        <v>0</v>
      </c>
      <c r="W12" s="30">
        <f t="shared" si="9"/>
        <v>0</v>
      </c>
      <c r="X12" s="30">
        <f t="shared" si="10"/>
        <v>0</v>
      </c>
      <c r="Y12" s="30">
        <f t="shared" si="11"/>
        <v>0</v>
      </c>
      <c r="Z12" s="31">
        <v>6</v>
      </c>
      <c r="AA12" s="16">
        <f t="shared" si="12"/>
        <v>0</v>
      </c>
      <c r="AB12" s="28">
        <v>7</v>
      </c>
      <c r="AC12" s="28">
        <v>4.07</v>
      </c>
      <c r="AD12" s="28"/>
      <c r="AE12" s="34" t="str">
        <f t="shared" si="3"/>
        <v>X</v>
      </c>
      <c r="AF12" s="35">
        <f t="shared" si="4"/>
        <v>4.07</v>
      </c>
      <c r="AG12" s="35">
        <f>'1BAC'!E87</f>
        <v>3.8009828009828008</v>
      </c>
      <c r="AH12" s="16"/>
      <c r="AI12" s="29">
        <f t="shared" si="5"/>
        <v>1</v>
      </c>
      <c r="AJ12" s="29">
        <f t="shared" si="6"/>
        <v>0</v>
      </c>
      <c r="AK12" s="24">
        <f t="shared" si="7"/>
        <v>0</v>
      </c>
      <c r="AL12" s="17"/>
      <c r="AM12" s="19"/>
      <c r="AN12" s="21"/>
    </row>
    <row r="13" spans="1:49" ht="16.5" customHeight="1" thickBot="1" x14ac:dyDescent="0.3">
      <c r="A13" s="3">
        <v>7</v>
      </c>
      <c r="B13" s="95"/>
      <c r="C13" s="96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>
        <f t="shared" si="0"/>
        <v>4</v>
      </c>
      <c r="R13" s="5"/>
      <c r="S13" s="4"/>
      <c r="T13" s="26">
        <f t="shared" si="1"/>
        <v>4.3725490196078436</v>
      </c>
      <c r="U13" s="27">
        <f t="shared" si="2"/>
        <v>8.3725490196078436</v>
      </c>
      <c r="V13" s="12">
        <f t="shared" si="8"/>
        <v>0</v>
      </c>
      <c r="W13" s="30">
        <f t="shared" si="9"/>
        <v>0</v>
      </c>
      <c r="X13" s="30">
        <f t="shared" si="10"/>
        <v>0</v>
      </c>
      <c r="Y13" s="30">
        <f t="shared" si="11"/>
        <v>0</v>
      </c>
      <c r="Z13" s="31">
        <v>7</v>
      </c>
      <c r="AA13" s="16">
        <f t="shared" si="12"/>
        <v>0</v>
      </c>
      <c r="AB13" s="28">
        <v>3.57</v>
      </c>
      <c r="AC13" s="28">
        <v>4.05</v>
      </c>
      <c r="AD13" s="28"/>
      <c r="AE13" s="34">
        <f t="shared" si="3"/>
        <v>3.57</v>
      </c>
      <c r="AF13" s="35" t="str">
        <f t="shared" si="4"/>
        <v>X</v>
      </c>
      <c r="AG13" s="35">
        <f>'1BAC'!E88</f>
        <v>4.3725490196078436</v>
      </c>
      <c r="AH13" s="16"/>
      <c r="AI13" s="29">
        <f t="shared" si="5"/>
        <v>1</v>
      </c>
      <c r="AJ13" s="29">
        <f t="shared" si="6"/>
        <v>0</v>
      </c>
      <c r="AK13" s="24">
        <f t="shared" si="7"/>
        <v>0</v>
      </c>
      <c r="AL13" s="17"/>
      <c r="AM13" s="19"/>
      <c r="AN13" s="21"/>
    </row>
    <row r="14" spans="1:49" ht="16.5" customHeight="1" thickBot="1" x14ac:dyDescent="0.3">
      <c r="A14" s="3">
        <v>8</v>
      </c>
      <c r="B14" s="95"/>
      <c r="C14" s="96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>
        <f t="shared" si="0"/>
        <v>4</v>
      </c>
      <c r="R14" s="5"/>
      <c r="S14" s="4"/>
      <c r="T14" s="26">
        <f t="shared" si="1"/>
        <v>4.3971830985915492</v>
      </c>
      <c r="U14" s="27">
        <f t="shared" si="2"/>
        <v>8.3971830985915492</v>
      </c>
      <c r="V14" s="12">
        <f t="shared" si="8"/>
        <v>0</v>
      </c>
      <c r="W14" s="30">
        <f t="shared" si="9"/>
        <v>0</v>
      </c>
      <c r="X14" s="30">
        <f t="shared" si="10"/>
        <v>0</v>
      </c>
      <c r="Y14" s="30">
        <f t="shared" si="11"/>
        <v>0</v>
      </c>
      <c r="Z14" s="31">
        <v>8</v>
      </c>
      <c r="AA14" s="16">
        <f t="shared" si="12"/>
        <v>0</v>
      </c>
      <c r="AB14" s="28">
        <v>3.55</v>
      </c>
      <c r="AC14" s="28"/>
      <c r="AD14" s="28"/>
      <c r="AE14" s="34">
        <f t="shared" si="3"/>
        <v>3.55</v>
      </c>
      <c r="AF14" s="35" t="str">
        <f t="shared" si="4"/>
        <v>X</v>
      </c>
      <c r="AG14" s="35">
        <f>'1BAC'!E89</f>
        <v>4.3971830985915492</v>
      </c>
      <c r="AH14" s="16"/>
      <c r="AI14" s="29">
        <f t="shared" si="5"/>
        <v>1</v>
      </c>
      <c r="AJ14" s="29">
        <f t="shared" si="6"/>
        <v>0</v>
      </c>
      <c r="AK14" s="24">
        <f t="shared" si="7"/>
        <v>0</v>
      </c>
      <c r="AL14" s="17"/>
      <c r="AM14" s="19"/>
      <c r="AN14" s="21"/>
    </row>
    <row r="15" spans="1:49" ht="16.5" customHeight="1" thickBot="1" x14ac:dyDescent="0.3">
      <c r="A15" s="3">
        <v>9</v>
      </c>
      <c r="B15" s="95"/>
      <c r="C15" s="96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>
        <f t="shared" si="0"/>
        <v>4</v>
      </c>
      <c r="R15" s="5"/>
      <c r="S15" s="4"/>
      <c r="T15" s="26">
        <f t="shared" si="1"/>
        <v>6.5274261603375523</v>
      </c>
      <c r="U15" s="27">
        <f t="shared" si="2"/>
        <v>10.527426160337551</v>
      </c>
      <c r="V15" s="12">
        <f t="shared" si="8"/>
        <v>0</v>
      </c>
      <c r="W15" s="30">
        <f t="shared" si="9"/>
        <v>0</v>
      </c>
      <c r="X15" s="30">
        <f t="shared" si="10"/>
        <v>0</v>
      </c>
      <c r="Y15" s="30">
        <f t="shared" si="11"/>
        <v>0</v>
      </c>
      <c r="Z15" s="31">
        <v>9</v>
      </c>
      <c r="AA15" s="16">
        <f t="shared" si="12"/>
        <v>0</v>
      </c>
      <c r="AB15" s="28">
        <v>2.4</v>
      </c>
      <c r="AC15" s="28">
        <v>2.4</v>
      </c>
      <c r="AD15" s="28">
        <v>2.37</v>
      </c>
      <c r="AE15" s="34" t="str">
        <f t="shared" si="3"/>
        <v>X</v>
      </c>
      <c r="AF15" s="35">
        <f t="shared" si="4"/>
        <v>2.37</v>
      </c>
      <c r="AG15" s="35">
        <f>'1BAC'!E90</f>
        <v>6.5274261603375523</v>
      </c>
      <c r="AH15" s="16"/>
      <c r="AI15" s="29">
        <f t="shared" si="5"/>
        <v>1</v>
      </c>
      <c r="AJ15" s="29">
        <f t="shared" si="6"/>
        <v>0</v>
      </c>
      <c r="AK15" s="24">
        <f t="shared" si="7"/>
        <v>0</v>
      </c>
      <c r="AL15" s="17"/>
      <c r="AM15" s="19"/>
      <c r="AN15" s="21"/>
    </row>
    <row r="16" spans="1:49" ht="16.5" customHeight="1" thickBot="1" x14ac:dyDescent="0.3">
      <c r="A16" s="3">
        <v>10</v>
      </c>
      <c r="B16" s="95"/>
      <c r="C16" s="96"/>
      <c r="D16" s="32" t="s">
        <v>69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>
        <f t="shared" si="0"/>
        <v>4</v>
      </c>
      <c r="R16" s="5"/>
      <c r="S16" s="4"/>
      <c r="T16" s="26">
        <f t="shared" si="1"/>
        <v>6.4771784232365137</v>
      </c>
      <c r="U16" s="27">
        <f t="shared" si="2"/>
        <v>10.477178423236513</v>
      </c>
      <c r="V16" s="12">
        <f t="shared" si="8"/>
        <v>0</v>
      </c>
      <c r="W16" s="30">
        <f t="shared" si="9"/>
        <v>0</v>
      </c>
      <c r="X16" s="30">
        <f t="shared" si="10"/>
        <v>0</v>
      </c>
      <c r="Y16" s="30">
        <f t="shared" si="11"/>
        <v>0</v>
      </c>
      <c r="Z16" s="31">
        <v>10</v>
      </c>
      <c r="AA16" s="16">
        <f t="shared" si="12"/>
        <v>0</v>
      </c>
      <c r="AB16" s="28">
        <v>2.4500000000000002</v>
      </c>
      <c r="AC16" s="28">
        <v>2.48</v>
      </c>
      <c r="AD16" s="28">
        <v>2.41</v>
      </c>
      <c r="AE16" s="34">
        <f t="shared" si="3"/>
        <v>2.41</v>
      </c>
      <c r="AF16" s="35" t="str">
        <f t="shared" si="4"/>
        <v>X</v>
      </c>
      <c r="AG16" s="35">
        <f>'1BAC'!E91</f>
        <v>6.4771784232365137</v>
      </c>
      <c r="AH16" s="16"/>
      <c r="AI16" s="29">
        <f t="shared" si="5"/>
        <v>1</v>
      </c>
      <c r="AJ16" s="29">
        <f t="shared" si="6"/>
        <v>0</v>
      </c>
      <c r="AK16" s="24">
        <f t="shared" si="7"/>
        <v>0</v>
      </c>
      <c r="AL16" s="17"/>
      <c r="AM16" s="19"/>
      <c r="AN16" s="21"/>
      <c r="AR16" s="17"/>
    </row>
    <row r="17" spans="1:44" ht="16.5" customHeight="1" thickBot="1" x14ac:dyDescent="0.3">
      <c r="A17" s="3">
        <v>11</v>
      </c>
      <c r="B17" s="95"/>
      <c r="C17" s="96"/>
      <c r="D17" s="32" t="s">
        <v>69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>
        <f t="shared" si="0"/>
        <v>4</v>
      </c>
      <c r="R17" s="5"/>
      <c r="S17" s="4"/>
      <c r="T17" s="26">
        <f t="shared" si="1"/>
        <v>7</v>
      </c>
      <c r="U17" s="27">
        <f t="shared" si="2"/>
        <v>11</v>
      </c>
      <c r="V17" s="12">
        <f t="shared" si="8"/>
        <v>0</v>
      </c>
      <c r="W17" s="30">
        <f t="shared" si="9"/>
        <v>0</v>
      </c>
      <c r="X17" s="30">
        <f t="shared" si="10"/>
        <v>0</v>
      </c>
      <c r="Y17" s="30">
        <f t="shared" si="11"/>
        <v>0</v>
      </c>
      <c r="Z17" s="31">
        <v>11</v>
      </c>
      <c r="AA17" s="16">
        <f t="shared" si="12"/>
        <v>0</v>
      </c>
      <c r="AB17" s="28">
        <v>2.23</v>
      </c>
      <c r="AC17" s="28">
        <v>2.46</v>
      </c>
      <c r="AD17" s="28"/>
      <c r="AE17" s="34">
        <f t="shared" si="3"/>
        <v>2.23</v>
      </c>
      <c r="AF17" s="35" t="str">
        <f t="shared" si="4"/>
        <v>X</v>
      </c>
      <c r="AG17" s="35">
        <f>'1BAC'!E92</f>
        <v>7</v>
      </c>
      <c r="AH17" s="16"/>
      <c r="AI17" s="29">
        <f t="shared" si="5"/>
        <v>1</v>
      </c>
      <c r="AJ17" s="29">
        <f t="shared" si="6"/>
        <v>0</v>
      </c>
      <c r="AK17" s="24">
        <f t="shared" si="7"/>
        <v>0</v>
      </c>
      <c r="AL17" s="17"/>
      <c r="AM17" s="19"/>
      <c r="AN17" s="21"/>
      <c r="AR17" s="20"/>
    </row>
    <row r="18" spans="1:44" ht="16.5" customHeight="1" thickBot="1" x14ac:dyDescent="0.3">
      <c r="A18" s="3">
        <v>12</v>
      </c>
      <c r="B18" s="95"/>
      <c r="C18" s="96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>
        <f t="shared" si="0"/>
        <v>4</v>
      </c>
      <c r="R18" s="5"/>
      <c r="S18" s="4"/>
      <c r="T18" s="26">
        <f t="shared" si="1"/>
        <v>3.613425925925926</v>
      </c>
      <c r="U18" s="27">
        <f t="shared" si="2"/>
        <v>7.6134259259259256</v>
      </c>
      <c r="V18" s="12">
        <f t="shared" si="8"/>
        <v>0</v>
      </c>
      <c r="W18" s="30">
        <f t="shared" si="9"/>
        <v>0</v>
      </c>
      <c r="X18" s="30">
        <f t="shared" si="10"/>
        <v>0</v>
      </c>
      <c r="Y18" s="30">
        <f t="shared" si="11"/>
        <v>0</v>
      </c>
      <c r="Z18" s="31">
        <v>12</v>
      </c>
      <c r="AA18" s="16">
        <f t="shared" si="12"/>
        <v>0</v>
      </c>
      <c r="AB18" s="28">
        <v>4.32</v>
      </c>
      <c r="AC18" s="28"/>
      <c r="AD18" s="28"/>
      <c r="AE18" s="34">
        <f t="shared" si="3"/>
        <v>4.32</v>
      </c>
      <c r="AF18" s="35" t="str">
        <f t="shared" si="4"/>
        <v>X</v>
      </c>
      <c r="AG18" s="35">
        <f>'1BAC'!E93</f>
        <v>3.613425925925926</v>
      </c>
      <c r="AH18" s="16"/>
      <c r="AI18" s="29">
        <f t="shared" si="5"/>
        <v>1</v>
      </c>
      <c r="AJ18" s="29">
        <f t="shared" si="6"/>
        <v>0</v>
      </c>
      <c r="AK18" s="24">
        <f t="shared" si="7"/>
        <v>0</v>
      </c>
      <c r="AL18" s="17"/>
      <c r="AM18" s="19"/>
      <c r="AN18" s="21"/>
    </row>
    <row r="19" spans="1:44" ht="16.5" customHeight="1" thickBot="1" x14ac:dyDescent="0.3">
      <c r="A19" s="3">
        <v>13</v>
      </c>
      <c r="B19" s="95"/>
      <c r="C19" s="96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>
        <f t="shared" si="0"/>
        <v>4</v>
      </c>
      <c r="R19" s="5"/>
      <c r="S19" s="4"/>
      <c r="T19" s="26">
        <f t="shared" si="1"/>
        <v>6.7260869565217387</v>
      </c>
      <c r="U19" s="27">
        <f t="shared" si="2"/>
        <v>10.726086956521739</v>
      </c>
      <c r="V19" s="12">
        <f t="shared" si="8"/>
        <v>0</v>
      </c>
      <c r="W19" s="30">
        <f t="shared" si="9"/>
        <v>0</v>
      </c>
      <c r="X19" s="30">
        <f t="shared" si="10"/>
        <v>0</v>
      </c>
      <c r="Y19" s="30">
        <f t="shared" si="11"/>
        <v>0</v>
      </c>
      <c r="Z19" s="31">
        <v>13</v>
      </c>
      <c r="AA19" s="16">
        <f t="shared" si="12"/>
        <v>0</v>
      </c>
      <c r="AB19" s="28">
        <v>2.2999999999999998</v>
      </c>
      <c r="AC19" s="28">
        <v>2.37</v>
      </c>
      <c r="AD19" s="28"/>
      <c r="AE19" s="34" t="str">
        <f t="shared" si="3"/>
        <v>X</v>
      </c>
      <c r="AF19" s="35">
        <f t="shared" si="4"/>
        <v>2.2999999999999998</v>
      </c>
      <c r="AG19" s="35">
        <f>'1BAC'!E94</f>
        <v>6.7260869565217387</v>
      </c>
      <c r="AH19" s="16"/>
      <c r="AI19" s="29">
        <f t="shared" si="5"/>
        <v>1</v>
      </c>
      <c r="AJ19" s="29">
        <f t="shared" si="6"/>
        <v>0</v>
      </c>
      <c r="AK19" s="24">
        <f t="shared" si="7"/>
        <v>0</v>
      </c>
      <c r="AL19" s="17"/>
      <c r="AM19" s="19"/>
      <c r="AN19" s="21"/>
    </row>
    <row r="20" spans="1:44" ht="16.5" customHeight="1" thickBot="1" x14ac:dyDescent="0.3">
      <c r="A20" s="3">
        <v>14</v>
      </c>
      <c r="B20" s="95"/>
      <c r="C20" s="96"/>
      <c r="D20" s="32" t="s">
        <v>68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>
        <f t="shared" si="0"/>
        <v>4</v>
      </c>
      <c r="R20" s="5"/>
      <c r="S20" s="4"/>
      <c r="T20" s="26">
        <f t="shared" si="1"/>
        <v>4.6596385542168681</v>
      </c>
      <c r="U20" s="27">
        <f t="shared" si="2"/>
        <v>8.659638554216869</v>
      </c>
      <c r="V20" s="12">
        <f t="shared" si="8"/>
        <v>0</v>
      </c>
      <c r="W20" s="30">
        <f t="shared" si="9"/>
        <v>0</v>
      </c>
      <c r="X20" s="30">
        <f t="shared" si="10"/>
        <v>0</v>
      </c>
      <c r="Y20" s="30">
        <f t="shared" si="11"/>
        <v>0</v>
      </c>
      <c r="Z20" s="31">
        <v>14</v>
      </c>
      <c r="AA20" s="16">
        <f t="shared" si="12"/>
        <v>0</v>
      </c>
      <c r="AB20" s="28">
        <v>3.32</v>
      </c>
      <c r="AC20" s="28">
        <v>3.33</v>
      </c>
      <c r="AD20" s="28"/>
      <c r="AE20" s="34" t="str">
        <f t="shared" si="3"/>
        <v>X</v>
      </c>
      <c r="AF20" s="35">
        <f t="shared" si="4"/>
        <v>3.32</v>
      </c>
      <c r="AG20" s="35">
        <f>'1BAC'!E95</f>
        <v>4.6596385542168681</v>
      </c>
      <c r="AH20" s="16"/>
      <c r="AI20" s="29">
        <f t="shared" si="5"/>
        <v>1</v>
      </c>
      <c r="AJ20" s="29">
        <f t="shared" si="6"/>
        <v>0</v>
      </c>
      <c r="AK20" s="24">
        <f t="shared" si="7"/>
        <v>0</v>
      </c>
      <c r="AL20" s="17"/>
      <c r="AM20" s="19"/>
      <c r="AN20" s="21"/>
    </row>
    <row r="21" spans="1:44" ht="16.5" customHeight="1" thickBot="1" x14ac:dyDescent="0.3">
      <c r="A21" s="3">
        <v>15</v>
      </c>
      <c r="B21" s="95"/>
      <c r="C21" s="96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>
        <f t="shared" si="0"/>
        <v>4</v>
      </c>
      <c r="R21" s="5"/>
      <c r="S21" s="4"/>
      <c r="T21" s="26">
        <f t="shared" si="1"/>
        <v>7</v>
      </c>
      <c r="U21" s="27">
        <f t="shared" si="2"/>
        <v>11</v>
      </c>
      <c r="V21" s="12">
        <f t="shared" si="8"/>
        <v>0</v>
      </c>
      <c r="W21" s="30">
        <f t="shared" si="9"/>
        <v>0</v>
      </c>
      <c r="X21" s="30">
        <f t="shared" si="10"/>
        <v>0</v>
      </c>
      <c r="Y21" s="30">
        <f t="shared" si="11"/>
        <v>0</v>
      </c>
      <c r="Z21" s="31">
        <v>15</v>
      </c>
      <c r="AA21" s="16">
        <f t="shared" si="12"/>
        <v>0</v>
      </c>
      <c r="AB21" s="28">
        <v>2.21</v>
      </c>
      <c r="AC21" s="28">
        <v>2.42</v>
      </c>
      <c r="AD21" s="28"/>
      <c r="AE21" s="34" t="str">
        <f t="shared" si="3"/>
        <v>X</v>
      </c>
      <c r="AF21" s="35">
        <f t="shared" si="4"/>
        <v>2.21</v>
      </c>
      <c r="AG21" s="35">
        <f>'1BAC'!E96</f>
        <v>7</v>
      </c>
      <c r="AH21" s="16"/>
      <c r="AI21" s="29">
        <f t="shared" si="5"/>
        <v>1</v>
      </c>
      <c r="AJ21" s="29">
        <f t="shared" si="6"/>
        <v>0</v>
      </c>
      <c r="AK21" s="24">
        <f t="shared" si="7"/>
        <v>0</v>
      </c>
      <c r="AL21" s="17"/>
      <c r="AM21" s="19"/>
      <c r="AN21" s="21"/>
    </row>
    <row r="22" spans="1:44" ht="16.5" customHeight="1" thickBot="1" x14ac:dyDescent="0.3">
      <c r="A22" s="3">
        <v>16</v>
      </c>
      <c r="B22" s="95"/>
      <c r="C22" s="96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>
        <f t="shared" si="0"/>
        <v>4</v>
      </c>
      <c r="R22" s="5"/>
      <c r="S22" s="4"/>
      <c r="T22" s="26">
        <f t="shared" si="1"/>
        <v>3.807317073170732</v>
      </c>
      <c r="U22" s="27">
        <f t="shared" si="2"/>
        <v>7.807317073170732</v>
      </c>
      <c r="V22" s="12">
        <f t="shared" si="8"/>
        <v>0</v>
      </c>
      <c r="W22" s="30">
        <f t="shared" si="9"/>
        <v>0</v>
      </c>
      <c r="X22" s="30">
        <f t="shared" si="10"/>
        <v>0</v>
      </c>
      <c r="Y22" s="30">
        <f t="shared" si="11"/>
        <v>0</v>
      </c>
      <c r="Z22" s="31">
        <v>16</v>
      </c>
      <c r="AA22" s="16">
        <f t="shared" si="12"/>
        <v>0</v>
      </c>
      <c r="AB22" s="28">
        <v>4.0999999999999996</v>
      </c>
      <c r="AC22" s="28"/>
      <c r="AD22" s="28"/>
      <c r="AE22" s="34">
        <f t="shared" si="3"/>
        <v>4.0999999999999996</v>
      </c>
      <c r="AF22" s="35" t="str">
        <f t="shared" si="4"/>
        <v>X</v>
      </c>
      <c r="AG22" s="35">
        <f>'1BAC'!E97</f>
        <v>3.807317073170732</v>
      </c>
      <c r="AH22" s="16"/>
      <c r="AI22" s="29">
        <f t="shared" si="5"/>
        <v>1</v>
      </c>
      <c r="AJ22" s="29">
        <f t="shared" si="6"/>
        <v>0</v>
      </c>
      <c r="AK22" s="24">
        <f t="shared" si="7"/>
        <v>0</v>
      </c>
      <c r="AL22" s="17"/>
      <c r="AM22" s="19"/>
      <c r="AN22" s="21"/>
    </row>
    <row r="23" spans="1:44" ht="16.5" customHeight="1" thickBot="1" x14ac:dyDescent="0.3">
      <c r="A23" s="3">
        <v>17</v>
      </c>
      <c r="B23" s="82"/>
      <c r="C23" s="83"/>
      <c r="D23" s="32" t="s">
        <v>69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>
        <f t="shared" si="0"/>
        <v>4</v>
      </c>
      <c r="R23" s="5"/>
      <c r="S23" s="4"/>
      <c r="T23" s="26">
        <f t="shared" si="1"/>
        <v>1.5609999999999999</v>
      </c>
      <c r="U23" s="27">
        <f t="shared" si="2"/>
        <v>5.5609999999999999</v>
      </c>
      <c r="V23" s="12">
        <f t="shared" si="8"/>
        <v>0</v>
      </c>
      <c r="W23" s="30">
        <f t="shared" si="9"/>
        <v>0</v>
      </c>
      <c r="X23" s="30">
        <f t="shared" si="10"/>
        <v>0</v>
      </c>
      <c r="Y23" s="30">
        <f t="shared" si="11"/>
        <v>0</v>
      </c>
      <c r="Z23" s="31">
        <v>17</v>
      </c>
      <c r="AA23" s="16">
        <f t="shared" si="12"/>
        <v>0</v>
      </c>
      <c r="AB23" s="28">
        <v>35</v>
      </c>
      <c r="AC23" s="28">
        <v>10</v>
      </c>
      <c r="AD23" s="28"/>
      <c r="AE23" s="34">
        <f t="shared" si="3"/>
        <v>10</v>
      </c>
      <c r="AF23" s="35" t="str">
        <f t="shared" si="4"/>
        <v>X</v>
      </c>
      <c r="AG23" s="35">
        <f>'1BAC'!E98</f>
        <v>1.5609999999999999</v>
      </c>
      <c r="AH23" s="16"/>
      <c r="AI23" s="29">
        <f t="shared" si="5"/>
        <v>1</v>
      </c>
      <c r="AJ23" s="29">
        <f t="shared" si="6"/>
        <v>0</v>
      </c>
      <c r="AK23" s="24">
        <f t="shared" si="7"/>
        <v>0</v>
      </c>
      <c r="AL23" s="17"/>
      <c r="AM23" s="19"/>
      <c r="AN23" s="21"/>
    </row>
    <row r="24" spans="1:44" ht="16.5" customHeight="1" thickBot="1" x14ac:dyDescent="0.3">
      <c r="A24" s="3">
        <v>18</v>
      </c>
      <c r="B24" s="82"/>
      <c r="C24" s="83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>
        <f t="shared" si="0"/>
        <v>4</v>
      </c>
      <c r="R24" s="5"/>
      <c r="S24" s="4"/>
      <c r="T24" s="26">
        <f t="shared" si="1"/>
        <v>4.3212290502793289</v>
      </c>
      <c r="U24" s="27">
        <f t="shared" si="2"/>
        <v>8.321229050279328</v>
      </c>
      <c r="V24" s="12">
        <f t="shared" si="8"/>
        <v>0</v>
      </c>
      <c r="W24" s="30">
        <f t="shared" si="9"/>
        <v>0</v>
      </c>
      <c r="X24" s="30">
        <f t="shared" si="10"/>
        <v>0</v>
      </c>
      <c r="Y24" s="30">
        <f t="shared" si="11"/>
        <v>0</v>
      </c>
      <c r="Z24" s="31">
        <v>18</v>
      </c>
      <c r="AA24" s="16">
        <f t="shared" si="12"/>
        <v>0</v>
      </c>
      <c r="AB24" s="28">
        <v>3.58</v>
      </c>
      <c r="AC24" s="28"/>
      <c r="AD24" s="28"/>
      <c r="AE24" s="34" t="str">
        <f t="shared" si="3"/>
        <v>X</v>
      </c>
      <c r="AF24" s="35">
        <f t="shared" si="4"/>
        <v>3.58</v>
      </c>
      <c r="AG24" s="35">
        <f>'1BAC'!E99</f>
        <v>4.3212290502793289</v>
      </c>
      <c r="AH24" s="16"/>
      <c r="AI24" s="29">
        <f t="shared" si="5"/>
        <v>1</v>
      </c>
      <c r="AJ24" s="29">
        <f t="shared" si="6"/>
        <v>0</v>
      </c>
      <c r="AK24" s="24">
        <f t="shared" si="7"/>
        <v>0</v>
      </c>
      <c r="AL24" s="17"/>
      <c r="AM24" s="19"/>
      <c r="AN24" s="21"/>
    </row>
    <row r="25" spans="1:44" ht="16.5" customHeight="1" thickBot="1" x14ac:dyDescent="0.3">
      <c r="A25" s="3">
        <v>19</v>
      </c>
      <c r="B25" s="82"/>
      <c r="C25" s="83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>
        <f t="shared" si="0"/>
        <v>4</v>
      </c>
      <c r="R25" s="5"/>
      <c r="S25" s="4"/>
      <c r="T25" s="26">
        <f t="shared" si="1"/>
        <v>6.2631578947368416</v>
      </c>
      <c r="U25" s="27">
        <f t="shared" si="2"/>
        <v>10.263157894736842</v>
      </c>
      <c r="V25" s="12">
        <f t="shared" si="8"/>
        <v>0</v>
      </c>
      <c r="W25" s="30">
        <f t="shared" si="9"/>
        <v>0</v>
      </c>
      <c r="X25" s="30">
        <f t="shared" si="10"/>
        <v>0</v>
      </c>
      <c r="Y25" s="30">
        <f t="shared" si="11"/>
        <v>0</v>
      </c>
      <c r="Z25" s="31">
        <v>19</v>
      </c>
      <c r="AA25" s="16">
        <f t="shared" si="12"/>
        <v>0</v>
      </c>
      <c r="AB25" s="28">
        <v>2.4700000000000002</v>
      </c>
      <c r="AC25" s="28">
        <v>2.56</v>
      </c>
      <c r="AD25" s="28"/>
      <c r="AE25" s="34" t="str">
        <f t="shared" si="3"/>
        <v>X</v>
      </c>
      <c r="AF25" s="35">
        <f t="shared" si="4"/>
        <v>2.4700000000000002</v>
      </c>
      <c r="AG25" s="35">
        <f>'1BAC'!E100</f>
        <v>6.2631578947368416</v>
      </c>
      <c r="AH25" s="16"/>
      <c r="AI25" s="29">
        <f t="shared" si="5"/>
        <v>1</v>
      </c>
      <c r="AJ25" s="29">
        <f t="shared" si="6"/>
        <v>0</v>
      </c>
      <c r="AK25" s="24">
        <f t="shared" si="7"/>
        <v>0</v>
      </c>
      <c r="AL25" s="17"/>
      <c r="AM25" s="19"/>
      <c r="AN25" s="21"/>
    </row>
    <row r="26" spans="1:44" ht="16.5" customHeight="1" thickBot="1" x14ac:dyDescent="0.3">
      <c r="A26" s="3">
        <v>20</v>
      </c>
      <c r="B26" s="82"/>
      <c r="C26" s="83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>
        <f t="shared" si="0"/>
        <v>4</v>
      </c>
      <c r="R26" s="5"/>
      <c r="S26" s="4"/>
      <c r="T26" s="26">
        <f t="shared" si="1"/>
        <v>5.9961240310077519</v>
      </c>
      <c r="U26" s="27">
        <f t="shared" si="2"/>
        <v>9.9961240310077528</v>
      </c>
      <c r="V26" s="12">
        <f t="shared" si="8"/>
        <v>0</v>
      </c>
      <c r="W26" s="30">
        <f t="shared" si="9"/>
        <v>0</v>
      </c>
      <c r="X26" s="30">
        <f t="shared" si="10"/>
        <v>0</v>
      </c>
      <c r="Y26" s="30">
        <f t="shared" si="11"/>
        <v>0</v>
      </c>
      <c r="Z26" s="31">
        <v>20</v>
      </c>
      <c r="AA26" s="16">
        <f t="shared" si="12"/>
        <v>0</v>
      </c>
      <c r="AB26" s="28">
        <v>7</v>
      </c>
      <c r="AC26" s="28">
        <v>2.58</v>
      </c>
      <c r="AD26" s="28"/>
      <c r="AE26" s="34" t="str">
        <f t="shared" si="3"/>
        <v>X</v>
      </c>
      <c r="AF26" s="35">
        <f t="shared" si="4"/>
        <v>2.58</v>
      </c>
      <c r="AG26" s="35">
        <f>'1BAC'!E101</f>
        <v>5.9961240310077519</v>
      </c>
      <c r="AH26" s="16"/>
      <c r="AI26" s="29">
        <f t="shared" si="5"/>
        <v>1</v>
      </c>
      <c r="AJ26" s="29">
        <f t="shared" si="6"/>
        <v>0</v>
      </c>
      <c r="AK26" s="24">
        <f t="shared" si="7"/>
        <v>0</v>
      </c>
      <c r="AL26" s="17"/>
      <c r="AM26" s="19"/>
      <c r="AN26" s="21"/>
    </row>
    <row r="27" spans="1:44" ht="16.5" customHeight="1" thickBot="1" x14ac:dyDescent="0.3">
      <c r="A27" s="3">
        <v>21</v>
      </c>
      <c r="B27" s="82"/>
      <c r="C27" s="83"/>
      <c r="D27" s="32" t="s">
        <v>69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>
        <f t="shared" si="0"/>
        <v>4</v>
      </c>
      <c r="R27" s="5"/>
      <c r="S27" s="4"/>
      <c r="T27" s="26">
        <f t="shared" si="1"/>
        <v>4.6876876876876876</v>
      </c>
      <c r="U27" s="27">
        <f t="shared" si="2"/>
        <v>8.6876876876876885</v>
      </c>
      <c r="V27" s="12">
        <f t="shared" si="8"/>
        <v>0</v>
      </c>
      <c r="W27" s="30">
        <f t="shared" si="9"/>
        <v>0</v>
      </c>
      <c r="X27" s="30">
        <f t="shared" si="10"/>
        <v>0</v>
      </c>
      <c r="Y27" s="30">
        <f t="shared" si="11"/>
        <v>0</v>
      </c>
      <c r="Z27" s="31">
        <v>21</v>
      </c>
      <c r="AA27" s="16">
        <f t="shared" si="12"/>
        <v>0</v>
      </c>
      <c r="AB27" s="28">
        <v>3.51</v>
      </c>
      <c r="AC27" s="28"/>
      <c r="AD27" s="28">
        <v>3.33</v>
      </c>
      <c r="AE27" s="34">
        <f t="shared" si="3"/>
        <v>3.33</v>
      </c>
      <c r="AF27" s="35" t="str">
        <f t="shared" si="4"/>
        <v>X</v>
      </c>
      <c r="AG27" s="35">
        <f>'1BAC'!E102</f>
        <v>4.6876876876876876</v>
      </c>
      <c r="AH27" s="16"/>
      <c r="AI27" s="29">
        <f t="shared" si="5"/>
        <v>1</v>
      </c>
      <c r="AJ27" s="29">
        <f t="shared" si="6"/>
        <v>0</v>
      </c>
      <c r="AK27" s="24">
        <f t="shared" si="7"/>
        <v>0</v>
      </c>
      <c r="AL27" s="17"/>
      <c r="AM27" s="19"/>
      <c r="AN27" s="21"/>
    </row>
    <row r="28" spans="1:44" ht="16.5" customHeight="1" thickBot="1" x14ac:dyDescent="0.3">
      <c r="A28" s="3">
        <v>22</v>
      </c>
      <c r="B28" s="82"/>
      <c r="C28" s="83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>
        <f t="shared" si="0"/>
        <v>4</v>
      </c>
      <c r="R28" s="5"/>
      <c r="S28" s="4"/>
      <c r="T28" s="26">
        <f t="shared" si="1"/>
        <v>6.345528455284553</v>
      </c>
      <c r="U28" s="27">
        <f t="shared" si="2"/>
        <v>10.345528455284553</v>
      </c>
      <c r="V28" s="12">
        <f t="shared" si="8"/>
        <v>0</v>
      </c>
      <c r="W28" s="30">
        <f t="shared" si="9"/>
        <v>0</v>
      </c>
      <c r="X28" s="30">
        <f t="shared" si="10"/>
        <v>0</v>
      </c>
      <c r="Y28" s="30">
        <f t="shared" si="11"/>
        <v>0</v>
      </c>
      <c r="Z28" s="31">
        <v>22</v>
      </c>
      <c r="AA28" s="16">
        <f t="shared" si="12"/>
        <v>0</v>
      </c>
      <c r="AB28" s="28">
        <v>2.46</v>
      </c>
      <c r="AC28" s="28"/>
      <c r="AD28" s="28"/>
      <c r="AE28" s="34">
        <f t="shared" si="3"/>
        <v>2.46</v>
      </c>
      <c r="AF28" s="35" t="str">
        <f t="shared" si="4"/>
        <v>X</v>
      </c>
      <c r="AG28" s="35">
        <f>'1BAC'!E103</f>
        <v>6.345528455284553</v>
      </c>
      <c r="AH28" s="16"/>
      <c r="AI28" s="29">
        <f t="shared" si="5"/>
        <v>1</v>
      </c>
      <c r="AJ28" s="29">
        <f t="shared" si="6"/>
        <v>0</v>
      </c>
      <c r="AK28" s="24">
        <f t="shared" si="7"/>
        <v>0</v>
      </c>
      <c r="AL28" s="17"/>
      <c r="AM28" s="19"/>
      <c r="AN28" s="21"/>
    </row>
    <row r="29" spans="1:44" ht="16.5" customHeight="1" thickBot="1" x14ac:dyDescent="0.3">
      <c r="A29" s="3">
        <v>23</v>
      </c>
      <c r="B29" s="82"/>
      <c r="C29" s="83"/>
      <c r="D29" s="32" t="s">
        <v>68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>
        <f t="shared" si="0"/>
        <v>4</v>
      </c>
      <c r="R29" s="5"/>
      <c r="S29" s="4"/>
      <c r="T29" s="26">
        <f t="shared" si="1"/>
        <v>6.0194552529182879</v>
      </c>
      <c r="U29" s="27">
        <f t="shared" si="2"/>
        <v>10.019455252918288</v>
      </c>
      <c r="V29" s="12">
        <f t="shared" si="8"/>
        <v>0</v>
      </c>
      <c r="W29" s="30">
        <f t="shared" si="9"/>
        <v>0</v>
      </c>
      <c r="X29" s="30">
        <f t="shared" si="10"/>
        <v>0</v>
      </c>
      <c r="Y29" s="30">
        <f t="shared" si="11"/>
        <v>0</v>
      </c>
      <c r="Z29" s="31">
        <v>23</v>
      </c>
      <c r="AA29" s="16">
        <f t="shared" si="12"/>
        <v>0</v>
      </c>
      <c r="AB29" s="28">
        <v>7</v>
      </c>
      <c r="AC29" s="28">
        <v>2.57</v>
      </c>
      <c r="AD29" s="28"/>
      <c r="AE29" s="34" t="str">
        <f t="shared" si="3"/>
        <v>X</v>
      </c>
      <c r="AF29" s="35">
        <f t="shared" si="4"/>
        <v>2.57</v>
      </c>
      <c r="AG29" s="35">
        <f>'1BAC'!E104</f>
        <v>6.0194552529182879</v>
      </c>
      <c r="AH29" s="16"/>
      <c r="AI29" s="29">
        <f t="shared" si="5"/>
        <v>1</v>
      </c>
      <c r="AJ29" s="29">
        <f t="shared" si="6"/>
        <v>0</v>
      </c>
      <c r="AK29" s="24">
        <f t="shared" si="7"/>
        <v>0</v>
      </c>
      <c r="AL29" s="17"/>
      <c r="AM29" s="19"/>
      <c r="AN29" s="21"/>
    </row>
    <row r="30" spans="1:44" ht="16.5" customHeight="1" thickBot="1" x14ac:dyDescent="0.3">
      <c r="A30" s="3">
        <v>24</v>
      </c>
      <c r="B30" s="82"/>
      <c r="C30" s="83"/>
      <c r="D30" s="32" t="s">
        <v>68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>
        <f t="shared" si="0"/>
        <v>4</v>
      </c>
      <c r="R30" s="5"/>
      <c r="S30" s="4"/>
      <c r="T30" s="26">
        <f t="shared" si="1"/>
        <v>5.0721311475409836</v>
      </c>
      <c r="U30" s="27">
        <f t="shared" si="2"/>
        <v>9.0721311475409827</v>
      </c>
      <c r="V30" s="12">
        <f t="shared" si="8"/>
        <v>0</v>
      </c>
      <c r="W30" s="30">
        <f t="shared" si="9"/>
        <v>0</v>
      </c>
      <c r="X30" s="30">
        <f t="shared" si="10"/>
        <v>0</v>
      </c>
      <c r="Y30" s="30">
        <f t="shared" si="11"/>
        <v>0</v>
      </c>
      <c r="Z30" s="31">
        <v>24</v>
      </c>
      <c r="AA30" s="16">
        <f t="shared" si="12"/>
        <v>0</v>
      </c>
      <c r="AB30" s="28">
        <v>3.05</v>
      </c>
      <c r="AC30" s="28"/>
      <c r="AD30" s="28"/>
      <c r="AE30" s="34" t="str">
        <f t="shared" si="3"/>
        <v>X</v>
      </c>
      <c r="AF30" s="35">
        <f t="shared" si="4"/>
        <v>3.05</v>
      </c>
      <c r="AG30" s="35">
        <f>'1BAC'!E105</f>
        <v>5.0721311475409836</v>
      </c>
      <c r="AH30" s="16"/>
      <c r="AI30" s="29">
        <f t="shared" si="5"/>
        <v>1</v>
      </c>
      <c r="AJ30" s="29">
        <f t="shared" si="6"/>
        <v>0</v>
      </c>
      <c r="AK30" s="24">
        <f t="shared" si="7"/>
        <v>0</v>
      </c>
      <c r="AL30" s="17"/>
      <c r="AM30" s="19"/>
      <c r="AN30" s="21"/>
    </row>
    <row r="31" spans="1:44" ht="16.5" customHeight="1" thickBot="1" x14ac:dyDescent="0.3">
      <c r="A31" s="3">
        <v>25</v>
      </c>
      <c r="B31" s="82"/>
      <c r="C31" s="83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>
        <f t="shared" si="0"/>
        <v>4</v>
      </c>
      <c r="R31" s="5"/>
      <c r="S31" s="4"/>
      <c r="T31" s="26">
        <f t="shared" si="1"/>
        <v>6.4728033472803341</v>
      </c>
      <c r="U31" s="27">
        <f t="shared" si="2"/>
        <v>10.472803347280333</v>
      </c>
      <c r="V31" s="12">
        <f t="shared" si="8"/>
        <v>0</v>
      </c>
      <c r="W31" s="30">
        <f t="shared" si="9"/>
        <v>0</v>
      </c>
      <c r="X31" s="30">
        <f t="shared" si="10"/>
        <v>0</v>
      </c>
      <c r="Y31" s="30">
        <f t="shared" si="11"/>
        <v>0</v>
      </c>
      <c r="Z31" s="31">
        <v>25</v>
      </c>
      <c r="AA31" s="16">
        <f t="shared" si="12"/>
        <v>0</v>
      </c>
      <c r="AB31" s="28">
        <v>35</v>
      </c>
      <c r="AC31" s="28">
        <v>2.39</v>
      </c>
      <c r="AD31" s="28"/>
      <c r="AE31" s="34" t="str">
        <f t="shared" si="3"/>
        <v>X</v>
      </c>
      <c r="AF31" s="35">
        <f t="shared" si="4"/>
        <v>2.39</v>
      </c>
      <c r="AG31" s="35">
        <f>'1BAC'!E106</f>
        <v>6.4728033472803341</v>
      </c>
      <c r="AH31" s="16"/>
      <c r="AI31" s="29">
        <f t="shared" si="5"/>
        <v>1</v>
      </c>
      <c r="AJ31" s="29">
        <f t="shared" si="6"/>
        <v>0</v>
      </c>
      <c r="AK31" s="24">
        <f t="shared" si="7"/>
        <v>0</v>
      </c>
      <c r="AL31" s="17"/>
      <c r="AM31" s="19"/>
      <c r="AN31" s="21"/>
    </row>
    <row r="32" spans="1:44" ht="16.5" customHeight="1" thickBot="1" x14ac:dyDescent="0.3">
      <c r="A32" s="3">
        <v>26</v>
      </c>
      <c r="B32" s="82"/>
      <c r="C32" s="83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>
        <f t="shared" si="0"/>
        <v>4</v>
      </c>
      <c r="R32" s="5"/>
      <c r="S32" s="4"/>
      <c r="T32" s="26">
        <f t="shared" si="1"/>
        <v>4.4840579710144928</v>
      </c>
      <c r="U32" s="27">
        <f t="shared" si="2"/>
        <v>8.4840579710144937</v>
      </c>
      <c r="V32" s="12">
        <f t="shared" si="8"/>
        <v>0</v>
      </c>
      <c r="W32" s="30">
        <f t="shared" si="9"/>
        <v>0</v>
      </c>
      <c r="X32" s="30">
        <f t="shared" si="10"/>
        <v>0</v>
      </c>
      <c r="Y32" s="30">
        <f t="shared" si="11"/>
        <v>0</v>
      </c>
      <c r="Z32" s="31">
        <v>26</v>
      </c>
      <c r="AA32" s="16">
        <f t="shared" si="12"/>
        <v>0</v>
      </c>
      <c r="AB32" s="28">
        <v>35</v>
      </c>
      <c r="AC32" s="28"/>
      <c r="AD32" s="28">
        <v>3.45</v>
      </c>
      <c r="AE32" s="34" t="str">
        <f t="shared" si="3"/>
        <v>X</v>
      </c>
      <c r="AF32" s="35">
        <f t="shared" si="4"/>
        <v>3.45</v>
      </c>
      <c r="AG32" s="35">
        <f>'1BAC'!E107</f>
        <v>4.4840579710144928</v>
      </c>
      <c r="AH32" s="16"/>
      <c r="AI32" s="29">
        <f t="shared" si="5"/>
        <v>1</v>
      </c>
      <c r="AJ32" s="29">
        <f t="shared" si="6"/>
        <v>0</v>
      </c>
      <c r="AK32" s="24">
        <f t="shared" si="7"/>
        <v>0</v>
      </c>
      <c r="AL32" s="17"/>
      <c r="AM32" s="19"/>
      <c r="AN32" s="21"/>
    </row>
    <row r="33" spans="1:40" ht="16.5" customHeight="1" thickBot="1" x14ac:dyDescent="0.3">
      <c r="A33" s="3">
        <v>27</v>
      </c>
      <c r="B33" s="82"/>
      <c r="C33" s="83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>
        <f t="shared" si="0"/>
        <v>4</v>
      </c>
      <c r="R33" s="5"/>
      <c r="S33" s="4"/>
      <c r="T33" s="26">
        <f t="shared" si="1"/>
        <v>4.6179104477611936</v>
      </c>
      <c r="U33" s="27">
        <f t="shared" si="2"/>
        <v>8.6179104477611936</v>
      </c>
      <c r="V33" s="12">
        <f t="shared" si="8"/>
        <v>0</v>
      </c>
      <c r="W33" s="30">
        <f t="shared" si="9"/>
        <v>0</v>
      </c>
      <c r="X33" s="30">
        <f t="shared" si="10"/>
        <v>0</v>
      </c>
      <c r="Y33" s="30">
        <f t="shared" si="11"/>
        <v>0</v>
      </c>
      <c r="Z33" s="31">
        <v>27</v>
      </c>
      <c r="AA33" s="16">
        <f t="shared" si="12"/>
        <v>0</v>
      </c>
      <c r="AB33" s="28">
        <v>3.35</v>
      </c>
      <c r="AC33" s="28">
        <v>3.37</v>
      </c>
      <c r="AD33" s="28"/>
      <c r="AE33" s="34" t="str">
        <f t="shared" si="3"/>
        <v>X</v>
      </c>
      <c r="AF33" s="35">
        <f t="shared" si="4"/>
        <v>3.35</v>
      </c>
      <c r="AG33" s="35">
        <f>'1BAC'!E108</f>
        <v>4.6179104477611936</v>
      </c>
      <c r="AH33" s="16"/>
      <c r="AI33" s="29">
        <f t="shared" si="5"/>
        <v>1</v>
      </c>
      <c r="AJ33" s="29">
        <f t="shared" si="6"/>
        <v>0</v>
      </c>
      <c r="AK33" s="24">
        <f t="shared" si="7"/>
        <v>0</v>
      </c>
      <c r="AL33" s="17"/>
      <c r="AM33" s="19"/>
      <c r="AN33" s="21"/>
    </row>
    <row r="34" spans="1:40" ht="16.5" customHeight="1" thickBot="1" x14ac:dyDescent="0.3">
      <c r="A34" s="3">
        <v>28</v>
      </c>
      <c r="B34" s="82"/>
      <c r="C34" s="83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>
        <f t="shared" si="0"/>
        <v>4</v>
      </c>
      <c r="R34" s="5"/>
      <c r="S34" s="4"/>
      <c r="T34" s="26">
        <f t="shared" si="1"/>
        <v>4.6596385542168681</v>
      </c>
      <c r="U34" s="27">
        <f t="shared" si="2"/>
        <v>8.659638554216869</v>
      </c>
      <c r="V34" s="12">
        <f t="shared" si="8"/>
        <v>0</v>
      </c>
      <c r="W34" s="30">
        <f t="shared" si="9"/>
        <v>0</v>
      </c>
      <c r="X34" s="30">
        <f t="shared" si="10"/>
        <v>0</v>
      </c>
      <c r="Y34" s="30">
        <f t="shared" si="11"/>
        <v>0</v>
      </c>
      <c r="Z34" s="31">
        <v>28</v>
      </c>
      <c r="AA34" s="16">
        <f t="shared" si="12"/>
        <v>0</v>
      </c>
      <c r="AB34" s="28">
        <v>3.46</v>
      </c>
      <c r="AC34" s="28">
        <v>3.55</v>
      </c>
      <c r="AD34" s="28">
        <v>3.32</v>
      </c>
      <c r="AE34" s="34" t="str">
        <f t="shared" si="3"/>
        <v>X</v>
      </c>
      <c r="AF34" s="35">
        <f t="shared" si="4"/>
        <v>3.32</v>
      </c>
      <c r="AG34" s="35">
        <f>'1BAC'!E109</f>
        <v>4.6596385542168681</v>
      </c>
      <c r="AH34" s="16"/>
      <c r="AI34" s="29">
        <f t="shared" si="5"/>
        <v>1</v>
      </c>
      <c r="AJ34" s="29">
        <f t="shared" si="6"/>
        <v>0</v>
      </c>
      <c r="AK34" s="24">
        <f t="shared" si="7"/>
        <v>0</v>
      </c>
      <c r="AL34" s="17"/>
      <c r="AM34" s="19"/>
      <c r="AN34" s="21"/>
    </row>
    <row r="35" spans="1:40" ht="16.5" customHeight="1" thickBot="1" x14ac:dyDescent="0.3">
      <c r="A35" s="3">
        <v>29</v>
      </c>
      <c r="B35" s="82"/>
      <c r="C35" s="83"/>
      <c r="D35" s="32" t="s">
        <v>69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>
        <f t="shared" si="0"/>
        <v>4</v>
      </c>
      <c r="R35" s="5"/>
      <c r="S35" s="4"/>
      <c r="T35" s="26">
        <f t="shared" si="1"/>
        <v>4.6876876876876876</v>
      </c>
      <c r="U35" s="27">
        <f t="shared" si="2"/>
        <v>8.6876876876876885</v>
      </c>
      <c r="V35" s="12">
        <f t="shared" si="8"/>
        <v>0</v>
      </c>
      <c r="W35" s="30">
        <f t="shared" si="9"/>
        <v>0</v>
      </c>
      <c r="X35" s="30">
        <f t="shared" si="10"/>
        <v>0</v>
      </c>
      <c r="Y35" s="30">
        <f t="shared" si="11"/>
        <v>0</v>
      </c>
      <c r="Z35" s="31">
        <v>29</v>
      </c>
      <c r="AA35" s="16">
        <f t="shared" si="12"/>
        <v>0</v>
      </c>
      <c r="AB35" s="28">
        <v>3.33</v>
      </c>
      <c r="AC35" s="28"/>
      <c r="AD35" s="28"/>
      <c r="AE35" s="34">
        <f t="shared" si="3"/>
        <v>3.33</v>
      </c>
      <c r="AF35" s="35" t="str">
        <f t="shared" si="4"/>
        <v>X</v>
      </c>
      <c r="AG35" s="35">
        <f>'1BAC'!E110</f>
        <v>4.6876876876876876</v>
      </c>
      <c r="AH35" s="16"/>
      <c r="AI35" s="29">
        <f t="shared" si="5"/>
        <v>1</v>
      </c>
      <c r="AJ35" s="29">
        <f t="shared" si="6"/>
        <v>0</v>
      </c>
      <c r="AK35" s="24">
        <f t="shared" si="7"/>
        <v>0</v>
      </c>
      <c r="AL35" s="17"/>
      <c r="AM35" s="19"/>
      <c r="AN35" s="21"/>
    </row>
    <row r="36" spans="1:40" ht="16.5" customHeight="1" thickBot="1" x14ac:dyDescent="0.3">
      <c r="A36" s="3">
        <v>30</v>
      </c>
      <c r="B36" s="82"/>
      <c r="C36" s="83"/>
      <c r="D36" s="32" t="s">
        <v>68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>
        <f t="shared" si="0"/>
        <v>4</v>
      </c>
      <c r="R36" s="5"/>
      <c r="S36" s="4"/>
      <c r="T36" s="26">
        <f t="shared" si="1"/>
        <v>4.6737160120845918</v>
      </c>
      <c r="U36" s="27">
        <f t="shared" si="2"/>
        <v>8.6737160120845918</v>
      </c>
      <c r="V36" s="12">
        <f t="shared" si="8"/>
        <v>0</v>
      </c>
      <c r="W36" s="30">
        <f t="shared" si="9"/>
        <v>0</v>
      </c>
      <c r="X36" s="30">
        <f t="shared" si="10"/>
        <v>0</v>
      </c>
      <c r="Y36" s="30">
        <f t="shared" si="11"/>
        <v>0</v>
      </c>
      <c r="Z36" s="31">
        <v>30</v>
      </c>
      <c r="AA36" s="16">
        <f t="shared" si="12"/>
        <v>0</v>
      </c>
      <c r="AB36" s="28">
        <v>3.31</v>
      </c>
      <c r="AC36" s="28"/>
      <c r="AD36" s="28"/>
      <c r="AE36" s="34" t="str">
        <f t="shared" si="3"/>
        <v>X</v>
      </c>
      <c r="AF36" s="35">
        <f t="shared" si="4"/>
        <v>3.31</v>
      </c>
      <c r="AG36" s="35">
        <f>'1BAC'!E111</f>
        <v>4.6737160120845918</v>
      </c>
      <c r="AH36" s="16"/>
      <c r="AI36" s="29">
        <f t="shared" si="5"/>
        <v>1</v>
      </c>
      <c r="AJ36" s="29">
        <f t="shared" si="6"/>
        <v>0</v>
      </c>
      <c r="AK36" s="24">
        <f t="shared" si="7"/>
        <v>0</v>
      </c>
      <c r="AL36" s="17"/>
      <c r="AM36" s="19"/>
      <c r="AN36" s="21"/>
    </row>
    <row r="37" spans="1:40" ht="16.5" customHeight="1" thickBot="1" x14ac:dyDescent="0.3">
      <c r="A37" s="3">
        <v>31</v>
      </c>
      <c r="B37" s="82"/>
      <c r="C37" s="83"/>
      <c r="D37" s="32" t="s">
        <v>69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>
        <f t="shared" si="0"/>
        <v>4</v>
      </c>
      <c r="R37" s="5"/>
      <c r="S37" s="4"/>
      <c r="T37" s="26">
        <f t="shared" si="1"/>
        <v>6.5588235294117645</v>
      </c>
      <c r="U37" s="27">
        <f t="shared" si="2"/>
        <v>10.558823529411764</v>
      </c>
      <c r="V37" s="12">
        <f t="shared" si="8"/>
        <v>0</v>
      </c>
      <c r="W37" s="30">
        <f t="shared" si="9"/>
        <v>0</v>
      </c>
      <c r="X37" s="30">
        <f t="shared" si="10"/>
        <v>0</v>
      </c>
      <c r="Y37" s="30">
        <f t="shared" si="11"/>
        <v>0</v>
      </c>
      <c r="Z37" s="31">
        <v>31</v>
      </c>
      <c r="AA37" s="16">
        <f t="shared" si="12"/>
        <v>0</v>
      </c>
      <c r="AB37" s="28">
        <v>2.38</v>
      </c>
      <c r="AC37" s="28"/>
      <c r="AD37" s="28">
        <v>2.5099999999999998</v>
      </c>
      <c r="AE37" s="34">
        <f t="shared" si="3"/>
        <v>2.38</v>
      </c>
      <c r="AF37" s="35" t="str">
        <f t="shared" si="4"/>
        <v>X</v>
      </c>
      <c r="AG37" s="35">
        <f>'1BAC'!E112</f>
        <v>6.5588235294117645</v>
      </c>
      <c r="AH37" s="16"/>
      <c r="AI37" s="29">
        <f t="shared" si="5"/>
        <v>1</v>
      </c>
      <c r="AJ37" s="29">
        <f t="shared" si="6"/>
        <v>0</v>
      </c>
      <c r="AK37" s="24">
        <f t="shared" si="7"/>
        <v>0</v>
      </c>
    </row>
    <row r="38" spans="1:40" ht="16.5" customHeight="1" thickBot="1" x14ac:dyDescent="0.3">
      <c r="A38" s="3">
        <v>32</v>
      </c>
      <c r="B38" s="82"/>
      <c r="C38" s="83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>
        <f t="shared" si="0"/>
        <v>4</v>
      </c>
      <c r="R38" s="5"/>
      <c r="S38" s="4"/>
      <c r="T38" s="26" t="str">
        <f t="shared" si="1"/>
        <v>Disp</v>
      </c>
      <c r="U38" s="27">
        <f t="shared" si="2"/>
        <v>4</v>
      </c>
      <c r="V38" s="12">
        <f t="shared" ref="V38:V46" si="13">COUNTIFS(E38:P38,"=A")</f>
        <v>0</v>
      </c>
      <c r="W38" s="11">
        <f t="shared" ref="W38:W46" si="14">COUNTIFS(E38:P38,"=R")</f>
        <v>0</v>
      </c>
      <c r="X38" s="11">
        <f t="shared" ref="X38:X46" si="15">COUNTIFS(E38:P38,"=T")</f>
        <v>0</v>
      </c>
      <c r="Y38" s="11">
        <f t="shared" ref="Y38:Y46" si="16">COUNTIFS(E38:P38,"=M")</f>
        <v>0</v>
      </c>
      <c r="Z38" s="31">
        <v>32</v>
      </c>
      <c r="AA38" s="16">
        <f t="shared" si="12"/>
        <v>0</v>
      </c>
      <c r="AB38" s="28">
        <v>35</v>
      </c>
      <c r="AC38" s="28">
        <v>3</v>
      </c>
      <c r="AD38" s="28">
        <v>2.5</v>
      </c>
      <c r="AE38" s="34" t="str">
        <f t="shared" si="3"/>
        <v>X</v>
      </c>
      <c r="AF38" s="35" t="str">
        <f t="shared" si="4"/>
        <v>X</v>
      </c>
      <c r="AG38" s="35" t="str">
        <f>'1BAC'!E113</f>
        <v>Disp</v>
      </c>
      <c r="AH38" s="16"/>
      <c r="AI38" s="29">
        <f t="shared" si="5"/>
        <v>1</v>
      </c>
      <c r="AJ38" s="29">
        <f t="shared" si="6"/>
        <v>0</v>
      </c>
      <c r="AK38" s="24">
        <f t="shared" si="7"/>
        <v>0</v>
      </c>
    </row>
    <row r="39" spans="1:40" ht="16.5" customHeight="1" thickBot="1" x14ac:dyDescent="0.3">
      <c r="A39" s="3">
        <v>33</v>
      </c>
      <c r="B39" s="82"/>
      <c r="C39" s="83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>
        <f t="shared" si="0"/>
        <v>4</v>
      </c>
      <c r="R39" s="5"/>
      <c r="S39" s="4"/>
      <c r="T39" s="26" t="str">
        <f t="shared" si="1"/>
        <v>Disp</v>
      </c>
      <c r="U39" s="27">
        <f t="shared" si="2"/>
        <v>4</v>
      </c>
      <c r="V39" s="12">
        <f t="shared" si="13"/>
        <v>0</v>
      </c>
      <c r="W39" s="11">
        <f t="shared" si="14"/>
        <v>0</v>
      </c>
      <c r="X39" s="11">
        <f t="shared" si="15"/>
        <v>0</v>
      </c>
      <c r="Y39" s="11">
        <f t="shared" si="16"/>
        <v>0</v>
      </c>
      <c r="Z39" s="31">
        <v>33</v>
      </c>
      <c r="AA39" s="16">
        <f t="shared" si="12"/>
        <v>0</v>
      </c>
      <c r="AB39" s="28"/>
      <c r="AC39" s="28"/>
      <c r="AD39" s="28"/>
      <c r="AE39" s="34" t="str">
        <f t="shared" si="3"/>
        <v>X</v>
      </c>
      <c r="AF39" s="35" t="str">
        <f t="shared" si="4"/>
        <v>X</v>
      </c>
      <c r="AG39" s="35" t="str">
        <f>'1BAC'!E114</f>
        <v>Disp</v>
      </c>
      <c r="AH39" s="16"/>
      <c r="AI39" s="29">
        <f t="shared" si="5"/>
        <v>1</v>
      </c>
      <c r="AJ39" s="29">
        <f t="shared" si="6"/>
        <v>0</v>
      </c>
      <c r="AK39" s="24">
        <f t="shared" si="7"/>
        <v>0</v>
      </c>
    </row>
    <row r="40" spans="1:40" ht="16.5" customHeight="1" thickBot="1" x14ac:dyDescent="0.3">
      <c r="A40" s="3">
        <v>34</v>
      </c>
      <c r="B40" s="82"/>
      <c r="C40" s="83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>
        <f t="shared" si="0"/>
        <v>4</v>
      </c>
      <c r="R40" s="5"/>
      <c r="S40" s="4"/>
      <c r="T40" s="26" t="str">
        <f t="shared" si="1"/>
        <v>Disp</v>
      </c>
      <c r="U40" s="27">
        <f t="shared" si="2"/>
        <v>4</v>
      </c>
      <c r="V40" s="12">
        <f t="shared" si="13"/>
        <v>0</v>
      </c>
      <c r="W40" s="11">
        <f t="shared" si="14"/>
        <v>0</v>
      </c>
      <c r="X40" s="11">
        <f t="shared" si="15"/>
        <v>0</v>
      </c>
      <c r="Y40" s="11">
        <f t="shared" si="16"/>
        <v>0</v>
      </c>
      <c r="Z40" s="31">
        <v>34</v>
      </c>
      <c r="AA40" s="16">
        <f t="shared" si="12"/>
        <v>0</v>
      </c>
      <c r="AB40" s="28"/>
      <c r="AC40" s="28"/>
      <c r="AD40" s="28"/>
      <c r="AE40" s="34" t="str">
        <f t="shared" si="3"/>
        <v>X</v>
      </c>
      <c r="AF40" s="35" t="str">
        <f t="shared" si="4"/>
        <v>X</v>
      </c>
      <c r="AG40" s="35" t="str">
        <f>'1BAC'!E115</f>
        <v>Disp</v>
      </c>
      <c r="AH40" s="16"/>
      <c r="AI40" s="29">
        <f t="shared" ref="AI40:AI46" si="17">IF(AH40&lt;=4,1,0)</f>
        <v>1</v>
      </c>
      <c r="AJ40" s="29">
        <f t="shared" ref="AJ40:AJ46" si="18">IF(AND(AH40&gt;=5,AH40&lt;=6),1,0)</f>
        <v>0</v>
      </c>
      <c r="AK40" s="24">
        <f t="shared" ref="AK40:AK46" si="19">IF(AH40&gt;=7,1,0)</f>
        <v>0</v>
      </c>
    </row>
    <row r="41" spans="1:40" ht="16.5" customHeight="1" thickBot="1" x14ac:dyDescent="0.3">
      <c r="A41" s="3">
        <v>35</v>
      </c>
      <c r="B41" s="82"/>
      <c r="C41" s="83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13"/>
        <v>0</v>
      </c>
      <c r="W41" s="11">
        <f t="shared" si="14"/>
        <v>0</v>
      </c>
      <c r="X41" s="11">
        <f t="shared" si="15"/>
        <v>0</v>
      </c>
      <c r="Y41" s="11">
        <f t="shared" si="16"/>
        <v>0</v>
      </c>
      <c r="Z41" s="31">
        <v>35</v>
      </c>
      <c r="AA41" s="16">
        <f t="shared" si="12"/>
        <v>0</v>
      </c>
      <c r="AB41" s="28"/>
      <c r="AC41" s="28"/>
      <c r="AD41" s="28"/>
      <c r="AE41" s="34"/>
      <c r="AF41" s="35"/>
      <c r="AG41" s="35"/>
      <c r="AH41" s="16"/>
      <c r="AI41" s="29">
        <f t="shared" si="17"/>
        <v>1</v>
      </c>
      <c r="AJ41" s="29">
        <f t="shared" si="18"/>
        <v>0</v>
      </c>
      <c r="AK41" s="24">
        <f t="shared" si="19"/>
        <v>0</v>
      </c>
    </row>
    <row r="42" spans="1:40" ht="16.5" customHeight="1" thickBot="1" x14ac:dyDescent="0.3">
      <c r="A42" s="3">
        <v>36</v>
      </c>
      <c r="B42" s="82"/>
      <c r="C42" s="83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13"/>
        <v>0</v>
      </c>
      <c r="W42" s="11">
        <f t="shared" si="14"/>
        <v>0</v>
      </c>
      <c r="X42" s="11">
        <f t="shared" si="15"/>
        <v>0</v>
      </c>
      <c r="Y42" s="11">
        <f t="shared" si="16"/>
        <v>0</v>
      </c>
      <c r="Z42" s="31">
        <v>36</v>
      </c>
      <c r="AA42" s="16">
        <f t="shared" si="12"/>
        <v>0</v>
      </c>
      <c r="AB42" s="28"/>
      <c r="AC42" s="28"/>
      <c r="AD42" s="28"/>
      <c r="AE42" s="34"/>
      <c r="AF42" s="35"/>
      <c r="AG42" s="35"/>
      <c r="AH42" s="16"/>
      <c r="AI42" s="29">
        <f t="shared" si="17"/>
        <v>1</v>
      </c>
      <c r="AJ42" s="29">
        <f t="shared" si="18"/>
        <v>0</v>
      </c>
      <c r="AK42" s="24">
        <f t="shared" si="19"/>
        <v>0</v>
      </c>
    </row>
    <row r="43" spans="1:40" ht="16.5" customHeight="1" thickBot="1" x14ac:dyDescent="0.3">
      <c r="A43" s="3">
        <v>37</v>
      </c>
      <c r="B43" s="82"/>
      <c r="C43" s="83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13"/>
        <v>0</v>
      </c>
      <c r="W43" s="11">
        <f t="shared" si="14"/>
        <v>0</v>
      </c>
      <c r="X43" s="11">
        <f t="shared" si="15"/>
        <v>0</v>
      </c>
      <c r="Y43" s="11">
        <f t="shared" si="16"/>
        <v>0</v>
      </c>
      <c r="Z43" s="31">
        <v>37</v>
      </c>
      <c r="AA43" s="16">
        <f t="shared" si="12"/>
        <v>0</v>
      </c>
      <c r="AB43" s="28"/>
      <c r="AC43" s="28"/>
      <c r="AD43" s="28"/>
      <c r="AE43" s="34"/>
      <c r="AF43" s="35"/>
      <c r="AG43" s="35"/>
      <c r="AH43" s="16"/>
      <c r="AI43" s="29">
        <f t="shared" si="17"/>
        <v>1</v>
      </c>
      <c r="AJ43" s="29">
        <f t="shared" si="18"/>
        <v>0</v>
      </c>
      <c r="AK43" s="24">
        <f t="shared" si="19"/>
        <v>0</v>
      </c>
    </row>
    <row r="44" spans="1:40" ht="16.5" customHeight="1" thickBot="1" x14ac:dyDescent="0.3">
      <c r="A44" s="3">
        <v>38</v>
      </c>
      <c r="B44" s="82"/>
      <c r="C44" s="83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13"/>
        <v>0</v>
      </c>
      <c r="W44" s="11">
        <f t="shared" si="14"/>
        <v>0</v>
      </c>
      <c r="X44" s="11">
        <f t="shared" si="15"/>
        <v>0</v>
      </c>
      <c r="Y44" s="11">
        <f t="shared" si="16"/>
        <v>0</v>
      </c>
      <c r="Z44" s="31">
        <v>38</v>
      </c>
      <c r="AA44" s="16">
        <f t="shared" si="12"/>
        <v>0</v>
      </c>
      <c r="AB44" s="28"/>
      <c r="AC44" s="28"/>
      <c r="AD44" s="28"/>
      <c r="AE44" s="34"/>
      <c r="AF44" s="35"/>
      <c r="AG44" s="35"/>
      <c r="AH44" s="16"/>
      <c r="AI44" s="29">
        <f t="shared" si="17"/>
        <v>1</v>
      </c>
      <c r="AJ44" s="29">
        <f t="shared" si="18"/>
        <v>0</v>
      </c>
      <c r="AK44" s="24">
        <f t="shared" si="19"/>
        <v>0</v>
      </c>
    </row>
    <row r="45" spans="1:40" ht="16.5" customHeight="1" thickBot="1" x14ac:dyDescent="0.3">
      <c r="A45" s="3">
        <v>39</v>
      </c>
      <c r="B45" s="82"/>
      <c r="C45" s="83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13"/>
        <v>0</v>
      </c>
      <c r="W45" s="11">
        <f t="shared" si="14"/>
        <v>0</v>
      </c>
      <c r="X45" s="11">
        <f t="shared" si="15"/>
        <v>0</v>
      </c>
      <c r="Y45" s="11">
        <f t="shared" si="16"/>
        <v>0</v>
      </c>
      <c r="Z45" s="31">
        <v>39</v>
      </c>
      <c r="AA45" s="16">
        <f t="shared" si="12"/>
        <v>0</v>
      </c>
      <c r="AB45" s="28"/>
      <c r="AC45" s="28"/>
      <c r="AD45" s="28"/>
      <c r="AE45" s="34"/>
      <c r="AF45" s="35"/>
      <c r="AG45" s="35"/>
      <c r="AH45" s="16"/>
      <c r="AI45" s="29">
        <f t="shared" si="17"/>
        <v>1</v>
      </c>
      <c r="AJ45" s="29">
        <f t="shared" si="18"/>
        <v>0</v>
      </c>
      <c r="AK45" s="24">
        <f t="shared" si="19"/>
        <v>0</v>
      </c>
    </row>
    <row r="46" spans="1:40" ht="16.5" customHeight="1" thickBot="1" x14ac:dyDescent="0.3">
      <c r="A46" s="3">
        <v>40</v>
      </c>
      <c r="B46" s="82"/>
      <c r="C46" s="83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13"/>
        <v>0</v>
      </c>
      <c r="W46" s="11">
        <f t="shared" si="14"/>
        <v>0</v>
      </c>
      <c r="X46" s="11">
        <f t="shared" si="15"/>
        <v>0</v>
      </c>
      <c r="Y46" s="11">
        <f t="shared" si="16"/>
        <v>0</v>
      </c>
      <c r="Z46" s="31">
        <v>40</v>
      </c>
      <c r="AA46" s="16">
        <f t="shared" si="12"/>
        <v>0</v>
      </c>
      <c r="AB46" s="28"/>
      <c r="AC46" s="28"/>
      <c r="AD46" s="28"/>
      <c r="AE46" s="34"/>
      <c r="AF46" s="35"/>
      <c r="AG46" s="35"/>
      <c r="AH46" s="16"/>
      <c r="AI46" s="29">
        <f t="shared" si="17"/>
        <v>1</v>
      </c>
      <c r="AJ46" s="29">
        <f t="shared" si="18"/>
        <v>0</v>
      </c>
      <c r="AK46" s="24">
        <f t="shared" si="19"/>
        <v>0</v>
      </c>
    </row>
  </sheetData>
  <autoFilter ref="B6:D46" xr:uid="{00000000-0009-0000-0000-000003000000}"/>
  <mergeCells count="78">
    <mergeCell ref="B23:C23"/>
    <mergeCell ref="B24:C24"/>
    <mergeCell ref="B41:C41"/>
    <mergeCell ref="B19:C19"/>
    <mergeCell ref="B38:C38"/>
    <mergeCell ref="B30:C30"/>
    <mergeCell ref="B31:C31"/>
    <mergeCell ref="B32:C32"/>
    <mergeCell ref="B20:C20"/>
    <mergeCell ref="B21:C21"/>
    <mergeCell ref="B22:C22"/>
    <mergeCell ref="B27:C27"/>
    <mergeCell ref="B28:C28"/>
    <mergeCell ref="B29:C29"/>
    <mergeCell ref="B35:C35"/>
    <mergeCell ref="B36:C36"/>
    <mergeCell ref="B37:C37"/>
    <mergeCell ref="B25:C25"/>
    <mergeCell ref="B39:C39"/>
    <mergeCell ref="B40:C40"/>
    <mergeCell ref="B34:C34"/>
    <mergeCell ref="B26:C26"/>
    <mergeCell ref="B33:C33"/>
    <mergeCell ref="B16:C16"/>
    <mergeCell ref="B18:C18"/>
    <mergeCell ref="V5:Y5"/>
    <mergeCell ref="K4:K6"/>
    <mergeCell ref="L4:L6"/>
    <mergeCell ref="M4:M6"/>
    <mergeCell ref="N4:N6"/>
    <mergeCell ref="O4:O6"/>
    <mergeCell ref="P4:P6"/>
    <mergeCell ref="Q3:Q5"/>
    <mergeCell ref="R3:R5"/>
    <mergeCell ref="S3:T3"/>
    <mergeCell ref="S4:S5"/>
    <mergeCell ref="H4:H6"/>
    <mergeCell ref="B17:C17"/>
    <mergeCell ref="B15:C15"/>
    <mergeCell ref="A1:B1"/>
    <mergeCell ref="C1:F1"/>
    <mergeCell ref="G1:P1"/>
    <mergeCell ref="B7:C7"/>
    <mergeCell ref="Q1:U1"/>
    <mergeCell ref="A2:A6"/>
    <mergeCell ref="B2:B4"/>
    <mergeCell ref="C2:P2"/>
    <mergeCell ref="Q2:T2"/>
    <mergeCell ref="U2:U3"/>
    <mergeCell ref="C3:D3"/>
    <mergeCell ref="T4:T5"/>
    <mergeCell ref="U4:U6"/>
    <mergeCell ref="E4:E6"/>
    <mergeCell ref="F4:F6"/>
    <mergeCell ref="G4:G6"/>
    <mergeCell ref="AH5:AH6"/>
    <mergeCell ref="B46:C46"/>
    <mergeCell ref="B42:C42"/>
    <mergeCell ref="B43:C43"/>
    <mergeCell ref="B44:C44"/>
    <mergeCell ref="B45:C45"/>
    <mergeCell ref="AC5:AC6"/>
    <mergeCell ref="AD5:AD6"/>
    <mergeCell ref="AE5:AE6"/>
    <mergeCell ref="AF5:AF6"/>
    <mergeCell ref="AG5:AG6"/>
    <mergeCell ref="I4:I6"/>
    <mergeCell ref="J4:J6"/>
    <mergeCell ref="Z5:Z6"/>
    <mergeCell ref="AA5:AA6"/>
    <mergeCell ref="AB5:AB6"/>
    <mergeCell ref="B14:C14"/>
    <mergeCell ref="B13:C13"/>
    <mergeCell ref="B8:C8"/>
    <mergeCell ref="B9:C9"/>
    <mergeCell ref="B10:C10"/>
    <mergeCell ref="B11:C11"/>
    <mergeCell ref="B12:C12"/>
  </mergeCells>
  <conditionalFormatting sqref="AM7:AM36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7:Q46">
    <cfRule type="expression" dxfId="5" priority="14">
      <formula>D7="D"</formula>
    </cfRule>
  </conditionalFormatting>
  <conditionalFormatting sqref="R7:R46">
    <cfRule type="expression" dxfId="4" priority="13">
      <formula>D7="D"</formula>
    </cfRule>
  </conditionalFormatting>
  <conditionalFormatting sqref="S7:S46">
    <cfRule type="expression" dxfId="3" priority="12">
      <formula>D7="D"</formula>
    </cfRule>
  </conditionalFormatting>
  <conditionalFormatting sqref="T7:T46">
    <cfRule type="expression" dxfId="2" priority="11">
      <formula>D7="D"</formula>
    </cfRule>
  </conditionalFormatting>
  <conditionalFormatting sqref="U7:U46">
    <cfRule type="expression" dxfId="1" priority="10">
      <formula>D7="D"</formula>
    </cfRule>
  </conditionalFormatting>
  <conditionalFormatting sqref="AG7:AG46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{A8D96FCE-9DBD-4336-86C0-B8A283DB2300}</x14:id>
        </ext>
      </extLst>
    </cfRule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:U40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 xr:uid="{00000000-0002-0000-0300-000000000000}">
      <formula1>"D,F,G,"</formula1>
    </dataValidation>
  </dataValidations>
  <pageMargins left="0.47" right="0.26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2018-2019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D96FCE-9DBD-4336-86C0-B8A283DB230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FF0000"/>
  </sheetPr>
  <dimension ref="A1:I281"/>
  <sheetViews>
    <sheetView workbookViewId="0">
      <selection activeCell="G12" sqref="G12"/>
    </sheetView>
  </sheetViews>
  <sheetFormatPr baseColWidth="10" defaultColWidth="11.42578125" defaultRowHeight="15.75" customHeight="1" x14ac:dyDescent="0.25"/>
  <cols>
    <col min="1" max="1" width="18.28515625" style="41" bestFit="1" customWidth="1"/>
    <col min="2" max="2" width="5.85546875" style="41" customWidth="1"/>
    <col min="3" max="3" width="8.5703125" style="41" customWidth="1"/>
    <col min="4" max="4" width="11.42578125" style="41"/>
    <col min="5" max="5" width="11.42578125" style="29"/>
    <col min="6" max="6" width="19.5703125" style="29" customWidth="1"/>
    <col min="7" max="7" width="14.140625" style="29" customWidth="1"/>
    <col min="8" max="16384" width="11.42578125" style="29"/>
  </cols>
  <sheetData>
    <row r="1" spans="1:9" ht="15.75" customHeight="1" x14ac:dyDescent="0.25">
      <c r="A1" s="40" t="s">
        <v>26</v>
      </c>
      <c r="B1" s="41" t="s">
        <v>47</v>
      </c>
      <c r="C1" s="41" t="s">
        <v>0</v>
      </c>
      <c r="D1" s="41" t="s">
        <v>46</v>
      </c>
      <c r="F1" s="37" t="s">
        <v>56</v>
      </c>
      <c r="G1" s="37">
        <f t="array" ref="G1">MIN(IF(B2:B141="G",D2:D141))</f>
        <v>3.1</v>
      </c>
      <c r="I1" s="24"/>
    </row>
    <row r="2" spans="1:9" ht="15.75" customHeight="1" x14ac:dyDescent="0.25">
      <c r="A2" s="42">
        <f>'SF1 CDtc'!B7</f>
        <v>0</v>
      </c>
      <c r="B2" s="43" t="str">
        <f>'SF1 CDtc'!D7</f>
        <v>G</v>
      </c>
      <c r="C2" s="44" t="s">
        <v>76</v>
      </c>
      <c r="D2" s="51">
        <f>'SF1 CDtc'!AE7</f>
        <v>3.45</v>
      </c>
      <c r="F2" s="38" t="s">
        <v>57</v>
      </c>
      <c r="G2" s="38">
        <f t="array" ref="G2">MIN(IF(B2:B141="F",D2:D141))</f>
        <v>2.09</v>
      </c>
    </row>
    <row r="3" spans="1:9" x14ac:dyDescent="0.25">
      <c r="A3" s="42">
        <f>'SF1 CDtc'!B8</f>
        <v>0</v>
      </c>
      <c r="B3" s="43" t="str">
        <f>'SF1 CDtc'!D8</f>
        <v>G</v>
      </c>
      <c r="C3" s="44" t="s">
        <v>76</v>
      </c>
      <c r="D3" s="51">
        <f>'SF1 CDtc'!AE8</f>
        <v>3.41</v>
      </c>
      <c r="F3" s="48"/>
      <c r="G3" s="48"/>
      <c r="H3" s="48"/>
      <c r="I3" s="48"/>
    </row>
    <row r="4" spans="1:9" ht="15.75" customHeight="1" x14ac:dyDescent="0.25">
      <c r="A4" s="42">
        <f>'SF1 CDtc'!B9</f>
        <v>0</v>
      </c>
      <c r="B4" s="43" t="str">
        <f>'SF1 CDtc'!D9</f>
        <v>G</v>
      </c>
      <c r="C4" s="44" t="s">
        <v>76</v>
      </c>
      <c r="D4" s="51">
        <f>'SF1 CDtc'!AE9</f>
        <v>3.58</v>
      </c>
      <c r="F4" s="48"/>
      <c r="G4" s="48"/>
      <c r="H4" s="48"/>
      <c r="I4" s="48"/>
    </row>
    <row r="5" spans="1:9" ht="15.75" customHeight="1" x14ac:dyDescent="0.25">
      <c r="A5" s="42">
        <f>'SF1 CDtc'!B10</f>
        <v>0</v>
      </c>
      <c r="B5" s="43" t="str">
        <f>'SF1 CDtc'!D10</f>
        <v>G</v>
      </c>
      <c r="C5" s="44" t="s">
        <v>76</v>
      </c>
      <c r="D5" s="51">
        <f>'SF1 CDtc'!AE10</f>
        <v>3.22</v>
      </c>
      <c r="F5" s="48"/>
      <c r="G5" s="48"/>
      <c r="H5" s="48"/>
      <c r="I5" s="48"/>
    </row>
    <row r="6" spans="1:9" ht="15.75" customHeight="1" x14ac:dyDescent="0.25">
      <c r="A6" s="42">
        <f>'SF1 CDtc'!B11</f>
        <v>0</v>
      </c>
      <c r="B6" s="43" t="str">
        <f>'SF1 CDtc'!D11</f>
        <v>G</v>
      </c>
      <c r="C6" s="44" t="s">
        <v>76</v>
      </c>
      <c r="D6" s="51">
        <f>'SF1 CDtc'!AE11</f>
        <v>3.54</v>
      </c>
      <c r="F6" s="48"/>
      <c r="G6" s="48"/>
      <c r="H6" s="48"/>
      <c r="I6" s="48"/>
    </row>
    <row r="7" spans="1:9" ht="15.75" customHeight="1" x14ac:dyDescent="0.25">
      <c r="A7" s="42">
        <f>'SF1 CDtc'!B12</f>
        <v>0</v>
      </c>
      <c r="B7" s="43" t="str">
        <f>'SF1 CDtc'!D12</f>
        <v>G</v>
      </c>
      <c r="C7" s="44" t="s">
        <v>76</v>
      </c>
      <c r="D7" s="51">
        <f>'SF1 CDtc'!AE12</f>
        <v>3.27</v>
      </c>
      <c r="F7" s="48"/>
      <c r="G7" s="48"/>
      <c r="H7" s="48"/>
      <c r="I7" s="48"/>
    </row>
    <row r="8" spans="1:9" ht="15.75" customHeight="1" x14ac:dyDescent="0.25">
      <c r="A8" s="42">
        <f>'SF1 CDtc'!B13</f>
        <v>0</v>
      </c>
      <c r="B8" s="43" t="str">
        <f>'SF1 CDtc'!D13</f>
        <v>G</v>
      </c>
      <c r="C8" s="44" t="s">
        <v>76</v>
      </c>
      <c r="D8" s="51">
        <f>'SF1 CDtc'!AE13</f>
        <v>3.27</v>
      </c>
      <c r="F8" s="48"/>
      <c r="G8" s="48"/>
      <c r="H8" s="48"/>
      <c r="I8" s="48"/>
    </row>
    <row r="9" spans="1:9" ht="15.75" customHeight="1" x14ac:dyDescent="0.25">
      <c r="A9" s="42">
        <f>'SF1 CDtc'!B14</f>
        <v>0</v>
      </c>
      <c r="B9" s="43" t="str">
        <f>'SF1 CDtc'!D14</f>
        <v>F</v>
      </c>
      <c r="C9" s="44" t="s">
        <v>76</v>
      </c>
      <c r="D9" s="51">
        <f>'SF1 CDtc'!AE14</f>
        <v>3.34</v>
      </c>
      <c r="F9" s="48"/>
      <c r="G9" s="48"/>
      <c r="H9" s="48"/>
      <c r="I9" s="48"/>
    </row>
    <row r="10" spans="1:9" ht="15.75" customHeight="1" x14ac:dyDescent="0.25">
      <c r="A10" s="42">
        <f>'SF1 CDtc'!B15</f>
        <v>0</v>
      </c>
      <c r="B10" s="43" t="str">
        <f>'SF1 CDtc'!D15</f>
        <v>G</v>
      </c>
      <c r="C10" s="44" t="s">
        <v>76</v>
      </c>
      <c r="D10" s="51">
        <f>'SF1 CDtc'!AE15</f>
        <v>3.58</v>
      </c>
    </row>
    <row r="11" spans="1:9" ht="15.75" customHeight="1" x14ac:dyDescent="0.25">
      <c r="A11" s="42">
        <f>'SF1 CDtc'!B16</f>
        <v>0</v>
      </c>
      <c r="B11" s="43" t="str">
        <f>'SF1 CDtc'!D16</f>
        <v>F</v>
      </c>
      <c r="C11" s="44" t="s">
        <v>76</v>
      </c>
      <c r="D11" s="51">
        <f>'SF1 CDtc'!AE16</f>
        <v>2.4900000000000002</v>
      </c>
    </row>
    <row r="12" spans="1:9" ht="15.75" customHeight="1" x14ac:dyDescent="0.25">
      <c r="A12" s="42">
        <f>'SF1 CDtc'!B17</f>
        <v>0</v>
      </c>
      <c r="B12" s="43" t="str">
        <f>'SF1 CDtc'!D17</f>
        <v>F</v>
      </c>
      <c r="C12" s="44" t="s">
        <v>76</v>
      </c>
      <c r="D12" s="51">
        <f>'SF1 CDtc'!AE17</f>
        <v>3.27</v>
      </c>
    </row>
    <row r="13" spans="1:9" ht="15.75" customHeight="1" x14ac:dyDescent="0.25">
      <c r="A13" s="42">
        <f>'SF1 CDtc'!B18</f>
        <v>0</v>
      </c>
      <c r="B13" s="43" t="str">
        <f>'SF1 CDtc'!D18</f>
        <v>F</v>
      </c>
      <c r="C13" s="44" t="s">
        <v>76</v>
      </c>
      <c r="D13" s="51">
        <f>'SF1 CDtc'!AE18</f>
        <v>3.34</v>
      </c>
    </row>
    <row r="14" spans="1:9" ht="15.75" customHeight="1" x14ac:dyDescent="0.25">
      <c r="A14" s="42">
        <f>'SF1 CDtc'!B19</f>
        <v>0</v>
      </c>
      <c r="B14" s="43" t="str">
        <f>'SF1 CDtc'!D19</f>
        <v>F</v>
      </c>
      <c r="C14" s="44" t="s">
        <v>76</v>
      </c>
      <c r="D14" s="51">
        <f>'SF1 CDtc'!AE19</f>
        <v>2.57</v>
      </c>
    </row>
    <row r="15" spans="1:9" ht="15.75" customHeight="1" x14ac:dyDescent="0.25">
      <c r="A15" s="42">
        <f>'SF1 CDtc'!B20</f>
        <v>0</v>
      </c>
      <c r="B15" s="43" t="str">
        <f>'SF1 CDtc'!D20</f>
        <v>G</v>
      </c>
      <c r="C15" s="44" t="s">
        <v>76</v>
      </c>
      <c r="D15" s="51">
        <f>'SF1 CDtc'!AE20</f>
        <v>3.32</v>
      </c>
    </row>
    <row r="16" spans="1:9" ht="15.75" customHeight="1" x14ac:dyDescent="0.25">
      <c r="A16" s="42">
        <f>'SF1 CDtc'!B21</f>
        <v>0</v>
      </c>
      <c r="B16" s="43" t="str">
        <f>'SF1 CDtc'!D21</f>
        <v>F</v>
      </c>
      <c r="C16" s="44" t="s">
        <v>76</v>
      </c>
      <c r="D16" s="51">
        <f>'SF1 CDtc'!AE21</f>
        <v>2.41</v>
      </c>
    </row>
    <row r="17" spans="1:4" ht="15.75" customHeight="1" x14ac:dyDescent="0.25">
      <c r="A17" s="42">
        <f>'SF1 CDtc'!B22</f>
        <v>0</v>
      </c>
      <c r="B17" s="43" t="str">
        <f>'SF1 CDtc'!D22</f>
        <v>G</v>
      </c>
      <c r="C17" s="44" t="s">
        <v>76</v>
      </c>
      <c r="D17" s="51">
        <f>'SF1 CDtc'!AE22</f>
        <v>4.0199999999999996</v>
      </c>
    </row>
    <row r="18" spans="1:4" ht="15.75" customHeight="1" x14ac:dyDescent="0.25">
      <c r="A18" s="42">
        <f>'SF1 CDtc'!B23</f>
        <v>0</v>
      </c>
      <c r="B18" s="43" t="str">
        <f>'SF1 CDtc'!D23</f>
        <v>F</v>
      </c>
      <c r="C18" s="44" t="s">
        <v>76</v>
      </c>
      <c r="D18" s="51">
        <f>'SF1 CDtc'!AE23</f>
        <v>3.08</v>
      </c>
    </row>
    <row r="19" spans="1:4" ht="15.75" customHeight="1" x14ac:dyDescent="0.25">
      <c r="A19" s="42">
        <f>'SF1 CDtc'!B24</f>
        <v>0</v>
      </c>
      <c r="B19" s="43" t="str">
        <f>'SF1 CDtc'!D24</f>
        <v>F</v>
      </c>
      <c r="C19" s="44" t="s">
        <v>76</v>
      </c>
      <c r="D19" s="51">
        <f>'SF1 CDtc'!AE24</f>
        <v>3.32</v>
      </c>
    </row>
    <row r="20" spans="1:4" ht="15.75" customHeight="1" x14ac:dyDescent="0.25">
      <c r="A20" s="42">
        <f>'SF1 CDtc'!B25</f>
        <v>0</v>
      </c>
      <c r="B20" s="43" t="str">
        <f>'SF1 CDtc'!D25</f>
        <v>F</v>
      </c>
      <c r="C20" s="44" t="s">
        <v>76</v>
      </c>
      <c r="D20" s="51">
        <f>'SF1 CDtc'!AE25</f>
        <v>2.4500000000000002</v>
      </c>
    </row>
    <row r="21" spans="1:4" ht="15.75" customHeight="1" x14ac:dyDescent="0.25">
      <c r="A21" s="42">
        <f>'SF1 CDtc'!B26</f>
        <v>0</v>
      </c>
      <c r="B21" s="43" t="str">
        <f>'SF1 CDtc'!D26</f>
        <v>G</v>
      </c>
      <c r="C21" s="44" t="s">
        <v>76</v>
      </c>
      <c r="D21" s="51">
        <f>'SF1 CDtc'!AE26</f>
        <v>4.24</v>
      </c>
    </row>
    <row r="22" spans="1:4" ht="15.75" customHeight="1" x14ac:dyDescent="0.25">
      <c r="A22" s="42">
        <f>'SF1 CDtc'!B27</f>
        <v>0</v>
      </c>
      <c r="B22" s="43" t="str">
        <f>'SF1 CDtc'!D27</f>
        <v>F</v>
      </c>
      <c r="C22" s="44" t="s">
        <v>76</v>
      </c>
      <c r="D22" s="51">
        <f>'SF1 CDtc'!AE27</f>
        <v>3.2</v>
      </c>
    </row>
    <row r="23" spans="1:4" ht="15.75" customHeight="1" x14ac:dyDescent="0.25">
      <c r="A23" s="42">
        <f>'SF1 CDtc'!B28</f>
        <v>0</v>
      </c>
      <c r="B23" s="43" t="str">
        <f>'SF1 CDtc'!D28</f>
        <v>F</v>
      </c>
      <c r="C23" s="44" t="s">
        <v>76</v>
      </c>
      <c r="D23" s="51">
        <f>'SF1 CDtc'!AE28</f>
        <v>2.39</v>
      </c>
    </row>
    <row r="24" spans="1:4" ht="15.75" customHeight="1" x14ac:dyDescent="0.25">
      <c r="A24" s="42">
        <f>'SF1 CDtc'!B29</f>
        <v>0</v>
      </c>
      <c r="B24" s="43" t="str">
        <f>'SF1 CDtc'!D29</f>
        <v>G</v>
      </c>
      <c r="C24" s="44" t="s">
        <v>76</v>
      </c>
      <c r="D24" s="51">
        <f>'SF1 CDtc'!AE29</f>
        <v>3.27</v>
      </c>
    </row>
    <row r="25" spans="1:4" ht="15.75" customHeight="1" x14ac:dyDescent="0.25">
      <c r="A25" s="42">
        <f>'SF1 CDtc'!B30</f>
        <v>0</v>
      </c>
      <c r="B25" s="43" t="str">
        <f>'SF1 CDtc'!D30</f>
        <v>G</v>
      </c>
      <c r="C25" s="44" t="s">
        <v>76</v>
      </c>
      <c r="D25" s="51">
        <f>'SF1 CDtc'!AE30</f>
        <v>4.33</v>
      </c>
    </row>
    <row r="26" spans="1:4" ht="15.75" customHeight="1" x14ac:dyDescent="0.25">
      <c r="A26" s="42">
        <f>'SF1 CDtc'!B31</f>
        <v>0</v>
      </c>
      <c r="B26" s="43" t="str">
        <f>'SF1 CDtc'!D31</f>
        <v>F</v>
      </c>
      <c r="C26" s="44" t="s">
        <v>76</v>
      </c>
      <c r="D26" s="51">
        <f>'SF1 CDtc'!AE31</f>
        <v>2.29</v>
      </c>
    </row>
    <row r="27" spans="1:4" ht="15.75" customHeight="1" x14ac:dyDescent="0.25">
      <c r="A27" s="42">
        <f>'SF1 CDtc'!B32</f>
        <v>0</v>
      </c>
      <c r="B27" s="43" t="str">
        <f>'SF1 CDtc'!D32</f>
        <v>F</v>
      </c>
      <c r="C27" s="44" t="s">
        <v>76</v>
      </c>
      <c r="D27" s="51">
        <f>'SF1 CDtc'!AE32</f>
        <v>2.56</v>
      </c>
    </row>
    <row r="28" spans="1:4" ht="15.75" customHeight="1" x14ac:dyDescent="0.25">
      <c r="A28" s="42">
        <f>'SF1 CDtc'!B33</f>
        <v>0</v>
      </c>
      <c r="B28" s="43" t="str">
        <f>'SF1 CDtc'!D33</f>
        <v>F</v>
      </c>
      <c r="C28" s="44" t="s">
        <v>76</v>
      </c>
      <c r="D28" s="51">
        <f>'SF1 CDtc'!AE33</f>
        <v>2.4</v>
      </c>
    </row>
    <row r="29" spans="1:4" ht="15.75" customHeight="1" x14ac:dyDescent="0.25">
      <c r="A29" s="42">
        <f>'SF1 CDtc'!B34</f>
        <v>0</v>
      </c>
      <c r="B29" s="43" t="str">
        <f>'SF1 CDtc'!D34</f>
        <v>F</v>
      </c>
      <c r="C29" s="44" t="s">
        <v>76</v>
      </c>
      <c r="D29" s="51">
        <f>'SF1 CDtc'!AE34</f>
        <v>2.4900000000000002</v>
      </c>
    </row>
    <row r="30" spans="1:4" ht="15.75" customHeight="1" x14ac:dyDescent="0.25">
      <c r="A30" s="42">
        <f>'SF1 CDtc'!B35</f>
        <v>0</v>
      </c>
      <c r="B30" s="43" t="str">
        <f>'SF1 CDtc'!D35</f>
        <v>F</v>
      </c>
      <c r="C30" s="44" t="s">
        <v>76</v>
      </c>
      <c r="D30" s="51">
        <f>'SF1 CDtc'!AE35</f>
        <v>2.42</v>
      </c>
    </row>
    <row r="31" spans="1:4" ht="15.75" customHeight="1" x14ac:dyDescent="0.25">
      <c r="A31" s="42">
        <f>'SF1 CDtc'!B36</f>
        <v>0</v>
      </c>
      <c r="B31" s="43" t="str">
        <f>'SF1 CDtc'!D36</f>
        <v>G</v>
      </c>
      <c r="C31" s="44" t="s">
        <v>76</v>
      </c>
      <c r="D31" s="51">
        <f>'SF1 CDtc'!AE36</f>
        <v>3.13</v>
      </c>
    </row>
    <row r="32" spans="1:4" ht="15.75" customHeight="1" x14ac:dyDescent="0.25">
      <c r="A32" s="42">
        <f>'SF1 CDtc'!B37</f>
        <v>0</v>
      </c>
      <c r="B32" s="43">
        <f>'SF1 CDtc'!D37</f>
        <v>0</v>
      </c>
      <c r="C32" s="44" t="s">
        <v>76</v>
      </c>
      <c r="D32" s="51">
        <f>'SF1 CDtc'!AE37</f>
        <v>0</v>
      </c>
    </row>
    <row r="33" spans="1:4" ht="15.75" customHeight="1" x14ac:dyDescent="0.25">
      <c r="A33" s="42">
        <f>'SF1 CDtc'!B38</f>
        <v>0</v>
      </c>
      <c r="B33" s="43">
        <f>'SF1 CDtc'!D38</f>
        <v>0</v>
      </c>
      <c r="C33" s="44" t="s">
        <v>76</v>
      </c>
      <c r="D33" s="51">
        <f>'SF1 CDtc'!AE38</f>
        <v>0</v>
      </c>
    </row>
    <row r="34" spans="1:4" ht="15.75" customHeight="1" x14ac:dyDescent="0.25">
      <c r="A34" s="42">
        <f>'SF1 CDtc'!B39</f>
        <v>0</v>
      </c>
      <c r="B34" s="43">
        <f>'SF1 CDtc'!D39</f>
        <v>0</v>
      </c>
      <c r="C34" s="44" t="s">
        <v>76</v>
      </c>
      <c r="D34" s="51">
        <f>'SF1 CDtc'!AE39</f>
        <v>0</v>
      </c>
    </row>
    <row r="35" spans="1:4" ht="15.75" customHeight="1" x14ac:dyDescent="0.25">
      <c r="A35" s="42">
        <f>'SF1 CDtc'!B40</f>
        <v>0</v>
      </c>
      <c r="B35" s="43">
        <f>'SF1 CDtc'!D40</f>
        <v>0</v>
      </c>
      <c r="C35" s="44" t="s">
        <v>76</v>
      </c>
      <c r="D35" s="51">
        <f>'SF1 CDtc'!AE40</f>
        <v>0</v>
      </c>
    </row>
    <row r="36" spans="1:4" ht="15.75" customHeight="1" x14ac:dyDescent="0.25">
      <c r="A36" s="42">
        <f>'SF1 CDtc'!B41</f>
        <v>0</v>
      </c>
      <c r="B36" s="43">
        <f>'SF1 CDtc'!D41</f>
        <v>0</v>
      </c>
      <c r="C36" s="44" t="s">
        <v>76</v>
      </c>
      <c r="D36" s="51">
        <f>'SF1 CDtc'!AE41</f>
        <v>0</v>
      </c>
    </row>
    <row r="37" spans="1:4" ht="15.75" customHeight="1" x14ac:dyDescent="0.25">
      <c r="A37" s="42">
        <f>'SF1 CDtc'!B42</f>
        <v>0</v>
      </c>
      <c r="B37" s="43">
        <f>'SF1 CDtc'!D42</f>
        <v>0</v>
      </c>
      <c r="C37" s="44" t="s">
        <v>76</v>
      </c>
      <c r="D37" s="51">
        <f>'SF1 CDtc'!AE42</f>
        <v>0</v>
      </c>
    </row>
    <row r="38" spans="1:4" ht="15.75" customHeight="1" x14ac:dyDescent="0.25">
      <c r="A38" s="42">
        <f>'SF1 CDtc'!B43</f>
        <v>0</v>
      </c>
      <c r="B38" s="43">
        <f>'SF1 CDtc'!D43</f>
        <v>0</v>
      </c>
      <c r="C38" s="44" t="s">
        <v>76</v>
      </c>
      <c r="D38" s="51">
        <f>'SF1 CDtc'!AE43</f>
        <v>0</v>
      </c>
    </row>
    <row r="39" spans="1:4" ht="15.75" customHeight="1" x14ac:dyDescent="0.25">
      <c r="A39" s="42">
        <f>'SF1 CDtc'!B44</f>
        <v>0</v>
      </c>
      <c r="B39" s="43">
        <f>'SF1 CDtc'!D44</f>
        <v>0</v>
      </c>
      <c r="C39" s="44" t="s">
        <v>76</v>
      </c>
      <c r="D39" s="51">
        <f>'SF1 CDtc'!AE44</f>
        <v>0</v>
      </c>
    </row>
    <row r="40" spans="1:4" ht="15.75" customHeight="1" x14ac:dyDescent="0.25">
      <c r="A40" s="42">
        <f>'SF1 CDtc'!B45</f>
        <v>0</v>
      </c>
      <c r="B40" s="43">
        <f>'SF1 CDtc'!D45</f>
        <v>0</v>
      </c>
      <c r="C40" s="44" t="s">
        <v>76</v>
      </c>
      <c r="D40" s="51">
        <f>'SF1 CDtc'!AE45</f>
        <v>0</v>
      </c>
    </row>
    <row r="41" spans="1:4" ht="15.75" customHeight="1" x14ac:dyDescent="0.25">
      <c r="A41" s="42">
        <f>'SF1 CDtc'!B46</f>
        <v>0</v>
      </c>
      <c r="B41" s="43">
        <f>'SF1 CDtc'!D46</f>
        <v>0</v>
      </c>
      <c r="C41" s="44" t="s">
        <v>76</v>
      </c>
      <c r="D41" s="51">
        <f>'SF1 CDtc'!AE46</f>
        <v>0</v>
      </c>
    </row>
    <row r="42" spans="1:4" ht="15.75" customHeight="1" x14ac:dyDescent="0.25">
      <c r="A42" s="39">
        <f>'SF2 CDtc'!B7</f>
        <v>0</v>
      </c>
      <c r="B42" s="43" t="str">
        <f>'SF2 CDtc'!D7</f>
        <v>G</v>
      </c>
      <c r="C42" s="44" t="s">
        <v>77</v>
      </c>
      <c r="D42" s="51">
        <f>'SF2 CDtc'!AE7</f>
        <v>35</v>
      </c>
    </row>
    <row r="43" spans="1:4" ht="15.75" customHeight="1" x14ac:dyDescent="0.25">
      <c r="A43" s="39">
        <f>'SF2 CDtc'!B8</f>
        <v>0</v>
      </c>
      <c r="B43" s="43" t="str">
        <f>'SF2 CDtc'!D8</f>
        <v>F</v>
      </c>
      <c r="C43" s="44" t="s">
        <v>77</v>
      </c>
      <c r="D43" s="51">
        <f>'SF2 CDtc'!AE8</f>
        <v>2.12</v>
      </c>
    </row>
    <row r="44" spans="1:4" ht="15.75" customHeight="1" x14ac:dyDescent="0.25">
      <c r="A44" s="39">
        <f>'SF2 CDtc'!B9</f>
        <v>0</v>
      </c>
      <c r="B44" s="43" t="str">
        <f>'SF2 CDtc'!D9</f>
        <v>G</v>
      </c>
      <c r="C44" s="44" t="s">
        <v>77</v>
      </c>
      <c r="D44" s="51">
        <f>'SF2 CDtc'!AE9</f>
        <v>3.13</v>
      </c>
    </row>
    <row r="45" spans="1:4" ht="15.75" customHeight="1" x14ac:dyDescent="0.25">
      <c r="A45" s="39">
        <f>'SF2 CDtc'!B10</f>
        <v>0</v>
      </c>
      <c r="B45" s="43" t="str">
        <f>'SF2 CDtc'!D10</f>
        <v>G</v>
      </c>
      <c r="C45" s="44" t="s">
        <v>77</v>
      </c>
      <c r="D45" s="51">
        <f>'SF2 CDtc'!AE10</f>
        <v>3.28</v>
      </c>
    </row>
    <row r="46" spans="1:4" ht="15.75" customHeight="1" x14ac:dyDescent="0.25">
      <c r="A46" s="39">
        <f>'SF2 CDtc'!B11</f>
        <v>0</v>
      </c>
      <c r="B46" s="43" t="str">
        <f>'SF2 CDtc'!D11</f>
        <v>G</v>
      </c>
      <c r="C46" s="44" t="s">
        <v>77</v>
      </c>
      <c r="D46" s="51">
        <f>'SF2 CDtc'!AE11</f>
        <v>3.24</v>
      </c>
    </row>
    <row r="47" spans="1:4" ht="15.75" customHeight="1" x14ac:dyDescent="0.25">
      <c r="A47" s="39">
        <f>'SF2 CDtc'!B12</f>
        <v>0</v>
      </c>
      <c r="B47" s="43" t="str">
        <f>'SF2 CDtc'!D12</f>
        <v>G</v>
      </c>
      <c r="C47" s="44" t="s">
        <v>77</v>
      </c>
      <c r="D47" s="51">
        <f>'SF2 CDtc'!AE12</f>
        <v>3.31</v>
      </c>
    </row>
    <row r="48" spans="1:4" ht="15.75" customHeight="1" x14ac:dyDescent="0.25">
      <c r="A48" s="39">
        <f>'SF2 CDtc'!B13</f>
        <v>0</v>
      </c>
      <c r="B48" s="43" t="str">
        <f>'SF2 CDtc'!D13</f>
        <v>F</v>
      </c>
      <c r="C48" s="44" t="s">
        <v>77</v>
      </c>
      <c r="D48" s="51">
        <f>'SF2 CDtc'!AE13</f>
        <v>2.27</v>
      </c>
    </row>
    <row r="49" spans="1:4" ht="15.75" customHeight="1" x14ac:dyDescent="0.25">
      <c r="A49" s="39">
        <f>'SF2 CDtc'!B14</f>
        <v>0</v>
      </c>
      <c r="B49" s="43" t="str">
        <f>'SF2 CDtc'!D14</f>
        <v>G</v>
      </c>
      <c r="C49" s="44" t="s">
        <v>77</v>
      </c>
      <c r="D49" s="51">
        <f>'SF2 CDtc'!AE14</f>
        <v>3.1</v>
      </c>
    </row>
    <row r="50" spans="1:4" ht="15.75" customHeight="1" x14ac:dyDescent="0.25">
      <c r="A50" s="39">
        <f>'SF2 CDtc'!B15</f>
        <v>0</v>
      </c>
      <c r="B50" s="43" t="str">
        <f>'SF2 CDtc'!D15</f>
        <v>F</v>
      </c>
      <c r="C50" s="44" t="s">
        <v>77</v>
      </c>
      <c r="D50" s="51">
        <f>'SF2 CDtc'!AE15</f>
        <v>3.04</v>
      </c>
    </row>
    <row r="51" spans="1:4" ht="15.75" customHeight="1" x14ac:dyDescent="0.25">
      <c r="A51" s="39">
        <f>'SF2 CDtc'!B16</f>
        <v>0</v>
      </c>
      <c r="B51" s="43" t="str">
        <f>'SF2 CDtc'!D16</f>
        <v>D</v>
      </c>
      <c r="C51" s="44" t="s">
        <v>77</v>
      </c>
      <c r="D51" s="51">
        <f>'SF2 CDtc'!AE16</f>
        <v>100</v>
      </c>
    </row>
    <row r="52" spans="1:4" ht="15.75" customHeight="1" x14ac:dyDescent="0.25">
      <c r="A52" s="39">
        <f>'SF2 CDtc'!B17</f>
        <v>0</v>
      </c>
      <c r="B52" s="43" t="str">
        <f>'SF2 CDtc'!D17</f>
        <v>F</v>
      </c>
      <c r="C52" s="44" t="s">
        <v>77</v>
      </c>
      <c r="D52" s="51">
        <f>'SF2 CDtc'!AE17</f>
        <v>2.25</v>
      </c>
    </row>
    <row r="53" spans="1:4" ht="15.75" customHeight="1" x14ac:dyDescent="0.25">
      <c r="A53" s="39">
        <f>'SF2 CDtc'!B18</f>
        <v>0</v>
      </c>
      <c r="B53" s="43" t="str">
        <f>'SF2 CDtc'!D18</f>
        <v>G</v>
      </c>
      <c r="C53" s="44" t="s">
        <v>77</v>
      </c>
      <c r="D53" s="51">
        <f>'SF2 CDtc'!AE18</f>
        <v>4.01</v>
      </c>
    </row>
    <row r="54" spans="1:4" ht="15.75" customHeight="1" x14ac:dyDescent="0.25">
      <c r="A54" s="39">
        <f>'SF2 CDtc'!B19</f>
        <v>0</v>
      </c>
      <c r="B54" s="43" t="str">
        <f>'SF2 CDtc'!D19</f>
        <v>F</v>
      </c>
      <c r="C54" s="44" t="s">
        <v>77</v>
      </c>
      <c r="D54" s="51">
        <f>'SF2 CDtc'!AE19</f>
        <v>3.3</v>
      </c>
    </row>
    <row r="55" spans="1:4" ht="15.75" customHeight="1" x14ac:dyDescent="0.25">
      <c r="A55" s="39">
        <f>'SF2 CDtc'!B20</f>
        <v>0</v>
      </c>
      <c r="B55" s="43" t="str">
        <f>'SF2 CDtc'!D20</f>
        <v>G</v>
      </c>
      <c r="C55" s="44" t="s">
        <v>77</v>
      </c>
      <c r="D55" s="51">
        <f>'SF2 CDtc'!AE20</f>
        <v>3.21</v>
      </c>
    </row>
    <row r="56" spans="1:4" ht="15.75" customHeight="1" x14ac:dyDescent="0.25">
      <c r="A56" s="39">
        <f>'SF2 CDtc'!B21</f>
        <v>0</v>
      </c>
      <c r="B56" s="43" t="str">
        <f>'SF2 CDtc'!D21</f>
        <v>F</v>
      </c>
      <c r="C56" s="44" t="s">
        <v>77</v>
      </c>
      <c r="D56" s="51">
        <f>'SF2 CDtc'!AE21</f>
        <v>2.09</v>
      </c>
    </row>
    <row r="57" spans="1:4" ht="15.75" customHeight="1" x14ac:dyDescent="0.25">
      <c r="A57" s="39">
        <f>'SF2 CDtc'!B22</f>
        <v>0</v>
      </c>
      <c r="B57" s="43" t="str">
        <f>'SF2 CDtc'!D22</f>
        <v>F</v>
      </c>
      <c r="C57" s="44" t="s">
        <v>77</v>
      </c>
      <c r="D57" s="51">
        <f>'SF2 CDtc'!AE22</f>
        <v>2.38</v>
      </c>
    </row>
    <row r="58" spans="1:4" ht="15.75" customHeight="1" x14ac:dyDescent="0.25">
      <c r="A58" s="39">
        <f>'SF2 CDtc'!B23</f>
        <v>0</v>
      </c>
      <c r="B58" s="43" t="str">
        <f>'SF2 CDtc'!D23</f>
        <v>F</v>
      </c>
      <c r="C58" s="44" t="s">
        <v>77</v>
      </c>
      <c r="D58" s="51">
        <f>'SF2 CDtc'!AE23</f>
        <v>7</v>
      </c>
    </row>
    <row r="59" spans="1:4" ht="15.75" customHeight="1" x14ac:dyDescent="0.25">
      <c r="A59" s="39">
        <f>'SF2 CDtc'!B24</f>
        <v>0</v>
      </c>
      <c r="B59" s="43" t="str">
        <f>'SF2 CDtc'!D24</f>
        <v>G</v>
      </c>
      <c r="C59" s="44" t="s">
        <v>77</v>
      </c>
      <c r="D59" s="51">
        <f>'SF2 CDtc'!AE24</f>
        <v>4.16</v>
      </c>
    </row>
    <row r="60" spans="1:4" ht="15.75" customHeight="1" x14ac:dyDescent="0.25">
      <c r="A60" s="39">
        <f>'SF2 CDtc'!B25</f>
        <v>0</v>
      </c>
      <c r="B60" s="43" t="str">
        <f>'SF2 CDtc'!D25</f>
        <v>F</v>
      </c>
      <c r="C60" s="44" t="s">
        <v>77</v>
      </c>
      <c r="D60" s="51">
        <f>'SF2 CDtc'!AE25</f>
        <v>7</v>
      </c>
    </row>
    <row r="61" spans="1:4" ht="15.75" customHeight="1" x14ac:dyDescent="0.25">
      <c r="A61" s="39">
        <f>'SF2 CDtc'!B26</f>
        <v>0</v>
      </c>
      <c r="B61" s="43" t="str">
        <f>'SF2 CDtc'!D26</f>
        <v>F</v>
      </c>
      <c r="C61" s="44" t="s">
        <v>77</v>
      </c>
      <c r="D61" s="51">
        <f>'SF2 CDtc'!AE26</f>
        <v>3.3</v>
      </c>
    </row>
    <row r="62" spans="1:4" ht="15.75" customHeight="1" x14ac:dyDescent="0.25">
      <c r="A62" s="39">
        <f>'SF2 CDtc'!B27</f>
        <v>0</v>
      </c>
      <c r="B62" s="43" t="str">
        <f>'SF2 CDtc'!D27</f>
        <v>F</v>
      </c>
      <c r="C62" s="44" t="s">
        <v>77</v>
      </c>
      <c r="D62" s="51">
        <f>'SF2 CDtc'!AE27</f>
        <v>3.3</v>
      </c>
    </row>
    <row r="63" spans="1:4" ht="15.75" customHeight="1" x14ac:dyDescent="0.25">
      <c r="A63" s="39">
        <f>'SF2 CDtc'!B28</f>
        <v>0</v>
      </c>
      <c r="B63" s="43" t="str">
        <f>'SF2 CDtc'!D28</f>
        <v>G</v>
      </c>
      <c r="C63" s="44" t="s">
        <v>77</v>
      </c>
      <c r="D63" s="51">
        <f>'SF2 CDtc'!AE28</f>
        <v>4.03</v>
      </c>
    </row>
    <row r="64" spans="1:4" ht="15.75" customHeight="1" x14ac:dyDescent="0.25">
      <c r="A64" s="39">
        <f>'SF2 CDtc'!B29</f>
        <v>0</v>
      </c>
      <c r="B64" s="43" t="str">
        <f>'SF2 CDtc'!D29</f>
        <v>G</v>
      </c>
      <c r="C64" s="44" t="s">
        <v>77</v>
      </c>
      <c r="D64" s="51">
        <f>'SF2 CDtc'!AE29</f>
        <v>3.48</v>
      </c>
    </row>
    <row r="65" spans="1:4" ht="15.75" customHeight="1" x14ac:dyDescent="0.25">
      <c r="A65" s="39">
        <f>'SF2 CDtc'!B30</f>
        <v>0</v>
      </c>
      <c r="B65" s="43" t="str">
        <f>'SF2 CDtc'!D30</f>
        <v>G</v>
      </c>
      <c r="C65" s="44" t="s">
        <v>77</v>
      </c>
      <c r="D65" s="51">
        <f>'SF2 CDtc'!AE30</f>
        <v>3.27</v>
      </c>
    </row>
    <row r="66" spans="1:4" ht="15.75" customHeight="1" x14ac:dyDescent="0.25">
      <c r="A66" s="39">
        <f>'SF2 CDtc'!B31</f>
        <v>0</v>
      </c>
      <c r="B66" s="43" t="str">
        <f>'SF2 CDtc'!D31</f>
        <v>G</v>
      </c>
      <c r="C66" s="44" t="s">
        <v>77</v>
      </c>
      <c r="D66" s="51">
        <f>'SF2 CDtc'!AE31</f>
        <v>3.37</v>
      </c>
    </row>
    <row r="67" spans="1:4" ht="15.75" customHeight="1" x14ac:dyDescent="0.25">
      <c r="A67" s="39">
        <f>'SF2 CDtc'!B32</f>
        <v>0</v>
      </c>
      <c r="B67" s="43" t="str">
        <f>'SF2 CDtc'!D32</f>
        <v>F</v>
      </c>
      <c r="C67" s="44" t="s">
        <v>77</v>
      </c>
      <c r="D67" s="51">
        <f>'SF2 CDtc'!AE32</f>
        <v>7</v>
      </c>
    </row>
    <row r="68" spans="1:4" ht="15.75" customHeight="1" x14ac:dyDescent="0.25">
      <c r="A68" s="39">
        <f>'SF2 CDtc'!B33</f>
        <v>0</v>
      </c>
      <c r="B68" s="43" t="str">
        <f>'SF2 CDtc'!D33</f>
        <v>G</v>
      </c>
      <c r="C68" s="44" t="s">
        <v>77</v>
      </c>
      <c r="D68" s="51">
        <f>'SF2 CDtc'!AE33</f>
        <v>3.4</v>
      </c>
    </row>
    <row r="69" spans="1:4" ht="15.75" customHeight="1" x14ac:dyDescent="0.25">
      <c r="A69" s="39">
        <f>'SF2 CDtc'!B34</f>
        <v>0</v>
      </c>
      <c r="B69" s="43" t="str">
        <f>'SF2 CDtc'!D34</f>
        <v>G</v>
      </c>
      <c r="C69" s="44" t="s">
        <v>77</v>
      </c>
      <c r="D69" s="51">
        <f>'SF2 CDtc'!AE34</f>
        <v>4.07</v>
      </c>
    </row>
    <row r="70" spans="1:4" ht="15.75" customHeight="1" x14ac:dyDescent="0.25">
      <c r="A70" s="39">
        <f>'SF2 CDtc'!B35</f>
        <v>0</v>
      </c>
      <c r="B70" s="43" t="str">
        <f>'SF2 CDtc'!D35</f>
        <v>F</v>
      </c>
      <c r="C70" s="44" t="s">
        <v>77</v>
      </c>
      <c r="D70" s="51">
        <f>'SF2 CDtc'!AE35</f>
        <v>7</v>
      </c>
    </row>
    <row r="71" spans="1:4" ht="15.75" customHeight="1" x14ac:dyDescent="0.25">
      <c r="A71" s="39">
        <f>'SF2 CDtc'!B36</f>
        <v>0</v>
      </c>
      <c r="B71" s="43" t="str">
        <f>'SF2 CDtc'!D36</f>
        <v>D</v>
      </c>
      <c r="C71" s="44" t="s">
        <v>77</v>
      </c>
      <c r="D71" s="51">
        <f>'SF2 CDtc'!AE36</f>
        <v>100</v>
      </c>
    </row>
    <row r="72" spans="1:4" ht="15.75" customHeight="1" x14ac:dyDescent="0.25">
      <c r="A72" s="39">
        <f>'SF2 CDtc'!B37</f>
        <v>0</v>
      </c>
      <c r="B72" s="43">
        <f>'SF2 CDtc'!D37</f>
        <v>0</v>
      </c>
      <c r="C72" s="44" t="s">
        <v>77</v>
      </c>
      <c r="D72" s="51">
        <f>'SF2 CDtc'!AE37</f>
        <v>0</v>
      </c>
    </row>
    <row r="73" spans="1:4" ht="15.75" customHeight="1" x14ac:dyDescent="0.25">
      <c r="A73" s="39">
        <f>'SF2 CDtc'!B38</f>
        <v>0</v>
      </c>
      <c r="B73" s="43">
        <f>'SF2 CDtc'!D38</f>
        <v>0</v>
      </c>
      <c r="C73" s="44" t="s">
        <v>77</v>
      </c>
      <c r="D73" s="51">
        <f>'SF2 CDtc'!AE38</f>
        <v>0</v>
      </c>
    </row>
    <row r="74" spans="1:4" ht="15.75" customHeight="1" x14ac:dyDescent="0.25">
      <c r="A74" s="39">
        <f>'SF2 CDtc'!B39</f>
        <v>0</v>
      </c>
      <c r="B74" s="43">
        <f>'SF2 CDtc'!D39</f>
        <v>0</v>
      </c>
      <c r="C74" s="44" t="s">
        <v>77</v>
      </c>
      <c r="D74" s="51">
        <f>'SF2 CDtc'!AE39</f>
        <v>0</v>
      </c>
    </row>
    <row r="75" spans="1:4" ht="15.75" customHeight="1" x14ac:dyDescent="0.25">
      <c r="A75" s="39">
        <f>'SF2 CDtc'!B40</f>
        <v>0</v>
      </c>
      <c r="B75" s="43">
        <f>'SF2 CDtc'!D40</f>
        <v>0</v>
      </c>
      <c r="C75" s="44" t="s">
        <v>77</v>
      </c>
      <c r="D75" s="51">
        <f>'SF2 CDtc'!AE40</f>
        <v>0</v>
      </c>
    </row>
    <row r="76" spans="1:4" ht="15.75" customHeight="1" x14ac:dyDescent="0.25">
      <c r="A76" s="39">
        <f>'SF2 CDtc'!B41</f>
        <v>0</v>
      </c>
      <c r="B76" s="43">
        <f>'SF2 CDtc'!D41</f>
        <v>0</v>
      </c>
      <c r="C76" s="44" t="s">
        <v>77</v>
      </c>
      <c r="D76" s="51">
        <f>'SF2 CDtc'!AE41</f>
        <v>0</v>
      </c>
    </row>
    <row r="77" spans="1:4" ht="15.75" customHeight="1" x14ac:dyDescent="0.25">
      <c r="A77" s="39">
        <f>'SF2 CDtc'!B42</f>
        <v>0</v>
      </c>
      <c r="B77" s="43">
        <f>'SF2 CDtc'!D42</f>
        <v>0</v>
      </c>
      <c r="C77" s="44" t="s">
        <v>77</v>
      </c>
      <c r="D77" s="51">
        <f>'SF2 CDtc'!AE42</f>
        <v>0</v>
      </c>
    </row>
    <row r="78" spans="1:4" ht="15.75" customHeight="1" x14ac:dyDescent="0.25">
      <c r="A78" s="39">
        <f>'SF2 CDtc'!B43</f>
        <v>0</v>
      </c>
      <c r="B78" s="43">
        <f>'SF2 CDtc'!D43</f>
        <v>0</v>
      </c>
      <c r="C78" s="44" t="s">
        <v>77</v>
      </c>
      <c r="D78" s="51">
        <f>'SF2 CDtc'!AE43</f>
        <v>0</v>
      </c>
    </row>
    <row r="79" spans="1:4" ht="15.75" customHeight="1" x14ac:dyDescent="0.25">
      <c r="A79" s="39">
        <f>'SF2 CDtc'!B44</f>
        <v>0</v>
      </c>
      <c r="B79" s="43">
        <f>'SF2 CDtc'!D44</f>
        <v>0</v>
      </c>
      <c r="C79" s="44" t="s">
        <v>77</v>
      </c>
      <c r="D79" s="51">
        <f>'SF2 CDtc'!AE44</f>
        <v>0</v>
      </c>
    </row>
    <row r="80" spans="1:4" ht="15.75" customHeight="1" x14ac:dyDescent="0.25">
      <c r="A80" s="39">
        <f>'SF2 CDtc'!B45</f>
        <v>0</v>
      </c>
      <c r="B80" s="43">
        <f>'SF2 CDtc'!D45</f>
        <v>0</v>
      </c>
      <c r="C80" s="44" t="s">
        <v>77</v>
      </c>
      <c r="D80" s="51">
        <f>'SF2 CDtc'!AE45</f>
        <v>0</v>
      </c>
    </row>
    <row r="81" spans="1:4" ht="15.75" customHeight="1" x14ac:dyDescent="0.25">
      <c r="A81" s="39">
        <f>'SF2 CDtc'!B46</f>
        <v>0</v>
      </c>
      <c r="B81" s="43">
        <f>'SF2 CDtc'!D46</f>
        <v>0</v>
      </c>
      <c r="C81" s="44" t="s">
        <v>77</v>
      </c>
      <c r="D81" s="51">
        <f>'SF2 CDtc'!AE46</f>
        <v>0</v>
      </c>
    </row>
    <row r="82" spans="1:4" ht="15.75" customHeight="1" x14ac:dyDescent="0.25">
      <c r="A82" s="39">
        <f>'SF3 CDtc'!B7</f>
        <v>0</v>
      </c>
      <c r="B82" s="43" t="str">
        <f>'SF3 CDtc'!D7</f>
        <v>F</v>
      </c>
      <c r="C82" s="44" t="s">
        <v>78</v>
      </c>
      <c r="D82" s="52">
        <f>'SF3 CDtc'!AE7</f>
        <v>2.4</v>
      </c>
    </row>
    <row r="83" spans="1:4" ht="15.75" customHeight="1" x14ac:dyDescent="0.25">
      <c r="A83" s="39">
        <f>'SF3 CDtc'!B8</f>
        <v>0</v>
      </c>
      <c r="B83" s="43" t="str">
        <f>'SF3 CDtc'!D8</f>
        <v>F</v>
      </c>
      <c r="C83" s="44" t="s">
        <v>78</v>
      </c>
      <c r="D83" s="52">
        <f>'SF3 CDtc'!AE8</f>
        <v>5</v>
      </c>
    </row>
    <row r="84" spans="1:4" ht="15.75" customHeight="1" x14ac:dyDescent="0.25">
      <c r="A84" s="39">
        <f>'SF3 CDtc'!B9</f>
        <v>0</v>
      </c>
      <c r="B84" s="43" t="str">
        <f>'SF3 CDtc'!D9</f>
        <v>F</v>
      </c>
      <c r="C84" s="44" t="s">
        <v>78</v>
      </c>
      <c r="D84" s="52">
        <f>'SF3 CDtc'!AE9</f>
        <v>10</v>
      </c>
    </row>
    <row r="85" spans="1:4" ht="15.75" customHeight="1" x14ac:dyDescent="0.25">
      <c r="A85" s="39">
        <f>'SF3 CDtc'!B10</f>
        <v>0</v>
      </c>
      <c r="B85" s="43" t="str">
        <f>'SF3 CDtc'!D10</f>
        <v>F</v>
      </c>
      <c r="C85" s="44" t="s">
        <v>78</v>
      </c>
      <c r="D85" s="52">
        <f>'SF3 CDtc'!AE10</f>
        <v>2.4700000000000002</v>
      </c>
    </row>
    <row r="86" spans="1:4" ht="15.75" customHeight="1" x14ac:dyDescent="0.25">
      <c r="A86" s="39">
        <f>'SF3 CDtc'!B11</f>
        <v>0</v>
      </c>
      <c r="B86" s="43" t="str">
        <f>'SF3 CDtc'!D11</f>
        <v>G</v>
      </c>
      <c r="C86" s="44" t="s">
        <v>78</v>
      </c>
      <c r="D86" s="52">
        <f>'SF3 CDtc'!AE11</f>
        <v>3.23</v>
      </c>
    </row>
    <row r="87" spans="1:4" ht="15.75" customHeight="1" x14ac:dyDescent="0.25">
      <c r="A87" s="39">
        <f>'SF3 CDtc'!B12</f>
        <v>0</v>
      </c>
      <c r="B87" s="43" t="str">
        <f>'SF3 CDtc'!D12</f>
        <v>F</v>
      </c>
      <c r="C87" s="44" t="s">
        <v>78</v>
      </c>
      <c r="D87" s="52">
        <f>'SF3 CDtc'!AE12</f>
        <v>7</v>
      </c>
    </row>
    <row r="88" spans="1:4" ht="15.75" customHeight="1" x14ac:dyDescent="0.25">
      <c r="A88" s="39">
        <f>'SF3 CDtc'!B13</f>
        <v>0</v>
      </c>
      <c r="B88" s="43" t="str">
        <f>'SF3 CDtc'!D13</f>
        <v>G</v>
      </c>
      <c r="C88" s="44" t="s">
        <v>78</v>
      </c>
      <c r="D88" s="52">
        <f>'SF3 CDtc'!AE13</f>
        <v>3.26</v>
      </c>
    </row>
    <row r="89" spans="1:4" ht="15.75" customHeight="1" x14ac:dyDescent="0.25">
      <c r="A89" s="39">
        <f>'SF3 CDtc'!B14</f>
        <v>0</v>
      </c>
      <c r="B89" s="43" t="str">
        <f>'SF3 CDtc'!D14</f>
        <v>G</v>
      </c>
      <c r="C89" s="44" t="s">
        <v>78</v>
      </c>
      <c r="D89" s="52">
        <f>'SF3 CDtc'!AE14</f>
        <v>3.26</v>
      </c>
    </row>
    <row r="90" spans="1:4" ht="15.75" customHeight="1" x14ac:dyDescent="0.25">
      <c r="A90" s="39">
        <f>'SF3 CDtc'!B15</f>
        <v>0</v>
      </c>
      <c r="B90" s="43" t="str">
        <f>'SF3 CDtc'!D15</f>
        <v>F</v>
      </c>
      <c r="C90" s="44" t="s">
        <v>78</v>
      </c>
      <c r="D90" s="52">
        <f>'SF3 CDtc'!AE15</f>
        <v>2.39</v>
      </c>
    </row>
    <row r="91" spans="1:4" ht="15.75" customHeight="1" x14ac:dyDescent="0.25">
      <c r="A91" s="39">
        <f>'SF3 CDtc'!B16</f>
        <v>0</v>
      </c>
      <c r="B91" s="43" t="str">
        <f>'SF3 CDtc'!D16</f>
        <v>G</v>
      </c>
      <c r="C91" s="44" t="s">
        <v>78</v>
      </c>
      <c r="D91" s="52">
        <f>'SF3 CDtc'!AE16</f>
        <v>3.45</v>
      </c>
    </row>
    <row r="92" spans="1:4" ht="15.75" customHeight="1" x14ac:dyDescent="0.25">
      <c r="A92" s="39">
        <f>'SF3 CDtc'!B17</f>
        <v>0</v>
      </c>
      <c r="B92" s="43" t="str">
        <f>'SF3 CDtc'!D17</f>
        <v>G</v>
      </c>
      <c r="C92" s="44" t="s">
        <v>78</v>
      </c>
      <c r="D92" s="52">
        <f>'SF3 CDtc'!AE17</f>
        <v>3.43</v>
      </c>
    </row>
    <row r="93" spans="1:4" ht="15.75" customHeight="1" x14ac:dyDescent="0.25">
      <c r="A93" s="39">
        <f>'SF3 CDtc'!B18</f>
        <v>0</v>
      </c>
      <c r="B93" s="43" t="str">
        <f>'SF3 CDtc'!D18</f>
        <v>G</v>
      </c>
      <c r="C93" s="44" t="s">
        <v>78</v>
      </c>
      <c r="D93" s="52">
        <f>'SF3 CDtc'!AE18</f>
        <v>3.15</v>
      </c>
    </row>
    <row r="94" spans="1:4" ht="15.75" customHeight="1" x14ac:dyDescent="0.25">
      <c r="A94" s="39">
        <f>'SF3 CDtc'!B19</f>
        <v>0</v>
      </c>
      <c r="B94" s="43" t="str">
        <f>'SF3 CDtc'!D19</f>
        <v>F</v>
      </c>
      <c r="C94" s="44" t="s">
        <v>78</v>
      </c>
      <c r="D94" s="52">
        <f>'SF3 CDtc'!AE19</f>
        <v>7</v>
      </c>
    </row>
    <row r="95" spans="1:4" ht="15.75" customHeight="1" x14ac:dyDescent="0.25">
      <c r="A95" s="39">
        <f>'SF3 CDtc'!B20</f>
        <v>0</v>
      </c>
      <c r="B95" s="43" t="str">
        <f>'SF3 CDtc'!D20</f>
        <v>F</v>
      </c>
      <c r="C95" s="44" t="s">
        <v>78</v>
      </c>
      <c r="D95" s="52">
        <f>'SF3 CDtc'!AE20</f>
        <v>2.12</v>
      </c>
    </row>
    <row r="96" spans="1:4" ht="15.75" customHeight="1" x14ac:dyDescent="0.25">
      <c r="A96" s="39">
        <f>'SF3 CDtc'!B21</f>
        <v>0</v>
      </c>
      <c r="B96" s="43" t="str">
        <f>'SF3 CDtc'!D21</f>
        <v>F</v>
      </c>
      <c r="C96" s="44" t="s">
        <v>78</v>
      </c>
      <c r="D96" s="52">
        <f>'SF3 CDtc'!AE21</f>
        <v>2.42</v>
      </c>
    </row>
    <row r="97" spans="1:4" ht="15.75" customHeight="1" x14ac:dyDescent="0.25">
      <c r="A97" s="39">
        <f>'SF3 CDtc'!B22</f>
        <v>0</v>
      </c>
      <c r="B97" s="43" t="str">
        <f>'SF3 CDtc'!D22</f>
        <v>G</v>
      </c>
      <c r="C97" s="44" t="s">
        <v>78</v>
      </c>
      <c r="D97" s="52">
        <f>'SF3 CDtc'!AE22</f>
        <v>3.33</v>
      </c>
    </row>
    <row r="98" spans="1:4" ht="15.75" customHeight="1" x14ac:dyDescent="0.25">
      <c r="A98" s="39">
        <f>'SF3 CDtc'!B23</f>
        <v>0</v>
      </c>
      <c r="B98" s="43" t="str">
        <f>'SF3 CDtc'!D23</f>
        <v>G</v>
      </c>
      <c r="C98" s="44" t="s">
        <v>78</v>
      </c>
      <c r="D98" s="52">
        <f>'SF3 CDtc'!AE23</f>
        <v>3.48</v>
      </c>
    </row>
    <row r="99" spans="1:4" ht="15.75" customHeight="1" x14ac:dyDescent="0.25">
      <c r="A99" s="39">
        <f>'SF3 CDtc'!B24</f>
        <v>0</v>
      </c>
      <c r="B99" s="43" t="str">
        <f>'SF3 CDtc'!D24</f>
        <v>F</v>
      </c>
      <c r="C99" s="44" t="s">
        <v>78</v>
      </c>
      <c r="D99" s="52">
        <f>'SF3 CDtc'!AE24</f>
        <v>3.07</v>
      </c>
    </row>
    <row r="100" spans="1:4" ht="15.75" customHeight="1" x14ac:dyDescent="0.25">
      <c r="A100" s="39">
        <f>'SF3 CDtc'!B25</f>
        <v>0</v>
      </c>
      <c r="B100" s="43" t="str">
        <f>'SF3 CDtc'!D25</f>
        <v>F</v>
      </c>
      <c r="C100" s="44" t="s">
        <v>78</v>
      </c>
      <c r="D100" s="52">
        <f>'SF3 CDtc'!AE25</f>
        <v>2.36</v>
      </c>
    </row>
    <row r="101" spans="1:4" ht="15.75" customHeight="1" x14ac:dyDescent="0.25">
      <c r="A101" s="39">
        <f>'SF3 CDtc'!B26</f>
        <v>0</v>
      </c>
      <c r="B101" s="43" t="str">
        <f>'SF3 CDtc'!D26</f>
        <v>F</v>
      </c>
      <c r="C101" s="44" t="s">
        <v>78</v>
      </c>
      <c r="D101" s="52">
        <f>'SF3 CDtc'!AE26</f>
        <v>2.19</v>
      </c>
    </row>
    <row r="102" spans="1:4" ht="15.75" customHeight="1" x14ac:dyDescent="0.25">
      <c r="A102" s="39">
        <f>'SF3 CDtc'!B27</f>
        <v>0</v>
      </c>
      <c r="B102" s="43" t="str">
        <f>'SF3 CDtc'!D27</f>
        <v>G</v>
      </c>
      <c r="C102" s="44" t="s">
        <v>78</v>
      </c>
      <c r="D102" s="52">
        <f>'SF3 CDtc'!AE27</f>
        <v>3.17</v>
      </c>
    </row>
    <row r="103" spans="1:4" ht="15.75" customHeight="1" x14ac:dyDescent="0.25">
      <c r="A103" s="39">
        <f>'SF3 CDtc'!B28</f>
        <v>0</v>
      </c>
      <c r="B103" s="43" t="str">
        <f>'SF3 CDtc'!D28</f>
        <v>G</v>
      </c>
      <c r="C103" s="44" t="s">
        <v>78</v>
      </c>
      <c r="D103" s="52">
        <f>'SF3 CDtc'!AE28</f>
        <v>3.47</v>
      </c>
    </row>
    <row r="104" spans="1:4" ht="15.75" customHeight="1" x14ac:dyDescent="0.25">
      <c r="A104" s="39">
        <f>'SF3 CDtc'!B29</f>
        <v>0</v>
      </c>
      <c r="B104" s="43" t="str">
        <f>'SF3 CDtc'!D29</f>
        <v>F</v>
      </c>
      <c r="C104" s="44" t="s">
        <v>78</v>
      </c>
      <c r="D104" s="52">
        <f>'SF3 CDtc'!AE29</f>
        <v>2.44</v>
      </c>
    </row>
    <row r="105" spans="1:4" ht="15.75" customHeight="1" x14ac:dyDescent="0.25">
      <c r="A105" s="39">
        <f>'SF3 CDtc'!B30</f>
        <v>0</v>
      </c>
      <c r="B105" s="43" t="str">
        <f>'SF3 CDtc'!D30</f>
        <v>F</v>
      </c>
      <c r="C105" s="44" t="s">
        <v>78</v>
      </c>
      <c r="D105" s="52">
        <f>'SF3 CDtc'!AE30</f>
        <v>2.5</v>
      </c>
    </row>
    <row r="106" spans="1:4" ht="15.75" customHeight="1" x14ac:dyDescent="0.25">
      <c r="A106" s="39">
        <f>'SF3 CDtc'!B31</f>
        <v>0</v>
      </c>
      <c r="B106" s="43" t="str">
        <f>'SF3 CDtc'!D31</f>
        <v>F</v>
      </c>
      <c r="C106" s="44" t="s">
        <v>78</v>
      </c>
      <c r="D106" s="52">
        <f>'SF3 CDtc'!AE31</f>
        <v>2.4500000000000002</v>
      </c>
    </row>
    <row r="107" spans="1:4" ht="15.75" customHeight="1" x14ac:dyDescent="0.25">
      <c r="A107" s="39">
        <f>'SF3 CDtc'!B32</f>
        <v>0</v>
      </c>
      <c r="B107" s="43" t="str">
        <f>'SF3 CDtc'!D32</f>
        <v>F</v>
      </c>
      <c r="C107" s="44" t="s">
        <v>78</v>
      </c>
      <c r="D107" s="52">
        <f>'SF3 CDtc'!AE32</f>
        <v>7</v>
      </c>
    </row>
    <row r="108" spans="1:4" ht="15.75" customHeight="1" x14ac:dyDescent="0.25">
      <c r="A108" s="39">
        <f>'SF3 CDtc'!B33</f>
        <v>0</v>
      </c>
      <c r="B108" s="43" t="str">
        <f>'SF3 CDtc'!D33</f>
        <v>F</v>
      </c>
      <c r="C108" s="44" t="s">
        <v>78</v>
      </c>
      <c r="D108" s="52">
        <f>'SF3 CDtc'!AE33</f>
        <v>2.41</v>
      </c>
    </row>
    <row r="109" spans="1:4" ht="15.75" customHeight="1" x14ac:dyDescent="0.25">
      <c r="A109" s="39">
        <f>'SF3 CDtc'!B34</f>
        <v>0</v>
      </c>
      <c r="B109" s="43" t="str">
        <f>'SF3 CDtc'!D34</f>
        <v>F</v>
      </c>
      <c r="C109" s="44" t="s">
        <v>78</v>
      </c>
      <c r="D109" s="52">
        <f>'SF3 CDtc'!AE34</f>
        <v>2.4300000000000002</v>
      </c>
    </row>
    <row r="110" spans="1:4" ht="15.75" customHeight="1" x14ac:dyDescent="0.25">
      <c r="A110" s="39">
        <f>'SF3 CDtc'!B35</f>
        <v>0</v>
      </c>
      <c r="B110" s="43" t="str">
        <f>'SF3 CDtc'!D35</f>
        <v>G</v>
      </c>
      <c r="C110" s="44" t="s">
        <v>78</v>
      </c>
      <c r="D110" s="52">
        <f>'SF3 CDtc'!AE35</f>
        <v>3.14</v>
      </c>
    </row>
    <row r="111" spans="1:4" ht="15.75" customHeight="1" x14ac:dyDescent="0.25">
      <c r="A111" s="39">
        <f>'SF3 CDtc'!B36</f>
        <v>0</v>
      </c>
      <c r="B111" s="43" t="str">
        <f>'SF3 CDtc'!D36</f>
        <v>F</v>
      </c>
      <c r="C111" s="44" t="s">
        <v>78</v>
      </c>
      <c r="D111" s="52">
        <f>'SF3 CDtc'!AE36</f>
        <v>5</v>
      </c>
    </row>
    <row r="112" spans="1:4" ht="15.75" customHeight="1" x14ac:dyDescent="0.25">
      <c r="A112" s="39">
        <f>'SF3 CDtc'!B37</f>
        <v>0</v>
      </c>
      <c r="B112" s="43" t="str">
        <f>'SF3 CDtc'!D37</f>
        <v>G</v>
      </c>
      <c r="C112" s="44" t="s">
        <v>78</v>
      </c>
      <c r="D112" s="52">
        <f>'SF3 CDtc'!AE37</f>
        <v>7</v>
      </c>
    </row>
    <row r="113" spans="1:5" ht="15.75" customHeight="1" x14ac:dyDescent="0.25">
      <c r="A113" s="39">
        <f>'SF3 CDtc'!B38</f>
        <v>0</v>
      </c>
      <c r="B113" s="43">
        <f>'SF3 CDtc'!D38</f>
        <v>0</v>
      </c>
      <c r="C113" s="44" t="s">
        <v>78</v>
      </c>
      <c r="D113" s="52">
        <f>'SF3 CDtc'!AE38</f>
        <v>0</v>
      </c>
    </row>
    <row r="114" spans="1:5" ht="15.75" customHeight="1" x14ac:dyDescent="0.25">
      <c r="A114" s="39">
        <f>'SF3 CDtc'!B39</f>
        <v>0</v>
      </c>
      <c r="B114" s="43">
        <f>'SF3 CDtc'!D39</f>
        <v>0</v>
      </c>
      <c r="C114" s="44" t="s">
        <v>78</v>
      </c>
      <c r="D114" s="52">
        <f>'SF3 CDtc'!AE39</f>
        <v>0</v>
      </c>
    </row>
    <row r="115" spans="1:5" ht="15.75" customHeight="1" x14ac:dyDescent="0.25">
      <c r="A115" s="39">
        <f>'SF3 CDtc'!B40</f>
        <v>0</v>
      </c>
      <c r="B115" s="43">
        <f>'SF3 CDtc'!D40</f>
        <v>0</v>
      </c>
      <c r="C115" s="44" t="s">
        <v>78</v>
      </c>
      <c r="D115" s="52">
        <f>'SF3 CDtc'!AE40</f>
        <v>0</v>
      </c>
    </row>
    <row r="116" spans="1:5" ht="15.75" customHeight="1" x14ac:dyDescent="0.25">
      <c r="A116" s="39">
        <f>'SF3 CDtc'!B41</f>
        <v>0</v>
      </c>
      <c r="B116" s="43">
        <f>'SF3 CDtc'!D41</f>
        <v>0</v>
      </c>
      <c r="C116" s="44" t="s">
        <v>78</v>
      </c>
      <c r="D116" s="52">
        <f>'SF3 CDtc'!AE41</f>
        <v>0</v>
      </c>
    </row>
    <row r="117" spans="1:5" ht="15.75" customHeight="1" x14ac:dyDescent="0.25">
      <c r="A117" s="39">
        <f>'SF3 CDtc'!B42</f>
        <v>0</v>
      </c>
      <c r="B117" s="43">
        <f>'SF3 CDtc'!D42</f>
        <v>0</v>
      </c>
      <c r="C117" s="44" t="s">
        <v>78</v>
      </c>
      <c r="D117" s="52">
        <f>'SF3 CDtc'!AE42</f>
        <v>0</v>
      </c>
    </row>
    <row r="118" spans="1:5" ht="15.75" customHeight="1" x14ac:dyDescent="0.25">
      <c r="A118" s="39">
        <f>'SF3 CDtc'!B43</f>
        <v>0</v>
      </c>
      <c r="B118" s="43">
        <f>'SF3 CDtc'!D43</f>
        <v>0</v>
      </c>
      <c r="C118" s="44" t="s">
        <v>78</v>
      </c>
      <c r="D118" s="52">
        <f>'SF3 CDtc'!AE43</f>
        <v>0</v>
      </c>
    </row>
    <row r="119" spans="1:5" ht="15.75" customHeight="1" x14ac:dyDescent="0.25">
      <c r="A119" s="39">
        <f>'SF3 CDtc'!B44</f>
        <v>0</v>
      </c>
      <c r="B119" s="43">
        <f>'SF3 CDtc'!D44</f>
        <v>0</v>
      </c>
      <c r="C119" s="44" t="s">
        <v>78</v>
      </c>
      <c r="D119" s="52">
        <f>'SF3 CDtc'!AE44</f>
        <v>0</v>
      </c>
    </row>
    <row r="120" spans="1:5" ht="15.75" customHeight="1" x14ac:dyDescent="0.25">
      <c r="A120" s="39">
        <f>'SF3 CDtc'!B45</f>
        <v>0</v>
      </c>
      <c r="B120" s="43">
        <f>'SF3 CDtc'!D45</f>
        <v>0</v>
      </c>
      <c r="C120" s="44" t="s">
        <v>78</v>
      </c>
      <c r="D120" s="52">
        <f>'SF3 CDtc'!AE45</f>
        <v>0</v>
      </c>
    </row>
    <row r="121" spans="1:5" ht="15.75" customHeight="1" x14ac:dyDescent="0.25">
      <c r="A121" s="39">
        <f>'SF3 CDtc'!B46</f>
        <v>0</v>
      </c>
      <c r="B121" s="43">
        <f>'SF3 CDtc'!D46</f>
        <v>0</v>
      </c>
      <c r="C121" s="44" t="s">
        <v>78</v>
      </c>
      <c r="D121" s="52">
        <f>'SF3 CDtc'!AE46</f>
        <v>0</v>
      </c>
    </row>
    <row r="122" spans="1:5" ht="15.75" customHeight="1" x14ac:dyDescent="0.25">
      <c r="E122" s="48"/>
    </row>
    <row r="123" spans="1:5" ht="15.75" customHeight="1" x14ac:dyDescent="0.25">
      <c r="E123" s="48"/>
    </row>
    <row r="124" spans="1:5" ht="15.75" customHeight="1" x14ac:dyDescent="0.25">
      <c r="E124" s="48"/>
    </row>
    <row r="125" spans="1:5" ht="15.75" customHeight="1" x14ac:dyDescent="0.25">
      <c r="E125" s="48"/>
    </row>
    <row r="126" spans="1:5" ht="15.75" customHeight="1" x14ac:dyDescent="0.25">
      <c r="E126" s="48"/>
    </row>
    <row r="127" spans="1:5" ht="15.75" customHeight="1" x14ac:dyDescent="0.25">
      <c r="E127" s="48"/>
    </row>
    <row r="128" spans="1:5" ht="15.75" customHeight="1" x14ac:dyDescent="0.25">
      <c r="E128" s="48"/>
    </row>
    <row r="129" spans="5:5" ht="15.75" customHeight="1" x14ac:dyDescent="0.25">
      <c r="E129" s="48"/>
    </row>
    <row r="130" spans="5:5" ht="15.75" customHeight="1" x14ac:dyDescent="0.25">
      <c r="E130" s="48"/>
    </row>
    <row r="131" spans="5:5" ht="15.75" customHeight="1" x14ac:dyDescent="0.25">
      <c r="E131" s="48"/>
    </row>
    <row r="132" spans="5:5" ht="15.75" customHeight="1" x14ac:dyDescent="0.25">
      <c r="E132" s="48"/>
    </row>
    <row r="133" spans="5:5" ht="15.75" customHeight="1" x14ac:dyDescent="0.25">
      <c r="E133" s="48"/>
    </row>
    <row r="134" spans="5:5" ht="15.75" customHeight="1" x14ac:dyDescent="0.25">
      <c r="E134" s="48"/>
    </row>
    <row r="135" spans="5:5" ht="15.75" customHeight="1" x14ac:dyDescent="0.25">
      <c r="E135" s="48"/>
    </row>
    <row r="136" spans="5:5" ht="15.75" customHeight="1" x14ac:dyDescent="0.25">
      <c r="E136" s="48"/>
    </row>
    <row r="137" spans="5:5" ht="15.75" customHeight="1" x14ac:dyDescent="0.25">
      <c r="E137" s="48"/>
    </row>
    <row r="138" spans="5:5" ht="15.75" customHeight="1" x14ac:dyDescent="0.25">
      <c r="E138" s="48"/>
    </row>
    <row r="139" spans="5:5" ht="15.75" customHeight="1" x14ac:dyDescent="0.25">
      <c r="E139" s="48"/>
    </row>
    <row r="140" spans="5:5" ht="15.75" customHeight="1" x14ac:dyDescent="0.25">
      <c r="E140" s="48"/>
    </row>
    <row r="141" spans="5:5" ht="15.75" customHeight="1" x14ac:dyDescent="0.25">
      <c r="E141" s="48"/>
    </row>
    <row r="142" spans="5:5" ht="15.75" customHeight="1" x14ac:dyDescent="0.25">
      <c r="E142" s="48"/>
    </row>
    <row r="143" spans="5:5" ht="15.75" customHeight="1" x14ac:dyDescent="0.25">
      <c r="E143" s="48"/>
    </row>
    <row r="144" spans="5:5" ht="15.75" customHeight="1" x14ac:dyDescent="0.25">
      <c r="E144" s="48"/>
    </row>
    <row r="145" spans="5:5" ht="15.75" customHeight="1" x14ac:dyDescent="0.25">
      <c r="E145" s="48"/>
    </row>
    <row r="146" spans="5:5" ht="15.75" customHeight="1" x14ac:dyDescent="0.25">
      <c r="E146" s="48"/>
    </row>
    <row r="147" spans="5:5" ht="15.75" customHeight="1" x14ac:dyDescent="0.25">
      <c r="E147" s="48"/>
    </row>
    <row r="148" spans="5:5" ht="15.75" customHeight="1" x14ac:dyDescent="0.25">
      <c r="E148" s="48"/>
    </row>
    <row r="149" spans="5:5" ht="15.75" customHeight="1" x14ac:dyDescent="0.25">
      <c r="E149" s="48"/>
    </row>
    <row r="150" spans="5:5" ht="15.75" customHeight="1" x14ac:dyDescent="0.25">
      <c r="E150" s="48"/>
    </row>
    <row r="151" spans="5:5" ht="15.75" customHeight="1" x14ac:dyDescent="0.25">
      <c r="E151" s="48"/>
    </row>
    <row r="152" spans="5:5" ht="15.75" customHeight="1" x14ac:dyDescent="0.25">
      <c r="E152" s="48"/>
    </row>
    <row r="153" spans="5:5" ht="15.75" customHeight="1" x14ac:dyDescent="0.25">
      <c r="E153" s="48"/>
    </row>
    <row r="154" spans="5:5" ht="15.75" customHeight="1" x14ac:dyDescent="0.25">
      <c r="E154" s="48"/>
    </row>
    <row r="155" spans="5:5" ht="15.75" customHeight="1" x14ac:dyDescent="0.25">
      <c r="E155" s="48"/>
    </row>
    <row r="156" spans="5:5" ht="15.75" customHeight="1" x14ac:dyDescent="0.25">
      <c r="E156" s="48"/>
    </row>
    <row r="157" spans="5:5" ht="15.75" customHeight="1" x14ac:dyDescent="0.25">
      <c r="E157" s="48"/>
    </row>
    <row r="158" spans="5:5" ht="15.75" customHeight="1" x14ac:dyDescent="0.25">
      <c r="E158" s="48"/>
    </row>
    <row r="159" spans="5:5" ht="15.75" customHeight="1" x14ac:dyDescent="0.25">
      <c r="E159" s="48"/>
    </row>
    <row r="160" spans="5:5" ht="15.75" customHeight="1" x14ac:dyDescent="0.25">
      <c r="E160" s="48"/>
    </row>
    <row r="161" spans="5:5" ht="15.75" customHeight="1" x14ac:dyDescent="0.25">
      <c r="E161" s="48"/>
    </row>
    <row r="162" spans="5:5" ht="15.75" customHeight="1" x14ac:dyDescent="0.25">
      <c r="E162" s="48"/>
    </row>
    <row r="163" spans="5:5" ht="15.75" customHeight="1" x14ac:dyDescent="0.25">
      <c r="E163" s="48"/>
    </row>
    <row r="164" spans="5:5" ht="15.75" customHeight="1" x14ac:dyDescent="0.25">
      <c r="E164" s="48"/>
    </row>
    <row r="165" spans="5:5" ht="15.75" customHeight="1" x14ac:dyDescent="0.25">
      <c r="E165" s="48"/>
    </row>
    <row r="166" spans="5:5" ht="15.75" customHeight="1" x14ac:dyDescent="0.25">
      <c r="E166" s="48"/>
    </row>
    <row r="167" spans="5:5" ht="15.75" customHeight="1" x14ac:dyDescent="0.25">
      <c r="E167" s="48"/>
    </row>
    <row r="168" spans="5:5" ht="15.75" customHeight="1" x14ac:dyDescent="0.25">
      <c r="E168" s="48"/>
    </row>
    <row r="169" spans="5:5" ht="15.75" customHeight="1" x14ac:dyDescent="0.25">
      <c r="E169" s="48"/>
    </row>
    <row r="170" spans="5:5" ht="15.75" customHeight="1" x14ac:dyDescent="0.25">
      <c r="E170" s="48"/>
    </row>
    <row r="171" spans="5:5" ht="15.75" customHeight="1" x14ac:dyDescent="0.25">
      <c r="E171" s="48"/>
    </row>
    <row r="172" spans="5:5" ht="15.75" customHeight="1" x14ac:dyDescent="0.25">
      <c r="E172" s="48"/>
    </row>
    <row r="173" spans="5:5" ht="15.75" customHeight="1" x14ac:dyDescent="0.25">
      <c r="E173" s="48"/>
    </row>
    <row r="174" spans="5:5" ht="15.75" customHeight="1" x14ac:dyDescent="0.25">
      <c r="E174" s="48"/>
    </row>
    <row r="175" spans="5:5" ht="15.75" customHeight="1" x14ac:dyDescent="0.25">
      <c r="E175" s="48"/>
    </row>
    <row r="176" spans="5:5" ht="15.75" customHeight="1" x14ac:dyDescent="0.25">
      <c r="E176" s="48"/>
    </row>
    <row r="177" spans="5:5" ht="15.75" customHeight="1" x14ac:dyDescent="0.25">
      <c r="E177" s="48"/>
    </row>
    <row r="178" spans="5:5" ht="15.75" customHeight="1" x14ac:dyDescent="0.25">
      <c r="E178" s="48"/>
    </row>
    <row r="179" spans="5:5" ht="15.75" customHeight="1" x14ac:dyDescent="0.25">
      <c r="E179" s="48"/>
    </row>
    <row r="180" spans="5:5" ht="15.75" customHeight="1" x14ac:dyDescent="0.25">
      <c r="E180" s="48"/>
    </row>
    <row r="181" spans="5:5" ht="15.75" customHeight="1" x14ac:dyDescent="0.25">
      <c r="E181" s="48"/>
    </row>
    <row r="182" spans="5:5" ht="15.75" customHeight="1" x14ac:dyDescent="0.25">
      <c r="E182" s="48"/>
    </row>
    <row r="183" spans="5:5" ht="15.75" customHeight="1" x14ac:dyDescent="0.25">
      <c r="E183" s="48"/>
    </row>
    <row r="184" spans="5:5" ht="15.75" customHeight="1" x14ac:dyDescent="0.25">
      <c r="E184" s="48"/>
    </row>
    <row r="185" spans="5:5" ht="15.75" customHeight="1" x14ac:dyDescent="0.25">
      <c r="E185" s="48"/>
    </row>
    <row r="186" spans="5:5" ht="15.75" customHeight="1" x14ac:dyDescent="0.25">
      <c r="E186" s="48"/>
    </row>
    <row r="187" spans="5:5" ht="15.75" customHeight="1" x14ac:dyDescent="0.25">
      <c r="E187" s="48"/>
    </row>
    <row r="188" spans="5:5" ht="15.75" customHeight="1" x14ac:dyDescent="0.25">
      <c r="E188" s="48"/>
    </row>
    <row r="189" spans="5:5" ht="15.75" customHeight="1" x14ac:dyDescent="0.25">
      <c r="E189" s="48"/>
    </row>
    <row r="190" spans="5:5" ht="15.75" customHeight="1" x14ac:dyDescent="0.25">
      <c r="E190" s="48"/>
    </row>
    <row r="191" spans="5:5" ht="15.75" customHeight="1" x14ac:dyDescent="0.25">
      <c r="E191" s="48"/>
    </row>
    <row r="192" spans="5:5" ht="15.75" customHeight="1" x14ac:dyDescent="0.25">
      <c r="E192" s="48"/>
    </row>
    <row r="193" spans="5:5" ht="15.75" customHeight="1" x14ac:dyDescent="0.25">
      <c r="E193" s="48"/>
    </row>
    <row r="194" spans="5:5" ht="15.75" customHeight="1" x14ac:dyDescent="0.25">
      <c r="E194" s="48"/>
    </row>
    <row r="195" spans="5:5" ht="15.75" customHeight="1" x14ac:dyDescent="0.25">
      <c r="E195" s="48"/>
    </row>
    <row r="196" spans="5:5" ht="15.75" customHeight="1" x14ac:dyDescent="0.25">
      <c r="E196" s="48"/>
    </row>
    <row r="197" spans="5:5" ht="15.75" customHeight="1" x14ac:dyDescent="0.25">
      <c r="E197" s="48"/>
    </row>
    <row r="198" spans="5:5" ht="15.75" customHeight="1" x14ac:dyDescent="0.25">
      <c r="E198" s="48"/>
    </row>
    <row r="199" spans="5:5" ht="15.75" customHeight="1" x14ac:dyDescent="0.25">
      <c r="E199" s="48"/>
    </row>
    <row r="200" spans="5:5" ht="15.75" customHeight="1" x14ac:dyDescent="0.25">
      <c r="E200" s="48"/>
    </row>
    <row r="201" spans="5:5" ht="15.75" customHeight="1" x14ac:dyDescent="0.25">
      <c r="E201" s="48"/>
    </row>
    <row r="202" spans="5:5" ht="15.75" customHeight="1" x14ac:dyDescent="0.25">
      <c r="E202" s="48"/>
    </row>
    <row r="203" spans="5:5" ht="15.75" customHeight="1" x14ac:dyDescent="0.25">
      <c r="E203" s="48"/>
    </row>
    <row r="204" spans="5:5" ht="15.75" customHeight="1" x14ac:dyDescent="0.25">
      <c r="E204" s="48"/>
    </row>
    <row r="205" spans="5:5" ht="15.75" customHeight="1" x14ac:dyDescent="0.25">
      <c r="E205" s="48"/>
    </row>
    <row r="206" spans="5:5" ht="15.75" customHeight="1" x14ac:dyDescent="0.25">
      <c r="E206" s="48"/>
    </row>
    <row r="207" spans="5:5" ht="15.75" customHeight="1" x14ac:dyDescent="0.25">
      <c r="E207" s="48"/>
    </row>
    <row r="208" spans="5:5" ht="15.75" customHeight="1" x14ac:dyDescent="0.25">
      <c r="E208" s="48"/>
    </row>
    <row r="209" spans="5:5" ht="15.75" customHeight="1" x14ac:dyDescent="0.25">
      <c r="E209" s="48"/>
    </row>
    <row r="210" spans="5:5" ht="15.75" customHeight="1" x14ac:dyDescent="0.25">
      <c r="E210" s="48"/>
    </row>
    <row r="211" spans="5:5" ht="15.75" customHeight="1" x14ac:dyDescent="0.25">
      <c r="E211" s="48"/>
    </row>
    <row r="212" spans="5:5" ht="15.75" customHeight="1" x14ac:dyDescent="0.25">
      <c r="E212" s="48"/>
    </row>
    <row r="213" spans="5:5" ht="15.75" customHeight="1" x14ac:dyDescent="0.25">
      <c r="E213" s="48"/>
    </row>
    <row r="214" spans="5:5" ht="15.75" customHeight="1" x14ac:dyDescent="0.25">
      <c r="E214" s="48"/>
    </row>
    <row r="215" spans="5:5" ht="15.75" customHeight="1" x14ac:dyDescent="0.25">
      <c r="E215" s="48"/>
    </row>
    <row r="216" spans="5:5" ht="15.75" customHeight="1" x14ac:dyDescent="0.25">
      <c r="E216" s="48"/>
    </row>
    <row r="217" spans="5:5" ht="15.75" customHeight="1" x14ac:dyDescent="0.25">
      <c r="E217" s="48"/>
    </row>
    <row r="218" spans="5:5" ht="15.75" customHeight="1" x14ac:dyDescent="0.25">
      <c r="E218" s="48"/>
    </row>
    <row r="219" spans="5:5" ht="15.75" customHeight="1" x14ac:dyDescent="0.25">
      <c r="E219" s="48"/>
    </row>
    <row r="220" spans="5:5" ht="15.75" customHeight="1" x14ac:dyDescent="0.25">
      <c r="E220" s="48"/>
    </row>
    <row r="221" spans="5:5" ht="15.75" customHeight="1" x14ac:dyDescent="0.25">
      <c r="E221" s="48"/>
    </row>
    <row r="222" spans="5:5" ht="15.75" customHeight="1" x14ac:dyDescent="0.25">
      <c r="E222" s="48"/>
    </row>
    <row r="223" spans="5:5" ht="15.75" customHeight="1" x14ac:dyDescent="0.25">
      <c r="E223" s="48"/>
    </row>
    <row r="224" spans="5:5" ht="15.75" customHeight="1" x14ac:dyDescent="0.25">
      <c r="E224" s="48"/>
    </row>
    <row r="225" spans="5:5" ht="15.75" customHeight="1" x14ac:dyDescent="0.25">
      <c r="E225" s="48"/>
    </row>
    <row r="226" spans="5:5" ht="15.75" customHeight="1" x14ac:dyDescent="0.25">
      <c r="E226" s="48"/>
    </row>
    <row r="227" spans="5:5" ht="15.75" customHeight="1" x14ac:dyDescent="0.25">
      <c r="E227" s="48"/>
    </row>
    <row r="228" spans="5:5" ht="15.75" customHeight="1" x14ac:dyDescent="0.25">
      <c r="E228" s="48"/>
    </row>
    <row r="229" spans="5:5" ht="15.75" customHeight="1" x14ac:dyDescent="0.25">
      <c r="E229" s="48"/>
    </row>
    <row r="230" spans="5:5" ht="15.75" customHeight="1" x14ac:dyDescent="0.25">
      <c r="E230" s="48"/>
    </row>
    <row r="231" spans="5:5" ht="15.75" customHeight="1" x14ac:dyDescent="0.25">
      <c r="E231" s="48"/>
    </row>
    <row r="232" spans="5:5" ht="15.75" customHeight="1" x14ac:dyDescent="0.25">
      <c r="E232" s="48"/>
    </row>
    <row r="233" spans="5:5" ht="15.75" customHeight="1" x14ac:dyDescent="0.25">
      <c r="E233" s="48"/>
    </row>
    <row r="234" spans="5:5" ht="15.75" customHeight="1" x14ac:dyDescent="0.25">
      <c r="E234" s="48"/>
    </row>
    <row r="235" spans="5:5" ht="15.75" customHeight="1" x14ac:dyDescent="0.25">
      <c r="E235" s="48"/>
    </row>
    <row r="236" spans="5:5" ht="15.75" customHeight="1" x14ac:dyDescent="0.25">
      <c r="E236" s="48"/>
    </row>
    <row r="237" spans="5:5" ht="15.75" customHeight="1" x14ac:dyDescent="0.25">
      <c r="E237" s="48"/>
    </row>
    <row r="238" spans="5:5" ht="15.75" customHeight="1" x14ac:dyDescent="0.25">
      <c r="E238" s="48"/>
    </row>
    <row r="239" spans="5:5" ht="15.75" customHeight="1" x14ac:dyDescent="0.25">
      <c r="E239" s="48"/>
    </row>
    <row r="240" spans="5:5" ht="15.75" customHeight="1" x14ac:dyDescent="0.25">
      <c r="E240" s="48"/>
    </row>
    <row r="241" spans="5:5" ht="15.75" customHeight="1" x14ac:dyDescent="0.25">
      <c r="E241" s="48"/>
    </row>
    <row r="242" spans="5:5" ht="15.75" customHeight="1" x14ac:dyDescent="0.25">
      <c r="E242" s="48"/>
    </row>
    <row r="243" spans="5:5" ht="15.75" customHeight="1" x14ac:dyDescent="0.25">
      <c r="E243" s="48"/>
    </row>
    <row r="244" spans="5:5" ht="15.75" customHeight="1" x14ac:dyDescent="0.25">
      <c r="E244" s="48"/>
    </row>
    <row r="245" spans="5:5" ht="15.75" customHeight="1" x14ac:dyDescent="0.25">
      <c r="E245" s="48"/>
    </row>
    <row r="246" spans="5:5" ht="15.75" customHeight="1" x14ac:dyDescent="0.25">
      <c r="E246" s="48"/>
    </row>
    <row r="247" spans="5:5" ht="15.75" customHeight="1" x14ac:dyDescent="0.25">
      <c r="E247" s="48"/>
    </row>
    <row r="248" spans="5:5" ht="15.75" customHeight="1" x14ac:dyDescent="0.25">
      <c r="E248" s="48"/>
    </row>
    <row r="249" spans="5:5" ht="15.75" customHeight="1" x14ac:dyDescent="0.25">
      <c r="E249" s="48"/>
    </row>
    <row r="250" spans="5:5" ht="15.75" customHeight="1" x14ac:dyDescent="0.25">
      <c r="E250" s="48"/>
    </row>
    <row r="251" spans="5:5" ht="15.75" customHeight="1" x14ac:dyDescent="0.25">
      <c r="E251" s="48"/>
    </row>
    <row r="252" spans="5:5" ht="15.75" customHeight="1" x14ac:dyDescent="0.25">
      <c r="E252" s="48"/>
    </row>
    <row r="253" spans="5:5" ht="15.75" customHeight="1" x14ac:dyDescent="0.25">
      <c r="E253" s="48"/>
    </row>
    <row r="254" spans="5:5" ht="15.75" customHeight="1" x14ac:dyDescent="0.25">
      <c r="E254" s="48"/>
    </row>
    <row r="255" spans="5:5" ht="15.75" customHeight="1" x14ac:dyDescent="0.25">
      <c r="E255" s="48"/>
    </row>
    <row r="256" spans="5:5" ht="15.75" customHeight="1" x14ac:dyDescent="0.25">
      <c r="E256" s="48"/>
    </row>
    <row r="257" spans="5:5" ht="15.75" customHeight="1" x14ac:dyDescent="0.25">
      <c r="E257" s="48"/>
    </row>
    <row r="258" spans="5:5" ht="15.75" customHeight="1" x14ac:dyDescent="0.25">
      <c r="E258" s="48"/>
    </row>
    <row r="259" spans="5:5" ht="15.75" customHeight="1" x14ac:dyDescent="0.25">
      <c r="E259" s="48"/>
    </row>
    <row r="260" spans="5:5" ht="15.75" customHeight="1" x14ac:dyDescent="0.25">
      <c r="E260" s="48"/>
    </row>
    <row r="261" spans="5:5" ht="15.75" customHeight="1" x14ac:dyDescent="0.25">
      <c r="E261" s="48"/>
    </row>
    <row r="262" spans="5:5" ht="15.75" customHeight="1" x14ac:dyDescent="0.25">
      <c r="E262" s="48"/>
    </row>
    <row r="263" spans="5:5" ht="15.75" customHeight="1" x14ac:dyDescent="0.25">
      <c r="E263" s="48"/>
    </row>
    <row r="264" spans="5:5" ht="15.75" customHeight="1" x14ac:dyDescent="0.25">
      <c r="E264" s="48"/>
    </row>
    <row r="265" spans="5:5" ht="15.75" customHeight="1" x14ac:dyDescent="0.25">
      <c r="E265" s="48"/>
    </row>
    <row r="266" spans="5:5" ht="15.75" customHeight="1" x14ac:dyDescent="0.25">
      <c r="E266" s="48"/>
    </row>
    <row r="267" spans="5:5" ht="15.75" customHeight="1" x14ac:dyDescent="0.25">
      <c r="E267" s="48"/>
    </row>
    <row r="268" spans="5:5" ht="15.75" customHeight="1" x14ac:dyDescent="0.25">
      <c r="E268" s="48"/>
    </row>
    <row r="269" spans="5:5" ht="15.75" customHeight="1" x14ac:dyDescent="0.25">
      <c r="E269" s="48"/>
    </row>
    <row r="270" spans="5:5" ht="15.75" customHeight="1" x14ac:dyDescent="0.25">
      <c r="E270" s="48"/>
    </row>
    <row r="271" spans="5:5" ht="15.75" customHeight="1" x14ac:dyDescent="0.25">
      <c r="E271" s="48"/>
    </row>
    <row r="272" spans="5:5" ht="15.75" customHeight="1" x14ac:dyDescent="0.25">
      <c r="E272" s="48"/>
    </row>
    <row r="273" spans="5:5" ht="15.75" customHeight="1" x14ac:dyDescent="0.25">
      <c r="E273" s="48"/>
    </row>
    <row r="274" spans="5:5" ht="15.75" customHeight="1" x14ac:dyDescent="0.25">
      <c r="E274" s="48"/>
    </row>
    <row r="275" spans="5:5" ht="15.75" customHeight="1" x14ac:dyDescent="0.25">
      <c r="E275" s="48"/>
    </row>
    <row r="276" spans="5:5" ht="15.75" customHeight="1" x14ac:dyDescent="0.25">
      <c r="E276" s="48"/>
    </row>
    <row r="277" spans="5:5" ht="15.75" customHeight="1" x14ac:dyDescent="0.25">
      <c r="E277" s="48"/>
    </row>
    <row r="278" spans="5:5" ht="15.75" customHeight="1" x14ac:dyDescent="0.25">
      <c r="E278" s="48"/>
    </row>
    <row r="279" spans="5:5" ht="15.75" customHeight="1" x14ac:dyDescent="0.25">
      <c r="E279" s="48"/>
    </row>
    <row r="280" spans="5:5" ht="15.75" customHeight="1" x14ac:dyDescent="0.25">
      <c r="E280" s="48"/>
    </row>
    <row r="281" spans="5:5" ht="15.75" customHeight="1" x14ac:dyDescent="0.25">
      <c r="E281" s="48"/>
    </row>
  </sheetData>
  <autoFilter ref="A1:D161" xr:uid="{00000000-0009-0000-0000-000004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F3"/>
  <sheetViews>
    <sheetView tabSelected="1" workbookViewId="0">
      <selection activeCell="E3" sqref="E3"/>
    </sheetView>
  </sheetViews>
  <sheetFormatPr baseColWidth="10" defaultRowHeight="15" x14ac:dyDescent="0.25"/>
  <cols>
    <col min="1" max="1" width="15.28515625" customWidth="1"/>
    <col min="2" max="2" width="18.42578125" customWidth="1"/>
    <col min="3" max="3" width="13.5703125" customWidth="1"/>
    <col min="5" max="5" width="16.5703125" customWidth="1"/>
  </cols>
  <sheetData>
    <row r="1" spans="1:6" x14ac:dyDescent="0.25">
      <c r="A1" s="97" t="s">
        <v>79</v>
      </c>
      <c r="B1" s="97"/>
      <c r="C1" s="97"/>
      <c r="E1" s="98" t="s">
        <v>88</v>
      </c>
      <c r="F1" s="98"/>
    </row>
    <row r="2" spans="1:6" x14ac:dyDescent="0.25">
      <c r="A2" s="53" t="s">
        <v>80</v>
      </c>
      <c r="B2" s="53" t="s">
        <v>81</v>
      </c>
      <c r="C2" s="53" t="s">
        <v>82</v>
      </c>
      <c r="E2" s="99" t="s">
        <v>86</v>
      </c>
      <c r="F2" s="99" t="s">
        <v>87</v>
      </c>
    </row>
    <row r="3" spans="1:6" x14ac:dyDescent="0.25">
      <c r="A3" t="s">
        <v>83</v>
      </c>
      <c r="B3" s="48" t="s">
        <v>84</v>
      </c>
      <c r="C3" s="48" t="s">
        <v>85</v>
      </c>
    </row>
  </sheetData>
  <mergeCells count="2">
    <mergeCell ref="A1:C1"/>
    <mergeCell ref="E1:F1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FF0000"/>
  </sheetPr>
  <dimension ref="A1:J201"/>
  <sheetViews>
    <sheetView workbookViewId="0">
      <selection activeCell="H2" sqref="H2"/>
    </sheetView>
  </sheetViews>
  <sheetFormatPr baseColWidth="10" defaultColWidth="11.42578125" defaultRowHeight="15.75" x14ac:dyDescent="0.25"/>
  <cols>
    <col min="1" max="1" width="16.5703125" style="41" customWidth="1"/>
    <col min="2" max="2" width="5.85546875" style="41" customWidth="1"/>
    <col min="3" max="3" width="8.5703125" style="41" customWidth="1"/>
    <col min="4" max="4" width="11.42578125" style="41"/>
    <col min="5" max="6" width="11.42578125" style="29"/>
    <col min="7" max="7" width="19.5703125" style="29" customWidth="1"/>
    <col min="8" max="8" width="14.140625" style="29" customWidth="1"/>
    <col min="9" max="16384" width="11.42578125" style="29"/>
  </cols>
  <sheetData>
    <row r="1" spans="1:10" x14ac:dyDescent="0.25">
      <c r="A1" s="40" t="s">
        <v>26</v>
      </c>
      <c r="B1" s="41" t="s">
        <v>47</v>
      </c>
      <c r="C1" s="41" t="s">
        <v>0</v>
      </c>
      <c r="D1" s="41" t="s">
        <v>46</v>
      </c>
      <c r="E1" s="29" t="s">
        <v>45</v>
      </c>
      <c r="G1" s="37" t="s">
        <v>56</v>
      </c>
      <c r="H1" s="37">
        <f>_xlfn.MINIFS(D2:D201,B2:B201,"G")</f>
        <v>2.23</v>
      </c>
      <c r="J1" s="24"/>
    </row>
    <row r="2" spans="1:10" x14ac:dyDescent="0.25">
      <c r="A2" s="42" t="e">
        <f>#REF!</f>
        <v>#REF!</v>
      </c>
      <c r="B2" s="43" t="e">
        <f>#REF!</f>
        <v>#REF!</v>
      </c>
      <c r="C2" s="44" t="s">
        <v>44</v>
      </c>
      <c r="D2" s="41" t="e">
        <f>IF(#REF!="G",#REF!,IF(#REF!="F",#REF!,"100"))</f>
        <v>#REF!</v>
      </c>
      <c r="E2" s="35" t="e">
        <f t="shared" ref="E2:E33" si="0">IF(B2="G",(($H$1/D2)*7),IF(B2="F",(($H$2/D2)*7),"Disp"))</f>
        <v>#REF!</v>
      </c>
      <c r="G2" s="38" t="s">
        <v>57</v>
      </c>
      <c r="H2" s="38">
        <f>_xlfn.MINIFS(D2:D201,B2:B201,"F")</f>
        <v>2.21</v>
      </c>
    </row>
    <row r="3" spans="1:10" x14ac:dyDescent="0.25">
      <c r="A3" s="42" t="e">
        <f>#REF!</f>
        <v>#REF!</v>
      </c>
      <c r="B3" s="43" t="e">
        <f>#REF!</f>
        <v>#REF!</v>
      </c>
      <c r="C3" s="44" t="s">
        <v>44</v>
      </c>
      <c r="D3" s="41" t="e">
        <f>IF(#REF!="G",#REF!,IF(#REF!="F",#REF!,"100"))</f>
        <v>#REF!</v>
      </c>
      <c r="E3" s="35" t="e">
        <f t="shared" si="0"/>
        <v>#REF!</v>
      </c>
    </row>
    <row r="4" spans="1:10" x14ac:dyDescent="0.25">
      <c r="A4" s="42" t="e">
        <f>#REF!</f>
        <v>#REF!</v>
      </c>
      <c r="B4" s="43" t="e">
        <f>#REF!</f>
        <v>#REF!</v>
      </c>
      <c r="C4" s="44" t="s">
        <v>44</v>
      </c>
      <c r="D4" s="41" t="e">
        <f>IF(#REF!="G",#REF!,IF(#REF!="F",#REF!,"100"))</f>
        <v>#REF!</v>
      </c>
      <c r="E4" s="35" t="e">
        <f t="shared" si="0"/>
        <v>#REF!</v>
      </c>
    </row>
    <row r="5" spans="1:10" x14ac:dyDescent="0.25">
      <c r="A5" s="42" t="e">
        <f>#REF!</f>
        <v>#REF!</v>
      </c>
      <c r="B5" s="43" t="e">
        <f>#REF!</f>
        <v>#REF!</v>
      </c>
      <c r="C5" s="44" t="s">
        <v>44</v>
      </c>
      <c r="D5" s="41" t="e">
        <f>IF(#REF!="G",#REF!,IF(#REF!="F",#REF!,"100"))</f>
        <v>#REF!</v>
      </c>
      <c r="E5" s="35" t="e">
        <f t="shared" si="0"/>
        <v>#REF!</v>
      </c>
    </row>
    <row r="6" spans="1:10" x14ac:dyDescent="0.25">
      <c r="A6" s="42" t="e">
        <f>#REF!</f>
        <v>#REF!</v>
      </c>
      <c r="B6" s="43" t="e">
        <f>#REF!</f>
        <v>#REF!</v>
      </c>
      <c r="C6" s="44" t="s">
        <v>44</v>
      </c>
      <c r="D6" s="41" t="e">
        <f>IF(#REF!="G",#REF!,IF(#REF!="F",#REF!,"100"))</f>
        <v>#REF!</v>
      </c>
      <c r="E6" s="35" t="e">
        <f t="shared" si="0"/>
        <v>#REF!</v>
      </c>
    </row>
    <row r="7" spans="1:10" x14ac:dyDescent="0.25">
      <c r="A7" s="42" t="e">
        <f>#REF!</f>
        <v>#REF!</v>
      </c>
      <c r="B7" s="43" t="e">
        <f>#REF!</f>
        <v>#REF!</v>
      </c>
      <c r="C7" s="44" t="s">
        <v>44</v>
      </c>
      <c r="D7" s="41" t="e">
        <f>IF(#REF!="G",#REF!,IF(#REF!="F",#REF!,"100"))</f>
        <v>#REF!</v>
      </c>
      <c r="E7" s="35" t="e">
        <f t="shared" si="0"/>
        <v>#REF!</v>
      </c>
    </row>
    <row r="8" spans="1:10" x14ac:dyDescent="0.25">
      <c r="A8" s="42" t="e">
        <f>#REF!</f>
        <v>#REF!</v>
      </c>
      <c r="B8" s="43" t="e">
        <f>#REF!</f>
        <v>#REF!</v>
      </c>
      <c r="C8" s="44" t="s">
        <v>44</v>
      </c>
      <c r="D8" s="41" t="e">
        <f>IF(#REF!="G",#REF!,IF(#REF!="F",#REF!,"100"))</f>
        <v>#REF!</v>
      </c>
      <c r="E8" s="35" t="e">
        <f t="shared" si="0"/>
        <v>#REF!</v>
      </c>
    </row>
    <row r="9" spans="1:10" x14ac:dyDescent="0.25">
      <c r="A9" s="42" t="e">
        <f>#REF!</f>
        <v>#REF!</v>
      </c>
      <c r="B9" s="43" t="e">
        <f>#REF!</f>
        <v>#REF!</v>
      </c>
      <c r="C9" s="44" t="s">
        <v>44</v>
      </c>
      <c r="D9" s="41" t="e">
        <f>IF(#REF!="G",#REF!,IF(#REF!="F",#REF!,"100"))</f>
        <v>#REF!</v>
      </c>
      <c r="E9" s="35" t="e">
        <f t="shared" si="0"/>
        <v>#REF!</v>
      </c>
    </row>
    <row r="10" spans="1:10" x14ac:dyDescent="0.25">
      <c r="A10" s="42" t="e">
        <f>#REF!</f>
        <v>#REF!</v>
      </c>
      <c r="B10" s="43" t="e">
        <f>#REF!</f>
        <v>#REF!</v>
      </c>
      <c r="C10" s="44" t="s">
        <v>44</v>
      </c>
      <c r="D10" s="41" t="e">
        <f>IF(#REF!="G",#REF!,IF(#REF!="F",#REF!,"100"))</f>
        <v>#REF!</v>
      </c>
      <c r="E10" s="35" t="e">
        <f t="shared" si="0"/>
        <v>#REF!</v>
      </c>
    </row>
    <row r="11" spans="1:10" x14ac:dyDescent="0.25">
      <c r="A11" s="42" t="e">
        <f>#REF!</f>
        <v>#REF!</v>
      </c>
      <c r="B11" s="43" t="e">
        <f>#REF!</f>
        <v>#REF!</v>
      </c>
      <c r="C11" s="44" t="s">
        <v>44</v>
      </c>
      <c r="D11" s="41" t="e">
        <f>IF(#REF!="G",#REF!,IF(#REF!="F",#REF!,"100"))</f>
        <v>#REF!</v>
      </c>
      <c r="E11" s="35" t="e">
        <f t="shared" si="0"/>
        <v>#REF!</v>
      </c>
    </row>
    <row r="12" spans="1:10" x14ac:dyDescent="0.25">
      <c r="A12" s="42" t="e">
        <f>#REF!</f>
        <v>#REF!</v>
      </c>
      <c r="B12" s="43" t="e">
        <f>#REF!</f>
        <v>#REF!</v>
      </c>
      <c r="C12" s="44" t="s">
        <v>44</v>
      </c>
      <c r="D12" s="41" t="e">
        <f>IF(#REF!="G",#REF!,IF(#REF!="F",#REF!,"100"))</f>
        <v>#REF!</v>
      </c>
      <c r="E12" s="35" t="e">
        <f t="shared" si="0"/>
        <v>#REF!</v>
      </c>
    </row>
    <row r="13" spans="1:10" x14ac:dyDescent="0.25">
      <c r="A13" s="42" t="e">
        <f>#REF!</f>
        <v>#REF!</v>
      </c>
      <c r="B13" s="43" t="e">
        <f>#REF!</f>
        <v>#REF!</v>
      </c>
      <c r="C13" s="44" t="s">
        <v>44</v>
      </c>
      <c r="D13" s="41" t="e">
        <f>IF(#REF!="G",#REF!,IF(#REF!="F",#REF!,"100"))</f>
        <v>#REF!</v>
      </c>
      <c r="E13" s="35" t="e">
        <f t="shared" si="0"/>
        <v>#REF!</v>
      </c>
    </row>
    <row r="14" spans="1:10" x14ac:dyDescent="0.25">
      <c r="A14" s="42" t="e">
        <f>#REF!</f>
        <v>#REF!</v>
      </c>
      <c r="B14" s="43" t="e">
        <f>#REF!</f>
        <v>#REF!</v>
      </c>
      <c r="C14" s="44" t="s">
        <v>44</v>
      </c>
      <c r="D14" s="41" t="e">
        <f>IF(#REF!="G",#REF!,IF(#REF!="F",#REF!,"100"))</f>
        <v>#REF!</v>
      </c>
      <c r="E14" s="35" t="e">
        <f t="shared" si="0"/>
        <v>#REF!</v>
      </c>
    </row>
    <row r="15" spans="1:10" x14ac:dyDescent="0.25">
      <c r="A15" s="42" t="e">
        <f>#REF!</f>
        <v>#REF!</v>
      </c>
      <c r="B15" s="43" t="e">
        <f>#REF!</f>
        <v>#REF!</v>
      </c>
      <c r="C15" s="44" t="s">
        <v>44</v>
      </c>
      <c r="D15" s="41" t="e">
        <f>IF(#REF!="G",#REF!,IF(#REF!="F",#REF!,"100"))</f>
        <v>#REF!</v>
      </c>
      <c r="E15" s="35" t="e">
        <f t="shared" si="0"/>
        <v>#REF!</v>
      </c>
    </row>
    <row r="16" spans="1:10" x14ac:dyDescent="0.25">
      <c r="A16" s="42" t="e">
        <f>#REF!</f>
        <v>#REF!</v>
      </c>
      <c r="B16" s="43" t="e">
        <f>#REF!</f>
        <v>#REF!</v>
      </c>
      <c r="C16" s="44" t="s">
        <v>44</v>
      </c>
      <c r="D16" s="41" t="e">
        <f>IF(#REF!="G",#REF!,IF(#REF!="F",#REF!,"100"))</f>
        <v>#REF!</v>
      </c>
      <c r="E16" s="35" t="e">
        <f t="shared" si="0"/>
        <v>#REF!</v>
      </c>
    </row>
    <row r="17" spans="1:5" x14ac:dyDescent="0.25">
      <c r="A17" s="42" t="e">
        <f>#REF!</f>
        <v>#REF!</v>
      </c>
      <c r="B17" s="43" t="e">
        <f>#REF!</f>
        <v>#REF!</v>
      </c>
      <c r="C17" s="44" t="s">
        <v>44</v>
      </c>
      <c r="D17" s="41" t="e">
        <f>IF(#REF!="G",#REF!,IF(#REF!="F",#REF!,"100"))</f>
        <v>#REF!</v>
      </c>
      <c r="E17" s="35" t="e">
        <f t="shared" si="0"/>
        <v>#REF!</v>
      </c>
    </row>
    <row r="18" spans="1:5" x14ac:dyDescent="0.25">
      <c r="A18" s="42" t="e">
        <f>#REF!</f>
        <v>#REF!</v>
      </c>
      <c r="B18" s="43" t="e">
        <f>#REF!</f>
        <v>#REF!</v>
      </c>
      <c r="C18" s="44" t="s">
        <v>44</v>
      </c>
      <c r="D18" s="41" t="e">
        <f>IF(#REF!="G",#REF!,IF(#REF!="F",#REF!,"100"))</f>
        <v>#REF!</v>
      </c>
      <c r="E18" s="35" t="e">
        <f t="shared" si="0"/>
        <v>#REF!</v>
      </c>
    </row>
    <row r="19" spans="1:5" x14ac:dyDescent="0.25">
      <c r="A19" s="42" t="e">
        <f>#REF!</f>
        <v>#REF!</v>
      </c>
      <c r="B19" s="43" t="e">
        <f>#REF!</f>
        <v>#REF!</v>
      </c>
      <c r="C19" s="44" t="s">
        <v>44</v>
      </c>
      <c r="D19" s="41" t="e">
        <f>IF(#REF!="G",#REF!,IF(#REF!="F",#REF!,"100"))</f>
        <v>#REF!</v>
      </c>
      <c r="E19" s="35" t="e">
        <f t="shared" si="0"/>
        <v>#REF!</v>
      </c>
    </row>
    <row r="20" spans="1:5" x14ac:dyDescent="0.25">
      <c r="A20" s="42" t="e">
        <f>#REF!</f>
        <v>#REF!</v>
      </c>
      <c r="B20" s="43" t="e">
        <f>#REF!</f>
        <v>#REF!</v>
      </c>
      <c r="C20" s="44" t="s">
        <v>44</v>
      </c>
      <c r="D20" s="41" t="e">
        <f>IF(#REF!="G",#REF!,IF(#REF!="F",#REF!,"100"))</f>
        <v>#REF!</v>
      </c>
      <c r="E20" s="35" t="e">
        <f t="shared" si="0"/>
        <v>#REF!</v>
      </c>
    </row>
    <row r="21" spans="1:5" x14ac:dyDescent="0.25">
      <c r="A21" s="42" t="e">
        <f>#REF!</f>
        <v>#REF!</v>
      </c>
      <c r="B21" s="43" t="e">
        <f>#REF!</f>
        <v>#REF!</v>
      </c>
      <c r="C21" s="44" t="s">
        <v>44</v>
      </c>
      <c r="D21" s="41" t="e">
        <f>IF(#REF!="G",#REF!,IF(#REF!="F",#REF!,"100"))</f>
        <v>#REF!</v>
      </c>
      <c r="E21" s="35" t="e">
        <f t="shared" si="0"/>
        <v>#REF!</v>
      </c>
    </row>
    <row r="22" spans="1:5" x14ac:dyDescent="0.25">
      <c r="A22" s="42" t="e">
        <f>#REF!</f>
        <v>#REF!</v>
      </c>
      <c r="B22" s="43" t="e">
        <f>#REF!</f>
        <v>#REF!</v>
      </c>
      <c r="C22" s="44" t="s">
        <v>44</v>
      </c>
      <c r="D22" s="41" t="e">
        <f>IF(#REF!="G",#REF!,IF(#REF!="F",#REF!,"100"))</f>
        <v>#REF!</v>
      </c>
      <c r="E22" s="35" t="e">
        <f t="shared" si="0"/>
        <v>#REF!</v>
      </c>
    </row>
    <row r="23" spans="1:5" x14ac:dyDescent="0.25">
      <c r="A23" s="42" t="e">
        <f>#REF!</f>
        <v>#REF!</v>
      </c>
      <c r="B23" s="43" t="e">
        <f>#REF!</f>
        <v>#REF!</v>
      </c>
      <c r="C23" s="44" t="s">
        <v>44</v>
      </c>
      <c r="D23" s="41" t="e">
        <f>IF(#REF!="G",#REF!,IF(#REF!="F",#REF!,"100"))</f>
        <v>#REF!</v>
      </c>
      <c r="E23" s="35" t="e">
        <f t="shared" si="0"/>
        <v>#REF!</v>
      </c>
    </row>
    <row r="24" spans="1:5" x14ac:dyDescent="0.25">
      <c r="A24" s="42" t="e">
        <f>#REF!</f>
        <v>#REF!</v>
      </c>
      <c r="B24" s="43" t="e">
        <f>#REF!</f>
        <v>#REF!</v>
      </c>
      <c r="C24" s="44" t="s">
        <v>44</v>
      </c>
      <c r="D24" s="41" t="e">
        <f>IF(#REF!="G",#REF!,IF(#REF!="F",#REF!,"100"))</f>
        <v>#REF!</v>
      </c>
      <c r="E24" s="35" t="e">
        <f t="shared" si="0"/>
        <v>#REF!</v>
      </c>
    </row>
    <row r="25" spans="1:5" x14ac:dyDescent="0.25">
      <c r="A25" s="42" t="e">
        <f>#REF!</f>
        <v>#REF!</v>
      </c>
      <c r="B25" s="43" t="e">
        <f>#REF!</f>
        <v>#REF!</v>
      </c>
      <c r="C25" s="44" t="s">
        <v>44</v>
      </c>
      <c r="D25" s="41" t="e">
        <f>IF(#REF!="G",#REF!,IF(#REF!="F",#REF!,"100"))</f>
        <v>#REF!</v>
      </c>
      <c r="E25" s="35" t="e">
        <f t="shared" si="0"/>
        <v>#REF!</v>
      </c>
    </row>
    <row r="26" spans="1:5" x14ac:dyDescent="0.25">
      <c r="A26" s="42" t="e">
        <f>#REF!</f>
        <v>#REF!</v>
      </c>
      <c r="B26" s="43" t="e">
        <f>#REF!</f>
        <v>#REF!</v>
      </c>
      <c r="C26" s="44" t="s">
        <v>44</v>
      </c>
      <c r="D26" s="41" t="e">
        <f>IF(#REF!="G",#REF!,IF(#REF!="F",#REF!,"100"))</f>
        <v>#REF!</v>
      </c>
      <c r="E26" s="35" t="e">
        <f t="shared" si="0"/>
        <v>#REF!</v>
      </c>
    </row>
    <row r="27" spans="1:5" x14ac:dyDescent="0.25">
      <c r="A27" s="42" t="e">
        <f>#REF!</f>
        <v>#REF!</v>
      </c>
      <c r="B27" s="43" t="e">
        <f>#REF!</f>
        <v>#REF!</v>
      </c>
      <c r="C27" s="44" t="s">
        <v>44</v>
      </c>
      <c r="D27" s="41" t="e">
        <f>IF(#REF!="G",#REF!,IF(#REF!="F",#REF!,"100"))</f>
        <v>#REF!</v>
      </c>
      <c r="E27" s="35" t="e">
        <f t="shared" si="0"/>
        <v>#REF!</v>
      </c>
    </row>
    <row r="28" spans="1:5" x14ac:dyDescent="0.25">
      <c r="A28" s="42" t="e">
        <f>#REF!</f>
        <v>#REF!</v>
      </c>
      <c r="B28" s="43" t="e">
        <f>#REF!</f>
        <v>#REF!</v>
      </c>
      <c r="C28" s="44" t="s">
        <v>44</v>
      </c>
      <c r="D28" s="41" t="e">
        <f>IF(#REF!="G",#REF!,IF(#REF!="F",#REF!,"100"))</f>
        <v>#REF!</v>
      </c>
      <c r="E28" s="35" t="e">
        <f t="shared" si="0"/>
        <v>#REF!</v>
      </c>
    </row>
    <row r="29" spans="1:5" ht="15" customHeight="1" x14ac:dyDescent="0.25">
      <c r="A29" s="42" t="e">
        <f>#REF!</f>
        <v>#REF!</v>
      </c>
      <c r="B29" s="43" t="e">
        <f>#REF!</f>
        <v>#REF!</v>
      </c>
      <c r="C29" s="44" t="s">
        <v>44</v>
      </c>
      <c r="D29" s="41" t="e">
        <f>IF(#REF!="G",#REF!,IF(#REF!="F",#REF!,"100"))</f>
        <v>#REF!</v>
      </c>
      <c r="E29" s="35" t="e">
        <f t="shared" si="0"/>
        <v>#REF!</v>
      </c>
    </row>
    <row r="30" spans="1:5" x14ac:dyDescent="0.25">
      <c r="A30" s="42" t="e">
        <f>#REF!</f>
        <v>#REF!</v>
      </c>
      <c r="B30" s="43" t="e">
        <f>#REF!</f>
        <v>#REF!</v>
      </c>
      <c r="C30" s="44" t="s">
        <v>44</v>
      </c>
      <c r="D30" s="41" t="e">
        <f>IF(#REF!="G",#REF!,IF(#REF!="F",#REF!,"100"))</f>
        <v>#REF!</v>
      </c>
      <c r="E30" s="35" t="e">
        <f t="shared" si="0"/>
        <v>#REF!</v>
      </c>
    </row>
    <row r="31" spans="1:5" ht="15" customHeight="1" x14ac:dyDescent="0.25">
      <c r="A31" s="42" t="e">
        <f>#REF!</f>
        <v>#REF!</v>
      </c>
      <c r="B31" s="43" t="e">
        <f>#REF!</f>
        <v>#REF!</v>
      </c>
      <c r="C31" s="44" t="s">
        <v>44</v>
      </c>
      <c r="D31" s="41" t="e">
        <f>IF(#REF!="G",#REF!,IF(#REF!="F",#REF!,"100"))</f>
        <v>#REF!</v>
      </c>
      <c r="E31" s="35" t="e">
        <f t="shared" si="0"/>
        <v>#REF!</v>
      </c>
    </row>
    <row r="32" spans="1:5" x14ac:dyDescent="0.25">
      <c r="A32" s="42" t="e">
        <f>#REF!</f>
        <v>#REF!</v>
      </c>
      <c r="B32" s="43" t="e">
        <f>#REF!</f>
        <v>#REF!</v>
      </c>
      <c r="C32" s="44" t="s">
        <v>44</v>
      </c>
      <c r="D32" s="41" t="e">
        <f>IF(#REF!="G",#REF!,IF(#REF!="F",#REF!,"100"))</f>
        <v>#REF!</v>
      </c>
      <c r="E32" s="35" t="e">
        <f t="shared" si="0"/>
        <v>#REF!</v>
      </c>
    </row>
    <row r="33" spans="1:5" x14ac:dyDescent="0.25">
      <c r="A33" s="42" t="e">
        <f>#REF!</f>
        <v>#REF!</v>
      </c>
      <c r="B33" s="43" t="e">
        <f>#REF!</f>
        <v>#REF!</v>
      </c>
      <c r="C33" s="44" t="s">
        <v>44</v>
      </c>
      <c r="D33" s="41" t="e">
        <f>IF(#REF!="G",#REF!,IF(#REF!="F",#REF!,"100"))</f>
        <v>#REF!</v>
      </c>
      <c r="E33" s="35" t="e">
        <f t="shared" si="0"/>
        <v>#REF!</v>
      </c>
    </row>
    <row r="34" spans="1:5" x14ac:dyDescent="0.25">
      <c r="A34" s="42" t="e">
        <f>#REF!</f>
        <v>#REF!</v>
      </c>
      <c r="B34" s="43" t="e">
        <f>#REF!</f>
        <v>#REF!</v>
      </c>
      <c r="C34" s="44" t="s">
        <v>44</v>
      </c>
      <c r="D34" s="41" t="e">
        <f>IF(#REF!="G",#REF!,IF(#REF!="F",#REF!,"100"))</f>
        <v>#REF!</v>
      </c>
      <c r="E34" s="35" t="e">
        <f t="shared" ref="E34:E65" si="1">IF(B34="G",(($H$1/D34)*7),IF(B34="F",(($H$2/D34)*7),"Disp"))</f>
        <v>#REF!</v>
      </c>
    </row>
    <row r="35" spans="1:5" x14ac:dyDescent="0.25">
      <c r="A35" s="42" t="e">
        <f>#REF!</f>
        <v>#REF!</v>
      </c>
      <c r="B35" s="43" t="e">
        <f>#REF!</f>
        <v>#REF!</v>
      </c>
      <c r="C35" s="44" t="s">
        <v>44</v>
      </c>
      <c r="D35" s="41" t="e">
        <f>IF(#REF!="G",#REF!,IF(#REF!="F",#REF!,"100"))</f>
        <v>#REF!</v>
      </c>
      <c r="E35" s="35" t="e">
        <f t="shared" si="1"/>
        <v>#REF!</v>
      </c>
    </row>
    <row r="36" spans="1:5" x14ac:dyDescent="0.25">
      <c r="A36" s="42" t="e">
        <f>#REF!</f>
        <v>#REF!</v>
      </c>
      <c r="B36" s="43" t="e">
        <f>#REF!</f>
        <v>#REF!</v>
      </c>
      <c r="C36" s="44" t="s">
        <v>44</v>
      </c>
      <c r="D36" s="41" t="e">
        <f>IF(#REF!="G",#REF!,IF(#REF!="F",#REF!,"100"))</f>
        <v>#REF!</v>
      </c>
      <c r="E36" s="35" t="e">
        <f t="shared" si="1"/>
        <v>#REF!</v>
      </c>
    </row>
    <row r="37" spans="1:5" x14ac:dyDescent="0.25">
      <c r="A37" s="42" t="e">
        <f>#REF!</f>
        <v>#REF!</v>
      </c>
      <c r="B37" s="43" t="e">
        <f>#REF!</f>
        <v>#REF!</v>
      </c>
      <c r="C37" s="44" t="s">
        <v>44</v>
      </c>
      <c r="D37" s="41" t="e">
        <f>IF(#REF!="G",#REF!,IF(#REF!="F",#REF!,"100"))</f>
        <v>#REF!</v>
      </c>
      <c r="E37" s="35" t="e">
        <f t="shared" si="1"/>
        <v>#REF!</v>
      </c>
    </row>
    <row r="38" spans="1:5" x14ac:dyDescent="0.25">
      <c r="A38" s="42" t="e">
        <f>#REF!</f>
        <v>#REF!</v>
      </c>
      <c r="B38" s="43" t="e">
        <f>#REF!</f>
        <v>#REF!</v>
      </c>
      <c r="C38" s="44" t="s">
        <v>44</v>
      </c>
      <c r="D38" s="41" t="e">
        <f>IF(#REF!="G",#REF!,IF(#REF!="F",#REF!,"100"))</f>
        <v>#REF!</v>
      </c>
      <c r="E38" s="35" t="e">
        <f t="shared" si="1"/>
        <v>#REF!</v>
      </c>
    </row>
    <row r="39" spans="1:5" x14ac:dyDescent="0.25">
      <c r="A39" s="42" t="e">
        <f>#REF!</f>
        <v>#REF!</v>
      </c>
      <c r="B39" s="43" t="e">
        <f>#REF!</f>
        <v>#REF!</v>
      </c>
      <c r="C39" s="44" t="s">
        <v>44</v>
      </c>
      <c r="D39" s="41" t="e">
        <f>IF(#REF!="G",#REF!,IF(#REF!="F",#REF!,"100"))</f>
        <v>#REF!</v>
      </c>
      <c r="E39" s="35" t="e">
        <f t="shared" si="1"/>
        <v>#REF!</v>
      </c>
    </row>
    <row r="40" spans="1:5" x14ac:dyDescent="0.25">
      <c r="A40" s="42" t="e">
        <f>#REF!</f>
        <v>#REF!</v>
      </c>
      <c r="B40" s="43" t="e">
        <f>#REF!</f>
        <v>#REF!</v>
      </c>
      <c r="C40" s="44" t="s">
        <v>44</v>
      </c>
      <c r="D40" s="41" t="e">
        <f>IF(#REF!="G",#REF!,IF(#REF!="F",#REF!,"100"))</f>
        <v>#REF!</v>
      </c>
      <c r="E40" s="35" t="e">
        <f t="shared" si="1"/>
        <v>#REF!</v>
      </c>
    </row>
    <row r="41" spans="1:5" x14ac:dyDescent="0.25">
      <c r="A41" s="42" t="e">
        <f>#REF!</f>
        <v>#REF!</v>
      </c>
      <c r="B41" s="43" t="e">
        <f>#REF!</f>
        <v>#REF!</v>
      </c>
      <c r="C41" s="44" t="s">
        <v>44</v>
      </c>
      <c r="D41" s="41" t="e">
        <f>IF(#REF!="G",#REF!,IF(#REF!="F",#REF!,"100"))</f>
        <v>#REF!</v>
      </c>
      <c r="E41" s="35" t="e">
        <f t="shared" si="1"/>
        <v>#REF!</v>
      </c>
    </row>
    <row r="42" spans="1:5" x14ac:dyDescent="0.25">
      <c r="A42" s="42" t="e">
        <f>#REF!</f>
        <v>#REF!</v>
      </c>
      <c r="B42" s="43" t="e">
        <f>#REF!</f>
        <v>#REF!</v>
      </c>
      <c r="C42" s="41" t="s">
        <v>43</v>
      </c>
      <c r="D42" s="41" t="e">
        <f>IF(#REF!="G",#REF!,IF(#REF!="F",#REF!,"100"))</f>
        <v>#REF!</v>
      </c>
      <c r="E42" s="35" t="e">
        <f t="shared" si="1"/>
        <v>#REF!</v>
      </c>
    </row>
    <row r="43" spans="1:5" x14ac:dyDescent="0.25">
      <c r="A43" s="42" t="e">
        <f>#REF!</f>
        <v>#REF!</v>
      </c>
      <c r="B43" s="43" t="e">
        <f>#REF!</f>
        <v>#REF!</v>
      </c>
      <c r="C43" s="41" t="s">
        <v>43</v>
      </c>
      <c r="D43" s="41" t="e">
        <f>IF(#REF!="G",#REF!,IF(#REF!="F",#REF!,"100"))</f>
        <v>#REF!</v>
      </c>
      <c r="E43" s="35" t="e">
        <f t="shared" si="1"/>
        <v>#REF!</v>
      </c>
    </row>
    <row r="44" spans="1:5" x14ac:dyDescent="0.25">
      <c r="A44" s="42" t="e">
        <f>#REF!</f>
        <v>#REF!</v>
      </c>
      <c r="B44" s="43" t="e">
        <f>#REF!</f>
        <v>#REF!</v>
      </c>
      <c r="C44" s="41" t="s">
        <v>43</v>
      </c>
      <c r="D44" s="41" t="e">
        <f>IF(#REF!="G",#REF!,IF(#REF!="F",#REF!,"100"))</f>
        <v>#REF!</v>
      </c>
      <c r="E44" s="35" t="e">
        <f t="shared" si="1"/>
        <v>#REF!</v>
      </c>
    </row>
    <row r="45" spans="1:5" x14ac:dyDescent="0.25">
      <c r="A45" s="42" t="e">
        <f>#REF!</f>
        <v>#REF!</v>
      </c>
      <c r="B45" s="43" t="e">
        <f>#REF!</f>
        <v>#REF!</v>
      </c>
      <c r="C45" s="41" t="s">
        <v>43</v>
      </c>
      <c r="D45" s="41" t="e">
        <f>IF(#REF!="G",#REF!,IF(#REF!="F",#REF!,"100"))</f>
        <v>#REF!</v>
      </c>
      <c r="E45" s="35" t="e">
        <f t="shared" si="1"/>
        <v>#REF!</v>
      </c>
    </row>
    <row r="46" spans="1:5" x14ac:dyDescent="0.25">
      <c r="A46" s="42" t="e">
        <f>#REF!</f>
        <v>#REF!</v>
      </c>
      <c r="B46" s="43" t="e">
        <f>#REF!</f>
        <v>#REF!</v>
      </c>
      <c r="C46" s="41" t="s">
        <v>43</v>
      </c>
      <c r="D46" s="41" t="e">
        <f>IF(#REF!="G",#REF!,IF(#REF!="F",#REF!,"100"))</f>
        <v>#REF!</v>
      </c>
      <c r="E46" s="35" t="e">
        <f t="shared" si="1"/>
        <v>#REF!</v>
      </c>
    </row>
    <row r="47" spans="1:5" x14ac:dyDescent="0.25">
      <c r="A47" s="42" t="e">
        <f>#REF!</f>
        <v>#REF!</v>
      </c>
      <c r="B47" s="43" t="e">
        <f>#REF!</f>
        <v>#REF!</v>
      </c>
      <c r="C47" s="41" t="s">
        <v>43</v>
      </c>
      <c r="D47" s="41" t="e">
        <f>IF(#REF!="G",#REF!,IF(#REF!="F",#REF!,"100"))</f>
        <v>#REF!</v>
      </c>
      <c r="E47" s="35" t="e">
        <f t="shared" si="1"/>
        <v>#REF!</v>
      </c>
    </row>
    <row r="48" spans="1:5" x14ac:dyDescent="0.25">
      <c r="A48" s="42" t="e">
        <f>#REF!</f>
        <v>#REF!</v>
      </c>
      <c r="B48" s="43" t="e">
        <f>#REF!</f>
        <v>#REF!</v>
      </c>
      <c r="C48" s="41" t="s">
        <v>43</v>
      </c>
      <c r="D48" s="41" t="e">
        <f>IF(#REF!="G",#REF!,IF(#REF!="F",#REF!,"100"))</f>
        <v>#REF!</v>
      </c>
      <c r="E48" s="35" t="e">
        <f t="shared" si="1"/>
        <v>#REF!</v>
      </c>
    </row>
    <row r="49" spans="1:5" x14ac:dyDescent="0.25">
      <c r="A49" s="42" t="e">
        <f>#REF!</f>
        <v>#REF!</v>
      </c>
      <c r="B49" s="43" t="e">
        <f>#REF!</f>
        <v>#REF!</v>
      </c>
      <c r="C49" s="41" t="s">
        <v>43</v>
      </c>
      <c r="D49" s="41" t="e">
        <f>IF(#REF!="G",#REF!,IF(#REF!="F",#REF!,"100"))</f>
        <v>#REF!</v>
      </c>
      <c r="E49" s="35" t="e">
        <f t="shared" si="1"/>
        <v>#REF!</v>
      </c>
    </row>
    <row r="50" spans="1:5" x14ac:dyDescent="0.25">
      <c r="A50" s="42" t="e">
        <f>#REF!</f>
        <v>#REF!</v>
      </c>
      <c r="B50" s="43" t="e">
        <f>#REF!</f>
        <v>#REF!</v>
      </c>
      <c r="C50" s="41" t="s">
        <v>43</v>
      </c>
      <c r="D50" s="41" t="e">
        <f>IF(#REF!="G",#REF!,IF(#REF!="F",#REF!,"100"))</f>
        <v>#REF!</v>
      </c>
      <c r="E50" s="35" t="e">
        <f t="shared" si="1"/>
        <v>#REF!</v>
      </c>
    </row>
    <row r="51" spans="1:5" x14ac:dyDescent="0.25">
      <c r="A51" s="42" t="e">
        <f>#REF!</f>
        <v>#REF!</v>
      </c>
      <c r="B51" s="43" t="e">
        <f>#REF!</f>
        <v>#REF!</v>
      </c>
      <c r="C51" s="41" t="s">
        <v>43</v>
      </c>
      <c r="D51" s="41" t="e">
        <f>IF(#REF!="G",#REF!,IF(#REF!="F",#REF!,"100"))</f>
        <v>#REF!</v>
      </c>
      <c r="E51" s="35" t="e">
        <f t="shared" si="1"/>
        <v>#REF!</v>
      </c>
    </row>
    <row r="52" spans="1:5" x14ac:dyDescent="0.25">
      <c r="A52" s="42" t="e">
        <f>#REF!</f>
        <v>#REF!</v>
      </c>
      <c r="B52" s="43" t="e">
        <f>#REF!</f>
        <v>#REF!</v>
      </c>
      <c r="C52" s="41" t="s">
        <v>43</v>
      </c>
      <c r="D52" s="41" t="e">
        <f>IF(#REF!="G",#REF!,IF(#REF!="F",#REF!,"100"))</f>
        <v>#REF!</v>
      </c>
      <c r="E52" s="35" t="e">
        <f t="shared" si="1"/>
        <v>#REF!</v>
      </c>
    </row>
    <row r="53" spans="1:5" x14ac:dyDescent="0.25">
      <c r="A53" s="42" t="e">
        <f>#REF!</f>
        <v>#REF!</v>
      </c>
      <c r="B53" s="43" t="e">
        <f>#REF!</f>
        <v>#REF!</v>
      </c>
      <c r="C53" s="41" t="s">
        <v>43</v>
      </c>
      <c r="D53" s="41" t="e">
        <f>IF(#REF!="G",#REF!,IF(#REF!="F",#REF!,"100"))</f>
        <v>#REF!</v>
      </c>
      <c r="E53" s="35" t="e">
        <f t="shared" si="1"/>
        <v>#REF!</v>
      </c>
    </row>
    <row r="54" spans="1:5" x14ac:dyDescent="0.25">
      <c r="A54" s="42" t="e">
        <f>#REF!</f>
        <v>#REF!</v>
      </c>
      <c r="B54" s="43" t="e">
        <f>#REF!</f>
        <v>#REF!</v>
      </c>
      <c r="C54" s="41" t="s">
        <v>43</v>
      </c>
      <c r="D54" s="41" t="e">
        <f>IF(#REF!="G",#REF!,IF(#REF!="F",#REF!,"100"))</f>
        <v>#REF!</v>
      </c>
      <c r="E54" s="35" t="e">
        <f t="shared" si="1"/>
        <v>#REF!</v>
      </c>
    </row>
    <row r="55" spans="1:5" x14ac:dyDescent="0.25">
      <c r="A55" s="42" t="e">
        <f>#REF!</f>
        <v>#REF!</v>
      </c>
      <c r="B55" s="43" t="e">
        <f>#REF!</f>
        <v>#REF!</v>
      </c>
      <c r="C55" s="41" t="s">
        <v>43</v>
      </c>
      <c r="D55" s="41" t="e">
        <f>IF(#REF!="G",#REF!,IF(#REF!="F",#REF!,"100"))</f>
        <v>#REF!</v>
      </c>
      <c r="E55" s="35" t="e">
        <f t="shared" si="1"/>
        <v>#REF!</v>
      </c>
    </row>
    <row r="56" spans="1:5" x14ac:dyDescent="0.25">
      <c r="A56" s="42" t="e">
        <f>#REF!</f>
        <v>#REF!</v>
      </c>
      <c r="B56" s="43" t="e">
        <f>#REF!</f>
        <v>#REF!</v>
      </c>
      <c r="C56" s="41" t="s">
        <v>43</v>
      </c>
      <c r="D56" s="41" t="e">
        <f>IF(#REF!="G",#REF!,IF(#REF!="F",#REF!,"100"))</f>
        <v>#REF!</v>
      </c>
      <c r="E56" s="35" t="e">
        <f t="shared" si="1"/>
        <v>#REF!</v>
      </c>
    </row>
    <row r="57" spans="1:5" x14ac:dyDescent="0.25">
      <c r="A57" s="42" t="e">
        <f>#REF!</f>
        <v>#REF!</v>
      </c>
      <c r="B57" s="43" t="e">
        <f>#REF!</f>
        <v>#REF!</v>
      </c>
      <c r="C57" s="41" t="s">
        <v>43</v>
      </c>
      <c r="D57" s="41" t="e">
        <f>IF(#REF!="G",#REF!,IF(#REF!="F",#REF!,"100"))</f>
        <v>#REF!</v>
      </c>
      <c r="E57" s="35" t="e">
        <f t="shared" si="1"/>
        <v>#REF!</v>
      </c>
    </row>
    <row r="58" spans="1:5" x14ac:dyDescent="0.25">
      <c r="A58" s="42" t="e">
        <f>#REF!</f>
        <v>#REF!</v>
      </c>
      <c r="B58" s="43" t="e">
        <f>#REF!</f>
        <v>#REF!</v>
      </c>
      <c r="C58" s="41" t="s">
        <v>43</v>
      </c>
      <c r="D58" s="41" t="e">
        <f>IF(#REF!="G",#REF!,IF(#REF!="F",#REF!,"100"))</f>
        <v>#REF!</v>
      </c>
      <c r="E58" s="35" t="e">
        <f t="shared" si="1"/>
        <v>#REF!</v>
      </c>
    </row>
    <row r="59" spans="1:5" x14ac:dyDescent="0.25">
      <c r="A59" s="42" t="e">
        <f>#REF!</f>
        <v>#REF!</v>
      </c>
      <c r="B59" s="43" t="e">
        <f>#REF!</f>
        <v>#REF!</v>
      </c>
      <c r="C59" s="41" t="s">
        <v>43</v>
      </c>
      <c r="D59" s="41" t="e">
        <f>IF(#REF!="G",#REF!,IF(#REF!="F",#REF!,"100"))</f>
        <v>#REF!</v>
      </c>
      <c r="E59" s="35" t="e">
        <f t="shared" si="1"/>
        <v>#REF!</v>
      </c>
    </row>
    <row r="60" spans="1:5" x14ac:dyDescent="0.25">
      <c r="A60" s="42" t="e">
        <f>#REF!</f>
        <v>#REF!</v>
      </c>
      <c r="B60" s="43" t="e">
        <f>#REF!</f>
        <v>#REF!</v>
      </c>
      <c r="C60" s="41" t="s">
        <v>43</v>
      </c>
      <c r="D60" s="41" t="e">
        <f>IF(#REF!="G",#REF!,IF(#REF!="F",#REF!,"100"))</f>
        <v>#REF!</v>
      </c>
      <c r="E60" s="35" t="e">
        <f t="shared" si="1"/>
        <v>#REF!</v>
      </c>
    </row>
    <row r="61" spans="1:5" x14ac:dyDescent="0.25">
      <c r="A61" s="42" t="e">
        <f>#REF!</f>
        <v>#REF!</v>
      </c>
      <c r="B61" s="43" t="e">
        <f>#REF!</f>
        <v>#REF!</v>
      </c>
      <c r="C61" s="41" t="s">
        <v>43</v>
      </c>
      <c r="D61" s="41" t="e">
        <f>IF(#REF!="G",#REF!,IF(#REF!="F",#REF!,"100"))</f>
        <v>#REF!</v>
      </c>
      <c r="E61" s="35" t="e">
        <f t="shared" si="1"/>
        <v>#REF!</v>
      </c>
    </row>
    <row r="62" spans="1:5" x14ac:dyDescent="0.25">
      <c r="A62" s="42" t="e">
        <f>#REF!</f>
        <v>#REF!</v>
      </c>
      <c r="B62" s="43" t="e">
        <f>#REF!</f>
        <v>#REF!</v>
      </c>
      <c r="C62" s="41" t="s">
        <v>43</v>
      </c>
      <c r="D62" s="41" t="e">
        <f>IF(#REF!="G",#REF!,IF(#REF!="F",#REF!,"100"))</f>
        <v>#REF!</v>
      </c>
      <c r="E62" s="35" t="e">
        <f t="shared" si="1"/>
        <v>#REF!</v>
      </c>
    </row>
    <row r="63" spans="1:5" x14ac:dyDescent="0.25">
      <c r="A63" s="42" t="e">
        <f>#REF!</f>
        <v>#REF!</v>
      </c>
      <c r="B63" s="43" t="e">
        <f>#REF!</f>
        <v>#REF!</v>
      </c>
      <c r="C63" s="41" t="s">
        <v>43</v>
      </c>
      <c r="D63" s="41" t="e">
        <f>IF(#REF!="G",#REF!,IF(#REF!="F",#REF!,"100"))</f>
        <v>#REF!</v>
      </c>
      <c r="E63" s="35" t="e">
        <f t="shared" si="1"/>
        <v>#REF!</v>
      </c>
    </row>
    <row r="64" spans="1:5" x14ac:dyDescent="0.25">
      <c r="A64" s="42" t="e">
        <f>#REF!</f>
        <v>#REF!</v>
      </c>
      <c r="B64" s="43" t="e">
        <f>#REF!</f>
        <v>#REF!</v>
      </c>
      <c r="C64" s="41" t="s">
        <v>43</v>
      </c>
      <c r="D64" s="41" t="e">
        <f>IF(#REF!="G",#REF!,IF(#REF!="F",#REF!,"100"))</f>
        <v>#REF!</v>
      </c>
      <c r="E64" s="35" t="e">
        <f t="shared" si="1"/>
        <v>#REF!</v>
      </c>
    </row>
    <row r="65" spans="1:5" x14ac:dyDescent="0.25">
      <c r="A65" s="42" t="e">
        <f>#REF!</f>
        <v>#REF!</v>
      </c>
      <c r="B65" s="43" t="e">
        <f>#REF!</f>
        <v>#REF!</v>
      </c>
      <c r="C65" s="41" t="s">
        <v>43</v>
      </c>
      <c r="D65" s="41" t="e">
        <f>IF(#REF!="G",#REF!,IF(#REF!="F",#REF!,"100"))</f>
        <v>#REF!</v>
      </c>
      <c r="E65" s="35" t="e">
        <f t="shared" si="1"/>
        <v>#REF!</v>
      </c>
    </row>
    <row r="66" spans="1:5" x14ac:dyDescent="0.25">
      <c r="A66" s="42" t="e">
        <f>#REF!</f>
        <v>#REF!</v>
      </c>
      <c r="B66" s="43" t="e">
        <f>#REF!</f>
        <v>#REF!</v>
      </c>
      <c r="C66" s="41" t="s">
        <v>43</v>
      </c>
      <c r="D66" s="41" t="e">
        <f>IF(#REF!="G",#REF!,IF(#REF!="F",#REF!,"100"))</f>
        <v>#REF!</v>
      </c>
      <c r="E66" s="35" t="e">
        <f t="shared" ref="E66:E97" si="2">IF(B66="G",(($H$1/D66)*7),IF(B66="F",(($H$2/D66)*7),"Disp"))</f>
        <v>#REF!</v>
      </c>
    </row>
    <row r="67" spans="1:5" x14ac:dyDescent="0.25">
      <c r="A67" s="42" t="e">
        <f>#REF!</f>
        <v>#REF!</v>
      </c>
      <c r="B67" s="43" t="e">
        <f>#REF!</f>
        <v>#REF!</v>
      </c>
      <c r="C67" s="41" t="s">
        <v>43</v>
      </c>
      <c r="D67" s="41" t="e">
        <f>IF(#REF!="G",#REF!,IF(#REF!="F",#REF!,"100"))</f>
        <v>#REF!</v>
      </c>
      <c r="E67" s="35" t="e">
        <f t="shared" si="2"/>
        <v>#REF!</v>
      </c>
    </row>
    <row r="68" spans="1:5" x14ac:dyDescent="0.25">
      <c r="A68" s="42" t="e">
        <f>#REF!</f>
        <v>#REF!</v>
      </c>
      <c r="B68" s="43" t="e">
        <f>#REF!</f>
        <v>#REF!</v>
      </c>
      <c r="C68" s="41" t="s">
        <v>43</v>
      </c>
      <c r="D68" s="41" t="e">
        <f>IF(#REF!="G",#REF!,IF(#REF!="F",#REF!,"100"))</f>
        <v>#REF!</v>
      </c>
      <c r="E68" s="35" t="e">
        <f t="shared" si="2"/>
        <v>#REF!</v>
      </c>
    </row>
    <row r="69" spans="1:5" x14ac:dyDescent="0.25">
      <c r="A69" s="42" t="e">
        <f>#REF!</f>
        <v>#REF!</v>
      </c>
      <c r="B69" s="43" t="e">
        <f>#REF!</f>
        <v>#REF!</v>
      </c>
      <c r="C69" s="41" t="s">
        <v>43</v>
      </c>
      <c r="D69" s="41" t="e">
        <f>IF(#REF!="G",#REF!,IF(#REF!="F",#REF!,"100"))</f>
        <v>#REF!</v>
      </c>
      <c r="E69" s="35" t="e">
        <f t="shared" si="2"/>
        <v>#REF!</v>
      </c>
    </row>
    <row r="70" spans="1:5" x14ac:dyDescent="0.25">
      <c r="A70" s="42" t="e">
        <f>#REF!</f>
        <v>#REF!</v>
      </c>
      <c r="B70" s="43" t="e">
        <f>#REF!</f>
        <v>#REF!</v>
      </c>
      <c r="C70" s="41" t="s">
        <v>43</v>
      </c>
      <c r="D70" s="41" t="e">
        <f>IF(#REF!="G",#REF!,IF(#REF!="F",#REF!,"100"))</f>
        <v>#REF!</v>
      </c>
      <c r="E70" s="35" t="e">
        <f t="shared" si="2"/>
        <v>#REF!</v>
      </c>
    </row>
    <row r="71" spans="1:5" x14ac:dyDescent="0.25">
      <c r="A71" s="42" t="e">
        <f>#REF!</f>
        <v>#REF!</v>
      </c>
      <c r="B71" s="43" t="e">
        <f>#REF!</f>
        <v>#REF!</v>
      </c>
      <c r="C71" s="41" t="s">
        <v>43</v>
      </c>
      <c r="D71" s="41" t="e">
        <f>IF(#REF!="G",#REF!,IF(#REF!="F",#REF!,"100"))</f>
        <v>#REF!</v>
      </c>
      <c r="E71" s="35" t="e">
        <f t="shared" si="2"/>
        <v>#REF!</v>
      </c>
    </row>
    <row r="72" spans="1:5" x14ac:dyDescent="0.25">
      <c r="A72" s="42" t="e">
        <f>#REF!</f>
        <v>#REF!</v>
      </c>
      <c r="B72" s="43" t="e">
        <f>#REF!</f>
        <v>#REF!</v>
      </c>
      <c r="C72" s="41" t="s">
        <v>43</v>
      </c>
      <c r="D72" s="41" t="e">
        <f>IF(#REF!="G",#REF!,IF(#REF!="F",#REF!,"100"))</f>
        <v>#REF!</v>
      </c>
      <c r="E72" s="35" t="e">
        <f t="shared" si="2"/>
        <v>#REF!</v>
      </c>
    </row>
    <row r="73" spans="1:5" x14ac:dyDescent="0.25">
      <c r="A73" s="42" t="e">
        <f>#REF!</f>
        <v>#REF!</v>
      </c>
      <c r="B73" s="43" t="e">
        <f>#REF!</f>
        <v>#REF!</v>
      </c>
      <c r="C73" s="41" t="s">
        <v>43</v>
      </c>
      <c r="D73" s="41" t="e">
        <f>IF(#REF!="G",#REF!,IF(#REF!="F",#REF!,"100"))</f>
        <v>#REF!</v>
      </c>
      <c r="E73" s="35" t="e">
        <f t="shared" si="2"/>
        <v>#REF!</v>
      </c>
    </row>
    <row r="74" spans="1:5" x14ac:dyDescent="0.25">
      <c r="A74" s="42" t="e">
        <f>#REF!</f>
        <v>#REF!</v>
      </c>
      <c r="B74" s="43" t="e">
        <f>#REF!</f>
        <v>#REF!</v>
      </c>
      <c r="C74" s="41" t="s">
        <v>43</v>
      </c>
      <c r="D74" s="41" t="e">
        <f>IF(#REF!="G",#REF!,IF(#REF!="F",#REF!,"100"))</f>
        <v>#REF!</v>
      </c>
      <c r="E74" s="35" t="e">
        <f t="shared" si="2"/>
        <v>#REF!</v>
      </c>
    </row>
    <row r="75" spans="1:5" x14ac:dyDescent="0.25">
      <c r="A75" s="42" t="e">
        <f>#REF!</f>
        <v>#REF!</v>
      </c>
      <c r="B75" s="43" t="e">
        <f>#REF!</f>
        <v>#REF!</v>
      </c>
      <c r="C75" s="41" t="s">
        <v>43</v>
      </c>
      <c r="D75" s="41" t="e">
        <f>IF(#REF!="G",#REF!,IF(#REF!="F",#REF!,"100"))</f>
        <v>#REF!</v>
      </c>
      <c r="E75" s="35" t="e">
        <f t="shared" si="2"/>
        <v>#REF!</v>
      </c>
    </row>
    <row r="76" spans="1:5" x14ac:dyDescent="0.25">
      <c r="A76" s="42" t="e">
        <f>#REF!</f>
        <v>#REF!</v>
      </c>
      <c r="B76" s="43" t="e">
        <f>#REF!</f>
        <v>#REF!</v>
      </c>
      <c r="C76" s="41" t="s">
        <v>43</v>
      </c>
      <c r="D76" s="41" t="e">
        <f>IF(#REF!="G",#REF!,IF(#REF!="F",#REF!,"100"))</f>
        <v>#REF!</v>
      </c>
      <c r="E76" s="35" t="e">
        <f t="shared" si="2"/>
        <v>#REF!</v>
      </c>
    </row>
    <row r="77" spans="1:5" x14ac:dyDescent="0.25">
      <c r="A77" s="42" t="e">
        <f>#REF!</f>
        <v>#REF!</v>
      </c>
      <c r="B77" s="43" t="e">
        <f>#REF!</f>
        <v>#REF!</v>
      </c>
      <c r="C77" s="41" t="s">
        <v>43</v>
      </c>
      <c r="D77" s="41" t="e">
        <f>IF(#REF!="G",#REF!,IF(#REF!="F",#REF!,"100"))</f>
        <v>#REF!</v>
      </c>
      <c r="E77" s="35" t="e">
        <f t="shared" si="2"/>
        <v>#REF!</v>
      </c>
    </row>
    <row r="78" spans="1:5" x14ac:dyDescent="0.25">
      <c r="A78" s="42" t="e">
        <f>#REF!</f>
        <v>#REF!</v>
      </c>
      <c r="B78" s="43" t="e">
        <f>#REF!</f>
        <v>#REF!</v>
      </c>
      <c r="C78" s="41" t="s">
        <v>43</v>
      </c>
      <c r="D78" s="41" t="e">
        <f>IF(#REF!="G",#REF!,IF(#REF!="F",#REF!,"100"))</f>
        <v>#REF!</v>
      </c>
      <c r="E78" s="35" t="e">
        <f t="shared" si="2"/>
        <v>#REF!</v>
      </c>
    </row>
    <row r="79" spans="1:5" x14ac:dyDescent="0.25">
      <c r="A79" s="42" t="e">
        <f>#REF!</f>
        <v>#REF!</v>
      </c>
      <c r="B79" s="43" t="e">
        <f>#REF!</f>
        <v>#REF!</v>
      </c>
      <c r="C79" s="41" t="s">
        <v>43</v>
      </c>
      <c r="D79" s="41" t="e">
        <f>IF(#REF!="G",#REF!,IF(#REF!="F",#REF!,"100"))</f>
        <v>#REF!</v>
      </c>
      <c r="E79" s="35" t="e">
        <f t="shared" si="2"/>
        <v>#REF!</v>
      </c>
    </row>
    <row r="80" spans="1:5" x14ac:dyDescent="0.25">
      <c r="A80" s="42" t="e">
        <f>#REF!</f>
        <v>#REF!</v>
      </c>
      <c r="B80" s="43" t="e">
        <f>#REF!</f>
        <v>#REF!</v>
      </c>
      <c r="C80" s="41" t="s">
        <v>43</v>
      </c>
      <c r="D80" s="41" t="e">
        <f>IF(#REF!="G",#REF!,IF(#REF!="F",#REF!,"100"))</f>
        <v>#REF!</v>
      </c>
      <c r="E80" s="35" t="e">
        <f t="shared" si="2"/>
        <v>#REF!</v>
      </c>
    </row>
    <row r="81" spans="1:5" x14ac:dyDescent="0.25">
      <c r="A81" s="42" t="e">
        <f>#REF!</f>
        <v>#REF!</v>
      </c>
      <c r="B81" s="43" t="e">
        <f>#REF!</f>
        <v>#REF!</v>
      </c>
      <c r="C81" s="41" t="s">
        <v>43</v>
      </c>
      <c r="D81" s="41" t="e">
        <f>IF(#REF!="G",#REF!,IF(#REF!="F",#REF!,"100"))</f>
        <v>#REF!</v>
      </c>
      <c r="E81" s="35" t="e">
        <f t="shared" si="2"/>
        <v>#REF!</v>
      </c>
    </row>
    <row r="82" spans="1:5" x14ac:dyDescent="0.25">
      <c r="A82" s="42">
        <f>'1SE1'!B7</f>
        <v>0</v>
      </c>
      <c r="B82" s="43" t="str">
        <f>'1SE1'!D7</f>
        <v>F</v>
      </c>
      <c r="C82" s="44" t="s">
        <v>58</v>
      </c>
      <c r="D82" s="41">
        <f>IF('1SE1'!D7="G",'1SE1'!AE7,IF('1SE1'!D7="F",'1SE1'!AF7,"100"))</f>
        <v>2.37</v>
      </c>
      <c r="E82" s="35">
        <f t="shared" si="2"/>
        <v>6.5274261603375523</v>
      </c>
    </row>
    <row r="83" spans="1:5" x14ac:dyDescent="0.25">
      <c r="A83" s="42">
        <f>'1SE1'!B8</f>
        <v>0</v>
      </c>
      <c r="B83" s="43" t="str">
        <f>'1SE1'!D8</f>
        <v>F</v>
      </c>
      <c r="C83" s="44" t="s">
        <v>58</v>
      </c>
      <c r="D83" s="41">
        <f>IF('1SE1'!D8="G",'1SE1'!AE8,IF('1SE1'!D8="F",'1SE1'!AF8,"100"))</f>
        <v>3.25</v>
      </c>
      <c r="E83" s="35">
        <f t="shared" si="2"/>
        <v>4.76</v>
      </c>
    </row>
    <row r="84" spans="1:5" x14ac:dyDescent="0.25">
      <c r="A84" s="42">
        <f>'1SE1'!B9</f>
        <v>0</v>
      </c>
      <c r="B84" s="43" t="str">
        <f>'1SE1'!D9</f>
        <v>F</v>
      </c>
      <c r="C84" s="44" t="s">
        <v>58</v>
      </c>
      <c r="D84" s="41">
        <f>IF('1SE1'!D9="G",'1SE1'!AE9,IF('1SE1'!D9="F",'1SE1'!AF9,"100"))</f>
        <v>3.16</v>
      </c>
      <c r="E84" s="35">
        <f t="shared" si="2"/>
        <v>4.8955696202531644</v>
      </c>
    </row>
    <row r="85" spans="1:5" x14ac:dyDescent="0.25">
      <c r="A85" s="42">
        <f>'1SE1'!B10</f>
        <v>0</v>
      </c>
      <c r="B85" s="43" t="str">
        <f>'1SE1'!D10</f>
        <v>F</v>
      </c>
      <c r="C85" s="44" t="s">
        <v>58</v>
      </c>
      <c r="D85" s="41">
        <f>IF('1SE1'!D10="G",'1SE1'!AE10,IF('1SE1'!D10="F",'1SE1'!AF10,"100"))</f>
        <v>2.35</v>
      </c>
      <c r="E85" s="35">
        <f t="shared" si="2"/>
        <v>6.5829787234042545</v>
      </c>
    </row>
    <row r="86" spans="1:5" x14ac:dyDescent="0.25">
      <c r="A86" s="42">
        <f>'1SE1'!B11</f>
        <v>0</v>
      </c>
      <c r="B86" s="43" t="str">
        <f>'1SE1'!D11</f>
        <v>G</v>
      </c>
      <c r="C86" s="44" t="s">
        <v>58</v>
      </c>
      <c r="D86" s="41">
        <f>IF('1SE1'!D11="G",'1SE1'!AE11,IF('1SE1'!D11="F",'1SE1'!AF11,"100"))</f>
        <v>2.37</v>
      </c>
      <c r="E86" s="35">
        <f t="shared" si="2"/>
        <v>6.5864978902953579</v>
      </c>
    </row>
    <row r="87" spans="1:5" x14ac:dyDescent="0.25">
      <c r="A87" s="42">
        <f>'1SE1'!B12</f>
        <v>0</v>
      </c>
      <c r="B87" s="43" t="str">
        <f>'1SE1'!D12</f>
        <v>F</v>
      </c>
      <c r="C87" s="44" t="s">
        <v>58</v>
      </c>
      <c r="D87" s="41">
        <f>IF('1SE1'!D12="G",'1SE1'!AE12,IF('1SE1'!D12="F",'1SE1'!AF12,"100"))</f>
        <v>4.07</v>
      </c>
      <c r="E87" s="35">
        <f t="shared" si="2"/>
        <v>3.8009828009828008</v>
      </c>
    </row>
    <row r="88" spans="1:5" x14ac:dyDescent="0.25">
      <c r="A88" s="42">
        <f>'1SE1'!B13</f>
        <v>0</v>
      </c>
      <c r="B88" s="43" t="str">
        <f>'1SE1'!D13</f>
        <v>G</v>
      </c>
      <c r="C88" s="44" t="s">
        <v>58</v>
      </c>
      <c r="D88" s="41">
        <f>IF('1SE1'!D13="G",'1SE1'!AE13,IF('1SE1'!D13="F",'1SE1'!AF13,"100"))</f>
        <v>3.57</v>
      </c>
      <c r="E88" s="35">
        <f t="shared" si="2"/>
        <v>4.3725490196078436</v>
      </c>
    </row>
    <row r="89" spans="1:5" x14ac:dyDescent="0.25">
      <c r="A89" s="42">
        <f>'1SE1'!B14</f>
        <v>0</v>
      </c>
      <c r="B89" s="43" t="str">
        <f>'1SE1'!D14</f>
        <v>G</v>
      </c>
      <c r="C89" s="44" t="s">
        <v>58</v>
      </c>
      <c r="D89" s="41">
        <f>IF('1SE1'!D14="G",'1SE1'!AE14,IF('1SE1'!D14="F",'1SE1'!AF14,"100"))</f>
        <v>3.55</v>
      </c>
      <c r="E89" s="35">
        <f t="shared" si="2"/>
        <v>4.3971830985915492</v>
      </c>
    </row>
    <row r="90" spans="1:5" x14ac:dyDescent="0.25">
      <c r="A90" s="42">
        <f>'1SE1'!B15</f>
        <v>0</v>
      </c>
      <c r="B90" s="43" t="str">
        <f>'1SE1'!D15</f>
        <v>F</v>
      </c>
      <c r="C90" s="44" t="s">
        <v>58</v>
      </c>
      <c r="D90" s="41">
        <f>IF('1SE1'!D15="G",'1SE1'!AE15,IF('1SE1'!D15="F",'1SE1'!AF15,"100"))</f>
        <v>2.37</v>
      </c>
      <c r="E90" s="35">
        <f t="shared" si="2"/>
        <v>6.5274261603375523</v>
      </c>
    </row>
    <row r="91" spans="1:5" x14ac:dyDescent="0.25">
      <c r="A91" s="42">
        <f>'1SE1'!B16</f>
        <v>0</v>
      </c>
      <c r="B91" s="43" t="str">
        <f>'1SE1'!D16</f>
        <v>G</v>
      </c>
      <c r="C91" s="44" t="s">
        <v>58</v>
      </c>
      <c r="D91" s="41">
        <f>IF('1SE1'!D16="G",'1SE1'!AE16,IF('1SE1'!D16="F",'1SE1'!AF16,"100"))</f>
        <v>2.41</v>
      </c>
      <c r="E91" s="35">
        <f t="shared" si="2"/>
        <v>6.4771784232365137</v>
      </c>
    </row>
    <row r="92" spans="1:5" x14ac:dyDescent="0.25">
      <c r="A92" s="42">
        <f>'1SE1'!B17</f>
        <v>0</v>
      </c>
      <c r="B92" s="43" t="str">
        <f>'1SE1'!D17</f>
        <v>G</v>
      </c>
      <c r="C92" s="44" t="s">
        <v>58</v>
      </c>
      <c r="D92" s="41">
        <f>IF('1SE1'!D17="G",'1SE1'!AE17,IF('1SE1'!D17="F",'1SE1'!AF17,"100"))</f>
        <v>2.23</v>
      </c>
      <c r="E92" s="35">
        <f t="shared" si="2"/>
        <v>7</v>
      </c>
    </row>
    <row r="93" spans="1:5" x14ac:dyDescent="0.25">
      <c r="A93" s="42">
        <f>'1SE1'!B18</f>
        <v>0</v>
      </c>
      <c r="B93" s="43" t="str">
        <f>'1SE1'!D18</f>
        <v>G</v>
      </c>
      <c r="C93" s="44" t="s">
        <v>58</v>
      </c>
      <c r="D93" s="41">
        <f>IF('1SE1'!D18="G",'1SE1'!AE18,IF('1SE1'!D18="F",'1SE1'!AF18,"100"))</f>
        <v>4.32</v>
      </c>
      <c r="E93" s="35">
        <f t="shared" si="2"/>
        <v>3.613425925925926</v>
      </c>
    </row>
    <row r="94" spans="1:5" x14ac:dyDescent="0.25">
      <c r="A94" s="42">
        <f>'1SE1'!B19</f>
        <v>0</v>
      </c>
      <c r="B94" s="43" t="str">
        <f>'1SE1'!D19</f>
        <v>F</v>
      </c>
      <c r="C94" s="44" t="s">
        <v>58</v>
      </c>
      <c r="D94" s="41">
        <f>IF('1SE1'!D19="G",'1SE1'!AE19,IF('1SE1'!D19="F",'1SE1'!AF19,"100"))</f>
        <v>2.2999999999999998</v>
      </c>
      <c r="E94" s="35">
        <f t="shared" si="2"/>
        <v>6.7260869565217387</v>
      </c>
    </row>
    <row r="95" spans="1:5" x14ac:dyDescent="0.25">
      <c r="A95" s="42">
        <f>'1SE1'!B20</f>
        <v>0</v>
      </c>
      <c r="B95" s="43" t="str">
        <f>'1SE1'!D20</f>
        <v>F</v>
      </c>
      <c r="C95" s="44" t="s">
        <v>58</v>
      </c>
      <c r="D95" s="41">
        <f>IF('1SE1'!D20="G",'1SE1'!AE20,IF('1SE1'!D20="F",'1SE1'!AF20,"100"))</f>
        <v>3.32</v>
      </c>
      <c r="E95" s="35">
        <f t="shared" si="2"/>
        <v>4.6596385542168681</v>
      </c>
    </row>
    <row r="96" spans="1:5" x14ac:dyDescent="0.25">
      <c r="A96" s="42">
        <f>'1SE1'!B21</f>
        <v>0</v>
      </c>
      <c r="B96" s="43" t="str">
        <f>'1SE1'!D21</f>
        <v>F</v>
      </c>
      <c r="C96" s="44" t="s">
        <v>58</v>
      </c>
      <c r="D96" s="41">
        <f>IF('1SE1'!D21="G",'1SE1'!AE21,IF('1SE1'!D21="F",'1SE1'!AF21,"100"))</f>
        <v>2.21</v>
      </c>
      <c r="E96" s="35">
        <f t="shared" si="2"/>
        <v>7</v>
      </c>
    </row>
    <row r="97" spans="1:5" x14ac:dyDescent="0.25">
      <c r="A97" s="42">
        <f>'1SE1'!B22</f>
        <v>0</v>
      </c>
      <c r="B97" s="43" t="str">
        <f>'1SE1'!D22</f>
        <v>G</v>
      </c>
      <c r="C97" s="44" t="s">
        <v>58</v>
      </c>
      <c r="D97" s="41">
        <f>IF('1SE1'!D22="G",'1SE1'!AE22,IF('1SE1'!D22="F",'1SE1'!AF22,"100"))</f>
        <v>4.0999999999999996</v>
      </c>
      <c r="E97" s="35">
        <f t="shared" si="2"/>
        <v>3.807317073170732</v>
      </c>
    </row>
    <row r="98" spans="1:5" x14ac:dyDescent="0.25">
      <c r="A98" s="42">
        <f>'1SE1'!B23</f>
        <v>0</v>
      </c>
      <c r="B98" s="43" t="str">
        <f>'1SE1'!D23</f>
        <v>G</v>
      </c>
      <c r="C98" s="44" t="s">
        <v>58</v>
      </c>
      <c r="D98" s="41">
        <f>IF('1SE1'!D23="G",'1SE1'!AE23,IF('1SE1'!D23="F",'1SE1'!AF23,"100"))</f>
        <v>10</v>
      </c>
      <c r="E98" s="35">
        <f t="shared" ref="E98:E129" si="3">IF(B98="G",(($H$1/D98)*7),IF(B98="F",(($H$2/D98)*7),"Disp"))</f>
        <v>1.5609999999999999</v>
      </c>
    </row>
    <row r="99" spans="1:5" x14ac:dyDescent="0.25">
      <c r="A99" s="42">
        <f>'1SE1'!B24</f>
        <v>0</v>
      </c>
      <c r="B99" s="43" t="str">
        <f>'1SE1'!D24</f>
        <v>F</v>
      </c>
      <c r="C99" s="44" t="s">
        <v>58</v>
      </c>
      <c r="D99" s="41">
        <f>IF('1SE1'!D24="G",'1SE1'!AE24,IF('1SE1'!D24="F",'1SE1'!AF24,"100"))</f>
        <v>3.58</v>
      </c>
      <c r="E99" s="35">
        <f t="shared" si="3"/>
        <v>4.3212290502793289</v>
      </c>
    </row>
    <row r="100" spans="1:5" x14ac:dyDescent="0.25">
      <c r="A100" s="42">
        <f>'1SE1'!B25</f>
        <v>0</v>
      </c>
      <c r="B100" s="43" t="str">
        <f>'1SE1'!D25</f>
        <v>F</v>
      </c>
      <c r="C100" s="44" t="s">
        <v>58</v>
      </c>
      <c r="D100" s="41">
        <f>IF('1SE1'!D25="G",'1SE1'!AE25,IF('1SE1'!D25="F",'1SE1'!AF25,"100"))</f>
        <v>2.4700000000000002</v>
      </c>
      <c r="E100" s="35">
        <f t="shared" si="3"/>
        <v>6.2631578947368416</v>
      </c>
    </row>
    <row r="101" spans="1:5" x14ac:dyDescent="0.25">
      <c r="A101" s="42">
        <f>'1SE1'!B26</f>
        <v>0</v>
      </c>
      <c r="B101" s="43" t="str">
        <f>'1SE1'!D26</f>
        <v>F</v>
      </c>
      <c r="C101" s="44" t="s">
        <v>58</v>
      </c>
      <c r="D101" s="41">
        <f>IF('1SE1'!D26="G",'1SE1'!AE26,IF('1SE1'!D26="F",'1SE1'!AF26,"100"))</f>
        <v>2.58</v>
      </c>
      <c r="E101" s="35">
        <f t="shared" si="3"/>
        <v>5.9961240310077519</v>
      </c>
    </row>
    <row r="102" spans="1:5" x14ac:dyDescent="0.25">
      <c r="A102" s="42">
        <f>'1SE1'!B27</f>
        <v>0</v>
      </c>
      <c r="B102" s="43" t="str">
        <f>'1SE1'!D27</f>
        <v>G</v>
      </c>
      <c r="C102" s="44" t="s">
        <v>58</v>
      </c>
      <c r="D102" s="41">
        <f>IF('1SE1'!D27="G",'1SE1'!AE27,IF('1SE1'!D27="F",'1SE1'!AF27,"100"))</f>
        <v>3.33</v>
      </c>
      <c r="E102" s="35">
        <f t="shared" si="3"/>
        <v>4.6876876876876876</v>
      </c>
    </row>
    <row r="103" spans="1:5" x14ac:dyDescent="0.25">
      <c r="A103" s="42">
        <f>'1SE1'!B28</f>
        <v>0</v>
      </c>
      <c r="B103" s="43" t="str">
        <f>'1SE1'!D28</f>
        <v>G</v>
      </c>
      <c r="C103" s="44" t="s">
        <v>58</v>
      </c>
      <c r="D103" s="41">
        <f>IF('1SE1'!D28="G",'1SE1'!AE28,IF('1SE1'!D28="F",'1SE1'!AF28,"100"))</f>
        <v>2.46</v>
      </c>
      <c r="E103" s="35">
        <f t="shared" si="3"/>
        <v>6.345528455284553</v>
      </c>
    </row>
    <row r="104" spans="1:5" x14ac:dyDescent="0.25">
      <c r="A104" s="42">
        <f>'1SE1'!B29</f>
        <v>0</v>
      </c>
      <c r="B104" s="43" t="str">
        <f>'1SE1'!D29</f>
        <v>F</v>
      </c>
      <c r="C104" s="44" t="s">
        <v>58</v>
      </c>
      <c r="D104" s="41">
        <f>IF('1SE1'!D29="G",'1SE1'!AE29,IF('1SE1'!D29="F",'1SE1'!AF29,"100"))</f>
        <v>2.57</v>
      </c>
      <c r="E104" s="35">
        <f t="shared" si="3"/>
        <v>6.0194552529182879</v>
      </c>
    </row>
    <row r="105" spans="1:5" x14ac:dyDescent="0.25">
      <c r="A105" s="42">
        <f>'1SE1'!B30</f>
        <v>0</v>
      </c>
      <c r="B105" s="43" t="str">
        <f>'1SE1'!D30</f>
        <v>F</v>
      </c>
      <c r="C105" s="44" t="s">
        <v>58</v>
      </c>
      <c r="D105" s="41">
        <f>IF('1SE1'!D30="G",'1SE1'!AE30,IF('1SE1'!D30="F",'1SE1'!AF30,"100"))</f>
        <v>3.05</v>
      </c>
      <c r="E105" s="35">
        <f t="shared" si="3"/>
        <v>5.0721311475409836</v>
      </c>
    </row>
    <row r="106" spans="1:5" x14ac:dyDescent="0.25">
      <c r="A106" s="42">
        <f>'1SE1'!B31</f>
        <v>0</v>
      </c>
      <c r="B106" s="43" t="str">
        <f>'1SE1'!D31</f>
        <v>F</v>
      </c>
      <c r="C106" s="44" t="s">
        <v>58</v>
      </c>
      <c r="D106" s="41">
        <f>IF('1SE1'!D31="G",'1SE1'!AE31,IF('1SE1'!D31="F",'1SE1'!AF31,"100"))</f>
        <v>2.39</v>
      </c>
      <c r="E106" s="35">
        <f t="shared" si="3"/>
        <v>6.4728033472803341</v>
      </c>
    </row>
    <row r="107" spans="1:5" x14ac:dyDescent="0.25">
      <c r="A107" s="42">
        <f>'1SE1'!B32</f>
        <v>0</v>
      </c>
      <c r="B107" s="43" t="str">
        <f>'1SE1'!D32</f>
        <v>F</v>
      </c>
      <c r="C107" s="44" t="s">
        <v>58</v>
      </c>
      <c r="D107" s="41">
        <f>IF('1SE1'!D32="G",'1SE1'!AE32,IF('1SE1'!D32="F",'1SE1'!AF32,"100"))</f>
        <v>3.45</v>
      </c>
      <c r="E107" s="35">
        <f t="shared" si="3"/>
        <v>4.4840579710144928</v>
      </c>
    </row>
    <row r="108" spans="1:5" x14ac:dyDescent="0.25">
      <c r="A108" s="42">
        <f>'1SE1'!B33</f>
        <v>0</v>
      </c>
      <c r="B108" s="43" t="str">
        <f>'1SE1'!D33</f>
        <v>F</v>
      </c>
      <c r="C108" s="44" t="s">
        <v>58</v>
      </c>
      <c r="D108" s="41">
        <f>IF('1SE1'!D33="G",'1SE1'!AE33,IF('1SE1'!D33="F",'1SE1'!AF33,"100"))</f>
        <v>3.35</v>
      </c>
      <c r="E108" s="35">
        <f t="shared" si="3"/>
        <v>4.6179104477611936</v>
      </c>
    </row>
    <row r="109" spans="1:5" x14ac:dyDescent="0.25">
      <c r="A109" s="42">
        <f>'1SE1'!B34</f>
        <v>0</v>
      </c>
      <c r="B109" s="43" t="str">
        <f>'1SE1'!D34</f>
        <v>F</v>
      </c>
      <c r="C109" s="44" t="s">
        <v>58</v>
      </c>
      <c r="D109" s="41">
        <f>IF('1SE1'!D34="G",'1SE1'!AE34,IF('1SE1'!D34="F",'1SE1'!AF34,"100"))</f>
        <v>3.32</v>
      </c>
      <c r="E109" s="35">
        <f t="shared" si="3"/>
        <v>4.6596385542168681</v>
      </c>
    </row>
    <row r="110" spans="1:5" x14ac:dyDescent="0.25">
      <c r="A110" s="42">
        <f>'1SE1'!B35</f>
        <v>0</v>
      </c>
      <c r="B110" s="43" t="str">
        <f>'1SE1'!D35</f>
        <v>G</v>
      </c>
      <c r="C110" s="44" t="s">
        <v>58</v>
      </c>
      <c r="D110" s="41">
        <f>IF('1SE1'!D35="G",'1SE1'!AE35,IF('1SE1'!D35="F",'1SE1'!AF35,"100"))</f>
        <v>3.33</v>
      </c>
      <c r="E110" s="35">
        <f t="shared" si="3"/>
        <v>4.6876876876876876</v>
      </c>
    </row>
    <row r="111" spans="1:5" x14ac:dyDescent="0.25">
      <c r="A111" s="42">
        <f>'1SE1'!B36</f>
        <v>0</v>
      </c>
      <c r="B111" s="43" t="str">
        <f>'1SE1'!D36</f>
        <v>F</v>
      </c>
      <c r="C111" s="44" t="s">
        <v>58</v>
      </c>
      <c r="D111" s="41">
        <f>IF('1SE1'!D36="G",'1SE1'!AE36,IF('1SE1'!D36="F",'1SE1'!AF36,"100"))</f>
        <v>3.31</v>
      </c>
      <c r="E111" s="35">
        <f t="shared" si="3"/>
        <v>4.6737160120845918</v>
      </c>
    </row>
    <row r="112" spans="1:5" x14ac:dyDescent="0.25">
      <c r="A112" s="42">
        <f>'1SE1'!B37</f>
        <v>0</v>
      </c>
      <c r="B112" s="43" t="str">
        <f>'1SE1'!D37</f>
        <v>G</v>
      </c>
      <c r="C112" s="44" t="s">
        <v>58</v>
      </c>
      <c r="D112" s="41">
        <f>IF('1SE1'!D37="G",'1SE1'!AE37,IF('1SE1'!D37="F",'1SE1'!AF37,"100"))</f>
        <v>2.38</v>
      </c>
      <c r="E112" s="35">
        <f t="shared" si="3"/>
        <v>6.5588235294117645</v>
      </c>
    </row>
    <row r="113" spans="1:5" x14ac:dyDescent="0.25">
      <c r="A113" s="42">
        <f>'1SE1'!B38</f>
        <v>0</v>
      </c>
      <c r="B113" s="43">
        <f>'1SE1'!D38</f>
        <v>0</v>
      </c>
      <c r="C113" s="44" t="s">
        <v>58</v>
      </c>
      <c r="D113" s="41" t="str">
        <f>IF('1SE1'!D38="G",'1SE1'!AE38,IF('1SE1'!D38="F",'1SE1'!AF38,"100"))</f>
        <v>100</v>
      </c>
      <c r="E113" s="35" t="str">
        <f t="shared" si="3"/>
        <v>Disp</v>
      </c>
    </row>
    <row r="114" spans="1:5" x14ac:dyDescent="0.25">
      <c r="A114" s="42">
        <f>'1SE1'!B39</f>
        <v>0</v>
      </c>
      <c r="B114" s="43">
        <f>'1SE1'!D39</f>
        <v>0</v>
      </c>
      <c r="C114" s="44" t="s">
        <v>58</v>
      </c>
      <c r="D114" s="41" t="str">
        <f>IF('1SE1'!D39="G",'1SE1'!AE39,IF('1SE1'!D39="F",'1SE1'!AF39,"100"))</f>
        <v>100</v>
      </c>
      <c r="E114" s="35" t="str">
        <f t="shared" si="3"/>
        <v>Disp</v>
      </c>
    </row>
    <row r="115" spans="1:5" x14ac:dyDescent="0.25">
      <c r="A115" s="42">
        <f>'1SE1'!B40</f>
        <v>0</v>
      </c>
      <c r="B115" s="43">
        <f>'1SE1'!D40</f>
        <v>0</v>
      </c>
      <c r="C115" s="44" t="s">
        <v>58</v>
      </c>
      <c r="D115" s="41" t="str">
        <f>IF('1SE1'!D40="G",'1SE1'!AE40,IF('1SE1'!D40="F",'1SE1'!AF40,"100"))</f>
        <v>100</v>
      </c>
      <c r="E115" s="35" t="str">
        <f t="shared" si="3"/>
        <v>Disp</v>
      </c>
    </row>
    <row r="116" spans="1:5" x14ac:dyDescent="0.25">
      <c r="A116" s="42">
        <f>'1SE1'!B41</f>
        <v>0</v>
      </c>
      <c r="B116" s="43">
        <f>'1SE1'!D41</f>
        <v>0</v>
      </c>
      <c r="C116" s="44" t="s">
        <v>58</v>
      </c>
      <c r="D116" s="41" t="str">
        <f>IF('1SE1'!D41="G",'1SE1'!AE41,IF('1SE1'!D41="F",'1SE1'!AF41,"100"))</f>
        <v>100</v>
      </c>
      <c r="E116" s="35" t="str">
        <f t="shared" si="3"/>
        <v>Disp</v>
      </c>
    </row>
    <row r="117" spans="1:5" x14ac:dyDescent="0.25">
      <c r="A117" s="42">
        <f>'1SE1'!B42</f>
        <v>0</v>
      </c>
      <c r="B117" s="43">
        <f>'1SE1'!D42</f>
        <v>0</v>
      </c>
      <c r="C117" s="44" t="s">
        <v>58</v>
      </c>
      <c r="D117" s="41" t="str">
        <f>IF('1SE1'!D42="G",'1SE1'!AE42,IF('1SE1'!D42="F",'1SE1'!AF42,"100"))</f>
        <v>100</v>
      </c>
      <c r="E117" s="35" t="str">
        <f t="shared" si="3"/>
        <v>Disp</v>
      </c>
    </row>
    <row r="118" spans="1:5" x14ac:dyDescent="0.25">
      <c r="A118" s="42">
        <f>'1SE1'!B43</f>
        <v>0</v>
      </c>
      <c r="B118" s="43">
        <f>'1SE1'!D43</f>
        <v>0</v>
      </c>
      <c r="C118" s="44" t="s">
        <v>58</v>
      </c>
      <c r="D118" s="41" t="str">
        <f>IF('1SE1'!D43="G",'1SE1'!AE43,IF('1SE1'!D43="F",'1SE1'!AF43,"100"))</f>
        <v>100</v>
      </c>
      <c r="E118" s="35" t="str">
        <f t="shared" si="3"/>
        <v>Disp</v>
      </c>
    </row>
    <row r="119" spans="1:5" x14ac:dyDescent="0.25">
      <c r="A119" s="42">
        <f>'1SE1'!B44</f>
        <v>0</v>
      </c>
      <c r="B119" s="43">
        <f>'1SE1'!D44</f>
        <v>0</v>
      </c>
      <c r="C119" s="44" t="s">
        <v>58</v>
      </c>
      <c r="D119" s="41" t="str">
        <f>IF('1SE1'!D44="G",'1SE1'!AE44,IF('1SE1'!D44="F",'1SE1'!AF44,"100"))</f>
        <v>100</v>
      </c>
      <c r="E119" s="35" t="str">
        <f t="shared" si="3"/>
        <v>Disp</v>
      </c>
    </row>
    <row r="120" spans="1:5" x14ac:dyDescent="0.25">
      <c r="A120" s="42">
        <f>'1SE1'!B45</f>
        <v>0</v>
      </c>
      <c r="B120" s="43">
        <f>'1SE1'!D45</f>
        <v>0</v>
      </c>
      <c r="C120" s="44" t="s">
        <v>58</v>
      </c>
      <c r="D120" s="41" t="str">
        <f>IF('1SE1'!D45="G",'1SE1'!AE45,IF('1SE1'!D45="F",'1SE1'!AF45,"100"))</f>
        <v>100</v>
      </c>
      <c r="E120" s="35" t="str">
        <f t="shared" si="3"/>
        <v>Disp</v>
      </c>
    </row>
    <row r="121" spans="1:5" x14ac:dyDescent="0.25">
      <c r="A121" s="42">
        <f>'1SE1'!B46</f>
        <v>0</v>
      </c>
      <c r="B121" s="43">
        <f>'1SE1'!D46</f>
        <v>0</v>
      </c>
      <c r="C121" s="44" t="s">
        <v>58</v>
      </c>
      <c r="D121" s="41" t="str">
        <f>IF('1SE1'!D46="G",'1SE1'!AE46,IF('1SE1'!D46="F",'1SE1'!AF46,"100"))</f>
        <v>100</v>
      </c>
      <c r="E121" s="35" t="str">
        <f t="shared" si="3"/>
        <v>Disp</v>
      </c>
    </row>
    <row r="122" spans="1:5" x14ac:dyDescent="0.25">
      <c r="A122" s="42" t="e">
        <f>#REF!</f>
        <v>#REF!</v>
      </c>
      <c r="B122" s="43" t="e">
        <f>#REF!</f>
        <v>#REF!</v>
      </c>
      <c r="C122" s="44" t="s">
        <v>59</v>
      </c>
      <c r="D122" s="41" t="e">
        <f>IF(#REF!="G",#REF!,IF(#REF!="F",#REF!,"100"))</f>
        <v>#REF!</v>
      </c>
      <c r="E122" s="35" t="e">
        <f t="shared" si="3"/>
        <v>#REF!</v>
      </c>
    </row>
    <row r="123" spans="1:5" x14ac:dyDescent="0.25">
      <c r="A123" s="42" t="e">
        <f>#REF!</f>
        <v>#REF!</v>
      </c>
      <c r="B123" s="43" t="e">
        <f>#REF!</f>
        <v>#REF!</v>
      </c>
      <c r="C123" s="44" t="s">
        <v>59</v>
      </c>
      <c r="D123" s="41" t="e">
        <f>IF(#REF!="G",#REF!,IF(#REF!="F",#REF!,"100"))</f>
        <v>#REF!</v>
      </c>
      <c r="E123" s="35" t="e">
        <f t="shared" si="3"/>
        <v>#REF!</v>
      </c>
    </row>
    <row r="124" spans="1:5" x14ac:dyDescent="0.25">
      <c r="A124" s="42" t="e">
        <f>#REF!</f>
        <v>#REF!</v>
      </c>
      <c r="B124" s="43" t="e">
        <f>#REF!</f>
        <v>#REF!</v>
      </c>
      <c r="C124" s="44" t="s">
        <v>59</v>
      </c>
      <c r="D124" s="41" t="e">
        <f>IF(#REF!="G",#REF!,IF(#REF!="F",#REF!,"100"))</f>
        <v>#REF!</v>
      </c>
      <c r="E124" s="35" t="e">
        <f t="shared" si="3"/>
        <v>#REF!</v>
      </c>
    </row>
    <row r="125" spans="1:5" x14ac:dyDescent="0.25">
      <c r="A125" s="42" t="e">
        <f>#REF!</f>
        <v>#REF!</v>
      </c>
      <c r="B125" s="43" t="e">
        <f>#REF!</f>
        <v>#REF!</v>
      </c>
      <c r="C125" s="44" t="s">
        <v>59</v>
      </c>
      <c r="D125" s="41" t="e">
        <f>IF(#REF!="G",#REF!,IF(#REF!="F",#REF!,"100"))</f>
        <v>#REF!</v>
      </c>
      <c r="E125" s="35" t="e">
        <f t="shared" si="3"/>
        <v>#REF!</v>
      </c>
    </row>
    <row r="126" spans="1:5" x14ac:dyDescent="0.25">
      <c r="A126" s="42" t="e">
        <f>#REF!</f>
        <v>#REF!</v>
      </c>
      <c r="B126" s="43" t="e">
        <f>#REF!</f>
        <v>#REF!</v>
      </c>
      <c r="C126" s="44" t="s">
        <v>59</v>
      </c>
      <c r="D126" s="41" t="e">
        <f>IF(#REF!="G",#REF!,IF(#REF!="F",#REF!,"100"))</f>
        <v>#REF!</v>
      </c>
      <c r="E126" s="35" t="e">
        <f t="shared" si="3"/>
        <v>#REF!</v>
      </c>
    </row>
    <row r="127" spans="1:5" x14ac:dyDescent="0.25">
      <c r="A127" s="42" t="e">
        <f>#REF!</f>
        <v>#REF!</v>
      </c>
      <c r="B127" s="43" t="e">
        <f>#REF!</f>
        <v>#REF!</v>
      </c>
      <c r="C127" s="44" t="s">
        <v>59</v>
      </c>
      <c r="D127" s="41" t="e">
        <f>IF(#REF!="G",#REF!,IF(#REF!="F",#REF!,"100"))</f>
        <v>#REF!</v>
      </c>
      <c r="E127" s="35" t="e">
        <f t="shared" si="3"/>
        <v>#REF!</v>
      </c>
    </row>
    <row r="128" spans="1:5" x14ac:dyDescent="0.25">
      <c r="A128" s="42" t="e">
        <f>#REF!</f>
        <v>#REF!</v>
      </c>
      <c r="B128" s="43" t="e">
        <f>#REF!</f>
        <v>#REF!</v>
      </c>
      <c r="C128" s="44" t="s">
        <v>59</v>
      </c>
      <c r="D128" s="41" t="e">
        <f>IF(#REF!="G",#REF!,IF(#REF!="F",#REF!,"100"))</f>
        <v>#REF!</v>
      </c>
      <c r="E128" s="35" t="e">
        <f t="shared" si="3"/>
        <v>#REF!</v>
      </c>
    </row>
    <row r="129" spans="1:5" x14ac:dyDescent="0.25">
      <c r="A129" s="42" t="e">
        <f>#REF!</f>
        <v>#REF!</v>
      </c>
      <c r="B129" s="43" t="e">
        <f>#REF!</f>
        <v>#REF!</v>
      </c>
      <c r="C129" s="44" t="s">
        <v>59</v>
      </c>
      <c r="D129" s="41" t="e">
        <f>IF(#REF!="G",#REF!,IF(#REF!="F",#REF!,"100"))</f>
        <v>#REF!</v>
      </c>
      <c r="E129" s="35" t="e">
        <f t="shared" si="3"/>
        <v>#REF!</v>
      </c>
    </row>
    <row r="130" spans="1:5" x14ac:dyDescent="0.25">
      <c r="A130" s="42" t="e">
        <f>#REF!</f>
        <v>#REF!</v>
      </c>
      <c r="B130" s="43" t="e">
        <f>#REF!</f>
        <v>#REF!</v>
      </c>
      <c r="C130" s="44" t="s">
        <v>59</v>
      </c>
      <c r="D130" s="41" t="e">
        <f>IF(#REF!="G",#REF!,IF(#REF!="F",#REF!,"100"))</f>
        <v>#REF!</v>
      </c>
      <c r="E130" s="35" t="e">
        <f t="shared" ref="E130:E161" si="4">IF(B130="G",(($H$1/D130)*7),IF(B130="F",(($H$2/D130)*7),"Disp"))</f>
        <v>#REF!</v>
      </c>
    </row>
    <row r="131" spans="1:5" x14ac:dyDescent="0.25">
      <c r="A131" s="42" t="e">
        <f>#REF!</f>
        <v>#REF!</v>
      </c>
      <c r="B131" s="43" t="e">
        <f>#REF!</f>
        <v>#REF!</v>
      </c>
      <c r="C131" s="44" t="s">
        <v>59</v>
      </c>
      <c r="D131" s="41" t="e">
        <f>IF(#REF!="G",#REF!,IF(#REF!="F",#REF!,"100"))</f>
        <v>#REF!</v>
      </c>
      <c r="E131" s="35" t="e">
        <f t="shared" si="4"/>
        <v>#REF!</v>
      </c>
    </row>
    <row r="132" spans="1:5" x14ac:dyDescent="0.25">
      <c r="A132" s="42" t="e">
        <f>#REF!</f>
        <v>#REF!</v>
      </c>
      <c r="B132" s="43" t="e">
        <f>#REF!</f>
        <v>#REF!</v>
      </c>
      <c r="C132" s="44" t="s">
        <v>59</v>
      </c>
      <c r="D132" s="41" t="e">
        <f>IF(#REF!="G",#REF!,IF(#REF!="F",#REF!,"100"))</f>
        <v>#REF!</v>
      </c>
      <c r="E132" s="35" t="e">
        <f t="shared" si="4"/>
        <v>#REF!</v>
      </c>
    </row>
    <row r="133" spans="1:5" x14ac:dyDescent="0.25">
      <c r="A133" s="42" t="e">
        <f>#REF!</f>
        <v>#REF!</v>
      </c>
      <c r="B133" s="43" t="e">
        <f>#REF!</f>
        <v>#REF!</v>
      </c>
      <c r="C133" s="44" t="s">
        <v>59</v>
      </c>
      <c r="D133" s="41" t="e">
        <f>IF(#REF!="G",#REF!,IF(#REF!="F",#REF!,"100"))</f>
        <v>#REF!</v>
      </c>
      <c r="E133" s="35" t="e">
        <f t="shared" si="4"/>
        <v>#REF!</v>
      </c>
    </row>
    <row r="134" spans="1:5" x14ac:dyDescent="0.25">
      <c r="A134" s="42" t="e">
        <f>#REF!</f>
        <v>#REF!</v>
      </c>
      <c r="B134" s="43" t="e">
        <f>#REF!</f>
        <v>#REF!</v>
      </c>
      <c r="C134" s="44" t="s">
        <v>59</v>
      </c>
      <c r="D134" s="41" t="e">
        <f>IF(#REF!="G",#REF!,IF(#REF!="F",#REF!,"100"))</f>
        <v>#REF!</v>
      </c>
      <c r="E134" s="35" t="e">
        <f t="shared" si="4"/>
        <v>#REF!</v>
      </c>
    </row>
    <row r="135" spans="1:5" x14ac:dyDescent="0.25">
      <c r="A135" s="42" t="e">
        <f>#REF!</f>
        <v>#REF!</v>
      </c>
      <c r="B135" s="43" t="e">
        <f>#REF!</f>
        <v>#REF!</v>
      </c>
      <c r="C135" s="44" t="s">
        <v>59</v>
      </c>
      <c r="D135" s="41" t="e">
        <f>IF(#REF!="G",#REF!,IF(#REF!="F",#REF!,"100"))</f>
        <v>#REF!</v>
      </c>
      <c r="E135" s="35" t="e">
        <f t="shared" si="4"/>
        <v>#REF!</v>
      </c>
    </row>
    <row r="136" spans="1:5" x14ac:dyDescent="0.25">
      <c r="A136" s="42" t="e">
        <f>#REF!</f>
        <v>#REF!</v>
      </c>
      <c r="B136" s="43" t="e">
        <f>#REF!</f>
        <v>#REF!</v>
      </c>
      <c r="C136" s="44" t="s">
        <v>59</v>
      </c>
      <c r="D136" s="41" t="e">
        <f>IF(#REF!="G",#REF!,IF(#REF!="F",#REF!,"100"))</f>
        <v>#REF!</v>
      </c>
      <c r="E136" s="35" t="e">
        <f t="shared" si="4"/>
        <v>#REF!</v>
      </c>
    </row>
    <row r="137" spans="1:5" x14ac:dyDescent="0.25">
      <c r="A137" s="42" t="e">
        <f>#REF!</f>
        <v>#REF!</v>
      </c>
      <c r="B137" s="43" t="e">
        <f>#REF!</f>
        <v>#REF!</v>
      </c>
      <c r="C137" s="44" t="s">
        <v>59</v>
      </c>
      <c r="D137" s="41" t="e">
        <f>IF(#REF!="G",#REF!,IF(#REF!="F",#REF!,"100"))</f>
        <v>#REF!</v>
      </c>
      <c r="E137" s="35" t="e">
        <f t="shared" si="4"/>
        <v>#REF!</v>
      </c>
    </row>
    <row r="138" spans="1:5" x14ac:dyDescent="0.25">
      <c r="A138" s="42" t="e">
        <f>#REF!</f>
        <v>#REF!</v>
      </c>
      <c r="B138" s="43" t="e">
        <f>#REF!</f>
        <v>#REF!</v>
      </c>
      <c r="C138" s="44" t="s">
        <v>59</v>
      </c>
      <c r="D138" s="41" t="e">
        <f>IF(#REF!="G",#REF!,IF(#REF!="F",#REF!,"100"))</f>
        <v>#REF!</v>
      </c>
      <c r="E138" s="35" t="e">
        <f t="shared" si="4"/>
        <v>#REF!</v>
      </c>
    </row>
    <row r="139" spans="1:5" x14ac:dyDescent="0.25">
      <c r="A139" s="42" t="e">
        <f>#REF!</f>
        <v>#REF!</v>
      </c>
      <c r="B139" s="43" t="e">
        <f>#REF!</f>
        <v>#REF!</v>
      </c>
      <c r="C139" s="44" t="s">
        <v>59</v>
      </c>
      <c r="D139" s="41" t="e">
        <f>IF(#REF!="G",#REF!,IF(#REF!="F",#REF!,"100"))</f>
        <v>#REF!</v>
      </c>
      <c r="E139" s="35" t="e">
        <f t="shared" si="4"/>
        <v>#REF!</v>
      </c>
    </row>
    <row r="140" spans="1:5" x14ac:dyDescent="0.25">
      <c r="A140" s="42" t="e">
        <f>#REF!</f>
        <v>#REF!</v>
      </c>
      <c r="B140" s="43" t="e">
        <f>#REF!</f>
        <v>#REF!</v>
      </c>
      <c r="C140" s="44" t="s">
        <v>59</v>
      </c>
      <c r="D140" s="41" t="e">
        <f>IF(#REF!="G",#REF!,IF(#REF!="F",#REF!,"100"))</f>
        <v>#REF!</v>
      </c>
      <c r="E140" s="35" t="e">
        <f t="shared" si="4"/>
        <v>#REF!</v>
      </c>
    </row>
    <row r="141" spans="1:5" x14ac:dyDescent="0.25">
      <c r="A141" s="42" t="e">
        <f>#REF!</f>
        <v>#REF!</v>
      </c>
      <c r="B141" s="43" t="e">
        <f>#REF!</f>
        <v>#REF!</v>
      </c>
      <c r="C141" s="44" t="s">
        <v>59</v>
      </c>
      <c r="D141" s="41" t="e">
        <f>IF(#REF!="G",#REF!,IF(#REF!="F",#REF!,"100"))</f>
        <v>#REF!</v>
      </c>
      <c r="E141" s="35" t="e">
        <f t="shared" si="4"/>
        <v>#REF!</v>
      </c>
    </row>
    <row r="142" spans="1:5" x14ac:dyDescent="0.25">
      <c r="A142" s="42" t="e">
        <f>#REF!</f>
        <v>#REF!</v>
      </c>
      <c r="B142" s="43" t="e">
        <f>#REF!</f>
        <v>#REF!</v>
      </c>
      <c r="C142" s="44" t="s">
        <v>59</v>
      </c>
      <c r="D142" s="41" t="e">
        <f>IF(#REF!="G",#REF!,IF(#REF!="F",#REF!,"100"))</f>
        <v>#REF!</v>
      </c>
      <c r="E142" s="35" t="e">
        <f t="shared" si="4"/>
        <v>#REF!</v>
      </c>
    </row>
    <row r="143" spans="1:5" x14ac:dyDescent="0.25">
      <c r="A143" s="42" t="e">
        <f>#REF!</f>
        <v>#REF!</v>
      </c>
      <c r="B143" s="43" t="e">
        <f>#REF!</f>
        <v>#REF!</v>
      </c>
      <c r="C143" s="44" t="s">
        <v>59</v>
      </c>
      <c r="D143" s="41" t="e">
        <f>IF(#REF!="G",#REF!,IF(#REF!="F",#REF!,"100"))</f>
        <v>#REF!</v>
      </c>
      <c r="E143" s="35" t="e">
        <f t="shared" si="4"/>
        <v>#REF!</v>
      </c>
    </row>
    <row r="144" spans="1:5" x14ac:dyDescent="0.25">
      <c r="A144" s="42" t="e">
        <f>#REF!</f>
        <v>#REF!</v>
      </c>
      <c r="B144" s="43" t="e">
        <f>#REF!</f>
        <v>#REF!</v>
      </c>
      <c r="C144" s="44" t="s">
        <v>59</v>
      </c>
      <c r="D144" s="41" t="e">
        <f>IF(#REF!="G",#REF!,IF(#REF!="F",#REF!,"100"))</f>
        <v>#REF!</v>
      </c>
      <c r="E144" s="35" t="e">
        <f t="shared" si="4"/>
        <v>#REF!</v>
      </c>
    </row>
    <row r="145" spans="1:5" x14ac:dyDescent="0.25">
      <c r="A145" s="42" t="e">
        <f>#REF!</f>
        <v>#REF!</v>
      </c>
      <c r="B145" s="43" t="e">
        <f>#REF!</f>
        <v>#REF!</v>
      </c>
      <c r="C145" s="44" t="s">
        <v>59</v>
      </c>
      <c r="D145" s="41" t="e">
        <f>IF(#REF!="G",#REF!,IF(#REF!="F",#REF!,"100"))</f>
        <v>#REF!</v>
      </c>
      <c r="E145" s="35" t="e">
        <f t="shared" si="4"/>
        <v>#REF!</v>
      </c>
    </row>
    <row r="146" spans="1:5" x14ac:dyDescent="0.25">
      <c r="A146" s="42" t="e">
        <f>#REF!</f>
        <v>#REF!</v>
      </c>
      <c r="B146" s="43" t="e">
        <f>#REF!</f>
        <v>#REF!</v>
      </c>
      <c r="C146" s="44" t="s">
        <v>59</v>
      </c>
      <c r="D146" s="41" t="e">
        <f>IF(#REF!="G",#REF!,IF(#REF!="F",#REF!,"100"))</f>
        <v>#REF!</v>
      </c>
      <c r="E146" s="35" t="e">
        <f t="shared" si="4"/>
        <v>#REF!</v>
      </c>
    </row>
    <row r="147" spans="1:5" x14ac:dyDescent="0.25">
      <c r="A147" s="42" t="e">
        <f>#REF!</f>
        <v>#REF!</v>
      </c>
      <c r="B147" s="43" t="e">
        <f>#REF!</f>
        <v>#REF!</v>
      </c>
      <c r="C147" s="44" t="s">
        <v>59</v>
      </c>
      <c r="D147" s="41" t="e">
        <f>IF(#REF!="G",#REF!,IF(#REF!="F",#REF!,"100"))</f>
        <v>#REF!</v>
      </c>
      <c r="E147" s="35" t="e">
        <f t="shared" si="4"/>
        <v>#REF!</v>
      </c>
    </row>
    <row r="148" spans="1:5" x14ac:dyDescent="0.25">
      <c r="A148" s="42" t="e">
        <f>#REF!</f>
        <v>#REF!</v>
      </c>
      <c r="B148" s="43" t="e">
        <f>#REF!</f>
        <v>#REF!</v>
      </c>
      <c r="C148" s="44" t="s">
        <v>59</v>
      </c>
      <c r="D148" s="41" t="e">
        <f>IF(#REF!="G",#REF!,IF(#REF!="F",#REF!,"100"))</f>
        <v>#REF!</v>
      </c>
      <c r="E148" s="35" t="e">
        <f t="shared" si="4"/>
        <v>#REF!</v>
      </c>
    </row>
    <row r="149" spans="1:5" x14ac:dyDescent="0.25">
      <c r="A149" s="42" t="e">
        <f>#REF!</f>
        <v>#REF!</v>
      </c>
      <c r="B149" s="43" t="e">
        <f>#REF!</f>
        <v>#REF!</v>
      </c>
      <c r="C149" s="44" t="s">
        <v>59</v>
      </c>
      <c r="D149" s="41" t="e">
        <f>IF(#REF!="G",#REF!,IF(#REF!="F",#REF!,"100"))</f>
        <v>#REF!</v>
      </c>
      <c r="E149" s="35" t="e">
        <f t="shared" si="4"/>
        <v>#REF!</v>
      </c>
    </row>
    <row r="150" spans="1:5" x14ac:dyDescent="0.25">
      <c r="A150" s="42" t="e">
        <f>#REF!</f>
        <v>#REF!</v>
      </c>
      <c r="B150" s="43" t="e">
        <f>#REF!</f>
        <v>#REF!</v>
      </c>
      <c r="C150" s="44" t="s">
        <v>59</v>
      </c>
      <c r="D150" s="41" t="e">
        <f>IF(#REF!="G",#REF!,IF(#REF!="F",#REF!,"100"))</f>
        <v>#REF!</v>
      </c>
      <c r="E150" s="35" t="e">
        <f t="shared" si="4"/>
        <v>#REF!</v>
      </c>
    </row>
    <row r="151" spans="1:5" x14ac:dyDescent="0.25">
      <c r="A151" s="42" t="e">
        <f>#REF!</f>
        <v>#REF!</v>
      </c>
      <c r="B151" s="43" t="e">
        <f>#REF!</f>
        <v>#REF!</v>
      </c>
      <c r="C151" s="44" t="s">
        <v>59</v>
      </c>
      <c r="D151" s="41" t="e">
        <f>IF(#REF!="G",#REF!,IF(#REF!="F",#REF!,"100"))</f>
        <v>#REF!</v>
      </c>
      <c r="E151" s="35" t="e">
        <f t="shared" si="4"/>
        <v>#REF!</v>
      </c>
    </row>
    <row r="152" spans="1:5" x14ac:dyDescent="0.25">
      <c r="A152" s="42" t="e">
        <f>#REF!</f>
        <v>#REF!</v>
      </c>
      <c r="B152" s="43" t="e">
        <f>#REF!</f>
        <v>#REF!</v>
      </c>
      <c r="C152" s="44" t="s">
        <v>59</v>
      </c>
      <c r="D152" s="41" t="e">
        <f>IF(#REF!="G",#REF!,IF(#REF!="F",#REF!,"100"))</f>
        <v>#REF!</v>
      </c>
      <c r="E152" s="35" t="e">
        <f t="shared" si="4"/>
        <v>#REF!</v>
      </c>
    </row>
    <row r="153" spans="1:5" x14ac:dyDescent="0.25">
      <c r="A153" s="42" t="e">
        <f>#REF!</f>
        <v>#REF!</v>
      </c>
      <c r="B153" s="43" t="e">
        <f>#REF!</f>
        <v>#REF!</v>
      </c>
      <c r="C153" s="44" t="s">
        <v>59</v>
      </c>
      <c r="D153" s="41" t="e">
        <f>IF(#REF!="G",#REF!,IF(#REF!="F",#REF!,"100"))</f>
        <v>#REF!</v>
      </c>
      <c r="E153" s="35" t="e">
        <f t="shared" si="4"/>
        <v>#REF!</v>
      </c>
    </row>
    <row r="154" spans="1:5" x14ac:dyDescent="0.25">
      <c r="A154" s="42" t="e">
        <f>#REF!</f>
        <v>#REF!</v>
      </c>
      <c r="B154" s="43" t="e">
        <f>#REF!</f>
        <v>#REF!</v>
      </c>
      <c r="C154" s="44" t="s">
        <v>59</v>
      </c>
      <c r="D154" s="41" t="e">
        <f>IF(#REF!="G",#REF!,IF(#REF!="F",#REF!,"100"))</f>
        <v>#REF!</v>
      </c>
      <c r="E154" s="35" t="e">
        <f t="shared" si="4"/>
        <v>#REF!</v>
      </c>
    </row>
    <row r="155" spans="1:5" x14ac:dyDescent="0.25">
      <c r="A155" s="42" t="e">
        <f>#REF!</f>
        <v>#REF!</v>
      </c>
      <c r="B155" s="43" t="e">
        <f>#REF!</f>
        <v>#REF!</v>
      </c>
      <c r="C155" s="44" t="s">
        <v>59</v>
      </c>
      <c r="D155" s="41" t="e">
        <f>IF(#REF!="G",#REF!,IF(#REF!="F",#REF!,"100"))</f>
        <v>#REF!</v>
      </c>
      <c r="E155" s="35" t="e">
        <f t="shared" si="4"/>
        <v>#REF!</v>
      </c>
    </row>
    <row r="156" spans="1:5" x14ac:dyDescent="0.25">
      <c r="A156" s="42" t="e">
        <f>#REF!</f>
        <v>#REF!</v>
      </c>
      <c r="B156" s="43" t="e">
        <f>#REF!</f>
        <v>#REF!</v>
      </c>
      <c r="C156" s="44" t="s">
        <v>59</v>
      </c>
      <c r="D156" s="41" t="e">
        <f>IF(#REF!="G",#REF!,IF(#REF!="F",#REF!,"100"))</f>
        <v>#REF!</v>
      </c>
      <c r="E156" s="35" t="e">
        <f t="shared" si="4"/>
        <v>#REF!</v>
      </c>
    </row>
    <row r="157" spans="1:5" x14ac:dyDescent="0.25">
      <c r="A157" s="42" t="e">
        <f>#REF!</f>
        <v>#REF!</v>
      </c>
      <c r="B157" s="43" t="e">
        <f>#REF!</f>
        <v>#REF!</v>
      </c>
      <c r="C157" s="44" t="s">
        <v>59</v>
      </c>
      <c r="D157" s="41" t="e">
        <f>IF(#REF!="G",#REF!,IF(#REF!="F",#REF!,"100"))</f>
        <v>#REF!</v>
      </c>
      <c r="E157" s="35" t="e">
        <f t="shared" si="4"/>
        <v>#REF!</v>
      </c>
    </row>
    <row r="158" spans="1:5" x14ac:dyDescent="0.25">
      <c r="A158" s="42" t="e">
        <f>#REF!</f>
        <v>#REF!</v>
      </c>
      <c r="B158" s="43" t="e">
        <f>#REF!</f>
        <v>#REF!</v>
      </c>
      <c r="C158" s="44" t="s">
        <v>59</v>
      </c>
      <c r="D158" s="41" t="e">
        <f>IF(#REF!="G",#REF!,IF(#REF!="F",#REF!,"100"))</f>
        <v>#REF!</v>
      </c>
      <c r="E158" s="35" t="e">
        <f t="shared" si="4"/>
        <v>#REF!</v>
      </c>
    </row>
    <row r="159" spans="1:5" x14ac:dyDescent="0.25">
      <c r="A159" s="42" t="e">
        <f>#REF!</f>
        <v>#REF!</v>
      </c>
      <c r="B159" s="43" t="e">
        <f>#REF!</f>
        <v>#REF!</v>
      </c>
      <c r="C159" s="44" t="s">
        <v>59</v>
      </c>
      <c r="D159" s="41" t="e">
        <f>IF(#REF!="G",#REF!,IF(#REF!="F",#REF!,"100"))</f>
        <v>#REF!</v>
      </c>
      <c r="E159" s="35" t="e">
        <f t="shared" si="4"/>
        <v>#REF!</v>
      </c>
    </row>
    <row r="160" spans="1:5" x14ac:dyDescent="0.25">
      <c r="A160" s="42" t="e">
        <f>#REF!</f>
        <v>#REF!</v>
      </c>
      <c r="B160" s="43" t="e">
        <f>#REF!</f>
        <v>#REF!</v>
      </c>
      <c r="C160" s="44" t="s">
        <v>59</v>
      </c>
      <c r="D160" s="41" t="e">
        <f>IF(#REF!="G",#REF!,IF(#REF!="F",#REF!,"100"))</f>
        <v>#REF!</v>
      </c>
      <c r="E160" s="35" t="e">
        <f t="shared" si="4"/>
        <v>#REF!</v>
      </c>
    </row>
    <row r="161" spans="1:5" x14ac:dyDescent="0.25">
      <c r="A161" s="42" t="e">
        <f>#REF!</f>
        <v>#REF!</v>
      </c>
      <c r="B161" s="43" t="e">
        <f>#REF!</f>
        <v>#REF!</v>
      </c>
      <c r="C161" s="44" t="s">
        <v>59</v>
      </c>
      <c r="D161" s="41" t="e">
        <f>IF(#REF!="G",#REF!,IF(#REF!="F",#REF!,"100"))</f>
        <v>#REF!</v>
      </c>
      <c r="E161" s="35" t="e">
        <f t="shared" si="4"/>
        <v>#REF!</v>
      </c>
    </row>
    <row r="162" spans="1:5" x14ac:dyDescent="0.25">
      <c r="A162" s="42" t="e">
        <f>#REF!</f>
        <v>#REF!</v>
      </c>
      <c r="B162" s="43" t="e">
        <f>#REF!</f>
        <v>#REF!</v>
      </c>
      <c r="C162" s="44" t="s">
        <v>60</v>
      </c>
      <c r="D162" s="39" t="e">
        <f>IF(#REF!="G",#REF!,IF(#REF!="F",#REF!,"100"))</f>
        <v>#REF!</v>
      </c>
      <c r="E162" s="35" t="e">
        <f t="shared" ref="E162:E193" si="5">IF(B162="G",(($H$1/D162)*7),IF(B162="F",(($H$2/D162)*7),"Disp"))</f>
        <v>#REF!</v>
      </c>
    </row>
    <row r="163" spans="1:5" x14ac:dyDescent="0.25">
      <c r="A163" s="42" t="e">
        <f>#REF!</f>
        <v>#REF!</v>
      </c>
      <c r="B163" s="43" t="e">
        <f>#REF!</f>
        <v>#REF!</v>
      </c>
      <c r="C163" s="44" t="s">
        <v>60</v>
      </c>
      <c r="D163" s="39" t="e">
        <f>IF(#REF!="G",#REF!,IF(#REF!="F",#REF!,"100"))</f>
        <v>#REF!</v>
      </c>
      <c r="E163" s="35" t="e">
        <f t="shared" si="5"/>
        <v>#REF!</v>
      </c>
    </row>
    <row r="164" spans="1:5" x14ac:dyDescent="0.25">
      <c r="A164" s="42" t="e">
        <f>#REF!</f>
        <v>#REF!</v>
      </c>
      <c r="B164" s="43" t="e">
        <f>#REF!</f>
        <v>#REF!</v>
      </c>
      <c r="C164" s="44" t="s">
        <v>60</v>
      </c>
      <c r="D164" s="39" t="e">
        <f>IF(#REF!="G",#REF!,IF(#REF!="F",#REF!,"100"))</f>
        <v>#REF!</v>
      </c>
      <c r="E164" s="35" t="e">
        <f t="shared" si="5"/>
        <v>#REF!</v>
      </c>
    </row>
    <row r="165" spans="1:5" x14ac:dyDescent="0.25">
      <c r="A165" s="42" t="e">
        <f>#REF!</f>
        <v>#REF!</v>
      </c>
      <c r="B165" s="43" t="e">
        <f>#REF!</f>
        <v>#REF!</v>
      </c>
      <c r="C165" s="44" t="s">
        <v>60</v>
      </c>
      <c r="D165" s="39" t="e">
        <f>IF(#REF!="G",#REF!,IF(#REF!="F",#REF!,"100"))</f>
        <v>#REF!</v>
      </c>
      <c r="E165" s="35" t="e">
        <f t="shared" si="5"/>
        <v>#REF!</v>
      </c>
    </row>
    <row r="166" spans="1:5" x14ac:dyDescent="0.25">
      <c r="A166" s="42" t="e">
        <f>#REF!</f>
        <v>#REF!</v>
      </c>
      <c r="B166" s="43" t="e">
        <f>#REF!</f>
        <v>#REF!</v>
      </c>
      <c r="C166" s="44" t="s">
        <v>60</v>
      </c>
      <c r="D166" s="39" t="e">
        <f>IF(#REF!="G",#REF!,IF(#REF!="F",#REF!,"100"))</f>
        <v>#REF!</v>
      </c>
      <c r="E166" s="35" t="e">
        <f t="shared" si="5"/>
        <v>#REF!</v>
      </c>
    </row>
    <row r="167" spans="1:5" x14ac:dyDescent="0.25">
      <c r="A167" s="42" t="e">
        <f>#REF!</f>
        <v>#REF!</v>
      </c>
      <c r="B167" s="43" t="e">
        <f>#REF!</f>
        <v>#REF!</v>
      </c>
      <c r="C167" s="44" t="s">
        <v>60</v>
      </c>
      <c r="D167" s="39" t="e">
        <f>IF(#REF!="G",#REF!,IF(#REF!="F",#REF!,"100"))</f>
        <v>#REF!</v>
      </c>
      <c r="E167" s="35" t="e">
        <f t="shared" si="5"/>
        <v>#REF!</v>
      </c>
    </row>
    <row r="168" spans="1:5" x14ac:dyDescent="0.25">
      <c r="A168" s="42" t="e">
        <f>#REF!</f>
        <v>#REF!</v>
      </c>
      <c r="B168" s="43" t="e">
        <f>#REF!</f>
        <v>#REF!</v>
      </c>
      <c r="C168" s="44" t="s">
        <v>60</v>
      </c>
      <c r="D168" s="39" t="e">
        <f>IF(#REF!="G",#REF!,IF(#REF!="F",#REF!,"100"))</f>
        <v>#REF!</v>
      </c>
      <c r="E168" s="35" t="e">
        <f t="shared" si="5"/>
        <v>#REF!</v>
      </c>
    </row>
    <row r="169" spans="1:5" x14ac:dyDescent="0.25">
      <c r="A169" s="42" t="e">
        <f>#REF!</f>
        <v>#REF!</v>
      </c>
      <c r="B169" s="43" t="e">
        <f>#REF!</f>
        <v>#REF!</v>
      </c>
      <c r="C169" s="44" t="s">
        <v>60</v>
      </c>
      <c r="D169" s="39" t="e">
        <f>IF(#REF!="G",#REF!,IF(#REF!="F",#REF!,"100"))</f>
        <v>#REF!</v>
      </c>
      <c r="E169" s="35" t="e">
        <f t="shared" si="5"/>
        <v>#REF!</v>
      </c>
    </row>
    <row r="170" spans="1:5" x14ac:dyDescent="0.25">
      <c r="A170" s="42" t="e">
        <f>#REF!</f>
        <v>#REF!</v>
      </c>
      <c r="B170" s="43" t="e">
        <f>#REF!</f>
        <v>#REF!</v>
      </c>
      <c r="C170" s="44" t="s">
        <v>60</v>
      </c>
      <c r="D170" s="39" t="e">
        <f>IF(#REF!="G",#REF!,IF(#REF!="F",#REF!,"100"))</f>
        <v>#REF!</v>
      </c>
      <c r="E170" s="35" t="e">
        <f t="shared" si="5"/>
        <v>#REF!</v>
      </c>
    </row>
    <row r="171" spans="1:5" x14ac:dyDescent="0.25">
      <c r="A171" s="42" t="e">
        <f>#REF!</f>
        <v>#REF!</v>
      </c>
      <c r="B171" s="43" t="e">
        <f>#REF!</f>
        <v>#REF!</v>
      </c>
      <c r="C171" s="44" t="s">
        <v>60</v>
      </c>
      <c r="D171" s="39" t="e">
        <f>IF(#REF!="G",#REF!,IF(#REF!="F",#REF!,"100"))</f>
        <v>#REF!</v>
      </c>
      <c r="E171" s="35" t="e">
        <f t="shared" si="5"/>
        <v>#REF!</v>
      </c>
    </row>
    <row r="172" spans="1:5" x14ac:dyDescent="0.25">
      <c r="A172" s="42" t="e">
        <f>#REF!</f>
        <v>#REF!</v>
      </c>
      <c r="B172" s="43" t="e">
        <f>#REF!</f>
        <v>#REF!</v>
      </c>
      <c r="C172" s="44" t="s">
        <v>60</v>
      </c>
      <c r="D172" s="39" t="e">
        <f>IF(#REF!="G",#REF!,IF(#REF!="F",#REF!,"100"))</f>
        <v>#REF!</v>
      </c>
      <c r="E172" s="35" t="e">
        <f t="shared" si="5"/>
        <v>#REF!</v>
      </c>
    </row>
    <row r="173" spans="1:5" x14ac:dyDescent="0.25">
      <c r="A173" s="42" t="e">
        <f>#REF!</f>
        <v>#REF!</v>
      </c>
      <c r="B173" s="43" t="e">
        <f>#REF!</f>
        <v>#REF!</v>
      </c>
      <c r="C173" s="44" t="s">
        <v>60</v>
      </c>
      <c r="D173" s="39" t="e">
        <f>IF(#REF!="G",#REF!,IF(#REF!="F",#REF!,"100"))</f>
        <v>#REF!</v>
      </c>
      <c r="E173" s="35" t="e">
        <f t="shared" si="5"/>
        <v>#REF!</v>
      </c>
    </row>
    <row r="174" spans="1:5" x14ac:dyDescent="0.25">
      <c r="A174" s="42" t="e">
        <f>#REF!</f>
        <v>#REF!</v>
      </c>
      <c r="B174" s="43" t="e">
        <f>#REF!</f>
        <v>#REF!</v>
      </c>
      <c r="C174" s="44" t="s">
        <v>60</v>
      </c>
      <c r="D174" s="39" t="e">
        <f>IF(#REF!="G",#REF!,IF(#REF!="F",#REF!,"100"))</f>
        <v>#REF!</v>
      </c>
      <c r="E174" s="35" t="e">
        <f t="shared" si="5"/>
        <v>#REF!</v>
      </c>
    </row>
    <row r="175" spans="1:5" x14ac:dyDescent="0.25">
      <c r="A175" s="42" t="e">
        <f>#REF!</f>
        <v>#REF!</v>
      </c>
      <c r="B175" s="43" t="e">
        <f>#REF!</f>
        <v>#REF!</v>
      </c>
      <c r="C175" s="44" t="s">
        <v>60</v>
      </c>
      <c r="D175" s="39" t="e">
        <f>IF(#REF!="G",#REF!,IF(#REF!="F",#REF!,"100"))</f>
        <v>#REF!</v>
      </c>
      <c r="E175" s="35" t="e">
        <f t="shared" si="5"/>
        <v>#REF!</v>
      </c>
    </row>
    <row r="176" spans="1:5" x14ac:dyDescent="0.25">
      <c r="A176" s="42" t="e">
        <f>#REF!</f>
        <v>#REF!</v>
      </c>
      <c r="B176" s="43" t="e">
        <f>#REF!</f>
        <v>#REF!</v>
      </c>
      <c r="C176" s="44" t="s">
        <v>60</v>
      </c>
      <c r="D176" s="39" t="e">
        <f>IF(#REF!="G",#REF!,IF(#REF!="F",#REF!,"100"))</f>
        <v>#REF!</v>
      </c>
      <c r="E176" s="35" t="e">
        <f t="shared" si="5"/>
        <v>#REF!</v>
      </c>
    </row>
    <row r="177" spans="1:5" x14ac:dyDescent="0.25">
      <c r="A177" s="42" t="e">
        <f>#REF!</f>
        <v>#REF!</v>
      </c>
      <c r="B177" s="43" t="e">
        <f>#REF!</f>
        <v>#REF!</v>
      </c>
      <c r="C177" s="44" t="s">
        <v>60</v>
      </c>
      <c r="D177" s="39" t="e">
        <f>IF(#REF!="G",#REF!,IF(#REF!="F",#REF!,"100"))</f>
        <v>#REF!</v>
      </c>
      <c r="E177" s="35" t="e">
        <f t="shared" si="5"/>
        <v>#REF!</v>
      </c>
    </row>
    <row r="178" spans="1:5" x14ac:dyDescent="0.25">
      <c r="A178" s="42" t="e">
        <f>#REF!</f>
        <v>#REF!</v>
      </c>
      <c r="B178" s="43" t="e">
        <f>#REF!</f>
        <v>#REF!</v>
      </c>
      <c r="C178" s="44" t="s">
        <v>60</v>
      </c>
      <c r="D178" s="39" t="e">
        <f>IF(#REF!="G",#REF!,IF(#REF!="F",#REF!,"100"))</f>
        <v>#REF!</v>
      </c>
      <c r="E178" s="35" t="e">
        <f t="shared" si="5"/>
        <v>#REF!</v>
      </c>
    </row>
    <row r="179" spans="1:5" x14ac:dyDescent="0.25">
      <c r="A179" s="42" t="e">
        <f>#REF!</f>
        <v>#REF!</v>
      </c>
      <c r="B179" s="43" t="e">
        <f>#REF!</f>
        <v>#REF!</v>
      </c>
      <c r="C179" s="44" t="s">
        <v>60</v>
      </c>
      <c r="D179" s="39" t="e">
        <f>IF(#REF!="G",#REF!,IF(#REF!="F",#REF!,"100"))</f>
        <v>#REF!</v>
      </c>
      <c r="E179" s="35" t="e">
        <f t="shared" si="5"/>
        <v>#REF!</v>
      </c>
    </row>
    <row r="180" spans="1:5" x14ac:dyDescent="0.25">
      <c r="A180" s="42" t="e">
        <f>#REF!</f>
        <v>#REF!</v>
      </c>
      <c r="B180" s="43" t="e">
        <f>#REF!</f>
        <v>#REF!</v>
      </c>
      <c r="C180" s="44" t="s">
        <v>60</v>
      </c>
      <c r="D180" s="39" t="e">
        <f>IF(#REF!="G",#REF!,IF(#REF!="F",#REF!,"100"))</f>
        <v>#REF!</v>
      </c>
      <c r="E180" s="35" t="e">
        <f t="shared" si="5"/>
        <v>#REF!</v>
      </c>
    </row>
    <row r="181" spans="1:5" x14ac:dyDescent="0.25">
      <c r="A181" s="42" t="e">
        <f>#REF!</f>
        <v>#REF!</v>
      </c>
      <c r="B181" s="43" t="e">
        <f>#REF!</f>
        <v>#REF!</v>
      </c>
      <c r="C181" s="44" t="s">
        <v>60</v>
      </c>
      <c r="D181" s="39" t="e">
        <f>IF(#REF!="G",#REF!,IF(#REF!="F",#REF!,"100"))</f>
        <v>#REF!</v>
      </c>
      <c r="E181" s="35" t="e">
        <f t="shared" si="5"/>
        <v>#REF!</v>
      </c>
    </row>
    <row r="182" spans="1:5" x14ac:dyDescent="0.25">
      <c r="A182" s="42" t="e">
        <f>#REF!</f>
        <v>#REF!</v>
      </c>
      <c r="B182" s="43" t="e">
        <f>#REF!</f>
        <v>#REF!</v>
      </c>
      <c r="C182" s="44" t="s">
        <v>60</v>
      </c>
      <c r="D182" s="39" t="e">
        <f>IF(#REF!="G",#REF!,IF(#REF!="F",#REF!,"100"))</f>
        <v>#REF!</v>
      </c>
      <c r="E182" s="35" t="e">
        <f t="shared" si="5"/>
        <v>#REF!</v>
      </c>
    </row>
    <row r="183" spans="1:5" x14ac:dyDescent="0.25">
      <c r="A183" s="42" t="e">
        <f>#REF!</f>
        <v>#REF!</v>
      </c>
      <c r="B183" s="43" t="e">
        <f>#REF!</f>
        <v>#REF!</v>
      </c>
      <c r="C183" s="44" t="s">
        <v>60</v>
      </c>
      <c r="D183" s="39" t="e">
        <f>IF(#REF!="G",#REF!,IF(#REF!="F",#REF!,"100"))</f>
        <v>#REF!</v>
      </c>
      <c r="E183" s="35" t="e">
        <f t="shared" si="5"/>
        <v>#REF!</v>
      </c>
    </row>
    <row r="184" spans="1:5" x14ac:dyDescent="0.25">
      <c r="A184" s="42" t="e">
        <f>#REF!</f>
        <v>#REF!</v>
      </c>
      <c r="B184" s="43" t="e">
        <f>#REF!</f>
        <v>#REF!</v>
      </c>
      <c r="C184" s="44" t="s">
        <v>60</v>
      </c>
      <c r="D184" s="39" t="e">
        <f>IF(#REF!="G",#REF!,IF(#REF!="F",#REF!,"100"))</f>
        <v>#REF!</v>
      </c>
      <c r="E184" s="35" t="e">
        <f t="shared" si="5"/>
        <v>#REF!</v>
      </c>
    </row>
    <row r="185" spans="1:5" x14ac:dyDescent="0.25">
      <c r="A185" s="42" t="e">
        <f>#REF!</f>
        <v>#REF!</v>
      </c>
      <c r="B185" s="43" t="e">
        <f>#REF!</f>
        <v>#REF!</v>
      </c>
      <c r="C185" s="44" t="s">
        <v>60</v>
      </c>
      <c r="D185" s="39" t="e">
        <f>IF(#REF!="G",#REF!,IF(#REF!="F",#REF!,"100"))</f>
        <v>#REF!</v>
      </c>
      <c r="E185" s="35" t="e">
        <f t="shared" si="5"/>
        <v>#REF!</v>
      </c>
    </row>
    <row r="186" spans="1:5" x14ac:dyDescent="0.25">
      <c r="A186" s="42" t="e">
        <f>#REF!</f>
        <v>#REF!</v>
      </c>
      <c r="B186" s="43" t="e">
        <f>#REF!</f>
        <v>#REF!</v>
      </c>
      <c r="C186" s="44" t="s">
        <v>60</v>
      </c>
      <c r="D186" s="39" t="e">
        <f>IF(#REF!="G",#REF!,IF(#REF!="F",#REF!,"100"))</f>
        <v>#REF!</v>
      </c>
      <c r="E186" s="35" t="e">
        <f t="shared" si="5"/>
        <v>#REF!</v>
      </c>
    </row>
    <row r="187" spans="1:5" x14ac:dyDescent="0.25">
      <c r="A187" s="42" t="e">
        <f>#REF!</f>
        <v>#REF!</v>
      </c>
      <c r="B187" s="43" t="e">
        <f>#REF!</f>
        <v>#REF!</v>
      </c>
      <c r="C187" s="44" t="s">
        <v>60</v>
      </c>
      <c r="D187" s="39" t="e">
        <f>IF(#REF!="G",#REF!,IF(#REF!="F",#REF!,"100"))</f>
        <v>#REF!</v>
      </c>
      <c r="E187" s="35" t="e">
        <f t="shared" si="5"/>
        <v>#REF!</v>
      </c>
    </row>
    <row r="188" spans="1:5" x14ac:dyDescent="0.25">
      <c r="A188" s="42" t="e">
        <f>#REF!</f>
        <v>#REF!</v>
      </c>
      <c r="B188" s="43" t="e">
        <f>#REF!</f>
        <v>#REF!</v>
      </c>
      <c r="C188" s="44" t="s">
        <v>60</v>
      </c>
      <c r="D188" s="39" t="e">
        <f>IF(#REF!="G",#REF!,IF(#REF!="F",#REF!,"100"))</f>
        <v>#REF!</v>
      </c>
      <c r="E188" s="35" t="e">
        <f t="shared" si="5"/>
        <v>#REF!</v>
      </c>
    </row>
    <row r="189" spans="1:5" x14ac:dyDescent="0.25">
      <c r="A189" s="42" t="e">
        <f>#REF!</f>
        <v>#REF!</v>
      </c>
      <c r="B189" s="43" t="e">
        <f>#REF!</f>
        <v>#REF!</v>
      </c>
      <c r="C189" s="44" t="s">
        <v>60</v>
      </c>
      <c r="D189" s="39" t="e">
        <f>IF(#REF!="G",#REF!,IF(#REF!="F",#REF!,"100"))</f>
        <v>#REF!</v>
      </c>
      <c r="E189" s="35" t="e">
        <f t="shared" si="5"/>
        <v>#REF!</v>
      </c>
    </row>
    <row r="190" spans="1:5" x14ac:dyDescent="0.25">
      <c r="A190" s="42" t="e">
        <f>#REF!</f>
        <v>#REF!</v>
      </c>
      <c r="B190" s="43" t="e">
        <f>#REF!</f>
        <v>#REF!</v>
      </c>
      <c r="C190" s="44" t="s">
        <v>60</v>
      </c>
      <c r="D190" s="39" t="e">
        <f>IF(#REF!="G",#REF!,IF(#REF!="F",#REF!,"100"))</f>
        <v>#REF!</v>
      </c>
      <c r="E190" s="35" t="e">
        <f t="shared" si="5"/>
        <v>#REF!</v>
      </c>
    </row>
    <row r="191" spans="1:5" x14ac:dyDescent="0.25">
      <c r="A191" s="42" t="e">
        <f>#REF!</f>
        <v>#REF!</v>
      </c>
      <c r="B191" s="43" t="e">
        <f>#REF!</f>
        <v>#REF!</v>
      </c>
      <c r="C191" s="44" t="s">
        <v>60</v>
      </c>
      <c r="D191" s="39" t="e">
        <f>IF(#REF!="G",#REF!,IF(#REF!="F",#REF!,"100"))</f>
        <v>#REF!</v>
      </c>
      <c r="E191" s="35" t="e">
        <f t="shared" si="5"/>
        <v>#REF!</v>
      </c>
    </row>
    <row r="192" spans="1:5" x14ac:dyDescent="0.25">
      <c r="A192" s="42" t="e">
        <f>#REF!</f>
        <v>#REF!</v>
      </c>
      <c r="B192" s="43" t="e">
        <f>#REF!</f>
        <v>#REF!</v>
      </c>
      <c r="C192" s="44" t="s">
        <v>60</v>
      </c>
      <c r="D192" s="39" t="e">
        <f>IF(#REF!="G",#REF!,IF(#REF!="F",#REF!,"100"))</f>
        <v>#REF!</v>
      </c>
      <c r="E192" s="35" t="e">
        <f t="shared" si="5"/>
        <v>#REF!</v>
      </c>
    </row>
    <row r="193" spans="1:5" x14ac:dyDescent="0.25">
      <c r="A193" s="42" t="e">
        <f>#REF!</f>
        <v>#REF!</v>
      </c>
      <c r="B193" s="43" t="e">
        <f>#REF!</f>
        <v>#REF!</v>
      </c>
      <c r="C193" s="44" t="s">
        <v>60</v>
      </c>
      <c r="D193" s="39" t="e">
        <f>IF(#REF!="G",#REF!,IF(#REF!="F",#REF!,"100"))</f>
        <v>#REF!</v>
      </c>
      <c r="E193" s="35" t="e">
        <f t="shared" si="5"/>
        <v>#REF!</v>
      </c>
    </row>
    <row r="194" spans="1:5" x14ac:dyDescent="0.25">
      <c r="A194" s="42" t="e">
        <f>#REF!</f>
        <v>#REF!</v>
      </c>
      <c r="B194" s="43" t="e">
        <f>#REF!</f>
        <v>#REF!</v>
      </c>
      <c r="C194" s="44" t="s">
        <v>60</v>
      </c>
      <c r="D194" s="39" t="e">
        <f>IF(#REF!="G",#REF!,IF(#REF!="F",#REF!,"100"))</f>
        <v>#REF!</v>
      </c>
      <c r="E194" s="35" t="e">
        <f t="shared" ref="E194:E201" si="6">IF(B194="G",(($H$1/D194)*7),IF(B194="F",(($H$2/D194)*7),"Disp"))</f>
        <v>#REF!</v>
      </c>
    </row>
    <row r="195" spans="1:5" x14ac:dyDescent="0.25">
      <c r="A195" s="42" t="e">
        <f>#REF!</f>
        <v>#REF!</v>
      </c>
      <c r="B195" s="43" t="e">
        <f>#REF!</f>
        <v>#REF!</v>
      </c>
      <c r="C195" s="44" t="s">
        <v>60</v>
      </c>
      <c r="D195" s="39" t="e">
        <f>IF(#REF!="G",#REF!,IF(#REF!="F",#REF!,"100"))</f>
        <v>#REF!</v>
      </c>
      <c r="E195" s="35" t="e">
        <f t="shared" si="6"/>
        <v>#REF!</v>
      </c>
    </row>
    <row r="196" spans="1:5" x14ac:dyDescent="0.25">
      <c r="A196" s="42" t="e">
        <f>#REF!</f>
        <v>#REF!</v>
      </c>
      <c r="B196" s="43" t="e">
        <f>#REF!</f>
        <v>#REF!</v>
      </c>
      <c r="C196" s="44" t="s">
        <v>60</v>
      </c>
      <c r="D196" s="39" t="e">
        <f>IF(#REF!="G",#REF!,IF(#REF!="F",#REF!,"100"))</f>
        <v>#REF!</v>
      </c>
      <c r="E196" s="35" t="e">
        <f t="shared" si="6"/>
        <v>#REF!</v>
      </c>
    </row>
    <row r="197" spans="1:5" x14ac:dyDescent="0.25">
      <c r="A197" s="42" t="e">
        <f>#REF!</f>
        <v>#REF!</v>
      </c>
      <c r="B197" s="43" t="e">
        <f>#REF!</f>
        <v>#REF!</v>
      </c>
      <c r="C197" s="44" t="s">
        <v>60</v>
      </c>
      <c r="D197" s="39" t="e">
        <f>IF(#REF!="G",#REF!,IF(#REF!="F",#REF!,"100"))</f>
        <v>#REF!</v>
      </c>
      <c r="E197" s="35" t="e">
        <f t="shared" si="6"/>
        <v>#REF!</v>
      </c>
    </row>
    <row r="198" spans="1:5" x14ac:dyDescent="0.25">
      <c r="A198" s="42" t="e">
        <f>#REF!</f>
        <v>#REF!</v>
      </c>
      <c r="B198" s="43" t="e">
        <f>#REF!</f>
        <v>#REF!</v>
      </c>
      <c r="C198" s="44" t="s">
        <v>60</v>
      </c>
      <c r="D198" s="39" t="e">
        <f>IF(#REF!="G",#REF!,IF(#REF!="F",#REF!,"100"))</f>
        <v>#REF!</v>
      </c>
      <c r="E198" s="35" t="e">
        <f t="shared" si="6"/>
        <v>#REF!</v>
      </c>
    </row>
    <row r="199" spans="1:5" x14ac:dyDescent="0.25">
      <c r="A199" s="42" t="e">
        <f>#REF!</f>
        <v>#REF!</v>
      </c>
      <c r="B199" s="43" t="e">
        <f>#REF!</f>
        <v>#REF!</v>
      </c>
      <c r="C199" s="44" t="s">
        <v>60</v>
      </c>
      <c r="D199" s="39" t="e">
        <f>IF(#REF!="G",#REF!,IF(#REF!="F",#REF!,"100"))</f>
        <v>#REF!</v>
      </c>
      <c r="E199" s="35" t="e">
        <f t="shared" si="6"/>
        <v>#REF!</v>
      </c>
    </row>
    <row r="200" spans="1:5" x14ac:dyDescent="0.25">
      <c r="A200" s="42" t="e">
        <f>#REF!</f>
        <v>#REF!</v>
      </c>
      <c r="B200" s="43" t="e">
        <f>#REF!</f>
        <v>#REF!</v>
      </c>
      <c r="C200" s="44" t="s">
        <v>60</v>
      </c>
      <c r="D200" s="39" t="e">
        <f>IF(#REF!="G",#REF!,IF(#REF!="F",#REF!,"100"))</f>
        <v>#REF!</v>
      </c>
      <c r="E200" s="35" t="e">
        <f t="shared" si="6"/>
        <v>#REF!</v>
      </c>
    </row>
    <row r="201" spans="1:5" x14ac:dyDescent="0.25">
      <c r="A201" s="42" t="e">
        <f>#REF!</f>
        <v>#REF!</v>
      </c>
      <c r="B201" s="43" t="e">
        <f>#REF!</f>
        <v>#REF!</v>
      </c>
      <c r="C201" s="44" t="s">
        <v>60</v>
      </c>
      <c r="D201" s="39" t="e">
        <f>IF(#REF!="G",#REF!,IF(#REF!="F",#REF!,"100"))</f>
        <v>#REF!</v>
      </c>
      <c r="E201" s="35" t="e">
        <f t="shared" si="6"/>
        <v>#REF!</v>
      </c>
    </row>
  </sheetData>
  <autoFilter ref="A1:E201" xr:uid="{00000000-0009-0000-0000-000006000000}">
    <sortState xmlns:xlrd2="http://schemas.microsoft.com/office/spreadsheetml/2017/richdata2" ref="A2:E201">
      <sortCondition ref="C1:C201"/>
    </sortState>
  </autoFilter>
  <conditionalFormatting sqref="E2:E201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{1E80DD30-2631-4681-9FC2-19C5183288C3}</x14:id>
        </ext>
      </extLst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80DD30-2631-4681-9FC2-19C5183288C3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E2:E201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SF1 CDtc</vt:lpstr>
      <vt:lpstr>SF2 CDtc</vt:lpstr>
      <vt:lpstr>SF3 CDtc</vt:lpstr>
      <vt:lpstr>1SE1</vt:lpstr>
      <vt:lpstr>TC</vt:lpstr>
      <vt:lpstr>Stats</vt:lpstr>
      <vt:lpstr>1BAC</vt:lpstr>
      <vt:lpstr>'1SE1'!Zone_d_impression</vt:lpstr>
    </vt:vector>
  </TitlesOfParts>
  <Manager>Taoufik Bouyablane</Manager>
  <LinksUpToDate>false</LinksUpToDate>
  <SharedDoc>false</SharedDoc>
  <HyperlinkBase>taoufikeps.wordpress.com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Cahier Journalier - Classes</dc:title>
  <dc:creator>Taoufik Bouyablane</dc:creator>
  <cp:keywords>Classes;Cahier;Journalier</cp:keywords>
  <cp:lastModifiedBy>TANK</cp:lastModifiedBy>
  <cp:lastPrinted>2019-10-28T18:05:00Z</cp:lastPrinted>
  <dcterms:created xsi:type="dcterms:W3CDTF">2014-09-07T17:34:02Z</dcterms:created>
  <dcterms:modified xsi:type="dcterms:W3CDTF">2020-09-11T19:55:30Z</dcterms:modified>
</cp:coreProperties>
</file>