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retariatH\Documents\"/>
    </mc:Choice>
  </mc:AlternateContent>
  <bookViews>
    <workbookView xWindow="0" yWindow="0" windowWidth="23970" windowHeight="9960"/>
  </bookViews>
  <sheets>
    <sheet name="Feuil1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U6" i="1" l="1"/>
  <c r="AQ6" i="1"/>
  <c r="AR6" i="1" s="1"/>
  <c r="AM6" i="1"/>
  <c r="AN6" i="1" s="1"/>
  <c r="AF6" i="1"/>
  <c r="AG6" i="1" s="1"/>
  <c r="Z6" i="1"/>
  <c r="AA6" i="1" s="1"/>
  <c r="R6" i="1"/>
  <c r="S6" i="1" s="1"/>
  <c r="L6" i="1"/>
  <c r="M6" i="1" s="1"/>
  <c r="AQ3" i="1"/>
  <c r="AM3" i="1"/>
  <c r="AF3" i="1"/>
  <c r="Z3" i="1"/>
  <c r="R3" i="1"/>
  <c r="L3" i="1"/>
  <c r="AO2" i="1"/>
  <c r="AH2" i="1"/>
  <c r="AB2" i="1"/>
  <c r="T2" i="1"/>
  <c r="N2" i="1"/>
  <c r="H2" i="1"/>
  <c r="AT6" i="1" l="1"/>
  <c r="AS6" i="1" s="1"/>
  <c r="AV6" i="1"/>
  <c r="AW6" i="1" s="1"/>
</calcChain>
</file>

<file path=xl/sharedStrings.xml><?xml version="1.0" encoding="utf-8"?>
<sst xmlns="http://schemas.openxmlformats.org/spreadsheetml/2006/main" count="86" uniqueCount="76">
  <si>
    <t>MATRICULE</t>
  </si>
  <si>
    <t>NOMS</t>
  </si>
  <si>
    <t>PRENOMS</t>
  </si>
  <si>
    <t>DATE DE NAISSANCE</t>
  </si>
  <si>
    <t>LIEU DE NAISSANCE</t>
  </si>
  <si>
    <t>Unités d’enseignement</t>
  </si>
  <si>
    <r>
      <t>Connaissances de base liées aux fonctions infirmières et sages-femmes (SIO111)</t>
    </r>
    <r>
      <rPr>
        <b/>
        <vertAlign val="superscript"/>
        <sz val="10"/>
        <color theme="0"/>
        <rFont val="Calibri"/>
        <family val="2"/>
      </rPr>
      <t xml:space="preserve"> </t>
    </r>
  </si>
  <si>
    <t>Connaissance de base du corps et de l’alimentation  (SIO115)</t>
  </si>
  <si>
    <t>Notions de bases sur les situations cliniques se référant aux pathologies   (SIO115)</t>
  </si>
  <si>
    <t>Santé communautaire  (SIO114)</t>
  </si>
  <si>
    <t>Simulation des méthodes et techniques de base en Soins Infirmiers et obstétricaux (SIO115)</t>
  </si>
  <si>
    <t>Outils de recherche  (SIO116)</t>
  </si>
  <si>
    <t>Coefficients</t>
  </si>
  <si>
    <t>Credit Matiere</t>
  </si>
  <si>
    <t>Code Matière</t>
  </si>
  <si>
    <t>SIO1111</t>
  </si>
  <si>
    <t>SIO1112</t>
  </si>
  <si>
    <r>
      <t>SIO1113</t>
    </r>
    <r>
      <rPr>
        <b/>
        <vertAlign val="superscript"/>
        <sz val="10"/>
        <color rgb="FF000000"/>
        <rFont val="Calibri"/>
        <family val="2"/>
      </rPr>
      <t xml:space="preserve"> </t>
    </r>
  </si>
  <si>
    <r>
      <t>SIO1114</t>
    </r>
    <r>
      <rPr>
        <b/>
        <vertAlign val="superscript"/>
        <sz val="10"/>
        <color rgb="FF000000"/>
        <rFont val="Calibri"/>
        <family val="2"/>
      </rPr>
      <t xml:space="preserve"> </t>
    </r>
  </si>
  <si>
    <t xml:space="preserve">SIO1121 </t>
  </si>
  <si>
    <t xml:space="preserve">SIO1122 </t>
  </si>
  <si>
    <t xml:space="preserve">SIO1123 </t>
  </si>
  <si>
    <t xml:space="preserve">SIO1124 </t>
  </si>
  <si>
    <t xml:space="preserve">SIO1131 </t>
  </si>
  <si>
    <t xml:space="preserve">SIO1132 </t>
  </si>
  <si>
    <t xml:space="preserve">SIO1133 </t>
  </si>
  <si>
    <r>
      <t>SIO1134</t>
    </r>
    <r>
      <rPr>
        <b/>
        <vertAlign val="subscript"/>
        <sz val="10"/>
        <color rgb="FF000000"/>
        <rFont val="Calibri"/>
        <family val="2"/>
      </rPr>
      <t xml:space="preserve"> </t>
    </r>
  </si>
  <si>
    <r>
      <t>SIO1135</t>
    </r>
    <r>
      <rPr>
        <b/>
        <vertAlign val="subscript"/>
        <sz val="10"/>
        <color rgb="FF000000"/>
        <rFont val="Calibri"/>
        <family val="2"/>
      </rPr>
      <t xml:space="preserve"> </t>
    </r>
  </si>
  <si>
    <t xml:space="preserve">SIO1136 </t>
  </si>
  <si>
    <t>SIO1141</t>
  </si>
  <si>
    <t>SIO1142</t>
  </si>
  <si>
    <t>SIO1143</t>
  </si>
  <si>
    <t>SIO1144</t>
  </si>
  <si>
    <t>SIO1151</t>
  </si>
  <si>
    <r>
      <t>SIO1152</t>
    </r>
    <r>
      <rPr>
        <b/>
        <vertAlign val="superscript"/>
        <sz val="10"/>
        <color rgb="FF000000"/>
        <rFont val="Calibri"/>
        <family val="2"/>
      </rPr>
      <t xml:space="preserve"> </t>
    </r>
  </si>
  <si>
    <r>
      <t>SIO1153</t>
    </r>
    <r>
      <rPr>
        <b/>
        <vertAlign val="superscript"/>
        <sz val="10"/>
        <color rgb="FF000000"/>
        <rFont val="Calibri"/>
        <family val="2"/>
      </rPr>
      <t xml:space="preserve"> </t>
    </r>
  </si>
  <si>
    <t xml:space="preserve">SIO1154 </t>
  </si>
  <si>
    <t xml:space="preserve">SIO1155 </t>
  </si>
  <si>
    <t xml:space="preserve">SIO1161 </t>
  </si>
  <si>
    <t xml:space="preserve">SIO1162 </t>
  </si>
  <si>
    <t>Déontologie et éthique professionnelle</t>
  </si>
  <si>
    <t>Système National de Santé</t>
  </si>
  <si>
    <r>
      <t>Législation du travail</t>
    </r>
    <r>
      <rPr>
        <b/>
        <vertAlign val="superscript"/>
        <sz val="10"/>
        <color rgb="FF000000"/>
        <rFont val="Calibri"/>
        <family val="2"/>
      </rPr>
      <t xml:space="preserve"> </t>
    </r>
  </si>
  <si>
    <r>
      <t>Profession infirmière/sage-femme</t>
    </r>
    <r>
      <rPr>
        <b/>
        <vertAlign val="superscript"/>
        <sz val="10"/>
        <color rgb="FF000000"/>
        <rFont val="Calibri"/>
        <family val="2"/>
      </rPr>
      <t xml:space="preserve"> </t>
    </r>
  </si>
  <si>
    <t>Moyenne</t>
  </si>
  <si>
    <t>Moy Ponderee</t>
  </si>
  <si>
    <t>Anatomie-Physio.  gén. et obst.</t>
  </si>
  <si>
    <t xml:space="preserve">Puériculture </t>
  </si>
  <si>
    <t xml:space="preserve">Nutrition  </t>
  </si>
  <si>
    <t xml:space="preserve">Diététique </t>
  </si>
  <si>
    <t xml:space="preserve">Microbiologie  </t>
  </si>
  <si>
    <t xml:space="preserve">Hématologie  </t>
  </si>
  <si>
    <r>
      <t>IST/VIH Sida</t>
    </r>
    <r>
      <rPr>
        <b/>
        <vertAlign val="subscript"/>
        <sz val="10"/>
        <color rgb="FF000000"/>
        <rFont val="Calibri"/>
        <family val="2"/>
      </rPr>
      <t xml:space="preserve"> </t>
    </r>
  </si>
  <si>
    <r>
      <t>Pathologies chirurgicales/sémiologie</t>
    </r>
    <r>
      <rPr>
        <b/>
        <vertAlign val="subscript"/>
        <sz val="10"/>
        <color rgb="FF000000"/>
        <rFont val="Calibri"/>
        <family val="2"/>
      </rPr>
      <t xml:space="preserve"> </t>
    </r>
  </si>
  <si>
    <r>
      <t>Pathologies médicales /sémiologie</t>
    </r>
    <r>
      <rPr>
        <b/>
        <vertAlign val="subscript"/>
        <sz val="10"/>
        <color rgb="FF000000"/>
        <rFont val="Calibri"/>
        <family val="2"/>
      </rPr>
      <t xml:space="preserve"> </t>
    </r>
  </si>
  <si>
    <t xml:space="preserve">Pharmacologie Générale </t>
  </si>
  <si>
    <t xml:space="preserve">Généralité sur la santé communautaire </t>
  </si>
  <si>
    <t>Approches de santé communautaire</t>
  </si>
  <si>
    <t>Etude du milieu</t>
  </si>
  <si>
    <t>Psycho-sociologie/anthropologie</t>
  </si>
  <si>
    <t>Théorie et concepts des SI/obstétricaux</t>
  </si>
  <si>
    <r>
      <t xml:space="preserve">Relation d’aide </t>
    </r>
    <r>
      <rPr>
        <b/>
        <vertAlign val="superscript"/>
        <sz val="10"/>
        <color rgb="FF000000"/>
        <rFont val="Calibri"/>
        <family val="2"/>
      </rPr>
      <t xml:space="preserve"> </t>
    </r>
  </si>
  <si>
    <r>
      <t>Techniques de soins de base en médecine et en chirurgie</t>
    </r>
    <r>
      <rPr>
        <b/>
        <vertAlign val="superscript"/>
        <sz val="10"/>
        <color rgb="FF000000"/>
        <rFont val="Calibri"/>
        <family val="2"/>
      </rPr>
      <t xml:space="preserve"> </t>
    </r>
  </si>
  <si>
    <t xml:space="preserve">Secourisme  </t>
  </si>
  <si>
    <t xml:space="preserve">Prévention des infections </t>
  </si>
  <si>
    <t xml:space="preserve">Anglais professionnel  </t>
  </si>
  <si>
    <t xml:space="preserve">Statistiques   </t>
  </si>
  <si>
    <t>MOYENNE</t>
  </si>
  <si>
    <t>PONDERE</t>
  </si>
  <si>
    <t>RANG</t>
  </si>
  <si>
    <t>DECISION</t>
  </si>
  <si>
    <t>MODULES A REPRENDRE</t>
  </si>
  <si>
    <t>CREDITS ACQUIS</t>
  </si>
  <si>
    <t>Elément constitutif
UE</t>
  </si>
  <si>
    <t>BONOUR</t>
  </si>
  <si>
    <t>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</si>
</sst>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</font>
    <font>
      <b/>
      <vertAlign val="superscript"/>
      <sz val="10"/>
      <color theme="0"/>
      <name val="Calibri"/>
      <family val="2"/>
    </font>
    <font>
      <b/>
      <sz val="10"/>
      <color rgb="FF000000"/>
      <name val="Calibri"/>
      <family val="2"/>
    </font>
    <font>
      <b/>
      <vertAlign val="superscript"/>
      <sz val="10"/>
      <color rgb="FF000000"/>
      <name val="Calibri"/>
      <family val="2"/>
    </font>
    <font>
      <b/>
      <vertAlign val="subscript"/>
      <sz val="10"/>
      <color rgb="FF000000"/>
      <name val="Calibri"/>
      <family val="2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6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F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" fillId="2" borderId="10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textRotation="90" wrapText="1"/>
    </xf>
    <xf numFmtId="0" fontId="4" fillId="0" borderId="16" xfId="0" applyFont="1" applyBorder="1" applyAlignment="1">
      <alignment horizontal="center" textRotation="90" wrapText="1"/>
    </xf>
    <xf numFmtId="0" fontId="4" fillId="2" borderId="15" xfId="0" applyFont="1" applyFill="1" applyBorder="1" applyAlignment="1">
      <alignment horizontal="center" textRotation="90" wrapText="1"/>
    </xf>
    <xf numFmtId="0" fontId="4" fillId="2" borderId="15" xfId="0" applyFont="1" applyFill="1" applyBorder="1" applyAlignment="1">
      <alignment horizontal="center" vertical="center" textRotation="90" wrapTex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3" borderId="0" xfId="0" applyFill="1" applyBorder="1" applyAlignment="1">
      <alignment horizontal="center" vertical="center"/>
    </xf>
    <xf numFmtId="0" fontId="1" fillId="2" borderId="3" xfId="0" applyFont="1" applyFill="1" applyBorder="1"/>
    <xf numFmtId="0" fontId="4" fillId="2" borderId="3" xfId="0" applyFont="1" applyFill="1" applyBorder="1" applyAlignment="1">
      <alignment horizontal="center" wrapText="1"/>
    </xf>
    <xf numFmtId="0" fontId="0" fillId="2" borderId="3" xfId="0" applyFill="1" applyBorder="1"/>
    <xf numFmtId="0" fontId="0" fillId="0" borderId="17" xfId="0" applyBorder="1"/>
    <xf numFmtId="0" fontId="0" fillId="0" borderId="18" xfId="0" applyBorder="1"/>
    <xf numFmtId="0" fontId="0" fillId="2" borderId="19" xfId="0" applyFill="1" applyBorder="1"/>
    <xf numFmtId="0" fontId="0" fillId="0" borderId="17" xfId="0" applyFill="1" applyBorder="1"/>
    <xf numFmtId="0" fontId="0" fillId="0" borderId="18" xfId="0" applyFill="1" applyBorder="1"/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4" fillId="5" borderId="16" xfId="0" applyFont="1" applyFill="1" applyBorder="1" applyAlignment="1">
      <alignment horizontal="center" textRotation="90" wrapText="1"/>
    </xf>
    <xf numFmtId="0" fontId="1" fillId="5" borderId="2" xfId="0" applyFont="1" applyFill="1" applyBorder="1"/>
    <xf numFmtId="0" fontId="4" fillId="5" borderId="16" xfId="0" applyFont="1" applyFill="1" applyBorder="1" applyAlignment="1">
      <alignment horizontal="center" vertical="center" textRotation="90" wrapText="1"/>
    </xf>
    <xf numFmtId="0" fontId="4" fillId="5" borderId="2" xfId="0" applyFont="1" applyFill="1" applyBorder="1" applyAlignment="1">
      <alignment horizontal="center" wrapText="1"/>
    </xf>
    <xf numFmtId="0" fontId="0" fillId="5" borderId="2" xfId="0" applyFill="1" applyBorder="1"/>
    <xf numFmtId="0" fontId="0" fillId="5" borderId="18" xfId="0" applyFill="1" applyBorder="1"/>
    <xf numFmtId="0" fontId="0" fillId="6" borderId="18" xfId="0" quotePrefix="1" applyFill="1" applyBorder="1"/>
    <xf numFmtId="0" fontId="8" fillId="6" borderId="20" xfId="0" quotePrefix="1" applyFont="1" applyFill="1" applyBorder="1" applyAlignment="1">
      <alignment horizontal="left" wrapText="1"/>
    </xf>
    <xf numFmtId="0" fontId="0" fillId="6" borderId="19" xfId="0" quotePrefix="1" applyFill="1" applyBorder="1"/>
    <xf numFmtId="0" fontId="7" fillId="2" borderId="1" xfId="0" applyFont="1" applyFill="1" applyBorder="1" applyAlignment="1">
      <alignment horizontal="center" vertical="center" textRotation="90" wrapText="1"/>
    </xf>
    <xf numFmtId="0" fontId="7" fillId="2" borderId="4" xfId="0" applyFont="1" applyFill="1" applyBorder="1" applyAlignment="1">
      <alignment horizontal="center" vertical="center" textRotation="90" wrapText="1"/>
    </xf>
    <xf numFmtId="0" fontId="7" fillId="2" borderId="14" xfId="0" applyFont="1" applyFill="1" applyBorder="1" applyAlignment="1">
      <alignment horizontal="center" vertical="center" textRotation="90" wrapText="1"/>
    </xf>
    <xf numFmtId="0" fontId="7" fillId="2" borderId="2" xfId="0" applyFont="1" applyFill="1" applyBorder="1" applyAlignment="1">
      <alignment horizontal="center" vertical="center" textRotation="90" wrapText="1"/>
    </xf>
    <xf numFmtId="0" fontId="7" fillId="2" borderId="5" xfId="0" applyFont="1" applyFill="1" applyBorder="1" applyAlignment="1">
      <alignment horizontal="center" vertical="center" textRotation="90" wrapText="1"/>
    </xf>
    <xf numFmtId="0" fontId="7" fillId="2" borderId="16" xfId="0" applyFont="1" applyFill="1" applyBorder="1" applyAlignment="1">
      <alignment horizontal="center" vertical="center" textRotation="90" wrapText="1"/>
    </xf>
    <xf numFmtId="0" fontId="7" fillId="6" borderId="2" xfId="0" applyFont="1" applyFill="1" applyBorder="1" applyAlignment="1">
      <alignment horizontal="center" vertical="center" textRotation="90" wrapText="1"/>
    </xf>
    <xf numFmtId="0" fontId="7" fillId="6" borderId="5" xfId="0" applyFont="1" applyFill="1" applyBorder="1" applyAlignment="1">
      <alignment horizontal="center" vertical="center" textRotation="90" wrapText="1"/>
    </xf>
    <xf numFmtId="0" fontId="7" fillId="6" borderId="16" xfId="0" applyFont="1" applyFill="1" applyBorder="1" applyAlignment="1">
      <alignment horizontal="center" vertical="center" textRotation="90" wrapText="1"/>
    </xf>
    <xf numFmtId="0" fontId="7" fillId="6" borderId="3" xfId="0" applyFont="1" applyFill="1" applyBorder="1" applyAlignment="1">
      <alignment horizontal="center" vertical="center" textRotation="90" wrapText="1"/>
    </xf>
    <xf numFmtId="0" fontId="7" fillId="6" borderId="6" xfId="0" applyFont="1" applyFill="1" applyBorder="1" applyAlignment="1">
      <alignment horizontal="center" vertical="center" textRotation="90" wrapText="1"/>
    </xf>
    <xf numFmtId="0" fontId="7" fillId="6" borderId="15" xfId="0" applyFont="1" applyFill="1" applyBorder="1" applyAlignment="1">
      <alignment horizontal="center" vertical="center" textRotation="90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textRotation="90"/>
    </xf>
    <xf numFmtId="0" fontId="1" fillId="0" borderId="4" xfId="0" applyFont="1" applyBorder="1" applyAlignment="1">
      <alignment horizontal="center" textRotation="90"/>
    </xf>
    <xf numFmtId="0" fontId="1" fillId="0" borderId="11" xfId="0" applyFont="1" applyBorder="1" applyAlignment="1">
      <alignment horizontal="center" textRotation="90"/>
    </xf>
    <xf numFmtId="0" fontId="1" fillId="0" borderId="2" xfId="0" applyFont="1" applyBorder="1" applyAlignment="1">
      <alignment horizontal="center" textRotation="90"/>
    </xf>
    <xf numFmtId="0" fontId="1" fillId="0" borderId="5" xfId="0" applyFont="1" applyBorder="1" applyAlignment="1">
      <alignment horizontal="center" textRotation="90"/>
    </xf>
    <xf numFmtId="0" fontId="1" fillId="0" borderId="12" xfId="0" applyFont="1" applyBorder="1" applyAlignment="1">
      <alignment horizontal="center" textRotation="90"/>
    </xf>
    <xf numFmtId="0" fontId="1" fillId="2" borderId="2" xfId="0" applyFont="1" applyFill="1" applyBorder="1" applyAlignment="1">
      <alignment horizontal="center" textRotation="90"/>
    </xf>
    <xf numFmtId="0" fontId="1" fillId="2" borderId="5" xfId="0" applyFont="1" applyFill="1" applyBorder="1" applyAlignment="1">
      <alignment horizontal="center" textRotation="90"/>
    </xf>
    <xf numFmtId="0" fontId="1" fillId="2" borderId="12" xfId="0" applyFont="1" applyFill="1" applyBorder="1" applyAlignment="1">
      <alignment horizontal="center" textRotation="90"/>
    </xf>
    <xf numFmtId="0" fontId="1" fillId="2" borderId="3" xfId="0" applyFont="1" applyFill="1" applyBorder="1" applyAlignment="1">
      <alignment horizontal="center" textRotation="90"/>
    </xf>
    <xf numFmtId="0" fontId="1" fillId="2" borderId="6" xfId="0" applyFont="1" applyFill="1" applyBorder="1" applyAlignment="1">
      <alignment horizontal="center" textRotation="90"/>
    </xf>
    <xf numFmtId="0" fontId="1" fillId="2" borderId="13" xfId="0" applyFont="1" applyFill="1" applyBorder="1" applyAlignment="1">
      <alignment horizontal="center" textRotation="90"/>
    </xf>
    <xf numFmtId="0" fontId="4" fillId="3" borderId="4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6"/>
  <sheetViews>
    <sheetView tabSelected="1" workbookViewId="0">
      <selection activeCell="E11" sqref="E11"/>
    </sheetView>
  </sheetViews>
  <sheetFormatPr baseColWidth="10" defaultRowHeight="15" x14ac:dyDescent="0.25"/>
  <cols>
    <col min="6" max="7" width="8.140625" customWidth="1"/>
    <col min="8" max="44" width="7.85546875" customWidth="1"/>
    <col min="49" max="49" width="58.140625" customWidth="1"/>
    <col min="50" max="50" width="17.85546875" customWidth="1"/>
  </cols>
  <sheetData>
    <row r="1" spans="1:50" ht="27.75" customHeight="1" x14ac:dyDescent="0.25">
      <c r="A1" s="56" t="s">
        <v>0</v>
      </c>
      <c r="B1" s="59" t="s">
        <v>1</v>
      </c>
      <c r="C1" s="62" t="s">
        <v>2</v>
      </c>
      <c r="D1" s="62" t="s">
        <v>3</v>
      </c>
      <c r="E1" s="65" t="s">
        <v>4</v>
      </c>
      <c r="F1" s="53" t="s">
        <v>5</v>
      </c>
      <c r="G1" s="55"/>
      <c r="H1" s="53" t="s">
        <v>6</v>
      </c>
      <c r="I1" s="54"/>
      <c r="J1" s="54"/>
      <c r="K1" s="54"/>
      <c r="L1" s="54"/>
      <c r="M1" s="55"/>
      <c r="N1" s="53" t="s">
        <v>7</v>
      </c>
      <c r="O1" s="54"/>
      <c r="P1" s="54"/>
      <c r="Q1" s="54"/>
      <c r="R1" s="54"/>
      <c r="S1" s="55"/>
      <c r="T1" s="53" t="s">
        <v>8</v>
      </c>
      <c r="U1" s="54"/>
      <c r="V1" s="54"/>
      <c r="W1" s="54"/>
      <c r="X1" s="54"/>
      <c r="Y1" s="54"/>
      <c r="Z1" s="54"/>
      <c r="AA1" s="55"/>
      <c r="AB1" s="53" t="s">
        <v>9</v>
      </c>
      <c r="AC1" s="54"/>
      <c r="AD1" s="54"/>
      <c r="AE1" s="54"/>
      <c r="AF1" s="54"/>
      <c r="AG1" s="55"/>
      <c r="AH1" s="53" t="s">
        <v>10</v>
      </c>
      <c r="AI1" s="54"/>
      <c r="AJ1" s="54"/>
      <c r="AK1" s="54"/>
      <c r="AL1" s="54"/>
      <c r="AM1" s="54"/>
      <c r="AN1" s="55"/>
      <c r="AO1" s="53" t="s">
        <v>11</v>
      </c>
      <c r="AP1" s="54"/>
      <c r="AQ1" s="54"/>
      <c r="AR1" s="55"/>
      <c r="AS1" s="34" t="s">
        <v>67</v>
      </c>
      <c r="AT1" s="37" t="s">
        <v>68</v>
      </c>
      <c r="AU1" s="37" t="s">
        <v>69</v>
      </c>
      <c r="AV1" s="40" t="s">
        <v>70</v>
      </c>
      <c r="AW1" s="40" t="s">
        <v>71</v>
      </c>
      <c r="AX1" s="43" t="s">
        <v>72</v>
      </c>
    </row>
    <row r="2" spans="1:50" x14ac:dyDescent="0.25">
      <c r="A2" s="57"/>
      <c r="B2" s="60"/>
      <c r="C2" s="63"/>
      <c r="D2" s="63"/>
      <c r="E2" s="66"/>
      <c r="F2" s="68" t="s">
        <v>12</v>
      </c>
      <c r="G2" s="69"/>
      <c r="H2" s="50">
        <f>IF(L3&lt;=2,1,IF(L3&lt;=4,2,IF(L3&lt;=6,3,IF(L3&lt;=8,4,IF(L3&gt;8,5)))))</f>
        <v>2</v>
      </c>
      <c r="I2" s="51"/>
      <c r="J2" s="51"/>
      <c r="K2" s="51"/>
      <c r="L2" s="51"/>
      <c r="M2" s="52"/>
      <c r="N2" s="50">
        <f>IF(R3&lt;=2,1,IF(R3&lt;=4,2,IF(R3&lt;=6,3,IF(R3&lt;=8,4,IF(R3&gt;8,5)))))</f>
        <v>2</v>
      </c>
      <c r="O2" s="51"/>
      <c r="P2" s="51"/>
      <c r="Q2" s="51"/>
      <c r="R2" s="51"/>
      <c r="S2" s="52"/>
      <c r="T2" s="50" t="str">
        <f>IF(Z3&lt;=2,1,IF(Z3&lt;=4,2,IF(Z3&lt;=6,3,IF(Z3&lt;=8,4,IF(Z3&gt;8,"5")))))</f>
        <v>5</v>
      </c>
      <c r="U2" s="51"/>
      <c r="V2" s="51"/>
      <c r="W2" s="51"/>
      <c r="X2" s="51"/>
      <c r="Y2" s="51"/>
      <c r="Z2" s="51"/>
      <c r="AA2" s="52"/>
      <c r="AB2" s="50">
        <f>IF(AF3&lt;=2,1,IF(AF3&lt;=4,2,IF(AF3&lt;=6,3,IF(AF3&lt;=8,4,IF(AF3&gt;8,5)))))</f>
        <v>2</v>
      </c>
      <c r="AC2" s="51"/>
      <c r="AD2" s="51"/>
      <c r="AE2" s="51"/>
      <c r="AF2" s="51"/>
      <c r="AG2" s="52"/>
      <c r="AH2" s="50">
        <f>IF(AM3&lt;=2,1,IF(AM3&lt;=4,2,IF(AM3&lt;=6,3,IF(AM3&lt;=8,4,IF(AM3&gt;8,5)))))</f>
        <v>4</v>
      </c>
      <c r="AI2" s="51"/>
      <c r="AJ2" s="51"/>
      <c r="AK2" s="51"/>
      <c r="AL2" s="51"/>
      <c r="AM2" s="51"/>
      <c r="AN2" s="52"/>
      <c r="AO2" s="50">
        <f>IF(AQ3&lt;=2,1,IF(AQ3&lt;=4,2,IF(AQ3&lt;=6,3,IF(AQ3&lt;=8,4,IF(AQ3&gt;8,5)))))</f>
        <v>2</v>
      </c>
      <c r="AP2" s="51"/>
      <c r="AQ2" s="51"/>
      <c r="AR2" s="52"/>
      <c r="AS2" s="35"/>
      <c r="AT2" s="38"/>
      <c r="AU2" s="38"/>
      <c r="AV2" s="41"/>
      <c r="AW2" s="41"/>
      <c r="AX2" s="44"/>
    </row>
    <row r="3" spans="1:50" x14ac:dyDescent="0.25">
      <c r="A3" s="57"/>
      <c r="B3" s="60"/>
      <c r="C3" s="63"/>
      <c r="D3" s="63"/>
      <c r="E3" s="66"/>
      <c r="F3" s="70" t="s">
        <v>13</v>
      </c>
      <c r="G3" s="71"/>
      <c r="H3" s="23">
        <v>1</v>
      </c>
      <c r="I3" s="24">
        <v>0.5</v>
      </c>
      <c r="J3" s="24">
        <v>1</v>
      </c>
      <c r="K3" s="24">
        <v>0.5</v>
      </c>
      <c r="L3" s="3">
        <f>SUM(H3:K3)</f>
        <v>3</v>
      </c>
      <c r="M3" s="4"/>
      <c r="N3" s="23">
        <v>2</v>
      </c>
      <c r="O3" s="24">
        <v>1</v>
      </c>
      <c r="P3" s="24">
        <v>0.5</v>
      </c>
      <c r="Q3" s="24">
        <v>0.5</v>
      </c>
      <c r="R3" s="3">
        <f>SUM(N3:Q3)</f>
        <v>4</v>
      </c>
      <c r="S3" s="4"/>
      <c r="T3" s="23">
        <v>1</v>
      </c>
      <c r="U3" s="24">
        <v>1</v>
      </c>
      <c r="V3" s="24">
        <v>1</v>
      </c>
      <c r="W3" s="24">
        <v>3</v>
      </c>
      <c r="X3" s="24">
        <v>3</v>
      </c>
      <c r="Y3" s="24">
        <v>1</v>
      </c>
      <c r="Z3" s="3">
        <f>SUM(T3:Y3)</f>
        <v>10</v>
      </c>
      <c r="AA3" s="4"/>
      <c r="AB3" s="23">
        <v>0.5</v>
      </c>
      <c r="AC3" s="24">
        <v>1</v>
      </c>
      <c r="AD3" s="24">
        <v>0.5</v>
      </c>
      <c r="AE3" s="24">
        <v>1</v>
      </c>
      <c r="AF3" s="3">
        <f>SUM(AB3:AE3)</f>
        <v>3</v>
      </c>
      <c r="AG3" s="4"/>
      <c r="AH3" s="23">
        <v>1.5</v>
      </c>
      <c r="AI3" s="24">
        <v>1</v>
      </c>
      <c r="AJ3" s="24">
        <v>3</v>
      </c>
      <c r="AK3" s="24">
        <v>0.5</v>
      </c>
      <c r="AL3" s="24">
        <v>1</v>
      </c>
      <c r="AM3" s="3">
        <f>SUM(AH3:AL3)</f>
        <v>7</v>
      </c>
      <c r="AN3" s="4"/>
      <c r="AO3" s="23">
        <v>1</v>
      </c>
      <c r="AP3" s="24">
        <v>2</v>
      </c>
      <c r="AQ3" s="3">
        <f>SUM(AO3:AP3)</f>
        <v>3</v>
      </c>
      <c r="AR3" s="4"/>
      <c r="AS3" s="35"/>
      <c r="AT3" s="38"/>
      <c r="AU3" s="38"/>
      <c r="AV3" s="41"/>
      <c r="AW3" s="41"/>
      <c r="AX3" s="44"/>
    </row>
    <row r="4" spans="1:50" x14ac:dyDescent="0.25">
      <c r="A4" s="57"/>
      <c r="B4" s="60"/>
      <c r="C4" s="63"/>
      <c r="D4" s="63"/>
      <c r="E4" s="66"/>
      <c r="F4" s="70" t="s">
        <v>14</v>
      </c>
      <c r="G4" s="71"/>
      <c r="H4" s="1" t="s">
        <v>15</v>
      </c>
      <c r="I4" s="2" t="s">
        <v>16</v>
      </c>
      <c r="J4" s="2" t="s">
        <v>17</v>
      </c>
      <c r="K4" s="2" t="s">
        <v>18</v>
      </c>
      <c r="L4" s="5"/>
      <c r="M4" s="6"/>
      <c r="N4" s="1" t="s">
        <v>19</v>
      </c>
      <c r="O4" s="2" t="s">
        <v>20</v>
      </c>
      <c r="P4" s="2" t="s">
        <v>21</v>
      </c>
      <c r="Q4" s="2" t="s">
        <v>22</v>
      </c>
      <c r="R4" s="46"/>
      <c r="S4" s="47"/>
      <c r="T4" s="1" t="s">
        <v>23</v>
      </c>
      <c r="U4" s="2" t="s">
        <v>24</v>
      </c>
      <c r="V4" s="2" t="s">
        <v>25</v>
      </c>
      <c r="W4" s="2" t="s">
        <v>26</v>
      </c>
      <c r="X4" s="2" t="s">
        <v>27</v>
      </c>
      <c r="Y4" s="2" t="s">
        <v>28</v>
      </c>
      <c r="Z4" s="5"/>
      <c r="AA4" s="6"/>
      <c r="AB4" s="1" t="s">
        <v>29</v>
      </c>
      <c r="AC4" s="2" t="s">
        <v>30</v>
      </c>
      <c r="AD4" s="2" t="s">
        <v>31</v>
      </c>
      <c r="AE4" s="2" t="s">
        <v>32</v>
      </c>
      <c r="AF4" s="5"/>
      <c r="AG4" s="6"/>
      <c r="AH4" s="1" t="s">
        <v>33</v>
      </c>
      <c r="AI4" s="2" t="s">
        <v>34</v>
      </c>
      <c r="AJ4" s="2" t="s">
        <v>35</v>
      </c>
      <c r="AK4" s="2" t="s">
        <v>36</v>
      </c>
      <c r="AL4" s="2" t="s">
        <v>37</v>
      </c>
      <c r="AM4" s="5"/>
      <c r="AN4" s="6"/>
      <c r="AO4" s="1" t="s">
        <v>38</v>
      </c>
      <c r="AP4" s="2" t="s">
        <v>39</v>
      </c>
      <c r="AQ4" s="5"/>
      <c r="AR4" s="6"/>
      <c r="AS4" s="35"/>
      <c r="AT4" s="38"/>
      <c r="AU4" s="38"/>
      <c r="AV4" s="41"/>
      <c r="AW4" s="41"/>
      <c r="AX4" s="44"/>
    </row>
    <row r="5" spans="1:50" ht="123" thickBot="1" x14ac:dyDescent="0.3">
      <c r="A5" s="58"/>
      <c r="B5" s="61"/>
      <c r="C5" s="64"/>
      <c r="D5" s="64"/>
      <c r="E5" s="67"/>
      <c r="F5" s="48" t="s">
        <v>73</v>
      </c>
      <c r="G5" s="49"/>
      <c r="H5" s="7" t="s">
        <v>40</v>
      </c>
      <c r="I5" s="8" t="s">
        <v>41</v>
      </c>
      <c r="J5" s="8" t="s">
        <v>42</v>
      </c>
      <c r="K5" s="8" t="s">
        <v>43</v>
      </c>
      <c r="L5" s="25" t="s">
        <v>44</v>
      </c>
      <c r="M5" s="9" t="s">
        <v>45</v>
      </c>
      <c r="N5" s="7" t="s">
        <v>46</v>
      </c>
      <c r="O5" s="8" t="s">
        <v>47</v>
      </c>
      <c r="P5" s="8" t="s">
        <v>48</v>
      </c>
      <c r="Q5" s="8" t="s">
        <v>49</v>
      </c>
      <c r="R5" s="27" t="s">
        <v>44</v>
      </c>
      <c r="S5" s="10" t="s">
        <v>45</v>
      </c>
      <c r="T5" s="7" t="s">
        <v>50</v>
      </c>
      <c r="U5" s="8" t="s">
        <v>51</v>
      </c>
      <c r="V5" s="8" t="s">
        <v>52</v>
      </c>
      <c r="W5" s="8" t="s">
        <v>53</v>
      </c>
      <c r="X5" s="8" t="s">
        <v>54</v>
      </c>
      <c r="Y5" s="8" t="s">
        <v>55</v>
      </c>
      <c r="Z5" s="25" t="s">
        <v>44</v>
      </c>
      <c r="AA5" s="9" t="s">
        <v>45</v>
      </c>
      <c r="AB5" s="7" t="s">
        <v>56</v>
      </c>
      <c r="AC5" s="8" t="s">
        <v>57</v>
      </c>
      <c r="AD5" s="8" t="s">
        <v>58</v>
      </c>
      <c r="AE5" s="8" t="s">
        <v>59</v>
      </c>
      <c r="AF5" s="25" t="s">
        <v>44</v>
      </c>
      <c r="AG5" s="9" t="s">
        <v>45</v>
      </c>
      <c r="AH5" s="7" t="s">
        <v>60</v>
      </c>
      <c r="AI5" s="8" t="s">
        <v>61</v>
      </c>
      <c r="AJ5" s="8" t="s">
        <v>62</v>
      </c>
      <c r="AK5" s="8" t="s">
        <v>63</v>
      </c>
      <c r="AL5" s="8" t="s">
        <v>64</v>
      </c>
      <c r="AM5" s="25" t="s">
        <v>44</v>
      </c>
      <c r="AN5" s="9" t="s">
        <v>45</v>
      </c>
      <c r="AO5" s="7" t="s">
        <v>65</v>
      </c>
      <c r="AP5" s="8" t="s">
        <v>66</v>
      </c>
      <c r="AQ5" s="25" t="s">
        <v>44</v>
      </c>
      <c r="AR5" s="9" t="s">
        <v>45</v>
      </c>
      <c r="AS5" s="36"/>
      <c r="AT5" s="39"/>
      <c r="AU5" s="39"/>
      <c r="AV5" s="42"/>
      <c r="AW5" s="42"/>
      <c r="AX5" s="45"/>
    </row>
    <row r="6" spans="1:50" ht="41.25" customHeight="1" x14ac:dyDescent="0.25">
      <c r="A6" s="11"/>
      <c r="B6" s="12" t="s">
        <v>74</v>
      </c>
      <c r="C6" s="12" t="s">
        <v>75</v>
      </c>
      <c r="D6" s="12"/>
      <c r="E6" s="13"/>
      <c r="F6" s="14"/>
      <c r="G6" s="14"/>
      <c r="H6" s="11">
        <v>15</v>
      </c>
      <c r="I6" s="12">
        <v>13</v>
      </c>
      <c r="J6" s="12">
        <v>8.1999999999999993</v>
      </c>
      <c r="K6" s="12">
        <v>5</v>
      </c>
      <c r="L6" s="26">
        <f>AVERAGE(H6:K6)</f>
        <v>10.3</v>
      </c>
      <c r="M6" s="15">
        <f>L6*$H$2</f>
        <v>20.6</v>
      </c>
      <c r="N6" s="11">
        <v>8.1999999999999993</v>
      </c>
      <c r="O6" s="12">
        <v>17</v>
      </c>
      <c r="P6" s="12">
        <v>7.4</v>
      </c>
      <c r="Q6" s="12">
        <v>11.4</v>
      </c>
      <c r="R6" s="28">
        <f>AVERAGE(N6:Q6)</f>
        <v>11</v>
      </c>
      <c r="S6" s="16">
        <f>R6*N2</f>
        <v>22</v>
      </c>
      <c r="T6" s="11">
        <v>7.4</v>
      </c>
      <c r="U6" s="12">
        <v>18</v>
      </c>
      <c r="V6" s="12">
        <v>15</v>
      </c>
      <c r="W6" s="12">
        <v>12.600000000000001</v>
      </c>
      <c r="X6" s="12">
        <v>16</v>
      </c>
      <c r="Y6" s="12">
        <v>7.8000000000000007</v>
      </c>
      <c r="Z6" s="29">
        <f>AVERAGE(T6:Y6)</f>
        <v>12.799999999999999</v>
      </c>
      <c r="AA6" s="17">
        <f>Z6*T2</f>
        <v>63.999999999999993</v>
      </c>
      <c r="AB6" s="11">
        <v>8.6</v>
      </c>
      <c r="AC6" s="12">
        <v>12.399999999999999</v>
      </c>
      <c r="AD6" s="12">
        <v>19</v>
      </c>
      <c r="AE6" s="12">
        <v>12.8</v>
      </c>
      <c r="AF6" s="29">
        <f>AVERAGE(AB6:AE6)</f>
        <v>13.2</v>
      </c>
      <c r="AG6" s="17">
        <f>AF6*AB2</f>
        <v>26.4</v>
      </c>
      <c r="AH6" s="11">
        <v>9</v>
      </c>
      <c r="AI6" s="12">
        <v>15.6</v>
      </c>
      <c r="AJ6" s="12">
        <v>15.6</v>
      </c>
      <c r="AK6" s="12">
        <v>11.4</v>
      </c>
      <c r="AL6" s="12">
        <v>10</v>
      </c>
      <c r="AM6" s="29">
        <f>AVERAGE(AH6:AL6)</f>
        <v>12.32</v>
      </c>
      <c r="AN6" s="17">
        <f>AM6*AH2</f>
        <v>49.28</v>
      </c>
      <c r="AO6" s="18">
        <v>15</v>
      </c>
      <c r="AP6" s="19">
        <v>9</v>
      </c>
      <c r="AQ6" s="30">
        <f>AVERAGE(AO6:AP6)</f>
        <v>12</v>
      </c>
      <c r="AR6" s="20">
        <f>AQ6*AO2</f>
        <v>24</v>
      </c>
      <c r="AS6" s="21">
        <f>IF(AT6="","",ROUND((AT6/SUM($H$2,$N$2,$T$2,$AB$2,$AH$2,$AO$2)),2))</f>
        <v>17.190000000000001</v>
      </c>
      <c r="AT6" s="22">
        <f>IF(OR(M6="",S6="",AA6="",AG6="",AN6="",AR6=""),"",ROUND(SUM(M6,S6,AA6,AG6,AN6,AR6),3))</f>
        <v>206.28</v>
      </c>
      <c r="AU6" s="22" t="str">
        <f>IF(RANK(AS6,AS6:AS204,1)=1,RANK(AS6,AS6:AS204,1)&amp;"er(e)",RANK(AS6,AS6:AS204,1)&amp;"eme")</f>
        <v>1er(e)</v>
      </c>
      <c r="AV6" s="31" t="str">
        <f>IF(AND(H6&gt;=10,I6&gt;=10,J6&gt;=10,K6&gt;=10,N6&gt;=10,O6&gt;=10,O6&gt;=10,P6&gt;=10,Q6&gt;=10,T6&gt;=10,U6&gt;=10,V6&gt;=10,W6&gt;=10,X6&gt;=10,Y6&gt;=10,AB6&gt;=10,AC6&gt;=10,AD6&gt;=10,AE6&gt;=10,AH6&gt;=10,AI6&gt;=10,AJ6&gt;=10,AK6&gt;=10,AL6&gt;=10,AO6&gt;=10,AP6&gt;=10),"Validé/UA",IF(AND(L6&gt;=10,R6&gt;=10,Z6&gt;=10,AF6&gt;=10,AM6&gt;=10,AQ6&gt;=10),"UAC","reprendre"))</f>
        <v>UAC</v>
      </c>
      <c r="AW6" s="32" t="str">
        <f>IF(AV6="UAC","",IFERROR(LEFT(IF(H6&lt;10,$H$4&amp;"; "," ")&amp;IF(I6&lt;10,$I$4&amp;"; "," ")&amp;IF(J6&lt;10,$J$4&amp;"; "," ")&amp;IF(K6&lt;10,$K$4&amp;"; "," ")&amp;IF(N6&lt;10,$N$4&amp;"; "," ")&amp;IF(O6&lt;10,$O$4&amp;"; "," ")&amp;IF(P6&lt;10,$P$4&amp;"; "," ")&amp;IF(Q6&lt;10,$Q$4&amp;"; "," ")&amp;IF(T6&lt;10,$T$4&amp;"; "," ")&amp;IF(U6&lt;10,$U$4&amp;"; "," ")&amp;IF(V6&lt;10,$V$4&amp;"; "," ")&amp;IF(W6&lt;10,$W$4&amp;"; "," ")&amp;IF(X6&lt;10,$X$4&amp;"; "," ")&amp;IF(Y6&lt;10,$Y$4&amp;"; "," ")&amp;IF(AB6&lt;10,$AB$4&amp;"; "," ")&amp;IF(AC6&lt;10,$AC$4&amp;"; "," ")&amp;IF(AD6&lt;10,$AC$4&amp;"; "," ")&amp;IF(AD6&lt;10,$AD$4&amp;"; "," ")&amp;IF(AE6&lt;10,$AE$4&amp;"; "," ")&amp;IF(AH6&lt;10,$AH$4&amp;"; "," ")&amp;IF(AI6&lt;10,$AI$4&amp;"; "," ")&amp;IF(AJ6&lt;10,$AJ$4&amp;"; "," ")&amp;IF(AK6&lt;10,$AK$4&amp;"; "," ")&amp;IF(AL6&lt;10,$AL$4&amp;"; "," ")&amp;IF(AO6&lt;10,$AO$4&amp;"; "," ")&amp;IF(AP6&lt;10,$AP$4&amp;"; "," "),LEN(IF(H6&lt;10,$H$4&amp;"; "," ")&amp;IF(I6&lt;10,$I$4&amp;"; "," ")&amp;IF(J6&lt;10,$J$4&amp;"; "," ")&amp;IF(K6&lt;10,$K$4&amp;"; "," ")&amp;IF(N66&lt;10,$N$4&amp;"; "," ")&amp;IF(O6&lt;10,$O$4&amp;"; "," ")&amp;IF(P6&lt;10,$P$4&amp;"; "," ")&amp;IF(Q6&lt;10,$Q$4&amp;"; "," ")&amp;IF(T6&lt;10,$T$4&amp;"; "," ")&amp;IF(U6&lt;10,$U$4&amp;"; "," ")&amp;IF(V6&lt;10,$V$4&amp;"; "," ")&amp;IF(W6&lt;10,$W$4&amp;"; "," ")&amp;IF(X6&lt;10,$X$4&amp;"; "," ")&amp;IF(Y6&lt;10,$Y$4&amp;"; "," ")&amp;IF(AB6&lt;10,$AB$4&amp;"; "," ")&amp;IF(AC6&lt;10,$AC$4&amp;"; "," ")&amp;IF(AD6&lt;10,$AD$4&amp;"; "," ")&amp;IF(AE6&lt;10,$AE$4&amp;"; "," ")&amp;IF(AH6&lt;10,$AH$4&amp;"; "," ")&amp;IF(AI6&lt;10,$AI$4&amp;"; "," ")&amp;IF(AJ6&lt;10,$AJ$4&amp;"; "," ")&amp;IF(AK6&lt;10,$AK$4&amp;"; "," ")&amp;IF(AL6&lt;10,$AL$4&amp;"; "," ")&amp;IF(AO6&lt;10,$AO$4&amp;"; "," ")&amp;IF(AP6&lt;10,$AP$4&amp;"; "," "))+10)," "))</f>
        <v/>
      </c>
      <c r="AX6" s="33"/>
    </row>
  </sheetData>
  <mergeCells count="29">
    <mergeCell ref="F2:G2"/>
    <mergeCell ref="F3:G3"/>
    <mergeCell ref="F4:G4"/>
    <mergeCell ref="A1:A5"/>
    <mergeCell ref="B1:B5"/>
    <mergeCell ref="C1:C5"/>
    <mergeCell ref="D1:D5"/>
    <mergeCell ref="E1:E5"/>
    <mergeCell ref="AX1:AX5"/>
    <mergeCell ref="R4:S4"/>
    <mergeCell ref="F5:G5"/>
    <mergeCell ref="H2:M2"/>
    <mergeCell ref="N2:S2"/>
    <mergeCell ref="T2:AA2"/>
    <mergeCell ref="AB2:AG2"/>
    <mergeCell ref="AH2:AN2"/>
    <mergeCell ref="AO2:AR2"/>
    <mergeCell ref="H1:M1"/>
    <mergeCell ref="N1:S1"/>
    <mergeCell ref="T1:AA1"/>
    <mergeCell ref="AB1:AG1"/>
    <mergeCell ref="AH1:AN1"/>
    <mergeCell ref="AO1:AR1"/>
    <mergeCell ref="F1:G1"/>
    <mergeCell ref="AS1:AS5"/>
    <mergeCell ref="AT1:AT5"/>
    <mergeCell ref="AU1:AU5"/>
    <mergeCell ref="AV1:AV5"/>
    <mergeCell ref="AW1:AW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secretariatH</dc:creator>
  <cp:lastModifiedBy>secretariatH</cp:lastModifiedBy>
  <dcterms:created xsi:type="dcterms:W3CDTF">2020-08-17T18:55:47Z</dcterms:created>
  <dcterms:modified xsi:type="dcterms:W3CDTF">2020-08-17T20:01:56Z</dcterms:modified>
</cp:coreProperties>
</file>